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30552" windowHeight="9420"/>
  </bookViews>
  <sheets>
    <sheet name="portf" sheetId="2" r:id="rId1"/>
    <sheet name="bid" sheetId="3" r:id="rId2"/>
  </sheets>
  <externalReferences>
    <externalReference r:id="rId3"/>
    <externalReference r:id="rId4"/>
    <externalReference r:id="rId5"/>
  </externalReferences>
  <definedNames>
    <definedName name="_xlnm.Print_Area" localSheetId="0">portf!$A$1:$AK$224</definedName>
    <definedName name="_xlnm.Print_Titles" localSheetId="0">portf!$1:$3</definedName>
  </definedNames>
  <calcPr calcId="92512" fullCalcOnLoad="1"/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18" i="3"/>
  <c r="C5" i="2"/>
  <c r="G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J5" i="2"/>
  <c r="AK5" i="2"/>
  <c r="C6" i="2"/>
  <c r="G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J6" i="2"/>
  <c r="AK6" i="2"/>
  <c r="C7" i="2"/>
  <c r="G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J7" i="2"/>
  <c r="AK7" i="2"/>
  <c r="C8" i="2"/>
  <c r="G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J8" i="2"/>
  <c r="AK8" i="2"/>
  <c r="C9" i="2"/>
  <c r="G9" i="2"/>
  <c r="H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I9" i="2"/>
  <c r="AJ9" i="2"/>
  <c r="AK9" i="2"/>
  <c r="AM9" i="2"/>
  <c r="AN9" i="2"/>
  <c r="AP9" i="2"/>
  <c r="C10" i="2"/>
  <c r="G10" i="2"/>
  <c r="H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I10" i="2"/>
  <c r="AJ10" i="2"/>
  <c r="AK10" i="2"/>
  <c r="AM10" i="2"/>
  <c r="AN10" i="2"/>
  <c r="AP10" i="2"/>
  <c r="C11" i="2"/>
  <c r="G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J11" i="2"/>
  <c r="AK11" i="2"/>
  <c r="C12" i="2"/>
  <c r="G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J12" i="2"/>
  <c r="AK12" i="2"/>
  <c r="AI13" i="2"/>
  <c r="AJ13" i="2"/>
  <c r="AK13" i="2"/>
  <c r="C14" i="2"/>
  <c r="G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I14" i="2"/>
  <c r="AJ14" i="2"/>
  <c r="AK14" i="2"/>
  <c r="AM14" i="2"/>
  <c r="AN14" i="2"/>
  <c r="AP14" i="2"/>
  <c r="C15" i="2"/>
  <c r="G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J15" i="2"/>
  <c r="AK15" i="2"/>
  <c r="AM15" i="2"/>
  <c r="AN15" i="2"/>
  <c r="AP15" i="2"/>
  <c r="C16" i="2"/>
  <c r="G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I16" i="2"/>
  <c r="AJ16" i="2"/>
  <c r="AK16" i="2"/>
  <c r="AM16" i="2"/>
  <c r="AN16" i="2"/>
  <c r="AP16" i="2"/>
  <c r="C17" i="2"/>
  <c r="G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I17" i="2"/>
  <c r="AJ17" i="2"/>
  <c r="AK17" i="2"/>
  <c r="AM17" i="2"/>
  <c r="AN17" i="2"/>
  <c r="AP17" i="2"/>
  <c r="C18" i="2"/>
  <c r="G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I18" i="2"/>
  <c r="AJ18" i="2"/>
  <c r="AK18" i="2"/>
  <c r="AM18" i="2"/>
  <c r="AN18" i="2"/>
  <c r="AP18" i="2"/>
  <c r="C19" i="2"/>
  <c r="G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J19" i="2"/>
  <c r="AK19" i="2"/>
  <c r="C20" i="2"/>
  <c r="G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J20" i="2"/>
  <c r="AK20" i="2"/>
  <c r="AI21" i="2"/>
  <c r="AJ21" i="2"/>
  <c r="AK21" i="2"/>
  <c r="C22" i="2"/>
  <c r="G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J22" i="2"/>
  <c r="AK22" i="2"/>
  <c r="AM22" i="2"/>
  <c r="AN22" i="2"/>
  <c r="AP22" i="2"/>
  <c r="C23" i="2"/>
  <c r="G23" i="2"/>
  <c r="H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I23" i="2"/>
  <c r="AJ23" i="2"/>
  <c r="AK23" i="2"/>
  <c r="AM23" i="2"/>
  <c r="AN23" i="2"/>
  <c r="AP23" i="2"/>
  <c r="C24" i="2"/>
  <c r="G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I24" i="2"/>
  <c r="AJ24" i="2"/>
  <c r="AK24" i="2"/>
  <c r="AM24" i="2"/>
  <c r="AN24" i="2"/>
  <c r="AP24" i="2"/>
  <c r="AI25" i="2"/>
  <c r="AJ25" i="2"/>
  <c r="AK25" i="2"/>
  <c r="C26" i="2"/>
  <c r="G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I26" i="2"/>
  <c r="AJ26" i="2"/>
  <c r="AK26" i="2"/>
  <c r="AM26" i="2"/>
  <c r="AN26" i="2"/>
  <c r="AP26" i="2"/>
  <c r="C27" i="2"/>
  <c r="G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I27" i="2"/>
  <c r="AJ27" i="2"/>
  <c r="AK27" i="2"/>
  <c r="AM27" i="2"/>
  <c r="AN27" i="2"/>
  <c r="AP27" i="2"/>
  <c r="AI28" i="2"/>
  <c r="AJ28" i="2"/>
  <c r="AK28" i="2"/>
  <c r="C29" i="2"/>
  <c r="G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I29" i="2"/>
  <c r="AJ29" i="2"/>
  <c r="AK29" i="2"/>
  <c r="AM29" i="2"/>
  <c r="AN29" i="2"/>
  <c r="AP29" i="2"/>
  <c r="C30" i="2"/>
  <c r="G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I30" i="2"/>
  <c r="AJ30" i="2"/>
  <c r="AK30" i="2"/>
  <c r="AM30" i="2"/>
  <c r="AN30" i="2"/>
  <c r="AP30" i="2"/>
  <c r="C31" i="2"/>
  <c r="G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I31" i="2"/>
  <c r="AJ31" i="2"/>
  <c r="AK31" i="2"/>
  <c r="AM31" i="2"/>
  <c r="AN31" i="2"/>
  <c r="AP31" i="2"/>
  <c r="C32" i="2"/>
  <c r="G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J32" i="2"/>
  <c r="AK32" i="2"/>
  <c r="C33" i="2"/>
  <c r="G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J33" i="2"/>
  <c r="AK33" i="2"/>
  <c r="AM33" i="2"/>
  <c r="AN33" i="2"/>
  <c r="AP33" i="2"/>
  <c r="C34" i="2"/>
  <c r="G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I34" i="2"/>
  <c r="AJ34" i="2"/>
  <c r="AK34" i="2"/>
  <c r="C35" i="2"/>
  <c r="G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J35" i="2"/>
  <c r="AK35" i="2"/>
  <c r="AM35" i="2"/>
  <c r="AN35" i="2"/>
  <c r="AP35" i="2"/>
  <c r="C36" i="2"/>
  <c r="G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J36" i="2"/>
  <c r="AK36" i="2"/>
  <c r="C37" i="2"/>
  <c r="G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I37" i="2"/>
  <c r="AJ37" i="2"/>
  <c r="AK37" i="2"/>
  <c r="AM37" i="2"/>
  <c r="AN37" i="2"/>
  <c r="AP37" i="2"/>
  <c r="C38" i="2"/>
  <c r="G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J38" i="2"/>
  <c r="AK38" i="2"/>
  <c r="AM38" i="2"/>
  <c r="AN38" i="2"/>
  <c r="AP38" i="2"/>
  <c r="C39" i="2"/>
  <c r="G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I39" i="2"/>
  <c r="AJ39" i="2"/>
  <c r="AK39" i="2"/>
  <c r="AM39" i="2"/>
  <c r="AN39" i="2"/>
  <c r="AP39" i="2"/>
  <c r="C40" i="2"/>
  <c r="G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I40" i="2"/>
  <c r="AJ40" i="2"/>
  <c r="AK40" i="2"/>
  <c r="AM40" i="2"/>
  <c r="AN40" i="2"/>
  <c r="AP40" i="2"/>
  <c r="C41" i="2"/>
  <c r="G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I41" i="2"/>
  <c r="AJ41" i="2"/>
  <c r="AK41" i="2"/>
  <c r="AM41" i="2"/>
  <c r="AN41" i="2"/>
  <c r="AP41" i="2"/>
  <c r="C42" i="2"/>
  <c r="G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I42" i="2"/>
  <c r="AJ42" i="2"/>
  <c r="AK42" i="2"/>
  <c r="AM42" i="2"/>
  <c r="AN42" i="2"/>
  <c r="AP42" i="2"/>
  <c r="C43" i="2"/>
  <c r="G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I43" i="2"/>
  <c r="AJ43" i="2"/>
  <c r="AK43" i="2"/>
  <c r="AM43" i="2"/>
  <c r="AN43" i="2"/>
  <c r="AP43" i="2"/>
  <c r="C44" i="2"/>
  <c r="G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I44" i="2"/>
  <c r="AJ44" i="2"/>
  <c r="AK44" i="2"/>
  <c r="AM44" i="2"/>
  <c r="AN44" i="2"/>
  <c r="AP44" i="2"/>
  <c r="C45" i="2"/>
  <c r="G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J45" i="2"/>
  <c r="AK45" i="2"/>
  <c r="AM45" i="2"/>
  <c r="AN45" i="2"/>
  <c r="AP45" i="2"/>
  <c r="C46" i="2"/>
  <c r="G46" i="2"/>
  <c r="H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I46" i="2"/>
  <c r="AJ46" i="2"/>
  <c r="AK46" i="2"/>
  <c r="AM46" i="2"/>
  <c r="AN46" i="2"/>
  <c r="AP46" i="2"/>
  <c r="C47" i="2"/>
  <c r="G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I47" i="2"/>
  <c r="AJ47" i="2"/>
  <c r="AK47" i="2"/>
  <c r="AM47" i="2"/>
  <c r="AN47" i="2"/>
  <c r="AP47" i="2"/>
  <c r="C48" i="2"/>
  <c r="G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J48" i="2"/>
  <c r="AK48" i="2"/>
  <c r="C49" i="2"/>
  <c r="G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I49" i="2"/>
  <c r="AJ49" i="2"/>
  <c r="AK49" i="2"/>
  <c r="AM49" i="2"/>
  <c r="AN49" i="2"/>
  <c r="AP49" i="2"/>
  <c r="C50" i="2"/>
  <c r="G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J50" i="2"/>
  <c r="AK50" i="2"/>
  <c r="C51" i="2"/>
  <c r="G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J51" i="2"/>
  <c r="AK51" i="2"/>
  <c r="C52" i="2"/>
  <c r="G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J52" i="2"/>
  <c r="AK52" i="2"/>
  <c r="C53" i="2"/>
  <c r="G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J53" i="2"/>
  <c r="AK53" i="2"/>
  <c r="C54" i="2"/>
  <c r="G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I54" i="2"/>
  <c r="AJ54" i="2"/>
  <c r="AK54" i="2"/>
  <c r="C55" i="2"/>
  <c r="G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J55" i="2"/>
  <c r="AK55" i="2"/>
  <c r="C56" i="2"/>
  <c r="G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J56" i="2"/>
  <c r="AK56" i="2"/>
  <c r="B57" i="2"/>
  <c r="C57" i="2"/>
  <c r="F57" i="2"/>
  <c r="G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J57" i="2"/>
  <c r="AK57" i="2"/>
  <c r="C58" i="2"/>
  <c r="G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J58" i="2"/>
  <c r="AK58" i="2"/>
  <c r="C59" i="2"/>
  <c r="G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J59" i="2"/>
  <c r="AK59" i="2"/>
  <c r="C60" i="2"/>
  <c r="G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J60" i="2"/>
  <c r="AK60" i="2"/>
  <c r="B61" i="2"/>
  <c r="C61" i="2"/>
  <c r="F61" i="2"/>
  <c r="G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J61" i="2"/>
  <c r="AK61" i="2"/>
  <c r="AI62" i="2"/>
  <c r="AJ62" i="2"/>
  <c r="AK62" i="2"/>
  <c r="C63" i="2"/>
  <c r="G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I63" i="2"/>
  <c r="AJ63" i="2"/>
  <c r="AK63" i="2"/>
  <c r="C64" i="2"/>
  <c r="G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I64" i="2"/>
  <c r="AJ64" i="2"/>
  <c r="AK64" i="2"/>
  <c r="AI65" i="2"/>
  <c r="AJ65" i="2"/>
  <c r="AK65" i="2"/>
  <c r="C66" i="2"/>
  <c r="G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I66" i="2"/>
  <c r="AJ66" i="2"/>
  <c r="AK66" i="2"/>
  <c r="C67" i="2"/>
  <c r="G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I67" i="2"/>
  <c r="AJ67" i="2"/>
  <c r="AK67" i="2"/>
  <c r="C68" i="2"/>
  <c r="G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I68" i="2"/>
  <c r="AJ68" i="2"/>
  <c r="AK68" i="2"/>
  <c r="C69" i="2"/>
  <c r="G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J69" i="2"/>
  <c r="AK69" i="2"/>
  <c r="C70" i="2"/>
  <c r="G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J70" i="2"/>
  <c r="AK70" i="2"/>
  <c r="C71" i="2"/>
  <c r="G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J71" i="2"/>
  <c r="AK71" i="2"/>
  <c r="C72" i="2"/>
  <c r="G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I72" i="2"/>
  <c r="AJ72" i="2"/>
  <c r="AK72" i="2"/>
  <c r="C73" i="2"/>
  <c r="G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I73" i="2"/>
  <c r="AJ73" i="2"/>
  <c r="AK73" i="2"/>
  <c r="C74" i="2"/>
  <c r="G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J74" i="2"/>
  <c r="AK74" i="2"/>
  <c r="C75" i="2"/>
  <c r="G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I75" i="2"/>
  <c r="AJ75" i="2"/>
  <c r="AK75" i="2"/>
  <c r="C76" i="2"/>
  <c r="G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J76" i="2"/>
  <c r="AK76" i="2"/>
  <c r="C77" i="2"/>
  <c r="G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J77" i="2"/>
  <c r="AK77" i="2"/>
  <c r="C78" i="2"/>
  <c r="G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I78" i="2"/>
  <c r="AJ78" i="2"/>
  <c r="AK78" i="2"/>
  <c r="C79" i="2"/>
  <c r="G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J79" i="2"/>
  <c r="AK79" i="2"/>
  <c r="C80" i="2"/>
  <c r="G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J80" i="2"/>
  <c r="AK80" i="2"/>
  <c r="C81" i="2"/>
  <c r="G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I81" i="2"/>
  <c r="AJ81" i="2"/>
  <c r="AK81" i="2"/>
  <c r="C82" i="2"/>
  <c r="G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I82" i="2"/>
  <c r="AJ82" i="2"/>
  <c r="AK82" i="2"/>
  <c r="C83" i="2"/>
  <c r="G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J83" i="2"/>
  <c r="AK83" i="2"/>
  <c r="AI84" i="2"/>
  <c r="AJ84" i="2"/>
  <c r="AK84" i="2"/>
  <c r="C85" i="2"/>
  <c r="G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J85" i="2"/>
  <c r="AK85" i="2"/>
  <c r="C86" i="2"/>
  <c r="G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J86" i="2"/>
  <c r="AK86" i="2"/>
  <c r="C87" i="2"/>
  <c r="G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J87" i="2"/>
  <c r="AK87" i="2"/>
  <c r="C88" i="2"/>
  <c r="G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J88" i="2"/>
  <c r="AK88" i="2"/>
  <c r="C89" i="2"/>
  <c r="G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J89" i="2"/>
  <c r="AK89" i="2"/>
  <c r="C90" i="2"/>
  <c r="G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J90" i="2"/>
  <c r="AK90" i="2"/>
  <c r="C91" i="2"/>
  <c r="G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J91" i="2"/>
  <c r="AK91" i="2"/>
  <c r="C92" i="2"/>
  <c r="G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J92" i="2"/>
  <c r="AK92" i="2"/>
  <c r="C93" i="2"/>
  <c r="G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J93" i="2"/>
  <c r="AK93" i="2"/>
  <c r="C94" i="2"/>
  <c r="G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J94" i="2"/>
  <c r="AK94" i="2"/>
  <c r="C95" i="2"/>
  <c r="G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J95" i="2"/>
  <c r="AK95" i="2"/>
  <c r="C96" i="2"/>
  <c r="G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J96" i="2"/>
  <c r="AK96" i="2"/>
  <c r="C97" i="2"/>
  <c r="G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J97" i="2"/>
  <c r="AK97" i="2"/>
  <c r="C98" i="2"/>
  <c r="G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J98" i="2"/>
  <c r="AK98" i="2"/>
  <c r="C99" i="2"/>
  <c r="G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J99" i="2"/>
  <c r="AK99" i="2"/>
  <c r="C100" i="2"/>
  <c r="G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J100" i="2"/>
  <c r="AK100" i="2"/>
  <c r="C101" i="2"/>
  <c r="G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J101" i="2"/>
  <c r="AK101" i="2"/>
  <c r="C102" i="2"/>
  <c r="G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J102" i="2"/>
  <c r="AK102" i="2"/>
  <c r="C103" i="2"/>
  <c r="G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J103" i="2"/>
  <c r="AK103" i="2"/>
  <c r="C104" i="2"/>
  <c r="G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J104" i="2"/>
  <c r="AK104" i="2"/>
  <c r="C105" i="2"/>
  <c r="G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J105" i="2"/>
  <c r="AK105" i="2"/>
  <c r="C106" i="2"/>
  <c r="G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J106" i="2"/>
  <c r="AK106" i="2"/>
  <c r="C107" i="2"/>
  <c r="G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J107" i="2"/>
  <c r="AK107" i="2"/>
  <c r="C108" i="2"/>
  <c r="G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J108" i="2"/>
  <c r="AK108" i="2"/>
  <c r="C109" i="2"/>
  <c r="G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J109" i="2"/>
  <c r="AK109" i="2"/>
  <c r="C110" i="2"/>
  <c r="G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J110" i="2"/>
  <c r="AK110" i="2"/>
  <c r="C111" i="2"/>
  <c r="G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I111" i="2"/>
  <c r="AJ111" i="2"/>
  <c r="AK111" i="2"/>
  <c r="C112" i="2"/>
  <c r="G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J112" i="2"/>
  <c r="AK112" i="2"/>
  <c r="C113" i="2"/>
  <c r="G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J113" i="2"/>
  <c r="AK113" i="2"/>
  <c r="C114" i="2"/>
  <c r="G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J114" i="2"/>
  <c r="AK114" i="2"/>
  <c r="C115" i="2"/>
  <c r="G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J115" i="2"/>
  <c r="AK115" i="2"/>
  <c r="C116" i="2"/>
  <c r="G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J116" i="2"/>
  <c r="AK116" i="2"/>
  <c r="C117" i="2"/>
  <c r="G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J117" i="2"/>
  <c r="AK117" i="2"/>
  <c r="C118" i="2"/>
  <c r="G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J118" i="2"/>
  <c r="AK118" i="2"/>
  <c r="C119" i="2"/>
  <c r="G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J119" i="2"/>
  <c r="AK119" i="2"/>
  <c r="C120" i="2"/>
  <c r="G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J120" i="2"/>
  <c r="AK120" i="2"/>
  <c r="C121" i="2"/>
  <c r="G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J121" i="2"/>
  <c r="AK121" i="2"/>
  <c r="C122" i="2"/>
  <c r="G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J122" i="2"/>
  <c r="AK122" i="2"/>
  <c r="C123" i="2"/>
  <c r="G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J123" i="2"/>
  <c r="AK123" i="2"/>
  <c r="C124" i="2"/>
  <c r="G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J124" i="2"/>
  <c r="AK124" i="2"/>
  <c r="C125" i="2"/>
  <c r="G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J125" i="2"/>
  <c r="AK125" i="2"/>
  <c r="C126" i="2"/>
  <c r="G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J126" i="2"/>
  <c r="AK126" i="2"/>
  <c r="C127" i="2"/>
  <c r="G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J127" i="2"/>
  <c r="AK127" i="2"/>
  <c r="C128" i="2"/>
  <c r="G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J128" i="2"/>
  <c r="AK128" i="2"/>
  <c r="C129" i="2"/>
  <c r="G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J129" i="2"/>
  <c r="AK129" i="2"/>
  <c r="C130" i="2"/>
  <c r="G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J130" i="2"/>
  <c r="AK130" i="2"/>
  <c r="C131" i="2"/>
  <c r="G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J131" i="2"/>
  <c r="AK131" i="2"/>
  <c r="C132" i="2"/>
  <c r="G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J132" i="2"/>
  <c r="AK132" i="2"/>
  <c r="C133" i="2"/>
  <c r="G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J133" i="2"/>
  <c r="AK133" i="2"/>
  <c r="C134" i="2"/>
  <c r="G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J134" i="2"/>
  <c r="AK134" i="2"/>
  <c r="C135" i="2"/>
  <c r="G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J135" i="2"/>
  <c r="AK135" i="2"/>
  <c r="C136" i="2"/>
  <c r="G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J136" i="2"/>
  <c r="AK136" i="2"/>
  <c r="C137" i="2"/>
  <c r="G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J137" i="2"/>
  <c r="AK137" i="2"/>
  <c r="C138" i="2"/>
  <c r="G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J138" i="2"/>
  <c r="AK138" i="2"/>
  <c r="C139" i="2"/>
  <c r="G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J139" i="2"/>
  <c r="AK139" i="2"/>
  <c r="C140" i="2"/>
  <c r="G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J140" i="2"/>
  <c r="AK140" i="2"/>
  <c r="C141" i="2"/>
  <c r="G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J141" i="2"/>
  <c r="AK141" i="2"/>
  <c r="C142" i="2"/>
  <c r="G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J142" i="2"/>
  <c r="AK142" i="2"/>
  <c r="C143" i="2"/>
  <c r="G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J143" i="2"/>
  <c r="AK143" i="2"/>
  <c r="C144" i="2"/>
  <c r="G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J144" i="2"/>
  <c r="AK144" i="2"/>
  <c r="C145" i="2"/>
  <c r="G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J145" i="2"/>
  <c r="AK145" i="2"/>
  <c r="C146" i="2"/>
  <c r="G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J146" i="2"/>
  <c r="AK146" i="2"/>
  <c r="C147" i="2"/>
  <c r="G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J147" i="2"/>
  <c r="AK147" i="2"/>
  <c r="C148" i="2"/>
  <c r="G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J148" i="2"/>
  <c r="AK148" i="2"/>
  <c r="C149" i="2"/>
  <c r="G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J149" i="2"/>
  <c r="AK149" i="2"/>
  <c r="C150" i="2"/>
  <c r="G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J150" i="2"/>
  <c r="AK150" i="2"/>
  <c r="C151" i="2"/>
  <c r="G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J151" i="2"/>
  <c r="AK151" i="2"/>
  <c r="C152" i="2"/>
  <c r="G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J152" i="2"/>
  <c r="AK152" i="2"/>
  <c r="C153" i="2"/>
  <c r="G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J153" i="2"/>
  <c r="AK153" i="2"/>
  <c r="C154" i="2"/>
  <c r="G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J154" i="2"/>
  <c r="AK154" i="2"/>
  <c r="C155" i="2"/>
  <c r="G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J155" i="2"/>
  <c r="AK155" i="2"/>
  <c r="C156" i="2"/>
  <c r="G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J156" i="2"/>
  <c r="AK156" i="2"/>
  <c r="C157" i="2"/>
  <c r="G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J157" i="2"/>
  <c r="AK157" i="2"/>
  <c r="C158" i="2"/>
  <c r="G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J158" i="2"/>
  <c r="AK158" i="2"/>
  <c r="C159" i="2"/>
  <c r="G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J159" i="2"/>
  <c r="AK159" i="2"/>
  <c r="C160" i="2"/>
  <c r="G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J160" i="2"/>
  <c r="AK160" i="2"/>
  <c r="C161" i="2"/>
  <c r="G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J161" i="2"/>
  <c r="AK161" i="2"/>
  <c r="C162" i="2"/>
  <c r="G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I162" i="2"/>
  <c r="AJ162" i="2"/>
  <c r="AK162" i="2"/>
  <c r="C163" i="2"/>
  <c r="G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J163" i="2"/>
  <c r="AK163" i="2"/>
  <c r="C164" i="2"/>
  <c r="G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J164" i="2"/>
  <c r="AK164" i="2"/>
  <c r="C165" i="2"/>
  <c r="G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J165" i="2"/>
  <c r="AK165" i="2"/>
  <c r="C166" i="2"/>
  <c r="G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J166" i="2"/>
  <c r="AK166" i="2"/>
  <c r="C167" i="2"/>
  <c r="G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J167" i="2"/>
  <c r="AK167" i="2"/>
  <c r="C168" i="2"/>
  <c r="G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J168" i="2"/>
  <c r="AK168" i="2"/>
  <c r="C169" i="2"/>
  <c r="G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J169" i="2"/>
  <c r="AK169" i="2"/>
  <c r="C170" i="2"/>
  <c r="G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J170" i="2"/>
  <c r="AK170" i="2"/>
  <c r="C171" i="2"/>
  <c r="G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J171" i="2"/>
  <c r="AK171" i="2"/>
  <c r="C172" i="2"/>
  <c r="G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J172" i="2"/>
  <c r="AK172" i="2"/>
  <c r="C173" i="2"/>
  <c r="G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J173" i="2"/>
  <c r="AK173" i="2"/>
  <c r="C174" i="2"/>
  <c r="G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J174" i="2"/>
  <c r="AK174" i="2"/>
  <c r="C175" i="2"/>
  <c r="G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J175" i="2"/>
  <c r="AK175" i="2"/>
  <c r="C176" i="2"/>
  <c r="G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J176" i="2"/>
  <c r="AK176" i="2"/>
  <c r="C177" i="2"/>
  <c r="G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J177" i="2"/>
  <c r="AK177" i="2"/>
  <c r="C178" i="2"/>
  <c r="G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J178" i="2"/>
  <c r="AK178" i="2"/>
  <c r="C179" i="2"/>
  <c r="G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J179" i="2"/>
  <c r="AK179" i="2"/>
  <c r="C180" i="2"/>
  <c r="G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J180" i="2"/>
  <c r="AK180" i="2"/>
  <c r="C181" i="2"/>
  <c r="G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J181" i="2"/>
  <c r="AK181" i="2"/>
  <c r="C182" i="2"/>
  <c r="G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J182" i="2"/>
  <c r="AK182" i="2"/>
  <c r="C183" i="2"/>
  <c r="G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J183" i="2"/>
  <c r="AK183" i="2"/>
  <c r="C184" i="2"/>
  <c r="G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J184" i="2"/>
  <c r="AK184" i="2"/>
  <c r="C185" i="2"/>
  <c r="G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J185" i="2"/>
  <c r="AK185" i="2"/>
  <c r="C186" i="2"/>
  <c r="G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J186" i="2"/>
  <c r="AK186" i="2"/>
  <c r="C187" i="2"/>
  <c r="G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J187" i="2"/>
  <c r="AK187" i="2"/>
  <c r="C188" i="2"/>
  <c r="G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J188" i="2"/>
  <c r="AK188" i="2"/>
  <c r="C189" i="2"/>
  <c r="G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J189" i="2"/>
  <c r="AK189" i="2"/>
  <c r="C190" i="2"/>
  <c r="G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J190" i="2"/>
  <c r="AK190" i="2"/>
  <c r="C191" i="2"/>
  <c r="G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J191" i="2"/>
  <c r="AK191" i="2"/>
  <c r="C192" i="2"/>
  <c r="G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J192" i="2"/>
  <c r="AK192" i="2"/>
  <c r="C193" i="2"/>
  <c r="G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J193" i="2"/>
  <c r="AK193" i="2"/>
  <c r="C194" i="2"/>
  <c r="G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J194" i="2"/>
  <c r="AK194" i="2"/>
  <c r="C195" i="2"/>
  <c r="G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J195" i="2"/>
  <c r="AK195" i="2"/>
  <c r="C196" i="2"/>
  <c r="G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J196" i="2"/>
  <c r="AK196" i="2"/>
  <c r="C197" i="2"/>
  <c r="G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J197" i="2"/>
  <c r="AK197" i="2"/>
  <c r="C198" i="2"/>
  <c r="G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J198" i="2"/>
  <c r="AK198" i="2"/>
  <c r="C199" i="2"/>
  <c r="G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J199" i="2"/>
  <c r="AK199" i="2"/>
  <c r="C200" i="2"/>
  <c r="G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J200" i="2"/>
  <c r="AK200" i="2"/>
  <c r="C201" i="2"/>
  <c r="G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J201" i="2"/>
  <c r="AK201" i="2"/>
  <c r="C202" i="2"/>
  <c r="G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J202" i="2"/>
  <c r="AK202" i="2"/>
  <c r="C203" i="2"/>
  <c r="G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J203" i="2"/>
  <c r="AK203" i="2"/>
  <c r="C204" i="2"/>
  <c r="G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J204" i="2"/>
  <c r="AK204" i="2"/>
  <c r="C205" i="2"/>
  <c r="G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J205" i="2"/>
  <c r="AK205" i="2"/>
  <c r="C206" i="2"/>
  <c r="G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J206" i="2"/>
  <c r="AK206" i="2"/>
  <c r="C207" i="2"/>
  <c r="G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J207" i="2"/>
  <c r="AK207" i="2"/>
  <c r="C208" i="2"/>
  <c r="G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J208" i="2"/>
  <c r="AK208" i="2"/>
  <c r="C209" i="2"/>
  <c r="G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J209" i="2"/>
  <c r="AK209" i="2"/>
  <c r="C210" i="2"/>
  <c r="G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J210" i="2"/>
  <c r="AK210" i="2"/>
  <c r="C211" i="2"/>
  <c r="G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J211" i="2"/>
  <c r="AK211" i="2"/>
  <c r="C212" i="2"/>
  <c r="G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J212" i="2"/>
  <c r="AK212" i="2"/>
  <c r="C213" i="2"/>
  <c r="G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J213" i="2"/>
  <c r="AK213" i="2"/>
  <c r="C214" i="2"/>
  <c r="G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J214" i="2"/>
  <c r="AK214" i="2"/>
  <c r="C215" i="2"/>
  <c r="G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J215" i="2"/>
  <c r="AK215" i="2"/>
  <c r="C216" i="2"/>
  <c r="G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J216" i="2"/>
  <c r="AK216" i="2"/>
  <c r="C217" i="2"/>
  <c r="G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J217" i="2"/>
  <c r="AK217" i="2"/>
  <c r="C218" i="2"/>
  <c r="G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J218" i="2"/>
  <c r="AK218" i="2"/>
  <c r="C219" i="2"/>
  <c r="G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J219" i="2"/>
  <c r="AK219" i="2"/>
  <c r="C220" i="2"/>
  <c r="G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J220" i="2"/>
  <c r="AK220" i="2"/>
  <c r="C221" i="2"/>
  <c r="G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J221" i="2"/>
  <c r="AK221" i="2"/>
  <c r="C222" i="2"/>
  <c r="G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J222" i="2"/>
  <c r="AK222" i="2"/>
  <c r="C223" i="2"/>
  <c r="G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J223" i="2"/>
  <c r="AK223" i="2"/>
  <c r="C224" i="2"/>
  <c r="G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J224" i="2"/>
  <c r="AK224" i="2"/>
  <c r="AI225" i="2"/>
  <c r="AJ225" i="2"/>
  <c r="AK225" i="2"/>
  <c r="B226" i="2"/>
  <c r="C226" i="2"/>
  <c r="F226" i="2"/>
  <c r="G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K226" i="2"/>
  <c r="AM226" i="2"/>
  <c r="AN226" i="2"/>
  <c r="AO226" i="2"/>
  <c r="AP226" i="2"/>
  <c r="B227" i="2"/>
  <c r="C227" i="2"/>
  <c r="F227" i="2"/>
  <c r="G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K227" i="2"/>
  <c r="AM227" i="2"/>
  <c r="AN227" i="2"/>
  <c r="AO227" i="2"/>
  <c r="AP227" i="2"/>
  <c r="B228" i="2"/>
  <c r="C228" i="2"/>
  <c r="F228" i="2"/>
  <c r="G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K228" i="2"/>
  <c r="AM228" i="2"/>
  <c r="AN228" i="2"/>
  <c r="AO228" i="2"/>
  <c r="AP228" i="2"/>
  <c r="B229" i="2"/>
  <c r="C229" i="2"/>
  <c r="F229" i="2"/>
  <c r="G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K229" i="2"/>
  <c r="AM229" i="2"/>
  <c r="AN229" i="2"/>
  <c r="AO229" i="2"/>
  <c r="AP229" i="2"/>
  <c r="B230" i="2"/>
  <c r="C230" i="2"/>
  <c r="F230" i="2"/>
  <c r="G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K230" i="2"/>
  <c r="AM230" i="2"/>
  <c r="AN230" i="2"/>
  <c r="AO230" i="2"/>
  <c r="AP230" i="2"/>
  <c r="B232" i="2"/>
  <c r="C232" i="2"/>
  <c r="F232" i="2"/>
  <c r="G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K232" i="2"/>
  <c r="AM232" i="2"/>
  <c r="AN232" i="2"/>
  <c r="AO232" i="2"/>
  <c r="AP232" i="2"/>
  <c r="AO234" i="2"/>
  <c r="AP234" i="2"/>
  <c r="B237" i="2"/>
  <c r="C237" i="2"/>
  <c r="F237" i="2"/>
  <c r="G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I237" i="2"/>
  <c r="AJ237" i="2"/>
  <c r="AK237" i="2"/>
  <c r="AM237" i="2"/>
  <c r="AN237" i="2"/>
  <c r="AO237" i="2"/>
  <c r="AP237" i="2"/>
  <c r="AR237" i="2"/>
  <c r="AS237" i="2"/>
  <c r="AT237" i="2"/>
  <c r="B238" i="2"/>
  <c r="C238" i="2"/>
  <c r="F238" i="2"/>
  <c r="G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I238" i="2"/>
  <c r="AJ238" i="2"/>
  <c r="AK238" i="2"/>
  <c r="AM238" i="2"/>
  <c r="AN238" i="2"/>
  <c r="AO238" i="2"/>
  <c r="AP238" i="2"/>
  <c r="AR238" i="2"/>
  <c r="AS238" i="2"/>
  <c r="AT238" i="2"/>
  <c r="B239" i="2"/>
  <c r="C239" i="2"/>
  <c r="F239" i="2"/>
  <c r="G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I239" i="2"/>
  <c r="AJ239" i="2"/>
  <c r="AK239" i="2"/>
  <c r="AM239" i="2"/>
  <c r="AN239" i="2"/>
  <c r="AO239" i="2"/>
  <c r="AP239" i="2"/>
  <c r="AR239" i="2"/>
  <c r="AS239" i="2"/>
  <c r="AT239" i="2"/>
  <c r="B240" i="2"/>
  <c r="C240" i="2"/>
  <c r="F240" i="2"/>
  <c r="G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I240" i="2"/>
  <c r="AJ240" i="2"/>
  <c r="AK240" i="2"/>
  <c r="AM240" i="2"/>
  <c r="AN240" i="2"/>
  <c r="AO240" i="2"/>
  <c r="AP240" i="2"/>
  <c r="AR240" i="2"/>
  <c r="AS240" i="2"/>
  <c r="AT240" i="2"/>
  <c r="B241" i="2"/>
  <c r="C241" i="2"/>
  <c r="F241" i="2"/>
  <c r="G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I241" i="2"/>
  <c r="AJ241" i="2"/>
  <c r="AK241" i="2"/>
  <c r="AM241" i="2"/>
  <c r="AN241" i="2"/>
  <c r="AO241" i="2"/>
  <c r="AP241" i="2"/>
  <c r="AR241" i="2"/>
  <c r="AS241" i="2"/>
  <c r="AT241" i="2"/>
  <c r="B242" i="2"/>
  <c r="C242" i="2"/>
  <c r="F242" i="2"/>
  <c r="G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I242" i="2"/>
  <c r="AJ242" i="2"/>
  <c r="AK242" i="2"/>
  <c r="AM242" i="2"/>
  <c r="AN242" i="2"/>
  <c r="AO242" i="2"/>
  <c r="AP242" i="2"/>
  <c r="AR242" i="2"/>
  <c r="AS242" i="2"/>
  <c r="AT242" i="2"/>
  <c r="B243" i="2"/>
  <c r="C243" i="2"/>
  <c r="F243" i="2"/>
  <c r="G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I243" i="2"/>
  <c r="AJ243" i="2"/>
  <c r="AK243" i="2"/>
  <c r="AM243" i="2"/>
  <c r="AN243" i="2"/>
  <c r="AO243" i="2"/>
  <c r="AP243" i="2"/>
  <c r="AR243" i="2"/>
  <c r="AS243" i="2"/>
  <c r="AT243" i="2"/>
  <c r="B244" i="2"/>
  <c r="C244" i="2"/>
  <c r="F244" i="2"/>
  <c r="G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I244" i="2"/>
  <c r="AJ244" i="2"/>
  <c r="AK244" i="2"/>
  <c r="AM244" i="2"/>
  <c r="AN244" i="2"/>
  <c r="AO244" i="2"/>
  <c r="AP244" i="2"/>
  <c r="AR244" i="2"/>
  <c r="AS244" i="2"/>
  <c r="AT244" i="2"/>
  <c r="B245" i="2"/>
  <c r="C245" i="2"/>
  <c r="F245" i="2"/>
  <c r="G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I245" i="2"/>
  <c r="AJ245" i="2"/>
  <c r="AK245" i="2"/>
  <c r="AM245" i="2"/>
  <c r="AN245" i="2"/>
  <c r="AO245" i="2"/>
  <c r="AP245" i="2"/>
  <c r="AR245" i="2"/>
  <c r="AS245" i="2"/>
  <c r="AT245" i="2"/>
  <c r="B246" i="2"/>
  <c r="C246" i="2"/>
  <c r="F246" i="2"/>
  <c r="G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I246" i="2"/>
  <c r="AJ246" i="2"/>
  <c r="AK246" i="2"/>
  <c r="AM246" i="2"/>
  <c r="AN246" i="2"/>
  <c r="AO246" i="2"/>
  <c r="AP246" i="2"/>
  <c r="AR246" i="2"/>
  <c r="AS246" i="2"/>
  <c r="AT246" i="2"/>
  <c r="B247" i="2"/>
  <c r="C247" i="2"/>
  <c r="F247" i="2"/>
  <c r="G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I247" i="2"/>
  <c r="AJ247" i="2"/>
  <c r="AK247" i="2"/>
  <c r="AM247" i="2"/>
  <c r="AN247" i="2"/>
  <c r="AO247" i="2"/>
  <c r="AP247" i="2"/>
  <c r="AR247" i="2"/>
  <c r="AS247" i="2"/>
  <c r="AT247" i="2"/>
  <c r="B248" i="2"/>
  <c r="C248" i="2"/>
  <c r="F248" i="2"/>
  <c r="G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I248" i="2"/>
  <c r="AJ248" i="2"/>
  <c r="AK248" i="2"/>
  <c r="AM248" i="2"/>
  <c r="AN248" i="2"/>
  <c r="AO248" i="2"/>
  <c r="AP248" i="2"/>
  <c r="AR248" i="2"/>
  <c r="AS248" i="2"/>
  <c r="AT248" i="2"/>
  <c r="B249" i="2"/>
  <c r="C249" i="2"/>
  <c r="F249" i="2"/>
  <c r="G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I249" i="2"/>
  <c r="AJ249" i="2"/>
  <c r="AK249" i="2"/>
  <c r="AM249" i="2"/>
  <c r="AN249" i="2"/>
  <c r="AO249" i="2"/>
  <c r="AP249" i="2"/>
  <c r="AR249" i="2"/>
  <c r="AS249" i="2"/>
  <c r="AT249" i="2"/>
  <c r="B250" i="2"/>
  <c r="C250" i="2"/>
  <c r="F250" i="2"/>
  <c r="G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I250" i="2"/>
  <c r="AJ250" i="2"/>
  <c r="AK250" i="2"/>
  <c r="AM250" i="2"/>
  <c r="AN250" i="2"/>
  <c r="AO250" i="2"/>
  <c r="AP250" i="2"/>
  <c r="AR250" i="2"/>
  <c r="AS250" i="2"/>
  <c r="AT250" i="2"/>
  <c r="B251" i="2"/>
  <c r="C251" i="2"/>
  <c r="F251" i="2"/>
  <c r="G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I251" i="2"/>
  <c r="AJ251" i="2"/>
  <c r="AK251" i="2"/>
  <c r="AM251" i="2"/>
  <c r="AN251" i="2"/>
  <c r="AO251" i="2"/>
  <c r="AP251" i="2"/>
  <c r="AR251" i="2"/>
  <c r="AS251" i="2"/>
  <c r="AT251" i="2"/>
  <c r="B252" i="2"/>
  <c r="C252" i="2"/>
  <c r="F252" i="2"/>
  <c r="G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I252" i="2"/>
  <c r="AJ252" i="2"/>
  <c r="AK252" i="2"/>
  <c r="AM252" i="2"/>
  <c r="AN252" i="2"/>
  <c r="AO252" i="2"/>
  <c r="AP252" i="2"/>
  <c r="AR252" i="2"/>
  <c r="AS252" i="2"/>
  <c r="AT252" i="2"/>
  <c r="B253" i="2"/>
  <c r="C253" i="2"/>
  <c r="F253" i="2"/>
  <c r="G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I253" i="2"/>
  <c r="AJ253" i="2"/>
  <c r="AK253" i="2"/>
  <c r="AM253" i="2"/>
  <c r="AN253" i="2"/>
  <c r="AO253" i="2"/>
  <c r="AP253" i="2"/>
  <c r="AR253" i="2"/>
  <c r="AS253" i="2"/>
  <c r="AT253" i="2"/>
  <c r="B254" i="2"/>
  <c r="C254" i="2"/>
  <c r="F254" i="2"/>
  <c r="G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I254" i="2"/>
  <c r="AJ254" i="2"/>
  <c r="AK254" i="2"/>
  <c r="AM254" i="2"/>
  <c r="AN254" i="2"/>
  <c r="AO254" i="2"/>
  <c r="AP254" i="2"/>
  <c r="AR254" i="2"/>
  <c r="AS254" i="2"/>
  <c r="AT254" i="2"/>
  <c r="B255" i="2"/>
  <c r="C255" i="2"/>
  <c r="F255" i="2"/>
  <c r="G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I255" i="2"/>
  <c r="AJ255" i="2"/>
  <c r="AK255" i="2"/>
  <c r="AM255" i="2"/>
  <c r="AN255" i="2"/>
  <c r="AO255" i="2"/>
  <c r="AP255" i="2"/>
  <c r="AR255" i="2"/>
  <c r="AS255" i="2"/>
  <c r="AT255" i="2"/>
  <c r="B256" i="2"/>
  <c r="C256" i="2"/>
  <c r="F256" i="2"/>
  <c r="G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I256" i="2"/>
  <c r="AJ256" i="2"/>
  <c r="AK256" i="2"/>
  <c r="AM256" i="2"/>
  <c r="AN256" i="2"/>
  <c r="AO256" i="2"/>
  <c r="AP256" i="2"/>
  <c r="AR256" i="2"/>
  <c r="AS256" i="2"/>
  <c r="AT256" i="2"/>
  <c r="B257" i="2"/>
  <c r="C257" i="2"/>
  <c r="F257" i="2"/>
  <c r="G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I257" i="2"/>
  <c r="AJ257" i="2"/>
  <c r="AK257" i="2"/>
  <c r="AM257" i="2"/>
  <c r="AN257" i="2"/>
  <c r="AO257" i="2"/>
  <c r="AP257" i="2"/>
  <c r="AR257" i="2"/>
  <c r="AS257" i="2"/>
  <c r="AT257" i="2"/>
  <c r="B258" i="2"/>
  <c r="C258" i="2"/>
  <c r="F258" i="2"/>
  <c r="G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I258" i="2"/>
  <c r="AJ258" i="2"/>
  <c r="AK258" i="2"/>
  <c r="AM258" i="2"/>
  <c r="AN258" i="2"/>
  <c r="AO258" i="2"/>
  <c r="AP258" i="2"/>
  <c r="AR258" i="2"/>
  <c r="AS258" i="2"/>
  <c r="AT258" i="2"/>
  <c r="B259" i="2"/>
  <c r="C259" i="2"/>
  <c r="F259" i="2"/>
  <c r="G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I259" i="2"/>
  <c r="AJ259" i="2"/>
  <c r="AK259" i="2"/>
  <c r="AM259" i="2"/>
  <c r="AN259" i="2"/>
  <c r="AO259" i="2"/>
  <c r="AP259" i="2"/>
  <c r="AR259" i="2"/>
  <c r="AS259" i="2"/>
  <c r="AT259" i="2"/>
  <c r="B260" i="2"/>
  <c r="C260" i="2"/>
  <c r="F260" i="2"/>
  <c r="G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I260" i="2"/>
  <c r="AJ260" i="2"/>
  <c r="AK260" i="2"/>
  <c r="AM260" i="2"/>
  <c r="AN260" i="2"/>
  <c r="AO260" i="2"/>
  <c r="AP260" i="2"/>
  <c r="AR260" i="2"/>
  <c r="AS260" i="2"/>
  <c r="AT260" i="2"/>
  <c r="B261" i="2"/>
  <c r="C261" i="2"/>
  <c r="F261" i="2"/>
  <c r="G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I261" i="2"/>
  <c r="AJ261" i="2"/>
  <c r="AK261" i="2"/>
  <c r="AM261" i="2"/>
  <c r="AN261" i="2"/>
  <c r="AO261" i="2"/>
  <c r="AP261" i="2"/>
  <c r="AR261" i="2"/>
  <c r="AS261" i="2"/>
  <c r="AT261" i="2"/>
  <c r="B262" i="2"/>
  <c r="C262" i="2"/>
  <c r="F262" i="2"/>
  <c r="G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I262" i="2"/>
  <c r="AJ262" i="2"/>
  <c r="AK262" i="2"/>
  <c r="AM262" i="2"/>
  <c r="AN262" i="2"/>
  <c r="AO262" i="2"/>
  <c r="AP262" i="2"/>
  <c r="AR262" i="2"/>
  <c r="AS262" i="2"/>
  <c r="AT262" i="2"/>
  <c r="B263" i="2"/>
  <c r="C263" i="2"/>
  <c r="F263" i="2"/>
  <c r="G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I263" i="2"/>
  <c r="AJ263" i="2"/>
  <c r="AK263" i="2"/>
  <c r="AM263" i="2"/>
  <c r="AN263" i="2"/>
  <c r="AO263" i="2"/>
  <c r="AP263" i="2"/>
  <c r="AR263" i="2"/>
  <c r="AS263" i="2"/>
  <c r="AT263" i="2"/>
  <c r="B264" i="2"/>
  <c r="C264" i="2"/>
  <c r="F264" i="2"/>
  <c r="G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I264" i="2"/>
  <c r="AJ264" i="2"/>
  <c r="AK264" i="2"/>
  <c r="AM264" i="2"/>
  <c r="AN264" i="2"/>
  <c r="AO264" i="2"/>
  <c r="AP264" i="2"/>
  <c r="AR264" i="2"/>
  <c r="AS264" i="2"/>
  <c r="AT264" i="2"/>
  <c r="B265" i="2"/>
  <c r="C265" i="2"/>
  <c r="F265" i="2"/>
  <c r="G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I265" i="2"/>
  <c r="AJ265" i="2"/>
  <c r="AK265" i="2"/>
  <c r="AM265" i="2"/>
  <c r="AN265" i="2"/>
  <c r="AO265" i="2"/>
  <c r="AP265" i="2"/>
  <c r="AR265" i="2"/>
  <c r="AS265" i="2"/>
  <c r="AT265" i="2"/>
  <c r="B266" i="2"/>
  <c r="C266" i="2"/>
  <c r="F266" i="2"/>
  <c r="G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I266" i="2"/>
  <c r="AJ266" i="2"/>
  <c r="AK266" i="2"/>
  <c r="AM266" i="2"/>
  <c r="AN266" i="2"/>
  <c r="AO266" i="2"/>
  <c r="AP266" i="2"/>
  <c r="AR266" i="2"/>
  <c r="AS266" i="2"/>
  <c r="AT266" i="2"/>
  <c r="B267" i="2"/>
  <c r="C267" i="2"/>
  <c r="F267" i="2"/>
  <c r="G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I267" i="2"/>
  <c r="AJ267" i="2"/>
  <c r="AK267" i="2"/>
  <c r="AM267" i="2"/>
  <c r="AN267" i="2"/>
  <c r="AO267" i="2"/>
  <c r="AP267" i="2"/>
  <c r="AR267" i="2"/>
  <c r="AS267" i="2"/>
  <c r="AT267" i="2"/>
  <c r="B268" i="2"/>
  <c r="C268" i="2"/>
  <c r="F268" i="2"/>
  <c r="G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I268" i="2"/>
  <c r="AJ268" i="2"/>
  <c r="AK268" i="2"/>
  <c r="AM268" i="2"/>
  <c r="AN268" i="2"/>
  <c r="AO268" i="2"/>
  <c r="AP268" i="2"/>
  <c r="AR268" i="2"/>
  <c r="AS268" i="2"/>
  <c r="AT268" i="2"/>
  <c r="B269" i="2"/>
  <c r="C269" i="2"/>
  <c r="F269" i="2"/>
  <c r="G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I269" i="2"/>
  <c r="AJ269" i="2"/>
  <c r="AK269" i="2"/>
  <c r="AM269" i="2"/>
  <c r="AN269" i="2"/>
  <c r="AO269" i="2"/>
  <c r="AP269" i="2"/>
  <c r="AR269" i="2"/>
  <c r="AS269" i="2"/>
  <c r="AT269" i="2"/>
  <c r="B270" i="2"/>
  <c r="C270" i="2"/>
  <c r="F270" i="2"/>
  <c r="G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I270" i="2"/>
  <c r="AJ270" i="2"/>
  <c r="AK270" i="2"/>
  <c r="AM270" i="2"/>
  <c r="AN270" i="2"/>
  <c r="AO270" i="2"/>
  <c r="AP270" i="2"/>
  <c r="AR270" i="2"/>
  <c r="AS270" i="2"/>
  <c r="AT270" i="2"/>
  <c r="B271" i="2"/>
  <c r="C271" i="2"/>
  <c r="F271" i="2"/>
  <c r="G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I271" i="2"/>
  <c r="AJ271" i="2"/>
  <c r="AK271" i="2"/>
  <c r="AM271" i="2"/>
  <c r="AN271" i="2"/>
  <c r="AO271" i="2"/>
  <c r="AP271" i="2"/>
  <c r="AR271" i="2"/>
  <c r="AS271" i="2"/>
  <c r="AT271" i="2"/>
  <c r="B272" i="2"/>
  <c r="C272" i="2"/>
  <c r="F272" i="2"/>
  <c r="G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I272" i="2"/>
  <c r="AJ272" i="2"/>
  <c r="AK272" i="2"/>
  <c r="AM272" i="2"/>
  <c r="AN272" i="2"/>
  <c r="AO272" i="2"/>
  <c r="AP272" i="2"/>
  <c r="AR272" i="2"/>
  <c r="AS272" i="2"/>
  <c r="AT272" i="2"/>
  <c r="B273" i="2"/>
  <c r="C273" i="2"/>
  <c r="F273" i="2"/>
  <c r="G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I273" i="2"/>
  <c r="AJ273" i="2"/>
  <c r="AK273" i="2"/>
  <c r="AM273" i="2"/>
  <c r="AN273" i="2"/>
  <c r="AO273" i="2"/>
  <c r="AP273" i="2"/>
  <c r="AR273" i="2"/>
  <c r="AS273" i="2"/>
  <c r="AT273" i="2"/>
  <c r="B274" i="2"/>
  <c r="C274" i="2"/>
  <c r="F274" i="2"/>
  <c r="G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I274" i="2"/>
  <c r="AJ274" i="2"/>
  <c r="AK274" i="2"/>
  <c r="AM274" i="2"/>
  <c r="AN274" i="2"/>
  <c r="AO274" i="2"/>
  <c r="AP274" i="2"/>
  <c r="AR274" i="2"/>
  <c r="AS274" i="2"/>
  <c r="AT274" i="2"/>
  <c r="B275" i="2"/>
  <c r="C275" i="2"/>
  <c r="F275" i="2"/>
  <c r="G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I275" i="2"/>
  <c r="AJ275" i="2"/>
  <c r="AK275" i="2"/>
  <c r="AM275" i="2"/>
  <c r="AN275" i="2"/>
  <c r="AO275" i="2"/>
  <c r="AP275" i="2"/>
  <c r="AR275" i="2"/>
  <c r="AS275" i="2"/>
  <c r="AT275" i="2"/>
  <c r="B276" i="2"/>
  <c r="C276" i="2"/>
  <c r="F276" i="2"/>
  <c r="G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I276" i="2"/>
  <c r="AJ276" i="2"/>
  <c r="AK276" i="2"/>
  <c r="AM276" i="2"/>
  <c r="AN276" i="2"/>
  <c r="AO276" i="2"/>
  <c r="AP276" i="2"/>
  <c r="AR276" i="2"/>
  <c r="AS276" i="2"/>
  <c r="AT276" i="2"/>
  <c r="B277" i="2"/>
  <c r="C277" i="2"/>
  <c r="F277" i="2"/>
  <c r="G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I277" i="2"/>
  <c r="AJ277" i="2"/>
  <c r="AK277" i="2"/>
  <c r="AM277" i="2"/>
  <c r="AN277" i="2"/>
  <c r="AO277" i="2"/>
  <c r="AP277" i="2"/>
  <c r="AR277" i="2"/>
  <c r="AS277" i="2"/>
  <c r="AT277" i="2"/>
  <c r="B278" i="2"/>
  <c r="C278" i="2"/>
  <c r="F278" i="2"/>
  <c r="G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I278" i="2"/>
  <c r="AJ278" i="2"/>
  <c r="AK278" i="2"/>
  <c r="AM278" i="2"/>
  <c r="AN278" i="2"/>
  <c r="AO278" i="2"/>
  <c r="AP278" i="2"/>
  <c r="AR278" i="2"/>
  <c r="AS278" i="2"/>
  <c r="AT278" i="2"/>
  <c r="B279" i="2"/>
  <c r="C279" i="2"/>
  <c r="F279" i="2"/>
  <c r="G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I279" i="2"/>
  <c r="AJ279" i="2"/>
  <c r="AK279" i="2"/>
  <c r="AM279" i="2"/>
  <c r="AN279" i="2"/>
  <c r="AO279" i="2"/>
  <c r="AP279" i="2"/>
  <c r="AR279" i="2"/>
  <c r="AS279" i="2"/>
  <c r="AT279" i="2"/>
  <c r="B280" i="2"/>
  <c r="C280" i="2"/>
  <c r="F280" i="2"/>
  <c r="G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I280" i="2"/>
  <c r="AJ280" i="2"/>
  <c r="AK280" i="2"/>
  <c r="AM280" i="2"/>
  <c r="AN280" i="2"/>
  <c r="AO280" i="2"/>
  <c r="AP280" i="2"/>
  <c r="AR280" i="2"/>
  <c r="AS280" i="2"/>
  <c r="AT280" i="2"/>
  <c r="B281" i="2"/>
  <c r="C281" i="2"/>
  <c r="F281" i="2"/>
  <c r="G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I281" i="2"/>
  <c r="AJ281" i="2"/>
  <c r="AK281" i="2"/>
  <c r="AM281" i="2"/>
  <c r="AN281" i="2"/>
  <c r="AO281" i="2"/>
  <c r="AP281" i="2"/>
  <c r="AR281" i="2"/>
  <c r="AS281" i="2"/>
  <c r="AT281" i="2"/>
  <c r="B282" i="2"/>
  <c r="C282" i="2"/>
  <c r="F282" i="2"/>
  <c r="G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I282" i="2"/>
  <c r="AJ282" i="2"/>
  <c r="AK282" i="2"/>
  <c r="AM282" i="2"/>
  <c r="AN282" i="2"/>
  <c r="AO282" i="2"/>
  <c r="AP282" i="2"/>
  <c r="AR282" i="2"/>
  <c r="AS282" i="2"/>
  <c r="AT282" i="2"/>
  <c r="B283" i="2"/>
  <c r="C283" i="2"/>
  <c r="F283" i="2"/>
  <c r="G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I283" i="2"/>
  <c r="AJ283" i="2"/>
  <c r="AK283" i="2"/>
  <c r="AM283" i="2"/>
  <c r="AN283" i="2"/>
  <c r="AO283" i="2"/>
  <c r="AP283" i="2"/>
  <c r="AR283" i="2"/>
  <c r="AS283" i="2"/>
  <c r="AT283" i="2"/>
  <c r="B284" i="2"/>
  <c r="C284" i="2"/>
  <c r="F284" i="2"/>
  <c r="G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I284" i="2"/>
  <c r="AJ284" i="2"/>
  <c r="AK284" i="2"/>
  <c r="AM284" i="2"/>
  <c r="AN284" i="2"/>
  <c r="AO284" i="2"/>
  <c r="AP284" i="2"/>
  <c r="AR284" i="2"/>
  <c r="AS284" i="2"/>
  <c r="AT284" i="2"/>
  <c r="B285" i="2"/>
  <c r="C285" i="2"/>
  <c r="F285" i="2"/>
  <c r="G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I285" i="2"/>
  <c r="AJ285" i="2"/>
  <c r="AK285" i="2"/>
  <c r="AM285" i="2"/>
  <c r="AN285" i="2"/>
  <c r="AO285" i="2"/>
  <c r="AP285" i="2"/>
  <c r="AR285" i="2"/>
  <c r="AS285" i="2"/>
  <c r="AT285" i="2"/>
  <c r="B286" i="2"/>
  <c r="C286" i="2"/>
  <c r="F286" i="2"/>
  <c r="G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I286" i="2"/>
  <c r="AJ286" i="2"/>
  <c r="AK286" i="2"/>
  <c r="AM286" i="2"/>
  <c r="AN286" i="2"/>
  <c r="AO286" i="2"/>
  <c r="AP286" i="2"/>
  <c r="AR286" i="2"/>
  <c r="AS286" i="2"/>
  <c r="AT286" i="2"/>
  <c r="B287" i="2"/>
  <c r="C287" i="2"/>
  <c r="F287" i="2"/>
  <c r="G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I287" i="2"/>
  <c r="AJ287" i="2"/>
  <c r="AK287" i="2"/>
  <c r="AM287" i="2"/>
  <c r="AN287" i="2"/>
  <c r="AO287" i="2"/>
  <c r="AP287" i="2"/>
  <c r="AR287" i="2"/>
  <c r="AS287" i="2"/>
  <c r="AT287" i="2"/>
  <c r="B288" i="2"/>
  <c r="C288" i="2"/>
  <c r="F288" i="2"/>
  <c r="G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I288" i="2"/>
  <c r="AJ288" i="2"/>
  <c r="AK288" i="2"/>
  <c r="AM288" i="2"/>
  <c r="AN288" i="2"/>
  <c r="AO288" i="2"/>
  <c r="AP288" i="2"/>
  <c r="AR288" i="2"/>
  <c r="AS288" i="2"/>
  <c r="AT288" i="2"/>
  <c r="B289" i="2"/>
  <c r="C289" i="2"/>
  <c r="F289" i="2"/>
  <c r="G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I289" i="2"/>
  <c r="AJ289" i="2"/>
  <c r="AK289" i="2"/>
  <c r="AM289" i="2"/>
  <c r="AN289" i="2"/>
  <c r="AO289" i="2"/>
  <c r="AP289" i="2"/>
  <c r="AR289" i="2"/>
  <c r="AS289" i="2"/>
  <c r="AT289" i="2"/>
  <c r="B290" i="2"/>
  <c r="C290" i="2"/>
  <c r="F290" i="2"/>
  <c r="G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I290" i="2"/>
  <c r="AJ290" i="2"/>
  <c r="AK290" i="2"/>
  <c r="AM290" i="2"/>
  <c r="AN290" i="2"/>
  <c r="AO290" i="2"/>
  <c r="AP290" i="2"/>
  <c r="AR290" i="2"/>
  <c r="AS290" i="2"/>
  <c r="AT290" i="2"/>
</calcChain>
</file>

<file path=xl/sharedStrings.xml><?xml version="1.0" encoding="utf-8"?>
<sst xmlns="http://schemas.openxmlformats.org/spreadsheetml/2006/main" count="483" uniqueCount="188">
  <si>
    <t>Enron</t>
  </si>
  <si>
    <t>ARTHUR_KILL_3</t>
  </si>
  <si>
    <t>N.Y.C.</t>
  </si>
  <si>
    <t>ARTHUR_KILL_2</t>
  </si>
  <si>
    <t>BROOKLYN_NAVY_YARD</t>
  </si>
  <si>
    <t>POLETTI____</t>
  </si>
  <si>
    <t>EAST RIVER___7</t>
  </si>
  <si>
    <t>RAVENSWOOD___3</t>
  </si>
  <si>
    <t>HUDSON AVE_GT_4</t>
  </si>
  <si>
    <t>KIAC_JFK_AIRPORT</t>
  </si>
  <si>
    <t>HUDSON AVE_GT_3</t>
  </si>
  <si>
    <t>59TH STREET_GT_1</t>
  </si>
  <si>
    <t>74TH STREET_GT_1</t>
  </si>
  <si>
    <t>ALLEGHENY___COGEN</t>
  </si>
  <si>
    <t>GENESE</t>
  </si>
  <si>
    <t>INDECK___OLEAN</t>
  </si>
  <si>
    <t>WEST</t>
  </si>
  <si>
    <t>GARDENVILLE___LBMP</t>
  </si>
  <si>
    <t>ASTORIA___3</t>
  </si>
  <si>
    <t>RAVENSWOOD_GT_1</t>
  </si>
  <si>
    <t>ASTORIA___4</t>
  </si>
  <si>
    <t>ASTORIA_GT_5</t>
  </si>
  <si>
    <t>RAVENSWOOD_GT_9</t>
  </si>
  <si>
    <t>ASTORIA___5</t>
  </si>
  <si>
    <t>ARTHUR KILL_GT_1</t>
  </si>
  <si>
    <t>ASTORIA_GT_1</t>
  </si>
  <si>
    <t>RAVENSWOOD_GT_4</t>
  </si>
  <si>
    <t>RAVENSWOOD_GT_6</t>
  </si>
  <si>
    <t>BOWLINE___1</t>
  </si>
  <si>
    <t>DANSKAMMER___1</t>
  </si>
  <si>
    <t>ROSETON___1</t>
  </si>
  <si>
    <t>INDIAN POINT___3</t>
  </si>
  <si>
    <t>MILLWD</t>
  </si>
  <si>
    <t>INDIAN POINT_GT_1</t>
  </si>
  <si>
    <t>RAVENSWOOD___1</t>
  </si>
  <si>
    <t>ASTORIA_GT_13</t>
  </si>
  <si>
    <t>RAVENSWOOD___2</t>
  </si>
  <si>
    <t>ASTORIA_GT_7</t>
  </si>
  <si>
    <t>LINDEN COGEN____</t>
  </si>
  <si>
    <t>KINTIGH____</t>
  </si>
  <si>
    <t>FIBERTEK___ENERGY</t>
  </si>
  <si>
    <t>CENTRL</t>
  </si>
  <si>
    <t>HUNTLEY___63</t>
  </si>
  <si>
    <t>RANKINE____</t>
  </si>
  <si>
    <t>DUNKIRK___3</t>
  </si>
  <si>
    <t>ALBANY___1</t>
  </si>
  <si>
    <t>SELKIRK___II</t>
  </si>
  <si>
    <t>NINE_MILE_1</t>
  </si>
  <si>
    <t>OSWEGO___6</t>
  </si>
  <si>
    <t>ONONDAGA_REF_OCCRA</t>
  </si>
  <si>
    <t>PROJECT___ORANGE</t>
  </si>
  <si>
    <t>MILLIKEN___1</t>
  </si>
  <si>
    <t>DUNWOD</t>
  </si>
  <si>
    <t>ROSETON___2</t>
  </si>
  <si>
    <t>DASHVILLE___HYD</t>
  </si>
  <si>
    <t>BOWLINE___2</t>
  </si>
  <si>
    <t>PLEASANTVLY___LBMP</t>
  </si>
  <si>
    <t>FITZPATRICK____</t>
  </si>
  <si>
    <t>WATERTOWN___HYD</t>
  </si>
  <si>
    <t>BEAVER RIVER___HYD</t>
  </si>
  <si>
    <t>ST LAWRENCE____</t>
  </si>
  <si>
    <t>NORTH</t>
  </si>
  <si>
    <t>DOGLEVILLE___HYD</t>
  </si>
  <si>
    <t>CAPITL</t>
  </si>
  <si>
    <t>SITHE___OGDNSBRG</t>
  </si>
  <si>
    <t>OSWEGATCHIE___HYD</t>
  </si>
  <si>
    <t>GINNA____</t>
  </si>
  <si>
    <t>OSWEGO___5</t>
  </si>
  <si>
    <t>INDECK___OSWEGO</t>
  </si>
  <si>
    <t>NEG WEST_LEA_LOCKPORT</t>
  </si>
  <si>
    <t>COXSACKIE___GT</t>
  </si>
  <si>
    <t>BEEBEE_GT_13</t>
  </si>
  <si>
    <t>FULTON COGEN____</t>
  </si>
  <si>
    <t>AMERICAN_REF_FUEL</t>
  </si>
  <si>
    <t>HUDAV+59+74_TH_GRP</t>
  </si>
  <si>
    <t>NEG NORTH___PLATTSBURG</t>
  </si>
  <si>
    <t>LOVETT___3</t>
  </si>
  <si>
    <t>HILLBURN___GT</t>
  </si>
  <si>
    <t>HUD VL</t>
  </si>
  <si>
    <t>MONGAUP___HYD</t>
  </si>
  <si>
    <t>HQ_GEN_CEDARS</t>
  </si>
  <si>
    <t>WEST CANADA___HYD</t>
  </si>
  <si>
    <t>KENSICO____</t>
  </si>
  <si>
    <t>INDIAN PT_GT_GRP</t>
  </si>
  <si>
    <t>INDIAN POINT___2</t>
  </si>
  <si>
    <t>SHOEMAKER___GT</t>
  </si>
  <si>
    <t>LEDERLE____</t>
  </si>
  <si>
    <t>NINE_MILE_2</t>
  </si>
  <si>
    <t>SITHE___STERLING</t>
  </si>
  <si>
    <t>LONG_LAKE_PHOENIX</t>
  </si>
  <si>
    <t>NM_ST_REGIS___HYD</t>
  </si>
  <si>
    <t>O H</t>
  </si>
  <si>
    <t>NIAGARA____</t>
  </si>
  <si>
    <t>ROCHESTER_9_IC</t>
  </si>
  <si>
    <t>SITHE___BATAVIA</t>
  </si>
  <si>
    <t>OXBOW____</t>
  </si>
  <si>
    <t>NEG CENTRAL_HIGH_ACRES</t>
  </si>
  <si>
    <t>CARR STREET_E._SYR</t>
  </si>
  <si>
    <t>YORK___WARBASSE</t>
  </si>
  <si>
    <t>EAST RIVER___6</t>
  </si>
  <si>
    <t>NARROWS_GT1_3</t>
  </si>
  <si>
    <t>74TH STREET_GT_2</t>
  </si>
  <si>
    <t>NEG NORTH_KES_CHATEGAY</t>
  </si>
  <si>
    <t>NEG NORTH_FLCN_SEA</t>
  </si>
  <si>
    <t>PYRITES___HYD</t>
  </si>
  <si>
    <t>SITHE___INDEPEND</t>
  </si>
  <si>
    <t>SELKIRK___l</t>
  </si>
  <si>
    <t>CH_RES_NIAGARA</t>
  </si>
  <si>
    <t>NEPA___ENERGY</t>
  </si>
  <si>
    <t>HICKLING___1</t>
  </si>
  <si>
    <t>SITHE___MASSENA</t>
  </si>
  <si>
    <t>CH_RES_BVR_FALLS</t>
  </si>
  <si>
    <t>MHK VL</t>
  </si>
  <si>
    <t>PLEASANT  VALLEY</t>
  </si>
  <si>
    <t>NYISO_LBMP_REFERENCE</t>
  </si>
  <si>
    <t>NEG WEST___LANCASTR</t>
  </si>
  <si>
    <t>BURROWS___LYONSDAL</t>
  </si>
  <si>
    <t>CARTHAGE___PAPER</t>
  </si>
  <si>
    <t>N SALMON___HYD</t>
  </si>
  <si>
    <t>UPPER RAQUET___HYD</t>
  </si>
  <si>
    <t>GOWANUS_GT1_3</t>
  </si>
  <si>
    <t>NARROWS_GT1_5</t>
  </si>
  <si>
    <t>NARROWS_GT2_1</t>
  </si>
  <si>
    <t>NARROWS_GT2_8</t>
  </si>
  <si>
    <t>ASTORIA_GT4_4</t>
  </si>
  <si>
    <t>RAVENSWOOD_GT3_2</t>
  </si>
  <si>
    <t>RAVENSWOOD_GT3_3</t>
  </si>
  <si>
    <t>ADK RESOURCE___RCVRY</t>
  </si>
  <si>
    <t>GOWANUS_GT3_7</t>
  </si>
  <si>
    <t>GREENIDGE___3</t>
  </si>
  <si>
    <t>PJM</t>
  </si>
  <si>
    <t>INDECK___CORINTH</t>
  </si>
  <si>
    <t>PEEKSKILL____</t>
  </si>
  <si>
    <t>E_FISHKILL___LBMP</t>
  </si>
  <si>
    <t>H Q</t>
  </si>
  <si>
    <t>OAK ORCHARD___HYD</t>
  </si>
  <si>
    <t>Total</t>
  </si>
  <si>
    <t>Current TCC Portfolio (6M, 1Y, 2Y, 5Y)</t>
  </si>
  <si>
    <t>Point of Injection</t>
  </si>
  <si>
    <t>Point of Departure</t>
  </si>
  <si>
    <t>NYC Waterfall (345 KV to 138 KV) or partial waterfall (345 KV to Zone)</t>
  </si>
  <si>
    <t xml:space="preserve">Dysinger East </t>
  </si>
  <si>
    <t>West Central</t>
  </si>
  <si>
    <t>Intra Zone</t>
  </si>
  <si>
    <t>Zone to Zone</t>
  </si>
  <si>
    <t>Expires in Oct-01</t>
  </si>
  <si>
    <t>Zero Liquidation value</t>
  </si>
  <si>
    <t>Upny - Coned and/or Dunwoodie Interface</t>
  </si>
  <si>
    <t>Qty.</t>
  </si>
  <si>
    <t xml:space="preserve">5/1/01 - </t>
  </si>
  <si>
    <t>5/1/00 -</t>
  </si>
  <si>
    <t>5/1/01 -</t>
  </si>
  <si>
    <t>Liquidated Value/ MW month</t>
  </si>
  <si>
    <t>Liquidated</t>
  </si>
  <si>
    <t>10/31/01</t>
  </si>
  <si>
    <t>4/30/02</t>
  </si>
  <si>
    <t>10/31/02</t>
  </si>
  <si>
    <t>4/30/03</t>
  </si>
  <si>
    <t>10/31/05</t>
  </si>
  <si>
    <t>Cost</t>
  </si>
  <si>
    <t>Proceeds</t>
  </si>
  <si>
    <t>P&amp;L</t>
  </si>
  <si>
    <t>11/1/00 -</t>
  </si>
  <si>
    <t>9/00 - 8/01</t>
  </si>
  <si>
    <t>col 47</t>
  </si>
  <si>
    <t>col 48</t>
  </si>
  <si>
    <t>col 57</t>
  </si>
  <si>
    <t>1yr price</t>
  </si>
  <si>
    <t>2 yr price</t>
  </si>
  <si>
    <t>POI</t>
  </si>
  <si>
    <t>POD</t>
  </si>
  <si>
    <t>Bid</t>
  </si>
  <si>
    <t>1 Yr price</t>
  </si>
  <si>
    <t xml:space="preserve">2 Yr price </t>
  </si>
  <si>
    <t>2 Yr Price</t>
  </si>
  <si>
    <t>Qty</t>
  </si>
  <si>
    <t>11/1/01 -</t>
  </si>
  <si>
    <t>col 56</t>
  </si>
  <si>
    <t>Enron 1 Yr</t>
  </si>
  <si>
    <t>Enron 2 Yr</t>
  </si>
  <si>
    <t>All Awards 2 Yr</t>
  </si>
  <si>
    <t>All Awards 1 Yr</t>
  </si>
  <si>
    <t>9/00 price</t>
  </si>
  <si>
    <t>win price</t>
  </si>
  <si>
    <t>col 25</t>
  </si>
  <si>
    <t>col 13</t>
  </si>
  <si>
    <t>win R price</t>
  </si>
  <si>
    <t>col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</si>
</sst>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8" formatCode="&quot;$&quot;#,##0.00_);[Red]\(&quot;$&quot;#,##0.00\)"/>
    <numFmt numFmtId="43" formatCode="_(* #,##0.00_);_(* \(#,##0.00\);_(* &quot;-&quot;??_);_(@_)"/>
    <numFmt numFmtId="164" formatCode="mm/dd/yy"/>
  </numFmts>
  <fonts count="15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2"/>
      <name val="Times New Roman"/>
      <family val="1"/>
    </font>
    <font>
      <b/>
      <sz val="12"/>
      <name val="Arial"/>
    </font>
    <font>
      <sz val="8"/>
      <name val="Times New Roman"/>
      <family val="1"/>
    </font>
    <font>
      <sz val="10"/>
      <color indexed="6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20"/>
      <name val="Times New Roman"/>
      <family val="1"/>
    </font>
    <font>
      <sz val="10"/>
      <color indexed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5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2" xfId="0" applyFont="1" applyFill="1" applyBorder="1"/>
    <xf numFmtId="3" fontId="3" fillId="0" borderId="2" xfId="0" applyNumberFormat="1" applyFont="1" applyFill="1" applyBorder="1"/>
    <xf numFmtId="0" fontId="6" fillId="0" borderId="2" xfId="0" applyFont="1" applyFill="1" applyBorder="1"/>
    <xf numFmtId="0" fontId="3" fillId="0" borderId="2" xfId="0" applyFont="1" applyBorder="1"/>
    <xf numFmtId="0" fontId="3" fillId="0" borderId="1" xfId="0" applyFont="1" applyFill="1" applyBorder="1"/>
    <xf numFmtId="43" fontId="3" fillId="0" borderId="0" xfId="1" applyFont="1" applyBorder="1"/>
    <xf numFmtId="0" fontId="7" fillId="0" borderId="0" xfId="0" applyFont="1" applyFill="1" applyBorder="1"/>
    <xf numFmtId="38" fontId="3" fillId="0" borderId="0" xfId="0" applyNumberFormat="1" applyFont="1" applyFill="1" applyBorder="1"/>
    <xf numFmtId="0" fontId="0" fillId="0" borderId="0" xfId="0" applyFill="1" applyBorder="1"/>
    <xf numFmtId="38" fontId="7" fillId="0" borderId="0" xfId="0" applyNumberFormat="1" applyFont="1" applyFill="1" applyBorder="1"/>
    <xf numFmtId="0" fontId="8" fillId="0" borderId="0" xfId="0" applyFont="1" applyFill="1" applyBorder="1"/>
    <xf numFmtId="0" fontId="5" fillId="0" borderId="0" xfId="0" applyFont="1" applyFill="1" applyBorder="1" applyAlignment="1">
      <alignment horizontal="center"/>
    </xf>
    <xf numFmtId="38" fontId="3" fillId="0" borderId="0" xfId="0" applyNumberFormat="1" applyFont="1"/>
    <xf numFmtId="38" fontId="8" fillId="0" borderId="0" xfId="0" applyNumberFormat="1" applyFont="1" applyFill="1" applyBorder="1"/>
    <xf numFmtId="38" fontId="0" fillId="0" borderId="0" xfId="0" applyNumberFormat="1" applyFill="1" applyBorder="1"/>
    <xf numFmtId="17" fontId="5" fillId="0" borderId="1" xfId="0" applyNumberFormat="1" applyFont="1" applyBorder="1"/>
    <xf numFmtId="38" fontId="3" fillId="0" borderId="0" xfId="1" applyNumberFormat="1" applyFont="1" applyBorder="1"/>
    <xf numFmtId="0" fontId="2" fillId="0" borderId="0" xfId="0" applyFont="1" applyFill="1" applyBorder="1"/>
    <xf numFmtId="17" fontId="5" fillId="0" borderId="0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5" fontId="3" fillId="0" borderId="0" xfId="0" applyNumberFormat="1" applyFont="1" applyFill="1" applyBorder="1"/>
    <xf numFmtId="17" fontId="5" fillId="0" borderId="0" xfId="0" applyNumberFormat="1" applyFont="1" applyBorder="1" applyAlignment="1">
      <alignment horizontal="center"/>
    </xf>
    <xf numFmtId="17" fontId="5" fillId="0" borderId="0" xfId="0" applyNumberFormat="1" applyFont="1" applyFill="1" applyBorder="1"/>
    <xf numFmtId="38" fontId="3" fillId="0" borderId="0" xfId="0" applyNumberFormat="1" applyFont="1" applyFill="1"/>
    <xf numFmtId="8" fontId="3" fillId="0" borderId="0" xfId="0" applyNumberFormat="1" applyFont="1"/>
    <xf numFmtId="38" fontId="3" fillId="0" borderId="0" xfId="1" applyNumberFormat="1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8" fontId="3" fillId="0" borderId="0" xfId="0" applyNumberFormat="1" applyFont="1" applyBorder="1"/>
    <xf numFmtId="0" fontId="9" fillId="0" borderId="0" xfId="0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9" fillId="0" borderId="1" xfId="0" quotePrefix="1" applyNumberFormat="1" applyFont="1" applyFill="1" applyBorder="1" applyAlignment="1">
      <alignment horizontal="center"/>
    </xf>
    <xf numFmtId="0" fontId="10" fillId="0" borderId="0" xfId="0" applyFont="1" applyFill="1" applyBorder="1"/>
    <xf numFmtId="0" fontId="11" fillId="0" borderId="0" xfId="0" applyFont="1"/>
    <xf numFmtId="0" fontId="11" fillId="0" borderId="0" xfId="0" applyFont="1" applyFill="1" applyBorder="1"/>
    <xf numFmtId="0" fontId="11" fillId="0" borderId="2" xfId="0" applyFont="1" applyFill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Fill="1" applyBorder="1"/>
    <xf numFmtId="0" fontId="14" fillId="0" borderId="2" xfId="0" applyFont="1" applyFill="1" applyBorder="1"/>
    <xf numFmtId="0" fontId="3" fillId="2" borderId="0" xfId="0" applyFont="1" applyFill="1" applyBorder="1"/>
    <xf numFmtId="17" fontId="5" fillId="2" borderId="1" xfId="0" applyNumberFormat="1" applyFont="1" applyFill="1" applyBorder="1"/>
    <xf numFmtId="38" fontId="3" fillId="2" borderId="0" xfId="0" applyNumberFormat="1" applyFont="1" applyFill="1" applyBorder="1"/>
    <xf numFmtId="38" fontId="3" fillId="2" borderId="0" xfId="0" applyNumberFormat="1" applyFont="1" applyFill="1"/>
    <xf numFmtId="38" fontId="7" fillId="2" borderId="0" xfId="0" applyNumberFormat="1" applyFont="1" applyFill="1" applyBorder="1"/>
    <xf numFmtId="0" fontId="3" fillId="2" borderId="0" xfId="0" applyFont="1" applyFill="1"/>
    <xf numFmtId="17" fontId="5" fillId="0" borderId="3" xfId="0" applyNumberFormat="1" applyFont="1" applyBorder="1"/>
    <xf numFmtId="38" fontId="3" fillId="0" borderId="2" xfId="0" applyNumberFormat="1" applyFont="1" applyBorder="1"/>
    <xf numFmtId="38" fontId="8" fillId="0" borderId="2" xfId="0" applyNumberFormat="1" applyFont="1" applyFill="1" applyBorder="1"/>
    <xf numFmtId="38" fontId="3" fillId="0" borderId="2" xfId="0" applyNumberFormat="1" applyFont="1" applyFill="1" applyBorder="1"/>
    <xf numFmtId="38" fontId="0" fillId="0" borderId="2" xfId="0" applyNumberFormat="1" applyFill="1" applyBorder="1"/>
    <xf numFmtId="17" fontId="3" fillId="0" borderId="0" xfId="0" quotePrefix="1" applyNumberFormat="1" applyFont="1" applyFill="1" applyBorder="1"/>
    <xf numFmtId="38" fontId="5" fillId="0" borderId="0" xfId="0" applyNumberFormat="1" applyFont="1" applyFill="1"/>
    <xf numFmtId="38" fontId="5" fillId="0" borderId="0" xfId="0" applyNumberFormat="1" applyFont="1" applyFill="1" applyBorder="1"/>
    <xf numFmtId="0" fontId="11" fillId="0" borderId="0" xfId="0" applyFont="1" applyFill="1"/>
    <xf numFmtId="0" fontId="14" fillId="0" borderId="0" xfId="0" applyFont="1" applyFill="1"/>
    <xf numFmtId="38" fontId="3" fillId="3" borderId="0" xfId="0" applyNumberFormat="1" applyFont="1" applyFill="1"/>
    <xf numFmtId="0" fontId="5" fillId="0" borderId="0" xfId="0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cc%20revenu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CC%20portfolio%20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CC%20Reven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l Totals"/>
      <sheetName val="Access Load"/>
      <sheetName val="MayJune Bill"/>
      <sheetName val="Map"/>
      <sheetName val="May Bill 2"/>
      <sheetName val="Present"/>
      <sheetName val="Congest May00-Oct00"/>
      <sheetName val="Congest Nov00-Apr01"/>
      <sheetName val="Congest May01-Oct01"/>
      <sheetName val="Pivot"/>
      <sheetName val="details"/>
      <sheetName val="Winter2000-01"/>
      <sheetName val="Summer20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36647</v>
          </cell>
          <cell r="E2">
            <v>36678</v>
          </cell>
          <cell r="F2">
            <v>36708</v>
          </cell>
          <cell r="G2">
            <v>36739</v>
          </cell>
          <cell r="H2">
            <v>36770</v>
          </cell>
          <cell r="I2">
            <v>36800</v>
          </cell>
        </row>
        <row r="3">
          <cell r="A3">
            <v>23512</v>
          </cell>
          <cell r="B3" t="str">
            <v>ARTHUR_KILL_2</v>
          </cell>
          <cell r="C3">
            <v>-68050.540000000023</v>
          </cell>
          <cell r="D3">
            <v>-7988.0300000000007</v>
          </cell>
          <cell r="E3">
            <v>-22056.829999999994</v>
          </cell>
          <cell r="F3">
            <v>-14232.990000000002</v>
          </cell>
          <cell r="G3">
            <v>-17387.620000000003</v>
          </cell>
          <cell r="H3">
            <v>-5168.0899999999992</v>
          </cell>
          <cell r="I3">
            <v>-1216.98</v>
          </cell>
        </row>
        <row r="4">
          <cell r="A4">
            <v>23513</v>
          </cell>
          <cell r="B4" t="str">
            <v>ARTHUR_KILL_3</v>
          </cell>
          <cell r="C4">
            <v>-49278.519999999982</v>
          </cell>
          <cell r="D4">
            <v>-6583.75</v>
          </cell>
          <cell r="E4">
            <v>-17222.449999999997</v>
          </cell>
          <cell r="F4">
            <v>-11126.730000000005</v>
          </cell>
          <cell r="G4">
            <v>-10230.230000000001</v>
          </cell>
          <cell r="H4">
            <v>-3030.63</v>
          </cell>
          <cell r="I4">
            <v>-1084.73</v>
          </cell>
        </row>
        <row r="5">
          <cell r="A5">
            <v>23514</v>
          </cell>
          <cell r="B5" t="str">
            <v>ALLEGHENY___COGEN</v>
          </cell>
          <cell r="C5">
            <v>-8438.2899999999972</v>
          </cell>
          <cell r="D5">
            <v>-1042.53</v>
          </cell>
          <cell r="E5">
            <v>-2993.56</v>
          </cell>
          <cell r="F5">
            <v>-2162.46</v>
          </cell>
          <cell r="G5">
            <v>-2054.1200000000003</v>
          </cell>
          <cell r="H5">
            <v>-302.69000000000005</v>
          </cell>
          <cell r="I5">
            <v>117.07000000000001</v>
          </cell>
        </row>
        <row r="6">
          <cell r="A6">
            <v>23515</v>
          </cell>
          <cell r="B6" t="str">
            <v>BROOKLYN_NAVY_YARD</v>
          </cell>
          <cell r="C6">
            <v>-59116.489999999969</v>
          </cell>
          <cell r="D6">
            <v>-6825.57</v>
          </cell>
          <cell r="E6">
            <v>-20890.810000000005</v>
          </cell>
          <cell r="F6">
            <v>-13032.130000000003</v>
          </cell>
          <cell r="G6">
            <v>-14252.62</v>
          </cell>
          <cell r="H6">
            <v>-3030.63</v>
          </cell>
          <cell r="I6">
            <v>-1084.73</v>
          </cell>
        </row>
        <row r="7">
          <cell r="A7">
            <v>23516</v>
          </cell>
          <cell r="B7" t="str">
            <v>ASTORIA___3</v>
          </cell>
          <cell r="C7">
            <v>-68050.540000000023</v>
          </cell>
          <cell r="D7">
            <v>-7988.0300000000007</v>
          </cell>
          <cell r="E7">
            <v>-22056.829999999994</v>
          </cell>
          <cell r="F7">
            <v>-14232.990000000002</v>
          </cell>
          <cell r="G7">
            <v>-17387.620000000003</v>
          </cell>
          <cell r="H7">
            <v>-5168.0899999999992</v>
          </cell>
          <cell r="I7">
            <v>-1216.98</v>
          </cell>
        </row>
        <row r="8">
          <cell r="A8">
            <v>23517</v>
          </cell>
          <cell r="B8" t="str">
            <v>ASTORIA___4</v>
          </cell>
          <cell r="C8">
            <v>-68050.540000000023</v>
          </cell>
          <cell r="D8">
            <v>-7988.0300000000007</v>
          </cell>
          <cell r="E8">
            <v>-22056.829999999994</v>
          </cell>
          <cell r="F8">
            <v>-14232.990000000002</v>
          </cell>
          <cell r="G8">
            <v>-17387.620000000003</v>
          </cell>
          <cell r="H8">
            <v>-5168.0899999999992</v>
          </cell>
          <cell r="I8">
            <v>-1216.98</v>
          </cell>
        </row>
        <row r="9">
          <cell r="A9">
            <v>23518</v>
          </cell>
          <cell r="B9" t="str">
            <v>ASTORIA___5</v>
          </cell>
          <cell r="C9">
            <v>-66791.970000000016</v>
          </cell>
          <cell r="D9">
            <v>-7988.0300000000007</v>
          </cell>
          <cell r="E9">
            <v>-22056.829999999994</v>
          </cell>
          <cell r="F9">
            <v>-12974.42</v>
          </cell>
          <cell r="G9">
            <v>-17387.620000000003</v>
          </cell>
          <cell r="H9">
            <v>-5168.0899999999992</v>
          </cell>
          <cell r="I9">
            <v>-1216.98</v>
          </cell>
        </row>
        <row r="10">
          <cell r="A10">
            <v>23519</v>
          </cell>
          <cell r="B10" t="str">
            <v>POLETTI____</v>
          </cell>
          <cell r="C10">
            <v>-59116.489999999969</v>
          </cell>
          <cell r="D10">
            <v>-6825.57</v>
          </cell>
          <cell r="E10">
            <v>-20890.810000000005</v>
          </cell>
          <cell r="F10">
            <v>-13032.130000000003</v>
          </cell>
          <cell r="G10">
            <v>-14252.62</v>
          </cell>
          <cell r="H10">
            <v>-3030.63</v>
          </cell>
          <cell r="I10">
            <v>-1084.73</v>
          </cell>
        </row>
        <row r="11">
          <cell r="A11">
            <v>23520</v>
          </cell>
          <cell r="B11" t="str">
            <v>ARTHUR KILL_GT_1</v>
          </cell>
          <cell r="C11">
            <v>-68050.540000000023</v>
          </cell>
          <cell r="D11">
            <v>-7988.0300000000007</v>
          </cell>
          <cell r="E11">
            <v>-22056.829999999994</v>
          </cell>
          <cell r="F11">
            <v>-14232.990000000002</v>
          </cell>
          <cell r="G11">
            <v>-17387.620000000003</v>
          </cell>
          <cell r="H11">
            <v>-5168.0899999999992</v>
          </cell>
          <cell r="I11">
            <v>-1216.98</v>
          </cell>
        </row>
        <row r="12">
          <cell r="A12">
            <v>23522</v>
          </cell>
          <cell r="B12" t="str">
            <v>WADING RIVER_IC_1</v>
          </cell>
          <cell r="C12">
            <v>-84268.899999999951</v>
          </cell>
          <cell r="D12">
            <v>-12873.420000000002</v>
          </cell>
          <cell r="E12">
            <v>-24803.820000000003</v>
          </cell>
          <cell r="F12">
            <v>-17807.220000000005</v>
          </cell>
          <cell r="G12">
            <v>-19309.180000000004</v>
          </cell>
          <cell r="H12">
            <v>-7760.9799999999977</v>
          </cell>
          <cell r="I12">
            <v>-1714.2799999999997</v>
          </cell>
        </row>
        <row r="13">
          <cell r="A13">
            <v>23523</v>
          </cell>
          <cell r="B13" t="str">
            <v>ASTORIA_GT_1</v>
          </cell>
          <cell r="C13">
            <v>-68050.540000000023</v>
          </cell>
          <cell r="D13">
            <v>-7988.0300000000007</v>
          </cell>
          <cell r="E13">
            <v>-22056.829999999994</v>
          </cell>
          <cell r="F13">
            <v>-14232.990000000002</v>
          </cell>
          <cell r="G13">
            <v>-17387.620000000003</v>
          </cell>
          <cell r="H13">
            <v>-5168.0899999999992</v>
          </cell>
          <cell r="I13">
            <v>-1216.98</v>
          </cell>
        </row>
        <row r="14">
          <cell r="A14">
            <v>23524</v>
          </cell>
          <cell r="B14" t="str">
            <v>EAST RIVER___7</v>
          </cell>
          <cell r="C14">
            <v>-59116.489999999969</v>
          </cell>
          <cell r="D14">
            <v>-6825.57</v>
          </cell>
          <cell r="E14">
            <v>-20890.810000000005</v>
          </cell>
          <cell r="F14">
            <v>-13032.130000000003</v>
          </cell>
          <cell r="G14">
            <v>-14252.62</v>
          </cell>
          <cell r="H14">
            <v>-3030.63</v>
          </cell>
          <cell r="I14">
            <v>-1084.73</v>
          </cell>
        </row>
        <row r="15">
          <cell r="A15">
            <v>23526</v>
          </cell>
          <cell r="B15" t="str">
            <v>BOWLINE___1</v>
          </cell>
          <cell r="C15">
            <v>-54546.139999999978</v>
          </cell>
          <cell r="D15">
            <v>-6638.2299999999987</v>
          </cell>
          <cell r="E15">
            <v>-20148.239999999998</v>
          </cell>
          <cell r="F15">
            <v>-12721.51</v>
          </cell>
          <cell r="G15">
            <v>-13960.190000000004</v>
          </cell>
          <cell r="H15">
            <v>-2229.61</v>
          </cell>
          <cell r="I15">
            <v>1151.6400000000001</v>
          </cell>
        </row>
        <row r="16">
          <cell r="A16">
            <v>23527</v>
          </cell>
          <cell r="B16" t="str">
            <v>ADK_NYS___DAM</v>
          </cell>
          <cell r="C16">
            <v>-60307.939999999988</v>
          </cell>
          <cell r="D16">
            <v>-8095.720000000003</v>
          </cell>
          <cell r="E16">
            <v>-22696.65</v>
          </cell>
          <cell r="F16">
            <v>-13613.249999999998</v>
          </cell>
          <cell r="G16">
            <v>-12376.92</v>
          </cell>
          <cell r="H16">
            <v>-2816.0700000000006</v>
          </cell>
          <cell r="I16">
            <v>-709.32999999999993</v>
          </cell>
        </row>
        <row r="17">
          <cell r="A17">
            <v>23528</v>
          </cell>
          <cell r="B17" t="str">
            <v>NEG_PENN_ALLEGHNY</v>
          </cell>
          <cell r="C17">
            <v>-17528.64</v>
          </cell>
          <cell r="D17">
            <v>-2100.87</v>
          </cell>
          <cell r="E17">
            <v>-5654.85</v>
          </cell>
          <cell r="F17">
            <v>-4321.04</v>
          </cell>
          <cell r="G17">
            <v>-4690.6000000000004</v>
          </cell>
          <cell r="H17">
            <v>-663.82</v>
          </cell>
          <cell r="I17">
            <v>-97.46</v>
          </cell>
        </row>
        <row r="18">
          <cell r="A18">
            <v>23530</v>
          </cell>
          <cell r="B18" t="str">
            <v>INDIAN POINT___2</v>
          </cell>
          <cell r="C18">
            <v>-56649.810000000005</v>
          </cell>
          <cell r="D18">
            <v>-6705.5199999999995</v>
          </cell>
          <cell r="E18">
            <v>-19727.97</v>
          </cell>
          <cell r="F18">
            <v>-12799.84</v>
          </cell>
          <cell r="G18">
            <v>-14060.430000000002</v>
          </cell>
          <cell r="H18">
            <v>-2990.33</v>
          </cell>
          <cell r="I18">
            <v>-365.72000000000008</v>
          </cell>
        </row>
        <row r="19">
          <cell r="A19">
            <v>23531</v>
          </cell>
          <cell r="B19" t="str">
            <v>INDIAN POINT___3</v>
          </cell>
          <cell r="C19">
            <v>-54720.94</v>
          </cell>
          <cell r="D19">
            <v>-6741.5499999999993</v>
          </cell>
          <cell r="E19">
            <v>-20109.810000000001</v>
          </cell>
          <cell r="F19">
            <v>-12935.58</v>
          </cell>
          <cell r="G19">
            <v>-14195.730000000001</v>
          </cell>
          <cell r="H19">
            <v>-2215.42</v>
          </cell>
          <cell r="I19">
            <v>1477.15</v>
          </cell>
        </row>
        <row r="20">
          <cell r="A20">
            <v>23533</v>
          </cell>
          <cell r="B20" t="str">
            <v>RAVENSWOOD___1</v>
          </cell>
          <cell r="C20">
            <v>-68050.540000000023</v>
          </cell>
          <cell r="D20">
            <v>-7988.0300000000007</v>
          </cell>
          <cell r="E20">
            <v>-22056.829999999994</v>
          </cell>
          <cell r="F20">
            <v>-14232.990000000002</v>
          </cell>
          <cell r="G20">
            <v>-17387.620000000003</v>
          </cell>
          <cell r="H20">
            <v>-5168.0899999999992</v>
          </cell>
          <cell r="I20">
            <v>-1216.98</v>
          </cell>
        </row>
        <row r="21">
          <cell r="A21">
            <v>23534</v>
          </cell>
          <cell r="B21" t="str">
            <v>RAVENSWOOD___2</v>
          </cell>
          <cell r="C21">
            <v>-68050.540000000023</v>
          </cell>
          <cell r="D21">
            <v>-7988.0300000000007</v>
          </cell>
          <cell r="E21">
            <v>-22056.829999999994</v>
          </cell>
          <cell r="F21">
            <v>-14232.990000000002</v>
          </cell>
          <cell r="G21">
            <v>-17387.620000000003</v>
          </cell>
          <cell r="H21">
            <v>-5168.0899999999992</v>
          </cell>
          <cell r="I21">
            <v>-1216.98</v>
          </cell>
        </row>
        <row r="22">
          <cell r="A22">
            <v>23535</v>
          </cell>
          <cell r="B22" t="str">
            <v>RAVENSWOOD___3</v>
          </cell>
          <cell r="C22">
            <v>-59121.429999999964</v>
          </cell>
          <cell r="D22">
            <v>-6825.57</v>
          </cell>
          <cell r="E22">
            <v>-20895.97</v>
          </cell>
          <cell r="F22">
            <v>-13033.080000000002</v>
          </cell>
          <cell r="G22">
            <v>-14253.350000000002</v>
          </cell>
          <cell r="H22">
            <v>-3030.2300000000009</v>
          </cell>
          <cell r="I22">
            <v>-1083.23</v>
          </cell>
        </row>
        <row r="23">
          <cell r="A23">
            <v>23536</v>
          </cell>
          <cell r="B23" t="str">
            <v>ASTORIA GT2____</v>
          </cell>
          <cell r="C23">
            <v>-51470.630000000026</v>
          </cell>
          <cell r="D23">
            <v>0</v>
          </cell>
          <cell r="E23">
            <v>-13464.950000000003</v>
          </cell>
          <cell r="F23">
            <v>-14232.990000000002</v>
          </cell>
          <cell r="G23">
            <v>-17387.620000000003</v>
          </cell>
          <cell r="H23">
            <v>-5168.0899999999992</v>
          </cell>
          <cell r="I23">
            <v>-1216.98</v>
          </cell>
        </row>
        <row r="24">
          <cell r="A24">
            <v>23538</v>
          </cell>
          <cell r="B24" t="str">
            <v>WATERSIDE___6 8 9</v>
          </cell>
          <cell r="C24">
            <v>-68050.540000000023</v>
          </cell>
          <cell r="D24">
            <v>-7988.0300000000007</v>
          </cell>
          <cell r="E24">
            <v>-22056.829999999994</v>
          </cell>
          <cell r="F24">
            <v>-14232.990000000002</v>
          </cell>
          <cell r="G24">
            <v>-17387.620000000003</v>
          </cell>
          <cell r="H24">
            <v>-5168.0899999999992</v>
          </cell>
          <cell r="I24">
            <v>-1216.98</v>
          </cell>
        </row>
        <row r="25">
          <cell r="A25">
            <v>23540</v>
          </cell>
          <cell r="B25" t="str">
            <v>HUDSON AVE_GT_4</v>
          </cell>
          <cell r="C25">
            <v>-59116.489999999969</v>
          </cell>
          <cell r="D25">
            <v>-6825.57</v>
          </cell>
          <cell r="E25">
            <v>-20890.810000000005</v>
          </cell>
          <cell r="F25">
            <v>-13032.130000000003</v>
          </cell>
          <cell r="G25">
            <v>-14252.62</v>
          </cell>
          <cell r="H25">
            <v>-3030.63</v>
          </cell>
          <cell r="I25">
            <v>-1084.73</v>
          </cell>
        </row>
        <row r="26">
          <cell r="A26">
            <v>23541</v>
          </cell>
          <cell r="B26" t="str">
            <v>KIAC_JFK_AIRPORT</v>
          </cell>
          <cell r="C26">
            <v>-59116.489999999969</v>
          </cell>
          <cell r="D26">
            <v>-6825.57</v>
          </cell>
          <cell r="E26">
            <v>-20890.810000000005</v>
          </cell>
          <cell r="F26">
            <v>-13032.130000000003</v>
          </cell>
          <cell r="G26">
            <v>-14252.62</v>
          </cell>
          <cell r="H26">
            <v>-3030.63</v>
          </cell>
          <cell r="I26">
            <v>-1084.73</v>
          </cell>
        </row>
        <row r="27">
          <cell r="A27">
            <v>23543</v>
          </cell>
          <cell r="B27" t="str">
            <v>KINTIGH____</v>
          </cell>
          <cell r="C27">
            <v>-4276.329999999999</v>
          </cell>
          <cell r="D27">
            <v>-808.38</v>
          </cell>
          <cell r="E27">
            <v>-1881.57</v>
          </cell>
          <cell r="F27">
            <v>-1127.93</v>
          </cell>
          <cell r="G27">
            <v>-430.82000000000005</v>
          </cell>
          <cell r="H27">
            <v>-235.49999999999997</v>
          </cell>
          <cell r="I27">
            <v>207.86999999999998</v>
          </cell>
        </row>
        <row r="28">
          <cell r="A28">
            <v>23545</v>
          </cell>
          <cell r="B28" t="str">
            <v>BARRETT___1</v>
          </cell>
          <cell r="C28">
            <v>-88711.649999999936</v>
          </cell>
          <cell r="D28">
            <v>-13073.829999999998</v>
          </cell>
          <cell r="E28">
            <v>-25379.360000000004</v>
          </cell>
          <cell r="F28">
            <v>-17938.599999999999</v>
          </cell>
          <cell r="G28">
            <v>-19417.52</v>
          </cell>
          <cell r="H28">
            <v>-10468.540000000003</v>
          </cell>
          <cell r="I28">
            <v>-2433.8000000000006</v>
          </cell>
        </row>
        <row r="29">
          <cell r="A29">
            <v>23546</v>
          </cell>
          <cell r="B29" t="str">
            <v>BARRETT___2</v>
          </cell>
          <cell r="C29">
            <v>-85800.849999999919</v>
          </cell>
          <cell r="D29">
            <v>-13073.829999999998</v>
          </cell>
          <cell r="E29">
            <v>-25123.94</v>
          </cell>
          <cell r="F29">
            <v>-17930.43</v>
          </cell>
          <cell r="G29">
            <v>-19417.52</v>
          </cell>
          <cell r="H29">
            <v>-8247.2300000000014</v>
          </cell>
          <cell r="I29">
            <v>-2007.9000000000003</v>
          </cell>
        </row>
        <row r="30">
          <cell r="A30">
            <v>23547</v>
          </cell>
          <cell r="B30" t="str">
            <v>WADING RIVER_IC_2</v>
          </cell>
          <cell r="C30">
            <v>-84268.899999999951</v>
          </cell>
          <cell r="D30">
            <v>-12873.420000000002</v>
          </cell>
          <cell r="E30">
            <v>-24803.820000000003</v>
          </cell>
          <cell r="F30">
            <v>-17807.220000000005</v>
          </cell>
          <cell r="G30">
            <v>-19309.180000000004</v>
          </cell>
          <cell r="H30">
            <v>-7760.9799999999977</v>
          </cell>
          <cell r="I30">
            <v>-1714.2799999999997</v>
          </cell>
        </row>
        <row r="31">
          <cell r="A31">
            <v>23548</v>
          </cell>
          <cell r="B31" t="str">
            <v>FAR ROCKAWAY___4</v>
          </cell>
          <cell r="C31">
            <v>-87550.459999999977</v>
          </cell>
          <cell r="D31">
            <v>-13004.7</v>
          </cell>
          <cell r="E31">
            <v>-25301.710000000003</v>
          </cell>
          <cell r="F31">
            <v>-17927.130000000005</v>
          </cell>
          <cell r="G31">
            <v>-19596.589999999997</v>
          </cell>
          <cell r="H31">
            <v>-9460.9800000000014</v>
          </cell>
          <cell r="I31">
            <v>-2259.35</v>
          </cell>
        </row>
        <row r="32">
          <cell r="A32">
            <v>23550</v>
          </cell>
          <cell r="B32" t="str">
            <v>GLENWOOD___4</v>
          </cell>
          <cell r="C32">
            <v>-85803.719999999958</v>
          </cell>
          <cell r="D32">
            <v>-12911.840000000002</v>
          </cell>
          <cell r="E32">
            <v>-25251.85</v>
          </cell>
          <cell r="F32">
            <v>-17944.010000000006</v>
          </cell>
          <cell r="G32">
            <v>-19601.630000000008</v>
          </cell>
          <cell r="H32">
            <v>-8010.99</v>
          </cell>
          <cell r="I32">
            <v>-2083.4</v>
          </cell>
        </row>
        <row r="33">
          <cell r="A33">
            <v>23551</v>
          </cell>
          <cell r="B33" t="str">
            <v>NORTHPORT___1</v>
          </cell>
          <cell r="C33">
            <v>-52047.899999999994</v>
          </cell>
          <cell r="D33">
            <v>-10752.949999999997</v>
          </cell>
          <cell r="E33">
            <v>-15055.4</v>
          </cell>
          <cell r="F33">
            <v>-11834.220000000005</v>
          </cell>
          <cell r="G33">
            <v>-5575.38</v>
          </cell>
          <cell r="H33">
            <v>-7123.16</v>
          </cell>
          <cell r="I33">
            <v>-1706.79</v>
          </cell>
        </row>
        <row r="34">
          <cell r="A34">
            <v>23552</v>
          </cell>
          <cell r="B34" t="str">
            <v>NORTHPORT___2</v>
          </cell>
          <cell r="C34">
            <v>-51447.669999999984</v>
          </cell>
          <cell r="D34">
            <v>-10213.66</v>
          </cell>
          <cell r="E34">
            <v>-15055.4</v>
          </cell>
          <cell r="F34">
            <v>-11834.220000000005</v>
          </cell>
          <cell r="G34">
            <v>-5575.38</v>
          </cell>
          <cell r="H34">
            <v>-7062.22</v>
          </cell>
          <cell r="I34">
            <v>-1706.79</v>
          </cell>
        </row>
        <row r="35">
          <cell r="A35">
            <v>23553</v>
          </cell>
          <cell r="B35" t="str">
            <v>NORTHPORT___3</v>
          </cell>
          <cell r="C35">
            <v>-81937.09</v>
          </cell>
          <cell r="D35">
            <v>-11545.36</v>
          </cell>
          <cell r="E35">
            <v>-23978.73</v>
          </cell>
          <cell r="F35">
            <v>-17802.309999999998</v>
          </cell>
          <cell r="G35">
            <v>-19279.560000000009</v>
          </cell>
          <cell r="H35">
            <v>-7684.6199999999981</v>
          </cell>
          <cell r="I35">
            <v>-1646.51</v>
          </cell>
        </row>
        <row r="36">
          <cell r="A36">
            <v>23555</v>
          </cell>
          <cell r="B36" t="str">
            <v>PORT_JEFF_3</v>
          </cell>
          <cell r="C36">
            <v>-84268.749999999956</v>
          </cell>
          <cell r="D36">
            <v>-12873.420000000002</v>
          </cell>
          <cell r="E36">
            <v>-24804.300000000003</v>
          </cell>
          <cell r="F36">
            <v>-17807.220000000005</v>
          </cell>
          <cell r="G36">
            <v>-19309.170000000002</v>
          </cell>
          <cell r="H36">
            <v>-7760.5599999999977</v>
          </cell>
          <cell r="I36">
            <v>-1714.0799999999995</v>
          </cell>
        </row>
        <row r="37">
          <cell r="A37">
            <v>23557</v>
          </cell>
          <cell r="B37" t="str">
            <v>HUNTLEY___63</v>
          </cell>
          <cell r="C37">
            <v>-7045.0499999999984</v>
          </cell>
          <cell r="D37">
            <v>-947.19999999999993</v>
          </cell>
          <cell r="E37">
            <v>-2764.1299999999997</v>
          </cell>
          <cell r="F37">
            <v>-1753.3900000000003</v>
          </cell>
          <cell r="G37">
            <v>-1471.78</v>
          </cell>
          <cell r="H37">
            <v>-275.65999999999991</v>
          </cell>
          <cell r="I37">
            <v>167.11</v>
          </cell>
        </row>
        <row r="38">
          <cell r="A38">
            <v>23558</v>
          </cell>
          <cell r="B38" t="str">
            <v>HUNTLEY___64</v>
          </cell>
          <cell r="C38">
            <v>-7045.0499999999984</v>
          </cell>
          <cell r="D38">
            <v>-947.19999999999993</v>
          </cell>
          <cell r="E38">
            <v>-2764.1299999999997</v>
          </cell>
          <cell r="F38">
            <v>-1753.3900000000003</v>
          </cell>
          <cell r="G38">
            <v>-1471.78</v>
          </cell>
          <cell r="H38">
            <v>-275.65999999999991</v>
          </cell>
          <cell r="I38">
            <v>167.11</v>
          </cell>
        </row>
        <row r="39">
          <cell r="A39">
            <v>23559</v>
          </cell>
          <cell r="B39" t="str">
            <v>HUNTLEY___65</v>
          </cell>
          <cell r="C39">
            <v>-7045.0499999999984</v>
          </cell>
          <cell r="D39">
            <v>-947.19999999999993</v>
          </cell>
          <cell r="E39">
            <v>-2764.1299999999997</v>
          </cell>
          <cell r="F39">
            <v>-1753.3900000000003</v>
          </cell>
          <cell r="G39">
            <v>-1471.78</v>
          </cell>
          <cell r="H39">
            <v>-275.65999999999991</v>
          </cell>
          <cell r="I39">
            <v>167.11</v>
          </cell>
        </row>
        <row r="40">
          <cell r="A40">
            <v>23560</v>
          </cell>
          <cell r="B40" t="str">
            <v>HUNTLEY___66</v>
          </cell>
          <cell r="C40">
            <v>-7045.0499999999984</v>
          </cell>
          <cell r="D40">
            <v>-947.19999999999993</v>
          </cell>
          <cell r="E40">
            <v>-2764.1299999999997</v>
          </cell>
          <cell r="F40">
            <v>-1753.3900000000003</v>
          </cell>
          <cell r="G40">
            <v>-1471.78</v>
          </cell>
          <cell r="H40">
            <v>-275.65999999999991</v>
          </cell>
          <cell r="I40">
            <v>167.11</v>
          </cell>
        </row>
        <row r="41">
          <cell r="A41">
            <v>23561</v>
          </cell>
          <cell r="B41" t="str">
            <v>HUNTLEY___67</v>
          </cell>
          <cell r="C41">
            <v>-6310.73</v>
          </cell>
          <cell r="D41">
            <v>-958.84</v>
          </cell>
          <cell r="E41">
            <v>-3384.76</v>
          </cell>
          <cell r="F41">
            <v>-1250.7400000000002</v>
          </cell>
          <cell r="G41">
            <v>-611.5899999999998</v>
          </cell>
          <cell r="H41">
            <v>-275.64999999999998</v>
          </cell>
          <cell r="I41">
            <v>170.85000000000002</v>
          </cell>
        </row>
        <row r="42">
          <cell r="A42">
            <v>23562</v>
          </cell>
          <cell r="B42" t="str">
            <v>HUNTLEY___68</v>
          </cell>
          <cell r="C42">
            <v>-6310.73</v>
          </cell>
          <cell r="D42">
            <v>-958.84</v>
          </cell>
          <cell r="E42">
            <v>-3384.76</v>
          </cell>
          <cell r="F42">
            <v>-1250.7400000000002</v>
          </cell>
          <cell r="G42">
            <v>-611.5899999999998</v>
          </cell>
          <cell r="H42">
            <v>-275.64999999999998</v>
          </cell>
          <cell r="I42">
            <v>170.85000000000002</v>
          </cell>
        </row>
        <row r="43">
          <cell r="A43">
            <v>23563</v>
          </cell>
          <cell r="B43" t="str">
            <v>DUNKIRK___1</v>
          </cell>
          <cell r="C43">
            <v>-10205.470000000003</v>
          </cell>
          <cell r="D43">
            <v>-1063.8400000000001</v>
          </cell>
          <cell r="E43">
            <v>-3591.63</v>
          </cell>
          <cell r="F43">
            <v>-2796.2</v>
          </cell>
          <cell r="G43">
            <v>-2558.7099999999996</v>
          </cell>
          <cell r="H43">
            <v>-323.14</v>
          </cell>
          <cell r="I43">
            <v>128.05000000000001</v>
          </cell>
        </row>
        <row r="44">
          <cell r="A44">
            <v>23564</v>
          </cell>
          <cell r="B44" t="str">
            <v>DUNKIRK___2</v>
          </cell>
          <cell r="C44">
            <v>-10205.470000000003</v>
          </cell>
          <cell r="D44">
            <v>-1063.8400000000001</v>
          </cell>
          <cell r="E44">
            <v>-3591.63</v>
          </cell>
          <cell r="F44">
            <v>-2796.2</v>
          </cell>
          <cell r="G44">
            <v>-2558.7099999999996</v>
          </cell>
          <cell r="H44">
            <v>-323.14</v>
          </cell>
          <cell r="I44">
            <v>128.05000000000001</v>
          </cell>
        </row>
        <row r="45">
          <cell r="A45">
            <v>23565</v>
          </cell>
          <cell r="B45" t="str">
            <v>DUNKIRK___3</v>
          </cell>
          <cell r="C45">
            <v>-10200.820000000003</v>
          </cell>
          <cell r="D45">
            <v>-1075.3299999999997</v>
          </cell>
          <cell r="E45">
            <v>-3641.4399999999996</v>
          </cell>
          <cell r="F45">
            <v>-2845.5099999999998</v>
          </cell>
          <cell r="G45">
            <v>-2439.92</v>
          </cell>
          <cell r="H45">
            <v>-324.76000000000005</v>
          </cell>
          <cell r="I45">
            <v>126.13999999999999</v>
          </cell>
        </row>
        <row r="46">
          <cell r="A46">
            <v>23566</v>
          </cell>
          <cell r="B46" t="str">
            <v>DUNKIRK___4</v>
          </cell>
          <cell r="C46">
            <v>-10200.820000000003</v>
          </cell>
          <cell r="D46">
            <v>-1075.3299999999997</v>
          </cell>
          <cell r="E46">
            <v>-3641.4399999999996</v>
          </cell>
          <cell r="F46">
            <v>-2845.5099999999998</v>
          </cell>
          <cell r="G46">
            <v>-2439.92</v>
          </cell>
          <cell r="H46">
            <v>-324.76000000000005</v>
          </cell>
          <cell r="I46">
            <v>126.13999999999999</v>
          </cell>
        </row>
        <row r="47">
          <cell r="A47">
            <v>23567</v>
          </cell>
          <cell r="B47" t="str">
            <v>INDECK___ILION</v>
          </cell>
          <cell r="C47">
            <v>554.31000000000017</v>
          </cell>
          <cell r="D47">
            <v>145.48000000000002</v>
          </cell>
          <cell r="E47">
            <v>174.64999999999998</v>
          </cell>
          <cell r="F47">
            <v>11.75</v>
          </cell>
          <cell r="G47">
            <v>230.65</v>
          </cell>
          <cell r="H47">
            <v>-12.770000000000003</v>
          </cell>
          <cell r="I47">
            <v>4.5500000000000007</v>
          </cell>
        </row>
        <row r="48">
          <cell r="A48">
            <v>23571</v>
          </cell>
          <cell r="B48" t="str">
            <v>ALBANY___1</v>
          </cell>
          <cell r="C48">
            <v>-59341.929999999964</v>
          </cell>
          <cell r="D48">
            <v>-8023.8899999999985</v>
          </cell>
          <cell r="E48">
            <v>-22431.409999999996</v>
          </cell>
          <cell r="F48">
            <v>-13397.54</v>
          </cell>
          <cell r="G48">
            <v>-12032.109999999999</v>
          </cell>
          <cell r="H48">
            <v>-2764.73</v>
          </cell>
          <cell r="I48">
            <v>-692.25</v>
          </cell>
        </row>
        <row r="49">
          <cell r="A49">
            <v>23572</v>
          </cell>
          <cell r="B49" t="str">
            <v>ALBANY___2</v>
          </cell>
          <cell r="C49">
            <v>-59341.929999999964</v>
          </cell>
          <cell r="D49">
            <v>-8023.8899999999985</v>
          </cell>
          <cell r="E49">
            <v>-22431.409999999996</v>
          </cell>
          <cell r="F49">
            <v>-13397.54</v>
          </cell>
          <cell r="G49">
            <v>-12032.109999999999</v>
          </cell>
          <cell r="H49">
            <v>-2764.73</v>
          </cell>
          <cell r="I49">
            <v>-692.25</v>
          </cell>
        </row>
        <row r="50">
          <cell r="A50">
            <v>23573</v>
          </cell>
          <cell r="B50" t="str">
            <v>ALBANY___3</v>
          </cell>
          <cell r="C50">
            <v>-59341.929999999964</v>
          </cell>
          <cell r="D50">
            <v>-8023.8899999999985</v>
          </cell>
          <cell r="E50">
            <v>-22431.409999999996</v>
          </cell>
          <cell r="F50">
            <v>-13397.54</v>
          </cell>
          <cell r="G50">
            <v>-12032.109999999999</v>
          </cell>
          <cell r="H50">
            <v>-2764.73</v>
          </cell>
          <cell r="I50">
            <v>-692.25</v>
          </cell>
        </row>
        <row r="51">
          <cell r="A51">
            <v>23574</v>
          </cell>
          <cell r="B51" t="str">
            <v>ALBANY___4</v>
          </cell>
          <cell r="C51">
            <v>-59341.929999999964</v>
          </cell>
          <cell r="D51">
            <v>-8023.8899999999985</v>
          </cell>
          <cell r="E51">
            <v>-22431.409999999996</v>
          </cell>
          <cell r="F51">
            <v>-13397.54</v>
          </cell>
          <cell r="G51">
            <v>-12032.109999999999</v>
          </cell>
          <cell r="H51">
            <v>-2764.73</v>
          </cell>
          <cell r="I51">
            <v>-692.25</v>
          </cell>
        </row>
        <row r="52">
          <cell r="A52">
            <v>23575</v>
          </cell>
          <cell r="B52" t="str">
            <v>NINE_MILE_1</v>
          </cell>
          <cell r="C52">
            <v>6028.5799999999981</v>
          </cell>
          <cell r="D52">
            <v>670.95</v>
          </cell>
          <cell r="E52">
            <v>-1025.72</v>
          </cell>
          <cell r="F52">
            <v>3909.83</v>
          </cell>
          <cell r="G52">
            <v>812.04000000000008</v>
          </cell>
          <cell r="H52">
            <v>-112.92999999999999</v>
          </cell>
          <cell r="I52">
            <v>1774.4099999999999</v>
          </cell>
        </row>
        <row r="53">
          <cell r="A53">
            <v>23579</v>
          </cell>
          <cell r="B53" t="str">
            <v>GOUDEY___7</v>
          </cell>
          <cell r="C53">
            <v>-16993.600000000009</v>
          </cell>
          <cell r="D53">
            <v>-2005.03</v>
          </cell>
          <cell r="E53">
            <v>-5461.28</v>
          </cell>
          <cell r="F53">
            <v>-4207.46</v>
          </cell>
          <cell r="G53">
            <v>-4615.3099999999995</v>
          </cell>
          <cell r="H53">
            <v>-623.87</v>
          </cell>
          <cell r="I53">
            <v>-80.649999999999991</v>
          </cell>
        </row>
        <row r="54">
          <cell r="A54">
            <v>23580</v>
          </cell>
          <cell r="B54" t="str">
            <v>GOUDEY___8</v>
          </cell>
          <cell r="C54">
            <v>-16993.600000000009</v>
          </cell>
          <cell r="D54">
            <v>-2005.03</v>
          </cell>
          <cell r="E54">
            <v>-5461.28</v>
          </cell>
          <cell r="F54">
            <v>-4207.46</v>
          </cell>
          <cell r="G54">
            <v>-4615.3099999999995</v>
          </cell>
          <cell r="H54">
            <v>-623.87</v>
          </cell>
          <cell r="I54">
            <v>-80.649999999999991</v>
          </cell>
        </row>
        <row r="55">
          <cell r="A55">
            <v>23582</v>
          </cell>
          <cell r="B55" t="str">
            <v>GREENIDGE___3</v>
          </cell>
          <cell r="C55">
            <v>-10073.990000000002</v>
          </cell>
          <cell r="D55">
            <v>-1224.5300000000002</v>
          </cell>
          <cell r="E55">
            <v>-3323.3399999999997</v>
          </cell>
          <cell r="F55">
            <v>-2588.83</v>
          </cell>
          <cell r="G55">
            <v>-2643.8999999999996</v>
          </cell>
          <cell r="H55">
            <v>-336.89000000000004</v>
          </cell>
          <cell r="I55">
            <v>43.500000000000014</v>
          </cell>
        </row>
        <row r="56">
          <cell r="A56">
            <v>23583</v>
          </cell>
          <cell r="B56" t="str">
            <v>GREENIDGE___4</v>
          </cell>
          <cell r="C56">
            <v>-10073.990000000002</v>
          </cell>
          <cell r="D56">
            <v>-1224.5300000000002</v>
          </cell>
          <cell r="E56">
            <v>-3323.3399999999997</v>
          </cell>
          <cell r="F56">
            <v>-2588.83</v>
          </cell>
          <cell r="G56">
            <v>-2643.8999999999996</v>
          </cell>
          <cell r="H56">
            <v>-336.89000000000004</v>
          </cell>
          <cell r="I56">
            <v>43.500000000000014</v>
          </cell>
        </row>
        <row r="57">
          <cell r="A57">
            <v>23584</v>
          </cell>
          <cell r="B57" t="str">
            <v>MILLIKEN___1</v>
          </cell>
          <cell r="C57">
            <v>-9076.8999999999942</v>
          </cell>
          <cell r="D57">
            <v>-1135.1600000000001</v>
          </cell>
          <cell r="E57">
            <v>-2907.31</v>
          </cell>
          <cell r="F57">
            <v>-2543.2300000000009</v>
          </cell>
          <cell r="G57">
            <v>-2175.8200000000002</v>
          </cell>
          <cell r="H57">
            <v>-295.95999999999992</v>
          </cell>
          <cell r="I57">
            <v>-19.420000000000009</v>
          </cell>
        </row>
        <row r="58">
          <cell r="A58">
            <v>23585</v>
          </cell>
          <cell r="B58" t="str">
            <v>MILLIKEN___2</v>
          </cell>
          <cell r="C58">
            <v>-9076.8999999999942</v>
          </cell>
          <cell r="D58">
            <v>-1135.1600000000001</v>
          </cell>
          <cell r="E58">
            <v>-2907.31</v>
          </cell>
          <cell r="F58">
            <v>-2543.2300000000009</v>
          </cell>
          <cell r="G58">
            <v>-2175.8200000000002</v>
          </cell>
          <cell r="H58">
            <v>-295.95999999999992</v>
          </cell>
          <cell r="I58">
            <v>-19.420000000000009</v>
          </cell>
        </row>
        <row r="59">
          <cell r="A59">
            <v>23586</v>
          </cell>
          <cell r="B59" t="str">
            <v>DANSKAMMER___1</v>
          </cell>
          <cell r="C59">
            <v>-57467.249999999985</v>
          </cell>
          <cell r="D59">
            <v>-6936.9600000000009</v>
          </cell>
          <cell r="E59">
            <v>-20706.29</v>
          </cell>
          <cell r="F59">
            <v>-12967.160000000002</v>
          </cell>
          <cell r="G59">
            <v>-13621.509999999997</v>
          </cell>
          <cell r="H59">
            <v>-2757.7400000000002</v>
          </cell>
          <cell r="I59">
            <v>-477.59</v>
          </cell>
        </row>
        <row r="60">
          <cell r="A60">
            <v>23587</v>
          </cell>
          <cell r="B60" t="str">
            <v>ROSETON___1</v>
          </cell>
          <cell r="C60">
            <v>-56971.140000000007</v>
          </cell>
          <cell r="D60">
            <v>-6766.3000000000011</v>
          </cell>
          <cell r="E60">
            <v>-20363.990000000002</v>
          </cell>
          <cell r="F60">
            <v>-12852.140000000003</v>
          </cell>
          <cell r="G60">
            <v>-13716.09</v>
          </cell>
          <cell r="H60">
            <v>-2768.54</v>
          </cell>
          <cell r="I60">
            <v>-504.08000000000004</v>
          </cell>
        </row>
        <row r="61">
          <cell r="A61">
            <v>23588</v>
          </cell>
          <cell r="B61" t="str">
            <v>ROSETON___2</v>
          </cell>
          <cell r="C61">
            <v>-56769.43</v>
          </cell>
          <cell r="D61">
            <v>-6766.3000000000011</v>
          </cell>
          <cell r="E61">
            <v>-20162.28</v>
          </cell>
          <cell r="F61">
            <v>-12852.140000000003</v>
          </cell>
          <cell r="G61">
            <v>-13716.09</v>
          </cell>
          <cell r="H61">
            <v>-2768.54</v>
          </cell>
          <cell r="I61">
            <v>-504.08000000000004</v>
          </cell>
        </row>
        <row r="62">
          <cell r="A62">
            <v>23589</v>
          </cell>
          <cell r="B62" t="str">
            <v>DANSKAMMER___2</v>
          </cell>
          <cell r="C62">
            <v>-57467.249999999985</v>
          </cell>
          <cell r="D62">
            <v>-6936.9600000000009</v>
          </cell>
          <cell r="E62">
            <v>-20706.29</v>
          </cell>
          <cell r="F62">
            <v>-12967.160000000002</v>
          </cell>
          <cell r="G62">
            <v>-13621.509999999997</v>
          </cell>
          <cell r="H62">
            <v>-2757.7400000000002</v>
          </cell>
          <cell r="I62">
            <v>-477.59</v>
          </cell>
        </row>
        <row r="63">
          <cell r="A63">
            <v>23590</v>
          </cell>
          <cell r="B63" t="str">
            <v>DANSKAMMER___3</v>
          </cell>
          <cell r="C63">
            <v>-57467.249999999985</v>
          </cell>
          <cell r="D63">
            <v>-6936.9600000000009</v>
          </cell>
          <cell r="E63">
            <v>-20706.29</v>
          </cell>
          <cell r="F63">
            <v>-12967.160000000002</v>
          </cell>
          <cell r="G63">
            <v>-13621.509999999997</v>
          </cell>
          <cell r="H63">
            <v>-2757.7400000000002</v>
          </cell>
          <cell r="I63">
            <v>-477.59</v>
          </cell>
        </row>
        <row r="64">
          <cell r="A64">
            <v>23591</v>
          </cell>
          <cell r="B64" t="str">
            <v>DANSKAMMER___4</v>
          </cell>
          <cell r="C64">
            <v>-57467.249999999985</v>
          </cell>
          <cell r="D64">
            <v>-6936.9600000000009</v>
          </cell>
          <cell r="E64">
            <v>-20706.29</v>
          </cell>
          <cell r="F64">
            <v>-12967.160000000002</v>
          </cell>
          <cell r="G64">
            <v>-13621.509999999997</v>
          </cell>
          <cell r="H64">
            <v>-2757.7400000000002</v>
          </cell>
          <cell r="I64">
            <v>-477.59</v>
          </cell>
        </row>
        <row r="65">
          <cell r="A65">
            <v>23592</v>
          </cell>
          <cell r="B65" t="str">
            <v>DANSKAMMER___DIESEL</v>
          </cell>
          <cell r="C65">
            <v>-57467.249999999985</v>
          </cell>
          <cell r="D65">
            <v>-6936.9600000000009</v>
          </cell>
          <cell r="E65">
            <v>-20706.29</v>
          </cell>
          <cell r="F65">
            <v>-12967.160000000002</v>
          </cell>
          <cell r="G65">
            <v>-13621.509999999997</v>
          </cell>
          <cell r="H65">
            <v>-2757.7400000000002</v>
          </cell>
          <cell r="I65">
            <v>-477.59</v>
          </cell>
        </row>
        <row r="66">
          <cell r="A66">
            <v>23593</v>
          </cell>
          <cell r="B66" t="str">
            <v>LOVETT___5</v>
          </cell>
          <cell r="C66">
            <v>-54479.89000000005</v>
          </cell>
          <cell r="D66">
            <v>-6622.5300000000016</v>
          </cell>
          <cell r="E66">
            <v>-20085.009999999998</v>
          </cell>
          <cell r="F66">
            <v>-12683.36</v>
          </cell>
          <cell r="G66">
            <v>-13906.629999999997</v>
          </cell>
          <cell r="H66">
            <v>-2244.66</v>
          </cell>
          <cell r="I66">
            <v>1062.3</v>
          </cell>
        </row>
        <row r="67">
          <cell r="A67">
            <v>23595</v>
          </cell>
          <cell r="B67" t="str">
            <v>BOWLINE___2</v>
          </cell>
          <cell r="C67">
            <v>-54552.489999999976</v>
          </cell>
          <cell r="D67">
            <v>-6640.4299999999994</v>
          </cell>
          <cell r="E67">
            <v>-20153.04</v>
          </cell>
          <cell r="F67">
            <v>-12724.64</v>
          </cell>
          <cell r="G67">
            <v>-13965.11</v>
          </cell>
          <cell r="H67">
            <v>-2227.690000000001</v>
          </cell>
          <cell r="I67">
            <v>1158.4199999999998</v>
          </cell>
        </row>
        <row r="68">
          <cell r="A68">
            <v>23598</v>
          </cell>
          <cell r="B68" t="str">
            <v>FITZPATRICK____</v>
          </cell>
          <cell r="C68">
            <v>6345.9500000000016</v>
          </cell>
          <cell r="D68">
            <v>708.58</v>
          </cell>
          <cell r="E68">
            <v>-991.28000000000009</v>
          </cell>
          <cell r="F68">
            <v>4038.13</v>
          </cell>
          <cell r="G68">
            <v>845.04000000000019</v>
          </cell>
          <cell r="H68">
            <v>-109.02000000000001</v>
          </cell>
          <cell r="I68">
            <v>1854.4999999999998</v>
          </cell>
        </row>
        <row r="69">
          <cell r="A69">
            <v>23599</v>
          </cell>
          <cell r="B69" t="str">
            <v>GILBOA____</v>
          </cell>
          <cell r="C69">
            <v>-46763.9</v>
          </cell>
          <cell r="D69">
            <v>-5982.33</v>
          </cell>
          <cell r="E69">
            <v>-17276.259999999998</v>
          </cell>
          <cell r="F69">
            <v>-10922.630000000001</v>
          </cell>
          <cell r="G69">
            <v>-10715.5</v>
          </cell>
          <cell r="H69">
            <v>-1344.2800000000002</v>
          </cell>
          <cell r="I69">
            <v>-522.90000000000009</v>
          </cell>
        </row>
        <row r="70">
          <cell r="A70">
            <v>23600</v>
          </cell>
          <cell r="B70" t="str">
            <v>ST LAWRENCE____</v>
          </cell>
          <cell r="C70">
            <v>4571.9999999999982</v>
          </cell>
          <cell r="D70">
            <v>1019.4399999999999</v>
          </cell>
          <cell r="E70">
            <v>503.91</v>
          </cell>
          <cell r="F70">
            <v>1557.0099999999998</v>
          </cell>
          <cell r="G70">
            <v>317.38</v>
          </cell>
          <cell r="H70">
            <v>1134.2199999999998</v>
          </cell>
          <cell r="I70">
            <v>40.04</v>
          </cell>
        </row>
        <row r="71">
          <cell r="A71">
            <v>23601</v>
          </cell>
          <cell r="B71" t="str">
            <v>WADING RIVER_IC_3</v>
          </cell>
          <cell r="C71">
            <v>-84268.899999999951</v>
          </cell>
          <cell r="D71">
            <v>-12873.420000000002</v>
          </cell>
          <cell r="E71">
            <v>-24803.820000000003</v>
          </cell>
          <cell r="F71">
            <v>-17807.220000000005</v>
          </cell>
          <cell r="G71">
            <v>-19309.180000000004</v>
          </cell>
          <cell r="H71">
            <v>-7760.9799999999977</v>
          </cell>
          <cell r="I71">
            <v>-1714.2799999999997</v>
          </cell>
        </row>
        <row r="72">
          <cell r="A72">
            <v>23603</v>
          </cell>
          <cell r="B72" t="str">
            <v>GINNA____</v>
          </cell>
          <cell r="C72">
            <v>-4666.8800000000037</v>
          </cell>
          <cell r="D72">
            <v>-713.75</v>
          </cell>
          <cell r="E72">
            <v>-1889.8400000000001</v>
          </cell>
          <cell r="F72">
            <v>-1220.8900000000001</v>
          </cell>
          <cell r="G72">
            <v>-827.54</v>
          </cell>
          <cell r="H72">
            <v>-216.5</v>
          </cell>
          <cell r="I72">
            <v>201.64000000000001</v>
          </cell>
        </row>
        <row r="73">
          <cell r="A73">
            <v>23604</v>
          </cell>
          <cell r="B73" t="str">
            <v>STATION 5_MISC_HYD</v>
          </cell>
          <cell r="C73">
            <v>-4714.0500000000038</v>
          </cell>
          <cell r="D73">
            <v>-719.42</v>
          </cell>
          <cell r="E73">
            <v>-1914.5400000000004</v>
          </cell>
          <cell r="F73">
            <v>-1232.8500000000004</v>
          </cell>
          <cell r="G73">
            <v>-825.6400000000001</v>
          </cell>
          <cell r="H73">
            <v>-218.97000000000006</v>
          </cell>
          <cell r="I73">
            <v>197.36999999999998</v>
          </cell>
        </row>
        <row r="74">
          <cell r="A74">
            <v>23606</v>
          </cell>
          <cell r="B74" t="str">
            <v>OSWEGO___5</v>
          </cell>
          <cell r="C74">
            <v>-9026.0500000000011</v>
          </cell>
          <cell r="D74">
            <v>-1221.3399999999999</v>
          </cell>
          <cell r="E74">
            <v>-1179.0800000000002</v>
          </cell>
          <cell r="F74">
            <v>-4324.74</v>
          </cell>
          <cell r="G74">
            <v>-1413.75</v>
          </cell>
          <cell r="H74">
            <v>-135.14000000000001</v>
          </cell>
          <cell r="I74">
            <v>-752</v>
          </cell>
        </row>
        <row r="75">
          <cell r="A75">
            <v>23607</v>
          </cell>
          <cell r="B75" t="str">
            <v>GRAHMSVILLE___HY</v>
          </cell>
          <cell r="C75">
            <v>-46642.430000000015</v>
          </cell>
          <cell r="D75">
            <v>-5492.92</v>
          </cell>
          <cell r="E75">
            <v>-17029.200000000004</v>
          </cell>
          <cell r="F75">
            <v>-10345.449999999997</v>
          </cell>
          <cell r="G75">
            <v>-11378.889999999998</v>
          </cell>
          <cell r="H75">
            <v>-2180.2800000000002</v>
          </cell>
          <cell r="I75">
            <v>-215.69</v>
          </cell>
        </row>
        <row r="76">
          <cell r="A76">
            <v>23608</v>
          </cell>
          <cell r="B76" t="str">
            <v>NEVERSINK___HYD</v>
          </cell>
          <cell r="C76">
            <v>-46501.91</v>
          </cell>
          <cell r="D76">
            <v>-5482.6000000000013</v>
          </cell>
          <cell r="E76">
            <v>-16976.329999999998</v>
          </cell>
          <cell r="F76">
            <v>-10317.98</v>
          </cell>
          <cell r="G76">
            <v>-11343.58</v>
          </cell>
          <cell r="H76">
            <v>-2168.2499999999995</v>
          </cell>
          <cell r="I76">
            <v>-213.17000000000004</v>
          </cell>
        </row>
        <row r="77">
          <cell r="A77">
            <v>23609</v>
          </cell>
          <cell r="B77" t="str">
            <v>STURGEON_POOL_HYD</v>
          </cell>
          <cell r="C77">
            <v>-56416.85000000002</v>
          </cell>
          <cell r="D77">
            <v>-6872.6900000000014</v>
          </cell>
          <cell r="E77">
            <v>-20231.16</v>
          </cell>
          <cell r="F77">
            <v>-12764.25</v>
          </cell>
          <cell r="G77">
            <v>-13327.56</v>
          </cell>
          <cell r="H77">
            <v>-2749.6899999999996</v>
          </cell>
          <cell r="I77">
            <v>-471.5</v>
          </cell>
        </row>
        <row r="78">
          <cell r="A78">
            <v>23610</v>
          </cell>
          <cell r="B78" t="str">
            <v>DASHVILLE___HYD</v>
          </cell>
          <cell r="C78">
            <v>-56779.280000000021</v>
          </cell>
          <cell r="D78">
            <v>-6925.39</v>
          </cell>
          <cell r="E78">
            <v>-20377.099999999995</v>
          </cell>
          <cell r="F78">
            <v>-12854.480000000003</v>
          </cell>
          <cell r="G78">
            <v>-13394.31</v>
          </cell>
          <cell r="H78">
            <v>-2756.4299999999994</v>
          </cell>
          <cell r="I78">
            <v>-471.57000000000005</v>
          </cell>
        </row>
        <row r="79">
          <cell r="A79">
            <v>23611</v>
          </cell>
          <cell r="B79" t="str">
            <v>COXSACKIE___GT</v>
          </cell>
          <cell r="C79">
            <v>-58053.439999999981</v>
          </cell>
          <cell r="D79">
            <v>-7349.8300000000008</v>
          </cell>
          <cell r="E79">
            <v>-21173.45</v>
          </cell>
          <cell r="F79">
            <v>-13142.879999999996</v>
          </cell>
          <cell r="G79">
            <v>-13018.310000000003</v>
          </cell>
          <cell r="H79">
            <v>-2788.1800000000003</v>
          </cell>
          <cell r="I79">
            <v>-580.79</v>
          </cell>
        </row>
        <row r="80">
          <cell r="A80">
            <v>23612</v>
          </cell>
          <cell r="B80" t="str">
            <v>SOUTH CAIRO___GT</v>
          </cell>
          <cell r="C80">
            <v>-58053.439999999981</v>
          </cell>
          <cell r="D80">
            <v>-7349.8300000000008</v>
          </cell>
          <cell r="E80">
            <v>-21173.45</v>
          </cell>
          <cell r="F80">
            <v>-13142.879999999996</v>
          </cell>
          <cell r="G80">
            <v>-13018.310000000003</v>
          </cell>
          <cell r="H80">
            <v>-2788.1800000000003</v>
          </cell>
          <cell r="I80">
            <v>-580.79</v>
          </cell>
        </row>
        <row r="81">
          <cell r="A81">
            <v>23613</v>
          </cell>
          <cell r="B81" t="str">
            <v>OSWEGO___6</v>
          </cell>
          <cell r="C81">
            <v>-9026.0500000000011</v>
          </cell>
          <cell r="D81">
            <v>-1221.3399999999999</v>
          </cell>
          <cell r="E81">
            <v>-1179.0800000000002</v>
          </cell>
          <cell r="F81">
            <v>-4324.74</v>
          </cell>
          <cell r="G81">
            <v>-1413.75</v>
          </cell>
          <cell r="H81">
            <v>-135.14000000000001</v>
          </cell>
          <cell r="I81">
            <v>-752</v>
          </cell>
        </row>
        <row r="82">
          <cell r="A82">
            <v>23614</v>
          </cell>
          <cell r="B82" t="str">
            <v>GLENWOOD___5</v>
          </cell>
          <cell r="C82">
            <v>-85803.719999999958</v>
          </cell>
          <cell r="D82">
            <v>-12911.840000000002</v>
          </cell>
          <cell r="E82">
            <v>-25251.85</v>
          </cell>
          <cell r="F82">
            <v>-17944.010000000006</v>
          </cell>
          <cell r="G82">
            <v>-19601.630000000008</v>
          </cell>
          <cell r="H82">
            <v>-8010.99</v>
          </cell>
          <cell r="I82">
            <v>-2083.4</v>
          </cell>
        </row>
        <row r="83">
          <cell r="A83">
            <v>23616</v>
          </cell>
          <cell r="B83" t="str">
            <v>PORT_JEFF_4</v>
          </cell>
          <cell r="C83">
            <v>-84268.759999999966</v>
          </cell>
          <cell r="D83">
            <v>-12873.420000000002</v>
          </cell>
          <cell r="E83">
            <v>-24804.300000000003</v>
          </cell>
          <cell r="F83">
            <v>-17807.220000000005</v>
          </cell>
          <cell r="G83">
            <v>-19309.170000000002</v>
          </cell>
          <cell r="H83">
            <v>-7760.5599999999977</v>
          </cell>
          <cell r="I83">
            <v>-1714.0899999999997</v>
          </cell>
        </row>
        <row r="84">
          <cell r="A84">
            <v>23617</v>
          </cell>
          <cell r="B84" t="str">
            <v>GOWANUS_GT 2_GRP</v>
          </cell>
          <cell r="C84">
            <v>-51470.630000000026</v>
          </cell>
          <cell r="D84">
            <v>0</v>
          </cell>
          <cell r="E84">
            <v>-13464.950000000003</v>
          </cell>
          <cell r="F84">
            <v>-14232.990000000002</v>
          </cell>
          <cell r="G84">
            <v>-17387.620000000003</v>
          </cell>
          <cell r="H84">
            <v>-5168.0899999999992</v>
          </cell>
          <cell r="I84">
            <v>-1216.98</v>
          </cell>
        </row>
        <row r="85">
          <cell r="A85">
            <v>23618</v>
          </cell>
          <cell r="B85" t="str">
            <v>GOWANUS_GT 3_GRP</v>
          </cell>
          <cell r="C85">
            <v>-51470.630000000026</v>
          </cell>
          <cell r="D85">
            <v>0</v>
          </cell>
          <cell r="E85">
            <v>-13464.950000000003</v>
          </cell>
          <cell r="F85">
            <v>-14232.990000000002</v>
          </cell>
          <cell r="G85">
            <v>-17387.620000000003</v>
          </cell>
          <cell r="H85">
            <v>-5168.0899999999992</v>
          </cell>
          <cell r="I85">
            <v>-1216.98</v>
          </cell>
        </row>
        <row r="86">
          <cell r="A86">
            <v>23619</v>
          </cell>
          <cell r="B86" t="str">
            <v>BEEBEE_GT_13</v>
          </cell>
          <cell r="C86">
            <v>-4727.8999999999996</v>
          </cell>
          <cell r="D86">
            <v>-723.5</v>
          </cell>
          <cell r="E86">
            <v>-1919.63</v>
          </cell>
          <cell r="F86">
            <v>-1233.5400000000002</v>
          </cell>
          <cell r="G86">
            <v>-829.73</v>
          </cell>
          <cell r="H86">
            <v>-218.87000000000006</v>
          </cell>
          <cell r="I86">
            <v>197.36999999999998</v>
          </cell>
        </row>
        <row r="87">
          <cell r="A87">
            <v>23620</v>
          </cell>
          <cell r="B87" t="str">
            <v>HUDAV+59+74_TH_GRP</v>
          </cell>
          <cell r="C87">
            <v>-44378.530000000006</v>
          </cell>
          <cell r="D87">
            <v>0</v>
          </cell>
          <cell r="E87">
            <v>-12978.639999999998</v>
          </cell>
          <cell r="F87">
            <v>-13033.080000000002</v>
          </cell>
          <cell r="G87">
            <v>-14253.350000000002</v>
          </cell>
          <cell r="H87">
            <v>-3030.2300000000009</v>
          </cell>
          <cell r="I87">
            <v>-1083.23</v>
          </cell>
        </row>
        <row r="88">
          <cell r="A88">
            <v>23621</v>
          </cell>
          <cell r="B88" t="str">
            <v>HICKLING___1</v>
          </cell>
          <cell r="C88">
            <v>-13693.33</v>
          </cell>
          <cell r="D88">
            <v>-1583.6499999999999</v>
          </cell>
          <cell r="E88">
            <v>-4379.6600000000008</v>
          </cell>
          <cell r="F88">
            <v>-3413.67</v>
          </cell>
          <cell r="G88">
            <v>-3867.2500000000009</v>
          </cell>
          <cell r="H88">
            <v>-432.84000000000003</v>
          </cell>
          <cell r="I88">
            <v>-16.259999999999998</v>
          </cell>
        </row>
        <row r="89">
          <cell r="A89">
            <v>23622</v>
          </cell>
          <cell r="B89" t="str">
            <v>HICKLING___2</v>
          </cell>
          <cell r="C89">
            <v>-13693.33</v>
          </cell>
          <cell r="D89">
            <v>-1583.6499999999999</v>
          </cell>
          <cell r="E89">
            <v>-4379.6600000000008</v>
          </cell>
          <cell r="F89">
            <v>-3413.67</v>
          </cell>
          <cell r="G89">
            <v>-3867.2500000000009</v>
          </cell>
          <cell r="H89">
            <v>-432.84000000000003</v>
          </cell>
          <cell r="I89">
            <v>-16.259999999999998</v>
          </cell>
        </row>
        <row r="90">
          <cell r="A90">
            <v>23625</v>
          </cell>
          <cell r="B90" t="str">
            <v>JENNISON___1</v>
          </cell>
          <cell r="C90">
            <v>-17810.319999999996</v>
          </cell>
          <cell r="D90">
            <v>-2184.34</v>
          </cell>
          <cell r="E90">
            <v>-5940.5100000000011</v>
          </cell>
          <cell r="F90">
            <v>-4370.0699999999988</v>
          </cell>
          <cell r="G90">
            <v>-4629.12</v>
          </cell>
          <cell r="H90">
            <v>-577.66000000000008</v>
          </cell>
          <cell r="I90">
            <v>-108.62</v>
          </cell>
        </row>
        <row r="91">
          <cell r="A91">
            <v>23626</v>
          </cell>
          <cell r="B91" t="str">
            <v>JENNISON___2</v>
          </cell>
          <cell r="C91">
            <v>-17810.319999999996</v>
          </cell>
          <cell r="D91">
            <v>-2184.34</v>
          </cell>
          <cell r="E91">
            <v>-5940.5100000000011</v>
          </cell>
          <cell r="F91">
            <v>-4370.0699999999988</v>
          </cell>
          <cell r="G91">
            <v>-4629.12</v>
          </cell>
          <cell r="H91">
            <v>-577.66000000000008</v>
          </cell>
          <cell r="I91">
            <v>-108.62</v>
          </cell>
        </row>
        <row r="92">
          <cell r="A92">
            <v>23627</v>
          </cell>
          <cell r="B92" t="str">
            <v>NEG CENTRAL___SENECA</v>
          </cell>
          <cell r="C92">
            <v>-6832.3600000000033</v>
          </cell>
          <cell r="D92">
            <v>-935.85000000000014</v>
          </cell>
          <cell r="E92">
            <v>-2375.7900000000009</v>
          </cell>
          <cell r="F92">
            <v>-1776.8999999999999</v>
          </cell>
          <cell r="G92">
            <v>-1573.6800000000003</v>
          </cell>
          <cell r="H92">
            <v>-256.04999999999995</v>
          </cell>
          <cell r="I92">
            <v>85.91</v>
          </cell>
        </row>
        <row r="93">
          <cell r="A93">
            <v>23628</v>
          </cell>
          <cell r="B93" t="str">
            <v>NEG NORTH___PLATTSBURG</v>
          </cell>
          <cell r="C93">
            <v>6056.0899999999974</v>
          </cell>
          <cell r="D93">
            <v>1203.3400000000006</v>
          </cell>
          <cell r="E93">
            <v>1209.2500000000002</v>
          </cell>
          <cell r="F93">
            <v>1897.9199999999998</v>
          </cell>
          <cell r="G93">
            <v>596</v>
          </cell>
          <cell r="H93">
            <v>1133.7500000000002</v>
          </cell>
          <cell r="I93">
            <v>15.829999999999997</v>
          </cell>
        </row>
        <row r="94">
          <cell r="A94">
            <v>23629</v>
          </cell>
          <cell r="B94" t="str">
            <v>MILLIKEN___DIESEL</v>
          </cell>
          <cell r="C94">
            <v>-9076.8999999999942</v>
          </cell>
          <cell r="D94">
            <v>-1135.1600000000001</v>
          </cell>
          <cell r="E94">
            <v>-2907.31</v>
          </cell>
          <cell r="F94">
            <v>-2543.2300000000009</v>
          </cell>
          <cell r="G94">
            <v>-2175.8200000000002</v>
          </cell>
          <cell r="H94">
            <v>-295.95999999999992</v>
          </cell>
          <cell r="I94">
            <v>-19.420000000000009</v>
          </cell>
        </row>
        <row r="95">
          <cell r="A95">
            <v>23632</v>
          </cell>
          <cell r="B95" t="str">
            <v>LOVETT___3</v>
          </cell>
          <cell r="C95">
            <v>-54474.880000000026</v>
          </cell>
          <cell r="D95">
            <v>-6621.8200000000006</v>
          </cell>
          <cell r="E95">
            <v>-20081.849999999999</v>
          </cell>
          <cell r="F95">
            <v>-12673.760000000002</v>
          </cell>
          <cell r="G95">
            <v>-13906.569999999998</v>
          </cell>
          <cell r="H95">
            <v>-2246.25</v>
          </cell>
          <cell r="I95">
            <v>1055.3699999999999</v>
          </cell>
        </row>
        <row r="96">
          <cell r="A96">
            <v>23633</v>
          </cell>
          <cell r="B96" t="str">
            <v>NM MOHAWK___NUG</v>
          </cell>
          <cell r="C96">
            <v>554.31000000000017</v>
          </cell>
          <cell r="D96">
            <v>145.48000000000002</v>
          </cell>
          <cell r="E96">
            <v>174.64999999999998</v>
          </cell>
          <cell r="F96">
            <v>11.75</v>
          </cell>
          <cell r="G96">
            <v>230.65</v>
          </cell>
          <cell r="H96">
            <v>-12.770000000000003</v>
          </cell>
          <cell r="I96">
            <v>4.5500000000000007</v>
          </cell>
        </row>
        <row r="97">
          <cell r="A97">
            <v>23634</v>
          </cell>
          <cell r="B97" t="str">
            <v>NM CENTRAL___NUG</v>
          </cell>
          <cell r="C97">
            <v>-4657.170000000001</v>
          </cell>
          <cell r="D97">
            <v>-597.66999999999996</v>
          </cell>
          <cell r="E97">
            <v>-1170.8399999999997</v>
          </cell>
          <cell r="F97">
            <v>-1905.29</v>
          </cell>
          <cell r="G97">
            <v>-797.41</v>
          </cell>
          <cell r="H97">
            <v>-45.01</v>
          </cell>
          <cell r="I97">
            <v>-140.95000000000002</v>
          </cell>
        </row>
        <row r="98">
          <cell r="A98">
            <v>23637</v>
          </cell>
          <cell r="B98" t="str">
            <v>IP CORINTH___2</v>
          </cell>
          <cell r="C98">
            <v>-23603.99</v>
          </cell>
          <cell r="D98">
            <v>0</v>
          </cell>
          <cell r="E98">
            <v>0</v>
          </cell>
          <cell r="F98">
            <v>-7200.31</v>
          </cell>
          <cell r="G98">
            <v>-12783.980000000003</v>
          </cell>
          <cell r="H98">
            <v>-2901.5600000000004</v>
          </cell>
          <cell r="I98">
            <v>-718.14</v>
          </cell>
        </row>
        <row r="99">
          <cell r="A99">
            <v>23639</v>
          </cell>
          <cell r="B99" t="str">
            <v>HILLBURN___GT</v>
          </cell>
          <cell r="C99">
            <v>-54382.280000000013</v>
          </cell>
          <cell r="D99">
            <v>-6600.21</v>
          </cell>
          <cell r="E99">
            <v>-19992.440000000002</v>
          </cell>
          <cell r="F99">
            <v>-12621.27</v>
          </cell>
          <cell r="G99">
            <v>-13825.780000000004</v>
          </cell>
          <cell r="H99">
            <v>-2271.0899999999997</v>
          </cell>
          <cell r="I99">
            <v>928.51</v>
          </cell>
        </row>
        <row r="100">
          <cell r="A100">
            <v>23640</v>
          </cell>
          <cell r="B100" t="str">
            <v>SHOEMAKER___GT</v>
          </cell>
          <cell r="C100">
            <v>-54320.719999999972</v>
          </cell>
          <cell r="D100">
            <v>-6591.8300000000008</v>
          </cell>
          <cell r="E100">
            <v>-19909.41</v>
          </cell>
          <cell r="F100">
            <v>-12565.6</v>
          </cell>
          <cell r="G100">
            <v>-13676.989999999998</v>
          </cell>
          <cell r="H100">
            <v>-2317.0300000000002</v>
          </cell>
          <cell r="I100">
            <v>740.1400000000001</v>
          </cell>
        </row>
        <row r="101">
          <cell r="A101">
            <v>23641</v>
          </cell>
          <cell r="B101" t="str">
            <v>MONGAUP___HYD</v>
          </cell>
          <cell r="C101">
            <v>-54320.719999999972</v>
          </cell>
          <cell r="D101">
            <v>-6591.8300000000008</v>
          </cell>
          <cell r="E101">
            <v>-19909.41</v>
          </cell>
          <cell r="F101">
            <v>-12565.6</v>
          </cell>
          <cell r="G101">
            <v>-13676.989999999998</v>
          </cell>
          <cell r="H101">
            <v>-2317.0300000000002</v>
          </cell>
          <cell r="I101">
            <v>740.1400000000001</v>
          </cell>
        </row>
        <row r="102">
          <cell r="A102">
            <v>23642</v>
          </cell>
          <cell r="B102" t="str">
            <v>LOVETT___4</v>
          </cell>
          <cell r="C102">
            <v>-54479.89000000005</v>
          </cell>
          <cell r="D102">
            <v>-6622.5300000000016</v>
          </cell>
          <cell r="E102">
            <v>-20085.009999999998</v>
          </cell>
          <cell r="F102">
            <v>-12683.36</v>
          </cell>
          <cell r="G102">
            <v>-13906.629999999997</v>
          </cell>
          <cell r="H102">
            <v>-2244.66</v>
          </cell>
          <cell r="I102">
            <v>1062.3</v>
          </cell>
        </row>
        <row r="103">
          <cell r="A103">
            <v>23643</v>
          </cell>
          <cell r="B103" t="str">
            <v>NM CAPITAL___NUG</v>
          </cell>
          <cell r="C103">
            <v>-42600.700000000019</v>
          </cell>
          <cell r="D103">
            <v>0</v>
          </cell>
          <cell r="E103">
            <v>-13274.660000000002</v>
          </cell>
          <cell r="F103">
            <v>-13573.480000000001</v>
          </cell>
          <cell r="G103">
            <v>-12256.390000000001</v>
          </cell>
          <cell r="H103">
            <v>-2794.6699999999996</v>
          </cell>
          <cell r="I103">
            <v>-701.5</v>
          </cell>
        </row>
        <row r="104">
          <cell r="A104">
            <v>23644</v>
          </cell>
          <cell r="B104" t="str">
            <v>HQ_GEN_CEDARS</v>
          </cell>
          <cell r="C104">
            <v>3992.0499999999988</v>
          </cell>
          <cell r="D104">
            <v>865.56</v>
          </cell>
          <cell r="E104">
            <v>426.28999999999996</v>
          </cell>
          <cell r="F104">
            <v>1325.6200000000001</v>
          </cell>
          <cell r="G104">
            <v>275.71000000000004</v>
          </cell>
          <cell r="H104">
            <v>1062.18</v>
          </cell>
          <cell r="I104">
            <v>36.69</v>
          </cell>
        </row>
        <row r="105">
          <cell r="A105">
            <v>23645</v>
          </cell>
          <cell r="B105" t="str">
            <v>NEG CAPITAL___MECHNVIL</v>
          </cell>
          <cell r="C105">
            <v>-60449.749999999985</v>
          </cell>
          <cell r="D105">
            <v>-8157.64</v>
          </cell>
          <cell r="E105">
            <v>-22785.64</v>
          </cell>
          <cell r="F105">
            <v>-13649.440000000004</v>
          </cell>
          <cell r="G105">
            <v>-12342.460000000001</v>
          </cell>
          <cell r="H105">
            <v>-2809.58</v>
          </cell>
          <cell r="I105">
            <v>-704.99</v>
          </cell>
        </row>
        <row r="106">
          <cell r="A106">
            <v>23646</v>
          </cell>
          <cell r="B106" t="str">
            <v>RANKINE____</v>
          </cell>
          <cell r="C106">
            <v>-9633.4800000000068</v>
          </cell>
          <cell r="D106">
            <v>-1008.7399999999999</v>
          </cell>
          <cell r="E106">
            <v>-3297.99</v>
          </cell>
          <cell r="F106">
            <v>-2576.4900000000002</v>
          </cell>
          <cell r="G106">
            <v>-2604.37</v>
          </cell>
          <cell r="H106">
            <v>-296.22000000000003</v>
          </cell>
          <cell r="I106">
            <v>150.32999999999998</v>
          </cell>
        </row>
        <row r="107">
          <cell r="A107">
            <v>23647</v>
          </cell>
          <cell r="B107" t="str">
            <v>HEMPSTEAD____</v>
          </cell>
          <cell r="C107">
            <v>-85460.519999999975</v>
          </cell>
          <cell r="D107">
            <v>-12910.769999999999</v>
          </cell>
          <cell r="E107">
            <v>-25090.799999999999</v>
          </cell>
          <cell r="F107">
            <v>-17893.000000000004</v>
          </cell>
          <cell r="G107">
            <v>-19488.21</v>
          </cell>
          <cell r="H107">
            <v>-8101.989999999998</v>
          </cell>
          <cell r="I107">
            <v>-1975.75</v>
          </cell>
        </row>
        <row r="108">
          <cell r="A108">
            <v>23650</v>
          </cell>
          <cell r="B108" t="str">
            <v>NORTHPORT___4</v>
          </cell>
          <cell r="C108">
            <v>-81937.09</v>
          </cell>
          <cell r="D108">
            <v>-11545.36</v>
          </cell>
          <cell r="E108">
            <v>-23978.73</v>
          </cell>
          <cell r="F108">
            <v>-17802.309999999998</v>
          </cell>
          <cell r="G108">
            <v>-19279.560000000009</v>
          </cell>
          <cell r="H108">
            <v>-7684.6199999999981</v>
          </cell>
          <cell r="I108">
            <v>-1646.51</v>
          </cell>
        </row>
        <row r="109">
          <cell r="A109">
            <v>23651</v>
          </cell>
          <cell r="B109" t="str">
            <v>HQ_GEN_CHAT DC</v>
          </cell>
          <cell r="C109">
            <v>3719.8799999999992</v>
          </cell>
          <cell r="D109">
            <v>257.7</v>
          </cell>
          <cell r="E109">
            <v>103.08</v>
          </cell>
          <cell r="F109">
            <v>911.6</v>
          </cell>
          <cell r="G109">
            <v>572.59</v>
          </cell>
          <cell r="H109">
            <v>439.42000000000007</v>
          </cell>
          <cell r="I109">
            <v>1435.4899999999998</v>
          </cell>
        </row>
        <row r="110">
          <cell r="A110">
            <v>23652</v>
          </cell>
          <cell r="B110" t="str">
            <v>ROCHESTER_9_IC</v>
          </cell>
          <cell r="C110">
            <v>-4766.2300000000023</v>
          </cell>
          <cell r="D110">
            <v>-731.06</v>
          </cell>
          <cell r="E110">
            <v>-1935.8000000000002</v>
          </cell>
          <cell r="F110">
            <v>-1249.0999999999999</v>
          </cell>
          <cell r="G110">
            <v>-825.84000000000015</v>
          </cell>
          <cell r="H110">
            <v>-221.46</v>
          </cell>
          <cell r="I110">
            <v>197.02999999999997</v>
          </cell>
        </row>
        <row r="111">
          <cell r="A111">
            <v>23653</v>
          </cell>
          <cell r="B111" t="str">
            <v>PEEKSKILL____</v>
          </cell>
          <cell r="C111">
            <v>-58550.599999999991</v>
          </cell>
          <cell r="D111">
            <v>-6774.18</v>
          </cell>
          <cell r="E111">
            <v>-20724.63</v>
          </cell>
          <cell r="F111">
            <v>-12935.58</v>
          </cell>
          <cell r="G111">
            <v>-14186.550000000001</v>
          </cell>
          <cell r="H111">
            <v>-3029.2400000000002</v>
          </cell>
          <cell r="I111">
            <v>-900.42000000000019</v>
          </cell>
        </row>
        <row r="112">
          <cell r="A112">
            <v>23654</v>
          </cell>
          <cell r="B112" t="str">
            <v>ASHOKAN____</v>
          </cell>
          <cell r="C112">
            <v>-57692.819999999992</v>
          </cell>
          <cell r="D112">
            <v>-7183.81</v>
          </cell>
          <cell r="E112">
            <v>-20824.21</v>
          </cell>
          <cell r="F112">
            <v>-13081.199999999999</v>
          </cell>
          <cell r="G112">
            <v>-13269.359999999997</v>
          </cell>
          <cell r="H112">
            <v>-2794.8700000000008</v>
          </cell>
          <cell r="I112">
            <v>-539.37</v>
          </cell>
        </row>
        <row r="113">
          <cell r="A113">
            <v>23655</v>
          </cell>
          <cell r="B113" t="str">
            <v>KENSICO____</v>
          </cell>
          <cell r="C113">
            <v>-59101.009999999987</v>
          </cell>
          <cell r="D113">
            <v>-6818</v>
          </cell>
          <cell r="E113">
            <v>-20850.739999999998</v>
          </cell>
          <cell r="F113">
            <v>-13013.2</v>
          </cell>
          <cell r="G113">
            <v>-14252.910000000002</v>
          </cell>
          <cell r="H113">
            <v>-3037.6399999999994</v>
          </cell>
          <cell r="I113">
            <v>-1128.52</v>
          </cell>
        </row>
        <row r="114">
          <cell r="A114">
            <v>23656</v>
          </cell>
          <cell r="B114" t="str">
            <v>LIPA_MISC_IPP</v>
          </cell>
          <cell r="C114">
            <v>-84268.619999999937</v>
          </cell>
          <cell r="D114">
            <v>-12873.420000000002</v>
          </cell>
          <cell r="E114">
            <v>-24803.820000000003</v>
          </cell>
          <cell r="F114">
            <v>-17807.220000000005</v>
          </cell>
          <cell r="G114">
            <v>-19309.180000000004</v>
          </cell>
          <cell r="H114">
            <v>-7760.8399999999983</v>
          </cell>
          <cell r="I114">
            <v>-1714.1399999999994</v>
          </cell>
        </row>
        <row r="115">
          <cell r="A115">
            <v>23657</v>
          </cell>
          <cell r="B115" t="str">
            <v>HUDSON AVE_GT_5</v>
          </cell>
          <cell r="C115">
            <v>-59116.489999999969</v>
          </cell>
          <cell r="D115">
            <v>-6825.57</v>
          </cell>
          <cell r="E115">
            <v>-20890.810000000005</v>
          </cell>
          <cell r="F115">
            <v>-13032.130000000003</v>
          </cell>
          <cell r="G115">
            <v>-14252.62</v>
          </cell>
          <cell r="H115">
            <v>-3030.63</v>
          </cell>
          <cell r="I115">
            <v>-1084.73</v>
          </cell>
        </row>
        <row r="116">
          <cell r="A116">
            <v>23659</v>
          </cell>
          <cell r="B116" t="str">
            <v>INDIAN POINT_GT_2</v>
          </cell>
          <cell r="C116">
            <v>-58550.599999999991</v>
          </cell>
          <cell r="D116">
            <v>-6774.18</v>
          </cell>
          <cell r="E116">
            <v>-20724.63</v>
          </cell>
          <cell r="F116">
            <v>-12935.58</v>
          </cell>
          <cell r="G116">
            <v>-14186.550000000001</v>
          </cell>
          <cell r="H116">
            <v>-3029.2400000000002</v>
          </cell>
          <cell r="I116">
            <v>-900.42000000000019</v>
          </cell>
        </row>
        <row r="117">
          <cell r="A117">
            <v>23660</v>
          </cell>
          <cell r="B117" t="str">
            <v>EAST RIVER___6</v>
          </cell>
          <cell r="C117">
            <v>-59116.489999999969</v>
          </cell>
          <cell r="D117">
            <v>-6825.57</v>
          </cell>
          <cell r="E117">
            <v>-20890.810000000005</v>
          </cell>
          <cell r="F117">
            <v>-13032.130000000003</v>
          </cell>
          <cell r="G117">
            <v>-14252.62</v>
          </cell>
          <cell r="H117">
            <v>-3030.63</v>
          </cell>
          <cell r="I117">
            <v>-1084.73</v>
          </cell>
        </row>
        <row r="118">
          <cell r="A118">
            <v>23662</v>
          </cell>
          <cell r="B118" t="str">
            <v>ASTORIA 5-9____</v>
          </cell>
          <cell r="C118">
            <v>-68050.540000000023</v>
          </cell>
          <cell r="D118">
            <v>-7988.0300000000007</v>
          </cell>
          <cell r="E118">
            <v>-22056.829999999994</v>
          </cell>
          <cell r="F118">
            <v>-14232.990000000002</v>
          </cell>
          <cell r="G118">
            <v>-17387.620000000003</v>
          </cell>
          <cell r="H118">
            <v>-5168.0899999999992</v>
          </cell>
          <cell r="I118">
            <v>-1216.98</v>
          </cell>
        </row>
        <row r="119">
          <cell r="A119">
            <v>23663</v>
          </cell>
          <cell r="B119" t="str">
            <v>ASTRIA 10-13____</v>
          </cell>
          <cell r="C119">
            <v>-68050.540000000023</v>
          </cell>
          <cell r="D119">
            <v>-7988.0300000000007</v>
          </cell>
          <cell r="E119">
            <v>-22056.829999999994</v>
          </cell>
          <cell r="F119">
            <v>-14232.990000000002</v>
          </cell>
          <cell r="G119">
            <v>-17387.620000000003</v>
          </cell>
          <cell r="H119">
            <v>-5168.0899999999992</v>
          </cell>
          <cell r="I119">
            <v>-1216.98</v>
          </cell>
        </row>
        <row r="120">
          <cell r="A120">
            <v>23667</v>
          </cell>
          <cell r="B120" t="str">
            <v>RAVNSWD 8-11____</v>
          </cell>
          <cell r="C120">
            <v>-58611.569999999971</v>
          </cell>
          <cell r="D120">
            <v>-6418.78</v>
          </cell>
          <cell r="E120">
            <v>-20895.97</v>
          </cell>
          <cell r="F120">
            <v>-13033.080000000002</v>
          </cell>
          <cell r="G120">
            <v>-14253.350000000002</v>
          </cell>
          <cell r="H120">
            <v>-3030.2300000000009</v>
          </cell>
          <cell r="I120">
            <v>-980.1600000000002</v>
          </cell>
        </row>
        <row r="121">
          <cell r="A121">
            <v>23687</v>
          </cell>
          <cell r="B121" t="str">
            <v>INDIAN PT_GT_GRP</v>
          </cell>
          <cell r="C121">
            <v>-43910.090000000004</v>
          </cell>
          <cell r="D121">
            <v>0</v>
          </cell>
          <cell r="E121">
            <v>-12858.300000000001</v>
          </cell>
          <cell r="F121">
            <v>-12935.58</v>
          </cell>
          <cell r="G121">
            <v>-14186.550000000001</v>
          </cell>
          <cell r="H121">
            <v>-3029.2400000000002</v>
          </cell>
          <cell r="I121">
            <v>-900.42000000000019</v>
          </cell>
        </row>
        <row r="122">
          <cell r="A122">
            <v>23688</v>
          </cell>
          <cell r="B122" t="str">
            <v>GLENWOOD_IC_2_G1</v>
          </cell>
          <cell r="C122">
            <v>-86250.4</v>
          </cell>
          <cell r="D122">
            <v>-12898.49</v>
          </cell>
          <cell r="E122">
            <v>-25639.98</v>
          </cell>
          <cell r="F122">
            <v>-18072.260000000006</v>
          </cell>
          <cell r="G122">
            <v>-19884.04</v>
          </cell>
          <cell r="H122">
            <v>-7550.2900000000009</v>
          </cell>
          <cell r="I122">
            <v>-2205.34</v>
          </cell>
        </row>
        <row r="123">
          <cell r="A123">
            <v>23689</v>
          </cell>
          <cell r="B123" t="str">
            <v>GLENWOOD_IC_3_G1</v>
          </cell>
          <cell r="C123">
            <v>-86250.4</v>
          </cell>
          <cell r="D123">
            <v>-12898.49</v>
          </cell>
          <cell r="E123">
            <v>-25639.98</v>
          </cell>
          <cell r="F123">
            <v>-18072.260000000006</v>
          </cell>
          <cell r="G123">
            <v>-19884.04</v>
          </cell>
          <cell r="H123">
            <v>-7550.2900000000009</v>
          </cell>
          <cell r="I123">
            <v>-2205.34</v>
          </cell>
        </row>
        <row r="124">
          <cell r="A124">
            <v>23690</v>
          </cell>
          <cell r="B124" t="str">
            <v>HOLTSVILLE_IC_1</v>
          </cell>
          <cell r="C124">
            <v>-84265.159999999931</v>
          </cell>
          <cell r="D124">
            <v>-12873.6</v>
          </cell>
          <cell r="E124">
            <v>-24803.020000000004</v>
          </cell>
          <cell r="F124">
            <v>-17807.14</v>
          </cell>
          <cell r="G124">
            <v>-19309.090000000004</v>
          </cell>
          <cell r="H124">
            <v>-7758.6799999999985</v>
          </cell>
          <cell r="I124">
            <v>-1713.6299999999997</v>
          </cell>
        </row>
        <row r="125">
          <cell r="A125">
            <v>23691</v>
          </cell>
          <cell r="B125" t="str">
            <v>HOLTSVILLE_IC_2</v>
          </cell>
          <cell r="C125">
            <v>-84265.159999999931</v>
          </cell>
          <cell r="D125">
            <v>-12873.6</v>
          </cell>
          <cell r="E125">
            <v>-24803.020000000004</v>
          </cell>
          <cell r="F125">
            <v>-17807.14</v>
          </cell>
          <cell r="G125">
            <v>-19309.090000000004</v>
          </cell>
          <cell r="H125">
            <v>-7758.6799999999985</v>
          </cell>
          <cell r="I125">
            <v>-1713.6299999999997</v>
          </cell>
        </row>
        <row r="126">
          <cell r="A126">
            <v>23692</v>
          </cell>
          <cell r="B126" t="str">
            <v>HOLTSVILLE_IC_3</v>
          </cell>
          <cell r="C126">
            <v>-84265.159999999931</v>
          </cell>
          <cell r="D126">
            <v>-12873.6</v>
          </cell>
          <cell r="E126">
            <v>-24803.020000000004</v>
          </cell>
          <cell r="F126">
            <v>-17807.14</v>
          </cell>
          <cell r="G126">
            <v>-19309.090000000004</v>
          </cell>
          <cell r="H126">
            <v>-7758.6799999999985</v>
          </cell>
          <cell r="I126">
            <v>-1713.6299999999997</v>
          </cell>
        </row>
        <row r="127">
          <cell r="A127">
            <v>23693</v>
          </cell>
          <cell r="B127" t="str">
            <v>HOLTSVILLE_IC_4</v>
          </cell>
          <cell r="C127">
            <v>-84265.159999999931</v>
          </cell>
          <cell r="D127">
            <v>-12873.6</v>
          </cell>
          <cell r="E127">
            <v>-24803.020000000004</v>
          </cell>
          <cell r="F127">
            <v>-17807.14</v>
          </cell>
          <cell r="G127">
            <v>-19309.090000000004</v>
          </cell>
          <cell r="H127">
            <v>-7758.6799999999985</v>
          </cell>
          <cell r="I127">
            <v>-1713.6299999999997</v>
          </cell>
        </row>
        <row r="128">
          <cell r="A128">
            <v>23694</v>
          </cell>
          <cell r="B128" t="str">
            <v>HOLTSVILLE_IC_5</v>
          </cell>
          <cell r="C128">
            <v>-84265.159999999931</v>
          </cell>
          <cell r="D128">
            <v>-12873.6</v>
          </cell>
          <cell r="E128">
            <v>-24803.020000000004</v>
          </cell>
          <cell r="F128">
            <v>-17807.14</v>
          </cell>
          <cell r="G128">
            <v>-19309.090000000004</v>
          </cell>
          <cell r="H128">
            <v>-7758.6799999999985</v>
          </cell>
          <cell r="I128">
            <v>-1713.6299999999997</v>
          </cell>
        </row>
        <row r="129">
          <cell r="A129">
            <v>23695</v>
          </cell>
          <cell r="B129" t="str">
            <v>HOLTSVILLE_IC_6</v>
          </cell>
          <cell r="C129">
            <v>-84288.900000000038</v>
          </cell>
          <cell r="D129">
            <v>-12873.6</v>
          </cell>
          <cell r="E129">
            <v>-24809.989999999998</v>
          </cell>
          <cell r="F129">
            <v>-17808.45</v>
          </cell>
          <cell r="G129">
            <v>-19311.560000000005</v>
          </cell>
          <cell r="H129">
            <v>-7767.8399999999983</v>
          </cell>
          <cell r="I129">
            <v>-1717.4599999999998</v>
          </cell>
        </row>
        <row r="130">
          <cell r="A130">
            <v>23696</v>
          </cell>
          <cell r="B130" t="str">
            <v>HOLTSVILLE_IC_7</v>
          </cell>
          <cell r="C130">
            <v>-84288.900000000038</v>
          </cell>
          <cell r="D130">
            <v>-12873.6</v>
          </cell>
          <cell r="E130">
            <v>-24809.989999999998</v>
          </cell>
          <cell r="F130">
            <v>-17808.45</v>
          </cell>
          <cell r="G130">
            <v>-19311.560000000005</v>
          </cell>
          <cell r="H130">
            <v>-7767.8399999999983</v>
          </cell>
          <cell r="I130">
            <v>-1717.4599999999998</v>
          </cell>
        </row>
        <row r="131">
          <cell r="A131">
            <v>23697</v>
          </cell>
          <cell r="B131" t="str">
            <v>HOLTSVILLE_IC_8</v>
          </cell>
          <cell r="C131">
            <v>-84288.900000000038</v>
          </cell>
          <cell r="D131">
            <v>-12873.6</v>
          </cell>
          <cell r="E131">
            <v>-24809.989999999998</v>
          </cell>
          <cell r="F131">
            <v>-17808.45</v>
          </cell>
          <cell r="G131">
            <v>-19311.560000000005</v>
          </cell>
          <cell r="H131">
            <v>-7767.8399999999983</v>
          </cell>
          <cell r="I131">
            <v>-1717.4599999999998</v>
          </cell>
        </row>
        <row r="132">
          <cell r="A132">
            <v>23698</v>
          </cell>
          <cell r="B132" t="str">
            <v>HOLTSVILLE_IC_9</v>
          </cell>
          <cell r="C132">
            <v>-84288.900000000038</v>
          </cell>
          <cell r="D132">
            <v>-12873.6</v>
          </cell>
          <cell r="E132">
            <v>-24809.989999999998</v>
          </cell>
          <cell r="F132">
            <v>-17808.45</v>
          </cell>
          <cell r="G132">
            <v>-19311.560000000005</v>
          </cell>
          <cell r="H132">
            <v>-7767.8399999999983</v>
          </cell>
          <cell r="I132">
            <v>-1717.4599999999998</v>
          </cell>
        </row>
        <row r="133">
          <cell r="A133">
            <v>23699</v>
          </cell>
          <cell r="B133" t="str">
            <v>HOLTSVILLE_IC_10</v>
          </cell>
          <cell r="C133">
            <v>-84288.900000000038</v>
          </cell>
          <cell r="D133">
            <v>-12873.6</v>
          </cell>
          <cell r="E133">
            <v>-24809.989999999998</v>
          </cell>
          <cell r="F133">
            <v>-17808.45</v>
          </cell>
          <cell r="G133">
            <v>-19311.560000000005</v>
          </cell>
          <cell r="H133">
            <v>-7767.8399999999983</v>
          </cell>
          <cell r="I133">
            <v>-1717.4599999999998</v>
          </cell>
        </row>
        <row r="134">
          <cell r="A134">
            <v>23700</v>
          </cell>
          <cell r="B134" t="str">
            <v>BARRETT_IC_9</v>
          </cell>
          <cell r="C134">
            <v>-88777.749999999942</v>
          </cell>
          <cell r="D134">
            <v>-13073.829999999998</v>
          </cell>
          <cell r="E134">
            <v>-25379.360000000004</v>
          </cell>
          <cell r="F134">
            <v>-17938.599999999999</v>
          </cell>
          <cell r="G134">
            <v>-19417.52</v>
          </cell>
          <cell r="H134">
            <v>-10534.640000000001</v>
          </cell>
          <cell r="I134">
            <v>-2433.8000000000006</v>
          </cell>
        </row>
        <row r="135">
          <cell r="A135">
            <v>23701</v>
          </cell>
          <cell r="B135" t="str">
            <v>BARRETT_IC_10</v>
          </cell>
          <cell r="C135">
            <v>-88777.749999999942</v>
          </cell>
          <cell r="D135">
            <v>-13073.829999999998</v>
          </cell>
          <cell r="E135">
            <v>-25379.360000000004</v>
          </cell>
          <cell r="F135">
            <v>-17938.599999999999</v>
          </cell>
          <cell r="G135">
            <v>-19417.52</v>
          </cell>
          <cell r="H135">
            <v>-10534.640000000001</v>
          </cell>
          <cell r="I135">
            <v>-2433.8000000000006</v>
          </cell>
        </row>
        <row r="136">
          <cell r="A136">
            <v>23702</v>
          </cell>
          <cell r="B136" t="str">
            <v>BARRETT_IC_11</v>
          </cell>
          <cell r="C136">
            <v>-88777.749999999942</v>
          </cell>
          <cell r="D136">
            <v>-13073.829999999998</v>
          </cell>
          <cell r="E136">
            <v>-25379.360000000004</v>
          </cell>
          <cell r="F136">
            <v>-17938.599999999999</v>
          </cell>
          <cell r="G136">
            <v>-19417.52</v>
          </cell>
          <cell r="H136">
            <v>-10534.640000000001</v>
          </cell>
          <cell r="I136">
            <v>-2433.8000000000006</v>
          </cell>
        </row>
        <row r="137">
          <cell r="A137">
            <v>23703</v>
          </cell>
          <cell r="B137" t="str">
            <v>BARRETT_IC_12</v>
          </cell>
          <cell r="C137">
            <v>-88777.749999999942</v>
          </cell>
          <cell r="D137">
            <v>-13073.829999999998</v>
          </cell>
          <cell r="E137">
            <v>-25379.360000000004</v>
          </cell>
          <cell r="F137">
            <v>-17938.599999999999</v>
          </cell>
          <cell r="G137">
            <v>-19417.52</v>
          </cell>
          <cell r="H137">
            <v>-10534.640000000001</v>
          </cell>
          <cell r="I137">
            <v>-2433.8000000000006</v>
          </cell>
        </row>
        <row r="138">
          <cell r="A138">
            <v>23704</v>
          </cell>
          <cell r="B138" t="str">
            <v>BARRETT_IC_1</v>
          </cell>
          <cell r="C138">
            <v>-88777.749999999942</v>
          </cell>
          <cell r="D138">
            <v>-13073.829999999998</v>
          </cell>
          <cell r="E138">
            <v>-25379.360000000004</v>
          </cell>
          <cell r="F138">
            <v>-17938.599999999999</v>
          </cell>
          <cell r="G138">
            <v>-19417.52</v>
          </cell>
          <cell r="H138">
            <v>-10534.640000000001</v>
          </cell>
          <cell r="I138">
            <v>-2433.8000000000006</v>
          </cell>
        </row>
        <row r="139">
          <cell r="A139">
            <v>23705</v>
          </cell>
          <cell r="B139" t="str">
            <v>BARRETT_IC_2</v>
          </cell>
          <cell r="C139">
            <v>-88777.749999999942</v>
          </cell>
          <cell r="D139">
            <v>-13073.829999999998</v>
          </cell>
          <cell r="E139">
            <v>-25379.360000000004</v>
          </cell>
          <cell r="F139">
            <v>-17938.599999999999</v>
          </cell>
          <cell r="G139">
            <v>-19417.52</v>
          </cell>
          <cell r="H139">
            <v>-10534.640000000001</v>
          </cell>
          <cell r="I139">
            <v>-2433.8000000000006</v>
          </cell>
        </row>
        <row r="140">
          <cell r="A140">
            <v>23706</v>
          </cell>
          <cell r="B140" t="str">
            <v>BARRETT_IC_3</v>
          </cell>
          <cell r="C140">
            <v>-88777.749999999942</v>
          </cell>
          <cell r="D140">
            <v>-13073.829999999998</v>
          </cell>
          <cell r="E140">
            <v>-25379.360000000004</v>
          </cell>
          <cell r="F140">
            <v>-17938.599999999999</v>
          </cell>
          <cell r="G140">
            <v>-19417.52</v>
          </cell>
          <cell r="H140">
            <v>-10534.640000000001</v>
          </cell>
          <cell r="I140">
            <v>-2433.8000000000006</v>
          </cell>
        </row>
        <row r="141">
          <cell r="A141">
            <v>23707</v>
          </cell>
          <cell r="B141" t="str">
            <v>BARRETT_IC_4</v>
          </cell>
          <cell r="C141">
            <v>-88777.749999999942</v>
          </cell>
          <cell r="D141">
            <v>-13073.829999999998</v>
          </cell>
          <cell r="E141">
            <v>-25379.360000000004</v>
          </cell>
          <cell r="F141">
            <v>-17938.599999999999</v>
          </cell>
          <cell r="G141">
            <v>-19417.52</v>
          </cell>
          <cell r="H141">
            <v>-10534.640000000001</v>
          </cell>
          <cell r="I141">
            <v>-2433.8000000000006</v>
          </cell>
        </row>
        <row r="142">
          <cell r="A142">
            <v>23708</v>
          </cell>
          <cell r="B142" t="str">
            <v>BARRETT_IC_5</v>
          </cell>
          <cell r="C142">
            <v>-88777.749999999942</v>
          </cell>
          <cell r="D142">
            <v>-13073.829999999998</v>
          </cell>
          <cell r="E142">
            <v>-25379.360000000004</v>
          </cell>
          <cell r="F142">
            <v>-17938.599999999999</v>
          </cell>
          <cell r="G142">
            <v>-19417.52</v>
          </cell>
          <cell r="H142">
            <v>-10534.640000000001</v>
          </cell>
          <cell r="I142">
            <v>-2433.8000000000006</v>
          </cell>
        </row>
        <row r="143">
          <cell r="A143">
            <v>23709</v>
          </cell>
          <cell r="B143" t="str">
            <v>BARRETT_IC_6</v>
          </cell>
          <cell r="C143">
            <v>-88777.749999999942</v>
          </cell>
          <cell r="D143">
            <v>-13073.829999999998</v>
          </cell>
          <cell r="E143">
            <v>-25379.360000000004</v>
          </cell>
          <cell r="F143">
            <v>-17938.599999999999</v>
          </cell>
          <cell r="G143">
            <v>-19417.52</v>
          </cell>
          <cell r="H143">
            <v>-10534.640000000001</v>
          </cell>
          <cell r="I143">
            <v>-2433.8000000000006</v>
          </cell>
        </row>
        <row r="144">
          <cell r="A144">
            <v>23710</v>
          </cell>
          <cell r="B144" t="str">
            <v>BARRETT_IC_7</v>
          </cell>
          <cell r="C144">
            <v>-88777.749999999942</v>
          </cell>
          <cell r="D144">
            <v>-13073.829999999998</v>
          </cell>
          <cell r="E144">
            <v>-25379.360000000004</v>
          </cell>
          <cell r="F144">
            <v>-17938.599999999999</v>
          </cell>
          <cell r="G144">
            <v>-19417.52</v>
          </cell>
          <cell r="H144">
            <v>-10534.640000000001</v>
          </cell>
          <cell r="I144">
            <v>-2433.8000000000006</v>
          </cell>
        </row>
        <row r="145">
          <cell r="A145">
            <v>23711</v>
          </cell>
          <cell r="B145" t="str">
            <v>BARRETT_IC_8</v>
          </cell>
          <cell r="C145">
            <v>-88777.749999999942</v>
          </cell>
          <cell r="D145">
            <v>-13073.829999999998</v>
          </cell>
          <cell r="E145">
            <v>-25379.360000000004</v>
          </cell>
          <cell r="F145">
            <v>-17938.599999999999</v>
          </cell>
          <cell r="G145">
            <v>-19417.52</v>
          </cell>
          <cell r="H145">
            <v>-10534.640000000001</v>
          </cell>
          <cell r="I145">
            <v>-2433.8000000000006</v>
          </cell>
        </row>
        <row r="146">
          <cell r="A146">
            <v>23712</v>
          </cell>
          <cell r="B146" t="str">
            <v>GLENWOOD_IC_1_G5</v>
          </cell>
          <cell r="C146">
            <v>-85809.649999999965</v>
          </cell>
          <cell r="D146">
            <v>-12911.870000000003</v>
          </cell>
          <cell r="E146">
            <v>-25253.24</v>
          </cell>
          <cell r="F146">
            <v>-17944.560000000005</v>
          </cell>
          <cell r="G146">
            <v>-19605.070000000003</v>
          </cell>
          <cell r="H146">
            <v>-8010.54</v>
          </cell>
          <cell r="I146">
            <v>-2084.3700000000003</v>
          </cell>
        </row>
        <row r="147">
          <cell r="A147">
            <v>23713</v>
          </cell>
          <cell r="B147" t="str">
            <v>PORT_JEFF_IC</v>
          </cell>
          <cell r="C147">
            <v>-84279.240000000034</v>
          </cell>
          <cell r="D147">
            <v>-12873.160000000002</v>
          </cell>
          <cell r="E147">
            <v>-24808.269999999997</v>
          </cell>
          <cell r="F147">
            <v>-17807.860000000004</v>
          </cell>
          <cell r="G147">
            <v>-19310.290000000005</v>
          </cell>
          <cell r="H147">
            <v>-7764.13</v>
          </cell>
          <cell r="I147">
            <v>-1715.5299999999997</v>
          </cell>
        </row>
        <row r="148">
          <cell r="A148">
            <v>23714</v>
          </cell>
          <cell r="B148" t="str">
            <v>WEST BABYLON___IC</v>
          </cell>
          <cell r="C148">
            <v>-84604.320000000022</v>
          </cell>
          <cell r="D148">
            <v>-12883.780000000004</v>
          </cell>
          <cell r="E148">
            <v>-24868.880000000005</v>
          </cell>
          <cell r="F148">
            <v>-17826.330000000005</v>
          </cell>
          <cell r="G148">
            <v>-19347.03</v>
          </cell>
          <cell r="H148">
            <v>-7899.09</v>
          </cell>
          <cell r="I148">
            <v>-1779.2099999999998</v>
          </cell>
        </row>
        <row r="149">
          <cell r="A149">
            <v>23715</v>
          </cell>
          <cell r="B149" t="str">
            <v>SHOREHAM_IC_1</v>
          </cell>
          <cell r="C149">
            <v>-84273.279999999999</v>
          </cell>
          <cell r="D149">
            <v>-12873.250000000002</v>
          </cell>
          <cell r="E149">
            <v>-24805.09</v>
          </cell>
          <cell r="F149">
            <v>-17807.77</v>
          </cell>
          <cell r="G149">
            <v>-19309.990000000005</v>
          </cell>
          <cell r="H149">
            <v>-7761.9399999999978</v>
          </cell>
          <cell r="I149">
            <v>-1715.2399999999998</v>
          </cell>
        </row>
        <row r="150">
          <cell r="A150">
            <v>23716</v>
          </cell>
          <cell r="B150" t="str">
            <v>SHOREHAM_IC_2</v>
          </cell>
          <cell r="C150">
            <v>-84273.279999999999</v>
          </cell>
          <cell r="D150">
            <v>-12873.250000000002</v>
          </cell>
          <cell r="E150">
            <v>-24805.09</v>
          </cell>
          <cell r="F150">
            <v>-17807.77</v>
          </cell>
          <cell r="G150">
            <v>-19309.990000000005</v>
          </cell>
          <cell r="H150">
            <v>-7761.9399999999978</v>
          </cell>
          <cell r="I150">
            <v>-1715.2399999999998</v>
          </cell>
        </row>
        <row r="151">
          <cell r="A151">
            <v>23717</v>
          </cell>
          <cell r="B151" t="str">
            <v>EAST HAMPTON___GT</v>
          </cell>
          <cell r="C151">
            <v>-84273.12</v>
          </cell>
          <cell r="D151">
            <v>-12873.420000000002</v>
          </cell>
          <cell r="E151">
            <v>-24805.239999999998</v>
          </cell>
          <cell r="F151">
            <v>-17807.77</v>
          </cell>
          <cell r="G151">
            <v>-19309.680000000004</v>
          </cell>
          <cell r="H151">
            <v>-7762.0999999999976</v>
          </cell>
          <cell r="I151">
            <v>-1714.9099999999999</v>
          </cell>
        </row>
        <row r="152">
          <cell r="A152">
            <v>23718</v>
          </cell>
          <cell r="B152" t="str">
            <v>NORTHPORT___IC</v>
          </cell>
          <cell r="C152">
            <v>-52047.899999999994</v>
          </cell>
          <cell r="D152">
            <v>-10752.949999999997</v>
          </cell>
          <cell r="E152">
            <v>-15055.4</v>
          </cell>
          <cell r="F152">
            <v>-11834.220000000005</v>
          </cell>
          <cell r="G152">
            <v>-5575.38</v>
          </cell>
          <cell r="H152">
            <v>-7123.16</v>
          </cell>
          <cell r="I152">
            <v>-1706.79</v>
          </cell>
        </row>
        <row r="153">
          <cell r="A153">
            <v>23719</v>
          </cell>
          <cell r="B153" t="str">
            <v>SOUTHOLD___IC</v>
          </cell>
          <cell r="C153">
            <v>-84273.12</v>
          </cell>
          <cell r="D153">
            <v>-12873.420000000002</v>
          </cell>
          <cell r="E153">
            <v>-24805.239999999998</v>
          </cell>
          <cell r="F153">
            <v>-17807.77</v>
          </cell>
          <cell r="G153">
            <v>-19309.680000000004</v>
          </cell>
          <cell r="H153">
            <v>-7762.0999999999976</v>
          </cell>
          <cell r="I153">
            <v>-1714.9099999999999</v>
          </cell>
        </row>
        <row r="154">
          <cell r="A154">
            <v>23720</v>
          </cell>
          <cell r="B154" t="str">
            <v>SOUTH HAMPTN___IC</v>
          </cell>
          <cell r="C154">
            <v>-84273.23</v>
          </cell>
          <cell r="D154">
            <v>-12873.420000000002</v>
          </cell>
          <cell r="E154">
            <v>-24805.239999999998</v>
          </cell>
          <cell r="F154">
            <v>-17807.77</v>
          </cell>
          <cell r="G154">
            <v>-19309.680000000004</v>
          </cell>
          <cell r="H154">
            <v>-7762.0999999999976</v>
          </cell>
          <cell r="I154">
            <v>-1715.02</v>
          </cell>
        </row>
        <row r="155">
          <cell r="A155">
            <v>23721</v>
          </cell>
          <cell r="B155" t="str">
            <v>MONTAUK___DIESEL</v>
          </cell>
          <cell r="C155">
            <v>-84273.12</v>
          </cell>
          <cell r="D155">
            <v>-12873.420000000002</v>
          </cell>
          <cell r="E155">
            <v>-24805.239999999998</v>
          </cell>
          <cell r="F155">
            <v>-17807.77</v>
          </cell>
          <cell r="G155">
            <v>-19309.680000000004</v>
          </cell>
          <cell r="H155">
            <v>-7762.0999999999976</v>
          </cell>
          <cell r="I155">
            <v>-1714.9099999999999</v>
          </cell>
        </row>
        <row r="156">
          <cell r="A156">
            <v>23722</v>
          </cell>
          <cell r="B156" t="str">
            <v>EAST_HAMPTON___DIESEL</v>
          </cell>
          <cell r="C156">
            <v>-84273.12</v>
          </cell>
          <cell r="D156">
            <v>-12873.420000000002</v>
          </cell>
          <cell r="E156">
            <v>-24805.239999999998</v>
          </cell>
          <cell r="F156">
            <v>-17807.77</v>
          </cell>
          <cell r="G156">
            <v>-19309.680000000004</v>
          </cell>
          <cell r="H156">
            <v>-7762.0999999999976</v>
          </cell>
          <cell r="I156">
            <v>-1714.9099999999999</v>
          </cell>
        </row>
        <row r="157">
          <cell r="A157">
            <v>23726</v>
          </cell>
          <cell r="B157" t="str">
            <v>NARROWS_GT1_GRP</v>
          </cell>
          <cell r="C157">
            <v>-51470.630000000026</v>
          </cell>
          <cell r="D157">
            <v>0</v>
          </cell>
          <cell r="E157">
            <v>-13464.950000000003</v>
          </cell>
          <cell r="F157">
            <v>-14232.990000000002</v>
          </cell>
          <cell r="G157">
            <v>-17387.620000000003</v>
          </cell>
          <cell r="H157">
            <v>-5168.0899999999992</v>
          </cell>
          <cell r="I157">
            <v>-1216.98</v>
          </cell>
        </row>
        <row r="158">
          <cell r="A158">
            <v>23727</v>
          </cell>
          <cell r="B158" t="str">
            <v>ASTORIA GT4____</v>
          </cell>
          <cell r="C158">
            <v>-51470.630000000026</v>
          </cell>
          <cell r="D158">
            <v>0</v>
          </cell>
          <cell r="E158">
            <v>-13464.950000000003</v>
          </cell>
          <cell r="F158">
            <v>-14232.990000000002</v>
          </cell>
          <cell r="G158">
            <v>-17387.620000000003</v>
          </cell>
          <cell r="H158">
            <v>-5168.0899999999992</v>
          </cell>
          <cell r="I158">
            <v>-1216.98</v>
          </cell>
        </row>
        <row r="159">
          <cell r="A159">
            <v>23728</v>
          </cell>
          <cell r="B159" t="str">
            <v>RAVENS GT4-7____</v>
          </cell>
          <cell r="C159">
            <v>-44378.530000000006</v>
          </cell>
          <cell r="D159">
            <v>0</v>
          </cell>
          <cell r="E159">
            <v>-12978.639999999998</v>
          </cell>
          <cell r="F159">
            <v>-13033.080000000002</v>
          </cell>
          <cell r="G159">
            <v>-14253.350000000002</v>
          </cell>
          <cell r="H159">
            <v>-3030.2300000000009</v>
          </cell>
          <cell r="I159">
            <v>-1083.23</v>
          </cell>
        </row>
        <row r="160">
          <cell r="A160">
            <v>23729</v>
          </cell>
          <cell r="B160" t="str">
            <v>RAVENSWOOD_GT_1</v>
          </cell>
          <cell r="C160">
            <v>-68050.540000000023</v>
          </cell>
          <cell r="D160">
            <v>-7988.0300000000007</v>
          </cell>
          <cell r="E160">
            <v>-22056.829999999994</v>
          </cell>
          <cell r="F160">
            <v>-14232.990000000002</v>
          </cell>
          <cell r="G160">
            <v>-17387.620000000003</v>
          </cell>
          <cell r="H160">
            <v>-5168.0899999999992</v>
          </cell>
          <cell r="I160">
            <v>-1216.98</v>
          </cell>
        </row>
        <row r="161">
          <cell r="A161">
            <v>23730</v>
          </cell>
          <cell r="B161" t="str">
            <v>RAVENSWD GT2____</v>
          </cell>
          <cell r="C161">
            <v>-44378.530000000006</v>
          </cell>
          <cell r="D161">
            <v>0</v>
          </cell>
          <cell r="E161">
            <v>-12978.639999999998</v>
          </cell>
          <cell r="F161">
            <v>-13033.080000000002</v>
          </cell>
          <cell r="G161">
            <v>-14253.350000000002</v>
          </cell>
          <cell r="H161">
            <v>-3030.2300000000009</v>
          </cell>
          <cell r="I161">
            <v>-1083.23</v>
          </cell>
        </row>
        <row r="162">
          <cell r="A162">
            <v>23731</v>
          </cell>
          <cell r="B162" t="str">
            <v>ASTORIA GT3____</v>
          </cell>
          <cell r="C162">
            <v>-51470.630000000026</v>
          </cell>
          <cell r="D162">
            <v>0</v>
          </cell>
          <cell r="E162">
            <v>-13464.950000000003</v>
          </cell>
          <cell r="F162">
            <v>-14232.990000000002</v>
          </cell>
          <cell r="G162">
            <v>-17387.620000000003</v>
          </cell>
          <cell r="H162">
            <v>-5168.0899999999992</v>
          </cell>
          <cell r="I162">
            <v>-1216.98</v>
          </cell>
        </row>
        <row r="163">
          <cell r="A163">
            <v>23732</v>
          </cell>
          <cell r="B163" t="str">
            <v>GOWANUS_GT 1_GRP</v>
          </cell>
          <cell r="C163">
            <v>-51470.630000000026</v>
          </cell>
          <cell r="D163">
            <v>0</v>
          </cell>
          <cell r="E163">
            <v>-13464.950000000003</v>
          </cell>
          <cell r="F163">
            <v>-14232.990000000002</v>
          </cell>
          <cell r="G163">
            <v>-17387.620000000003</v>
          </cell>
          <cell r="H163">
            <v>-5168.0899999999992</v>
          </cell>
          <cell r="I163">
            <v>-1216.98</v>
          </cell>
        </row>
        <row r="164">
          <cell r="A164">
            <v>23733</v>
          </cell>
          <cell r="B164" t="str">
            <v>RAVENSWD GT3____</v>
          </cell>
          <cell r="C164">
            <v>-44378.530000000006</v>
          </cell>
          <cell r="D164">
            <v>0</v>
          </cell>
          <cell r="E164">
            <v>-12978.639999999998</v>
          </cell>
          <cell r="F164">
            <v>-13033.080000000002</v>
          </cell>
          <cell r="G164">
            <v>-14253.350000000002</v>
          </cell>
          <cell r="H164">
            <v>-3030.2300000000009</v>
          </cell>
          <cell r="I164">
            <v>-1083.23</v>
          </cell>
        </row>
        <row r="165">
          <cell r="A165">
            <v>23741</v>
          </cell>
          <cell r="B165" t="str">
            <v>NARROWS_GT2_GRP</v>
          </cell>
          <cell r="C165">
            <v>-51470.630000000026</v>
          </cell>
          <cell r="D165">
            <v>0</v>
          </cell>
          <cell r="E165">
            <v>-13464.950000000003</v>
          </cell>
          <cell r="F165">
            <v>-14232.990000000002</v>
          </cell>
          <cell r="G165">
            <v>-17387.620000000003</v>
          </cell>
          <cell r="H165">
            <v>-5168.0899999999992</v>
          </cell>
          <cell r="I165">
            <v>-1216.98</v>
          </cell>
        </row>
        <row r="166">
          <cell r="A166">
            <v>23743</v>
          </cell>
          <cell r="B166" t="str">
            <v>JARVIS____</v>
          </cell>
          <cell r="C166">
            <v>554.31000000000017</v>
          </cell>
          <cell r="D166">
            <v>145.48000000000002</v>
          </cell>
          <cell r="E166">
            <v>174.64999999999998</v>
          </cell>
          <cell r="F166">
            <v>11.75</v>
          </cell>
          <cell r="G166">
            <v>230.65</v>
          </cell>
          <cell r="H166">
            <v>-12.770000000000003</v>
          </cell>
          <cell r="I166">
            <v>4.5500000000000007</v>
          </cell>
        </row>
        <row r="167">
          <cell r="A167">
            <v>23744</v>
          </cell>
          <cell r="B167" t="str">
            <v>NINE_MILE_2</v>
          </cell>
          <cell r="C167">
            <v>6469.989999999998</v>
          </cell>
          <cell r="D167">
            <v>726.36</v>
          </cell>
          <cell r="E167">
            <v>-1019.13</v>
          </cell>
          <cell r="F167">
            <v>4147.26</v>
          </cell>
          <cell r="G167">
            <v>874.01000000000022</v>
          </cell>
          <cell r="H167">
            <v>-112.52999999999999</v>
          </cell>
          <cell r="I167">
            <v>1854.02</v>
          </cell>
        </row>
        <row r="168">
          <cell r="A168">
            <v>23751</v>
          </cell>
          <cell r="B168" t="str">
            <v>GOWANUS_GT 4_GRP</v>
          </cell>
          <cell r="C168">
            <v>-51470.630000000026</v>
          </cell>
          <cell r="D168">
            <v>0</v>
          </cell>
          <cell r="E168">
            <v>-13464.950000000003</v>
          </cell>
          <cell r="F168">
            <v>-14232.990000000002</v>
          </cell>
          <cell r="G168">
            <v>-17387.620000000003</v>
          </cell>
          <cell r="H168">
            <v>-5168.0899999999992</v>
          </cell>
          <cell r="I168">
            <v>-1216.98</v>
          </cell>
        </row>
        <row r="169">
          <cell r="A169">
            <v>23752</v>
          </cell>
          <cell r="B169" t="str">
            <v>CORNELL____</v>
          </cell>
          <cell r="C169">
            <v>-9967.2399999999961</v>
          </cell>
          <cell r="D169">
            <v>-1230.21</v>
          </cell>
          <cell r="E169">
            <v>-3220.23</v>
          </cell>
          <cell r="F169">
            <v>-2685.9600000000005</v>
          </cell>
          <cell r="G169">
            <v>-2492.3399999999997</v>
          </cell>
          <cell r="H169">
            <v>-321.73000000000008</v>
          </cell>
          <cell r="I169">
            <v>-16.770000000000007</v>
          </cell>
        </row>
        <row r="170">
          <cell r="A170">
            <v>23754</v>
          </cell>
          <cell r="B170" t="str">
            <v>HIGH FALLS___HY</v>
          </cell>
          <cell r="C170">
            <v>-55034.520000000011</v>
          </cell>
          <cell r="D170">
            <v>-6707.9100000000017</v>
          </cell>
          <cell r="E170">
            <v>-19888.920000000002</v>
          </cell>
          <cell r="F170">
            <v>-12080.550000000001</v>
          </cell>
          <cell r="G170">
            <v>-13196.61</v>
          </cell>
          <cell r="H170">
            <v>-2708.8</v>
          </cell>
          <cell r="I170">
            <v>-451.73</v>
          </cell>
        </row>
        <row r="171">
          <cell r="A171">
            <v>23756</v>
          </cell>
          <cell r="B171" t="str">
            <v>GILBOA___1</v>
          </cell>
          <cell r="C171">
            <v>-42610.82</v>
          </cell>
          <cell r="D171">
            <v>-1032.22</v>
          </cell>
          <cell r="E171">
            <v>-17209.329999999998</v>
          </cell>
          <cell r="F171">
            <v>-10922.630000000001</v>
          </cell>
          <cell r="G171">
            <v>-10715.5</v>
          </cell>
          <cell r="H171">
            <v>-2208.2399999999998</v>
          </cell>
          <cell r="I171">
            <v>-522.90000000000009</v>
          </cell>
        </row>
        <row r="172">
          <cell r="A172">
            <v>23757</v>
          </cell>
          <cell r="B172" t="str">
            <v>GILBOA___2</v>
          </cell>
          <cell r="C172">
            <v>-42610.82</v>
          </cell>
          <cell r="D172">
            <v>-1032.22</v>
          </cell>
          <cell r="E172">
            <v>-17209.329999999998</v>
          </cell>
          <cell r="F172">
            <v>-10922.630000000001</v>
          </cell>
          <cell r="G172">
            <v>-10715.5</v>
          </cell>
          <cell r="H172">
            <v>-2208.2399999999998</v>
          </cell>
          <cell r="I172">
            <v>-522.90000000000009</v>
          </cell>
        </row>
        <row r="173">
          <cell r="A173">
            <v>23758</v>
          </cell>
          <cell r="B173" t="str">
            <v>GILBOA___3</v>
          </cell>
          <cell r="C173">
            <v>-42610.82</v>
          </cell>
          <cell r="D173">
            <v>-1032.22</v>
          </cell>
          <cell r="E173">
            <v>-17209.329999999998</v>
          </cell>
          <cell r="F173">
            <v>-10922.630000000001</v>
          </cell>
          <cell r="G173">
            <v>-10715.5</v>
          </cell>
          <cell r="H173">
            <v>-2208.2399999999998</v>
          </cell>
          <cell r="I173">
            <v>-522.90000000000009</v>
          </cell>
        </row>
        <row r="174">
          <cell r="A174">
            <v>23759</v>
          </cell>
          <cell r="B174" t="str">
            <v>GILBOA___4</v>
          </cell>
          <cell r="C174">
            <v>-42610.82</v>
          </cell>
          <cell r="D174">
            <v>-1032.22</v>
          </cell>
          <cell r="E174">
            <v>-17209.329999999998</v>
          </cell>
          <cell r="F174">
            <v>-10922.630000000001</v>
          </cell>
          <cell r="G174">
            <v>-10715.5</v>
          </cell>
          <cell r="H174">
            <v>-2208.2399999999998</v>
          </cell>
          <cell r="I174">
            <v>-522.90000000000009</v>
          </cell>
        </row>
        <row r="175">
          <cell r="A175">
            <v>23760</v>
          </cell>
          <cell r="B175" t="str">
            <v>NIAGARA____</v>
          </cell>
          <cell r="C175">
            <v>-4607.2999999999993</v>
          </cell>
          <cell r="D175">
            <v>-915.09</v>
          </cell>
          <cell r="E175">
            <v>-2025.5200000000002</v>
          </cell>
          <cell r="F175">
            <v>-1218.32</v>
          </cell>
          <cell r="G175">
            <v>-368.47</v>
          </cell>
          <cell r="H175">
            <v>-262.16000000000003</v>
          </cell>
          <cell r="I175">
            <v>182.25999999999996</v>
          </cell>
        </row>
        <row r="176">
          <cell r="A176">
            <v>23765</v>
          </cell>
          <cell r="B176" t="str">
            <v>CH_MISC_IPPS</v>
          </cell>
          <cell r="C176">
            <v>-57467.249999999985</v>
          </cell>
          <cell r="D176">
            <v>-6936.9600000000009</v>
          </cell>
          <cell r="E176">
            <v>-20706.29</v>
          </cell>
          <cell r="F176">
            <v>-12967.160000000002</v>
          </cell>
          <cell r="G176">
            <v>-13621.509999999997</v>
          </cell>
          <cell r="H176">
            <v>-2757.7400000000002</v>
          </cell>
          <cell r="I176">
            <v>-477.59</v>
          </cell>
        </row>
        <row r="177">
          <cell r="A177">
            <v>23766</v>
          </cell>
          <cell r="B177" t="str">
            <v>FULTON COGEN____</v>
          </cell>
          <cell r="C177">
            <v>-5922.819999999997</v>
          </cell>
          <cell r="D177">
            <v>-817.42000000000007</v>
          </cell>
          <cell r="E177">
            <v>-1279.68</v>
          </cell>
          <cell r="F177">
            <v>-2491.35</v>
          </cell>
          <cell r="G177">
            <v>-972</v>
          </cell>
          <cell r="H177">
            <v>-139.30999999999997</v>
          </cell>
          <cell r="I177">
            <v>-223.06</v>
          </cell>
        </row>
        <row r="178">
          <cell r="A178">
            <v>23767</v>
          </cell>
          <cell r="B178" t="str">
            <v>NEG CENTRAL_HIGH_ACRES</v>
          </cell>
          <cell r="C178">
            <v>-4594.8300000000008</v>
          </cell>
          <cell r="D178">
            <v>-700.95999999999992</v>
          </cell>
          <cell r="E178">
            <v>-1865</v>
          </cell>
          <cell r="F178">
            <v>-1203.1900000000005</v>
          </cell>
          <cell r="G178">
            <v>-810.06000000000006</v>
          </cell>
          <cell r="H178">
            <v>-214.38</v>
          </cell>
          <cell r="I178">
            <v>198.76</v>
          </cell>
        </row>
        <row r="179">
          <cell r="A179">
            <v>23768</v>
          </cell>
          <cell r="B179" t="str">
            <v>NEG CENTRAL___INDECK</v>
          </cell>
          <cell r="C179">
            <v>-8461.1199999999972</v>
          </cell>
          <cell r="D179">
            <v>-1043.69</v>
          </cell>
          <cell r="E179">
            <v>-3000.1799999999989</v>
          </cell>
          <cell r="F179">
            <v>-2167.0500000000002</v>
          </cell>
          <cell r="G179">
            <v>-2064</v>
          </cell>
          <cell r="H179">
            <v>-303.03000000000009</v>
          </cell>
          <cell r="I179">
            <v>116.83</v>
          </cell>
        </row>
        <row r="180">
          <cell r="A180">
            <v>23769</v>
          </cell>
          <cell r="B180" t="str">
            <v>LEDERLE____</v>
          </cell>
          <cell r="C180">
            <v>-54437.069999999992</v>
          </cell>
          <cell r="D180">
            <v>-6610.4</v>
          </cell>
          <cell r="E180">
            <v>-20041.939999999999</v>
          </cell>
          <cell r="F180">
            <v>-12653.48</v>
          </cell>
          <cell r="G180">
            <v>-13875.689999999999</v>
          </cell>
          <cell r="H180">
            <v>-2256.16</v>
          </cell>
          <cell r="I180">
            <v>1000.5999999999999</v>
          </cell>
        </row>
        <row r="181">
          <cell r="A181">
            <v>23770</v>
          </cell>
          <cell r="B181" t="str">
            <v>YORK___WARBASSE</v>
          </cell>
          <cell r="C181">
            <v>-68050.540000000023</v>
          </cell>
          <cell r="D181">
            <v>-7988.0300000000007</v>
          </cell>
          <cell r="E181">
            <v>-22056.829999999994</v>
          </cell>
          <cell r="F181">
            <v>-14232.990000000002</v>
          </cell>
          <cell r="G181">
            <v>-17387.620000000003</v>
          </cell>
          <cell r="H181">
            <v>-5168.0899999999992</v>
          </cell>
          <cell r="I181">
            <v>-1216.98</v>
          </cell>
        </row>
        <row r="182">
          <cell r="A182">
            <v>23774</v>
          </cell>
          <cell r="B182" t="str">
            <v>NM WEST___NUG</v>
          </cell>
          <cell r="C182">
            <v>-2472.4799999999982</v>
          </cell>
          <cell r="D182">
            <v>0</v>
          </cell>
          <cell r="E182">
            <v>0</v>
          </cell>
          <cell r="F182">
            <v>-1282.0299999999997</v>
          </cell>
          <cell r="G182">
            <v>-1099.6199999999997</v>
          </cell>
          <cell r="H182">
            <v>-267.52999999999997</v>
          </cell>
          <cell r="I182">
            <v>176.69999999999996</v>
          </cell>
        </row>
        <row r="183">
          <cell r="A183">
            <v>23776</v>
          </cell>
          <cell r="B183" t="str">
            <v>E_FISHKILL___LBMP</v>
          </cell>
          <cell r="C183">
            <v>-59155.229999999974</v>
          </cell>
          <cell r="D183">
            <v>-6915.4600000000009</v>
          </cell>
          <cell r="E183">
            <v>-21113.679999999997</v>
          </cell>
          <cell r="F183">
            <v>-13204.61</v>
          </cell>
          <cell r="G183">
            <v>-14256.829999999998</v>
          </cell>
          <cell r="H183">
            <v>-2949.0999999999995</v>
          </cell>
          <cell r="I183">
            <v>-715.55000000000007</v>
          </cell>
        </row>
        <row r="184">
          <cell r="A184">
            <v>23777</v>
          </cell>
          <cell r="B184" t="str">
            <v>SITHE___STERLING</v>
          </cell>
          <cell r="C184">
            <v>-1703.7800000000004</v>
          </cell>
          <cell r="D184">
            <v>-216.83999999999997</v>
          </cell>
          <cell r="E184">
            <v>-524.04</v>
          </cell>
          <cell r="F184">
            <v>-675.81000000000006</v>
          </cell>
          <cell r="G184">
            <v>-218.31000000000003</v>
          </cell>
          <cell r="H184">
            <v>-52.190000000000005</v>
          </cell>
          <cell r="I184">
            <v>-16.59</v>
          </cell>
        </row>
        <row r="185">
          <cell r="A185">
            <v>23778</v>
          </cell>
          <cell r="B185" t="str">
            <v>GLEN PARK____</v>
          </cell>
          <cell r="C185">
            <v>-2131.8699999999994</v>
          </cell>
          <cell r="D185">
            <v>-226.18</v>
          </cell>
          <cell r="E185">
            <v>-404.32000000000005</v>
          </cell>
          <cell r="F185">
            <v>-1161.4000000000001</v>
          </cell>
          <cell r="G185">
            <v>-381.55999999999995</v>
          </cell>
          <cell r="H185">
            <v>125.09</v>
          </cell>
          <cell r="I185">
            <v>-83.499999999999986</v>
          </cell>
        </row>
        <row r="186">
          <cell r="A186">
            <v>23779</v>
          </cell>
          <cell r="B186" t="str">
            <v>BETHLEHEM___STEEL</v>
          </cell>
          <cell r="C186">
            <v>-9633.4800000000068</v>
          </cell>
          <cell r="D186">
            <v>-1008.7399999999999</v>
          </cell>
          <cell r="E186">
            <v>-3297.99</v>
          </cell>
          <cell r="F186">
            <v>-2576.4900000000002</v>
          </cell>
          <cell r="G186">
            <v>-2604.37</v>
          </cell>
          <cell r="H186">
            <v>-296.22000000000003</v>
          </cell>
          <cell r="I186">
            <v>150.32999999999998</v>
          </cell>
        </row>
        <row r="187">
          <cell r="A187">
            <v>23780</v>
          </cell>
          <cell r="B187" t="str">
            <v>FORT_DRUM_COGEN</v>
          </cell>
          <cell r="C187">
            <v>-1716.7700000000009</v>
          </cell>
          <cell r="D187">
            <v>-157.13999999999999</v>
          </cell>
          <cell r="E187">
            <v>-345.14000000000004</v>
          </cell>
          <cell r="F187">
            <v>-982.59999999999991</v>
          </cell>
          <cell r="G187">
            <v>-323.09000000000003</v>
          </cell>
          <cell r="H187">
            <v>162.29</v>
          </cell>
          <cell r="I187">
            <v>-71.09</v>
          </cell>
        </row>
        <row r="188">
          <cell r="A188">
            <v>23781</v>
          </cell>
          <cell r="B188" t="str">
            <v>INDECK___YERKES</v>
          </cell>
          <cell r="C188">
            <v>-7045.0499999999984</v>
          </cell>
          <cell r="D188">
            <v>-947.19999999999993</v>
          </cell>
          <cell r="E188">
            <v>-2764.1299999999997</v>
          </cell>
          <cell r="F188">
            <v>-1753.3900000000003</v>
          </cell>
          <cell r="G188">
            <v>-1471.78</v>
          </cell>
          <cell r="H188">
            <v>-275.65999999999991</v>
          </cell>
          <cell r="I188">
            <v>167.11</v>
          </cell>
        </row>
        <row r="189">
          <cell r="A189">
            <v>23783</v>
          </cell>
          <cell r="B189" t="str">
            <v>INDECK___OSWEGO</v>
          </cell>
          <cell r="C189">
            <v>-6664.72</v>
          </cell>
          <cell r="D189">
            <v>-897.31</v>
          </cell>
          <cell r="E189">
            <v>-1246.1899999999998</v>
          </cell>
          <cell r="F189">
            <v>-2947.3400000000006</v>
          </cell>
          <cell r="G189">
            <v>-1076.77</v>
          </cell>
          <cell r="H189">
            <v>-132.92999999999998</v>
          </cell>
          <cell r="I189">
            <v>-364.18</v>
          </cell>
        </row>
        <row r="190">
          <cell r="A190">
            <v>23786</v>
          </cell>
          <cell r="B190" t="str">
            <v>LINDEN COGEN____</v>
          </cell>
          <cell r="C190">
            <v>-48493.889999999978</v>
          </cell>
          <cell r="D190">
            <v>-6579.28</v>
          </cell>
          <cell r="E190">
            <v>-16495.21</v>
          </cell>
          <cell r="F190">
            <v>-11099.740000000002</v>
          </cell>
          <cell r="G190">
            <v>-10204.300000000001</v>
          </cell>
          <cell r="H190">
            <v>-3030.63</v>
          </cell>
          <cell r="I190">
            <v>-1084.73</v>
          </cell>
        </row>
        <row r="191">
          <cell r="A191">
            <v>23790</v>
          </cell>
          <cell r="B191" t="str">
            <v>BINGHAMTON___COGEN</v>
          </cell>
          <cell r="C191">
            <v>-17588.109999999986</v>
          </cell>
          <cell r="D191">
            <v>-2114.54</v>
          </cell>
          <cell r="E191">
            <v>-5676.9700000000012</v>
          </cell>
          <cell r="F191">
            <v>-4331.2500000000009</v>
          </cell>
          <cell r="G191">
            <v>-4698.6200000000008</v>
          </cell>
          <cell r="H191">
            <v>-668.43</v>
          </cell>
          <cell r="I191">
            <v>-98.3</v>
          </cell>
        </row>
        <row r="192">
          <cell r="A192">
            <v>23791</v>
          </cell>
          <cell r="B192" t="str">
            <v>NEG WEST_LEA_LOCKPORT</v>
          </cell>
          <cell r="C192">
            <v>-6518.93</v>
          </cell>
          <cell r="D192">
            <v>-915.56999999999994</v>
          </cell>
          <cell r="E192">
            <v>-2670.2899999999995</v>
          </cell>
          <cell r="F192">
            <v>-1627.3299999999997</v>
          </cell>
          <cell r="G192">
            <v>-1211.45</v>
          </cell>
          <cell r="H192">
            <v>-267.37999999999988</v>
          </cell>
          <cell r="I192">
            <v>173.09000000000003</v>
          </cell>
        </row>
        <row r="193">
          <cell r="A193">
            <v>23792</v>
          </cell>
          <cell r="B193" t="str">
            <v>NEG NORTH_KES_CHATEGAY</v>
          </cell>
          <cell r="C193">
            <v>5317.5099999999984</v>
          </cell>
          <cell r="D193">
            <v>1090.58</v>
          </cell>
          <cell r="E193">
            <v>891.28</v>
          </cell>
          <cell r="F193">
            <v>1735.9699999999998</v>
          </cell>
          <cell r="G193">
            <v>463.49999999999994</v>
          </cell>
          <cell r="H193">
            <v>1113.73</v>
          </cell>
          <cell r="I193">
            <v>22.45</v>
          </cell>
        </row>
        <row r="194">
          <cell r="A194">
            <v>23793</v>
          </cell>
          <cell r="B194" t="str">
            <v>NEG NORTH_FLCN_SEA</v>
          </cell>
          <cell r="C194">
            <v>6168.4199999999955</v>
          </cell>
          <cell r="D194">
            <v>1221.9500000000005</v>
          </cell>
          <cell r="E194">
            <v>1247.72</v>
          </cell>
          <cell r="F194">
            <v>1920.62</v>
          </cell>
          <cell r="G194">
            <v>626.70999999999992</v>
          </cell>
          <cell r="H194">
            <v>1136.8599999999999</v>
          </cell>
          <cell r="I194">
            <v>14.56</v>
          </cell>
        </row>
        <row r="195">
          <cell r="A195">
            <v>23794</v>
          </cell>
          <cell r="B195" t="str">
            <v>NYPA___HOLTSVILL</v>
          </cell>
          <cell r="C195">
            <v>-84265.159999999931</v>
          </cell>
          <cell r="D195">
            <v>-12873.6</v>
          </cell>
          <cell r="E195">
            <v>-24803.020000000004</v>
          </cell>
          <cell r="F195">
            <v>-17807.14</v>
          </cell>
          <cell r="G195">
            <v>-19309.090000000004</v>
          </cell>
          <cell r="H195">
            <v>-7758.6799999999985</v>
          </cell>
          <cell r="I195">
            <v>-1713.6299999999997</v>
          </cell>
        </row>
        <row r="196">
          <cell r="A196">
            <v>23796</v>
          </cell>
          <cell r="B196" t="str">
            <v>RENSSELAER___COGEN</v>
          </cell>
          <cell r="C196">
            <v>-59419.49</v>
          </cell>
          <cell r="D196">
            <v>-8002.8499999999995</v>
          </cell>
          <cell r="E196">
            <v>-22434.609999999997</v>
          </cell>
          <cell r="F196">
            <v>-13418.269999999995</v>
          </cell>
          <cell r="G196">
            <v>-12112.2</v>
          </cell>
          <cell r="H196">
            <v>-2760.89</v>
          </cell>
          <cell r="I196">
            <v>-690.67000000000019</v>
          </cell>
        </row>
        <row r="197">
          <cell r="A197">
            <v>23797</v>
          </cell>
          <cell r="B197" t="str">
            <v>SENECA___ENERGY</v>
          </cell>
          <cell r="C197">
            <v>-6437.130000000001</v>
          </cell>
          <cell r="D197">
            <v>-903.53000000000009</v>
          </cell>
          <cell r="E197">
            <v>-2119.3100000000004</v>
          </cell>
          <cell r="F197">
            <v>-1757.32</v>
          </cell>
          <cell r="G197">
            <v>-1454.5100000000002</v>
          </cell>
          <cell r="H197">
            <v>-232.26</v>
          </cell>
          <cell r="I197">
            <v>29.8</v>
          </cell>
        </row>
        <row r="198">
          <cell r="A198">
            <v>23798</v>
          </cell>
          <cell r="B198" t="str">
            <v>ADK RESOURCE___RCVRY</v>
          </cell>
          <cell r="C198">
            <v>-61848.279999999977</v>
          </cell>
          <cell r="D198">
            <v>-8360.48</v>
          </cell>
          <cell r="E198">
            <v>-23258.989999999998</v>
          </cell>
          <cell r="F198">
            <v>-13940.5</v>
          </cell>
          <cell r="G198">
            <v>-12691.81</v>
          </cell>
          <cell r="H198">
            <v>-2880.2099999999996</v>
          </cell>
          <cell r="I198">
            <v>-716.29000000000008</v>
          </cell>
        </row>
        <row r="199">
          <cell r="A199">
            <v>23799</v>
          </cell>
          <cell r="B199" t="str">
            <v>SELKIRK___II</v>
          </cell>
          <cell r="C199">
            <v>-58802.669999999984</v>
          </cell>
          <cell r="D199">
            <v>-7944.64</v>
          </cell>
          <cell r="E199">
            <v>-22261.440000000006</v>
          </cell>
          <cell r="F199">
            <v>-13277.29</v>
          </cell>
          <cell r="G199">
            <v>-11894.890000000001</v>
          </cell>
          <cell r="H199">
            <v>-2740.9100000000003</v>
          </cell>
          <cell r="I199">
            <v>-683.5</v>
          </cell>
        </row>
        <row r="200">
          <cell r="A200">
            <v>23800</v>
          </cell>
          <cell r="B200" t="str">
            <v>SITHE___INDEPEND</v>
          </cell>
          <cell r="C200">
            <v>5491.6200000000017</v>
          </cell>
          <cell r="D200">
            <v>606.04999999999995</v>
          </cell>
          <cell r="E200">
            <v>-1031.51</v>
          </cell>
          <cell r="F200">
            <v>3632.2299999999996</v>
          </cell>
          <cell r="G200">
            <v>719.53000000000009</v>
          </cell>
          <cell r="H200">
            <v>-114.6</v>
          </cell>
          <cell r="I200">
            <v>1679.92</v>
          </cell>
        </row>
        <row r="201">
          <cell r="A201">
            <v>23801</v>
          </cell>
          <cell r="B201" t="str">
            <v>SELKIRK___l</v>
          </cell>
          <cell r="C201">
            <v>-58641.17</v>
          </cell>
          <cell r="D201">
            <v>-7907.23</v>
          </cell>
          <cell r="E201">
            <v>-22204.19</v>
          </cell>
          <cell r="F201">
            <v>-13243.12</v>
          </cell>
          <cell r="G201">
            <v>-11868.919999999998</v>
          </cell>
          <cell r="H201">
            <v>-2733.9199999999992</v>
          </cell>
          <cell r="I201">
            <v>-683.79</v>
          </cell>
        </row>
        <row r="202">
          <cell r="A202">
            <v>23802</v>
          </cell>
          <cell r="B202" t="str">
            <v>INDECK___CORINTH</v>
          </cell>
          <cell r="C202">
            <v>-62299.169999999962</v>
          </cell>
          <cell r="D202">
            <v>-8441.7400000000034</v>
          </cell>
          <cell r="E202">
            <v>-23416.17</v>
          </cell>
          <cell r="F202">
            <v>-14037.579999999996</v>
          </cell>
          <cell r="G202">
            <v>-12783.980000000003</v>
          </cell>
          <cell r="H202">
            <v>-2901.5600000000004</v>
          </cell>
          <cell r="I202">
            <v>-718.14</v>
          </cell>
        </row>
        <row r="203">
          <cell r="A203">
            <v>23803</v>
          </cell>
          <cell r="B203" t="str">
            <v>BURROWS___LYONSDAL</v>
          </cell>
          <cell r="C203">
            <v>-129.29</v>
          </cell>
          <cell r="D203">
            <v>37.950000000000017</v>
          </cell>
          <cell r="E203">
            <v>9.26</v>
          </cell>
          <cell r="F203">
            <v>-192.61</v>
          </cell>
          <cell r="G203">
            <v>-56.470000000000006</v>
          </cell>
          <cell r="H203">
            <v>71.44</v>
          </cell>
          <cell r="I203">
            <v>1.1399999999999999</v>
          </cell>
        </row>
        <row r="204">
          <cell r="A204">
            <v>23804</v>
          </cell>
          <cell r="B204" t="str">
            <v>IP___TICONDEROGA</v>
          </cell>
          <cell r="D204">
            <v>0</v>
          </cell>
          <cell r="E204">
            <v>0</v>
          </cell>
          <cell r="F204">
            <v>0</v>
          </cell>
          <cell r="G204">
            <v>-4194.01</v>
          </cell>
          <cell r="H204">
            <v>-2883.1</v>
          </cell>
          <cell r="I204">
            <v>-723</v>
          </cell>
        </row>
        <row r="205">
          <cell r="A205">
            <v>23805</v>
          </cell>
          <cell r="B205" t="str">
            <v>WATERTOWN___HYD</v>
          </cell>
          <cell r="C205">
            <v>-1808.9600000000005</v>
          </cell>
          <cell r="D205">
            <v>-170.60999999999996</v>
          </cell>
          <cell r="E205">
            <v>-358.21000000000004</v>
          </cell>
          <cell r="F205">
            <v>-1022.0600000000002</v>
          </cell>
          <cell r="G205">
            <v>-341</v>
          </cell>
          <cell r="H205">
            <v>154.79999999999995</v>
          </cell>
          <cell r="I205">
            <v>-71.88000000000001</v>
          </cell>
        </row>
        <row r="206">
          <cell r="A206">
            <v>23807</v>
          </cell>
          <cell r="B206" t="str">
            <v>DOGLEVILLE___HYD</v>
          </cell>
          <cell r="C206">
            <v>554.31000000000017</v>
          </cell>
          <cell r="D206">
            <v>145.48000000000002</v>
          </cell>
          <cell r="E206">
            <v>174.64999999999998</v>
          </cell>
          <cell r="F206">
            <v>11.75</v>
          </cell>
          <cell r="G206">
            <v>230.65</v>
          </cell>
          <cell r="H206">
            <v>-12.770000000000003</v>
          </cell>
          <cell r="I206">
            <v>4.5500000000000007</v>
          </cell>
        </row>
        <row r="207">
          <cell r="A207">
            <v>23808</v>
          </cell>
          <cell r="B207" t="str">
            <v>GENERAL___MILLS</v>
          </cell>
          <cell r="C207">
            <v>-9633.4800000000068</v>
          </cell>
          <cell r="D207">
            <v>-1008.7399999999999</v>
          </cell>
          <cell r="E207">
            <v>-3297.99</v>
          </cell>
          <cell r="F207">
            <v>-2576.4900000000002</v>
          </cell>
          <cell r="G207">
            <v>-2604.37</v>
          </cell>
          <cell r="H207">
            <v>-296.22000000000003</v>
          </cell>
          <cell r="I207">
            <v>150.32999999999998</v>
          </cell>
        </row>
        <row r="208">
          <cell r="A208">
            <v>23809</v>
          </cell>
          <cell r="B208" t="str">
            <v>US___GYPSUM</v>
          </cell>
          <cell r="C208">
            <v>-6053.7799999999979</v>
          </cell>
          <cell r="D208">
            <v>-876.20999999999992</v>
          </cell>
          <cell r="E208">
            <v>-2513.1599999999994</v>
          </cell>
          <cell r="F208">
            <v>-1542.32</v>
          </cell>
          <cell r="G208">
            <v>-1148.5800000000002</v>
          </cell>
          <cell r="H208">
            <v>-152.82999999999996</v>
          </cell>
          <cell r="I208">
            <v>179.32</v>
          </cell>
        </row>
        <row r="209">
          <cell r="A209">
            <v>23810</v>
          </cell>
          <cell r="B209" t="str">
            <v>HUDSON AVE_GT_3</v>
          </cell>
          <cell r="C209">
            <v>-59116.489999999969</v>
          </cell>
          <cell r="D209">
            <v>-6825.57</v>
          </cell>
          <cell r="E209">
            <v>-20890.810000000005</v>
          </cell>
          <cell r="F209">
            <v>-13032.130000000003</v>
          </cell>
          <cell r="G209">
            <v>-14252.62</v>
          </cell>
          <cell r="H209">
            <v>-3030.63</v>
          </cell>
          <cell r="I209">
            <v>-1084.73</v>
          </cell>
        </row>
        <row r="210">
          <cell r="A210">
            <v>23811</v>
          </cell>
          <cell r="B210" t="str">
            <v>NEG WEST___LANCASTR</v>
          </cell>
          <cell r="C210">
            <v>-10252.979999999996</v>
          </cell>
          <cell r="D210">
            <v>-1081.0899999999999</v>
          </cell>
          <cell r="E210">
            <v>-3559.7799999999997</v>
          </cell>
          <cell r="F210">
            <v>-2662.1500000000005</v>
          </cell>
          <cell r="G210">
            <v>-2759.48</v>
          </cell>
          <cell r="H210">
            <v>-325.60000000000008</v>
          </cell>
          <cell r="I210">
            <v>135.12</v>
          </cell>
        </row>
        <row r="211">
          <cell r="A211">
            <v>23856</v>
          </cell>
          <cell r="B211" t="str">
            <v>FIBERTEK___ENERGY</v>
          </cell>
          <cell r="C211">
            <v>-5835.9599999999964</v>
          </cell>
          <cell r="D211">
            <v>-800.14</v>
          </cell>
          <cell r="E211">
            <v>-1612.27</v>
          </cell>
          <cell r="F211">
            <v>-2154.19</v>
          </cell>
          <cell r="G211">
            <v>-1049.2099999999998</v>
          </cell>
          <cell r="H211">
            <v>-175.41000000000003</v>
          </cell>
          <cell r="I211">
            <v>-44.739999999999995</v>
          </cell>
        </row>
        <row r="212">
          <cell r="A212">
            <v>23857</v>
          </cell>
          <cell r="B212" t="str">
            <v>CARTHAGE___PAPER</v>
          </cell>
          <cell r="C212">
            <v>-1389.8600000000006</v>
          </cell>
          <cell r="D212">
            <v>-109.51000000000002</v>
          </cell>
          <cell r="E212">
            <v>-307.96999999999997</v>
          </cell>
          <cell r="F212">
            <v>-821.82999999999993</v>
          </cell>
          <cell r="G212">
            <v>-280.44</v>
          </cell>
          <cell r="H212">
            <v>188.29000000000002</v>
          </cell>
          <cell r="I212">
            <v>-58.400000000000006</v>
          </cell>
        </row>
        <row r="213">
          <cell r="A213">
            <v>23858</v>
          </cell>
          <cell r="B213" t="str">
            <v>NSINS_S._GLNS_FALLS</v>
          </cell>
          <cell r="C213">
            <v>-62014.589999999982</v>
          </cell>
          <cell r="D213">
            <v>-8389.2499999999982</v>
          </cell>
          <cell r="E213">
            <v>-23316.729999999996</v>
          </cell>
          <cell r="F213">
            <v>-13976.32</v>
          </cell>
          <cell r="G213">
            <v>-12726.210000000001</v>
          </cell>
          <cell r="H213">
            <v>-2888.3300000000004</v>
          </cell>
          <cell r="I213">
            <v>-717.75</v>
          </cell>
        </row>
        <row r="214">
          <cell r="A214">
            <v>23895</v>
          </cell>
          <cell r="B214" t="str">
            <v>CH_RES_NIAGARA</v>
          </cell>
          <cell r="C214">
            <v>-5696.380000000001</v>
          </cell>
          <cell r="D214">
            <v>-928.37</v>
          </cell>
          <cell r="E214">
            <v>-2222.29</v>
          </cell>
          <cell r="F214">
            <v>-1355.2699999999998</v>
          </cell>
          <cell r="G214">
            <v>-1099.6199999999997</v>
          </cell>
          <cell r="H214">
            <v>-267.52999999999997</v>
          </cell>
          <cell r="I214">
            <v>176.69999999999996</v>
          </cell>
        </row>
        <row r="215">
          <cell r="A215">
            <v>23900</v>
          </cell>
          <cell r="B215" t="str">
            <v>FORT ORANGE____</v>
          </cell>
          <cell r="C215">
            <v>-59426.619999999995</v>
          </cell>
          <cell r="D215">
            <v>-7933.2399999999989</v>
          </cell>
          <cell r="E215">
            <v>-22329.030000000006</v>
          </cell>
          <cell r="F215">
            <v>-13403.27</v>
          </cell>
          <cell r="G215">
            <v>-12305.419999999996</v>
          </cell>
          <cell r="H215">
            <v>-2773.130000000001</v>
          </cell>
          <cell r="I215">
            <v>-682.53</v>
          </cell>
        </row>
        <row r="216">
          <cell r="A216">
            <v>23901</v>
          </cell>
          <cell r="B216" t="str">
            <v>NORTHERN_CONS_POWER</v>
          </cell>
          <cell r="C216">
            <v>-12405.810000000005</v>
          </cell>
          <cell r="D216">
            <v>-240.74999999999997</v>
          </cell>
          <cell r="E216">
            <v>-3386.01</v>
          </cell>
          <cell r="F216">
            <v>-3035.2300000000005</v>
          </cell>
          <cell r="G216">
            <v>-5478.2599999999993</v>
          </cell>
          <cell r="H216">
            <v>-361.17000000000007</v>
          </cell>
          <cell r="I216">
            <v>95.610000000000014</v>
          </cell>
        </row>
        <row r="217">
          <cell r="A217">
            <v>23902</v>
          </cell>
          <cell r="B217" t="str">
            <v>SITHE___MASSENA</v>
          </cell>
          <cell r="C217">
            <v>4407.9800000000005</v>
          </cell>
          <cell r="D217">
            <v>992.73</v>
          </cell>
          <cell r="E217">
            <v>473.03</v>
          </cell>
          <cell r="F217">
            <v>1512.3700000000001</v>
          </cell>
          <cell r="G217">
            <v>300.10999999999996</v>
          </cell>
          <cell r="H217">
            <v>1092.19</v>
          </cell>
          <cell r="I217">
            <v>37.549999999999997</v>
          </cell>
        </row>
        <row r="218">
          <cell r="A218">
            <v>23903</v>
          </cell>
          <cell r="B218" t="str">
            <v>AMERICAN___BRASS</v>
          </cell>
          <cell r="C218">
            <v>-7045.0499999999984</v>
          </cell>
          <cell r="D218">
            <v>-947.19999999999993</v>
          </cell>
          <cell r="E218">
            <v>-2764.1299999999997</v>
          </cell>
          <cell r="F218">
            <v>-1753.3900000000003</v>
          </cell>
          <cell r="G218">
            <v>-1471.78</v>
          </cell>
          <cell r="H218">
            <v>-275.65999999999991</v>
          </cell>
          <cell r="I218">
            <v>167.11</v>
          </cell>
        </row>
        <row r="219">
          <cell r="A219">
            <v>23913</v>
          </cell>
          <cell r="B219" t="str">
            <v>NEG NORTH___LWR_SARANAC</v>
          </cell>
          <cell r="C219">
            <v>6057.5499999999975</v>
          </cell>
          <cell r="D219">
            <v>1203.3400000000006</v>
          </cell>
          <cell r="E219">
            <v>1209.6500000000003</v>
          </cell>
          <cell r="F219">
            <v>1899.0500000000002</v>
          </cell>
          <cell r="G219">
            <v>595.99</v>
          </cell>
          <cell r="H219">
            <v>1133.7500000000002</v>
          </cell>
          <cell r="I219">
            <v>15.770000000000001</v>
          </cell>
        </row>
        <row r="220">
          <cell r="A220">
            <v>23914</v>
          </cell>
          <cell r="B220" t="str">
            <v>RUSSELL___STATION</v>
          </cell>
          <cell r="C220">
            <v>-4747.4900000000034</v>
          </cell>
          <cell r="D220">
            <v>-730.26999999999987</v>
          </cell>
          <cell r="E220">
            <v>-1931.38</v>
          </cell>
          <cell r="F220">
            <v>-1246.5200000000002</v>
          </cell>
          <cell r="G220">
            <v>-818.78</v>
          </cell>
          <cell r="H220">
            <v>-221.35000000000005</v>
          </cell>
          <cell r="I220">
            <v>200.81</v>
          </cell>
        </row>
        <row r="221">
          <cell r="A221">
            <v>23915</v>
          </cell>
          <cell r="B221" t="str">
            <v>NEG NORTH___ALICE_FALLS</v>
          </cell>
          <cell r="C221">
            <v>6056.0899999999974</v>
          </cell>
          <cell r="D221">
            <v>1203.3400000000006</v>
          </cell>
          <cell r="E221">
            <v>1209.2500000000002</v>
          </cell>
          <cell r="F221">
            <v>1897.9199999999998</v>
          </cell>
          <cell r="G221">
            <v>596</v>
          </cell>
          <cell r="H221">
            <v>1133.7500000000002</v>
          </cell>
          <cell r="I221">
            <v>15.829999999999997</v>
          </cell>
        </row>
        <row r="222">
          <cell r="A222">
            <v>23982</v>
          </cell>
          <cell r="B222" t="str">
            <v>INDECK___OLEAN</v>
          </cell>
          <cell r="C222">
            <v>-10481.99</v>
          </cell>
          <cell r="D222">
            <v>-1055.4599999999998</v>
          </cell>
          <cell r="E222">
            <v>-3630.66</v>
          </cell>
          <cell r="F222">
            <v>-2806.6000000000008</v>
          </cell>
          <cell r="G222">
            <v>-2784.4300000000003</v>
          </cell>
          <cell r="H222">
            <v>-323.38999999999993</v>
          </cell>
          <cell r="I222">
            <v>118.55</v>
          </cell>
        </row>
        <row r="223">
          <cell r="A223">
            <v>23983</v>
          </cell>
          <cell r="B223" t="str">
            <v>CH_RES_BVR_FALLS</v>
          </cell>
          <cell r="C223">
            <v>2760.9900000000002</v>
          </cell>
          <cell r="D223">
            <v>1848.0199999999995</v>
          </cell>
          <cell r="E223">
            <v>776.44999999999993</v>
          </cell>
          <cell r="F223">
            <v>115.07</v>
          </cell>
          <cell r="G223">
            <v>492.08</v>
          </cell>
          <cell r="H223">
            <v>-503.59999999999997</v>
          </cell>
          <cell r="I223">
            <v>32.97</v>
          </cell>
        </row>
        <row r="224">
          <cell r="A224">
            <v>23985</v>
          </cell>
          <cell r="B224" t="str">
            <v>CH_RES_SYRACUSE</v>
          </cell>
          <cell r="C224">
            <v>-5835.9599999999964</v>
          </cell>
          <cell r="D224">
            <v>-800.14</v>
          </cell>
          <cell r="E224">
            <v>-1612.27</v>
          </cell>
          <cell r="F224">
            <v>-2154.19</v>
          </cell>
          <cell r="G224">
            <v>-1049.2099999999998</v>
          </cell>
          <cell r="H224">
            <v>-175.41000000000003</v>
          </cell>
          <cell r="I224">
            <v>-44.739999999999995</v>
          </cell>
        </row>
        <row r="225">
          <cell r="A225">
            <v>23986</v>
          </cell>
          <cell r="B225" t="str">
            <v>ONONDAGA___COGEN</v>
          </cell>
          <cell r="C225">
            <v>-5835.9599999999964</v>
          </cell>
          <cell r="D225">
            <v>-800.14</v>
          </cell>
          <cell r="E225">
            <v>-1612.27</v>
          </cell>
          <cell r="F225">
            <v>-2154.19</v>
          </cell>
          <cell r="G225">
            <v>-1049.2099999999998</v>
          </cell>
          <cell r="H225">
            <v>-175.41000000000003</v>
          </cell>
          <cell r="I225">
            <v>-44.739999999999995</v>
          </cell>
        </row>
        <row r="226">
          <cell r="A226">
            <v>23987</v>
          </cell>
          <cell r="B226" t="str">
            <v>ONONDAGA_REF_OCCRA</v>
          </cell>
          <cell r="C226">
            <v>-5188.1199999999981</v>
          </cell>
          <cell r="D226">
            <v>-717.02</v>
          </cell>
          <cell r="E226">
            <v>-1549.48</v>
          </cell>
          <cell r="F226">
            <v>-1776.1700000000003</v>
          </cell>
          <cell r="G226">
            <v>-979.64999999999986</v>
          </cell>
          <cell r="H226">
            <v>-167.60999999999999</v>
          </cell>
          <cell r="I226">
            <v>1.8099999999999965</v>
          </cell>
        </row>
        <row r="227">
          <cell r="A227">
            <v>23988</v>
          </cell>
          <cell r="B227" t="str">
            <v>IP CORINTH___1</v>
          </cell>
          <cell r="C227">
            <v>-62299.169999999962</v>
          </cell>
          <cell r="D227">
            <v>-8441.7400000000034</v>
          </cell>
          <cell r="E227">
            <v>-23416.17</v>
          </cell>
          <cell r="F227">
            <v>-14037.579999999996</v>
          </cell>
          <cell r="G227">
            <v>-12783.980000000003</v>
          </cell>
          <cell r="H227">
            <v>-2901.5600000000004</v>
          </cell>
          <cell r="I227">
            <v>-718.14</v>
          </cell>
        </row>
        <row r="228">
          <cell r="A228">
            <v>23990</v>
          </cell>
          <cell r="B228" t="str">
            <v>PROJECT___ORANGE</v>
          </cell>
          <cell r="C228">
            <v>-4441.880000000001</v>
          </cell>
          <cell r="D228">
            <v>-624.84</v>
          </cell>
          <cell r="E228">
            <v>-1354.68</v>
          </cell>
          <cell r="F228">
            <v>-1558.3199999999997</v>
          </cell>
          <cell r="G228">
            <v>-788.53999999999985</v>
          </cell>
          <cell r="H228">
            <v>-148.84</v>
          </cell>
          <cell r="I228">
            <v>33.339999999999996</v>
          </cell>
        </row>
        <row r="229">
          <cell r="A229">
            <v>24000</v>
          </cell>
          <cell r="B229" t="str">
            <v>PLEASANTVLY___LBMP</v>
          </cell>
          <cell r="C229">
            <v>-60629.24</v>
          </cell>
          <cell r="D229">
            <v>-7044.31</v>
          </cell>
          <cell r="E229">
            <v>-21723.360000000004</v>
          </cell>
          <cell r="F229">
            <v>-13506.849999999999</v>
          </cell>
          <cell r="G229">
            <v>-14554.129999999994</v>
          </cell>
          <cell r="H229">
            <v>-3013.32</v>
          </cell>
          <cell r="I229">
            <v>-787.27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-6942.4499999999971</v>
          </cell>
          <cell r="D231">
            <v>-947.19999999999993</v>
          </cell>
          <cell r="E231">
            <v>-2791.8500000000004</v>
          </cell>
          <cell r="F231">
            <v>-1684.7099999999998</v>
          </cell>
          <cell r="G231">
            <v>-1417.4299999999998</v>
          </cell>
          <cell r="H231">
            <v>-272.64</v>
          </cell>
          <cell r="I231">
            <v>171.38000000000002</v>
          </cell>
        </row>
        <row r="232">
          <cell r="A232">
            <v>24011</v>
          </cell>
          <cell r="B232" t="str">
            <v>ADK HUDSON___FALLS</v>
          </cell>
          <cell r="C232">
            <v>-61848.279999999977</v>
          </cell>
          <cell r="D232">
            <v>-8360.48</v>
          </cell>
          <cell r="E232">
            <v>-23258.989999999998</v>
          </cell>
          <cell r="F232">
            <v>-13940.5</v>
          </cell>
          <cell r="G232">
            <v>-12691.81</v>
          </cell>
          <cell r="H232">
            <v>-2880.2099999999996</v>
          </cell>
          <cell r="I232">
            <v>-716.29000000000008</v>
          </cell>
        </row>
        <row r="233">
          <cell r="A233">
            <v>24013</v>
          </cell>
          <cell r="B233" t="str">
            <v>LITTLE FALLS___HYD</v>
          </cell>
          <cell r="C233">
            <v>554.31000000000017</v>
          </cell>
          <cell r="D233">
            <v>145.48000000000002</v>
          </cell>
          <cell r="E233">
            <v>174.64999999999998</v>
          </cell>
          <cell r="F233">
            <v>11.75</v>
          </cell>
          <cell r="G233">
            <v>230.65</v>
          </cell>
          <cell r="H233">
            <v>-12.770000000000003</v>
          </cell>
          <cell r="I233">
            <v>4.5500000000000007</v>
          </cell>
        </row>
        <row r="234">
          <cell r="A234">
            <v>24014</v>
          </cell>
          <cell r="B234" t="str">
            <v>LONG_LAKE_PHOENIX</v>
          </cell>
          <cell r="C234">
            <v>-6053.7199999999975</v>
          </cell>
          <cell r="D234">
            <v>-830.84</v>
          </cell>
          <cell r="E234">
            <v>-1272.8</v>
          </cell>
          <cell r="F234">
            <v>-2571.52</v>
          </cell>
          <cell r="G234">
            <v>-993.57</v>
          </cell>
          <cell r="H234">
            <v>-139.36999999999998</v>
          </cell>
          <cell r="I234">
            <v>-245.62</v>
          </cell>
        </row>
        <row r="235">
          <cell r="A235">
            <v>24015</v>
          </cell>
          <cell r="B235" t="str">
            <v>MEDINA___POWER</v>
          </cell>
          <cell r="C235">
            <v>-8391.8500000000022</v>
          </cell>
          <cell r="D235">
            <v>-1208.72</v>
          </cell>
          <cell r="E235">
            <v>-1918.1100000000001</v>
          </cell>
          <cell r="F235">
            <v>-3294.2700000000004</v>
          </cell>
          <cell r="G235">
            <v>-1878.18</v>
          </cell>
          <cell r="H235">
            <v>-229.23</v>
          </cell>
          <cell r="I235">
            <v>136.66</v>
          </cell>
        </row>
        <row r="236">
          <cell r="A236">
            <v>24016</v>
          </cell>
          <cell r="B236" t="str">
            <v>HARZA MOOSE___RIVER</v>
          </cell>
          <cell r="C236">
            <v>-129.29</v>
          </cell>
          <cell r="D236">
            <v>37.950000000000017</v>
          </cell>
          <cell r="E236">
            <v>9.26</v>
          </cell>
          <cell r="F236">
            <v>-192.61</v>
          </cell>
          <cell r="G236">
            <v>-56.470000000000006</v>
          </cell>
          <cell r="H236">
            <v>71.44</v>
          </cell>
          <cell r="I236">
            <v>1.1399999999999999</v>
          </cell>
        </row>
        <row r="237">
          <cell r="A237">
            <v>24017</v>
          </cell>
          <cell r="B237" t="str">
            <v>SYRACUSE___POWER</v>
          </cell>
          <cell r="C237">
            <v>-5188.1199999999981</v>
          </cell>
          <cell r="D237">
            <v>-717.02</v>
          </cell>
          <cell r="E237">
            <v>-1549.48</v>
          </cell>
          <cell r="F237">
            <v>-1776.1700000000003</v>
          </cell>
          <cell r="G237">
            <v>-979.64999999999986</v>
          </cell>
          <cell r="H237">
            <v>-167.60999999999999</v>
          </cell>
          <cell r="I237">
            <v>1.8099999999999965</v>
          </cell>
        </row>
        <row r="238">
          <cell r="A238">
            <v>24018</v>
          </cell>
          <cell r="B238" t="str">
            <v>CRESCENT___HYD</v>
          </cell>
          <cell r="C238">
            <v>-60104.2</v>
          </cell>
          <cell r="D238">
            <v>-8109.1</v>
          </cell>
          <cell r="E238">
            <v>-22669.059999999998</v>
          </cell>
          <cell r="F238">
            <v>-13573.480000000001</v>
          </cell>
          <cell r="G238">
            <v>-12256.390000000001</v>
          </cell>
          <cell r="H238">
            <v>-2794.6699999999996</v>
          </cell>
          <cell r="I238">
            <v>-701.5</v>
          </cell>
        </row>
        <row r="239">
          <cell r="A239">
            <v>24019</v>
          </cell>
          <cell r="B239" t="str">
            <v>INDIAN POINT_GT_3</v>
          </cell>
          <cell r="C239">
            <v>-58550.599999999991</v>
          </cell>
          <cell r="D239">
            <v>-6774.18</v>
          </cell>
          <cell r="E239">
            <v>-20724.63</v>
          </cell>
          <cell r="F239">
            <v>-12935.58</v>
          </cell>
          <cell r="G239">
            <v>-14186.550000000001</v>
          </cell>
          <cell r="H239">
            <v>-3029.2400000000002</v>
          </cell>
          <cell r="I239">
            <v>-900.42000000000019</v>
          </cell>
        </row>
        <row r="240">
          <cell r="A240">
            <v>24020</v>
          </cell>
          <cell r="B240" t="str">
            <v>VISCHER___FERRY HYD</v>
          </cell>
          <cell r="C240">
            <v>-60104.2</v>
          </cell>
          <cell r="D240">
            <v>-8109.1</v>
          </cell>
          <cell r="E240">
            <v>-22669.059999999998</v>
          </cell>
          <cell r="F240">
            <v>-13573.480000000001</v>
          </cell>
          <cell r="G240">
            <v>-12256.390000000001</v>
          </cell>
          <cell r="H240">
            <v>-2794.6699999999996</v>
          </cell>
          <cell r="I240">
            <v>-701.5</v>
          </cell>
        </row>
        <row r="241">
          <cell r="A241">
            <v>24021</v>
          </cell>
          <cell r="B241" t="str">
            <v>SITHE___OGDNSBRG</v>
          </cell>
          <cell r="C241">
            <v>2857.1199999999994</v>
          </cell>
          <cell r="D241">
            <v>843.4499999999997</v>
          </cell>
          <cell r="E241">
            <v>273.44</v>
          </cell>
          <cell r="F241">
            <v>530.04</v>
          </cell>
          <cell r="G241">
            <v>192.57</v>
          </cell>
          <cell r="H241">
            <v>986.04</v>
          </cell>
          <cell r="I241">
            <v>31.580000000000002</v>
          </cell>
        </row>
        <row r="242">
          <cell r="A242">
            <v>24023</v>
          </cell>
          <cell r="B242" t="str">
            <v>PYRITES___HYD</v>
          </cell>
          <cell r="C242">
            <v>2215.2600000000002</v>
          </cell>
          <cell r="D242">
            <v>667.02</v>
          </cell>
          <cell r="E242">
            <v>194.38</v>
          </cell>
          <cell r="F242">
            <v>317.70000000000005</v>
          </cell>
          <cell r="G242">
            <v>123.67</v>
          </cell>
          <cell r="H242">
            <v>886.40000000000009</v>
          </cell>
          <cell r="I242">
            <v>26.090000000000003</v>
          </cell>
        </row>
        <row r="243">
          <cell r="A243">
            <v>24024</v>
          </cell>
          <cell r="B243" t="str">
            <v>SITHE___BATAVIA</v>
          </cell>
          <cell r="C243">
            <v>-5945.6399999999994</v>
          </cell>
          <cell r="D243">
            <v>-849.7600000000001</v>
          </cell>
          <cell r="E243">
            <v>-2417.17</v>
          </cell>
          <cell r="F243">
            <v>-1496.7399999999998</v>
          </cell>
          <cell r="G243">
            <v>-1111.1899999999998</v>
          </cell>
          <cell r="H243">
            <v>-251.84999999999997</v>
          </cell>
          <cell r="I243">
            <v>181.07</v>
          </cell>
        </row>
        <row r="244">
          <cell r="A244">
            <v>24026</v>
          </cell>
          <cell r="B244" t="str">
            <v>OXBOW____</v>
          </cell>
          <cell r="C244">
            <v>-6367.3099999999995</v>
          </cell>
          <cell r="D244">
            <v>-939.76</v>
          </cell>
          <cell r="E244">
            <v>-2482.41</v>
          </cell>
          <cell r="F244">
            <v>-1556.1899999999998</v>
          </cell>
          <cell r="G244">
            <v>-1289.8599999999999</v>
          </cell>
          <cell r="H244">
            <v>-271.07</v>
          </cell>
          <cell r="I244">
            <v>171.98000000000005</v>
          </cell>
        </row>
        <row r="245">
          <cell r="A245">
            <v>24028</v>
          </cell>
          <cell r="B245" t="str">
            <v>ADK S GLENS___FALLS</v>
          </cell>
          <cell r="C245">
            <v>-61848.279999999977</v>
          </cell>
          <cell r="D245">
            <v>-8360.48</v>
          </cell>
          <cell r="E245">
            <v>-23258.989999999998</v>
          </cell>
          <cell r="F245">
            <v>-13940.5</v>
          </cell>
          <cell r="G245">
            <v>-12691.81</v>
          </cell>
          <cell r="H245">
            <v>-2880.2099999999996</v>
          </cell>
          <cell r="I245">
            <v>-716.29000000000008</v>
          </cell>
        </row>
        <row r="246">
          <cell r="A246">
            <v>24031</v>
          </cell>
          <cell r="B246" t="str">
            <v>HOLTSVIL 1-5___GRP1</v>
          </cell>
          <cell r="C246">
            <v>-58813.280000000021</v>
          </cell>
          <cell r="D246">
            <v>0</v>
          </cell>
          <cell r="E246">
            <v>-12224.74</v>
          </cell>
          <cell r="F246">
            <v>-17807.14</v>
          </cell>
          <cell r="G246">
            <v>-19309.090000000004</v>
          </cell>
          <cell r="H246">
            <v>-7758.6799999999985</v>
          </cell>
          <cell r="I246">
            <v>-1713.6299999999997</v>
          </cell>
        </row>
        <row r="247">
          <cell r="A247">
            <v>24032</v>
          </cell>
          <cell r="B247" t="str">
            <v>HOLTSVIL6-10___GRP2</v>
          </cell>
          <cell r="C247">
            <v>-58832.01</v>
          </cell>
          <cell r="D247">
            <v>0</v>
          </cell>
          <cell r="E247">
            <v>-12226.7</v>
          </cell>
          <cell r="F247">
            <v>-17808.45</v>
          </cell>
          <cell r="G247">
            <v>-19311.560000000005</v>
          </cell>
          <cell r="H247">
            <v>-7767.8399999999983</v>
          </cell>
          <cell r="I247">
            <v>-1717.4599999999998</v>
          </cell>
        </row>
        <row r="248">
          <cell r="A248">
            <v>24033</v>
          </cell>
          <cell r="B248" t="str">
            <v>BARRETT 9-12___GRP3</v>
          </cell>
          <cell r="C248">
            <v>-62993.04</v>
          </cell>
          <cell r="D248">
            <v>0</v>
          </cell>
          <cell r="E248">
            <v>-12668.48</v>
          </cell>
          <cell r="F248">
            <v>-17938.599999999999</v>
          </cell>
          <cell r="G248">
            <v>-19417.52</v>
          </cell>
          <cell r="H248">
            <v>-10534.640000000001</v>
          </cell>
          <cell r="I248">
            <v>-2433.8000000000006</v>
          </cell>
        </row>
        <row r="249">
          <cell r="A249">
            <v>24034</v>
          </cell>
          <cell r="B249" t="str">
            <v>BARRETT 1-8___GRP4</v>
          </cell>
          <cell r="C249">
            <v>-62993.04</v>
          </cell>
          <cell r="D249">
            <v>0</v>
          </cell>
          <cell r="E249">
            <v>-12668.48</v>
          </cell>
          <cell r="F249">
            <v>-17938.599999999999</v>
          </cell>
          <cell r="G249">
            <v>-19417.52</v>
          </cell>
          <cell r="H249">
            <v>-10534.640000000001</v>
          </cell>
          <cell r="I249">
            <v>-2433.8000000000006</v>
          </cell>
        </row>
        <row r="250">
          <cell r="A250">
            <v>24038</v>
          </cell>
          <cell r="B250" t="str">
            <v>WADING RIVER_1-3_GRP5</v>
          </cell>
          <cell r="C250">
            <v>-58816.990000000013</v>
          </cell>
          <cell r="D250">
            <v>0</v>
          </cell>
          <cell r="E250">
            <v>-12225.330000000002</v>
          </cell>
          <cell r="F250">
            <v>-17807.220000000005</v>
          </cell>
          <cell r="G250">
            <v>-19309.180000000004</v>
          </cell>
          <cell r="H250">
            <v>-7760.9799999999977</v>
          </cell>
          <cell r="I250">
            <v>-1714.2799999999997</v>
          </cell>
        </row>
        <row r="251">
          <cell r="A251">
            <v>24039</v>
          </cell>
          <cell r="B251" t="str">
            <v>GARDENVILLE___LBMP</v>
          </cell>
          <cell r="C251">
            <v>-10278.469999999999</v>
          </cell>
          <cell r="D251">
            <v>-1020.82</v>
          </cell>
          <cell r="E251">
            <v>-3466.3299999999995</v>
          </cell>
          <cell r="F251">
            <v>-2778.7099999999996</v>
          </cell>
          <cell r="G251">
            <v>-2869.06</v>
          </cell>
          <cell r="H251">
            <v>-294.51</v>
          </cell>
          <cell r="I251">
            <v>150.96</v>
          </cell>
        </row>
        <row r="252">
          <cell r="A252">
            <v>24041</v>
          </cell>
          <cell r="B252" t="str">
            <v>SENECA OSWGO___HYD</v>
          </cell>
          <cell r="C252">
            <v>-5922.819999999997</v>
          </cell>
          <cell r="D252">
            <v>-817.42000000000007</v>
          </cell>
          <cell r="E252">
            <v>-1279.68</v>
          </cell>
          <cell r="F252">
            <v>-2491.35</v>
          </cell>
          <cell r="G252">
            <v>-972</v>
          </cell>
          <cell r="H252">
            <v>-139.30999999999997</v>
          </cell>
          <cell r="I252">
            <v>-223.06</v>
          </cell>
        </row>
        <row r="253">
          <cell r="A253">
            <v>24042</v>
          </cell>
          <cell r="B253" t="str">
            <v>N SALMON___HYD</v>
          </cell>
          <cell r="C253">
            <v>4835.5800000000008</v>
          </cell>
          <cell r="D253">
            <v>995.32999999999993</v>
          </cell>
          <cell r="E253">
            <v>750.64</v>
          </cell>
          <cell r="F253">
            <v>1616.8799999999999</v>
          </cell>
          <cell r="G253">
            <v>397.14999999999992</v>
          </cell>
          <cell r="H253">
            <v>1051.8800000000001</v>
          </cell>
          <cell r="I253">
            <v>23.7</v>
          </cell>
        </row>
        <row r="254">
          <cell r="A254">
            <v>24043</v>
          </cell>
          <cell r="B254" t="str">
            <v>S SALMON___HYD</v>
          </cell>
          <cell r="C254">
            <v>-4657.170000000001</v>
          </cell>
          <cell r="D254">
            <v>-597.66999999999996</v>
          </cell>
          <cell r="E254">
            <v>-1170.8399999999997</v>
          </cell>
          <cell r="F254">
            <v>-1905.29</v>
          </cell>
          <cell r="G254">
            <v>-797.41</v>
          </cell>
          <cell r="H254">
            <v>-45.01</v>
          </cell>
          <cell r="I254">
            <v>-140.95000000000002</v>
          </cell>
        </row>
        <row r="255">
          <cell r="A255">
            <v>24044</v>
          </cell>
          <cell r="B255" t="str">
            <v>OSWEGATCHIE___HYD</v>
          </cell>
          <cell r="C255">
            <v>917.58</v>
          </cell>
          <cell r="D255">
            <v>380.9</v>
          </cell>
          <cell r="E255">
            <v>33.099999999999994</v>
          </cell>
          <cell r="F255">
            <v>-21.029999999999987</v>
          </cell>
          <cell r="G255">
            <v>-44.040000000000006</v>
          </cell>
          <cell r="H255">
            <v>555.74</v>
          </cell>
          <cell r="I255">
            <v>12.909999999999998</v>
          </cell>
        </row>
        <row r="256">
          <cell r="A256">
            <v>24046</v>
          </cell>
          <cell r="B256" t="str">
            <v>OAK ORCHARD___HYD</v>
          </cell>
          <cell r="C256">
            <v>-4883.1800000000012</v>
          </cell>
          <cell r="D256">
            <v>-741.09</v>
          </cell>
          <cell r="E256">
            <v>-1979.4299999999998</v>
          </cell>
          <cell r="F256">
            <v>-1264.3200000000002</v>
          </cell>
          <cell r="G256">
            <v>-867.76</v>
          </cell>
          <cell r="H256">
            <v>-223.25</v>
          </cell>
          <cell r="I256">
            <v>192.67000000000002</v>
          </cell>
        </row>
        <row r="257">
          <cell r="A257">
            <v>24047</v>
          </cell>
          <cell r="B257" t="str">
            <v>BLACK RIVER___HYD</v>
          </cell>
          <cell r="C257">
            <v>-1808.9600000000005</v>
          </cell>
          <cell r="D257">
            <v>-170.60999999999996</v>
          </cell>
          <cell r="E257">
            <v>-358.21000000000004</v>
          </cell>
          <cell r="F257">
            <v>-1022.0600000000002</v>
          </cell>
          <cell r="G257">
            <v>-341</v>
          </cell>
          <cell r="H257">
            <v>154.79999999999995</v>
          </cell>
          <cell r="I257">
            <v>-71.88000000000001</v>
          </cell>
        </row>
        <row r="258">
          <cell r="A258">
            <v>24048</v>
          </cell>
          <cell r="B258" t="str">
            <v>BEAVER RIVER___HYD</v>
          </cell>
          <cell r="C258">
            <v>-28.590000000000078</v>
          </cell>
          <cell r="D258">
            <v>100.43</v>
          </cell>
          <cell r="E258">
            <v>-11.859999999999998</v>
          </cell>
          <cell r="F258">
            <v>-304.95000000000005</v>
          </cell>
          <cell r="G258">
            <v>-98.109999999999985</v>
          </cell>
          <cell r="H258">
            <v>286.84999999999997</v>
          </cell>
          <cell r="I258">
            <v>-0.95000000000000007</v>
          </cell>
        </row>
        <row r="259">
          <cell r="A259">
            <v>24049</v>
          </cell>
          <cell r="B259" t="str">
            <v>WEST CANADA___HYD</v>
          </cell>
          <cell r="C259">
            <v>554.31000000000017</v>
          </cell>
          <cell r="D259">
            <v>145.48000000000002</v>
          </cell>
          <cell r="E259">
            <v>174.64999999999998</v>
          </cell>
          <cell r="F259">
            <v>11.75</v>
          </cell>
          <cell r="G259">
            <v>230.65</v>
          </cell>
          <cell r="H259">
            <v>-12.770000000000003</v>
          </cell>
          <cell r="I259">
            <v>4.5500000000000007</v>
          </cell>
        </row>
        <row r="260">
          <cell r="A260">
            <v>24050</v>
          </cell>
          <cell r="B260" t="str">
            <v>E_CANADA_MHWK_HY</v>
          </cell>
          <cell r="C260">
            <v>554.31000000000017</v>
          </cell>
          <cell r="D260">
            <v>145.48000000000002</v>
          </cell>
          <cell r="E260">
            <v>174.64999999999998</v>
          </cell>
          <cell r="F260">
            <v>11.75</v>
          </cell>
          <cell r="G260">
            <v>230.65</v>
          </cell>
          <cell r="H260">
            <v>-12.770000000000003</v>
          </cell>
          <cell r="I260">
            <v>4.5500000000000007</v>
          </cell>
        </row>
        <row r="261">
          <cell r="A261">
            <v>24051</v>
          </cell>
          <cell r="B261" t="str">
            <v>E_CANADA_CAP_HY</v>
          </cell>
          <cell r="C261">
            <v>-75739.450000000026</v>
          </cell>
          <cell r="D261">
            <v>-10371.719999999999</v>
          </cell>
          <cell r="E261">
            <v>-28304.279999999995</v>
          </cell>
          <cell r="F261">
            <v>-17214.48</v>
          </cell>
          <cell r="G261">
            <v>-15682.24</v>
          </cell>
          <cell r="H261">
            <v>-3349.82</v>
          </cell>
          <cell r="I261">
            <v>-816.91000000000008</v>
          </cell>
        </row>
        <row r="262">
          <cell r="A262">
            <v>24053</v>
          </cell>
          <cell r="B262" t="str">
            <v>NM_ST_REGIS___HYD</v>
          </cell>
          <cell r="C262">
            <v>3295.0999999999995</v>
          </cell>
          <cell r="D262">
            <v>732.48999999999978</v>
          </cell>
          <cell r="E262">
            <v>379.28</v>
          </cell>
          <cell r="F262">
            <v>1115.1800000000003</v>
          </cell>
          <cell r="G262">
            <v>136.22999999999999</v>
          </cell>
          <cell r="H262">
            <v>906.87</v>
          </cell>
          <cell r="I262">
            <v>25.049999999999997</v>
          </cell>
        </row>
        <row r="263">
          <cell r="A263">
            <v>24054</v>
          </cell>
          <cell r="B263" t="str">
            <v>FRANKLIN_FALL_HYD</v>
          </cell>
          <cell r="C263">
            <v>4835.5800000000008</v>
          </cell>
          <cell r="D263">
            <v>995.32999999999993</v>
          </cell>
          <cell r="E263">
            <v>750.64</v>
          </cell>
          <cell r="F263">
            <v>1616.8799999999999</v>
          </cell>
          <cell r="G263">
            <v>397.14999999999992</v>
          </cell>
          <cell r="H263">
            <v>1051.8800000000001</v>
          </cell>
          <cell r="I263">
            <v>23.7</v>
          </cell>
        </row>
        <row r="264">
          <cell r="A264">
            <v>24055</v>
          </cell>
          <cell r="B264" t="str">
            <v>NM NORTH___NUG</v>
          </cell>
          <cell r="C264">
            <v>4407.9800000000005</v>
          </cell>
          <cell r="D264">
            <v>992.73</v>
          </cell>
          <cell r="E264">
            <v>473.03</v>
          </cell>
          <cell r="F264">
            <v>1512.3700000000001</v>
          </cell>
          <cell r="G264">
            <v>300.10999999999996</v>
          </cell>
          <cell r="H264">
            <v>1092.19</v>
          </cell>
          <cell r="I264">
            <v>37.549999999999997</v>
          </cell>
        </row>
        <row r="265">
          <cell r="A265">
            <v>24056</v>
          </cell>
          <cell r="B265" t="str">
            <v>UPPER RAQUET___HYD</v>
          </cell>
          <cell r="C265">
            <v>2140.62</v>
          </cell>
          <cell r="D265">
            <v>647.17000000000007</v>
          </cell>
          <cell r="E265">
            <v>186.52000000000004</v>
          </cell>
          <cell r="F265">
            <v>295.49</v>
          </cell>
          <cell r="G265">
            <v>118.05</v>
          </cell>
          <cell r="H265">
            <v>868.22000000000014</v>
          </cell>
          <cell r="I265">
            <v>25.169999999999998</v>
          </cell>
        </row>
        <row r="266">
          <cell r="A266">
            <v>24057</v>
          </cell>
          <cell r="B266" t="str">
            <v>LOWER RAQUET___HYD</v>
          </cell>
          <cell r="C266">
            <v>2140.62</v>
          </cell>
          <cell r="D266">
            <v>647.17000000000007</v>
          </cell>
          <cell r="E266">
            <v>186.52000000000004</v>
          </cell>
          <cell r="F266">
            <v>295.49</v>
          </cell>
          <cell r="G266">
            <v>118.05</v>
          </cell>
          <cell r="H266">
            <v>868.22000000000014</v>
          </cell>
          <cell r="I266">
            <v>25.169999999999998</v>
          </cell>
        </row>
        <row r="267">
          <cell r="A267">
            <v>24058</v>
          </cell>
          <cell r="B267" t="str">
            <v>UPPER HUDSON___HYD</v>
          </cell>
          <cell r="C267">
            <v>-62299.169999999962</v>
          </cell>
          <cell r="D267">
            <v>-8441.7400000000034</v>
          </cell>
          <cell r="E267">
            <v>-23416.17</v>
          </cell>
          <cell r="F267">
            <v>-14037.579999999996</v>
          </cell>
          <cell r="G267">
            <v>-12783.980000000003</v>
          </cell>
          <cell r="H267">
            <v>-2901.5600000000004</v>
          </cell>
          <cell r="I267">
            <v>-718.14</v>
          </cell>
        </row>
        <row r="268">
          <cell r="A268">
            <v>24059</v>
          </cell>
          <cell r="B268" t="str">
            <v>LOWER___HUDSON</v>
          </cell>
          <cell r="C268">
            <v>-60104.2</v>
          </cell>
          <cell r="D268">
            <v>-8109.1</v>
          </cell>
          <cell r="E268">
            <v>-22669.059999999998</v>
          </cell>
          <cell r="F268">
            <v>-13573.480000000001</v>
          </cell>
          <cell r="G268">
            <v>-12256.390000000001</v>
          </cell>
          <cell r="H268">
            <v>-2794.6699999999996</v>
          </cell>
          <cell r="I268">
            <v>-701.5</v>
          </cell>
        </row>
        <row r="269">
          <cell r="A269">
            <v>24060</v>
          </cell>
          <cell r="B269" t="str">
            <v>CARR STREET_E._SYR</v>
          </cell>
          <cell r="C269">
            <v>-4513.4199999999973</v>
          </cell>
          <cell r="D269">
            <v>-638.01</v>
          </cell>
          <cell r="E269">
            <v>-1383.66</v>
          </cell>
          <cell r="F269">
            <v>-1571.45</v>
          </cell>
          <cell r="G269">
            <v>-804.1</v>
          </cell>
          <cell r="H269">
            <v>-152.60999999999999</v>
          </cell>
          <cell r="I269">
            <v>36.409999999999989</v>
          </cell>
        </row>
        <row r="270">
          <cell r="A270">
            <v>24062</v>
          </cell>
          <cell r="B270" t="str">
            <v>N.E._GEN_SANDY PD</v>
          </cell>
          <cell r="C270">
            <v>-59281.11</v>
          </cell>
          <cell r="D270">
            <v>-7735.36</v>
          </cell>
          <cell r="E270">
            <v>-22308.359999999997</v>
          </cell>
          <cell r="F270">
            <v>-13513.750000000002</v>
          </cell>
          <cell r="G270">
            <v>-12374.25</v>
          </cell>
          <cell r="H270">
            <v>-2688.9900000000011</v>
          </cell>
          <cell r="I270">
            <v>-660.39999999999986</v>
          </cell>
        </row>
        <row r="271">
          <cell r="A271">
            <v>24063</v>
          </cell>
          <cell r="B271" t="str">
            <v>O.H._GEN_BRUCE</v>
          </cell>
          <cell r="C271">
            <v>-3798.5599999999972</v>
          </cell>
          <cell r="D271">
            <v>-1007.5499999999997</v>
          </cell>
          <cell r="E271">
            <v>-2027.95</v>
          </cell>
          <cell r="F271">
            <v>-1199.6599999999999</v>
          </cell>
          <cell r="G271">
            <v>284.50000000000006</v>
          </cell>
          <cell r="H271">
            <v>-108.27999999999999</v>
          </cell>
          <cell r="I271">
            <v>260.38</v>
          </cell>
        </row>
        <row r="272">
          <cell r="A272">
            <v>24065</v>
          </cell>
          <cell r="B272" t="str">
            <v>PJM_GEN_KEYSTONE</v>
          </cell>
          <cell r="C272">
            <v>-4133.8400000000047</v>
          </cell>
          <cell r="D272">
            <v>-1307.9000000000001</v>
          </cell>
          <cell r="E272">
            <v>-4218.71</v>
          </cell>
          <cell r="F272">
            <v>-3345.6299999999997</v>
          </cell>
          <cell r="G272">
            <v>-3989.8500000000008</v>
          </cell>
          <cell r="H272">
            <v>3186.75</v>
          </cell>
          <cell r="I272">
            <v>5541.5000000000009</v>
          </cell>
        </row>
        <row r="273">
          <cell r="A273">
            <v>24077</v>
          </cell>
          <cell r="B273" t="str">
            <v>GOWANUS_GT1_1</v>
          </cell>
          <cell r="C273">
            <v>-68050.540000000023</v>
          </cell>
          <cell r="D273">
            <v>-7988.0300000000007</v>
          </cell>
          <cell r="E273">
            <v>-22056.829999999994</v>
          </cell>
          <cell r="F273">
            <v>-14232.990000000002</v>
          </cell>
          <cell r="G273">
            <v>-17387.620000000003</v>
          </cell>
          <cell r="H273">
            <v>-5168.0899999999992</v>
          </cell>
          <cell r="I273">
            <v>-1216.98</v>
          </cell>
        </row>
        <row r="274">
          <cell r="A274">
            <v>24078</v>
          </cell>
          <cell r="B274" t="str">
            <v>GOWANUS_GT1_2</v>
          </cell>
          <cell r="C274">
            <v>-68050.540000000023</v>
          </cell>
          <cell r="D274">
            <v>-7988.0300000000007</v>
          </cell>
          <cell r="E274">
            <v>-22056.829999999994</v>
          </cell>
          <cell r="F274">
            <v>-14232.990000000002</v>
          </cell>
          <cell r="G274">
            <v>-17387.620000000003</v>
          </cell>
          <cell r="H274">
            <v>-5168.0899999999992</v>
          </cell>
          <cell r="I274">
            <v>-1216.98</v>
          </cell>
        </row>
        <row r="275">
          <cell r="A275">
            <v>24079</v>
          </cell>
          <cell r="B275" t="str">
            <v>GOWANUS_GT1_3</v>
          </cell>
          <cell r="C275">
            <v>-68050.540000000023</v>
          </cell>
          <cell r="D275">
            <v>-7988.0300000000007</v>
          </cell>
          <cell r="E275">
            <v>-22056.829999999994</v>
          </cell>
          <cell r="F275">
            <v>-14232.990000000002</v>
          </cell>
          <cell r="G275">
            <v>-17387.620000000003</v>
          </cell>
          <cell r="H275">
            <v>-5168.0899999999992</v>
          </cell>
          <cell r="I275">
            <v>-1216.98</v>
          </cell>
        </row>
        <row r="276">
          <cell r="A276">
            <v>24080</v>
          </cell>
          <cell r="B276" t="str">
            <v>GOWANUS_GT1_4</v>
          </cell>
          <cell r="C276">
            <v>-68050.540000000023</v>
          </cell>
          <cell r="D276">
            <v>-7988.0300000000007</v>
          </cell>
          <cell r="E276">
            <v>-22056.829999999994</v>
          </cell>
          <cell r="F276">
            <v>-14232.990000000002</v>
          </cell>
          <cell r="G276">
            <v>-17387.620000000003</v>
          </cell>
          <cell r="H276">
            <v>-5168.0899999999992</v>
          </cell>
          <cell r="I276">
            <v>-1216.98</v>
          </cell>
        </row>
        <row r="277">
          <cell r="A277">
            <v>24084</v>
          </cell>
          <cell r="B277" t="str">
            <v>GOWANUS_GT1_5</v>
          </cell>
          <cell r="C277">
            <v>-68050.540000000023</v>
          </cell>
          <cell r="D277">
            <v>-7988.0300000000007</v>
          </cell>
          <cell r="E277">
            <v>-22056.829999999994</v>
          </cell>
          <cell r="F277">
            <v>-14232.990000000002</v>
          </cell>
          <cell r="G277">
            <v>-17387.620000000003</v>
          </cell>
          <cell r="H277">
            <v>-5168.0899999999992</v>
          </cell>
          <cell r="I277">
            <v>-1216.98</v>
          </cell>
        </row>
        <row r="278">
          <cell r="A278">
            <v>24094</v>
          </cell>
          <cell r="B278" t="str">
            <v>ASTORIA_GT2_1</v>
          </cell>
          <cell r="C278">
            <v>-68050.540000000023</v>
          </cell>
          <cell r="D278">
            <v>-7988.0300000000007</v>
          </cell>
          <cell r="E278">
            <v>-22056.829999999994</v>
          </cell>
          <cell r="F278">
            <v>-14232.990000000002</v>
          </cell>
          <cell r="G278">
            <v>-17387.620000000003</v>
          </cell>
          <cell r="H278">
            <v>-5168.0899999999992</v>
          </cell>
          <cell r="I278">
            <v>-1216.98</v>
          </cell>
        </row>
        <row r="279">
          <cell r="A279">
            <v>24095</v>
          </cell>
          <cell r="B279" t="str">
            <v>ASTORIA_GT2_2</v>
          </cell>
          <cell r="C279">
            <v>-68050.540000000023</v>
          </cell>
          <cell r="D279">
            <v>-7988.0300000000007</v>
          </cell>
          <cell r="E279">
            <v>-22056.829999999994</v>
          </cell>
          <cell r="F279">
            <v>-14232.990000000002</v>
          </cell>
          <cell r="G279">
            <v>-17387.620000000003</v>
          </cell>
          <cell r="H279">
            <v>-5168.0899999999992</v>
          </cell>
          <cell r="I279">
            <v>-1216.98</v>
          </cell>
        </row>
        <row r="280">
          <cell r="A280">
            <v>24096</v>
          </cell>
          <cell r="B280" t="str">
            <v>ASTORIA_GT2_3</v>
          </cell>
          <cell r="C280">
            <v>-68050.540000000023</v>
          </cell>
          <cell r="D280">
            <v>-7988.0300000000007</v>
          </cell>
          <cell r="E280">
            <v>-22056.829999999994</v>
          </cell>
          <cell r="F280">
            <v>-14232.990000000002</v>
          </cell>
          <cell r="G280">
            <v>-17387.620000000003</v>
          </cell>
          <cell r="H280">
            <v>-5168.0899999999992</v>
          </cell>
          <cell r="I280">
            <v>-1216.98</v>
          </cell>
        </row>
        <row r="281">
          <cell r="A281">
            <v>24097</v>
          </cell>
          <cell r="B281" t="str">
            <v>ASTORIA_GT2_4</v>
          </cell>
          <cell r="C281">
            <v>-68050.540000000023</v>
          </cell>
          <cell r="D281">
            <v>-7988.0300000000007</v>
          </cell>
          <cell r="E281">
            <v>-22056.829999999994</v>
          </cell>
          <cell r="F281">
            <v>-14232.990000000002</v>
          </cell>
          <cell r="G281">
            <v>-17387.620000000003</v>
          </cell>
          <cell r="H281">
            <v>-5168.0899999999992</v>
          </cell>
          <cell r="I281">
            <v>-1216.98</v>
          </cell>
        </row>
        <row r="282">
          <cell r="A282">
            <v>24098</v>
          </cell>
          <cell r="B282" t="str">
            <v>ASTORIA_GT3_1</v>
          </cell>
          <cell r="C282">
            <v>-68050.540000000023</v>
          </cell>
          <cell r="D282">
            <v>-7988.0300000000007</v>
          </cell>
          <cell r="E282">
            <v>-22056.829999999994</v>
          </cell>
          <cell r="F282">
            <v>-14232.990000000002</v>
          </cell>
          <cell r="G282">
            <v>-17387.620000000003</v>
          </cell>
          <cell r="H282">
            <v>-5168.0899999999992</v>
          </cell>
          <cell r="I282">
            <v>-1216.98</v>
          </cell>
        </row>
        <row r="283">
          <cell r="A283">
            <v>24099</v>
          </cell>
          <cell r="B283" t="str">
            <v>ASTORIA_GT3_2</v>
          </cell>
          <cell r="C283">
            <v>-68050.540000000023</v>
          </cell>
          <cell r="D283">
            <v>-7988.0300000000007</v>
          </cell>
          <cell r="E283">
            <v>-22056.829999999994</v>
          </cell>
          <cell r="F283">
            <v>-14232.990000000002</v>
          </cell>
          <cell r="G283">
            <v>-17387.620000000003</v>
          </cell>
          <cell r="H283">
            <v>-5168.0899999999992</v>
          </cell>
          <cell r="I283">
            <v>-1216.98</v>
          </cell>
        </row>
        <row r="284">
          <cell r="A284">
            <v>24100</v>
          </cell>
          <cell r="B284" t="str">
            <v>ASTORIA_GT3_3</v>
          </cell>
          <cell r="C284">
            <v>-68050.540000000023</v>
          </cell>
          <cell r="D284">
            <v>-7988.0300000000007</v>
          </cell>
          <cell r="E284">
            <v>-22056.829999999994</v>
          </cell>
          <cell r="F284">
            <v>-14232.990000000002</v>
          </cell>
          <cell r="G284">
            <v>-17387.620000000003</v>
          </cell>
          <cell r="H284">
            <v>-5168.0899999999992</v>
          </cell>
          <cell r="I284">
            <v>-1216.98</v>
          </cell>
        </row>
        <row r="285">
          <cell r="A285">
            <v>24101</v>
          </cell>
          <cell r="B285" t="str">
            <v>ASTORIA_GT3_4</v>
          </cell>
          <cell r="C285">
            <v>-68050.540000000023</v>
          </cell>
          <cell r="D285">
            <v>-7988.0300000000007</v>
          </cell>
          <cell r="E285">
            <v>-22056.829999999994</v>
          </cell>
          <cell r="F285">
            <v>-14232.990000000002</v>
          </cell>
          <cell r="G285">
            <v>-17387.620000000003</v>
          </cell>
          <cell r="H285">
            <v>-5168.0899999999992</v>
          </cell>
          <cell r="I285">
            <v>-1216.98</v>
          </cell>
        </row>
        <row r="286">
          <cell r="A286">
            <v>24102</v>
          </cell>
          <cell r="B286" t="str">
            <v>ASTORIA_GT4_1</v>
          </cell>
          <cell r="C286">
            <v>-68050.540000000023</v>
          </cell>
          <cell r="D286">
            <v>-7988.0300000000007</v>
          </cell>
          <cell r="E286">
            <v>-22056.829999999994</v>
          </cell>
          <cell r="F286">
            <v>-14232.990000000002</v>
          </cell>
          <cell r="G286">
            <v>-17387.620000000003</v>
          </cell>
          <cell r="H286">
            <v>-5168.0899999999992</v>
          </cell>
          <cell r="I286">
            <v>-1216.98</v>
          </cell>
        </row>
        <row r="287">
          <cell r="A287">
            <v>24103</v>
          </cell>
          <cell r="B287" t="str">
            <v>ASTORIA_GT4_2</v>
          </cell>
          <cell r="C287">
            <v>-68050.540000000023</v>
          </cell>
          <cell r="D287">
            <v>-7988.0300000000007</v>
          </cell>
          <cell r="E287">
            <v>-22056.829999999994</v>
          </cell>
          <cell r="F287">
            <v>-14232.990000000002</v>
          </cell>
          <cell r="G287">
            <v>-17387.620000000003</v>
          </cell>
          <cell r="H287">
            <v>-5168.0899999999992</v>
          </cell>
          <cell r="I287">
            <v>-1216.98</v>
          </cell>
        </row>
        <row r="288">
          <cell r="A288">
            <v>24104</v>
          </cell>
          <cell r="B288" t="str">
            <v>ASTORIA_GT4_3</v>
          </cell>
          <cell r="C288">
            <v>-68050.540000000023</v>
          </cell>
          <cell r="D288">
            <v>-7988.0300000000007</v>
          </cell>
          <cell r="E288">
            <v>-22056.829999999994</v>
          </cell>
          <cell r="F288">
            <v>-14232.990000000002</v>
          </cell>
          <cell r="G288">
            <v>-17387.620000000003</v>
          </cell>
          <cell r="H288">
            <v>-5168.0899999999992</v>
          </cell>
          <cell r="I288">
            <v>-1216.98</v>
          </cell>
        </row>
        <row r="289">
          <cell r="A289">
            <v>24105</v>
          </cell>
          <cell r="B289" t="str">
            <v>ASTORIA_GT4_4</v>
          </cell>
          <cell r="C289">
            <v>-68050.540000000023</v>
          </cell>
          <cell r="D289">
            <v>-7988.0300000000007</v>
          </cell>
          <cell r="E289">
            <v>-22056.829999999994</v>
          </cell>
          <cell r="F289">
            <v>-14232.990000000002</v>
          </cell>
          <cell r="G289">
            <v>-17387.620000000003</v>
          </cell>
          <cell r="H289">
            <v>-5168.0899999999992</v>
          </cell>
          <cell r="I289">
            <v>-1216.98</v>
          </cell>
        </row>
        <row r="290">
          <cell r="A290">
            <v>24106</v>
          </cell>
          <cell r="B290" t="str">
            <v>ASTORIA_GT_5</v>
          </cell>
          <cell r="C290">
            <v>-68050.540000000023</v>
          </cell>
          <cell r="D290">
            <v>-7988.0300000000007</v>
          </cell>
          <cell r="E290">
            <v>-22056.829999999994</v>
          </cell>
          <cell r="F290">
            <v>-14232.990000000002</v>
          </cell>
          <cell r="G290">
            <v>-17387.620000000003</v>
          </cell>
          <cell r="H290">
            <v>-5168.0899999999992</v>
          </cell>
          <cell r="I290">
            <v>-1216.98</v>
          </cell>
        </row>
        <row r="291">
          <cell r="A291">
            <v>24107</v>
          </cell>
          <cell r="B291" t="str">
            <v>ASTORIA_GT_7</v>
          </cell>
          <cell r="C291">
            <v>-68050.540000000023</v>
          </cell>
          <cell r="D291">
            <v>-7988.0300000000007</v>
          </cell>
          <cell r="E291">
            <v>-22056.829999999994</v>
          </cell>
          <cell r="F291">
            <v>-14232.990000000002</v>
          </cell>
          <cell r="G291">
            <v>-17387.620000000003</v>
          </cell>
          <cell r="H291">
            <v>-5168.0899999999992</v>
          </cell>
          <cell r="I291">
            <v>-1216.98</v>
          </cell>
        </row>
        <row r="292">
          <cell r="A292">
            <v>24108</v>
          </cell>
          <cell r="B292" t="str">
            <v>ASTORIA_GT_8</v>
          </cell>
          <cell r="C292">
            <v>-68050.540000000023</v>
          </cell>
          <cell r="D292">
            <v>-7988.0300000000007</v>
          </cell>
          <cell r="E292">
            <v>-22056.829999999994</v>
          </cell>
          <cell r="F292">
            <v>-14232.990000000002</v>
          </cell>
          <cell r="G292">
            <v>-17387.620000000003</v>
          </cell>
          <cell r="H292">
            <v>-5168.0899999999992</v>
          </cell>
          <cell r="I292">
            <v>-1216.98</v>
          </cell>
        </row>
        <row r="293">
          <cell r="A293">
            <v>24109</v>
          </cell>
          <cell r="B293" t="str">
            <v>ASTORIA_GT_9</v>
          </cell>
          <cell r="C293">
            <v>-68050.540000000023</v>
          </cell>
          <cell r="D293">
            <v>-7988.0300000000007</v>
          </cell>
          <cell r="E293">
            <v>-22056.829999999994</v>
          </cell>
          <cell r="F293">
            <v>-14232.990000000002</v>
          </cell>
          <cell r="G293">
            <v>-17387.620000000003</v>
          </cell>
          <cell r="H293">
            <v>-5168.0899999999992</v>
          </cell>
          <cell r="I293">
            <v>-1216.98</v>
          </cell>
        </row>
        <row r="294">
          <cell r="A294">
            <v>24110</v>
          </cell>
          <cell r="B294" t="str">
            <v>ASTORIA_GT_10</v>
          </cell>
          <cell r="C294">
            <v>-68050.540000000023</v>
          </cell>
          <cell r="D294">
            <v>-7988.0300000000007</v>
          </cell>
          <cell r="E294">
            <v>-22056.829999999994</v>
          </cell>
          <cell r="F294">
            <v>-14232.990000000002</v>
          </cell>
          <cell r="G294">
            <v>-17387.620000000003</v>
          </cell>
          <cell r="H294">
            <v>-5168.0899999999992</v>
          </cell>
          <cell r="I294">
            <v>-1216.98</v>
          </cell>
        </row>
        <row r="295">
          <cell r="A295">
            <v>24111</v>
          </cell>
          <cell r="B295" t="str">
            <v>GOWANUS_GT1_6</v>
          </cell>
          <cell r="C295">
            <v>-68050.540000000023</v>
          </cell>
          <cell r="D295">
            <v>-7988.0300000000007</v>
          </cell>
          <cell r="E295">
            <v>-22056.829999999994</v>
          </cell>
          <cell r="F295">
            <v>-14232.990000000002</v>
          </cell>
          <cell r="G295">
            <v>-17387.620000000003</v>
          </cell>
          <cell r="H295">
            <v>-5168.0899999999992</v>
          </cell>
          <cell r="I295">
            <v>-1216.98</v>
          </cell>
        </row>
        <row r="296">
          <cell r="A296">
            <v>24112</v>
          </cell>
          <cell r="B296" t="str">
            <v>GOWANUS_GT1_7</v>
          </cell>
          <cell r="C296">
            <v>-68050.540000000023</v>
          </cell>
          <cell r="D296">
            <v>-7988.0300000000007</v>
          </cell>
          <cell r="E296">
            <v>-22056.829999999994</v>
          </cell>
          <cell r="F296">
            <v>-14232.990000000002</v>
          </cell>
          <cell r="G296">
            <v>-17387.620000000003</v>
          </cell>
          <cell r="H296">
            <v>-5168.0899999999992</v>
          </cell>
          <cell r="I296">
            <v>-1216.98</v>
          </cell>
        </row>
        <row r="297">
          <cell r="A297">
            <v>24113</v>
          </cell>
          <cell r="B297" t="str">
            <v>GOWANUS_GT1_8</v>
          </cell>
          <cell r="C297">
            <v>-68050.540000000023</v>
          </cell>
          <cell r="D297">
            <v>-7988.0300000000007</v>
          </cell>
          <cell r="E297">
            <v>-22056.829999999994</v>
          </cell>
          <cell r="F297">
            <v>-14232.990000000002</v>
          </cell>
          <cell r="G297">
            <v>-17387.620000000003</v>
          </cell>
          <cell r="H297">
            <v>-5168.0899999999992</v>
          </cell>
          <cell r="I297">
            <v>-1216.98</v>
          </cell>
        </row>
        <row r="298">
          <cell r="A298">
            <v>24114</v>
          </cell>
          <cell r="B298" t="str">
            <v>GOWANUS_GT2_1</v>
          </cell>
          <cell r="C298">
            <v>-68050.540000000023</v>
          </cell>
          <cell r="D298">
            <v>-7988.0300000000007</v>
          </cell>
          <cell r="E298">
            <v>-22056.829999999994</v>
          </cell>
          <cell r="F298">
            <v>-14232.990000000002</v>
          </cell>
          <cell r="G298">
            <v>-17387.620000000003</v>
          </cell>
          <cell r="H298">
            <v>-5168.0899999999992</v>
          </cell>
          <cell r="I298">
            <v>-1216.98</v>
          </cell>
        </row>
        <row r="299">
          <cell r="A299">
            <v>24115</v>
          </cell>
          <cell r="B299" t="str">
            <v>GOWANUS_GT2_2</v>
          </cell>
          <cell r="C299">
            <v>-68050.540000000023</v>
          </cell>
          <cell r="D299">
            <v>-7988.0300000000007</v>
          </cell>
          <cell r="E299">
            <v>-22056.829999999994</v>
          </cell>
          <cell r="F299">
            <v>-14232.990000000002</v>
          </cell>
          <cell r="G299">
            <v>-17387.620000000003</v>
          </cell>
          <cell r="H299">
            <v>-5168.0899999999992</v>
          </cell>
          <cell r="I299">
            <v>-1216.98</v>
          </cell>
        </row>
        <row r="300">
          <cell r="A300">
            <v>24116</v>
          </cell>
          <cell r="B300" t="str">
            <v>GOWANUS_GT2_3</v>
          </cell>
          <cell r="C300">
            <v>-68050.540000000023</v>
          </cell>
          <cell r="D300">
            <v>-7988.0300000000007</v>
          </cell>
          <cell r="E300">
            <v>-22056.829999999994</v>
          </cell>
          <cell r="F300">
            <v>-14232.990000000002</v>
          </cell>
          <cell r="G300">
            <v>-17387.620000000003</v>
          </cell>
          <cell r="H300">
            <v>-5168.0899999999992</v>
          </cell>
          <cell r="I300">
            <v>-1216.98</v>
          </cell>
        </row>
        <row r="301">
          <cell r="A301">
            <v>24117</v>
          </cell>
          <cell r="B301" t="str">
            <v>GOWANUS_GT2_4</v>
          </cell>
          <cell r="C301">
            <v>-68050.540000000023</v>
          </cell>
          <cell r="D301">
            <v>-7988.0300000000007</v>
          </cell>
          <cell r="E301">
            <v>-22056.829999999994</v>
          </cell>
          <cell r="F301">
            <v>-14232.990000000002</v>
          </cell>
          <cell r="G301">
            <v>-17387.620000000003</v>
          </cell>
          <cell r="H301">
            <v>-5168.0899999999992</v>
          </cell>
          <cell r="I301">
            <v>-1216.98</v>
          </cell>
        </row>
        <row r="302">
          <cell r="A302">
            <v>24118</v>
          </cell>
          <cell r="B302" t="str">
            <v>GOWANUS_GT2_5</v>
          </cell>
          <cell r="C302">
            <v>-68050.540000000023</v>
          </cell>
          <cell r="D302">
            <v>-7988.0300000000007</v>
          </cell>
          <cell r="E302">
            <v>-22056.829999999994</v>
          </cell>
          <cell r="F302">
            <v>-14232.990000000002</v>
          </cell>
          <cell r="G302">
            <v>-17387.620000000003</v>
          </cell>
          <cell r="H302">
            <v>-5168.0899999999992</v>
          </cell>
          <cell r="I302">
            <v>-1216.98</v>
          </cell>
        </row>
        <row r="303">
          <cell r="A303">
            <v>24119</v>
          </cell>
          <cell r="B303" t="str">
            <v>GOWANUS_GT2_6</v>
          </cell>
          <cell r="C303">
            <v>-68050.540000000023</v>
          </cell>
          <cell r="D303">
            <v>-7988.0300000000007</v>
          </cell>
          <cell r="E303">
            <v>-22056.829999999994</v>
          </cell>
          <cell r="F303">
            <v>-14232.990000000002</v>
          </cell>
          <cell r="G303">
            <v>-17387.620000000003</v>
          </cell>
          <cell r="H303">
            <v>-5168.0899999999992</v>
          </cell>
          <cell r="I303">
            <v>-1216.98</v>
          </cell>
        </row>
        <row r="304">
          <cell r="A304">
            <v>24120</v>
          </cell>
          <cell r="B304" t="str">
            <v>GOWANUS_GT2_7</v>
          </cell>
          <cell r="C304">
            <v>-68050.540000000023</v>
          </cell>
          <cell r="D304">
            <v>-7988.0300000000007</v>
          </cell>
          <cell r="E304">
            <v>-22056.829999999994</v>
          </cell>
          <cell r="F304">
            <v>-14232.990000000002</v>
          </cell>
          <cell r="G304">
            <v>-17387.620000000003</v>
          </cell>
          <cell r="H304">
            <v>-5168.0899999999992</v>
          </cell>
          <cell r="I304">
            <v>-1216.98</v>
          </cell>
        </row>
        <row r="305">
          <cell r="A305">
            <v>24121</v>
          </cell>
          <cell r="B305" t="str">
            <v>GOWANUS_GT2_8</v>
          </cell>
          <cell r="C305">
            <v>-68050.540000000023</v>
          </cell>
          <cell r="D305">
            <v>-7988.0300000000007</v>
          </cell>
          <cell r="E305">
            <v>-22056.829999999994</v>
          </cell>
          <cell r="F305">
            <v>-14232.990000000002</v>
          </cell>
          <cell r="G305">
            <v>-17387.620000000003</v>
          </cell>
          <cell r="H305">
            <v>-5168.0899999999992</v>
          </cell>
          <cell r="I305">
            <v>-1216.98</v>
          </cell>
        </row>
        <row r="306">
          <cell r="A306">
            <v>24122</v>
          </cell>
          <cell r="B306" t="str">
            <v>GOWANUS_GT3_1</v>
          </cell>
          <cell r="C306">
            <v>-68050.540000000023</v>
          </cell>
          <cell r="D306">
            <v>-7988.0300000000007</v>
          </cell>
          <cell r="E306">
            <v>-22056.829999999994</v>
          </cell>
          <cell r="F306">
            <v>-14232.990000000002</v>
          </cell>
          <cell r="G306">
            <v>-17387.620000000003</v>
          </cell>
          <cell r="H306">
            <v>-5168.0899999999992</v>
          </cell>
          <cell r="I306">
            <v>-1216.98</v>
          </cell>
        </row>
        <row r="307">
          <cell r="A307">
            <v>24123</v>
          </cell>
          <cell r="B307" t="str">
            <v>GOWANUS_GT3_2</v>
          </cell>
          <cell r="C307">
            <v>-68050.540000000023</v>
          </cell>
          <cell r="D307">
            <v>-7988.0300000000007</v>
          </cell>
          <cell r="E307">
            <v>-22056.829999999994</v>
          </cell>
          <cell r="F307">
            <v>-14232.990000000002</v>
          </cell>
          <cell r="G307">
            <v>-17387.620000000003</v>
          </cell>
          <cell r="H307">
            <v>-5168.0899999999992</v>
          </cell>
          <cell r="I307">
            <v>-1216.98</v>
          </cell>
        </row>
        <row r="308">
          <cell r="A308">
            <v>24124</v>
          </cell>
          <cell r="B308" t="str">
            <v>GOWANUS_GT3_3</v>
          </cell>
          <cell r="C308">
            <v>-68050.540000000023</v>
          </cell>
          <cell r="D308">
            <v>-7988.0300000000007</v>
          </cell>
          <cell r="E308">
            <v>-22056.829999999994</v>
          </cell>
          <cell r="F308">
            <v>-14232.990000000002</v>
          </cell>
          <cell r="G308">
            <v>-17387.620000000003</v>
          </cell>
          <cell r="H308">
            <v>-5168.0899999999992</v>
          </cell>
          <cell r="I308">
            <v>-1216.98</v>
          </cell>
        </row>
        <row r="309">
          <cell r="A309">
            <v>24125</v>
          </cell>
          <cell r="B309" t="str">
            <v>GOWANUS_GT3_4</v>
          </cell>
          <cell r="C309">
            <v>-68050.540000000023</v>
          </cell>
          <cell r="D309">
            <v>-7988.0300000000007</v>
          </cell>
          <cell r="E309">
            <v>-22056.829999999994</v>
          </cell>
          <cell r="F309">
            <v>-14232.990000000002</v>
          </cell>
          <cell r="G309">
            <v>-17387.620000000003</v>
          </cell>
          <cell r="H309">
            <v>-5168.0899999999992</v>
          </cell>
          <cell r="I309">
            <v>-1216.98</v>
          </cell>
        </row>
        <row r="310">
          <cell r="A310">
            <v>24126</v>
          </cell>
          <cell r="B310" t="str">
            <v>GOWANUS_GT3_5</v>
          </cell>
          <cell r="C310">
            <v>-68050.540000000023</v>
          </cell>
          <cell r="D310">
            <v>-7988.0300000000007</v>
          </cell>
          <cell r="E310">
            <v>-22056.829999999994</v>
          </cell>
          <cell r="F310">
            <v>-14232.990000000002</v>
          </cell>
          <cell r="G310">
            <v>-17387.620000000003</v>
          </cell>
          <cell r="H310">
            <v>-5168.0899999999992</v>
          </cell>
          <cell r="I310">
            <v>-1216.98</v>
          </cell>
        </row>
        <row r="311">
          <cell r="A311">
            <v>24127</v>
          </cell>
          <cell r="B311" t="str">
            <v>GOWANUS_GT3_6</v>
          </cell>
          <cell r="C311">
            <v>-68050.540000000023</v>
          </cell>
          <cell r="D311">
            <v>-7988.0300000000007</v>
          </cell>
          <cell r="E311">
            <v>-22056.829999999994</v>
          </cell>
          <cell r="F311">
            <v>-14232.990000000002</v>
          </cell>
          <cell r="G311">
            <v>-17387.620000000003</v>
          </cell>
          <cell r="H311">
            <v>-5168.0899999999992</v>
          </cell>
          <cell r="I311">
            <v>-1216.98</v>
          </cell>
        </row>
        <row r="312">
          <cell r="A312">
            <v>24128</v>
          </cell>
          <cell r="B312" t="str">
            <v>GOWANUS_GT3_7</v>
          </cell>
          <cell r="C312">
            <v>-68050.540000000023</v>
          </cell>
          <cell r="D312">
            <v>-7988.0300000000007</v>
          </cell>
          <cell r="E312">
            <v>-22056.829999999994</v>
          </cell>
          <cell r="F312">
            <v>-14232.990000000002</v>
          </cell>
          <cell r="G312">
            <v>-17387.620000000003</v>
          </cell>
          <cell r="H312">
            <v>-5168.0899999999992</v>
          </cell>
          <cell r="I312">
            <v>-1216.98</v>
          </cell>
        </row>
        <row r="313">
          <cell r="A313">
            <v>24129</v>
          </cell>
          <cell r="B313" t="str">
            <v>GOWANUS_GT3_8</v>
          </cell>
          <cell r="C313">
            <v>-68050.540000000023</v>
          </cell>
          <cell r="D313">
            <v>-7988.0300000000007</v>
          </cell>
          <cell r="E313">
            <v>-22056.829999999994</v>
          </cell>
          <cell r="F313">
            <v>-14232.990000000002</v>
          </cell>
          <cell r="G313">
            <v>-17387.620000000003</v>
          </cell>
          <cell r="H313">
            <v>-5168.0899999999992</v>
          </cell>
          <cell r="I313">
            <v>-1216.98</v>
          </cell>
        </row>
        <row r="314">
          <cell r="A314">
            <v>24130</v>
          </cell>
          <cell r="B314" t="str">
            <v>GOWANUS_GT4_1</v>
          </cell>
          <cell r="C314">
            <v>-68050.540000000023</v>
          </cell>
          <cell r="D314">
            <v>-7988.0300000000007</v>
          </cell>
          <cell r="E314">
            <v>-22056.829999999994</v>
          </cell>
          <cell r="F314">
            <v>-14232.990000000002</v>
          </cell>
          <cell r="G314">
            <v>-17387.620000000003</v>
          </cell>
          <cell r="H314">
            <v>-5168.0899999999992</v>
          </cell>
          <cell r="I314">
            <v>-1216.98</v>
          </cell>
        </row>
        <row r="315">
          <cell r="A315">
            <v>24131</v>
          </cell>
          <cell r="B315" t="str">
            <v>GOWANUS_GT4_2</v>
          </cell>
          <cell r="C315">
            <v>-68050.540000000023</v>
          </cell>
          <cell r="D315">
            <v>-7988.0300000000007</v>
          </cell>
          <cell r="E315">
            <v>-22056.829999999994</v>
          </cell>
          <cell r="F315">
            <v>-14232.990000000002</v>
          </cell>
          <cell r="G315">
            <v>-17387.620000000003</v>
          </cell>
          <cell r="H315">
            <v>-5168.0899999999992</v>
          </cell>
          <cell r="I315">
            <v>-1216.98</v>
          </cell>
        </row>
        <row r="316">
          <cell r="A316">
            <v>24132</v>
          </cell>
          <cell r="B316" t="str">
            <v>GOWANUS_GT4_3</v>
          </cell>
          <cell r="C316">
            <v>-68050.540000000023</v>
          </cell>
          <cell r="D316">
            <v>-7988.0300000000007</v>
          </cell>
          <cell r="E316">
            <v>-22056.829999999994</v>
          </cell>
          <cell r="F316">
            <v>-14232.990000000002</v>
          </cell>
          <cell r="G316">
            <v>-17387.620000000003</v>
          </cell>
          <cell r="H316">
            <v>-5168.0899999999992</v>
          </cell>
          <cell r="I316">
            <v>-1216.98</v>
          </cell>
        </row>
        <row r="317">
          <cell r="A317">
            <v>24133</v>
          </cell>
          <cell r="B317" t="str">
            <v>GOWANUS_GT4_4</v>
          </cell>
          <cell r="C317">
            <v>-68050.540000000023</v>
          </cell>
          <cell r="D317">
            <v>-7988.0300000000007</v>
          </cell>
          <cell r="E317">
            <v>-22056.829999999994</v>
          </cell>
          <cell r="F317">
            <v>-14232.990000000002</v>
          </cell>
          <cell r="G317">
            <v>-17387.620000000003</v>
          </cell>
          <cell r="H317">
            <v>-5168.0899999999992</v>
          </cell>
          <cell r="I317">
            <v>-1216.98</v>
          </cell>
        </row>
        <row r="318">
          <cell r="A318">
            <v>24134</v>
          </cell>
          <cell r="B318" t="str">
            <v>GOWANUS_GT4_5</v>
          </cell>
          <cell r="C318">
            <v>-68050.540000000023</v>
          </cell>
          <cell r="D318">
            <v>-7988.0300000000007</v>
          </cell>
          <cell r="E318">
            <v>-22056.829999999994</v>
          </cell>
          <cell r="F318">
            <v>-14232.990000000002</v>
          </cell>
          <cell r="G318">
            <v>-17387.620000000003</v>
          </cell>
          <cell r="H318">
            <v>-5168.0899999999992</v>
          </cell>
          <cell r="I318">
            <v>-1216.98</v>
          </cell>
        </row>
        <row r="319">
          <cell r="A319">
            <v>24135</v>
          </cell>
          <cell r="B319" t="str">
            <v>GOWANUS_GT4_6</v>
          </cell>
          <cell r="C319">
            <v>-68050.540000000023</v>
          </cell>
          <cell r="D319">
            <v>-7988.0300000000007</v>
          </cell>
          <cell r="E319">
            <v>-22056.829999999994</v>
          </cell>
          <cell r="F319">
            <v>-14232.990000000002</v>
          </cell>
          <cell r="G319">
            <v>-17387.620000000003</v>
          </cell>
          <cell r="H319">
            <v>-5168.0899999999992</v>
          </cell>
          <cell r="I319">
            <v>-1216.98</v>
          </cell>
        </row>
        <row r="320">
          <cell r="A320">
            <v>24136</v>
          </cell>
          <cell r="B320" t="str">
            <v>GOWANUS_GT4_7</v>
          </cell>
          <cell r="C320">
            <v>-68050.540000000023</v>
          </cell>
          <cell r="D320">
            <v>-7988.0300000000007</v>
          </cell>
          <cell r="E320">
            <v>-22056.829999999994</v>
          </cell>
          <cell r="F320">
            <v>-14232.990000000002</v>
          </cell>
          <cell r="G320">
            <v>-17387.620000000003</v>
          </cell>
          <cell r="H320">
            <v>-5168.0899999999992</v>
          </cell>
          <cell r="I320">
            <v>-1216.98</v>
          </cell>
        </row>
        <row r="321">
          <cell r="A321">
            <v>24137</v>
          </cell>
          <cell r="B321" t="str">
            <v>GOWANUS_GT4_8</v>
          </cell>
          <cell r="C321">
            <v>-68050.540000000023</v>
          </cell>
          <cell r="D321">
            <v>-7988.0300000000007</v>
          </cell>
          <cell r="E321">
            <v>-22056.829999999994</v>
          </cell>
          <cell r="F321">
            <v>-14232.990000000002</v>
          </cell>
          <cell r="G321">
            <v>-17387.620000000003</v>
          </cell>
          <cell r="H321">
            <v>-5168.0899999999992</v>
          </cell>
          <cell r="I321">
            <v>-1216.98</v>
          </cell>
        </row>
        <row r="322">
          <cell r="A322">
            <v>24138</v>
          </cell>
          <cell r="B322" t="str">
            <v>59TH STREET_GT_1</v>
          </cell>
          <cell r="C322">
            <v>-59111.849999999969</v>
          </cell>
          <cell r="D322">
            <v>-6825.61</v>
          </cell>
          <cell r="E322">
            <v>-20885.640000000003</v>
          </cell>
          <cell r="F322">
            <v>-13031.930000000004</v>
          </cell>
          <cell r="G322">
            <v>-14252.109999999999</v>
          </cell>
          <cell r="H322">
            <v>-3030.0600000000004</v>
          </cell>
          <cell r="I322">
            <v>-1086.5</v>
          </cell>
        </row>
        <row r="323">
          <cell r="A323">
            <v>24139</v>
          </cell>
          <cell r="B323" t="str">
            <v>INDIAN POINT_GT_1</v>
          </cell>
          <cell r="C323">
            <v>-58550.599999999991</v>
          </cell>
          <cell r="D323">
            <v>-6774.18</v>
          </cell>
          <cell r="E323">
            <v>-20724.63</v>
          </cell>
          <cell r="F323">
            <v>-12935.58</v>
          </cell>
          <cell r="G323">
            <v>-14186.550000000001</v>
          </cell>
          <cell r="H323">
            <v>-3029.2400000000002</v>
          </cell>
          <cell r="I323">
            <v>-900.42000000000019</v>
          </cell>
        </row>
        <row r="324">
          <cell r="A324">
            <v>24143</v>
          </cell>
          <cell r="B324" t="str">
            <v>WESTERN_NY_WIND</v>
          </cell>
          <cell r="C324">
            <v>170.01999999999998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-10.18</v>
          </cell>
          <cell r="I324">
            <v>180.2</v>
          </cell>
        </row>
        <row r="325">
          <cell r="A325">
            <v>24146</v>
          </cell>
          <cell r="B325" t="str">
            <v>PGE MADISON___WINDPWR</v>
          </cell>
          <cell r="C325">
            <v>-1825.0999999999992</v>
          </cell>
          <cell r="D325">
            <v>0</v>
          </cell>
          <cell r="E325">
            <v>0</v>
          </cell>
          <cell r="F325">
            <v>0</v>
          </cell>
          <cell r="G325">
            <v>-1249.46</v>
          </cell>
          <cell r="H325">
            <v>-493.01999999999992</v>
          </cell>
          <cell r="I325">
            <v>-82.61999999999999</v>
          </cell>
        </row>
        <row r="326">
          <cell r="A326">
            <v>24147</v>
          </cell>
          <cell r="B326" t="str">
            <v>NEG CENTRAL___STATE_STREET</v>
          </cell>
          <cell r="C326">
            <v>-603.74999999999977</v>
          </cell>
          <cell r="D326">
            <v>0</v>
          </cell>
          <cell r="E326">
            <v>0</v>
          </cell>
          <cell r="F326">
            <v>0</v>
          </cell>
          <cell r="G326">
            <v>-376.47</v>
          </cell>
          <cell r="H326">
            <v>-225.85999999999996</v>
          </cell>
          <cell r="I326">
            <v>-1.4199999999999946</v>
          </cell>
        </row>
        <row r="327">
          <cell r="A327">
            <v>24148</v>
          </cell>
          <cell r="B327" t="str">
            <v>WALDEN___HYDRO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A328">
            <v>24149</v>
          </cell>
          <cell r="B328" t="str">
            <v>ASTORIA___2</v>
          </cell>
          <cell r="C328">
            <v>-3518.01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-2301.0299999999997</v>
          </cell>
          <cell r="I328">
            <v>-1216.98</v>
          </cell>
        </row>
        <row r="329">
          <cell r="A329">
            <v>24151</v>
          </cell>
          <cell r="B329" t="str">
            <v>Stony___Brook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A330">
            <v>24152</v>
          </cell>
          <cell r="B330" t="str">
            <v>NYPA_KENT_____GT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24155</v>
          </cell>
          <cell r="B331" t="str">
            <v>NYPA_POUCH1_____GT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24156</v>
          </cell>
          <cell r="B332" t="str">
            <v>NYPA_GOWANUS_____GT1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24157</v>
          </cell>
          <cell r="B333" t="str">
            <v>NYPA_GOWANUS_____GT2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24158</v>
          </cell>
          <cell r="B334" t="str">
            <v>NYPA_____HELLGATE_GT1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24159</v>
          </cell>
          <cell r="B335" t="str">
            <v>NYPA_____HELLGATE_GT2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24160</v>
          </cell>
          <cell r="B336" t="str">
            <v>NYPA_HARLEM__RVR__GT1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24161</v>
          </cell>
          <cell r="B337" t="str">
            <v>NYPA_HARLEM__RVR__GT2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24162</v>
          </cell>
          <cell r="B338" t="str">
            <v>NYPA_VERNON_____GT1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24163</v>
          </cell>
          <cell r="B339" t="str">
            <v>NYPA_VERNON_____GT2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24164</v>
          </cell>
          <cell r="B340" t="str">
            <v>NYPA_BRENTWD_____GT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24167</v>
          </cell>
          <cell r="B341" t="str">
            <v>MODEL_CITY_ENERGY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24168</v>
          </cell>
          <cell r="B342" t="str">
            <v>HUDSON_AVE_10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24169</v>
          </cell>
          <cell r="B343" t="str">
            <v>SITHE_IND_GS1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24170</v>
          </cell>
          <cell r="B344" t="str">
            <v>SITHE_IND_GS2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24171</v>
          </cell>
          <cell r="B345" t="str">
            <v>SITHE_IND_GS3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24172</v>
          </cell>
          <cell r="B346" t="str">
            <v>SITHE_IND_GS4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24225</v>
          </cell>
          <cell r="B347" t="str">
            <v>ASTORIA_GT_11</v>
          </cell>
          <cell r="C347">
            <v>-68050.540000000023</v>
          </cell>
          <cell r="D347">
            <v>-7988.0300000000007</v>
          </cell>
          <cell r="E347">
            <v>-22056.829999999994</v>
          </cell>
          <cell r="F347">
            <v>-14232.990000000002</v>
          </cell>
          <cell r="G347">
            <v>-17387.620000000003</v>
          </cell>
          <cell r="H347">
            <v>-5168.0899999999992</v>
          </cell>
          <cell r="I347">
            <v>-1216.98</v>
          </cell>
        </row>
        <row r="348">
          <cell r="A348">
            <v>24226</v>
          </cell>
          <cell r="B348" t="str">
            <v>ASTORIA_GT_12</v>
          </cell>
          <cell r="C348">
            <v>-68050.540000000023</v>
          </cell>
          <cell r="D348">
            <v>-7988.0300000000007</v>
          </cell>
          <cell r="E348">
            <v>-22056.829999999994</v>
          </cell>
          <cell r="F348">
            <v>-14232.990000000002</v>
          </cell>
          <cell r="G348">
            <v>-17387.620000000003</v>
          </cell>
          <cell r="H348">
            <v>-5168.0899999999992</v>
          </cell>
          <cell r="I348">
            <v>-1216.98</v>
          </cell>
        </row>
        <row r="349">
          <cell r="A349">
            <v>24227</v>
          </cell>
          <cell r="B349" t="str">
            <v>ASTORIA_GT_13</v>
          </cell>
          <cell r="C349">
            <v>-68050.540000000023</v>
          </cell>
          <cell r="D349">
            <v>-7988.0300000000007</v>
          </cell>
          <cell r="E349">
            <v>-22056.829999999994</v>
          </cell>
          <cell r="F349">
            <v>-14232.990000000002</v>
          </cell>
          <cell r="G349">
            <v>-17387.620000000003</v>
          </cell>
          <cell r="H349">
            <v>-5168.0899999999992</v>
          </cell>
          <cell r="I349">
            <v>-1216.98</v>
          </cell>
        </row>
        <row r="350">
          <cell r="A350">
            <v>24228</v>
          </cell>
          <cell r="B350" t="str">
            <v>NARROWS_GT1_1</v>
          </cell>
          <cell r="C350">
            <v>-68050.540000000023</v>
          </cell>
          <cell r="D350">
            <v>-7988.0300000000007</v>
          </cell>
          <cell r="E350">
            <v>-22056.829999999994</v>
          </cell>
          <cell r="F350">
            <v>-14232.990000000002</v>
          </cell>
          <cell r="G350">
            <v>-17387.620000000003</v>
          </cell>
          <cell r="H350">
            <v>-5168.0899999999992</v>
          </cell>
          <cell r="I350">
            <v>-1216.98</v>
          </cell>
        </row>
        <row r="351">
          <cell r="A351">
            <v>24229</v>
          </cell>
          <cell r="B351" t="str">
            <v>NARROWS_GT1_2</v>
          </cell>
          <cell r="C351">
            <v>-68050.540000000023</v>
          </cell>
          <cell r="D351">
            <v>-7988.0300000000007</v>
          </cell>
          <cell r="E351">
            <v>-22056.829999999994</v>
          </cell>
          <cell r="F351">
            <v>-14232.990000000002</v>
          </cell>
          <cell r="G351">
            <v>-17387.620000000003</v>
          </cell>
          <cell r="H351">
            <v>-5168.0899999999992</v>
          </cell>
          <cell r="I351">
            <v>-1216.98</v>
          </cell>
        </row>
        <row r="352">
          <cell r="A352">
            <v>24230</v>
          </cell>
          <cell r="B352" t="str">
            <v>NARROWS_GT1_3</v>
          </cell>
          <cell r="C352">
            <v>-68050.540000000023</v>
          </cell>
          <cell r="D352">
            <v>-7988.0300000000007</v>
          </cell>
          <cell r="E352">
            <v>-22056.829999999994</v>
          </cell>
          <cell r="F352">
            <v>-14232.990000000002</v>
          </cell>
          <cell r="G352">
            <v>-17387.620000000003</v>
          </cell>
          <cell r="H352">
            <v>-5168.0899999999992</v>
          </cell>
          <cell r="I352">
            <v>-1216.98</v>
          </cell>
        </row>
        <row r="353">
          <cell r="A353">
            <v>24231</v>
          </cell>
          <cell r="B353" t="str">
            <v>NARROWS_GT1_4</v>
          </cell>
          <cell r="C353">
            <v>-68050.540000000023</v>
          </cell>
          <cell r="D353">
            <v>-7988.0300000000007</v>
          </cell>
          <cell r="E353">
            <v>-22056.829999999994</v>
          </cell>
          <cell r="F353">
            <v>-14232.990000000002</v>
          </cell>
          <cell r="G353">
            <v>-17387.620000000003</v>
          </cell>
          <cell r="H353">
            <v>-5168.0899999999992</v>
          </cell>
          <cell r="I353">
            <v>-1216.98</v>
          </cell>
        </row>
        <row r="354">
          <cell r="A354">
            <v>24232</v>
          </cell>
          <cell r="B354" t="str">
            <v>NARROWS_GT1_5</v>
          </cell>
          <cell r="C354">
            <v>-68050.540000000023</v>
          </cell>
          <cell r="D354">
            <v>-7988.0300000000007</v>
          </cell>
          <cell r="E354">
            <v>-22056.829999999994</v>
          </cell>
          <cell r="F354">
            <v>-14232.990000000002</v>
          </cell>
          <cell r="G354">
            <v>-17387.620000000003</v>
          </cell>
          <cell r="H354">
            <v>-5168.0899999999992</v>
          </cell>
          <cell r="I354">
            <v>-1216.98</v>
          </cell>
        </row>
        <row r="355">
          <cell r="A355">
            <v>24233</v>
          </cell>
          <cell r="B355" t="str">
            <v>NARROWS_GT1_6</v>
          </cell>
          <cell r="C355">
            <v>-68050.540000000023</v>
          </cell>
          <cell r="D355">
            <v>-7988.0300000000007</v>
          </cell>
          <cell r="E355">
            <v>-22056.829999999994</v>
          </cell>
          <cell r="F355">
            <v>-14232.990000000002</v>
          </cell>
          <cell r="G355">
            <v>-17387.620000000003</v>
          </cell>
          <cell r="H355">
            <v>-5168.0899999999992</v>
          </cell>
          <cell r="I355">
            <v>-1216.98</v>
          </cell>
        </row>
        <row r="356">
          <cell r="A356">
            <v>24234</v>
          </cell>
          <cell r="B356" t="str">
            <v>NARROWS_GT1_7</v>
          </cell>
          <cell r="C356">
            <v>-68050.540000000023</v>
          </cell>
          <cell r="D356">
            <v>-7988.0300000000007</v>
          </cell>
          <cell r="E356">
            <v>-22056.829999999994</v>
          </cell>
          <cell r="F356">
            <v>-14232.990000000002</v>
          </cell>
          <cell r="G356">
            <v>-17387.620000000003</v>
          </cell>
          <cell r="H356">
            <v>-5168.0899999999992</v>
          </cell>
          <cell r="I356">
            <v>-1216.98</v>
          </cell>
        </row>
        <row r="357">
          <cell r="A357">
            <v>24235</v>
          </cell>
          <cell r="B357" t="str">
            <v>NARROWS_GT1_8</v>
          </cell>
          <cell r="C357">
            <v>-68050.540000000023</v>
          </cell>
          <cell r="D357">
            <v>-7988.0300000000007</v>
          </cell>
          <cell r="E357">
            <v>-22056.829999999994</v>
          </cell>
          <cell r="F357">
            <v>-14232.990000000002</v>
          </cell>
          <cell r="G357">
            <v>-17387.620000000003</v>
          </cell>
          <cell r="H357">
            <v>-5168.0899999999992</v>
          </cell>
          <cell r="I357">
            <v>-1216.98</v>
          </cell>
        </row>
        <row r="358">
          <cell r="A358">
            <v>24236</v>
          </cell>
          <cell r="B358" t="str">
            <v>NARROWS_GT2_1</v>
          </cell>
          <cell r="C358">
            <v>-68050.540000000023</v>
          </cell>
          <cell r="D358">
            <v>-7988.0300000000007</v>
          </cell>
          <cell r="E358">
            <v>-22056.829999999994</v>
          </cell>
          <cell r="F358">
            <v>-14232.990000000002</v>
          </cell>
          <cell r="G358">
            <v>-17387.620000000003</v>
          </cell>
          <cell r="H358">
            <v>-5168.0899999999992</v>
          </cell>
          <cell r="I358">
            <v>-1216.98</v>
          </cell>
        </row>
        <row r="359">
          <cell r="A359">
            <v>24237</v>
          </cell>
          <cell r="B359" t="str">
            <v>NARROWS_GT2_2</v>
          </cell>
          <cell r="C359">
            <v>-68050.540000000023</v>
          </cell>
          <cell r="D359">
            <v>-7988.0300000000007</v>
          </cell>
          <cell r="E359">
            <v>-22056.829999999994</v>
          </cell>
          <cell r="F359">
            <v>-14232.990000000002</v>
          </cell>
          <cell r="G359">
            <v>-17387.620000000003</v>
          </cell>
          <cell r="H359">
            <v>-5168.0899999999992</v>
          </cell>
          <cell r="I359">
            <v>-1216.98</v>
          </cell>
        </row>
        <row r="360">
          <cell r="A360">
            <v>24238</v>
          </cell>
          <cell r="B360" t="str">
            <v>NARROWS_GT2_3</v>
          </cell>
          <cell r="C360">
            <v>-68050.540000000023</v>
          </cell>
          <cell r="D360">
            <v>-7988.0300000000007</v>
          </cell>
          <cell r="E360">
            <v>-22056.829999999994</v>
          </cell>
          <cell r="F360">
            <v>-14232.990000000002</v>
          </cell>
          <cell r="G360">
            <v>-17387.620000000003</v>
          </cell>
          <cell r="H360">
            <v>-5168.0899999999992</v>
          </cell>
          <cell r="I360">
            <v>-1216.98</v>
          </cell>
        </row>
        <row r="361">
          <cell r="A361">
            <v>24239</v>
          </cell>
          <cell r="B361" t="str">
            <v>NARROWS_GT2_4</v>
          </cell>
          <cell r="C361">
            <v>-68050.540000000023</v>
          </cell>
          <cell r="D361">
            <v>-7988.0300000000007</v>
          </cell>
          <cell r="E361">
            <v>-22056.829999999994</v>
          </cell>
          <cell r="F361">
            <v>-14232.990000000002</v>
          </cell>
          <cell r="G361">
            <v>-17387.620000000003</v>
          </cell>
          <cell r="H361">
            <v>-5168.0899999999992</v>
          </cell>
          <cell r="I361">
            <v>-1216.98</v>
          </cell>
        </row>
        <row r="362">
          <cell r="A362">
            <v>24240</v>
          </cell>
          <cell r="B362" t="str">
            <v>NARROWS_GT2_5</v>
          </cell>
          <cell r="C362">
            <v>-68050.540000000023</v>
          </cell>
          <cell r="D362">
            <v>-7988.0300000000007</v>
          </cell>
          <cell r="E362">
            <v>-22056.829999999994</v>
          </cell>
          <cell r="F362">
            <v>-14232.990000000002</v>
          </cell>
          <cell r="G362">
            <v>-17387.620000000003</v>
          </cell>
          <cell r="H362">
            <v>-5168.0899999999992</v>
          </cell>
          <cell r="I362">
            <v>-1216.98</v>
          </cell>
        </row>
        <row r="363">
          <cell r="A363">
            <v>24241</v>
          </cell>
          <cell r="B363" t="str">
            <v>NARROWS_GT2_6</v>
          </cell>
          <cell r="C363">
            <v>-68050.540000000023</v>
          </cell>
          <cell r="D363">
            <v>-7988.0300000000007</v>
          </cell>
          <cell r="E363">
            <v>-22056.829999999994</v>
          </cell>
          <cell r="F363">
            <v>-14232.990000000002</v>
          </cell>
          <cell r="G363">
            <v>-17387.620000000003</v>
          </cell>
          <cell r="H363">
            <v>-5168.0899999999992</v>
          </cell>
          <cell r="I363">
            <v>-1216.98</v>
          </cell>
        </row>
        <row r="364">
          <cell r="A364">
            <v>24242</v>
          </cell>
          <cell r="B364" t="str">
            <v>NARROWS_GT2_7</v>
          </cell>
          <cell r="C364">
            <v>-68050.540000000023</v>
          </cell>
          <cell r="D364">
            <v>-7988.0300000000007</v>
          </cell>
          <cell r="E364">
            <v>-22056.829999999994</v>
          </cell>
          <cell r="F364">
            <v>-14232.990000000002</v>
          </cell>
          <cell r="G364">
            <v>-17387.620000000003</v>
          </cell>
          <cell r="H364">
            <v>-5168.0899999999992</v>
          </cell>
          <cell r="I364">
            <v>-1216.98</v>
          </cell>
        </row>
        <row r="365">
          <cell r="A365">
            <v>24243</v>
          </cell>
          <cell r="B365" t="str">
            <v>NARROWS_GT2_8</v>
          </cell>
          <cell r="C365">
            <v>-68050.540000000023</v>
          </cell>
          <cell r="D365">
            <v>-7988.0300000000007</v>
          </cell>
          <cell r="E365">
            <v>-22056.829999999994</v>
          </cell>
          <cell r="F365">
            <v>-14232.990000000002</v>
          </cell>
          <cell r="G365">
            <v>-17387.620000000003</v>
          </cell>
          <cell r="H365">
            <v>-5168.0899999999992</v>
          </cell>
          <cell r="I365">
            <v>-1216.98</v>
          </cell>
        </row>
        <row r="366">
          <cell r="A366">
            <v>24244</v>
          </cell>
          <cell r="B366" t="str">
            <v>RAVENSWOOD_GT2_1  TEMP GRP</v>
          </cell>
          <cell r="C366">
            <v>-59121.429999999964</v>
          </cell>
          <cell r="D366">
            <v>-6825.57</v>
          </cell>
          <cell r="E366">
            <v>-20895.97</v>
          </cell>
          <cell r="F366">
            <v>-13033.080000000002</v>
          </cell>
          <cell r="G366">
            <v>-14253.350000000002</v>
          </cell>
          <cell r="H366">
            <v>-3030.2300000000009</v>
          </cell>
          <cell r="I366">
            <v>-1083.23</v>
          </cell>
        </row>
        <row r="367">
          <cell r="A367">
            <v>24245</v>
          </cell>
          <cell r="B367" t="str">
            <v>RAVENSWOOD_GT2_2</v>
          </cell>
          <cell r="C367">
            <v>-59121.429999999964</v>
          </cell>
          <cell r="D367">
            <v>-6825.57</v>
          </cell>
          <cell r="E367">
            <v>-20895.97</v>
          </cell>
          <cell r="F367">
            <v>-13033.080000000002</v>
          </cell>
          <cell r="G367">
            <v>-14253.350000000002</v>
          </cell>
          <cell r="H367">
            <v>-3030.2300000000009</v>
          </cell>
          <cell r="I367">
            <v>-1083.23</v>
          </cell>
        </row>
        <row r="368">
          <cell r="A368">
            <v>24246</v>
          </cell>
          <cell r="B368" t="str">
            <v>RAVENSWOOD_GT2_3</v>
          </cell>
          <cell r="C368">
            <v>-59121.429999999964</v>
          </cell>
          <cell r="D368">
            <v>-6825.57</v>
          </cell>
          <cell r="E368">
            <v>-20895.97</v>
          </cell>
          <cell r="F368">
            <v>-13033.080000000002</v>
          </cell>
          <cell r="G368">
            <v>-14253.350000000002</v>
          </cell>
          <cell r="H368">
            <v>-3030.2300000000009</v>
          </cell>
          <cell r="I368">
            <v>-1083.23</v>
          </cell>
        </row>
        <row r="369">
          <cell r="A369">
            <v>24247</v>
          </cell>
          <cell r="B369" t="str">
            <v>RAVENSWOOD_GT2_4</v>
          </cell>
          <cell r="C369">
            <v>-59121.429999999964</v>
          </cell>
          <cell r="D369">
            <v>-6825.57</v>
          </cell>
          <cell r="E369">
            <v>-20895.97</v>
          </cell>
          <cell r="F369">
            <v>-13033.080000000002</v>
          </cell>
          <cell r="G369">
            <v>-14253.350000000002</v>
          </cell>
          <cell r="H369">
            <v>-3030.2300000000009</v>
          </cell>
          <cell r="I369">
            <v>-1083.23</v>
          </cell>
        </row>
        <row r="370">
          <cell r="A370">
            <v>24248</v>
          </cell>
          <cell r="B370" t="str">
            <v>RAVENSWOOD_GT3_1  TEMP GRP</v>
          </cell>
          <cell r="C370">
            <v>-59121.429999999964</v>
          </cell>
          <cell r="D370">
            <v>-6825.57</v>
          </cell>
          <cell r="E370">
            <v>-20895.97</v>
          </cell>
          <cell r="F370">
            <v>-13033.080000000002</v>
          </cell>
          <cell r="G370">
            <v>-14253.350000000002</v>
          </cell>
          <cell r="H370">
            <v>-3030.2300000000009</v>
          </cell>
          <cell r="I370">
            <v>-1083.23</v>
          </cell>
        </row>
        <row r="371">
          <cell r="A371">
            <v>24249</v>
          </cell>
          <cell r="B371" t="str">
            <v>RAVENSWOOD_GT3_2</v>
          </cell>
          <cell r="C371">
            <v>-59121.429999999964</v>
          </cell>
          <cell r="D371">
            <v>-6825.57</v>
          </cell>
          <cell r="E371">
            <v>-20895.97</v>
          </cell>
          <cell r="F371">
            <v>-13033.080000000002</v>
          </cell>
          <cell r="G371">
            <v>-14253.350000000002</v>
          </cell>
          <cell r="H371">
            <v>-3030.2300000000009</v>
          </cell>
          <cell r="I371">
            <v>-1083.23</v>
          </cell>
        </row>
        <row r="372">
          <cell r="A372">
            <v>24250</v>
          </cell>
          <cell r="B372" t="str">
            <v>RAVENSWOOD_GT3_3</v>
          </cell>
          <cell r="C372">
            <v>-59121.429999999964</v>
          </cell>
          <cell r="D372">
            <v>-6825.57</v>
          </cell>
          <cell r="E372">
            <v>-20895.97</v>
          </cell>
          <cell r="F372">
            <v>-13033.080000000002</v>
          </cell>
          <cell r="G372">
            <v>-14253.350000000002</v>
          </cell>
          <cell r="H372">
            <v>-3030.2300000000009</v>
          </cell>
          <cell r="I372">
            <v>-1083.23</v>
          </cell>
        </row>
        <row r="373">
          <cell r="A373">
            <v>24251</v>
          </cell>
          <cell r="B373" t="str">
            <v>RAVENSWOOD_GT3_4</v>
          </cell>
          <cell r="C373">
            <v>-59121.429999999964</v>
          </cell>
          <cell r="D373">
            <v>-6825.57</v>
          </cell>
          <cell r="E373">
            <v>-20895.97</v>
          </cell>
          <cell r="F373">
            <v>-13033.080000000002</v>
          </cell>
          <cell r="G373">
            <v>-14253.350000000002</v>
          </cell>
          <cell r="H373">
            <v>-3030.2300000000009</v>
          </cell>
          <cell r="I373">
            <v>-1083.23</v>
          </cell>
        </row>
        <row r="374">
          <cell r="A374">
            <v>24252</v>
          </cell>
          <cell r="B374" t="str">
            <v>RAVENSWOOD_GT_4</v>
          </cell>
          <cell r="C374">
            <v>-59121.429999999964</v>
          </cell>
          <cell r="D374">
            <v>-6825.57</v>
          </cell>
          <cell r="E374">
            <v>-20895.97</v>
          </cell>
          <cell r="F374">
            <v>-13033.080000000002</v>
          </cell>
          <cell r="G374">
            <v>-14253.350000000002</v>
          </cell>
          <cell r="H374">
            <v>-3030.2300000000009</v>
          </cell>
          <cell r="I374">
            <v>-1083.23</v>
          </cell>
        </row>
        <row r="375">
          <cell r="A375">
            <v>24253</v>
          </cell>
          <cell r="B375" t="str">
            <v>RAVENSWOOD_GT_6</v>
          </cell>
          <cell r="C375">
            <v>-59121.429999999964</v>
          </cell>
          <cell r="D375">
            <v>-6825.57</v>
          </cell>
          <cell r="E375">
            <v>-20895.97</v>
          </cell>
          <cell r="F375">
            <v>-13033.080000000002</v>
          </cell>
          <cell r="G375">
            <v>-14253.350000000002</v>
          </cell>
          <cell r="H375">
            <v>-3030.2300000000009</v>
          </cell>
          <cell r="I375">
            <v>-1083.23</v>
          </cell>
        </row>
        <row r="376">
          <cell r="A376">
            <v>24254</v>
          </cell>
          <cell r="B376" t="str">
            <v>RAVENSWOOD_GT_5</v>
          </cell>
          <cell r="C376">
            <v>-59121.429999999964</v>
          </cell>
          <cell r="D376">
            <v>-6825.57</v>
          </cell>
          <cell r="E376">
            <v>-20895.97</v>
          </cell>
          <cell r="F376">
            <v>-13033.080000000002</v>
          </cell>
          <cell r="G376">
            <v>-14253.350000000002</v>
          </cell>
          <cell r="H376">
            <v>-3030.2300000000009</v>
          </cell>
          <cell r="I376">
            <v>-1083.23</v>
          </cell>
        </row>
        <row r="377">
          <cell r="A377">
            <v>24255</v>
          </cell>
          <cell r="B377" t="str">
            <v>RAVENSWOOD_GT_7</v>
          </cell>
          <cell r="C377">
            <v>-59121.429999999964</v>
          </cell>
          <cell r="D377">
            <v>-6825.57</v>
          </cell>
          <cell r="E377">
            <v>-20895.97</v>
          </cell>
          <cell r="F377">
            <v>-13033.080000000002</v>
          </cell>
          <cell r="G377">
            <v>-14253.350000000002</v>
          </cell>
          <cell r="H377">
            <v>-3030.2300000000009</v>
          </cell>
          <cell r="I377">
            <v>-1083.23</v>
          </cell>
        </row>
        <row r="378">
          <cell r="A378">
            <v>24256</v>
          </cell>
          <cell r="B378" t="str">
            <v>RAVENSWOOD_GT_8  TEMP GRP(8-11)</v>
          </cell>
          <cell r="C378">
            <v>-58611.569999999971</v>
          </cell>
          <cell r="D378">
            <v>-6418.78</v>
          </cell>
          <cell r="E378">
            <v>-20895.97</v>
          </cell>
          <cell r="F378">
            <v>-13033.080000000002</v>
          </cell>
          <cell r="G378">
            <v>-14253.350000000002</v>
          </cell>
          <cell r="H378">
            <v>-3030.2300000000009</v>
          </cell>
          <cell r="I378">
            <v>-980.1600000000002</v>
          </cell>
        </row>
        <row r="379">
          <cell r="A379">
            <v>24257</v>
          </cell>
          <cell r="B379" t="str">
            <v>RAVENSWOOD_GT_9</v>
          </cell>
          <cell r="C379">
            <v>-58611.569999999971</v>
          </cell>
          <cell r="D379">
            <v>-6418.78</v>
          </cell>
          <cell r="E379">
            <v>-20895.97</v>
          </cell>
          <cell r="F379">
            <v>-13033.080000000002</v>
          </cell>
          <cell r="G379">
            <v>-14253.350000000002</v>
          </cell>
          <cell r="H379">
            <v>-3030.2300000000009</v>
          </cell>
          <cell r="I379">
            <v>-980.1600000000002</v>
          </cell>
        </row>
        <row r="380">
          <cell r="A380">
            <v>24258</v>
          </cell>
          <cell r="B380" t="str">
            <v>RAVENSWOOD_GT_10</v>
          </cell>
          <cell r="C380">
            <v>-58611.569999999971</v>
          </cell>
          <cell r="D380">
            <v>-6418.78</v>
          </cell>
          <cell r="E380">
            <v>-20895.97</v>
          </cell>
          <cell r="F380">
            <v>-13033.080000000002</v>
          </cell>
          <cell r="G380">
            <v>-14253.350000000002</v>
          </cell>
          <cell r="H380">
            <v>-3030.2300000000009</v>
          </cell>
          <cell r="I380">
            <v>-980.1600000000002</v>
          </cell>
        </row>
        <row r="381">
          <cell r="A381">
            <v>24259</v>
          </cell>
          <cell r="B381" t="str">
            <v>RAVENSWOOD_GT_11</v>
          </cell>
          <cell r="C381">
            <v>-58611.569999999971</v>
          </cell>
          <cell r="D381">
            <v>-6418.78</v>
          </cell>
          <cell r="E381">
            <v>-20895.97</v>
          </cell>
          <cell r="F381">
            <v>-13033.080000000002</v>
          </cell>
          <cell r="G381">
            <v>-14253.350000000002</v>
          </cell>
          <cell r="H381">
            <v>-3030.2300000000009</v>
          </cell>
          <cell r="I381">
            <v>-980.1600000000002</v>
          </cell>
        </row>
        <row r="382">
          <cell r="A382">
            <v>24260</v>
          </cell>
          <cell r="B382" t="str">
            <v>74TH STREET_GT_1</v>
          </cell>
          <cell r="C382">
            <v>-59121.429999999964</v>
          </cell>
          <cell r="D382">
            <v>-6825.57</v>
          </cell>
          <cell r="E382">
            <v>-20895.97</v>
          </cell>
          <cell r="F382">
            <v>-13033.080000000002</v>
          </cell>
          <cell r="G382">
            <v>-14253.350000000002</v>
          </cell>
          <cell r="H382">
            <v>-3030.2300000000009</v>
          </cell>
          <cell r="I382">
            <v>-1083.23</v>
          </cell>
        </row>
        <row r="383">
          <cell r="A383">
            <v>24261</v>
          </cell>
          <cell r="B383" t="str">
            <v>74TH STREET_GT_2</v>
          </cell>
          <cell r="C383">
            <v>-59121.429999999964</v>
          </cell>
          <cell r="D383">
            <v>-6825.57</v>
          </cell>
          <cell r="E383">
            <v>-20895.97</v>
          </cell>
          <cell r="F383">
            <v>-13033.080000000002</v>
          </cell>
          <cell r="G383">
            <v>-14253.350000000002</v>
          </cell>
          <cell r="H383">
            <v>-3030.2300000000009</v>
          </cell>
          <cell r="I383">
            <v>-1083.23</v>
          </cell>
        </row>
        <row r="384">
          <cell r="A384">
            <v>61752</v>
          </cell>
          <cell r="B384" t="str">
            <v>WEST</v>
          </cell>
          <cell r="C384">
            <v>-6917.4799999999968</v>
          </cell>
          <cell r="D384">
            <v>-813.08</v>
          </cell>
          <cell r="E384">
            <v>-2468.8499999999995</v>
          </cell>
          <cell r="F384">
            <v>-1875.86</v>
          </cell>
          <cell r="G384">
            <v>-1637.4399999999998</v>
          </cell>
          <cell r="H384">
            <v>-283.84000000000003</v>
          </cell>
          <cell r="I384">
            <v>161.59</v>
          </cell>
        </row>
        <row r="385">
          <cell r="A385">
            <v>61753</v>
          </cell>
          <cell r="B385" t="str">
            <v>GENESE</v>
          </cell>
          <cell r="C385">
            <v>-5143.4999999999973</v>
          </cell>
          <cell r="D385">
            <v>-762.79</v>
          </cell>
          <cell r="E385">
            <v>-2057.39</v>
          </cell>
          <cell r="F385">
            <v>-1336.3600000000001</v>
          </cell>
          <cell r="G385">
            <v>-948.86</v>
          </cell>
          <cell r="H385">
            <v>-229.58</v>
          </cell>
          <cell r="I385">
            <v>191.48000000000005</v>
          </cell>
        </row>
        <row r="386">
          <cell r="A386">
            <v>61754</v>
          </cell>
          <cell r="B386" t="str">
            <v>CENTRL</v>
          </cell>
          <cell r="C386">
            <v>-6433.9699999999984</v>
          </cell>
          <cell r="D386">
            <v>-839.75999999999988</v>
          </cell>
          <cell r="E386">
            <v>-2137.2699999999995</v>
          </cell>
          <cell r="F386">
            <v>-1862.4199999999998</v>
          </cell>
          <cell r="G386">
            <v>-1457.52</v>
          </cell>
          <cell r="H386">
            <v>-227.37999999999994</v>
          </cell>
          <cell r="I386">
            <v>90.379999999999967</v>
          </cell>
        </row>
        <row r="387">
          <cell r="A387">
            <v>61755</v>
          </cell>
          <cell r="B387" t="str">
            <v>NORTH</v>
          </cell>
          <cell r="C387">
            <v>4630.5199999999977</v>
          </cell>
          <cell r="D387">
            <v>1017.8800000000001</v>
          </cell>
          <cell r="E387">
            <v>564.84</v>
          </cell>
          <cell r="F387">
            <v>1562.4800000000002</v>
          </cell>
          <cell r="G387">
            <v>338.23999999999995</v>
          </cell>
          <cell r="H387">
            <v>1111.0999999999999</v>
          </cell>
          <cell r="I387">
            <v>35.979999999999997</v>
          </cell>
        </row>
        <row r="388">
          <cell r="A388">
            <v>61756</v>
          </cell>
          <cell r="B388" t="str">
            <v>MHK VL</v>
          </cell>
          <cell r="C388">
            <v>-1694.6799999999994</v>
          </cell>
          <cell r="D388">
            <v>-97.009999999999991</v>
          </cell>
          <cell r="E388">
            <v>-595.69999999999993</v>
          </cell>
          <cell r="F388">
            <v>-631.81999999999982</v>
          </cell>
          <cell r="G388">
            <v>-421.93999999999994</v>
          </cell>
          <cell r="H388">
            <v>69.239999999999995</v>
          </cell>
          <cell r="I388">
            <v>-17.45</v>
          </cell>
        </row>
        <row r="389">
          <cell r="A389">
            <v>61757</v>
          </cell>
          <cell r="B389" t="str">
            <v>CAPITL</v>
          </cell>
          <cell r="C389">
            <v>-60827.639999999985</v>
          </cell>
          <cell r="D389">
            <v>-8209.8299999999981</v>
          </cell>
          <cell r="E389">
            <v>-22897.899999999998</v>
          </cell>
          <cell r="F389">
            <v>-13760.92</v>
          </cell>
          <cell r="G389">
            <v>-12496.92</v>
          </cell>
          <cell r="H389">
            <v>-2762.7900000000004</v>
          </cell>
          <cell r="I389">
            <v>-699.28</v>
          </cell>
        </row>
        <row r="390">
          <cell r="A390">
            <v>61758</v>
          </cell>
          <cell r="B390" t="str">
            <v>HUD VL</v>
          </cell>
          <cell r="C390">
            <v>-55572.469999999987</v>
          </cell>
          <cell r="D390">
            <v>-6745.5199999999995</v>
          </cell>
          <cell r="E390">
            <v>-20236.769999999997</v>
          </cell>
          <cell r="F390">
            <v>-12719.109999999999</v>
          </cell>
          <cell r="G390">
            <v>-13618.710000000001</v>
          </cell>
          <cell r="H390">
            <v>-2496.87</v>
          </cell>
          <cell r="I390">
            <v>244.51</v>
          </cell>
        </row>
        <row r="391">
          <cell r="A391">
            <v>61759</v>
          </cell>
          <cell r="B391" t="str">
            <v>MILLWD</v>
          </cell>
          <cell r="C391">
            <v>-55591.24000000002</v>
          </cell>
          <cell r="D391">
            <v>-6725.36</v>
          </cell>
          <cell r="E391">
            <v>-19937.73</v>
          </cell>
          <cell r="F391">
            <v>-12874.259999999997</v>
          </cell>
          <cell r="G391">
            <v>-14134.739999999993</v>
          </cell>
          <cell r="H391">
            <v>-2564.9499999999994</v>
          </cell>
          <cell r="I391">
            <v>645.80000000000007</v>
          </cell>
        </row>
        <row r="392">
          <cell r="A392">
            <v>61760</v>
          </cell>
          <cell r="B392" t="str">
            <v>DUNWOD</v>
          </cell>
          <cell r="C392">
            <v>-59101.009999999987</v>
          </cell>
          <cell r="D392">
            <v>-6818</v>
          </cell>
          <cell r="E392">
            <v>-20850.739999999998</v>
          </cell>
          <cell r="F392">
            <v>-13013.2</v>
          </cell>
          <cell r="G392">
            <v>-14252.910000000002</v>
          </cell>
          <cell r="H392">
            <v>-3037.6399999999994</v>
          </cell>
          <cell r="I392">
            <v>-1128.52</v>
          </cell>
        </row>
        <row r="393">
          <cell r="A393">
            <v>61761</v>
          </cell>
          <cell r="B393" t="str">
            <v>N.Y.C.</v>
          </cell>
          <cell r="C393">
            <v>-62121.320000000007</v>
          </cell>
          <cell r="D393">
            <v>-7198.5400000000009</v>
          </cell>
          <cell r="E393">
            <v>-21245.91</v>
          </cell>
          <cell r="F393">
            <v>-13434.42</v>
          </cell>
          <cell r="G393">
            <v>-15318.419999999996</v>
          </cell>
          <cell r="H393">
            <v>-3803.2000000000003</v>
          </cell>
          <cell r="I393">
            <v>-1120.83</v>
          </cell>
        </row>
        <row r="394">
          <cell r="A394">
            <v>61762</v>
          </cell>
          <cell r="B394" t="str">
            <v>LONGIL</v>
          </cell>
          <cell r="C394">
            <v>-78405.089999999924</v>
          </cell>
          <cell r="D394">
            <v>-12322.249999999998</v>
          </cell>
          <cell r="E394">
            <v>-22955.29</v>
          </cell>
          <cell r="F394">
            <v>-16655.510000000002</v>
          </cell>
          <cell r="G394">
            <v>-16637.36</v>
          </cell>
          <cell r="H394">
            <v>-7957.7899999999991</v>
          </cell>
          <cell r="I394">
            <v>-1876.89</v>
          </cell>
        </row>
        <row r="395">
          <cell r="A395">
            <v>61844</v>
          </cell>
          <cell r="B395" t="str">
            <v>H Q</v>
          </cell>
          <cell r="C395">
            <v>3719.8799999999992</v>
          </cell>
          <cell r="D395">
            <v>257.7</v>
          </cell>
          <cell r="E395">
            <v>103.08</v>
          </cell>
          <cell r="F395">
            <v>911.6</v>
          </cell>
          <cell r="G395">
            <v>572.59</v>
          </cell>
          <cell r="H395">
            <v>439.42000000000007</v>
          </cell>
          <cell r="I395">
            <v>1435.4899999999998</v>
          </cell>
        </row>
        <row r="396">
          <cell r="A396">
            <v>61845</v>
          </cell>
          <cell r="B396" t="str">
            <v>NPX</v>
          </cell>
          <cell r="C396">
            <v>-59281.11</v>
          </cell>
          <cell r="D396">
            <v>-7735.36</v>
          </cell>
          <cell r="E396">
            <v>-22308.359999999997</v>
          </cell>
          <cell r="F396">
            <v>-13513.750000000002</v>
          </cell>
          <cell r="G396">
            <v>-12374.25</v>
          </cell>
          <cell r="H396">
            <v>-2688.9900000000011</v>
          </cell>
          <cell r="I396">
            <v>-660.39999999999986</v>
          </cell>
        </row>
        <row r="397">
          <cell r="A397">
            <v>61846</v>
          </cell>
          <cell r="B397" t="str">
            <v>O H</v>
          </cell>
          <cell r="C397">
            <v>-3798.5599999999972</v>
          </cell>
          <cell r="D397">
            <v>-1007.5499999999997</v>
          </cell>
          <cell r="E397">
            <v>-2027.95</v>
          </cell>
          <cell r="F397">
            <v>-1199.6599999999999</v>
          </cell>
          <cell r="G397">
            <v>284.50000000000006</v>
          </cell>
          <cell r="H397">
            <v>-108.27999999999999</v>
          </cell>
          <cell r="I397">
            <v>260.38</v>
          </cell>
        </row>
        <row r="398">
          <cell r="A398">
            <v>61847</v>
          </cell>
          <cell r="B398" t="str">
            <v>PJM</v>
          </cell>
          <cell r="C398">
            <v>-4133.8400000000047</v>
          </cell>
          <cell r="D398">
            <v>-1307.9000000000001</v>
          </cell>
          <cell r="E398">
            <v>-4218.71</v>
          </cell>
          <cell r="F398">
            <v>-3345.6299999999997</v>
          </cell>
          <cell r="G398">
            <v>-3989.8500000000008</v>
          </cell>
          <cell r="H398">
            <v>3186.75</v>
          </cell>
          <cell r="I398">
            <v>5541.5000000000009</v>
          </cell>
        </row>
      </sheetData>
      <sheetData sheetId="7" refreshError="1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36831</v>
          </cell>
          <cell r="E2">
            <v>36861</v>
          </cell>
          <cell r="F2">
            <v>36892</v>
          </cell>
          <cell r="G2">
            <v>36923</v>
          </cell>
          <cell r="H2">
            <v>36951</v>
          </cell>
          <cell r="I2">
            <v>36982</v>
          </cell>
        </row>
        <row r="3">
          <cell r="A3">
            <v>23512</v>
          </cell>
          <cell r="B3" t="str">
            <v>ARTHUR_KILL_2</v>
          </cell>
          <cell r="C3">
            <v>-30277.210000000003</v>
          </cell>
          <cell r="D3">
            <v>-2953.06</v>
          </cell>
          <cell r="E3">
            <v>-6861.45</v>
          </cell>
          <cell r="F3">
            <v>-3503.9199999999996</v>
          </cell>
          <cell r="G3">
            <v>-5190.25</v>
          </cell>
          <cell r="H3">
            <v>-5361.33</v>
          </cell>
          <cell r="I3">
            <v>-6407.2</v>
          </cell>
        </row>
        <row r="4">
          <cell r="A4">
            <v>23513</v>
          </cell>
          <cell r="B4" t="str">
            <v>ARTHUR_KILL_3</v>
          </cell>
          <cell r="C4">
            <v>-20629.910000000011</v>
          </cell>
          <cell r="D4">
            <v>-2363.0699999999997</v>
          </cell>
          <cell r="E4">
            <v>-1574.0400000000002</v>
          </cell>
          <cell r="F4">
            <v>-3731.0200000000004</v>
          </cell>
          <cell r="G4">
            <v>-2395.7099999999996</v>
          </cell>
          <cell r="H4">
            <v>-5274.5699999999988</v>
          </cell>
          <cell r="I4">
            <v>-5291.5000000000009</v>
          </cell>
        </row>
        <row r="5">
          <cell r="A5">
            <v>23514</v>
          </cell>
          <cell r="B5" t="str">
            <v>ALLEGHENY___COGEN</v>
          </cell>
          <cell r="C5">
            <v>-1645.2400000000002</v>
          </cell>
          <cell r="D5">
            <v>-373.39000000000004</v>
          </cell>
          <cell r="E5">
            <v>-129.60000000000002</v>
          </cell>
          <cell r="F5">
            <v>-455.09000000000015</v>
          </cell>
          <cell r="G5">
            <v>-267.01</v>
          </cell>
          <cell r="H5">
            <v>-337.05999999999995</v>
          </cell>
          <cell r="I5">
            <v>-83.090000000000032</v>
          </cell>
        </row>
        <row r="6">
          <cell r="A6">
            <v>23515</v>
          </cell>
          <cell r="B6" t="str">
            <v>BROOKLYN_NAVY_YARD</v>
          </cell>
          <cell r="C6">
            <v>-19863.420000000006</v>
          </cell>
          <cell r="D6">
            <v>-2363.0699999999997</v>
          </cell>
          <cell r="E6">
            <v>-1574.0400000000002</v>
          </cell>
          <cell r="F6">
            <v>-3731.0200000000004</v>
          </cell>
          <cell r="G6">
            <v>-2244.96</v>
          </cell>
          <cell r="H6">
            <v>-5290.0299999999988</v>
          </cell>
          <cell r="I6">
            <v>-4660.3</v>
          </cell>
        </row>
        <row r="7">
          <cell r="A7">
            <v>23516</v>
          </cell>
          <cell r="B7" t="str">
            <v>ASTORIA___3</v>
          </cell>
          <cell r="C7">
            <v>-30149.1</v>
          </cell>
          <cell r="D7">
            <v>-2933.5899999999997</v>
          </cell>
          <cell r="E7">
            <v>-6861.45</v>
          </cell>
          <cell r="F7">
            <v>-3503.9199999999996</v>
          </cell>
          <cell r="G7">
            <v>-5190.25</v>
          </cell>
          <cell r="H7">
            <v>-5252.6900000000005</v>
          </cell>
          <cell r="I7">
            <v>-6407.2</v>
          </cell>
        </row>
        <row r="8">
          <cell r="A8">
            <v>23517</v>
          </cell>
          <cell r="B8" t="str">
            <v>ASTORIA___4</v>
          </cell>
          <cell r="C8">
            <v>-29575.75</v>
          </cell>
          <cell r="D8">
            <v>-2914.2899999999995</v>
          </cell>
          <cell r="E8">
            <v>-6861.45</v>
          </cell>
          <cell r="F8">
            <v>-3458.1499999999992</v>
          </cell>
          <cell r="G8">
            <v>-4573.33</v>
          </cell>
          <cell r="H8">
            <v>-5361.33</v>
          </cell>
          <cell r="I8">
            <v>-6407.2</v>
          </cell>
        </row>
        <row r="9">
          <cell r="A9">
            <v>23518</v>
          </cell>
          <cell r="B9" t="str">
            <v>ASTORIA___5</v>
          </cell>
          <cell r="C9">
            <v>-28813.919999999995</v>
          </cell>
          <cell r="D9">
            <v>-2914.2899999999995</v>
          </cell>
          <cell r="E9">
            <v>-6161.55</v>
          </cell>
          <cell r="F9">
            <v>-3451.1499999999992</v>
          </cell>
          <cell r="G9">
            <v>-4573.33</v>
          </cell>
          <cell r="H9">
            <v>-5306.4</v>
          </cell>
          <cell r="I9">
            <v>-6407.2</v>
          </cell>
        </row>
        <row r="10">
          <cell r="A10">
            <v>23519</v>
          </cell>
          <cell r="B10" t="str">
            <v>POLETTI____</v>
          </cell>
          <cell r="C10">
            <v>-21074.650000000012</v>
          </cell>
          <cell r="D10">
            <v>-2363.02</v>
          </cell>
          <cell r="E10">
            <v>-1573.8700000000001</v>
          </cell>
          <cell r="F10">
            <v>-3730.37</v>
          </cell>
          <cell r="G10">
            <v>-2244.48</v>
          </cell>
          <cell r="H10">
            <v>-5291.8099999999995</v>
          </cell>
          <cell r="I10">
            <v>-5871.1000000000013</v>
          </cell>
        </row>
        <row r="11">
          <cell r="A11">
            <v>23520</v>
          </cell>
          <cell r="B11" t="str">
            <v>ARTHUR KILL_GT_1</v>
          </cell>
          <cell r="C11">
            <v>-30302.47</v>
          </cell>
          <cell r="D11">
            <v>-2978.3199999999997</v>
          </cell>
          <cell r="E11">
            <v>-6861.45</v>
          </cell>
          <cell r="F11">
            <v>-3503.9199999999996</v>
          </cell>
          <cell r="G11">
            <v>-5190.25</v>
          </cell>
          <cell r="H11">
            <v>-5361.33</v>
          </cell>
          <cell r="I11">
            <v>-6407.2</v>
          </cell>
        </row>
        <row r="12">
          <cell r="A12">
            <v>23522</v>
          </cell>
          <cell r="B12" t="str">
            <v>WADING RIVER_IC_1</v>
          </cell>
          <cell r="C12">
            <v>-37378.680000000008</v>
          </cell>
          <cell r="D12">
            <v>-2302.94</v>
          </cell>
          <cell r="E12">
            <v>-868.07999999999993</v>
          </cell>
          <cell r="F12">
            <v>-18271.7</v>
          </cell>
          <cell r="G12">
            <v>-5125.1400000000003</v>
          </cell>
          <cell r="H12">
            <v>-5235.420000000001</v>
          </cell>
          <cell r="I12">
            <v>-5575.4</v>
          </cell>
        </row>
        <row r="13">
          <cell r="A13">
            <v>23523</v>
          </cell>
          <cell r="B13" t="str">
            <v>ASTORIA_GT_1</v>
          </cell>
          <cell r="C13">
            <v>-30302.47</v>
          </cell>
          <cell r="D13">
            <v>-2978.3199999999997</v>
          </cell>
          <cell r="E13">
            <v>-6861.45</v>
          </cell>
          <cell r="F13">
            <v>-3503.9199999999996</v>
          </cell>
          <cell r="G13">
            <v>-5190.25</v>
          </cell>
          <cell r="H13">
            <v>-5361.33</v>
          </cell>
          <cell r="I13">
            <v>-6407.2</v>
          </cell>
        </row>
        <row r="14">
          <cell r="A14">
            <v>23524</v>
          </cell>
          <cell r="B14" t="str">
            <v>EAST RIVER___7</v>
          </cell>
          <cell r="C14">
            <v>-21087.750000000011</v>
          </cell>
          <cell r="D14">
            <v>-2363.02</v>
          </cell>
          <cell r="E14">
            <v>-1574.2</v>
          </cell>
          <cell r="F14">
            <v>-3729.9300000000003</v>
          </cell>
          <cell r="G14">
            <v>-2235.6699999999996</v>
          </cell>
          <cell r="H14">
            <v>-5291.8099999999995</v>
          </cell>
          <cell r="I14">
            <v>-5893.1200000000008</v>
          </cell>
        </row>
        <row r="15">
          <cell r="A15">
            <v>23526</v>
          </cell>
          <cell r="B15" t="str">
            <v>BOWLINE___1</v>
          </cell>
          <cell r="C15">
            <v>-8921.6300000000028</v>
          </cell>
          <cell r="D15">
            <v>-2242.89</v>
          </cell>
          <cell r="E15">
            <v>-318.07</v>
          </cell>
          <cell r="F15">
            <v>-2447.11</v>
          </cell>
          <cell r="G15">
            <v>-1562.3300000000004</v>
          </cell>
          <cell r="H15">
            <v>-1877.4500000000003</v>
          </cell>
          <cell r="I15">
            <v>-473.78000000000009</v>
          </cell>
        </row>
        <row r="16">
          <cell r="A16">
            <v>23527</v>
          </cell>
          <cell r="B16" t="str">
            <v>ADK_NYS___DAM</v>
          </cell>
          <cell r="C16">
            <v>-12443.560000000009</v>
          </cell>
          <cell r="D16">
            <v>-2928.72</v>
          </cell>
          <cell r="E16">
            <v>-775.18</v>
          </cell>
          <cell r="F16">
            <v>-3145.3899999999994</v>
          </cell>
          <cell r="G16">
            <v>-2020.76</v>
          </cell>
          <cell r="H16">
            <v>-2773.8900000000003</v>
          </cell>
          <cell r="I16">
            <v>-799.62000000000012</v>
          </cell>
        </row>
        <row r="17">
          <cell r="A17">
            <v>23528</v>
          </cell>
          <cell r="B17" t="str">
            <v>NEG_PENN_ALLEGHNY</v>
          </cell>
          <cell r="C17">
            <v>-3142.2899999999995</v>
          </cell>
          <cell r="D17">
            <v>-742.81000000000006</v>
          </cell>
          <cell r="E17">
            <v>-176.67</v>
          </cell>
          <cell r="F17">
            <v>-885.35999999999979</v>
          </cell>
          <cell r="G17">
            <v>-515.88</v>
          </cell>
          <cell r="H17">
            <v>-654.39000000000021</v>
          </cell>
          <cell r="I17">
            <v>-167.17999999999998</v>
          </cell>
        </row>
        <row r="18">
          <cell r="A18">
            <v>23530</v>
          </cell>
          <cell r="B18" t="str">
            <v>INDIAN POINT___2</v>
          </cell>
          <cell r="C18">
            <v>-9252.590000000002</v>
          </cell>
          <cell r="D18">
            <v>-2255.67</v>
          </cell>
          <cell r="E18">
            <v>-928.7399999999999</v>
          </cell>
          <cell r="F18">
            <v>-2460.4700000000012</v>
          </cell>
          <cell r="G18">
            <v>-1578.7899999999997</v>
          </cell>
          <cell r="H18">
            <v>-1642.29</v>
          </cell>
          <cell r="I18">
            <v>-386.63</v>
          </cell>
        </row>
        <row r="19">
          <cell r="A19">
            <v>23531</v>
          </cell>
          <cell r="B19" t="str">
            <v>INDIAN POINT___3</v>
          </cell>
          <cell r="C19">
            <v>-9067.9800000000032</v>
          </cell>
          <cell r="D19">
            <v>-2279.2899999999995</v>
          </cell>
          <cell r="E19">
            <v>-303.57</v>
          </cell>
          <cell r="F19">
            <v>-2500.9100000000003</v>
          </cell>
          <cell r="G19">
            <v>-1591.33</v>
          </cell>
          <cell r="H19">
            <v>-1911.1899999999991</v>
          </cell>
          <cell r="I19">
            <v>-481.69</v>
          </cell>
        </row>
        <row r="20">
          <cell r="A20">
            <v>23533</v>
          </cell>
          <cell r="B20" t="str">
            <v>RAVENSWOOD___1</v>
          </cell>
          <cell r="C20">
            <v>-30302.47</v>
          </cell>
          <cell r="D20">
            <v>-2978.3199999999997</v>
          </cell>
          <cell r="E20">
            <v>-6861.45</v>
          </cell>
          <cell r="F20">
            <v>-3503.9199999999996</v>
          </cell>
          <cell r="G20">
            <v>-5190.25</v>
          </cell>
          <cell r="H20">
            <v>-5361.33</v>
          </cell>
          <cell r="I20">
            <v>-6407.2</v>
          </cell>
        </row>
        <row r="21">
          <cell r="A21">
            <v>23534</v>
          </cell>
          <cell r="B21" t="str">
            <v>RAVENSWOOD___2</v>
          </cell>
          <cell r="C21">
            <v>-30302.47</v>
          </cell>
          <cell r="D21">
            <v>-2978.3199999999997</v>
          </cell>
          <cell r="E21">
            <v>-6861.45</v>
          </cell>
          <cell r="F21">
            <v>-3503.9199999999996</v>
          </cell>
          <cell r="G21">
            <v>-5190.25</v>
          </cell>
          <cell r="H21">
            <v>-5361.33</v>
          </cell>
          <cell r="I21">
            <v>-6407.2</v>
          </cell>
        </row>
        <row r="22">
          <cell r="A22">
            <v>23535</v>
          </cell>
          <cell r="B22" t="str">
            <v>RAVENSWOOD___3</v>
          </cell>
          <cell r="C22">
            <v>-18787.45</v>
          </cell>
          <cell r="D22">
            <v>-2359.2299999999996</v>
          </cell>
          <cell r="E22">
            <v>-1513.17</v>
          </cell>
          <cell r="F22">
            <v>-2440.7999999999997</v>
          </cell>
          <cell r="G22">
            <v>-2320.0700000000002</v>
          </cell>
          <cell r="H22">
            <v>-5206.1100000000015</v>
          </cell>
          <cell r="I22">
            <v>-4948.0700000000006</v>
          </cell>
        </row>
        <row r="23">
          <cell r="A23">
            <v>23536</v>
          </cell>
          <cell r="B23" t="str">
            <v>ASTORIA GT2____</v>
          </cell>
          <cell r="C23">
            <v>-30302.47</v>
          </cell>
          <cell r="D23">
            <v>-2978.3199999999997</v>
          </cell>
          <cell r="E23">
            <v>-6861.45</v>
          </cell>
          <cell r="F23">
            <v>-3503.9199999999996</v>
          </cell>
          <cell r="G23">
            <v>-5190.25</v>
          </cell>
          <cell r="H23">
            <v>-5361.33</v>
          </cell>
          <cell r="I23">
            <v>-6407.2</v>
          </cell>
        </row>
        <row r="24">
          <cell r="A24">
            <v>23538</v>
          </cell>
          <cell r="B24" t="str">
            <v>WATERSIDE___6 8 9</v>
          </cell>
          <cell r="C24">
            <v>-30302.47</v>
          </cell>
          <cell r="D24">
            <v>-2978.3199999999997</v>
          </cell>
          <cell r="E24">
            <v>-6861.45</v>
          </cell>
          <cell r="F24">
            <v>-3503.9199999999996</v>
          </cell>
          <cell r="G24">
            <v>-5190.25</v>
          </cell>
          <cell r="H24">
            <v>-5361.33</v>
          </cell>
          <cell r="I24">
            <v>-6407.2</v>
          </cell>
        </row>
        <row r="25">
          <cell r="A25">
            <v>23540</v>
          </cell>
          <cell r="B25" t="str">
            <v>HUDSON AVE_GT_4</v>
          </cell>
          <cell r="C25">
            <v>-19878.600000000006</v>
          </cell>
          <cell r="D25">
            <v>-2363.0699999999997</v>
          </cell>
          <cell r="E25">
            <v>-1574.0400000000002</v>
          </cell>
          <cell r="F25">
            <v>-3731.0200000000004</v>
          </cell>
          <cell r="G25">
            <v>-2244.96</v>
          </cell>
          <cell r="H25">
            <v>-5290.0299999999988</v>
          </cell>
          <cell r="I25">
            <v>-4675.4799999999996</v>
          </cell>
        </row>
        <row r="26">
          <cell r="A26">
            <v>23541</v>
          </cell>
          <cell r="B26" t="str">
            <v>KIAC_JFK_AIRPORT</v>
          </cell>
          <cell r="C26">
            <v>-19863.420000000006</v>
          </cell>
          <cell r="D26">
            <v>-2363.0699999999997</v>
          </cell>
          <cell r="E26">
            <v>-1574.0400000000002</v>
          </cell>
          <cell r="F26">
            <v>-3731.0200000000004</v>
          </cell>
          <cell r="G26">
            <v>-2244.96</v>
          </cell>
          <cell r="H26">
            <v>-5290.0299999999988</v>
          </cell>
          <cell r="I26">
            <v>-4660.3</v>
          </cell>
        </row>
        <row r="27">
          <cell r="A27">
            <v>23543</v>
          </cell>
          <cell r="B27" t="str">
            <v>KINTIGH____</v>
          </cell>
          <cell r="C27">
            <v>-1247.0499999999997</v>
          </cell>
          <cell r="D27">
            <v>-281.05</v>
          </cell>
          <cell r="E27">
            <v>-116.96</v>
          </cell>
          <cell r="F27">
            <v>-339.67000000000013</v>
          </cell>
          <cell r="G27">
            <v>-198.67000000000002</v>
          </cell>
          <cell r="H27">
            <v>-249.90999999999994</v>
          </cell>
          <cell r="I27">
            <v>-60.790000000000006</v>
          </cell>
        </row>
        <row r="28">
          <cell r="A28">
            <v>23545</v>
          </cell>
          <cell r="B28" t="str">
            <v>BARRETT___1</v>
          </cell>
          <cell r="C28">
            <v>-52774.659999999982</v>
          </cell>
          <cell r="D28">
            <v>-2980.2200000000003</v>
          </cell>
          <cell r="E28">
            <v>-8893.0200000000023</v>
          </cell>
          <cell r="F28">
            <v>-24660.92</v>
          </cell>
          <cell r="G28">
            <v>-5386.5599999999995</v>
          </cell>
          <cell r="H28">
            <v>-5242.84</v>
          </cell>
          <cell r="I28">
            <v>-5611.1</v>
          </cell>
        </row>
        <row r="29">
          <cell r="A29">
            <v>23546</v>
          </cell>
          <cell r="B29" t="str">
            <v>BARRETT___2</v>
          </cell>
          <cell r="C29">
            <v>-52668.349999999984</v>
          </cell>
          <cell r="D29">
            <v>-2980.2200000000003</v>
          </cell>
          <cell r="E29">
            <v>-8786.7100000000009</v>
          </cell>
          <cell r="F29">
            <v>-24660.92</v>
          </cell>
          <cell r="G29">
            <v>-5386.5599999999995</v>
          </cell>
          <cell r="H29">
            <v>-5242.84</v>
          </cell>
          <cell r="I29">
            <v>-5611.1</v>
          </cell>
        </row>
        <row r="30">
          <cell r="A30">
            <v>23547</v>
          </cell>
          <cell r="B30" t="str">
            <v>WADING RIVER_IC_2</v>
          </cell>
          <cell r="C30">
            <v>-37378.680000000008</v>
          </cell>
          <cell r="D30">
            <v>-2302.94</v>
          </cell>
          <cell r="E30">
            <v>-868.07999999999993</v>
          </cell>
          <cell r="F30">
            <v>-18271.7</v>
          </cell>
          <cell r="G30">
            <v>-5125.1400000000003</v>
          </cell>
          <cell r="H30">
            <v>-5235.420000000001</v>
          </cell>
          <cell r="I30">
            <v>-5575.4</v>
          </cell>
        </row>
        <row r="31">
          <cell r="A31">
            <v>23548</v>
          </cell>
          <cell r="B31" t="str">
            <v>FAR ROCKAWAY___4</v>
          </cell>
          <cell r="C31">
            <v>-47781.909999999967</v>
          </cell>
          <cell r="D31">
            <v>-2781.18</v>
          </cell>
          <cell r="E31">
            <v>-6436.99</v>
          </cell>
          <cell r="F31">
            <v>-22423.020000000004</v>
          </cell>
          <cell r="G31">
            <v>-5297.2300000000005</v>
          </cell>
          <cell r="H31">
            <v>-5245.07</v>
          </cell>
          <cell r="I31">
            <v>-5598.42</v>
          </cell>
        </row>
        <row r="32">
          <cell r="A32">
            <v>23550</v>
          </cell>
          <cell r="B32" t="str">
            <v>GLENWOOD___4</v>
          </cell>
          <cell r="C32">
            <v>-41522.909999999989</v>
          </cell>
          <cell r="D32">
            <v>-2550.1200000000003</v>
          </cell>
          <cell r="E32">
            <v>-3492.92</v>
          </cell>
          <cell r="F32">
            <v>-19467.36</v>
          </cell>
          <cell r="G32">
            <v>-5178.12</v>
          </cell>
          <cell r="H32">
            <v>-5252.6900000000005</v>
          </cell>
          <cell r="I32">
            <v>-5581.6999999999989</v>
          </cell>
        </row>
        <row r="33">
          <cell r="A33">
            <v>23551</v>
          </cell>
          <cell r="B33" t="str">
            <v>NORTHPORT___1</v>
          </cell>
          <cell r="C33">
            <v>-35148.01</v>
          </cell>
          <cell r="D33">
            <v>-2296.64</v>
          </cell>
          <cell r="E33">
            <v>-64.169999999999931</v>
          </cell>
          <cell r="F33">
            <v>-17406.609999999997</v>
          </cell>
          <cell r="G33">
            <v>-4570.34</v>
          </cell>
          <cell r="H33">
            <v>-5235.1100000000006</v>
          </cell>
          <cell r="I33">
            <v>-5575.1399999999994</v>
          </cell>
        </row>
        <row r="34">
          <cell r="A34">
            <v>23552</v>
          </cell>
          <cell r="B34" t="str">
            <v>NORTHPORT___2</v>
          </cell>
          <cell r="C34">
            <v>-35008.199999999997</v>
          </cell>
          <cell r="D34">
            <v>-2296.64</v>
          </cell>
          <cell r="E34">
            <v>75.640000000000015</v>
          </cell>
          <cell r="F34">
            <v>-17406.609999999997</v>
          </cell>
          <cell r="G34">
            <v>-4570.34</v>
          </cell>
          <cell r="H34">
            <v>-5235.1100000000006</v>
          </cell>
          <cell r="I34">
            <v>-5575.1399999999994</v>
          </cell>
        </row>
        <row r="35">
          <cell r="A35">
            <v>23553</v>
          </cell>
          <cell r="B35" t="str">
            <v>NORTHPORT___3</v>
          </cell>
          <cell r="C35">
            <v>-36223.410000000003</v>
          </cell>
          <cell r="D35">
            <v>-2158.5199999999995</v>
          </cell>
          <cell r="E35">
            <v>-411.06000000000006</v>
          </cell>
          <cell r="F35">
            <v>-18205.090000000004</v>
          </cell>
          <cell r="G35">
            <v>-4676.04</v>
          </cell>
          <cell r="H35">
            <v>-5236.0400000000009</v>
          </cell>
          <cell r="I35">
            <v>-5536.6600000000008</v>
          </cell>
        </row>
        <row r="36">
          <cell r="A36">
            <v>23555</v>
          </cell>
          <cell r="B36" t="str">
            <v>PORT_JEFF_3</v>
          </cell>
          <cell r="C36">
            <v>-37378.730000000003</v>
          </cell>
          <cell r="D36">
            <v>-2302.8900000000003</v>
          </cell>
          <cell r="E36">
            <v>-868.35</v>
          </cell>
          <cell r="F36">
            <v>-18271.829999999998</v>
          </cell>
          <cell r="G36">
            <v>-5124.84</v>
          </cell>
          <cell r="H36">
            <v>-5235.420000000001</v>
          </cell>
          <cell r="I36">
            <v>-5575.4</v>
          </cell>
        </row>
        <row r="37">
          <cell r="A37">
            <v>23557</v>
          </cell>
          <cell r="B37" t="str">
            <v>HUNTLEY___63</v>
          </cell>
          <cell r="C37">
            <v>-1468.47</v>
          </cell>
          <cell r="D37">
            <v>-332.27000000000004</v>
          </cell>
          <cell r="E37">
            <v>-123.47000000000003</v>
          </cell>
          <cell r="F37">
            <v>-403.62999999999994</v>
          </cell>
          <cell r="G37">
            <v>-236.79000000000005</v>
          </cell>
          <cell r="H37">
            <v>-298.96999999999997</v>
          </cell>
          <cell r="I37">
            <v>-73.34</v>
          </cell>
        </row>
        <row r="38">
          <cell r="A38">
            <v>23558</v>
          </cell>
          <cell r="B38" t="str">
            <v>HUNTLEY___64</v>
          </cell>
          <cell r="C38">
            <v>-1468.47</v>
          </cell>
          <cell r="D38">
            <v>-332.27000000000004</v>
          </cell>
          <cell r="E38">
            <v>-123.47000000000003</v>
          </cell>
          <cell r="F38">
            <v>-403.62999999999994</v>
          </cell>
          <cell r="G38">
            <v>-236.79000000000005</v>
          </cell>
          <cell r="H38">
            <v>-298.96999999999997</v>
          </cell>
          <cell r="I38">
            <v>-73.34</v>
          </cell>
        </row>
        <row r="39">
          <cell r="A39">
            <v>23559</v>
          </cell>
          <cell r="B39" t="str">
            <v>HUNTLEY___65</v>
          </cell>
          <cell r="C39">
            <v>-1468.47</v>
          </cell>
          <cell r="D39">
            <v>-332.27000000000004</v>
          </cell>
          <cell r="E39">
            <v>-123.47000000000003</v>
          </cell>
          <cell r="F39">
            <v>-403.62999999999994</v>
          </cell>
          <cell r="G39">
            <v>-236.79000000000005</v>
          </cell>
          <cell r="H39">
            <v>-298.96999999999997</v>
          </cell>
          <cell r="I39">
            <v>-73.34</v>
          </cell>
        </row>
        <row r="40">
          <cell r="A40">
            <v>23560</v>
          </cell>
          <cell r="B40" t="str">
            <v>HUNTLEY___66</v>
          </cell>
          <cell r="C40">
            <v>-1468.47</v>
          </cell>
          <cell r="D40">
            <v>-332.27000000000004</v>
          </cell>
          <cell r="E40">
            <v>-123.47000000000003</v>
          </cell>
          <cell r="F40">
            <v>-403.62999999999994</v>
          </cell>
          <cell r="G40">
            <v>-236.79000000000005</v>
          </cell>
          <cell r="H40">
            <v>-298.96999999999997</v>
          </cell>
          <cell r="I40">
            <v>-73.34</v>
          </cell>
        </row>
        <row r="41">
          <cell r="A41">
            <v>23561</v>
          </cell>
          <cell r="B41" t="str">
            <v>HUNTLEY___67</v>
          </cell>
          <cell r="C41">
            <v>-1471.049999999999</v>
          </cell>
          <cell r="D41">
            <v>-332.60999999999996</v>
          </cell>
          <cell r="E41">
            <v>-123.59000000000003</v>
          </cell>
          <cell r="F41">
            <v>-404.95999999999992</v>
          </cell>
          <cell r="G41">
            <v>-237.43000000000004</v>
          </cell>
          <cell r="H41">
            <v>-299.35999999999996</v>
          </cell>
          <cell r="I41">
            <v>-73.099999999999994</v>
          </cell>
        </row>
        <row r="42">
          <cell r="A42">
            <v>23562</v>
          </cell>
          <cell r="B42" t="str">
            <v>HUNTLEY___68</v>
          </cell>
          <cell r="C42">
            <v>-1471.049999999999</v>
          </cell>
          <cell r="D42">
            <v>-332.60999999999996</v>
          </cell>
          <cell r="E42">
            <v>-123.59000000000003</v>
          </cell>
          <cell r="F42">
            <v>-404.95999999999992</v>
          </cell>
          <cell r="G42">
            <v>-237.43000000000004</v>
          </cell>
          <cell r="H42">
            <v>-299.35999999999996</v>
          </cell>
          <cell r="I42">
            <v>-73.099999999999994</v>
          </cell>
        </row>
        <row r="43">
          <cell r="A43">
            <v>23563</v>
          </cell>
          <cell r="B43" t="str">
            <v>DUNKIRK___1</v>
          </cell>
          <cell r="C43">
            <v>-1702.7800000000009</v>
          </cell>
          <cell r="D43">
            <v>-388.85000000000008</v>
          </cell>
          <cell r="E43">
            <v>-130.63</v>
          </cell>
          <cell r="F43">
            <v>-471.6099999999999</v>
          </cell>
          <cell r="G43">
            <v>-275.36999999999995</v>
          </cell>
          <cell r="H43">
            <v>-350.13</v>
          </cell>
          <cell r="I43">
            <v>-86.19</v>
          </cell>
        </row>
        <row r="44">
          <cell r="A44">
            <v>23564</v>
          </cell>
          <cell r="B44" t="str">
            <v>DUNKIRK___2</v>
          </cell>
          <cell r="C44">
            <v>-1702.7800000000009</v>
          </cell>
          <cell r="D44">
            <v>-388.85000000000008</v>
          </cell>
          <cell r="E44">
            <v>-130.63</v>
          </cell>
          <cell r="F44">
            <v>-471.6099999999999</v>
          </cell>
          <cell r="G44">
            <v>-275.36999999999995</v>
          </cell>
          <cell r="H44">
            <v>-350.13</v>
          </cell>
          <cell r="I44">
            <v>-86.19</v>
          </cell>
        </row>
        <row r="45">
          <cell r="A45">
            <v>23565</v>
          </cell>
          <cell r="B45" t="str">
            <v>DUNKIRK___3</v>
          </cell>
          <cell r="C45">
            <v>-1722.359999999999</v>
          </cell>
          <cell r="D45">
            <v>-394.27</v>
          </cell>
          <cell r="E45">
            <v>-131.45000000000002</v>
          </cell>
          <cell r="F45">
            <v>-476.8</v>
          </cell>
          <cell r="G45">
            <v>-278.67000000000007</v>
          </cell>
          <cell r="H45">
            <v>-354.08</v>
          </cell>
          <cell r="I45">
            <v>-87.089999999999975</v>
          </cell>
        </row>
        <row r="46">
          <cell r="A46">
            <v>23566</v>
          </cell>
          <cell r="B46" t="str">
            <v>DUNKIRK___4</v>
          </cell>
          <cell r="C46">
            <v>-1722.4899999999991</v>
          </cell>
          <cell r="D46">
            <v>-394.27</v>
          </cell>
          <cell r="E46">
            <v>-131.45000000000002</v>
          </cell>
          <cell r="F46">
            <v>-476.93</v>
          </cell>
          <cell r="G46">
            <v>-278.67000000000007</v>
          </cell>
          <cell r="H46">
            <v>-354.08</v>
          </cell>
          <cell r="I46">
            <v>-87.089999999999975</v>
          </cell>
        </row>
        <row r="47">
          <cell r="A47">
            <v>23567</v>
          </cell>
          <cell r="B47" t="str">
            <v>INDECK___ILION</v>
          </cell>
          <cell r="C47">
            <v>208.57000000000002</v>
          </cell>
          <cell r="D47">
            <v>61.430000000000007</v>
          </cell>
          <cell r="E47">
            <v>12.08</v>
          </cell>
          <cell r="F47">
            <v>44.269999999999982</v>
          </cell>
          <cell r="G47">
            <v>38.049999999999997</v>
          </cell>
          <cell r="H47">
            <v>44.030000000000008</v>
          </cell>
          <cell r="I47">
            <v>8.7099999999999991</v>
          </cell>
        </row>
        <row r="48">
          <cell r="A48">
            <v>23571</v>
          </cell>
          <cell r="B48" t="str">
            <v>ALBANY___1</v>
          </cell>
          <cell r="C48">
            <v>-12247.350000000006</v>
          </cell>
          <cell r="D48">
            <v>-2911.9199999999996</v>
          </cell>
          <cell r="E48">
            <v>-766.25</v>
          </cell>
          <cell r="F48">
            <v>-3129.2999999999997</v>
          </cell>
          <cell r="G48">
            <v>-1999.3100000000004</v>
          </cell>
          <cell r="H48">
            <v>-2699.66</v>
          </cell>
          <cell r="I48">
            <v>-740.9100000000002</v>
          </cell>
        </row>
        <row r="49">
          <cell r="A49">
            <v>23572</v>
          </cell>
          <cell r="B49" t="str">
            <v>ALBANY___2</v>
          </cell>
          <cell r="C49">
            <v>-12247.350000000006</v>
          </cell>
          <cell r="D49">
            <v>-2911.9199999999996</v>
          </cell>
          <cell r="E49">
            <v>-766.25</v>
          </cell>
          <cell r="F49">
            <v>-3129.2999999999997</v>
          </cell>
          <cell r="G49">
            <v>-1999.3100000000004</v>
          </cell>
          <cell r="H49">
            <v>-2699.66</v>
          </cell>
          <cell r="I49">
            <v>-740.9100000000002</v>
          </cell>
        </row>
        <row r="50">
          <cell r="A50">
            <v>23573</v>
          </cell>
          <cell r="B50" t="str">
            <v>ALBANY___3</v>
          </cell>
          <cell r="C50">
            <v>-12247.350000000006</v>
          </cell>
          <cell r="D50">
            <v>-2911.9199999999996</v>
          </cell>
          <cell r="E50">
            <v>-766.25</v>
          </cell>
          <cell r="F50">
            <v>-3129.2999999999997</v>
          </cell>
          <cell r="G50">
            <v>-1999.3100000000004</v>
          </cell>
          <cell r="H50">
            <v>-2699.66</v>
          </cell>
          <cell r="I50">
            <v>-740.9100000000002</v>
          </cell>
        </row>
        <row r="51">
          <cell r="A51">
            <v>23574</v>
          </cell>
          <cell r="B51" t="str">
            <v>ALBANY___4</v>
          </cell>
          <cell r="C51">
            <v>-12247.350000000006</v>
          </cell>
          <cell r="D51">
            <v>-2911.9199999999996</v>
          </cell>
          <cell r="E51">
            <v>-766.25</v>
          </cell>
          <cell r="F51">
            <v>-3129.2999999999997</v>
          </cell>
          <cell r="G51">
            <v>-1999.3100000000004</v>
          </cell>
          <cell r="H51">
            <v>-2699.66</v>
          </cell>
          <cell r="I51">
            <v>-740.9100000000002</v>
          </cell>
        </row>
        <row r="52">
          <cell r="A52">
            <v>23575</v>
          </cell>
          <cell r="B52" t="str">
            <v>NINE_MILE_1</v>
          </cell>
          <cell r="C52">
            <v>-169.75000000000011</v>
          </cell>
          <cell r="D52">
            <v>-140.72000000000003</v>
          </cell>
          <cell r="E52">
            <v>332.28000000000003</v>
          </cell>
          <cell r="F52">
            <v>-164.27</v>
          </cell>
          <cell r="G52">
            <v>-58.040000000000013</v>
          </cell>
          <cell r="H52">
            <v>-115.25999999999999</v>
          </cell>
          <cell r="I52">
            <v>-23.74</v>
          </cell>
        </row>
        <row r="53">
          <cell r="A53">
            <v>23579</v>
          </cell>
          <cell r="B53" t="str">
            <v>GOUDEY___7</v>
          </cell>
          <cell r="C53">
            <v>-3031.6500000000015</v>
          </cell>
          <cell r="D53">
            <v>-725.13999999999976</v>
          </cell>
          <cell r="E53">
            <v>-172.67000000000002</v>
          </cell>
          <cell r="F53">
            <v>-849.90999999999974</v>
          </cell>
          <cell r="G53">
            <v>-495.82</v>
          </cell>
          <cell r="H53">
            <v>-627.82000000000005</v>
          </cell>
          <cell r="I53">
            <v>-160.29</v>
          </cell>
        </row>
        <row r="54">
          <cell r="A54">
            <v>23580</v>
          </cell>
          <cell r="B54" t="str">
            <v>GOUDEY___8</v>
          </cell>
          <cell r="C54">
            <v>-3031.6500000000015</v>
          </cell>
          <cell r="D54">
            <v>-725.13999999999976</v>
          </cell>
          <cell r="E54">
            <v>-172.67000000000002</v>
          </cell>
          <cell r="F54">
            <v>-849.90999999999974</v>
          </cell>
          <cell r="G54">
            <v>-495.82</v>
          </cell>
          <cell r="H54">
            <v>-627.82000000000005</v>
          </cell>
          <cell r="I54">
            <v>-160.29</v>
          </cell>
        </row>
        <row r="55">
          <cell r="A55">
            <v>23582</v>
          </cell>
          <cell r="B55" t="str">
            <v>GREENIDGE___3</v>
          </cell>
          <cell r="C55">
            <v>-1829.3099999999997</v>
          </cell>
          <cell r="D55">
            <v>-418.93999999999994</v>
          </cell>
          <cell r="E55">
            <v>-135.24</v>
          </cell>
          <cell r="F55">
            <v>-511.31999999999994</v>
          </cell>
          <cell r="G55">
            <v>-291.66000000000003</v>
          </cell>
          <cell r="H55">
            <v>-377.64</v>
          </cell>
          <cell r="I55">
            <v>-94.509999999999991</v>
          </cell>
        </row>
        <row r="56">
          <cell r="A56">
            <v>23583</v>
          </cell>
          <cell r="B56" t="str">
            <v>GREENIDGE___4</v>
          </cell>
          <cell r="C56">
            <v>-1829.3099999999997</v>
          </cell>
          <cell r="D56">
            <v>-418.93999999999994</v>
          </cell>
          <cell r="E56">
            <v>-135.24</v>
          </cell>
          <cell r="F56">
            <v>-511.31999999999994</v>
          </cell>
          <cell r="G56">
            <v>-291.66000000000003</v>
          </cell>
          <cell r="H56">
            <v>-377.64</v>
          </cell>
          <cell r="I56">
            <v>-94.509999999999991</v>
          </cell>
        </row>
        <row r="57">
          <cell r="A57">
            <v>23584</v>
          </cell>
          <cell r="B57" t="str">
            <v>MILLIKEN___1</v>
          </cell>
          <cell r="C57">
            <v>-1628.43</v>
          </cell>
          <cell r="D57">
            <v>-365.29000000000008</v>
          </cell>
          <cell r="E57">
            <v>-130.81</v>
          </cell>
          <cell r="F57">
            <v>-452.91</v>
          </cell>
          <cell r="G57">
            <v>-262.93</v>
          </cell>
          <cell r="H57">
            <v>-332.52999999999992</v>
          </cell>
          <cell r="I57">
            <v>-83.960000000000008</v>
          </cell>
        </row>
        <row r="58">
          <cell r="A58">
            <v>23585</v>
          </cell>
          <cell r="B58" t="str">
            <v>MILLIKEN___2</v>
          </cell>
          <cell r="C58">
            <v>-1628.43</v>
          </cell>
          <cell r="D58">
            <v>-365.29000000000008</v>
          </cell>
          <cell r="E58">
            <v>-130.81</v>
          </cell>
          <cell r="F58">
            <v>-452.91</v>
          </cell>
          <cell r="G58">
            <v>-262.93</v>
          </cell>
          <cell r="H58">
            <v>-332.52999999999992</v>
          </cell>
          <cell r="I58">
            <v>-83.960000000000008</v>
          </cell>
        </row>
        <row r="59">
          <cell r="A59">
            <v>23586</v>
          </cell>
          <cell r="B59" t="str">
            <v>DANSKAMMER___1</v>
          </cell>
          <cell r="C59">
            <v>-10551.719999999998</v>
          </cell>
          <cell r="D59">
            <v>-2337.2000000000003</v>
          </cell>
          <cell r="E59">
            <v>-648.91999999999996</v>
          </cell>
          <cell r="F59">
            <v>-2562.81</v>
          </cell>
          <cell r="G59">
            <v>-1602.26</v>
          </cell>
          <cell r="H59">
            <v>-2675.2200000000003</v>
          </cell>
          <cell r="I59">
            <v>-725.31</v>
          </cell>
        </row>
        <row r="60">
          <cell r="A60">
            <v>23587</v>
          </cell>
          <cell r="B60" t="str">
            <v>ROSETON___1</v>
          </cell>
          <cell r="C60">
            <v>-10486.449999999999</v>
          </cell>
          <cell r="D60">
            <v>-2262.64</v>
          </cell>
          <cell r="E60">
            <v>-636.05999999999995</v>
          </cell>
          <cell r="F60">
            <v>-2484.2500000000014</v>
          </cell>
          <cell r="G60">
            <v>-1544.0899999999997</v>
          </cell>
          <cell r="H60">
            <v>-2804.5399999999991</v>
          </cell>
          <cell r="I60">
            <v>-754.87</v>
          </cell>
        </row>
        <row r="61">
          <cell r="A61">
            <v>23588</v>
          </cell>
          <cell r="B61" t="str">
            <v>ROSETON___2</v>
          </cell>
          <cell r="C61">
            <v>-10486.449999999999</v>
          </cell>
          <cell r="D61">
            <v>-2262.64</v>
          </cell>
          <cell r="E61">
            <v>-636.05999999999995</v>
          </cell>
          <cell r="F61">
            <v>-2484.2500000000014</v>
          </cell>
          <cell r="G61">
            <v>-1544.0899999999997</v>
          </cell>
          <cell r="H61">
            <v>-2804.5399999999991</v>
          </cell>
          <cell r="I61">
            <v>-754.87</v>
          </cell>
        </row>
        <row r="62">
          <cell r="A62">
            <v>23589</v>
          </cell>
          <cell r="B62" t="str">
            <v>DANSKAMMER___2</v>
          </cell>
          <cell r="C62">
            <v>-10551.719999999998</v>
          </cell>
          <cell r="D62">
            <v>-2337.2000000000003</v>
          </cell>
          <cell r="E62">
            <v>-648.91999999999996</v>
          </cell>
          <cell r="F62">
            <v>-2562.81</v>
          </cell>
          <cell r="G62">
            <v>-1602.26</v>
          </cell>
          <cell r="H62">
            <v>-2675.2200000000003</v>
          </cell>
          <cell r="I62">
            <v>-725.31</v>
          </cell>
        </row>
        <row r="63">
          <cell r="A63">
            <v>23590</v>
          </cell>
          <cell r="B63" t="str">
            <v>DANSKAMMER___3</v>
          </cell>
          <cell r="C63">
            <v>-10551.719999999998</v>
          </cell>
          <cell r="D63">
            <v>-2337.2000000000003</v>
          </cell>
          <cell r="E63">
            <v>-648.91999999999996</v>
          </cell>
          <cell r="F63">
            <v>-2562.81</v>
          </cell>
          <cell r="G63">
            <v>-1602.26</v>
          </cell>
          <cell r="H63">
            <v>-2675.2200000000003</v>
          </cell>
          <cell r="I63">
            <v>-725.31</v>
          </cell>
        </row>
        <row r="64">
          <cell r="A64">
            <v>23591</v>
          </cell>
          <cell r="B64" t="str">
            <v>DANSKAMMER___4</v>
          </cell>
          <cell r="C64">
            <v>-10551.719999999998</v>
          </cell>
          <cell r="D64">
            <v>-2337.2000000000003</v>
          </cell>
          <cell r="E64">
            <v>-648.91999999999996</v>
          </cell>
          <cell r="F64">
            <v>-2562.81</v>
          </cell>
          <cell r="G64">
            <v>-1602.26</v>
          </cell>
          <cell r="H64">
            <v>-2675.2200000000003</v>
          </cell>
          <cell r="I64">
            <v>-725.31</v>
          </cell>
        </row>
        <row r="65">
          <cell r="A65">
            <v>23592</v>
          </cell>
          <cell r="B65" t="str">
            <v>DANSKAMMER___DIESEL</v>
          </cell>
          <cell r="C65">
            <v>-10551.719999999998</v>
          </cell>
          <cell r="D65">
            <v>-2337.2000000000003</v>
          </cell>
          <cell r="E65">
            <v>-648.91999999999996</v>
          </cell>
          <cell r="F65">
            <v>-2562.81</v>
          </cell>
          <cell r="G65">
            <v>-1602.26</v>
          </cell>
          <cell r="H65">
            <v>-2675.2200000000003</v>
          </cell>
          <cell r="I65">
            <v>-725.31</v>
          </cell>
        </row>
        <row r="66">
          <cell r="A66">
            <v>23593</v>
          </cell>
          <cell r="B66" t="str">
            <v>LOVETT___5</v>
          </cell>
          <cell r="C66">
            <v>-8926.2900000000009</v>
          </cell>
          <cell r="D66">
            <v>-2236.5099999999998</v>
          </cell>
          <cell r="E66">
            <v>-341.66</v>
          </cell>
          <cell r="F66">
            <v>-2442.5799999999995</v>
          </cell>
          <cell r="G66">
            <v>-1548.22</v>
          </cell>
          <cell r="H66">
            <v>-1884.9899999999998</v>
          </cell>
          <cell r="I66">
            <v>-472.32999999999993</v>
          </cell>
        </row>
        <row r="67">
          <cell r="A67">
            <v>23595</v>
          </cell>
          <cell r="B67" t="str">
            <v>BOWLINE___2</v>
          </cell>
          <cell r="C67">
            <v>-8918.2799999999952</v>
          </cell>
          <cell r="D67">
            <v>-2243.56</v>
          </cell>
          <cell r="E67">
            <v>-317.34999999999997</v>
          </cell>
          <cell r="F67">
            <v>-2447.67</v>
          </cell>
          <cell r="G67">
            <v>-1563.48</v>
          </cell>
          <cell r="H67">
            <v>-1881.8400000000008</v>
          </cell>
          <cell r="I67">
            <v>-464.38</v>
          </cell>
        </row>
        <row r="68">
          <cell r="A68">
            <v>23598</v>
          </cell>
          <cell r="B68" t="str">
            <v>FITZPATRICK____</v>
          </cell>
          <cell r="C68">
            <v>-164.31</v>
          </cell>
          <cell r="D68">
            <v>-135.63</v>
          </cell>
          <cell r="E68">
            <v>314.74000000000012</v>
          </cell>
          <cell r="F68">
            <v>-157.55000000000004</v>
          </cell>
          <cell r="G68">
            <v>-53.52000000000001</v>
          </cell>
          <cell r="H68">
            <v>-109.47000000000001</v>
          </cell>
          <cell r="I68">
            <v>-22.879999999999995</v>
          </cell>
        </row>
        <row r="69">
          <cell r="A69">
            <v>23599</v>
          </cell>
          <cell r="B69" t="str">
            <v>GILBOA____</v>
          </cell>
          <cell r="C69">
            <v>-9442.7700000000023</v>
          </cell>
          <cell r="D69">
            <v>-2208.7599999999998</v>
          </cell>
          <cell r="E69">
            <v>-604.85</v>
          </cell>
          <cell r="F69">
            <v>-2454.3100000000004</v>
          </cell>
          <cell r="G69">
            <v>-1526.6799999999998</v>
          </cell>
          <cell r="H69">
            <v>-2106.1400000000003</v>
          </cell>
          <cell r="I69">
            <v>-542.03</v>
          </cell>
        </row>
        <row r="70">
          <cell r="A70">
            <v>23600</v>
          </cell>
          <cell r="B70" t="str">
            <v>ST LAWRENCE____</v>
          </cell>
          <cell r="C70">
            <v>280.07000000000016</v>
          </cell>
          <cell r="D70">
            <v>72.02</v>
          </cell>
          <cell r="E70">
            <v>13.040000000000001</v>
          </cell>
          <cell r="F70">
            <v>44.069999999999986</v>
          </cell>
          <cell r="G70">
            <v>37.70000000000001</v>
          </cell>
          <cell r="H70">
            <v>37.94</v>
          </cell>
          <cell r="I70">
            <v>75.299999999999983</v>
          </cell>
        </row>
        <row r="71">
          <cell r="A71">
            <v>23601</v>
          </cell>
          <cell r="B71" t="str">
            <v>WADING RIVER_IC_3</v>
          </cell>
          <cell r="C71">
            <v>-37378.680000000008</v>
          </cell>
          <cell r="D71">
            <v>-2302.94</v>
          </cell>
          <cell r="E71">
            <v>-868.07999999999993</v>
          </cell>
          <cell r="F71">
            <v>-18271.7</v>
          </cell>
          <cell r="G71">
            <v>-5125.1400000000003</v>
          </cell>
          <cell r="H71">
            <v>-5235.420000000001</v>
          </cell>
          <cell r="I71">
            <v>-5575.4</v>
          </cell>
        </row>
        <row r="72">
          <cell r="A72">
            <v>23603</v>
          </cell>
          <cell r="B72" t="str">
            <v>GINNA____</v>
          </cell>
          <cell r="C72">
            <v>-1141.5999999999999</v>
          </cell>
          <cell r="D72">
            <v>-254.91</v>
          </cell>
          <cell r="E72">
            <v>-115.19000000000001</v>
          </cell>
          <cell r="F72">
            <v>-308.05999999999989</v>
          </cell>
          <cell r="G72">
            <v>-180.66</v>
          </cell>
          <cell r="H72">
            <v>-228.2</v>
          </cell>
          <cell r="I72">
            <v>-54.579999999999991</v>
          </cell>
        </row>
        <row r="73">
          <cell r="A73">
            <v>23604</v>
          </cell>
          <cell r="B73" t="str">
            <v>STATION 5_MISC_HYD</v>
          </cell>
          <cell r="C73">
            <v>-1152.0899999999997</v>
          </cell>
          <cell r="D73">
            <v>-256.95</v>
          </cell>
          <cell r="E73">
            <v>-115.61</v>
          </cell>
          <cell r="F73">
            <v>-310.70999999999998</v>
          </cell>
          <cell r="G73">
            <v>-182.26999999999998</v>
          </cell>
          <cell r="H73">
            <v>-231.19</v>
          </cell>
          <cell r="I73">
            <v>-55.36</v>
          </cell>
        </row>
        <row r="74">
          <cell r="A74">
            <v>23606</v>
          </cell>
          <cell r="B74" t="str">
            <v>OSWEGO___5</v>
          </cell>
          <cell r="C74">
            <v>-725.05000000000041</v>
          </cell>
          <cell r="D74">
            <v>-161.05000000000001</v>
          </cell>
          <cell r="E74">
            <v>-83.96</v>
          </cell>
          <cell r="F74">
            <v>-189.37000000000006</v>
          </cell>
          <cell r="G74">
            <v>-131.18</v>
          </cell>
          <cell r="H74">
            <v>-132.53</v>
          </cell>
          <cell r="I74">
            <v>-26.96</v>
          </cell>
        </row>
        <row r="75">
          <cell r="A75">
            <v>23607</v>
          </cell>
          <cell r="B75" t="str">
            <v>GRAHMSVILLE___HY</v>
          </cell>
          <cell r="C75">
            <v>-8782.3599999999933</v>
          </cell>
          <cell r="D75">
            <v>-1973.94</v>
          </cell>
          <cell r="E75">
            <v>-511.40000000000003</v>
          </cell>
          <cell r="F75">
            <v>-2177.77</v>
          </cell>
          <cell r="G75">
            <v>-1355.1200000000003</v>
          </cell>
          <cell r="H75">
            <v>-2165.3499999999995</v>
          </cell>
          <cell r="I75">
            <v>-598.78</v>
          </cell>
        </row>
        <row r="76">
          <cell r="A76">
            <v>23608</v>
          </cell>
          <cell r="B76" t="str">
            <v>NEVERSINK___HYD</v>
          </cell>
          <cell r="C76">
            <v>-8753.5299999999988</v>
          </cell>
          <cell r="D76">
            <v>-1966.56</v>
          </cell>
          <cell r="E76">
            <v>-514.36</v>
          </cell>
          <cell r="F76">
            <v>-2169.5900000000006</v>
          </cell>
          <cell r="G76">
            <v>-1349.6000000000001</v>
          </cell>
          <cell r="H76">
            <v>-2156.91</v>
          </cell>
          <cell r="I76">
            <v>-596.51</v>
          </cell>
        </row>
        <row r="77">
          <cell r="A77">
            <v>23609</v>
          </cell>
          <cell r="B77" t="str">
            <v>STURGEON_POOL_HYD</v>
          </cell>
          <cell r="C77">
            <v>-10529.93</v>
          </cell>
          <cell r="D77">
            <v>-2347.34</v>
          </cell>
          <cell r="E77">
            <v>-653.97</v>
          </cell>
          <cell r="F77">
            <v>-2570.1799999999998</v>
          </cell>
          <cell r="G77">
            <v>-1610.5199999999998</v>
          </cell>
          <cell r="H77">
            <v>-2635.9299999999994</v>
          </cell>
          <cell r="I77">
            <v>-711.99</v>
          </cell>
        </row>
        <row r="78">
          <cell r="A78">
            <v>23610</v>
          </cell>
          <cell r="B78" t="str">
            <v>DASHVILLE___HYD</v>
          </cell>
          <cell r="C78">
            <v>-10575.759999999997</v>
          </cell>
          <cell r="D78">
            <v>-2356.7399999999998</v>
          </cell>
          <cell r="E78">
            <v>-656.74</v>
          </cell>
          <cell r="F78">
            <v>-2580.27</v>
          </cell>
          <cell r="G78">
            <v>-1616.1499999999996</v>
          </cell>
          <cell r="H78">
            <v>-2649.9800000000009</v>
          </cell>
          <cell r="I78">
            <v>-715.88</v>
          </cell>
        </row>
        <row r="79">
          <cell r="A79">
            <v>23611</v>
          </cell>
          <cell r="B79" t="str">
            <v>COXSACKIE___GT</v>
          </cell>
          <cell r="C79">
            <v>-11263.42</v>
          </cell>
          <cell r="D79">
            <v>-2560.33</v>
          </cell>
          <cell r="E79">
            <v>-701.66000000000008</v>
          </cell>
          <cell r="F79">
            <v>-2783.7000000000003</v>
          </cell>
          <cell r="G79">
            <v>-1756.87</v>
          </cell>
          <cell r="H79">
            <v>-2721.93</v>
          </cell>
          <cell r="I79">
            <v>-738.93</v>
          </cell>
        </row>
        <row r="80">
          <cell r="A80">
            <v>23612</v>
          </cell>
          <cell r="B80" t="str">
            <v>SOUTH CAIRO___GT</v>
          </cell>
          <cell r="C80">
            <v>-11263.42</v>
          </cell>
          <cell r="D80">
            <v>-2560.33</v>
          </cell>
          <cell r="E80">
            <v>-701.66000000000008</v>
          </cell>
          <cell r="F80">
            <v>-2783.7000000000003</v>
          </cell>
          <cell r="G80">
            <v>-1756.87</v>
          </cell>
          <cell r="H80">
            <v>-2721.93</v>
          </cell>
          <cell r="I80">
            <v>-738.93</v>
          </cell>
        </row>
        <row r="81">
          <cell r="A81">
            <v>23613</v>
          </cell>
          <cell r="B81" t="str">
            <v>OSWEGO___6</v>
          </cell>
          <cell r="C81">
            <v>-725.05000000000041</v>
          </cell>
          <cell r="D81">
            <v>-161.05000000000001</v>
          </cell>
          <cell r="E81">
            <v>-83.96</v>
          </cell>
          <cell r="F81">
            <v>-189.37000000000006</v>
          </cell>
          <cell r="G81">
            <v>-131.18</v>
          </cell>
          <cell r="H81">
            <v>-132.53</v>
          </cell>
          <cell r="I81">
            <v>-26.96</v>
          </cell>
        </row>
        <row r="82">
          <cell r="A82">
            <v>23614</v>
          </cell>
          <cell r="B82" t="str">
            <v>GLENWOOD___5</v>
          </cell>
          <cell r="C82">
            <v>-41522.909999999989</v>
          </cell>
          <cell r="D82">
            <v>-2550.1200000000003</v>
          </cell>
          <cell r="E82">
            <v>-3492.92</v>
          </cell>
          <cell r="F82">
            <v>-19467.36</v>
          </cell>
          <cell r="G82">
            <v>-5178.12</v>
          </cell>
          <cell r="H82">
            <v>-5252.6900000000005</v>
          </cell>
          <cell r="I82">
            <v>-5581.6999999999989</v>
          </cell>
        </row>
        <row r="83">
          <cell r="A83">
            <v>23616</v>
          </cell>
          <cell r="B83" t="str">
            <v>PORT_JEFF_4</v>
          </cell>
          <cell r="C83">
            <v>-37378.730000000003</v>
          </cell>
          <cell r="D83">
            <v>-2302.8900000000003</v>
          </cell>
          <cell r="E83">
            <v>-868.35</v>
          </cell>
          <cell r="F83">
            <v>-18271.829999999998</v>
          </cell>
          <cell r="G83">
            <v>-5124.84</v>
          </cell>
          <cell r="H83">
            <v>-5235.420000000001</v>
          </cell>
          <cell r="I83">
            <v>-5575.4</v>
          </cell>
        </row>
        <row r="84">
          <cell r="A84">
            <v>23617</v>
          </cell>
          <cell r="B84" t="str">
            <v>GOWANUS_GT 2_GRP</v>
          </cell>
          <cell r="C84">
            <v>-30302.47</v>
          </cell>
          <cell r="D84">
            <v>-2978.3199999999997</v>
          </cell>
          <cell r="E84">
            <v>-6861.45</v>
          </cell>
          <cell r="F84">
            <v>-3503.9199999999996</v>
          </cell>
          <cell r="G84">
            <v>-5190.25</v>
          </cell>
          <cell r="H84">
            <v>-5361.33</v>
          </cell>
          <cell r="I84">
            <v>-6407.2</v>
          </cell>
        </row>
        <row r="85">
          <cell r="A85">
            <v>23618</v>
          </cell>
          <cell r="B85" t="str">
            <v>GOWANUS_GT 3_GRP</v>
          </cell>
          <cell r="C85">
            <v>-30302.47</v>
          </cell>
          <cell r="D85">
            <v>-2978.3199999999997</v>
          </cell>
          <cell r="E85">
            <v>-6861.45</v>
          </cell>
          <cell r="F85">
            <v>-3503.9199999999996</v>
          </cell>
          <cell r="G85">
            <v>-5190.25</v>
          </cell>
          <cell r="H85">
            <v>-5361.33</v>
          </cell>
          <cell r="I85">
            <v>-6407.2</v>
          </cell>
        </row>
        <row r="86">
          <cell r="A86">
            <v>23619</v>
          </cell>
          <cell r="B86" t="str">
            <v>BEEBEE_GT_13</v>
          </cell>
          <cell r="C86">
            <v>-1156.44</v>
          </cell>
          <cell r="D86">
            <v>-259.03000000000003</v>
          </cell>
          <cell r="E86">
            <v>-115.61</v>
          </cell>
          <cell r="F86">
            <v>-311.98</v>
          </cell>
          <cell r="G86">
            <v>-182.74999999999997</v>
          </cell>
          <cell r="H86">
            <v>-231.71</v>
          </cell>
          <cell r="I86">
            <v>-55.36</v>
          </cell>
        </row>
        <row r="87">
          <cell r="A87">
            <v>23620</v>
          </cell>
          <cell r="B87" t="str">
            <v>HUDAV+59+74_TH_GRP</v>
          </cell>
          <cell r="C87">
            <v>-19813.890000000007</v>
          </cell>
          <cell r="D87">
            <v>-2359.2299999999996</v>
          </cell>
          <cell r="E87">
            <v>-1513.17</v>
          </cell>
          <cell r="F87">
            <v>-3731.0200000000004</v>
          </cell>
          <cell r="G87">
            <v>-2244.96</v>
          </cell>
          <cell r="H87">
            <v>-5290.0299999999988</v>
          </cell>
          <cell r="I87">
            <v>-4675.4799999999996</v>
          </cell>
        </row>
        <row r="88">
          <cell r="A88">
            <v>23621</v>
          </cell>
          <cell r="B88" t="str">
            <v>HICKLING___1</v>
          </cell>
          <cell r="C88">
            <v>-2388.8499999999995</v>
          </cell>
          <cell r="D88">
            <v>-543.9699999999998</v>
          </cell>
          <cell r="E88">
            <v>-151.54</v>
          </cell>
          <cell r="F88">
            <v>-674.84000000000037</v>
          </cell>
          <cell r="G88">
            <v>-396.28999999999996</v>
          </cell>
          <cell r="H88">
            <v>-496.5</v>
          </cell>
          <cell r="I88">
            <v>-125.70999999999998</v>
          </cell>
        </row>
        <row r="89">
          <cell r="A89">
            <v>23622</v>
          </cell>
          <cell r="B89" t="str">
            <v>HICKLING___2</v>
          </cell>
          <cell r="C89">
            <v>-2388.8499999999995</v>
          </cell>
          <cell r="D89">
            <v>-543.9699999999998</v>
          </cell>
          <cell r="E89">
            <v>-151.54</v>
          </cell>
          <cell r="F89">
            <v>-674.84000000000037</v>
          </cell>
          <cell r="G89">
            <v>-396.28999999999996</v>
          </cell>
          <cell r="H89">
            <v>-496.5</v>
          </cell>
          <cell r="I89">
            <v>-125.70999999999998</v>
          </cell>
        </row>
        <row r="90">
          <cell r="A90">
            <v>23625</v>
          </cell>
          <cell r="B90" t="str">
            <v>JENNISON___1</v>
          </cell>
          <cell r="C90">
            <v>-3277.8200000000006</v>
          </cell>
          <cell r="D90">
            <v>-714.53</v>
          </cell>
          <cell r="E90">
            <v>-218.86000000000004</v>
          </cell>
          <cell r="F90">
            <v>-932.87</v>
          </cell>
          <cell r="G90">
            <v>-527.21999999999991</v>
          </cell>
          <cell r="H90">
            <v>-693.09</v>
          </cell>
          <cell r="I90">
            <v>-191.25000000000006</v>
          </cell>
        </row>
        <row r="91">
          <cell r="A91">
            <v>23626</v>
          </cell>
          <cell r="B91" t="str">
            <v>JENNISON___2</v>
          </cell>
          <cell r="C91">
            <v>-3277.8200000000006</v>
          </cell>
          <cell r="D91">
            <v>-714.53</v>
          </cell>
          <cell r="E91">
            <v>-218.86000000000004</v>
          </cell>
          <cell r="F91">
            <v>-932.87</v>
          </cell>
          <cell r="G91">
            <v>-527.21999999999991</v>
          </cell>
          <cell r="H91">
            <v>-693.09</v>
          </cell>
          <cell r="I91">
            <v>-191.25000000000006</v>
          </cell>
        </row>
        <row r="92">
          <cell r="A92">
            <v>23627</v>
          </cell>
          <cell r="B92" t="str">
            <v>NEG CENTRAL___SENECA</v>
          </cell>
          <cell r="C92">
            <v>-1370.139999999999</v>
          </cell>
          <cell r="D92">
            <v>-312.60999999999996</v>
          </cell>
          <cell r="E92">
            <v>-119.69000000000003</v>
          </cell>
          <cell r="F92">
            <v>-374.91</v>
          </cell>
          <cell r="G92">
            <v>-218.28</v>
          </cell>
          <cell r="H92">
            <v>-277.22999999999996</v>
          </cell>
          <cell r="I92">
            <v>-67.42</v>
          </cell>
        </row>
        <row r="93">
          <cell r="A93">
            <v>23628</v>
          </cell>
          <cell r="B93" t="str">
            <v>NEG NORTH___PLATTSBURG</v>
          </cell>
          <cell r="C93">
            <v>608.23999999999978</v>
          </cell>
          <cell r="D93">
            <v>172.72000000000003</v>
          </cell>
          <cell r="E93">
            <v>33.420000000000009</v>
          </cell>
          <cell r="F93">
            <v>128.73000000000002</v>
          </cell>
          <cell r="G93">
            <v>87.35</v>
          </cell>
          <cell r="H93">
            <v>100.23000000000002</v>
          </cell>
          <cell r="I93">
            <v>85.789999999999992</v>
          </cell>
        </row>
        <row r="94">
          <cell r="A94">
            <v>23629</v>
          </cell>
          <cell r="B94" t="str">
            <v>MILLIKEN___DIESEL</v>
          </cell>
          <cell r="C94">
            <v>-1628.43</v>
          </cell>
          <cell r="D94">
            <v>-365.29000000000008</v>
          </cell>
          <cell r="E94">
            <v>-130.81</v>
          </cell>
          <cell r="F94">
            <v>-452.91</v>
          </cell>
          <cell r="G94">
            <v>-262.93</v>
          </cell>
          <cell r="H94">
            <v>-332.52999999999992</v>
          </cell>
          <cell r="I94">
            <v>-83.960000000000008</v>
          </cell>
        </row>
        <row r="95">
          <cell r="A95">
            <v>23632</v>
          </cell>
          <cell r="B95" t="str">
            <v>LOVETT___3</v>
          </cell>
          <cell r="C95">
            <v>-8927.760000000002</v>
          </cell>
          <cell r="D95">
            <v>-2236.1</v>
          </cell>
          <cell r="E95">
            <v>-343.19000000000005</v>
          </cell>
          <cell r="F95">
            <v>-2442.37</v>
          </cell>
          <cell r="G95">
            <v>-1548.16</v>
          </cell>
          <cell r="H95">
            <v>-1885.43</v>
          </cell>
          <cell r="I95">
            <v>-472.51</v>
          </cell>
        </row>
        <row r="96">
          <cell r="A96">
            <v>23633</v>
          </cell>
          <cell r="B96" t="str">
            <v>NM MOHAWK___NUG</v>
          </cell>
          <cell r="C96">
            <v>208.57000000000002</v>
          </cell>
          <cell r="D96">
            <v>61.430000000000007</v>
          </cell>
          <cell r="E96">
            <v>12.08</v>
          </cell>
          <cell r="F96">
            <v>44.269999999999982</v>
          </cell>
          <cell r="G96">
            <v>38.049999999999997</v>
          </cell>
          <cell r="H96">
            <v>44.030000000000008</v>
          </cell>
          <cell r="I96">
            <v>8.7099999999999991</v>
          </cell>
        </row>
        <row r="97">
          <cell r="A97">
            <v>23634</v>
          </cell>
          <cell r="B97" t="str">
            <v>NM CENTRAL___NUG</v>
          </cell>
          <cell r="C97">
            <v>-643.83999999999969</v>
          </cell>
          <cell r="D97">
            <v>-143.88999999999999</v>
          </cell>
          <cell r="E97">
            <v>-79.159999999999982</v>
          </cell>
          <cell r="F97">
            <v>-174.44</v>
          </cell>
          <cell r="G97">
            <v>-108.33000000000001</v>
          </cell>
          <cell r="H97">
            <v>-118.01000000000002</v>
          </cell>
          <cell r="I97">
            <v>-20.010000000000002</v>
          </cell>
        </row>
        <row r="98">
          <cell r="A98">
            <v>23637</v>
          </cell>
          <cell r="B98" t="str">
            <v>IP CORINTH___2</v>
          </cell>
          <cell r="C98">
            <v>-12867.060000000001</v>
          </cell>
          <cell r="D98">
            <v>-3065.5200000000004</v>
          </cell>
          <cell r="E98">
            <v>-794.43</v>
          </cell>
          <cell r="F98">
            <v>-3261.0399999999995</v>
          </cell>
          <cell r="G98">
            <v>-2096.4799999999996</v>
          </cell>
          <cell r="H98">
            <v>-2839.99</v>
          </cell>
          <cell r="I98">
            <v>-809.6</v>
          </cell>
        </row>
        <row r="99">
          <cell r="A99">
            <v>23639</v>
          </cell>
          <cell r="B99" t="str">
            <v>HILLBURN___GT</v>
          </cell>
          <cell r="C99">
            <v>-8949.2400000000052</v>
          </cell>
          <cell r="D99">
            <v>-2227.42</v>
          </cell>
          <cell r="E99">
            <v>-366.55000000000007</v>
          </cell>
          <cell r="F99">
            <v>-2424.2199999999993</v>
          </cell>
          <cell r="G99">
            <v>-1541.52</v>
          </cell>
          <cell r="H99">
            <v>-1908.77</v>
          </cell>
          <cell r="I99">
            <v>-480.76</v>
          </cell>
        </row>
        <row r="100">
          <cell r="A100">
            <v>23640</v>
          </cell>
          <cell r="B100" t="str">
            <v>SHOEMAKER___GT</v>
          </cell>
          <cell r="C100">
            <v>-9086.9600000000009</v>
          </cell>
          <cell r="D100">
            <v>-2220.79</v>
          </cell>
          <cell r="E100">
            <v>-402.44000000000005</v>
          </cell>
          <cell r="F100">
            <v>-2422.6299999999987</v>
          </cell>
          <cell r="G100">
            <v>-1536.2000000000003</v>
          </cell>
          <cell r="H100">
            <v>-1994.6000000000001</v>
          </cell>
          <cell r="I100">
            <v>-510.29999999999995</v>
          </cell>
        </row>
        <row r="101">
          <cell r="A101">
            <v>23641</v>
          </cell>
          <cell r="B101" t="str">
            <v>MONGAUP___HYD</v>
          </cell>
          <cell r="C101">
            <v>-9086.9600000000009</v>
          </cell>
          <cell r="D101">
            <v>-2220.79</v>
          </cell>
          <cell r="E101">
            <v>-402.44000000000005</v>
          </cell>
          <cell r="F101">
            <v>-2422.6299999999987</v>
          </cell>
          <cell r="G101">
            <v>-1536.2000000000003</v>
          </cell>
          <cell r="H101">
            <v>-1994.6000000000001</v>
          </cell>
          <cell r="I101">
            <v>-510.29999999999995</v>
          </cell>
        </row>
        <row r="102">
          <cell r="A102">
            <v>23642</v>
          </cell>
          <cell r="B102" t="str">
            <v>LOVETT___4</v>
          </cell>
          <cell r="C102">
            <v>-8926.2900000000009</v>
          </cell>
          <cell r="D102">
            <v>-2236.5099999999998</v>
          </cell>
          <cell r="E102">
            <v>-341.66</v>
          </cell>
          <cell r="F102">
            <v>-2442.5799999999995</v>
          </cell>
          <cell r="G102">
            <v>-1548.22</v>
          </cell>
          <cell r="H102">
            <v>-1884.9899999999998</v>
          </cell>
          <cell r="I102">
            <v>-472.32999999999993</v>
          </cell>
        </row>
        <row r="103">
          <cell r="A103">
            <v>23643</v>
          </cell>
          <cell r="B103" t="str">
            <v>NM CAPITAL___NUG</v>
          </cell>
          <cell r="C103">
            <v>-12398.770000000002</v>
          </cell>
          <cell r="D103">
            <v>-2940.3200000000006</v>
          </cell>
          <cell r="E103">
            <v>-774.37</v>
          </cell>
          <cell r="F103">
            <v>-3155.5199999999986</v>
          </cell>
          <cell r="G103">
            <v>-2021.3000000000004</v>
          </cell>
          <cell r="H103">
            <v>-2736.0000000000005</v>
          </cell>
          <cell r="I103">
            <v>-771.2600000000001</v>
          </cell>
        </row>
        <row r="104">
          <cell r="A104">
            <v>23644</v>
          </cell>
          <cell r="B104" t="str">
            <v>HQ_GEN_CEDARS</v>
          </cell>
          <cell r="C104">
            <v>243.31000000000006</v>
          </cell>
          <cell r="D104">
            <v>60.059999999999995</v>
          </cell>
          <cell r="E104">
            <v>11.29</v>
          </cell>
          <cell r="F104">
            <v>38.189999999999991</v>
          </cell>
          <cell r="G104">
            <v>33.85</v>
          </cell>
          <cell r="H104">
            <v>29.669999999999995</v>
          </cell>
          <cell r="I104">
            <v>70.250000000000014</v>
          </cell>
        </row>
        <row r="105">
          <cell r="A105">
            <v>23645</v>
          </cell>
          <cell r="B105" t="str">
            <v>NEG CAPITAL___MECHNVIL</v>
          </cell>
          <cell r="C105">
            <v>-12471.389999999998</v>
          </cell>
          <cell r="D105">
            <v>-2959.58</v>
          </cell>
          <cell r="E105">
            <v>-777.28999999999985</v>
          </cell>
          <cell r="F105">
            <v>-3171.96</v>
          </cell>
          <cell r="G105">
            <v>-2033.13</v>
          </cell>
          <cell r="H105">
            <v>-2751.46</v>
          </cell>
          <cell r="I105">
            <v>-777.96999999999991</v>
          </cell>
        </row>
        <row r="106">
          <cell r="A106">
            <v>23646</v>
          </cell>
          <cell r="B106" t="str">
            <v>RANKINE____</v>
          </cell>
          <cell r="C106">
            <v>-1581.8700000000001</v>
          </cell>
          <cell r="D106">
            <v>-360.03999999999996</v>
          </cell>
          <cell r="E106">
            <v>-126.57000000000001</v>
          </cell>
          <cell r="F106">
            <v>-436.12000000000012</v>
          </cell>
          <cell r="G106">
            <v>-255.23</v>
          </cell>
          <cell r="H106">
            <v>-324.49999999999994</v>
          </cell>
          <cell r="I106">
            <v>-79.41</v>
          </cell>
        </row>
        <row r="107">
          <cell r="A107">
            <v>23647</v>
          </cell>
          <cell r="B107" t="str">
            <v>HEMPSTEAD____</v>
          </cell>
          <cell r="C107">
            <v>-40864.14</v>
          </cell>
          <cell r="D107">
            <v>-2490.8500000000004</v>
          </cell>
          <cell r="E107">
            <v>-2942.51</v>
          </cell>
          <cell r="F107">
            <v>-19425.22</v>
          </cell>
          <cell r="G107">
            <v>-5178.51</v>
          </cell>
          <cell r="H107">
            <v>-5245.4600000000009</v>
          </cell>
          <cell r="I107">
            <v>-5581.59</v>
          </cell>
        </row>
        <row r="108">
          <cell r="A108">
            <v>23650</v>
          </cell>
          <cell r="B108" t="str">
            <v>NORTHPORT___4</v>
          </cell>
          <cell r="C108">
            <v>-36379.860000000008</v>
          </cell>
          <cell r="D108">
            <v>-2158.5199999999995</v>
          </cell>
          <cell r="E108">
            <v>-567.51000000000033</v>
          </cell>
          <cell r="F108">
            <v>-18205.090000000004</v>
          </cell>
          <cell r="G108">
            <v>-4676.04</v>
          </cell>
          <cell r="H108">
            <v>-5236.0400000000009</v>
          </cell>
          <cell r="I108">
            <v>-5536.6600000000008</v>
          </cell>
        </row>
        <row r="109">
          <cell r="A109">
            <v>23651</v>
          </cell>
          <cell r="B109" t="str">
            <v>HQ_GEN_CHAT DC</v>
          </cell>
          <cell r="C109">
            <v>871.50000000000023</v>
          </cell>
          <cell r="D109">
            <v>63.15</v>
          </cell>
          <cell r="E109">
            <v>137.68</v>
          </cell>
          <cell r="F109">
            <v>58.299999999999976</v>
          </cell>
          <cell r="G109">
            <v>5.0199999999999996</v>
          </cell>
          <cell r="H109">
            <v>319.54000000000002</v>
          </cell>
          <cell r="I109">
            <v>287.81</v>
          </cell>
        </row>
        <row r="110">
          <cell r="A110">
            <v>23652</v>
          </cell>
          <cell r="B110" t="str">
            <v>ROCHESTER_9_IC</v>
          </cell>
          <cell r="C110">
            <v>-1168.7499999999998</v>
          </cell>
          <cell r="D110">
            <v>-261.33000000000004</v>
          </cell>
          <cell r="E110">
            <v>-116.17999999999999</v>
          </cell>
          <cell r="F110">
            <v>-315.97000000000008</v>
          </cell>
          <cell r="G110">
            <v>-184.93999999999997</v>
          </cell>
          <cell r="H110">
            <v>-234.43000000000004</v>
          </cell>
          <cell r="I110">
            <v>-55.900000000000006</v>
          </cell>
        </row>
        <row r="111">
          <cell r="A111">
            <v>23653</v>
          </cell>
          <cell r="B111" t="str">
            <v>PEEKSKILL____</v>
          </cell>
          <cell r="C111">
            <v>-9539.8899999999903</v>
          </cell>
          <cell r="D111">
            <v>-2277.86</v>
          </cell>
          <cell r="E111">
            <v>-945.07999999999993</v>
          </cell>
          <cell r="F111">
            <v>-2497.3300000000008</v>
          </cell>
          <cell r="G111">
            <v>-1592.6299999999999</v>
          </cell>
          <cell r="H111">
            <v>-1793.6099999999992</v>
          </cell>
          <cell r="I111">
            <v>-433.37999999999988</v>
          </cell>
        </row>
        <row r="112">
          <cell r="A112">
            <v>23654</v>
          </cell>
          <cell r="B112" t="str">
            <v>ASHOKAN____</v>
          </cell>
          <cell r="C112">
            <v>-11003.15</v>
          </cell>
          <cell r="D112">
            <v>-2470.3099999999995</v>
          </cell>
          <cell r="E112">
            <v>-684.72000000000025</v>
          </cell>
          <cell r="F112">
            <v>-2695.6499999999992</v>
          </cell>
          <cell r="G112">
            <v>-1695.42</v>
          </cell>
          <cell r="H112">
            <v>-2719.29</v>
          </cell>
          <cell r="I112">
            <v>-737.75999999999988</v>
          </cell>
        </row>
        <row r="113">
          <cell r="A113">
            <v>23655</v>
          </cell>
          <cell r="B113" t="str">
            <v>KENSICO____</v>
          </cell>
          <cell r="C113">
            <v>-9934.01</v>
          </cell>
          <cell r="D113">
            <v>-2294.06</v>
          </cell>
          <cell r="E113">
            <v>-959.09000000000015</v>
          </cell>
          <cell r="F113">
            <v>-2517.8000000000002</v>
          </cell>
          <cell r="G113">
            <v>-1610.1</v>
          </cell>
          <cell r="H113">
            <v>-1944.6500000000005</v>
          </cell>
          <cell r="I113">
            <v>-608.30999999999995</v>
          </cell>
        </row>
        <row r="114">
          <cell r="A114">
            <v>23656</v>
          </cell>
          <cell r="B114" t="str">
            <v>LIPA_MISC_IPP</v>
          </cell>
          <cell r="C114">
            <v>-37378.520000000011</v>
          </cell>
          <cell r="D114">
            <v>-2302.7900000000004</v>
          </cell>
          <cell r="E114">
            <v>-868.07999999999993</v>
          </cell>
          <cell r="F114">
            <v>-18271.7</v>
          </cell>
          <cell r="G114">
            <v>-5125.13</v>
          </cell>
          <cell r="H114">
            <v>-5235.420000000001</v>
          </cell>
          <cell r="I114">
            <v>-5575.4</v>
          </cell>
        </row>
        <row r="115">
          <cell r="A115">
            <v>23657</v>
          </cell>
          <cell r="B115" t="str">
            <v>HUDSON AVE_GT_5</v>
          </cell>
          <cell r="C115">
            <v>-19878.600000000006</v>
          </cell>
          <cell r="D115">
            <v>-2363.0699999999997</v>
          </cell>
          <cell r="E115">
            <v>-1574.0400000000002</v>
          </cell>
          <cell r="F115">
            <v>-3731.0200000000004</v>
          </cell>
          <cell r="G115">
            <v>-2244.96</v>
          </cell>
          <cell r="H115">
            <v>-5290.0299999999988</v>
          </cell>
          <cell r="I115">
            <v>-4675.4799999999996</v>
          </cell>
        </row>
        <row r="116">
          <cell r="A116">
            <v>23659</v>
          </cell>
          <cell r="B116" t="str">
            <v>INDIAN POINT_GT_2</v>
          </cell>
          <cell r="C116">
            <v>-9539.8899999999903</v>
          </cell>
          <cell r="D116">
            <v>-2277.86</v>
          </cell>
          <cell r="E116">
            <v>-945.07999999999993</v>
          </cell>
          <cell r="F116">
            <v>-2497.3300000000008</v>
          </cell>
          <cell r="G116">
            <v>-1592.6299999999999</v>
          </cell>
          <cell r="H116">
            <v>-1793.6099999999992</v>
          </cell>
          <cell r="I116">
            <v>-433.37999999999988</v>
          </cell>
        </row>
        <row r="117">
          <cell r="A117">
            <v>23660</v>
          </cell>
          <cell r="B117" t="str">
            <v>EAST RIVER___6</v>
          </cell>
          <cell r="C117">
            <v>-21087.750000000011</v>
          </cell>
          <cell r="D117">
            <v>-2363.02</v>
          </cell>
          <cell r="E117">
            <v>-1574.2</v>
          </cell>
          <cell r="F117">
            <v>-3729.9300000000003</v>
          </cell>
          <cell r="G117">
            <v>-2235.6699999999996</v>
          </cell>
          <cell r="H117">
            <v>-5291.8099999999995</v>
          </cell>
          <cell r="I117">
            <v>-5893.1200000000008</v>
          </cell>
        </row>
        <row r="118">
          <cell r="A118">
            <v>23662</v>
          </cell>
          <cell r="B118" t="str">
            <v>ASTORIA 5-9____</v>
          </cell>
          <cell r="C118">
            <v>-30302.47</v>
          </cell>
          <cell r="D118">
            <v>-2978.3199999999997</v>
          </cell>
          <cell r="E118">
            <v>-6861.45</v>
          </cell>
          <cell r="F118">
            <v>-3503.9199999999996</v>
          </cell>
          <cell r="G118">
            <v>-5190.25</v>
          </cell>
          <cell r="H118">
            <v>-5361.33</v>
          </cell>
          <cell r="I118">
            <v>-6407.2</v>
          </cell>
        </row>
        <row r="119">
          <cell r="A119">
            <v>23663</v>
          </cell>
          <cell r="B119" t="str">
            <v>ASTRIA 10-13____</v>
          </cell>
          <cell r="C119">
            <v>-30302.47</v>
          </cell>
          <cell r="D119">
            <v>-2978.3199999999997</v>
          </cell>
          <cell r="E119">
            <v>-6861.45</v>
          </cell>
          <cell r="F119">
            <v>-3503.9199999999996</v>
          </cell>
          <cell r="G119">
            <v>-5190.25</v>
          </cell>
          <cell r="H119">
            <v>-5361.33</v>
          </cell>
          <cell r="I119">
            <v>-6407.2</v>
          </cell>
        </row>
        <row r="120">
          <cell r="A120">
            <v>23667</v>
          </cell>
          <cell r="B120" t="str">
            <v>RAVNSWD 8-11____</v>
          </cell>
          <cell r="C120">
            <v>-18786.150000000001</v>
          </cell>
          <cell r="D120">
            <v>-2359.2299999999996</v>
          </cell>
          <cell r="E120">
            <v>-1513.17</v>
          </cell>
          <cell r="F120">
            <v>-2440.7999999999997</v>
          </cell>
          <cell r="G120">
            <v>-2318.7699999999995</v>
          </cell>
          <cell r="H120">
            <v>-5206.1100000000015</v>
          </cell>
          <cell r="I120">
            <v>-4948.0700000000006</v>
          </cell>
        </row>
        <row r="121">
          <cell r="A121">
            <v>23687</v>
          </cell>
          <cell r="B121" t="str">
            <v>INDIAN PT_GT_GRP</v>
          </cell>
          <cell r="C121">
            <v>-9539.8899999999903</v>
          </cell>
          <cell r="D121">
            <v>-2277.86</v>
          </cell>
          <cell r="E121">
            <v>-945.07999999999993</v>
          </cell>
          <cell r="F121">
            <v>-2497.3300000000008</v>
          </cell>
          <cell r="G121">
            <v>-1592.6299999999999</v>
          </cell>
          <cell r="H121">
            <v>-1793.6099999999992</v>
          </cell>
          <cell r="I121">
            <v>-433.37999999999988</v>
          </cell>
        </row>
        <row r="122">
          <cell r="A122">
            <v>23688</v>
          </cell>
          <cell r="B122" t="str">
            <v>GLENWOOD_IC_2_G1</v>
          </cell>
          <cell r="C122">
            <v>-41886.679999999986</v>
          </cell>
          <cell r="D122">
            <v>-2660.4600000000005</v>
          </cell>
          <cell r="E122">
            <v>-4156.67</v>
          </cell>
          <cell r="F122">
            <v>-19068.780000000002</v>
          </cell>
          <cell r="G122">
            <v>-5149.9300000000012</v>
          </cell>
          <cell r="H122">
            <v>-5271.6</v>
          </cell>
          <cell r="I122">
            <v>-5579.24</v>
          </cell>
        </row>
        <row r="123">
          <cell r="A123">
            <v>23689</v>
          </cell>
          <cell r="B123" t="str">
            <v>GLENWOOD_IC_3_G1</v>
          </cell>
          <cell r="C123">
            <v>-41886.679999999986</v>
          </cell>
          <cell r="D123">
            <v>-2660.4600000000005</v>
          </cell>
          <cell r="E123">
            <v>-4156.67</v>
          </cell>
          <cell r="F123">
            <v>-19068.780000000002</v>
          </cell>
          <cell r="G123">
            <v>-5149.9300000000012</v>
          </cell>
          <cell r="H123">
            <v>-5271.6</v>
          </cell>
          <cell r="I123">
            <v>-5579.24</v>
          </cell>
        </row>
        <row r="124">
          <cell r="A124">
            <v>23690</v>
          </cell>
          <cell r="B124" t="str">
            <v>HOLTSVILLE_IC_1</v>
          </cell>
          <cell r="C124">
            <v>-37371.62000000001</v>
          </cell>
          <cell r="D124">
            <v>-2301.9199999999992</v>
          </cell>
          <cell r="E124">
            <v>-864.03999999999985</v>
          </cell>
          <cell r="F124">
            <v>-18269.59</v>
          </cell>
          <cell r="G124">
            <v>-5125.2600000000011</v>
          </cell>
          <cell r="H124">
            <v>-5235.4100000000008</v>
          </cell>
          <cell r="I124">
            <v>-5575.4</v>
          </cell>
        </row>
        <row r="125">
          <cell r="A125">
            <v>23691</v>
          </cell>
          <cell r="B125" t="str">
            <v>HOLTSVILLE_IC_2</v>
          </cell>
          <cell r="C125">
            <v>-37371.62000000001</v>
          </cell>
          <cell r="D125">
            <v>-2301.9199999999992</v>
          </cell>
          <cell r="E125">
            <v>-864.03999999999985</v>
          </cell>
          <cell r="F125">
            <v>-18269.59</v>
          </cell>
          <cell r="G125">
            <v>-5125.2600000000011</v>
          </cell>
          <cell r="H125">
            <v>-5235.4100000000008</v>
          </cell>
          <cell r="I125">
            <v>-5575.4</v>
          </cell>
        </row>
        <row r="126">
          <cell r="A126">
            <v>23692</v>
          </cell>
          <cell r="B126" t="str">
            <v>HOLTSVILLE_IC_3</v>
          </cell>
          <cell r="C126">
            <v>-37371.62000000001</v>
          </cell>
          <cell r="D126">
            <v>-2301.9199999999992</v>
          </cell>
          <cell r="E126">
            <v>-864.03999999999985</v>
          </cell>
          <cell r="F126">
            <v>-18269.59</v>
          </cell>
          <cell r="G126">
            <v>-5125.2600000000011</v>
          </cell>
          <cell r="H126">
            <v>-5235.4100000000008</v>
          </cell>
          <cell r="I126">
            <v>-5575.4</v>
          </cell>
        </row>
        <row r="127">
          <cell r="A127">
            <v>23693</v>
          </cell>
          <cell r="B127" t="str">
            <v>HOLTSVILLE_IC_4</v>
          </cell>
          <cell r="C127">
            <v>-37371.62000000001</v>
          </cell>
          <cell r="D127">
            <v>-2301.9199999999992</v>
          </cell>
          <cell r="E127">
            <v>-864.03999999999985</v>
          </cell>
          <cell r="F127">
            <v>-18269.59</v>
          </cell>
          <cell r="G127">
            <v>-5125.2600000000011</v>
          </cell>
          <cell r="H127">
            <v>-5235.4100000000008</v>
          </cell>
          <cell r="I127">
            <v>-5575.4</v>
          </cell>
        </row>
        <row r="128">
          <cell r="A128">
            <v>23694</v>
          </cell>
          <cell r="B128" t="str">
            <v>HOLTSVILLE_IC_5</v>
          </cell>
          <cell r="C128">
            <v>-37371.62000000001</v>
          </cell>
          <cell r="D128">
            <v>-2301.9199999999992</v>
          </cell>
          <cell r="E128">
            <v>-864.03999999999985</v>
          </cell>
          <cell r="F128">
            <v>-18269.59</v>
          </cell>
          <cell r="G128">
            <v>-5125.2600000000011</v>
          </cell>
          <cell r="H128">
            <v>-5235.4100000000008</v>
          </cell>
          <cell r="I128">
            <v>-5575.4</v>
          </cell>
        </row>
        <row r="129">
          <cell r="A129">
            <v>23695</v>
          </cell>
          <cell r="B129" t="str">
            <v>HOLTSVILLE_IC_6</v>
          </cell>
          <cell r="C129">
            <v>-37429.149999999994</v>
          </cell>
          <cell r="D129">
            <v>-2305.2799999999997</v>
          </cell>
          <cell r="E129">
            <v>-899.11000000000013</v>
          </cell>
          <cell r="F129">
            <v>-18289.809999999998</v>
          </cell>
          <cell r="G129">
            <v>-5123.88</v>
          </cell>
          <cell r="H129">
            <v>-5235.59</v>
          </cell>
          <cell r="I129">
            <v>-5575.48</v>
          </cell>
        </row>
        <row r="130">
          <cell r="A130">
            <v>23696</v>
          </cell>
          <cell r="B130" t="str">
            <v>HOLTSVILLE_IC_7</v>
          </cell>
          <cell r="C130">
            <v>-37429.149999999994</v>
          </cell>
          <cell r="D130">
            <v>-2305.2799999999997</v>
          </cell>
          <cell r="E130">
            <v>-899.11000000000013</v>
          </cell>
          <cell r="F130">
            <v>-18289.809999999998</v>
          </cell>
          <cell r="G130">
            <v>-5123.88</v>
          </cell>
          <cell r="H130">
            <v>-5235.59</v>
          </cell>
          <cell r="I130">
            <v>-5575.48</v>
          </cell>
        </row>
        <row r="131">
          <cell r="A131">
            <v>23697</v>
          </cell>
          <cell r="B131" t="str">
            <v>HOLTSVILLE_IC_8</v>
          </cell>
          <cell r="C131">
            <v>-37429.149999999994</v>
          </cell>
          <cell r="D131">
            <v>-2305.2799999999997</v>
          </cell>
          <cell r="E131">
            <v>-899.11000000000013</v>
          </cell>
          <cell r="F131">
            <v>-18289.809999999998</v>
          </cell>
          <cell r="G131">
            <v>-5123.88</v>
          </cell>
          <cell r="H131">
            <v>-5235.59</v>
          </cell>
          <cell r="I131">
            <v>-5575.48</v>
          </cell>
        </row>
        <row r="132">
          <cell r="A132">
            <v>23698</v>
          </cell>
          <cell r="B132" t="str">
            <v>HOLTSVILLE_IC_9</v>
          </cell>
          <cell r="C132">
            <v>-37429.149999999994</v>
          </cell>
          <cell r="D132">
            <v>-2305.2799999999997</v>
          </cell>
          <cell r="E132">
            <v>-899.11000000000013</v>
          </cell>
          <cell r="F132">
            <v>-18289.809999999998</v>
          </cell>
          <cell r="G132">
            <v>-5123.88</v>
          </cell>
          <cell r="H132">
            <v>-5235.59</v>
          </cell>
          <cell r="I132">
            <v>-5575.48</v>
          </cell>
        </row>
        <row r="133">
          <cell r="A133">
            <v>23699</v>
          </cell>
          <cell r="B133" t="str">
            <v>HOLTSVILLE_IC_10</v>
          </cell>
          <cell r="C133">
            <v>-37429.149999999994</v>
          </cell>
          <cell r="D133">
            <v>-2305.2799999999997</v>
          </cell>
          <cell r="E133">
            <v>-899.11000000000013</v>
          </cell>
          <cell r="F133">
            <v>-18289.809999999998</v>
          </cell>
          <cell r="G133">
            <v>-5123.88</v>
          </cell>
          <cell r="H133">
            <v>-5235.59</v>
          </cell>
          <cell r="I133">
            <v>-5575.48</v>
          </cell>
        </row>
        <row r="134">
          <cell r="A134">
            <v>23700</v>
          </cell>
          <cell r="B134" t="str">
            <v>BARRETT_IC_9</v>
          </cell>
          <cell r="C134">
            <v>-52774.659999999982</v>
          </cell>
          <cell r="D134">
            <v>-2980.2200000000003</v>
          </cell>
          <cell r="E134">
            <v>-8893.0200000000023</v>
          </cell>
          <cell r="F134">
            <v>-24660.92</v>
          </cell>
          <cell r="G134">
            <v>-5386.5599999999995</v>
          </cell>
          <cell r="H134">
            <v>-5242.84</v>
          </cell>
          <cell r="I134">
            <v>-5611.1</v>
          </cell>
        </row>
        <row r="135">
          <cell r="A135">
            <v>23701</v>
          </cell>
          <cell r="B135" t="str">
            <v>BARRETT_IC_10</v>
          </cell>
          <cell r="C135">
            <v>-52774.659999999982</v>
          </cell>
          <cell r="D135">
            <v>-2980.2200000000003</v>
          </cell>
          <cell r="E135">
            <v>-8893.0200000000023</v>
          </cell>
          <cell r="F135">
            <v>-24660.92</v>
          </cell>
          <cell r="G135">
            <v>-5386.5599999999995</v>
          </cell>
          <cell r="H135">
            <v>-5242.84</v>
          </cell>
          <cell r="I135">
            <v>-5611.1</v>
          </cell>
        </row>
        <row r="136">
          <cell r="A136">
            <v>23702</v>
          </cell>
          <cell r="B136" t="str">
            <v>BARRETT_IC_11</v>
          </cell>
          <cell r="C136">
            <v>-52774.659999999982</v>
          </cell>
          <cell r="D136">
            <v>-2980.2200000000003</v>
          </cell>
          <cell r="E136">
            <v>-8893.0200000000023</v>
          </cell>
          <cell r="F136">
            <v>-24660.92</v>
          </cell>
          <cell r="G136">
            <v>-5386.5599999999995</v>
          </cell>
          <cell r="H136">
            <v>-5242.84</v>
          </cell>
          <cell r="I136">
            <v>-5611.1</v>
          </cell>
        </row>
        <row r="137">
          <cell r="A137">
            <v>23703</v>
          </cell>
          <cell r="B137" t="str">
            <v>BARRETT_IC_12</v>
          </cell>
          <cell r="C137">
            <v>-52774.659999999982</v>
          </cell>
          <cell r="D137">
            <v>-2980.2200000000003</v>
          </cell>
          <cell r="E137">
            <v>-8893.0200000000023</v>
          </cell>
          <cell r="F137">
            <v>-24660.92</v>
          </cell>
          <cell r="G137">
            <v>-5386.5599999999995</v>
          </cell>
          <cell r="H137">
            <v>-5242.84</v>
          </cell>
          <cell r="I137">
            <v>-5611.1</v>
          </cell>
        </row>
        <row r="138">
          <cell r="A138">
            <v>23704</v>
          </cell>
          <cell r="B138" t="str">
            <v>BARRETT_IC_1</v>
          </cell>
          <cell r="C138">
            <v>-52774.659999999982</v>
          </cell>
          <cell r="D138">
            <v>-2980.2200000000003</v>
          </cell>
          <cell r="E138">
            <v>-8893.0200000000023</v>
          </cell>
          <cell r="F138">
            <v>-24660.92</v>
          </cell>
          <cell r="G138">
            <v>-5386.5599999999995</v>
          </cell>
          <cell r="H138">
            <v>-5242.84</v>
          </cell>
          <cell r="I138">
            <v>-5611.1</v>
          </cell>
        </row>
        <row r="139">
          <cell r="A139">
            <v>23705</v>
          </cell>
          <cell r="B139" t="str">
            <v>BARRETT_IC_2</v>
          </cell>
          <cell r="C139">
            <v>-52774.659999999982</v>
          </cell>
          <cell r="D139">
            <v>-2980.2200000000003</v>
          </cell>
          <cell r="E139">
            <v>-8893.0200000000023</v>
          </cell>
          <cell r="F139">
            <v>-24660.92</v>
          </cell>
          <cell r="G139">
            <v>-5386.5599999999995</v>
          </cell>
          <cell r="H139">
            <v>-5242.84</v>
          </cell>
          <cell r="I139">
            <v>-5611.1</v>
          </cell>
        </row>
        <row r="140">
          <cell r="A140">
            <v>23706</v>
          </cell>
          <cell r="B140" t="str">
            <v>BARRETT_IC_3</v>
          </cell>
          <cell r="C140">
            <v>-52774.659999999982</v>
          </cell>
          <cell r="D140">
            <v>-2980.2200000000003</v>
          </cell>
          <cell r="E140">
            <v>-8893.0200000000023</v>
          </cell>
          <cell r="F140">
            <v>-24660.92</v>
          </cell>
          <cell r="G140">
            <v>-5386.5599999999995</v>
          </cell>
          <cell r="H140">
            <v>-5242.84</v>
          </cell>
          <cell r="I140">
            <v>-5611.1</v>
          </cell>
        </row>
        <row r="141">
          <cell r="A141">
            <v>23707</v>
          </cell>
          <cell r="B141" t="str">
            <v>BARRETT_IC_4</v>
          </cell>
          <cell r="C141">
            <v>-52774.659999999982</v>
          </cell>
          <cell r="D141">
            <v>-2980.2200000000003</v>
          </cell>
          <cell r="E141">
            <v>-8893.0200000000023</v>
          </cell>
          <cell r="F141">
            <v>-24660.92</v>
          </cell>
          <cell r="G141">
            <v>-5386.5599999999995</v>
          </cell>
          <cell r="H141">
            <v>-5242.84</v>
          </cell>
          <cell r="I141">
            <v>-5611.1</v>
          </cell>
        </row>
        <row r="142">
          <cell r="A142">
            <v>23708</v>
          </cell>
          <cell r="B142" t="str">
            <v>BARRETT_IC_5</v>
          </cell>
          <cell r="C142">
            <v>-52774.659999999982</v>
          </cell>
          <cell r="D142">
            <v>-2980.2200000000003</v>
          </cell>
          <cell r="E142">
            <v>-8893.0200000000023</v>
          </cell>
          <cell r="F142">
            <v>-24660.92</v>
          </cell>
          <cell r="G142">
            <v>-5386.5599999999995</v>
          </cell>
          <cell r="H142">
            <v>-5242.84</v>
          </cell>
          <cell r="I142">
            <v>-5611.1</v>
          </cell>
        </row>
        <row r="143">
          <cell r="A143">
            <v>23709</v>
          </cell>
          <cell r="B143" t="str">
            <v>BARRETT_IC_6</v>
          </cell>
          <cell r="C143">
            <v>-52774.659999999982</v>
          </cell>
          <cell r="D143">
            <v>-2980.2200000000003</v>
          </cell>
          <cell r="E143">
            <v>-8893.0200000000023</v>
          </cell>
          <cell r="F143">
            <v>-24660.92</v>
          </cell>
          <cell r="G143">
            <v>-5386.5599999999995</v>
          </cell>
          <cell r="H143">
            <v>-5242.84</v>
          </cell>
          <cell r="I143">
            <v>-5611.1</v>
          </cell>
        </row>
        <row r="144">
          <cell r="A144">
            <v>23710</v>
          </cell>
          <cell r="B144" t="str">
            <v>BARRETT_IC_7</v>
          </cell>
          <cell r="C144">
            <v>-52774.659999999982</v>
          </cell>
          <cell r="D144">
            <v>-2980.2200000000003</v>
          </cell>
          <cell r="E144">
            <v>-8893.0200000000023</v>
          </cell>
          <cell r="F144">
            <v>-24660.92</v>
          </cell>
          <cell r="G144">
            <v>-5386.5599999999995</v>
          </cell>
          <cell r="H144">
            <v>-5242.84</v>
          </cell>
          <cell r="I144">
            <v>-5611.1</v>
          </cell>
        </row>
        <row r="145">
          <cell r="A145">
            <v>23711</v>
          </cell>
          <cell r="B145" t="str">
            <v>BARRETT_IC_8</v>
          </cell>
          <cell r="C145">
            <v>-52774.659999999982</v>
          </cell>
          <cell r="D145">
            <v>-2980.2200000000003</v>
          </cell>
          <cell r="E145">
            <v>-8893.0200000000023</v>
          </cell>
          <cell r="F145">
            <v>-24660.92</v>
          </cell>
          <cell r="G145">
            <v>-5386.5599999999995</v>
          </cell>
          <cell r="H145">
            <v>-5242.84</v>
          </cell>
          <cell r="I145">
            <v>-5611.1</v>
          </cell>
        </row>
        <row r="146">
          <cell r="A146">
            <v>23712</v>
          </cell>
          <cell r="B146" t="str">
            <v>GLENWOOD_IC_1_G5</v>
          </cell>
          <cell r="C146">
            <v>-41531.859999999993</v>
          </cell>
          <cell r="D146">
            <v>-2550.65</v>
          </cell>
          <cell r="E146">
            <v>-3499.92</v>
          </cell>
          <cell r="F146">
            <v>-19468.93</v>
          </cell>
          <cell r="G146">
            <v>-5177.91</v>
          </cell>
          <cell r="H146">
            <v>-5252.7500000000009</v>
          </cell>
          <cell r="I146">
            <v>-5581.6999999999989</v>
          </cell>
        </row>
        <row r="147">
          <cell r="A147">
            <v>23713</v>
          </cell>
          <cell r="B147" t="str">
            <v>PORT_JEFF_IC</v>
          </cell>
          <cell r="C147">
            <v>-37403.040000000008</v>
          </cell>
          <cell r="D147">
            <v>-2303.8700000000003</v>
          </cell>
          <cell r="E147">
            <v>-885.38999999999987</v>
          </cell>
          <cell r="F147">
            <v>-18279.649999999998</v>
          </cell>
          <cell r="G147">
            <v>-5123.1600000000008</v>
          </cell>
          <cell r="H147">
            <v>-5235.5300000000007</v>
          </cell>
          <cell r="I147">
            <v>-5575.4400000000005</v>
          </cell>
        </row>
        <row r="148">
          <cell r="A148">
            <v>23714</v>
          </cell>
          <cell r="B148" t="str">
            <v>WEST BABYLON___IC</v>
          </cell>
          <cell r="C148">
            <v>-38309.160000000011</v>
          </cell>
          <cell r="D148">
            <v>-2350.63</v>
          </cell>
          <cell r="E148">
            <v>-1407.57</v>
          </cell>
          <cell r="F148">
            <v>-18598.59</v>
          </cell>
          <cell r="G148">
            <v>-5137.5900000000011</v>
          </cell>
          <cell r="H148">
            <v>-5237.6099999999997</v>
          </cell>
          <cell r="I148">
            <v>-5577.17</v>
          </cell>
        </row>
        <row r="149">
          <cell r="A149">
            <v>23715</v>
          </cell>
          <cell r="B149" t="str">
            <v>SHOREHAM_IC_1</v>
          </cell>
          <cell r="C149">
            <v>-37392.769999999997</v>
          </cell>
          <cell r="D149">
            <v>-2302.9800000000005</v>
          </cell>
          <cell r="E149">
            <v>-877.04999999999973</v>
          </cell>
          <cell r="F149">
            <v>-18277.309999999998</v>
          </cell>
          <cell r="G149">
            <v>-5124.5599999999995</v>
          </cell>
          <cell r="H149">
            <v>-5235.4300000000012</v>
          </cell>
          <cell r="I149">
            <v>-5575.4400000000005</v>
          </cell>
        </row>
        <row r="150">
          <cell r="A150">
            <v>23716</v>
          </cell>
          <cell r="B150" t="str">
            <v>SHOREHAM_IC_2</v>
          </cell>
          <cell r="C150">
            <v>-37392.769999999997</v>
          </cell>
          <cell r="D150">
            <v>-2302.9800000000005</v>
          </cell>
          <cell r="E150">
            <v>-877.04999999999973</v>
          </cell>
          <cell r="F150">
            <v>-18277.309999999998</v>
          </cell>
          <cell r="G150">
            <v>-5124.5599999999995</v>
          </cell>
          <cell r="H150">
            <v>-5235.4300000000012</v>
          </cell>
          <cell r="I150">
            <v>-5575.4400000000005</v>
          </cell>
        </row>
        <row r="151">
          <cell r="A151">
            <v>23717</v>
          </cell>
          <cell r="B151" t="str">
            <v>EAST HAMPTON___GT</v>
          </cell>
          <cell r="C151">
            <v>-37385.97</v>
          </cell>
          <cell r="D151">
            <v>-2302.9100000000008</v>
          </cell>
          <cell r="E151">
            <v>-874.27999999999986</v>
          </cell>
          <cell r="F151">
            <v>-18273.02</v>
          </cell>
          <cell r="G151">
            <v>-5124.8899999999994</v>
          </cell>
          <cell r="H151">
            <v>-5235.4300000000012</v>
          </cell>
          <cell r="I151">
            <v>-5575.4400000000005</v>
          </cell>
        </row>
        <row r="152">
          <cell r="A152">
            <v>23718</v>
          </cell>
          <cell r="B152" t="str">
            <v>NORTHPORT___IC</v>
          </cell>
          <cell r="C152">
            <v>-35148.01</v>
          </cell>
          <cell r="D152">
            <v>-2296.64</v>
          </cell>
          <cell r="E152">
            <v>-64.169999999999931</v>
          </cell>
          <cell r="F152">
            <v>-17406.609999999997</v>
          </cell>
          <cell r="G152">
            <v>-4570.34</v>
          </cell>
          <cell r="H152">
            <v>-5235.1100000000006</v>
          </cell>
          <cell r="I152">
            <v>-5575.1399999999994</v>
          </cell>
        </row>
        <row r="153">
          <cell r="A153">
            <v>23719</v>
          </cell>
          <cell r="B153" t="str">
            <v>SOUTHOLD___IC</v>
          </cell>
          <cell r="C153">
            <v>-37385.65</v>
          </cell>
          <cell r="D153">
            <v>-2302.9100000000008</v>
          </cell>
          <cell r="E153">
            <v>-873.95999999999992</v>
          </cell>
          <cell r="F153">
            <v>-18273.02</v>
          </cell>
          <cell r="G153">
            <v>-5124.8899999999994</v>
          </cell>
          <cell r="H153">
            <v>-5235.4300000000012</v>
          </cell>
          <cell r="I153">
            <v>-5575.4400000000005</v>
          </cell>
        </row>
        <row r="154">
          <cell r="A154">
            <v>23720</v>
          </cell>
          <cell r="B154" t="str">
            <v>SOUTH HAMPTN___IC</v>
          </cell>
          <cell r="C154">
            <v>-37385.97</v>
          </cell>
          <cell r="D154">
            <v>-2302.9100000000008</v>
          </cell>
          <cell r="E154">
            <v>-874.27999999999986</v>
          </cell>
          <cell r="F154">
            <v>-18273.02</v>
          </cell>
          <cell r="G154">
            <v>-5124.8899999999994</v>
          </cell>
          <cell r="H154">
            <v>-5235.4300000000012</v>
          </cell>
          <cell r="I154">
            <v>-5575.4400000000005</v>
          </cell>
        </row>
        <row r="155">
          <cell r="A155">
            <v>23721</v>
          </cell>
          <cell r="B155" t="str">
            <v>MONTAUK___DIESEL</v>
          </cell>
          <cell r="C155">
            <v>-37385.97</v>
          </cell>
          <cell r="D155">
            <v>-2302.9100000000008</v>
          </cell>
          <cell r="E155">
            <v>-874.27999999999986</v>
          </cell>
          <cell r="F155">
            <v>-18273.02</v>
          </cell>
          <cell r="G155">
            <v>-5124.8899999999994</v>
          </cell>
          <cell r="H155">
            <v>-5235.4300000000012</v>
          </cell>
          <cell r="I155">
            <v>-5575.4400000000005</v>
          </cell>
        </row>
        <row r="156">
          <cell r="A156">
            <v>23722</v>
          </cell>
          <cell r="B156" t="str">
            <v>EAST_HAMPTON___DIESEL</v>
          </cell>
          <cell r="C156">
            <v>-37385.97</v>
          </cell>
          <cell r="D156">
            <v>-2302.9100000000008</v>
          </cell>
          <cell r="E156">
            <v>-874.27999999999986</v>
          </cell>
          <cell r="F156">
            <v>-18273.02</v>
          </cell>
          <cell r="G156">
            <v>-5124.8899999999994</v>
          </cell>
          <cell r="H156">
            <v>-5235.4300000000012</v>
          </cell>
          <cell r="I156">
            <v>-5575.4400000000005</v>
          </cell>
        </row>
        <row r="157">
          <cell r="A157">
            <v>23726</v>
          </cell>
          <cell r="B157" t="str">
            <v>NARROWS_GT1_GRP</v>
          </cell>
          <cell r="C157">
            <v>-30302.47</v>
          </cell>
          <cell r="D157">
            <v>-2978.3199999999997</v>
          </cell>
          <cell r="E157">
            <v>-6861.45</v>
          </cell>
          <cell r="F157">
            <v>-3503.9199999999996</v>
          </cell>
          <cell r="G157">
            <v>-5190.25</v>
          </cell>
          <cell r="H157">
            <v>-5361.33</v>
          </cell>
          <cell r="I157">
            <v>-6407.2</v>
          </cell>
        </row>
        <row r="158">
          <cell r="A158">
            <v>23727</v>
          </cell>
          <cell r="B158" t="str">
            <v>ASTORIA GT4____</v>
          </cell>
          <cell r="C158">
            <v>-30302.47</v>
          </cell>
          <cell r="D158">
            <v>-2978.3199999999997</v>
          </cell>
          <cell r="E158">
            <v>-6861.45</v>
          </cell>
          <cell r="F158">
            <v>-3503.9199999999996</v>
          </cell>
          <cell r="G158">
            <v>-5190.25</v>
          </cell>
          <cell r="H158">
            <v>-5361.33</v>
          </cell>
          <cell r="I158">
            <v>-6407.2</v>
          </cell>
        </row>
        <row r="159">
          <cell r="A159">
            <v>23728</v>
          </cell>
          <cell r="B159" t="str">
            <v>RAVENS GT4-7____</v>
          </cell>
          <cell r="C159">
            <v>-18569.000000000004</v>
          </cell>
          <cell r="D159">
            <v>-2359.2299999999996</v>
          </cell>
          <cell r="E159">
            <v>-1513.17</v>
          </cell>
          <cell r="F159">
            <v>-2342.4100000000003</v>
          </cell>
          <cell r="G159">
            <v>-2200.0099999999998</v>
          </cell>
          <cell r="H159">
            <v>-5206.1100000000015</v>
          </cell>
          <cell r="I159">
            <v>-4948.0700000000006</v>
          </cell>
        </row>
        <row r="160">
          <cell r="A160">
            <v>23729</v>
          </cell>
          <cell r="B160" t="str">
            <v>RAVENSWOOD_GT_1</v>
          </cell>
          <cell r="C160">
            <v>-30302.47</v>
          </cell>
          <cell r="D160">
            <v>-2978.3199999999997</v>
          </cell>
          <cell r="E160">
            <v>-6861.45</v>
          </cell>
          <cell r="F160">
            <v>-3503.9199999999996</v>
          </cell>
          <cell r="G160">
            <v>-5190.25</v>
          </cell>
          <cell r="H160">
            <v>-5361.33</v>
          </cell>
          <cell r="I160">
            <v>-6407.2</v>
          </cell>
        </row>
        <row r="161">
          <cell r="A161">
            <v>23730</v>
          </cell>
          <cell r="B161" t="str">
            <v>RAVENSWD GT2____</v>
          </cell>
          <cell r="C161">
            <v>-18786.150000000001</v>
          </cell>
          <cell r="D161">
            <v>-2359.2299999999996</v>
          </cell>
          <cell r="E161">
            <v>-1513.17</v>
          </cell>
          <cell r="F161">
            <v>-2440.7999999999997</v>
          </cell>
          <cell r="G161">
            <v>-2318.7699999999995</v>
          </cell>
          <cell r="H161">
            <v>-5206.1100000000015</v>
          </cell>
          <cell r="I161">
            <v>-4948.0700000000006</v>
          </cell>
        </row>
        <row r="162">
          <cell r="A162">
            <v>23731</v>
          </cell>
          <cell r="B162" t="str">
            <v>ASTORIA GT3____</v>
          </cell>
          <cell r="C162">
            <v>-30302.47</v>
          </cell>
          <cell r="D162">
            <v>-2978.3199999999997</v>
          </cell>
          <cell r="E162">
            <v>-6861.45</v>
          </cell>
          <cell r="F162">
            <v>-3503.9199999999996</v>
          </cell>
          <cell r="G162">
            <v>-5190.25</v>
          </cell>
          <cell r="H162">
            <v>-5361.33</v>
          </cell>
          <cell r="I162">
            <v>-6407.2</v>
          </cell>
        </row>
        <row r="163">
          <cell r="A163">
            <v>23732</v>
          </cell>
          <cell r="B163" t="str">
            <v>GOWANUS_GT 1_GRP</v>
          </cell>
          <cell r="C163">
            <v>-30302.47</v>
          </cell>
          <cell r="D163">
            <v>-2978.3199999999997</v>
          </cell>
          <cell r="E163">
            <v>-6861.45</v>
          </cell>
          <cell r="F163">
            <v>-3503.9199999999996</v>
          </cell>
          <cell r="G163">
            <v>-5190.25</v>
          </cell>
          <cell r="H163">
            <v>-5361.33</v>
          </cell>
          <cell r="I163">
            <v>-6407.2</v>
          </cell>
        </row>
        <row r="164">
          <cell r="A164">
            <v>23733</v>
          </cell>
          <cell r="B164" t="str">
            <v>RAVENSWD GT3____</v>
          </cell>
          <cell r="C164">
            <v>-18788.78</v>
          </cell>
          <cell r="D164">
            <v>-2359.2299999999996</v>
          </cell>
          <cell r="E164">
            <v>-1513.17</v>
          </cell>
          <cell r="F164">
            <v>-2440.7999999999997</v>
          </cell>
          <cell r="G164">
            <v>-2321.4</v>
          </cell>
          <cell r="H164">
            <v>-5206.1100000000015</v>
          </cell>
          <cell r="I164">
            <v>-4948.0700000000006</v>
          </cell>
        </row>
        <row r="165">
          <cell r="A165">
            <v>23741</v>
          </cell>
          <cell r="B165" t="str">
            <v>NARROWS_GT2_GRP</v>
          </cell>
          <cell r="C165">
            <v>-30302.47</v>
          </cell>
          <cell r="D165">
            <v>-2978.3199999999997</v>
          </cell>
          <cell r="E165">
            <v>-6861.45</v>
          </cell>
          <cell r="F165">
            <v>-3503.9199999999996</v>
          </cell>
          <cell r="G165">
            <v>-5190.25</v>
          </cell>
          <cell r="H165">
            <v>-5361.33</v>
          </cell>
          <cell r="I165">
            <v>-6407.2</v>
          </cell>
        </row>
        <row r="166">
          <cell r="A166">
            <v>23743</v>
          </cell>
          <cell r="B166" t="str">
            <v>JARVIS____</v>
          </cell>
          <cell r="C166">
            <v>208.57000000000002</v>
          </cell>
          <cell r="D166">
            <v>61.430000000000007</v>
          </cell>
          <cell r="E166">
            <v>12.08</v>
          </cell>
          <cell r="F166">
            <v>44.269999999999982</v>
          </cell>
          <cell r="G166">
            <v>38.049999999999997</v>
          </cell>
          <cell r="H166">
            <v>44.030000000000008</v>
          </cell>
          <cell r="I166">
            <v>8.7099999999999991</v>
          </cell>
        </row>
        <row r="167">
          <cell r="A167">
            <v>23744</v>
          </cell>
          <cell r="B167" t="str">
            <v>NINE_MILE_2</v>
          </cell>
          <cell r="C167">
            <v>-171.15000000000003</v>
          </cell>
          <cell r="D167">
            <v>-140.17000000000002</v>
          </cell>
          <cell r="E167">
            <v>323.62</v>
          </cell>
          <cell r="F167">
            <v>-162.35000000000002</v>
          </cell>
          <cell r="G167">
            <v>-54.970000000000013</v>
          </cell>
          <cell r="H167">
            <v>-113.73</v>
          </cell>
          <cell r="I167">
            <v>-23.55</v>
          </cell>
        </row>
        <row r="168">
          <cell r="A168">
            <v>23751</v>
          </cell>
          <cell r="B168" t="str">
            <v>GOWANUS_GT 4_GRP</v>
          </cell>
          <cell r="C168">
            <v>-30302.47</v>
          </cell>
          <cell r="D168">
            <v>-2978.3199999999997</v>
          </cell>
          <cell r="E168">
            <v>-6861.45</v>
          </cell>
          <cell r="F168">
            <v>-3503.9199999999996</v>
          </cell>
          <cell r="G168">
            <v>-5190.25</v>
          </cell>
          <cell r="H168">
            <v>-5361.33</v>
          </cell>
          <cell r="I168">
            <v>-6407.2</v>
          </cell>
        </row>
        <row r="169">
          <cell r="A169">
            <v>23752</v>
          </cell>
          <cell r="B169" t="str">
            <v>CORNELL____</v>
          </cell>
          <cell r="C169">
            <v>-1781.5400000000006</v>
          </cell>
          <cell r="D169">
            <v>-399.68</v>
          </cell>
          <cell r="E169">
            <v>-136.20000000000002</v>
          </cell>
          <cell r="F169">
            <v>-497.84999999999997</v>
          </cell>
          <cell r="G169">
            <v>-288.74999999999994</v>
          </cell>
          <cell r="H169">
            <v>-365.73999999999995</v>
          </cell>
          <cell r="I169">
            <v>-93.320000000000007</v>
          </cell>
        </row>
        <row r="170">
          <cell r="A170">
            <v>23754</v>
          </cell>
          <cell r="B170" t="str">
            <v>HIGH FALLS___HY</v>
          </cell>
          <cell r="C170">
            <v>-10324.539999999999</v>
          </cell>
          <cell r="D170">
            <v>-2301.6</v>
          </cell>
          <cell r="E170">
            <v>-641.98</v>
          </cell>
          <cell r="F170">
            <v>-2522.3500000000008</v>
          </cell>
          <cell r="G170">
            <v>-1580.55</v>
          </cell>
          <cell r="H170">
            <v>-2579.0000000000005</v>
          </cell>
          <cell r="I170">
            <v>-699.06</v>
          </cell>
        </row>
        <row r="171">
          <cell r="A171">
            <v>23756</v>
          </cell>
          <cell r="B171" t="str">
            <v>GILBOA___1</v>
          </cell>
          <cell r="C171">
            <v>-9442.7700000000023</v>
          </cell>
          <cell r="D171">
            <v>-2208.7599999999998</v>
          </cell>
          <cell r="E171">
            <v>-604.85</v>
          </cell>
          <cell r="F171">
            <v>-2454.3100000000004</v>
          </cell>
          <cell r="G171">
            <v>-1526.6799999999998</v>
          </cell>
          <cell r="H171">
            <v>-2106.1400000000003</v>
          </cell>
          <cell r="I171">
            <v>-542.03</v>
          </cell>
        </row>
        <row r="172">
          <cell r="A172">
            <v>23757</v>
          </cell>
          <cell r="B172" t="str">
            <v>GILBOA___2</v>
          </cell>
          <cell r="C172">
            <v>-9442.7700000000023</v>
          </cell>
          <cell r="D172">
            <v>-2208.7599999999998</v>
          </cell>
          <cell r="E172">
            <v>-604.85</v>
          </cell>
          <cell r="F172">
            <v>-2454.3100000000004</v>
          </cell>
          <cell r="G172">
            <v>-1526.6799999999998</v>
          </cell>
          <cell r="H172">
            <v>-2106.1400000000003</v>
          </cell>
          <cell r="I172">
            <v>-542.03</v>
          </cell>
        </row>
        <row r="173">
          <cell r="A173">
            <v>23758</v>
          </cell>
          <cell r="B173" t="str">
            <v>GILBOA___3</v>
          </cell>
          <cell r="C173">
            <v>-9442.7700000000023</v>
          </cell>
          <cell r="D173">
            <v>-2208.7599999999998</v>
          </cell>
          <cell r="E173">
            <v>-604.85</v>
          </cell>
          <cell r="F173">
            <v>-2454.3100000000004</v>
          </cell>
          <cell r="G173">
            <v>-1526.6799999999998</v>
          </cell>
          <cell r="H173">
            <v>-2106.1400000000003</v>
          </cell>
          <cell r="I173">
            <v>-542.03</v>
          </cell>
        </row>
        <row r="174">
          <cell r="A174">
            <v>23759</v>
          </cell>
          <cell r="B174" t="str">
            <v>GILBOA___4</v>
          </cell>
          <cell r="C174">
            <v>-9442.7700000000023</v>
          </cell>
          <cell r="D174">
            <v>-2208.7599999999998</v>
          </cell>
          <cell r="E174">
            <v>-604.85</v>
          </cell>
          <cell r="F174">
            <v>-2454.3100000000004</v>
          </cell>
          <cell r="G174">
            <v>-1526.6799999999998</v>
          </cell>
          <cell r="H174">
            <v>-2106.1400000000003</v>
          </cell>
          <cell r="I174">
            <v>-542.03</v>
          </cell>
        </row>
        <row r="175">
          <cell r="A175">
            <v>23760</v>
          </cell>
          <cell r="B175" t="str">
            <v>NIAGARA____</v>
          </cell>
          <cell r="C175">
            <v>-1392.600000000001</v>
          </cell>
          <cell r="D175">
            <v>-315.49</v>
          </cell>
          <cell r="E175">
            <v>-120.92999999999999</v>
          </cell>
          <cell r="F175">
            <v>-382.08000000000004</v>
          </cell>
          <cell r="G175">
            <v>-223.62</v>
          </cell>
          <cell r="H175">
            <v>-281.83</v>
          </cell>
          <cell r="I175">
            <v>-68.649999999999991</v>
          </cell>
        </row>
        <row r="176">
          <cell r="A176">
            <v>23765</v>
          </cell>
          <cell r="B176" t="str">
            <v>CH_MISC_IPPS</v>
          </cell>
          <cell r="C176">
            <v>-10551.719999999998</v>
          </cell>
          <cell r="D176">
            <v>-2337.2000000000003</v>
          </cell>
          <cell r="E176">
            <v>-648.91999999999996</v>
          </cell>
          <cell r="F176">
            <v>-2562.81</v>
          </cell>
          <cell r="G176">
            <v>-1602.26</v>
          </cell>
          <cell r="H176">
            <v>-2675.2200000000003</v>
          </cell>
          <cell r="I176">
            <v>-725.31</v>
          </cell>
        </row>
        <row r="177">
          <cell r="A177">
            <v>23766</v>
          </cell>
          <cell r="B177" t="str">
            <v>FULTON COGEN____</v>
          </cell>
          <cell r="C177">
            <v>-761.61999999999955</v>
          </cell>
          <cell r="D177">
            <v>-171.18999999999997</v>
          </cell>
          <cell r="E177">
            <v>-90.499999999999986</v>
          </cell>
          <cell r="F177">
            <v>-203.10000000000005</v>
          </cell>
          <cell r="G177">
            <v>-128.00000000000003</v>
          </cell>
          <cell r="H177">
            <v>-140.39999999999998</v>
          </cell>
          <cell r="I177">
            <v>-28.43</v>
          </cell>
        </row>
        <row r="178">
          <cell r="A178">
            <v>23767</v>
          </cell>
          <cell r="B178" t="str">
            <v>NEG CENTRAL_HIGH_ACRES</v>
          </cell>
          <cell r="C178">
            <v>-1126.3000000000009</v>
          </cell>
          <cell r="D178">
            <v>-250.82</v>
          </cell>
          <cell r="E178">
            <v>-115.09000000000002</v>
          </cell>
          <cell r="F178">
            <v>-303.97000000000003</v>
          </cell>
          <cell r="G178">
            <v>-178.24999999999997</v>
          </cell>
          <cell r="H178">
            <v>-224.37</v>
          </cell>
          <cell r="I178">
            <v>-53.8</v>
          </cell>
        </row>
        <row r="179">
          <cell r="A179">
            <v>23768</v>
          </cell>
          <cell r="B179" t="str">
            <v>NEG CENTRAL___INDECK</v>
          </cell>
          <cell r="C179">
            <v>-1650.38</v>
          </cell>
          <cell r="D179">
            <v>-374.68</v>
          </cell>
          <cell r="E179">
            <v>-129.86000000000001</v>
          </cell>
          <cell r="F179">
            <v>-456.56000000000017</v>
          </cell>
          <cell r="G179">
            <v>-267.93999999999994</v>
          </cell>
          <cell r="H179">
            <v>-337.45</v>
          </cell>
          <cell r="I179">
            <v>-83.89</v>
          </cell>
        </row>
        <row r="180">
          <cell r="A180">
            <v>23769</v>
          </cell>
          <cell r="B180" t="str">
            <v>LEDERLE____</v>
          </cell>
          <cell r="C180">
            <v>-8933.3599999999969</v>
          </cell>
          <cell r="D180">
            <v>-2232.0300000000002</v>
          </cell>
          <cell r="E180">
            <v>-353.59</v>
          </cell>
          <cell r="F180">
            <v>-2438.1099999999997</v>
          </cell>
          <cell r="G180">
            <v>-1545.0199999999998</v>
          </cell>
          <cell r="H180">
            <v>-1890.4200000000003</v>
          </cell>
          <cell r="I180">
            <v>-474.19000000000005</v>
          </cell>
        </row>
        <row r="181">
          <cell r="A181">
            <v>23770</v>
          </cell>
          <cell r="B181" t="str">
            <v>YORK___WARBASSE</v>
          </cell>
          <cell r="C181">
            <v>-30302.47</v>
          </cell>
          <cell r="D181">
            <v>-2978.3199999999997</v>
          </cell>
          <cell r="E181">
            <v>-6861.45</v>
          </cell>
          <cell r="F181">
            <v>-3503.9199999999996</v>
          </cell>
          <cell r="G181">
            <v>-5190.25</v>
          </cell>
          <cell r="H181">
            <v>-5361.33</v>
          </cell>
          <cell r="I181">
            <v>-6407.2</v>
          </cell>
        </row>
        <row r="182">
          <cell r="A182">
            <v>23774</v>
          </cell>
          <cell r="B182" t="str">
            <v>NM WEST___NUG</v>
          </cell>
          <cell r="C182">
            <v>-1423.2099999999996</v>
          </cell>
          <cell r="D182">
            <v>-321.69999999999993</v>
          </cell>
          <cell r="E182">
            <v>-122.09</v>
          </cell>
          <cell r="F182">
            <v>-391.40999999999997</v>
          </cell>
          <cell r="G182">
            <v>-229.06000000000003</v>
          </cell>
          <cell r="H182">
            <v>-288.66000000000003</v>
          </cell>
          <cell r="I182">
            <v>-70.289999999999992</v>
          </cell>
        </row>
        <row r="183">
          <cell r="A183">
            <v>23776</v>
          </cell>
          <cell r="B183" t="str">
            <v>E_FISHKILL___LBMP</v>
          </cell>
          <cell r="C183">
            <v>-10996.959999999995</v>
          </cell>
          <cell r="D183">
            <v>-2311.2099999999991</v>
          </cell>
          <cell r="E183">
            <v>-744.32000000000016</v>
          </cell>
          <cell r="F183">
            <v>-2545.7300000000009</v>
          </cell>
          <cell r="G183">
            <v>-1572.2299999999998</v>
          </cell>
          <cell r="H183">
            <v>-3005.2100000000005</v>
          </cell>
          <cell r="I183">
            <v>-818.26</v>
          </cell>
        </row>
        <row r="184">
          <cell r="A184">
            <v>23777</v>
          </cell>
          <cell r="B184" t="str">
            <v>SITHE___STERLING</v>
          </cell>
          <cell r="C184">
            <v>-281.86</v>
          </cell>
          <cell r="D184">
            <v>-46.080000000000005</v>
          </cell>
          <cell r="E184">
            <v>-38.129999999999988</v>
          </cell>
          <cell r="F184">
            <v>-86.759999999999991</v>
          </cell>
          <cell r="G184">
            <v>-48.88</v>
          </cell>
          <cell r="H184">
            <v>-51.410000000000004</v>
          </cell>
          <cell r="I184">
            <v>-10.6</v>
          </cell>
        </row>
        <row r="185">
          <cell r="A185">
            <v>23778</v>
          </cell>
          <cell r="B185" t="str">
            <v>GLEN PARK____</v>
          </cell>
          <cell r="C185">
            <v>-367.70999999999981</v>
          </cell>
          <cell r="D185">
            <v>-78.750000000000014</v>
          </cell>
          <cell r="E185">
            <v>-52.790000000000006</v>
          </cell>
          <cell r="F185">
            <v>-104.58000000000003</v>
          </cell>
          <cell r="G185">
            <v>-63.220000000000013</v>
          </cell>
          <cell r="H185">
            <v>-65.15000000000002</v>
          </cell>
          <cell r="I185">
            <v>-3.2199999999999998</v>
          </cell>
        </row>
        <row r="186">
          <cell r="A186">
            <v>23779</v>
          </cell>
          <cell r="B186" t="str">
            <v>BETHLEHEM___STEEL</v>
          </cell>
          <cell r="C186">
            <v>-1582.2900000000002</v>
          </cell>
          <cell r="D186">
            <v>-360.03999999999996</v>
          </cell>
          <cell r="E186">
            <v>-126.57000000000001</v>
          </cell>
          <cell r="F186">
            <v>-436.12000000000012</v>
          </cell>
          <cell r="G186">
            <v>-255.23</v>
          </cell>
          <cell r="H186">
            <v>-324.91999999999996</v>
          </cell>
          <cell r="I186">
            <v>-79.41</v>
          </cell>
        </row>
        <row r="187">
          <cell r="A187">
            <v>23780</v>
          </cell>
          <cell r="B187" t="str">
            <v>FORT_DRUM_COGEN</v>
          </cell>
          <cell r="C187">
            <v>-303.39999999999992</v>
          </cell>
          <cell r="D187">
            <v>-58.390000000000015</v>
          </cell>
          <cell r="E187">
            <v>-47.42</v>
          </cell>
          <cell r="F187">
            <v>-89.899999999999963</v>
          </cell>
          <cell r="G187">
            <v>-53.710000000000015</v>
          </cell>
          <cell r="H187">
            <v>-54.2</v>
          </cell>
          <cell r="I187">
            <v>0.21999999999999909</v>
          </cell>
        </row>
        <row r="188">
          <cell r="A188">
            <v>23781</v>
          </cell>
          <cell r="B188" t="str">
            <v>INDECK___YERKES</v>
          </cell>
          <cell r="C188">
            <v>-1468.47</v>
          </cell>
          <cell r="D188">
            <v>-332.27000000000004</v>
          </cell>
          <cell r="E188">
            <v>-123.47000000000003</v>
          </cell>
          <cell r="F188">
            <v>-403.62999999999994</v>
          </cell>
          <cell r="G188">
            <v>-236.79000000000005</v>
          </cell>
          <cell r="H188">
            <v>-298.96999999999997</v>
          </cell>
          <cell r="I188">
            <v>-73.34</v>
          </cell>
        </row>
        <row r="189">
          <cell r="A189">
            <v>23783</v>
          </cell>
          <cell r="B189" t="str">
            <v>INDECK___OSWEGO</v>
          </cell>
          <cell r="C189">
            <v>-732.0500000000003</v>
          </cell>
          <cell r="D189">
            <v>-162.23999999999998</v>
          </cell>
          <cell r="E189">
            <v>-85.11</v>
          </cell>
          <cell r="F189">
            <v>-196.27</v>
          </cell>
          <cell r="G189">
            <v>-126.38</v>
          </cell>
          <cell r="H189">
            <v>-134.66</v>
          </cell>
          <cell r="I189">
            <v>-27.39</v>
          </cell>
        </row>
        <row r="190">
          <cell r="A190">
            <v>23786</v>
          </cell>
          <cell r="B190" t="str">
            <v>LINDEN COGEN____</v>
          </cell>
          <cell r="C190">
            <v>-20435.640000000007</v>
          </cell>
          <cell r="D190">
            <v>-2363.0699999999997</v>
          </cell>
          <cell r="E190">
            <v>-1574.0400000000002</v>
          </cell>
          <cell r="F190">
            <v>-3731.0200000000004</v>
          </cell>
          <cell r="G190">
            <v>-2240.2799999999997</v>
          </cell>
          <cell r="H190">
            <v>-5290.0299999999988</v>
          </cell>
          <cell r="I190">
            <v>-5237.2</v>
          </cell>
        </row>
        <row r="191">
          <cell r="A191">
            <v>23790</v>
          </cell>
          <cell r="B191" t="str">
            <v>BINGHAMTON___COGEN</v>
          </cell>
          <cell r="C191">
            <v>-3157.5000000000009</v>
          </cell>
          <cell r="D191">
            <v>-744.87000000000023</v>
          </cell>
          <cell r="E191">
            <v>-177.51000000000002</v>
          </cell>
          <cell r="F191">
            <v>-890.59</v>
          </cell>
          <cell r="G191">
            <v>-518.41</v>
          </cell>
          <cell r="H191">
            <v>-657.70999999999981</v>
          </cell>
          <cell r="I191">
            <v>-168.41</v>
          </cell>
        </row>
        <row r="192">
          <cell r="A192">
            <v>23791</v>
          </cell>
          <cell r="B192" t="str">
            <v>NEG WEST_LEA_LOCKPORT</v>
          </cell>
          <cell r="C192">
            <v>-1417.5699999999997</v>
          </cell>
          <cell r="D192">
            <v>-320.7</v>
          </cell>
          <cell r="E192">
            <v>-121.86</v>
          </cell>
          <cell r="F192">
            <v>-389.48000000000008</v>
          </cell>
          <cell r="G192">
            <v>-228.08999999999997</v>
          </cell>
          <cell r="H192">
            <v>-287.14</v>
          </cell>
          <cell r="I192">
            <v>-70.3</v>
          </cell>
        </row>
        <row r="193">
          <cell r="A193">
            <v>23792</v>
          </cell>
          <cell r="B193" t="str">
            <v>NEG NORTH_KES_CHATEGAY</v>
          </cell>
          <cell r="C193">
            <v>447.43000000000029</v>
          </cell>
          <cell r="D193">
            <v>123.77999999999999</v>
          </cell>
          <cell r="E193">
            <v>23.29</v>
          </cell>
          <cell r="F193">
            <v>89.89</v>
          </cell>
          <cell r="G193">
            <v>60.150000000000013</v>
          </cell>
          <cell r="H193">
            <v>70.11</v>
          </cell>
          <cell r="I193">
            <v>80.210000000000022</v>
          </cell>
        </row>
        <row r="194">
          <cell r="A194">
            <v>23793</v>
          </cell>
          <cell r="B194" t="str">
            <v>NEG NORTH_FLCN_SEA</v>
          </cell>
          <cell r="C194">
            <v>635.83999999999992</v>
          </cell>
          <cell r="D194">
            <v>180.35999999999999</v>
          </cell>
          <cell r="E194">
            <v>35.169999999999995</v>
          </cell>
          <cell r="F194">
            <v>135.9</v>
          </cell>
          <cell r="G194">
            <v>91.740000000000038</v>
          </cell>
          <cell r="H194">
            <v>105.87000000000002</v>
          </cell>
          <cell r="I194">
            <v>86.8</v>
          </cell>
        </row>
        <row r="195">
          <cell r="A195">
            <v>23794</v>
          </cell>
          <cell r="B195" t="str">
            <v>NYPA___HOLTSVILL</v>
          </cell>
          <cell r="C195">
            <v>-37371.62000000001</v>
          </cell>
          <cell r="D195">
            <v>-2301.9199999999992</v>
          </cell>
          <cell r="E195">
            <v>-864.03999999999985</v>
          </cell>
          <cell r="F195">
            <v>-18269.59</v>
          </cell>
          <cell r="G195">
            <v>-5125.2600000000011</v>
          </cell>
          <cell r="H195">
            <v>-5235.4100000000008</v>
          </cell>
          <cell r="I195">
            <v>-5575.4</v>
          </cell>
        </row>
        <row r="196">
          <cell r="A196">
            <v>23796</v>
          </cell>
          <cell r="B196" t="str">
            <v>RENSSELAER___COGEN</v>
          </cell>
          <cell r="C196">
            <v>-12223.710000000012</v>
          </cell>
          <cell r="D196">
            <v>-2900.9600000000005</v>
          </cell>
          <cell r="E196">
            <v>-763.54999999999984</v>
          </cell>
          <cell r="F196">
            <v>-3118.12</v>
          </cell>
          <cell r="G196">
            <v>-1992.2999999999997</v>
          </cell>
          <cell r="H196">
            <v>-2703.71</v>
          </cell>
          <cell r="I196">
            <v>-745.07</v>
          </cell>
        </row>
        <row r="197">
          <cell r="A197">
            <v>23797</v>
          </cell>
          <cell r="B197" t="str">
            <v>SENECA___ENERGY</v>
          </cell>
          <cell r="C197">
            <v>-1234.4199999999998</v>
          </cell>
          <cell r="D197">
            <v>-280.70999999999992</v>
          </cell>
          <cell r="E197">
            <v>-113.91</v>
          </cell>
          <cell r="F197">
            <v>-336.07000000000011</v>
          </cell>
          <cell r="G197">
            <v>-197.85000000000005</v>
          </cell>
          <cell r="H197">
            <v>-247.03000000000003</v>
          </cell>
          <cell r="I197">
            <v>-58.850000000000009</v>
          </cell>
        </row>
        <row r="198">
          <cell r="A198">
            <v>23798</v>
          </cell>
          <cell r="B198" t="str">
            <v>ADK RESOURCE___RCVRY</v>
          </cell>
          <cell r="C198">
            <v>-12763.079999999989</v>
          </cell>
          <cell r="D198">
            <v>-3031.3900000000003</v>
          </cell>
          <cell r="E198">
            <v>-790.56999999999994</v>
          </cell>
          <cell r="F198">
            <v>-3235.6099999999997</v>
          </cell>
          <cell r="G198">
            <v>-2078.52</v>
          </cell>
          <cell r="H198">
            <v>-2822.09</v>
          </cell>
          <cell r="I198">
            <v>-804.9</v>
          </cell>
        </row>
        <row r="199">
          <cell r="A199">
            <v>23799</v>
          </cell>
          <cell r="B199" t="str">
            <v>SELKIRK___II</v>
          </cell>
          <cell r="C199">
            <v>-12111.320000000002</v>
          </cell>
          <cell r="D199">
            <v>-2881.1899999999996</v>
          </cell>
          <cell r="E199">
            <v>-759.74999999999989</v>
          </cell>
          <cell r="F199">
            <v>-3100.880000000001</v>
          </cell>
          <cell r="G199">
            <v>-1977.4299999999998</v>
          </cell>
          <cell r="H199">
            <v>-2667.78</v>
          </cell>
          <cell r="I199">
            <v>-724.28999999999985</v>
          </cell>
        </row>
        <row r="200">
          <cell r="A200">
            <v>23800</v>
          </cell>
          <cell r="B200" t="str">
            <v>SITHE___INDEPEND</v>
          </cell>
          <cell r="C200">
            <v>-181.12000000000003</v>
          </cell>
          <cell r="D200">
            <v>-141.23000000000002</v>
          </cell>
          <cell r="E200">
            <v>323.35000000000008</v>
          </cell>
          <cell r="F200">
            <v>-166.50999999999996</v>
          </cell>
          <cell r="G200">
            <v>-57.259999999999991</v>
          </cell>
          <cell r="H200">
            <v>-115.69000000000001</v>
          </cell>
          <cell r="I200">
            <v>-23.78</v>
          </cell>
        </row>
        <row r="201">
          <cell r="A201">
            <v>23801</v>
          </cell>
          <cell r="B201" t="str">
            <v>SELKIRK___l</v>
          </cell>
          <cell r="C201">
            <v>-12075.42</v>
          </cell>
          <cell r="D201">
            <v>-2873.5299999999993</v>
          </cell>
          <cell r="E201">
            <v>-758.24999999999989</v>
          </cell>
          <cell r="F201">
            <v>-3093.7200000000003</v>
          </cell>
          <cell r="G201">
            <v>-1971.9199999999998</v>
          </cell>
          <cell r="H201">
            <v>-2661.6200000000003</v>
          </cell>
          <cell r="I201">
            <v>-716.38000000000011</v>
          </cell>
        </row>
        <row r="202">
          <cell r="A202">
            <v>23802</v>
          </cell>
          <cell r="B202" t="str">
            <v>INDECK___CORINTH</v>
          </cell>
          <cell r="C202">
            <v>-12867.060000000001</v>
          </cell>
          <cell r="D202">
            <v>-3065.5200000000004</v>
          </cell>
          <cell r="E202">
            <v>-794.43</v>
          </cell>
          <cell r="F202">
            <v>-3261.0399999999995</v>
          </cell>
          <cell r="G202">
            <v>-2096.4799999999996</v>
          </cell>
          <cell r="H202">
            <v>-2839.99</v>
          </cell>
          <cell r="I202">
            <v>-809.6</v>
          </cell>
        </row>
        <row r="203">
          <cell r="A203">
            <v>23803</v>
          </cell>
          <cell r="B203" t="str">
            <v>BURROWS___LYONSDAL</v>
          </cell>
          <cell r="C203">
            <v>-32.42</v>
          </cell>
          <cell r="D203">
            <v>0</v>
          </cell>
          <cell r="E203">
            <v>-16.64</v>
          </cell>
          <cell r="F203">
            <v>-12.18</v>
          </cell>
          <cell r="G203">
            <v>-2.31</v>
          </cell>
          <cell r="H203">
            <v>-4.3599999999999994</v>
          </cell>
          <cell r="I203">
            <v>3.0700000000000003</v>
          </cell>
        </row>
        <row r="204">
          <cell r="A204">
            <v>23804</v>
          </cell>
          <cell r="B204" t="str">
            <v>IP___TICONDEROGA</v>
          </cell>
          <cell r="C204">
            <v>-12695.840000000006</v>
          </cell>
          <cell r="D204">
            <v>-2993.2000000000003</v>
          </cell>
          <cell r="E204">
            <v>-787.34999999999991</v>
          </cell>
          <cell r="F204">
            <v>-3192.7200000000003</v>
          </cell>
          <cell r="G204">
            <v>-2059.9</v>
          </cell>
          <cell r="H204">
            <v>-2834.7700000000009</v>
          </cell>
          <cell r="I204">
            <v>-827.9</v>
          </cell>
        </row>
        <row r="205">
          <cell r="A205">
            <v>23805</v>
          </cell>
          <cell r="B205" t="str">
            <v>WATERTOWN___HYD</v>
          </cell>
          <cell r="C205">
            <v>-319.1400000000001</v>
          </cell>
          <cell r="D205">
            <v>-66.66</v>
          </cell>
          <cell r="E205">
            <v>-48.320000000000014</v>
          </cell>
          <cell r="F205">
            <v>-92.289999999999978</v>
          </cell>
          <cell r="G205">
            <v>-55.31</v>
          </cell>
          <cell r="H205">
            <v>-56.19</v>
          </cell>
          <cell r="I205">
            <v>-0.37000000000000077</v>
          </cell>
        </row>
        <row r="206">
          <cell r="A206">
            <v>23807</v>
          </cell>
          <cell r="B206" t="str">
            <v>DOGLEVILLE___HYD</v>
          </cell>
          <cell r="C206">
            <v>208.57000000000002</v>
          </cell>
          <cell r="D206">
            <v>61.430000000000007</v>
          </cell>
          <cell r="E206">
            <v>12.08</v>
          </cell>
          <cell r="F206">
            <v>44.269999999999982</v>
          </cell>
          <cell r="G206">
            <v>38.049999999999997</v>
          </cell>
          <cell r="H206">
            <v>44.030000000000008</v>
          </cell>
          <cell r="I206">
            <v>8.7099999999999991</v>
          </cell>
        </row>
        <row r="207">
          <cell r="A207">
            <v>23808</v>
          </cell>
          <cell r="B207" t="str">
            <v>GENERAL___MILLS</v>
          </cell>
          <cell r="C207">
            <v>-1582.2900000000002</v>
          </cell>
          <cell r="D207">
            <v>-360.03999999999996</v>
          </cell>
          <cell r="E207">
            <v>-126.57000000000001</v>
          </cell>
          <cell r="F207">
            <v>-436.12000000000012</v>
          </cell>
          <cell r="G207">
            <v>-255.23</v>
          </cell>
          <cell r="H207">
            <v>-324.91999999999996</v>
          </cell>
          <cell r="I207">
            <v>-79.41</v>
          </cell>
        </row>
        <row r="208">
          <cell r="A208">
            <v>23809</v>
          </cell>
          <cell r="B208" t="str">
            <v>US___GYPSUM</v>
          </cell>
          <cell r="C208">
            <v>-1371.66</v>
          </cell>
          <cell r="D208">
            <v>-308.25</v>
          </cell>
          <cell r="E208">
            <v>-122.72</v>
          </cell>
          <cell r="F208">
            <v>-375.37999999999994</v>
          </cell>
          <cell r="G208">
            <v>-220.52999999999997</v>
          </cell>
          <cell r="H208">
            <v>-277.28999999999996</v>
          </cell>
          <cell r="I208">
            <v>-67.489999999999995</v>
          </cell>
        </row>
        <row r="209">
          <cell r="A209">
            <v>23810</v>
          </cell>
          <cell r="B209" t="str">
            <v>HUDSON AVE_GT_3</v>
          </cell>
          <cell r="C209">
            <v>-19878.600000000006</v>
          </cell>
          <cell r="D209">
            <v>-2363.0699999999997</v>
          </cell>
          <cell r="E209">
            <v>-1574.0400000000002</v>
          </cell>
          <cell r="F209">
            <v>-3731.0200000000004</v>
          </cell>
          <cell r="G209">
            <v>-2244.96</v>
          </cell>
          <cell r="H209">
            <v>-5290.0299999999988</v>
          </cell>
          <cell r="I209">
            <v>-4675.4799999999996</v>
          </cell>
        </row>
        <row r="210">
          <cell r="A210">
            <v>23811</v>
          </cell>
          <cell r="B210" t="str">
            <v>NEG WEST___LANCASTR</v>
          </cell>
          <cell r="C210">
            <v>-1715.0899999999997</v>
          </cell>
          <cell r="D210">
            <v>-391.47</v>
          </cell>
          <cell r="E210">
            <v>-130.74</v>
          </cell>
          <cell r="F210">
            <v>-474.90000000000003</v>
          </cell>
          <cell r="G210">
            <v>-277.87000000000006</v>
          </cell>
          <cell r="H210">
            <v>-352.89</v>
          </cell>
          <cell r="I210">
            <v>-87.219999999999985</v>
          </cell>
        </row>
        <row r="211">
          <cell r="A211">
            <v>23856</v>
          </cell>
          <cell r="B211" t="str">
            <v>FIBERTEK___ENERGY</v>
          </cell>
          <cell r="C211">
            <v>-951.00999999999965</v>
          </cell>
          <cell r="D211">
            <v>-215.07999999999998</v>
          </cell>
          <cell r="E211">
            <v>-100.5</v>
          </cell>
          <cell r="F211">
            <v>-258.60999999999996</v>
          </cell>
          <cell r="G211">
            <v>-156.07000000000005</v>
          </cell>
          <cell r="H211">
            <v>-177.56</v>
          </cell>
          <cell r="I211">
            <v>-43.19</v>
          </cell>
        </row>
        <row r="212">
          <cell r="A212">
            <v>23857</v>
          </cell>
          <cell r="B212" t="str">
            <v>CARTHAGE___PAPER</v>
          </cell>
          <cell r="C212">
            <v>-249.56999999999994</v>
          </cell>
          <cell r="D212">
            <v>-37.709999999999994</v>
          </cell>
          <cell r="E212">
            <v>-43.61</v>
          </cell>
          <cell r="F212">
            <v>-77.47</v>
          </cell>
          <cell r="G212">
            <v>-46.019999999999989</v>
          </cell>
          <cell r="H212">
            <v>-47.41</v>
          </cell>
          <cell r="I212">
            <v>2.6500000000000004</v>
          </cell>
        </row>
        <row r="213">
          <cell r="A213">
            <v>23858</v>
          </cell>
          <cell r="B213" t="str">
            <v>NSINS_S._GLNS_FALLS</v>
          </cell>
          <cell r="C213">
            <v>-12802.580000000004</v>
          </cell>
          <cell r="D213">
            <v>-3045.84</v>
          </cell>
          <cell r="E213">
            <v>-791.83999999999992</v>
          </cell>
          <cell r="F213">
            <v>-3244.8399999999992</v>
          </cell>
          <cell r="G213">
            <v>-2085.41</v>
          </cell>
          <cell r="H213">
            <v>-2828.2400000000002</v>
          </cell>
          <cell r="I213">
            <v>-806.41</v>
          </cell>
        </row>
        <row r="214">
          <cell r="A214">
            <v>23895</v>
          </cell>
          <cell r="B214" t="str">
            <v>CH_RES_NIAGARA</v>
          </cell>
          <cell r="C214">
            <v>-1423.2099999999996</v>
          </cell>
          <cell r="D214">
            <v>-321.69999999999993</v>
          </cell>
          <cell r="E214">
            <v>-122.09</v>
          </cell>
          <cell r="F214">
            <v>-391.40999999999997</v>
          </cell>
          <cell r="G214">
            <v>-229.06000000000003</v>
          </cell>
          <cell r="H214">
            <v>-288.66000000000003</v>
          </cell>
          <cell r="I214">
            <v>-70.289999999999992</v>
          </cell>
        </row>
        <row r="215">
          <cell r="A215">
            <v>23900</v>
          </cell>
          <cell r="B215" t="str">
            <v>FORT ORANGE____</v>
          </cell>
          <cell r="C215">
            <v>-12106.820000000003</v>
          </cell>
          <cell r="D215">
            <v>-2860.5500000000006</v>
          </cell>
          <cell r="E215">
            <v>-758.43000000000006</v>
          </cell>
          <cell r="F215">
            <v>-3079.1799999999994</v>
          </cell>
          <cell r="G215">
            <v>-1965.0700000000002</v>
          </cell>
          <cell r="H215">
            <v>-2699.9499999999994</v>
          </cell>
          <cell r="I215">
            <v>-743.6400000000001</v>
          </cell>
        </row>
        <row r="216">
          <cell r="A216">
            <v>23901</v>
          </cell>
          <cell r="B216" t="str">
            <v>NEPA___ENERGY</v>
          </cell>
          <cell r="C216">
            <v>-1936.3499999999997</v>
          </cell>
          <cell r="D216">
            <v>-444.21000000000015</v>
          </cell>
          <cell r="E216">
            <v>-137.67000000000002</v>
          </cell>
          <cell r="F216">
            <v>-539.96999999999991</v>
          </cell>
          <cell r="G216">
            <v>-315.42000000000007</v>
          </cell>
          <cell r="H216">
            <v>-399.53999999999996</v>
          </cell>
          <cell r="I216">
            <v>-99.54000000000002</v>
          </cell>
        </row>
        <row r="217">
          <cell r="A217">
            <v>23902</v>
          </cell>
          <cell r="B217" t="str">
            <v>SITHE___MASSENA</v>
          </cell>
          <cell r="C217">
            <v>266.07000000000011</v>
          </cell>
          <cell r="D217">
            <v>70.490000000000009</v>
          </cell>
          <cell r="E217">
            <v>12.52</v>
          </cell>
          <cell r="F217">
            <v>41.54999999999999</v>
          </cell>
          <cell r="G217">
            <v>36.049999999999997</v>
          </cell>
          <cell r="H217">
            <v>33.11</v>
          </cell>
          <cell r="I217">
            <v>72.350000000000009</v>
          </cell>
        </row>
        <row r="218">
          <cell r="A218">
            <v>23903</v>
          </cell>
          <cell r="B218" t="str">
            <v>AMERICAN___BRASS</v>
          </cell>
          <cell r="C218">
            <v>-1468.47</v>
          </cell>
          <cell r="D218">
            <v>-332.27000000000004</v>
          </cell>
          <cell r="E218">
            <v>-123.47000000000003</v>
          </cell>
          <cell r="F218">
            <v>-403.62999999999994</v>
          </cell>
          <cell r="G218">
            <v>-236.79000000000005</v>
          </cell>
          <cell r="H218">
            <v>-298.96999999999997</v>
          </cell>
          <cell r="I218">
            <v>-73.34</v>
          </cell>
        </row>
        <row r="219">
          <cell r="A219">
            <v>23913</v>
          </cell>
          <cell r="B219" t="str">
            <v>NEG NORTH___LWR_SARANAC</v>
          </cell>
          <cell r="C219">
            <v>608.69000000000005</v>
          </cell>
          <cell r="D219">
            <v>172.75000000000003</v>
          </cell>
          <cell r="E219">
            <v>33.420000000000009</v>
          </cell>
          <cell r="F219">
            <v>128.91000000000003</v>
          </cell>
          <cell r="G219">
            <v>87.35</v>
          </cell>
          <cell r="H219">
            <v>100.28999999999999</v>
          </cell>
          <cell r="I219">
            <v>85.97</v>
          </cell>
        </row>
        <row r="220">
          <cell r="A220">
            <v>23914</v>
          </cell>
          <cell r="B220" t="str">
            <v>RUSSELL___STATION</v>
          </cell>
          <cell r="C220">
            <v>-1166.9999999999991</v>
          </cell>
          <cell r="D220">
            <v>-261.13</v>
          </cell>
          <cell r="E220">
            <v>-116.17999999999999</v>
          </cell>
          <cell r="F220">
            <v>-314.82000000000005</v>
          </cell>
          <cell r="G220">
            <v>-184.68</v>
          </cell>
          <cell r="H220">
            <v>-234.40000000000003</v>
          </cell>
          <cell r="I220">
            <v>-55.79</v>
          </cell>
        </row>
        <row r="221">
          <cell r="A221">
            <v>23915</v>
          </cell>
          <cell r="B221" t="str">
            <v>NEG NORTH___ALICE_FALLS</v>
          </cell>
          <cell r="C221">
            <v>608.23999999999978</v>
          </cell>
          <cell r="D221">
            <v>172.72000000000003</v>
          </cell>
          <cell r="E221">
            <v>33.420000000000009</v>
          </cell>
          <cell r="F221">
            <v>128.73000000000002</v>
          </cell>
          <cell r="G221">
            <v>87.35</v>
          </cell>
          <cell r="H221">
            <v>100.23000000000002</v>
          </cell>
          <cell r="I221">
            <v>85.789999999999992</v>
          </cell>
        </row>
        <row r="222">
          <cell r="A222">
            <v>23982</v>
          </cell>
          <cell r="B222" t="str">
            <v>INDECK___OLEAN</v>
          </cell>
          <cell r="C222">
            <v>-1676.57</v>
          </cell>
          <cell r="D222">
            <v>-382.82</v>
          </cell>
          <cell r="E222">
            <v>-129.22</v>
          </cell>
          <cell r="F222">
            <v>-466.97000000000008</v>
          </cell>
          <cell r="G222">
            <v>-269.96999999999997</v>
          </cell>
          <cell r="H222">
            <v>-343.34999999999997</v>
          </cell>
          <cell r="I222">
            <v>-84.24</v>
          </cell>
        </row>
        <row r="223">
          <cell r="A223">
            <v>23983</v>
          </cell>
          <cell r="B223" t="str">
            <v>CH_RES_BVR_FALLS</v>
          </cell>
          <cell r="C223">
            <v>624.46999999999991</v>
          </cell>
          <cell r="D223">
            <v>152.62999999999997</v>
          </cell>
          <cell r="E223">
            <v>27.110000000000003</v>
          </cell>
          <cell r="F223">
            <v>122.69000000000003</v>
          </cell>
          <cell r="G223">
            <v>83.22999999999999</v>
          </cell>
          <cell r="H223">
            <v>104.31000000000002</v>
          </cell>
          <cell r="I223">
            <v>134.5</v>
          </cell>
        </row>
        <row r="224">
          <cell r="A224">
            <v>23985</v>
          </cell>
          <cell r="B224" t="str">
            <v>CH_RES_SYRACUSE</v>
          </cell>
          <cell r="C224">
            <v>-951.00999999999965</v>
          </cell>
          <cell r="D224">
            <v>-215.07999999999998</v>
          </cell>
          <cell r="E224">
            <v>-100.5</v>
          </cell>
          <cell r="F224">
            <v>-258.60999999999996</v>
          </cell>
          <cell r="G224">
            <v>-156.07000000000005</v>
          </cell>
          <cell r="H224">
            <v>-177.56</v>
          </cell>
          <cell r="I224">
            <v>-43.19</v>
          </cell>
        </row>
        <row r="225">
          <cell r="A225">
            <v>23986</v>
          </cell>
          <cell r="B225" t="str">
            <v>ONONDAGA___COGEN</v>
          </cell>
          <cell r="C225">
            <v>-951.00999999999965</v>
          </cell>
          <cell r="D225">
            <v>-215.07999999999998</v>
          </cell>
          <cell r="E225">
            <v>-100.5</v>
          </cell>
          <cell r="F225">
            <v>-258.60999999999996</v>
          </cell>
          <cell r="G225">
            <v>-156.07000000000005</v>
          </cell>
          <cell r="H225">
            <v>-177.56</v>
          </cell>
          <cell r="I225">
            <v>-43.19</v>
          </cell>
        </row>
        <row r="226">
          <cell r="A226">
            <v>23987</v>
          </cell>
          <cell r="B226" t="str">
            <v>ONONDAGA_REF_OCCRA</v>
          </cell>
          <cell r="C226">
            <v>-914.4899999999999</v>
          </cell>
          <cell r="D226">
            <v>-206.45000000000002</v>
          </cell>
          <cell r="E226">
            <v>-98.100000000000009</v>
          </cell>
          <cell r="F226">
            <v>-248.82999999999996</v>
          </cell>
          <cell r="G226">
            <v>-149.11000000000001</v>
          </cell>
          <cell r="H226">
            <v>-170.89000000000001</v>
          </cell>
          <cell r="I226">
            <v>-41.110000000000007</v>
          </cell>
        </row>
        <row r="227">
          <cell r="A227">
            <v>23988</v>
          </cell>
          <cell r="B227" t="str">
            <v>IP CORINTH___1</v>
          </cell>
          <cell r="C227">
            <v>-12867.060000000001</v>
          </cell>
          <cell r="D227">
            <v>-3065.5200000000004</v>
          </cell>
          <cell r="E227">
            <v>-794.43</v>
          </cell>
          <cell r="F227">
            <v>-3261.0399999999995</v>
          </cell>
          <cell r="G227">
            <v>-2096.4799999999996</v>
          </cell>
          <cell r="H227">
            <v>-2839.99</v>
          </cell>
          <cell r="I227">
            <v>-809.6</v>
          </cell>
        </row>
        <row r="228">
          <cell r="A228">
            <v>23990</v>
          </cell>
          <cell r="B228" t="str">
            <v>PROJECT___ORANGE</v>
          </cell>
          <cell r="C228">
            <v>-804.24</v>
          </cell>
          <cell r="D228">
            <v>-182</v>
          </cell>
          <cell r="E228">
            <v>-91.11</v>
          </cell>
          <cell r="F228">
            <v>-218.76999999999998</v>
          </cell>
          <cell r="G228">
            <v>-131.63000000000002</v>
          </cell>
          <cell r="H228">
            <v>-150.67999999999998</v>
          </cell>
          <cell r="I228">
            <v>-30.050000000000004</v>
          </cell>
        </row>
        <row r="229">
          <cell r="A229">
            <v>24000</v>
          </cell>
          <cell r="B229" t="str">
            <v>PLEASANTVLY___LBMP</v>
          </cell>
          <cell r="C229">
            <v>-10863.199999999999</v>
          </cell>
          <cell r="D229">
            <v>-2356.4900000000007</v>
          </cell>
          <cell r="E229">
            <v>-736.25000000000011</v>
          </cell>
          <cell r="F229">
            <v>-2585.4399999999996</v>
          </cell>
          <cell r="G229">
            <v>-1615.26</v>
          </cell>
          <cell r="H229">
            <v>-2815.87</v>
          </cell>
          <cell r="I229">
            <v>-753.88999999999987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-1450.4400000000005</v>
          </cell>
          <cell r="D231">
            <v>-328.49999999999994</v>
          </cell>
          <cell r="E231">
            <v>-123.05000000000001</v>
          </cell>
          <cell r="F231">
            <v>-398.96999999999997</v>
          </cell>
          <cell r="G231">
            <v>-233.37999999999997</v>
          </cell>
          <cell r="H231">
            <v>-294.02000000000004</v>
          </cell>
          <cell r="I231">
            <v>-72.52000000000001</v>
          </cell>
        </row>
        <row r="232">
          <cell r="A232">
            <v>24011</v>
          </cell>
          <cell r="B232" t="str">
            <v>ADK HUDSON___FALLS</v>
          </cell>
          <cell r="C232">
            <v>-12764.979999999989</v>
          </cell>
          <cell r="D232">
            <v>-3033.2900000000009</v>
          </cell>
          <cell r="E232">
            <v>-790.56999999999994</v>
          </cell>
          <cell r="F232">
            <v>-3235.6099999999997</v>
          </cell>
          <cell r="G232">
            <v>-2078.52</v>
          </cell>
          <cell r="H232">
            <v>-2822.09</v>
          </cell>
          <cell r="I232">
            <v>-804.9</v>
          </cell>
        </row>
        <row r="233">
          <cell r="A233">
            <v>24013</v>
          </cell>
          <cell r="B233" t="str">
            <v>LITTLE FALLS___HYD</v>
          </cell>
          <cell r="C233">
            <v>208.57000000000002</v>
          </cell>
          <cell r="D233">
            <v>61.430000000000007</v>
          </cell>
          <cell r="E233">
            <v>12.08</v>
          </cell>
          <cell r="F233">
            <v>44.269999999999982</v>
          </cell>
          <cell r="G233">
            <v>38.049999999999997</v>
          </cell>
          <cell r="H233">
            <v>44.030000000000008</v>
          </cell>
          <cell r="I233">
            <v>8.7099999999999991</v>
          </cell>
        </row>
        <row r="234">
          <cell r="A234">
            <v>24014</v>
          </cell>
          <cell r="B234" t="str">
            <v>LONG_LAKE_PHOENIX</v>
          </cell>
          <cell r="C234">
            <v>-760.42999999999961</v>
          </cell>
          <cell r="D234">
            <v>-170.78999999999996</v>
          </cell>
          <cell r="E234">
            <v>-89.72999999999999</v>
          </cell>
          <cell r="F234">
            <v>-203.05000000000007</v>
          </cell>
          <cell r="G234">
            <v>-128.13000000000002</v>
          </cell>
          <cell r="H234">
            <v>-140.29999999999998</v>
          </cell>
          <cell r="I234">
            <v>-28.43</v>
          </cell>
        </row>
        <row r="235">
          <cell r="A235">
            <v>24015</v>
          </cell>
          <cell r="B235" t="str">
            <v>MEDINA___POWER</v>
          </cell>
          <cell r="C235">
            <v>-1628.5100000000011</v>
          </cell>
          <cell r="D235">
            <v>-371.57000000000005</v>
          </cell>
          <cell r="E235">
            <v>-127.87000000000002</v>
          </cell>
          <cell r="F235">
            <v>-452.34000000000009</v>
          </cell>
          <cell r="G235">
            <v>-263.23</v>
          </cell>
          <cell r="H235">
            <v>-331.46999999999997</v>
          </cell>
          <cell r="I235">
            <v>-82.03</v>
          </cell>
        </row>
        <row r="236">
          <cell r="A236">
            <v>24016</v>
          </cell>
          <cell r="B236" t="str">
            <v>HARZA MOOSE___RIVER</v>
          </cell>
          <cell r="C236">
            <v>-32.42</v>
          </cell>
          <cell r="D236">
            <v>0</v>
          </cell>
          <cell r="E236">
            <v>-16.64</v>
          </cell>
          <cell r="F236">
            <v>-12.18</v>
          </cell>
          <cell r="G236">
            <v>-2.31</v>
          </cell>
          <cell r="H236">
            <v>-4.3599999999999994</v>
          </cell>
          <cell r="I236">
            <v>3.0700000000000003</v>
          </cell>
        </row>
        <row r="237">
          <cell r="A237">
            <v>24017</v>
          </cell>
          <cell r="B237" t="str">
            <v>SYRACUSE___POWER</v>
          </cell>
          <cell r="C237">
            <v>-914.4899999999999</v>
          </cell>
          <cell r="D237">
            <v>-206.45000000000002</v>
          </cell>
          <cell r="E237">
            <v>-98.100000000000009</v>
          </cell>
          <cell r="F237">
            <v>-248.82999999999996</v>
          </cell>
          <cell r="G237">
            <v>-149.11000000000001</v>
          </cell>
          <cell r="H237">
            <v>-170.89000000000001</v>
          </cell>
          <cell r="I237">
            <v>-41.110000000000007</v>
          </cell>
        </row>
        <row r="238">
          <cell r="A238">
            <v>24018</v>
          </cell>
          <cell r="B238" t="str">
            <v>CRESCENT___HYD</v>
          </cell>
          <cell r="C238">
            <v>-12398.770000000002</v>
          </cell>
          <cell r="D238">
            <v>-2940.3200000000006</v>
          </cell>
          <cell r="E238">
            <v>-774.37</v>
          </cell>
          <cell r="F238">
            <v>-3155.5199999999986</v>
          </cell>
          <cell r="G238">
            <v>-2021.3000000000004</v>
          </cell>
          <cell r="H238">
            <v>-2736.0000000000005</v>
          </cell>
          <cell r="I238">
            <v>-771.2600000000001</v>
          </cell>
        </row>
        <row r="239">
          <cell r="A239">
            <v>24019</v>
          </cell>
          <cell r="B239" t="str">
            <v>INDIAN POINT_GT_3</v>
          </cell>
          <cell r="C239">
            <v>-9539.8899999999903</v>
          </cell>
          <cell r="D239">
            <v>-2277.86</v>
          </cell>
          <cell r="E239">
            <v>-945.07999999999993</v>
          </cell>
          <cell r="F239">
            <v>-2497.3300000000008</v>
          </cell>
          <cell r="G239">
            <v>-1592.6299999999999</v>
          </cell>
          <cell r="H239">
            <v>-1793.6099999999992</v>
          </cell>
          <cell r="I239">
            <v>-433.37999999999988</v>
          </cell>
        </row>
        <row r="240">
          <cell r="A240">
            <v>24020</v>
          </cell>
          <cell r="B240" t="str">
            <v>VISCHER___FERRY HYD</v>
          </cell>
          <cell r="C240">
            <v>-12398.770000000002</v>
          </cell>
          <cell r="D240">
            <v>-2940.3200000000006</v>
          </cell>
          <cell r="E240">
            <v>-774.37</v>
          </cell>
          <cell r="F240">
            <v>-3155.5199999999986</v>
          </cell>
          <cell r="G240">
            <v>-2021.3000000000004</v>
          </cell>
          <cell r="H240">
            <v>-2736.0000000000005</v>
          </cell>
          <cell r="I240">
            <v>-771.2600000000001</v>
          </cell>
        </row>
        <row r="241">
          <cell r="A241">
            <v>24021</v>
          </cell>
          <cell r="B241" t="str">
            <v>SITHE___OGDNSBRG</v>
          </cell>
          <cell r="C241">
            <v>197.26000000000005</v>
          </cell>
          <cell r="D241">
            <v>54.489999999999995</v>
          </cell>
          <cell r="E241">
            <v>3.3299999999999992</v>
          </cell>
          <cell r="F241">
            <v>31.620000000000008</v>
          </cell>
          <cell r="G241">
            <v>25.820000000000004</v>
          </cell>
          <cell r="H241">
            <v>18.78</v>
          </cell>
          <cell r="I241">
            <v>63.220000000000006</v>
          </cell>
        </row>
        <row r="242">
          <cell r="A242">
            <v>24023</v>
          </cell>
          <cell r="B242" t="str">
            <v>PYRITES___HYD</v>
          </cell>
          <cell r="C242">
            <v>83.320000000000022</v>
          </cell>
          <cell r="D242">
            <v>39.760000000000012</v>
          </cell>
          <cell r="E242">
            <v>-3.54</v>
          </cell>
          <cell r="F242">
            <v>0.27</v>
          </cell>
          <cell r="G242">
            <v>-1.3299999999999998</v>
          </cell>
          <cell r="H242">
            <v>-3.88</v>
          </cell>
          <cell r="I242">
            <v>52.04</v>
          </cell>
        </row>
        <row r="243">
          <cell r="A243">
            <v>24024</v>
          </cell>
          <cell r="B243" t="str">
            <v>SITHE___BATAVIA</v>
          </cell>
          <cell r="C243">
            <v>-1341.3399999999995</v>
          </cell>
          <cell r="D243">
            <v>-300.98000000000008</v>
          </cell>
          <cell r="E243">
            <v>-121.51999999999998</v>
          </cell>
          <cell r="F243">
            <v>-366.12000000000012</v>
          </cell>
          <cell r="G243">
            <v>-216.48</v>
          </cell>
          <cell r="H243">
            <v>-270.64</v>
          </cell>
          <cell r="I243">
            <v>-65.599999999999994</v>
          </cell>
        </row>
        <row r="244">
          <cell r="A244">
            <v>24026</v>
          </cell>
          <cell r="B244" t="str">
            <v>OXBOW____</v>
          </cell>
          <cell r="C244">
            <v>-1443.6500000000003</v>
          </cell>
          <cell r="D244">
            <v>-327.15000000000009</v>
          </cell>
          <cell r="E244">
            <v>-122.63000000000002</v>
          </cell>
          <cell r="F244">
            <v>-396.64999999999992</v>
          </cell>
          <cell r="G244">
            <v>-232.42000000000002</v>
          </cell>
          <cell r="H244">
            <v>-293.13999999999993</v>
          </cell>
          <cell r="I244">
            <v>-71.66</v>
          </cell>
        </row>
        <row r="245">
          <cell r="A245">
            <v>24028</v>
          </cell>
          <cell r="B245" t="str">
            <v>ADK S GLENS___FALLS</v>
          </cell>
          <cell r="C245">
            <v>-12764.979999999989</v>
          </cell>
          <cell r="D245">
            <v>-3033.2900000000009</v>
          </cell>
          <cell r="E245">
            <v>-790.56999999999994</v>
          </cell>
          <cell r="F245">
            <v>-3235.6099999999997</v>
          </cell>
          <cell r="G245">
            <v>-2078.52</v>
          </cell>
          <cell r="H245">
            <v>-2822.09</v>
          </cell>
          <cell r="I245">
            <v>-804.9</v>
          </cell>
        </row>
        <row r="246">
          <cell r="A246">
            <v>24031</v>
          </cell>
          <cell r="B246" t="str">
            <v>HOLTSVIL 1-5___GRP1</v>
          </cell>
          <cell r="C246">
            <v>-37371.62000000001</v>
          </cell>
          <cell r="D246">
            <v>-2301.9199999999992</v>
          </cell>
          <cell r="E246">
            <v>-864.03999999999985</v>
          </cell>
          <cell r="F246">
            <v>-18269.59</v>
          </cell>
          <cell r="G246">
            <v>-5125.2600000000011</v>
          </cell>
          <cell r="H246">
            <v>-5235.4100000000008</v>
          </cell>
          <cell r="I246">
            <v>-5575.4</v>
          </cell>
        </row>
        <row r="247">
          <cell r="A247">
            <v>24032</v>
          </cell>
          <cell r="B247" t="str">
            <v>HOLTSVIL6-10___GRP2</v>
          </cell>
          <cell r="C247">
            <v>-37429.149999999994</v>
          </cell>
          <cell r="D247">
            <v>-2305.2799999999997</v>
          </cell>
          <cell r="E247">
            <v>-899.11000000000013</v>
          </cell>
          <cell r="F247">
            <v>-18289.809999999998</v>
          </cell>
          <cell r="G247">
            <v>-5123.88</v>
          </cell>
          <cell r="H247">
            <v>-5235.59</v>
          </cell>
          <cell r="I247">
            <v>-5575.48</v>
          </cell>
        </row>
        <row r="248">
          <cell r="A248">
            <v>24033</v>
          </cell>
          <cell r="B248" t="str">
            <v>BARRETT 9-12___GRP3</v>
          </cell>
          <cell r="C248">
            <v>-52774.659999999982</v>
          </cell>
          <cell r="D248">
            <v>-2980.2200000000003</v>
          </cell>
          <cell r="E248">
            <v>-8893.0200000000023</v>
          </cell>
          <cell r="F248">
            <v>-24660.92</v>
          </cell>
          <cell r="G248">
            <v>-5386.5599999999995</v>
          </cell>
          <cell r="H248">
            <v>-5242.84</v>
          </cell>
          <cell r="I248">
            <v>-5611.1</v>
          </cell>
        </row>
        <row r="249">
          <cell r="A249">
            <v>24034</v>
          </cell>
          <cell r="B249" t="str">
            <v>BARRETT 1-8___GRP4</v>
          </cell>
          <cell r="C249">
            <v>-52774.659999999982</v>
          </cell>
          <cell r="D249">
            <v>-2980.2200000000003</v>
          </cell>
          <cell r="E249">
            <v>-8893.0200000000023</v>
          </cell>
          <cell r="F249">
            <v>-24660.92</v>
          </cell>
          <cell r="G249">
            <v>-5386.5599999999995</v>
          </cell>
          <cell r="H249">
            <v>-5242.84</v>
          </cell>
          <cell r="I249">
            <v>-5611.1</v>
          </cell>
        </row>
        <row r="250">
          <cell r="A250">
            <v>24038</v>
          </cell>
          <cell r="B250" t="str">
            <v>WADING RIVER_1-3_GRP5</v>
          </cell>
          <cell r="C250">
            <v>-37378.680000000008</v>
          </cell>
          <cell r="D250">
            <v>-2302.94</v>
          </cell>
          <cell r="E250">
            <v>-868.07999999999993</v>
          </cell>
          <cell r="F250">
            <v>-18271.7</v>
          </cell>
          <cell r="G250">
            <v>-5125.1400000000003</v>
          </cell>
          <cell r="H250">
            <v>-5235.420000000001</v>
          </cell>
          <cell r="I250">
            <v>-5575.4</v>
          </cell>
        </row>
        <row r="251">
          <cell r="A251">
            <v>24039</v>
          </cell>
          <cell r="B251" t="str">
            <v>GARDENVILLE___LBMP</v>
          </cell>
          <cell r="C251">
            <v>-1574.4599999999994</v>
          </cell>
          <cell r="D251">
            <v>-356.60999999999996</v>
          </cell>
          <cell r="E251">
            <v>-126.33000000000001</v>
          </cell>
          <cell r="F251">
            <v>-434.58000000000015</v>
          </cell>
          <cell r="G251">
            <v>-254.20999999999998</v>
          </cell>
          <cell r="H251">
            <v>-323.62000000000006</v>
          </cell>
          <cell r="I251">
            <v>-79.110000000000014</v>
          </cell>
        </row>
        <row r="252">
          <cell r="A252">
            <v>24041</v>
          </cell>
          <cell r="B252" t="str">
            <v>SENECA OSWGO___HYD</v>
          </cell>
          <cell r="C252">
            <v>-761.61999999999955</v>
          </cell>
          <cell r="D252">
            <v>-171.18999999999997</v>
          </cell>
          <cell r="E252">
            <v>-90.499999999999986</v>
          </cell>
          <cell r="F252">
            <v>-203.10000000000005</v>
          </cell>
          <cell r="G252">
            <v>-128.00000000000003</v>
          </cell>
          <cell r="H252">
            <v>-140.39999999999998</v>
          </cell>
          <cell r="I252">
            <v>-28.43</v>
          </cell>
        </row>
        <row r="253">
          <cell r="A253">
            <v>24042</v>
          </cell>
          <cell r="B253" t="str">
            <v>N SALMON___HYD</v>
          </cell>
          <cell r="C253">
            <v>370.26999999999992</v>
          </cell>
          <cell r="D253">
            <v>96.789999999999992</v>
          </cell>
          <cell r="E253">
            <v>19.099999999999998</v>
          </cell>
          <cell r="F253">
            <v>71.38</v>
          </cell>
          <cell r="G253">
            <v>48.780000000000008</v>
          </cell>
          <cell r="H253">
            <v>58.68</v>
          </cell>
          <cell r="I253">
            <v>75.540000000000006</v>
          </cell>
        </row>
        <row r="254">
          <cell r="A254">
            <v>24043</v>
          </cell>
          <cell r="B254" t="str">
            <v>S SALMON___HYD</v>
          </cell>
          <cell r="C254">
            <v>-643.83999999999969</v>
          </cell>
          <cell r="D254">
            <v>-143.88999999999999</v>
          </cell>
          <cell r="E254">
            <v>-79.159999999999982</v>
          </cell>
          <cell r="F254">
            <v>-174.44</v>
          </cell>
          <cell r="G254">
            <v>-108.33000000000001</v>
          </cell>
          <cell r="H254">
            <v>-118.01000000000002</v>
          </cell>
          <cell r="I254">
            <v>-20.010000000000002</v>
          </cell>
        </row>
        <row r="255">
          <cell r="A255">
            <v>24044</v>
          </cell>
          <cell r="B255" t="str">
            <v>OSWEGATCHIE___HYD</v>
          </cell>
          <cell r="C255">
            <v>9.75</v>
          </cell>
          <cell r="D255">
            <v>4.53</v>
          </cell>
          <cell r="E255">
            <v>-14.780000000000001</v>
          </cell>
          <cell r="F255">
            <v>0</v>
          </cell>
          <cell r="G255">
            <v>-2.57</v>
          </cell>
          <cell r="H255">
            <v>-4.84</v>
          </cell>
          <cell r="I255">
            <v>27.41</v>
          </cell>
        </row>
        <row r="256">
          <cell r="A256">
            <v>24046</v>
          </cell>
          <cell r="B256" t="str">
            <v>OAK ORCHARD___HYD</v>
          </cell>
          <cell r="C256">
            <v>-1180.22</v>
          </cell>
          <cell r="D256">
            <v>-264.77000000000004</v>
          </cell>
          <cell r="E256">
            <v>-116.03999999999999</v>
          </cell>
          <cell r="F256">
            <v>-318.36000000000013</v>
          </cell>
          <cell r="G256">
            <v>-186.90999999999997</v>
          </cell>
          <cell r="H256">
            <v>-237.69</v>
          </cell>
          <cell r="I256">
            <v>-56.449999999999996</v>
          </cell>
        </row>
        <row r="257">
          <cell r="A257">
            <v>24047</v>
          </cell>
          <cell r="B257" t="str">
            <v>BLACK RIVER___HYD</v>
          </cell>
          <cell r="C257">
            <v>-319.1400000000001</v>
          </cell>
          <cell r="D257">
            <v>-66.66</v>
          </cell>
          <cell r="E257">
            <v>-48.320000000000014</v>
          </cell>
          <cell r="F257">
            <v>-92.289999999999978</v>
          </cell>
          <cell r="G257">
            <v>-55.31</v>
          </cell>
          <cell r="H257">
            <v>-56.19</v>
          </cell>
          <cell r="I257">
            <v>-0.37000000000000077</v>
          </cell>
        </row>
        <row r="258">
          <cell r="A258">
            <v>24048</v>
          </cell>
          <cell r="B258" t="str">
            <v>BEAVER RIVER___HYD</v>
          </cell>
          <cell r="C258">
            <v>-52.2</v>
          </cell>
          <cell r="D258">
            <v>-7.1300000000000008</v>
          </cell>
          <cell r="E258">
            <v>-26.75</v>
          </cell>
          <cell r="F258">
            <v>-19.93</v>
          </cell>
          <cell r="G258">
            <v>-4.1500000000000004</v>
          </cell>
          <cell r="H258">
            <v>-6.85</v>
          </cell>
          <cell r="I258">
            <v>12.610000000000001</v>
          </cell>
        </row>
        <row r="259">
          <cell r="A259">
            <v>24049</v>
          </cell>
          <cell r="B259" t="str">
            <v>WEST CANADA___HYD</v>
          </cell>
          <cell r="C259">
            <v>208.57000000000002</v>
          </cell>
          <cell r="D259">
            <v>61.430000000000007</v>
          </cell>
          <cell r="E259">
            <v>12.08</v>
          </cell>
          <cell r="F259">
            <v>44.269999999999982</v>
          </cell>
          <cell r="G259">
            <v>38.049999999999997</v>
          </cell>
          <cell r="H259">
            <v>44.030000000000008</v>
          </cell>
          <cell r="I259">
            <v>8.7099999999999991</v>
          </cell>
        </row>
        <row r="260">
          <cell r="A260">
            <v>24050</v>
          </cell>
          <cell r="B260" t="str">
            <v>E_CANADA_MHWK_HY</v>
          </cell>
          <cell r="C260">
            <v>208.57000000000002</v>
          </cell>
          <cell r="D260">
            <v>61.430000000000007</v>
          </cell>
          <cell r="E260">
            <v>12.08</v>
          </cell>
          <cell r="F260">
            <v>44.269999999999982</v>
          </cell>
          <cell r="G260">
            <v>38.049999999999997</v>
          </cell>
          <cell r="H260">
            <v>44.030000000000008</v>
          </cell>
          <cell r="I260">
            <v>8.7099999999999991</v>
          </cell>
        </row>
        <row r="261">
          <cell r="A261">
            <v>24051</v>
          </cell>
          <cell r="B261" t="str">
            <v>E_CANADA_CAP_HY</v>
          </cell>
          <cell r="C261">
            <v>-15335.219999999996</v>
          </cell>
          <cell r="D261">
            <v>-3812.6200000000003</v>
          </cell>
          <cell r="E261">
            <v>-883.54000000000008</v>
          </cell>
          <cell r="F261">
            <v>-3926.5800000000004</v>
          </cell>
          <cell r="G261">
            <v>-2531.09</v>
          </cell>
          <cell r="H261">
            <v>-3252.3299999999995</v>
          </cell>
          <cell r="I261">
            <v>-929.06000000000017</v>
          </cell>
        </row>
        <row r="262">
          <cell r="A262">
            <v>24053</v>
          </cell>
          <cell r="B262" t="str">
            <v>NM_ST_REGIS___HYD</v>
          </cell>
          <cell r="C262">
            <v>197.44</v>
          </cell>
          <cell r="D262">
            <v>52.590000000000011</v>
          </cell>
          <cell r="E262">
            <v>-1.0000000000000675E-2</v>
          </cell>
          <cell r="F262">
            <v>31.290000000000006</v>
          </cell>
          <cell r="G262">
            <v>23.480000000000004</v>
          </cell>
          <cell r="H262">
            <v>25.970000000000002</v>
          </cell>
          <cell r="I262">
            <v>64.11999999999999</v>
          </cell>
        </row>
        <row r="263">
          <cell r="A263">
            <v>24054</v>
          </cell>
          <cell r="B263" t="str">
            <v>FRANKLIN_FALL_HYD</v>
          </cell>
          <cell r="C263">
            <v>370.26999999999992</v>
          </cell>
          <cell r="D263">
            <v>96.789999999999992</v>
          </cell>
          <cell r="E263">
            <v>19.099999999999998</v>
          </cell>
          <cell r="F263">
            <v>71.38</v>
          </cell>
          <cell r="G263">
            <v>48.780000000000008</v>
          </cell>
          <cell r="H263">
            <v>58.68</v>
          </cell>
          <cell r="I263">
            <v>75.540000000000006</v>
          </cell>
        </row>
        <row r="264">
          <cell r="A264">
            <v>24055</v>
          </cell>
          <cell r="B264" t="str">
            <v>NM NORTH___NUG</v>
          </cell>
          <cell r="C264">
            <v>266.07000000000011</v>
          </cell>
          <cell r="D264">
            <v>70.490000000000009</v>
          </cell>
          <cell r="E264">
            <v>12.52</v>
          </cell>
          <cell r="F264">
            <v>41.54999999999999</v>
          </cell>
          <cell r="G264">
            <v>36.049999999999997</v>
          </cell>
          <cell r="H264">
            <v>33.11</v>
          </cell>
          <cell r="I264">
            <v>72.350000000000009</v>
          </cell>
        </row>
        <row r="265">
          <cell r="A265">
            <v>24056</v>
          </cell>
          <cell r="B265" t="str">
            <v>UPPER RAQUET___HYD</v>
          </cell>
          <cell r="C265">
            <v>80.300000000000026</v>
          </cell>
          <cell r="D265">
            <v>39.570000000000007</v>
          </cell>
          <cell r="E265">
            <v>-4.1399999999999997</v>
          </cell>
          <cell r="F265">
            <v>0.17</v>
          </cell>
          <cell r="G265">
            <v>-1.41</v>
          </cell>
          <cell r="H265">
            <v>-4.1400000000000006</v>
          </cell>
          <cell r="I265">
            <v>50.249999999999993</v>
          </cell>
        </row>
        <row r="266">
          <cell r="A266">
            <v>24057</v>
          </cell>
          <cell r="B266" t="str">
            <v>LOWER RAQUET___HYD</v>
          </cell>
          <cell r="C266">
            <v>80.300000000000026</v>
          </cell>
          <cell r="D266">
            <v>39.570000000000007</v>
          </cell>
          <cell r="E266">
            <v>-4.1399999999999997</v>
          </cell>
          <cell r="F266">
            <v>0.17</v>
          </cell>
          <cell r="G266">
            <v>-1.41</v>
          </cell>
          <cell r="H266">
            <v>-4.1400000000000006</v>
          </cell>
          <cell r="I266">
            <v>50.249999999999993</v>
          </cell>
        </row>
        <row r="267">
          <cell r="A267">
            <v>24058</v>
          </cell>
          <cell r="B267" t="str">
            <v>UPPER HUDSON___HYD</v>
          </cell>
          <cell r="C267">
            <v>-12867.060000000001</v>
          </cell>
          <cell r="D267">
            <v>-3065.5200000000004</v>
          </cell>
          <cell r="E267">
            <v>-794.43</v>
          </cell>
          <cell r="F267">
            <v>-3261.0399999999995</v>
          </cell>
          <cell r="G267">
            <v>-2096.4799999999996</v>
          </cell>
          <cell r="H267">
            <v>-2839.99</v>
          </cell>
          <cell r="I267">
            <v>-809.6</v>
          </cell>
        </row>
        <row r="268">
          <cell r="A268">
            <v>24059</v>
          </cell>
          <cell r="B268" t="str">
            <v>LOWER___HUDSON</v>
          </cell>
          <cell r="C268">
            <v>-12398.770000000002</v>
          </cell>
          <cell r="D268">
            <v>-2940.3200000000006</v>
          </cell>
          <cell r="E268">
            <v>-774.37</v>
          </cell>
          <cell r="F268">
            <v>-3155.5199999999986</v>
          </cell>
          <cell r="G268">
            <v>-2021.3000000000004</v>
          </cell>
          <cell r="H268">
            <v>-2736.0000000000005</v>
          </cell>
          <cell r="I268">
            <v>-771.2600000000001</v>
          </cell>
        </row>
        <row r="269">
          <cell r="A269">
            <v>24060</v>
          </cell>
          <cell r="B269" t="str">
            <v>CARR STREET_E._SYR</v>
          </cell>
          <cell r="C269">
            <v>-820.05000000000007</v>
          </cell>
          <cell r="D269">
            <v>-186.51000000000005</v>
          </cell>
          <cell r="E269">
            <v>-92.3</v>
          </cell>
          <cell r="F269">
            <v>-222.79999999999993</v>
          </cell>
          <cell r="G269">
            <v>-134.38000000000002</v>
          </cell>
          <cell r="H269">
            <v>-153.53999999999996</v>
          </cell>
          <cell r="I269">
            <v>-30.52</v>
          </cell>
        </row>
        <row r="270">
          <cell r="A270">
            <v>24062</v>
          </cell>
          <cell r="B270" t="str">
            <v>N.E._GEN_SANDY PD</v>
          </cell>
          <cell r="C270">
            <v>-13058.819999999992</v>
          </cell>
          <cell r="D270">
            <v>-2745.0099999999993</v>
          </cell>
          <cell r="E270">
            <v>-692.97000000000014</v>
          </cell>
          <cell r="F270">
            <v>-2985.83</v>
          </cell>
          <cell r="G270">
            <v>-2256.6800000000007</v>
          </cell>
          <cell r="H270">
            <v>-2934.4800000000005</v>
          </cell>
          <cell r="I270">
            <v>-1443.85</v>
          </cell>
        </row>
        <row r="271">
          <cell r="A271">
            <v>24063</v>
          </cell>
          <cell r="B271" t="str">
            <v>O.H._GEN_BRUCE</v>
          </cell>
          <cell r="C271">
            <v>-1293.8599999999999</v>
          </cell>
          <cell r="D271">
            <v>-307.04000000000002</v>
          </cell>
          <cell r="E271">
            <v>-51.27000000000001</v>
          </cell>
          <cell r="F271">
            <v>-365.96999999999991</v>
          </cell>
          <cell r="G271">
            <v>-219.65999999999997</v>
          </cell>
          <cell r="H271">
            <v>-291.54999999999995</v>
          </cell>
          <cell r="I271">
            <v>-58.369999999999983</v>
          </cell>
        </row>
        <row r="272">
          <cell r="A272">
            <v>24065</v>
          </cell>
          <cell r="B272" t="str">
            <v>PJM_GEN_KEYSTONE</v>
          </cell>
          <cell r="C272">
            <v>7065.109999999996</v>
          </cell>
          <cell r="D272">
            <v>5689.7499999999991</v>
          </cell>
          <cell r="E272">
            <v>1056.3600000000001</v>
          </cell>
          <cell r="F272">
            <v>109.44999999999986</v>
          </cell>
          <cell r="G272">
            <v>521.75</v>
          </cell>
          <cell r="H272">
            <v>-297.62</v>
          </cell>
          <cell r="I272">
            <v>-14.580000000000013</v>
          </cell>
        </row>
        <row r="273">
          <cell r="A273">
            <v>24077</v>
          </cell>
          <cell r="B273" t="str">
            <v>GOWANUS_GT1_1</v>
          </cell>
          <cell r="C273">
            <v>-30302.47</v>
          </cell>
          <cell r="D273">
            <v>-2978.3199999999997</v>
          </cell>
          <cell r="E273">
            <v>-6861.45</v>
          </cell>
          <cell r="F273">
            <v>-3503.9199999999996</v>
          </cell>
          <cell r="G273">
            <v>-5190.25</v>
          </cell>
          <cell r="H273">
            <v>-5361.33</v>
          </cell>
          <cell r="I273">
            <v>-6407.2</v>
          </cell>
        </row>
        <row r="274">
          <cell r="A274">
            <v>24078</v>
          </cell>
          <cell r="B274" t="str">
            <v>GOWANUS_GT1_2</v>
          </cell>
          <cell r="C274">
            <v>-30302.47</v>
          </cell>
          <cell r="D274">
            <v>-2978.3199999999997</v>
          </cell>
          <cell r="E274">
            <v>-6861.45</v>
          </cell>
          <cell r="F274">
            <v>-3503.9199999999996</v>
          </cell>
          <cell r="G274">
            <v>-5190.25</v>
          </cell>
          <cell r="H274">
            <v>-5361.33</v>
          </cell>
          <cell r="I274">
            <v>-6407.2</v>
          </cell>
        </row>
        <row r="275">
          <cell r="A275">
            <v>24079</v>
          </cell>
          <cell r="B275" t="str">
            <v>GOWANUS_GT1_3</v>
          </cell>
          <cell r="C275">
            <v>-30302.47</v>
          </cell>
          <cell r="D275">
            <v>-2978.3199999999997</v>
          </cell>
          <cell r="E275">
            <v>-6861.45</v>
          </cell>
          <cell r="F275">
            <v>-3503.9199999999996</v>
          </cell>
          <cell r="G275">
            <v>-5190.25</v>
          </cell>
          <cell r="H275">
            <v>-5361.33</v>
          </cell>
          <cell r="I275">
            <v>-6407.2</v>
          </cell>
        </row>
        <row r="276">
          <cell r="A276">
            <v>24080</v>
          </cell>
          <cell r="B276" t="str">
            <v>GOWANUS_GT1_4</v>
          </cell>
          <cell r="C276">
            <v>-30302.47</v>
          </cell>
          <cell r="D276">
            <v>-2978.3199999999997</v>
          </cell>
          <cell r="E276">
            <v>-6861.45</v>
          </cell>
          <cell r="F276">
            <v>-3503.9199999999996</v>
          </cell>
          <cell r="G276">
            <v>-5190.25</v>
          </cell>
          <cell r="H276">
            <v>-5361.33</v>
          </cell>
          <cell r="I276">
            <v>-6407.2</v>
          </cell>
        </row>
        <row r="277">
          <cell r="A277">
            <v>24084</v>
          </cell>
          <cell r="B277" t="str">
            <v>GOWANUS_GT1_5</v>
          </cell>
          <cell r="C277">
            <v>-30302.47</v>
          </cell>
          <cell r="D277">
            <v>-2978.3199999999997</v>
          </cell>
          <cell r="E277">
            <v>-6861.45</v>
          </cell>
          <cell r="F277">
            <v>-3503.9199999999996</v>
          </cell>
          <cell r="G277">
            <v>-5190.25</v>
          </cell>
          <cell r="H277">
            <v>-5361.33</v>
          </cell>
          <cell r="I277">
            <v>-6407.2</v>
          </cell>
        </row>
        <row r="278">
          <cell r="A278">
            <v>24094</v>
          </cell>
          <cell r="B278" t="str">
            <v>ASTORIA_GT2_1</v>
          </cell>
          <cell r="C278">
            <v>-30302.47</v>
          </cell>
          <cell r="D278">
            <v>-2978.3199999999997</v>
          </cell>
          <cell r="E278">
            <v>-6861.45</v>
          </cell>
          <cell r="F278">
            <v>-3503.9199999999996</v>
          </cell>
          <cell r="G278">
            <v>-5190.25</v>
          </cell>
          <cell r="H278">
            <v>-5361.33</v>
          </cell>
          <cell r="I278">
            <v>-6407.2</v>
          </cell>
        </row>
        <row r="279">
          <cell r="A279">
            <v>24095</v>
          </cell>
          <cell r="B279" t="str">
            <v>ASTORIA_GT2_2</v>
          </cell>
          <cell r="C279">
            <v>-30302.47</v>
          </cell>
          <cell r="D279">
            <v>-2978.3199999999997</v>
          </cell>
          <cell r="E279">
            <v>-6861.45</v>
          </cell>
          <cell r="F279">
            <v>-3503.9199999999996</v>
          </cell>
          <cell r="G279">
            <v>-5190.25</v>
          </cell>
          <cell r="H279">
            <v>-5361.33</v>
          </cell>
          <cell r="I279">
            <v>-6407.2</v>
          </cell>
        </row>
        <row r="280">
          <cell r="A280">
            <v>24096</v>
          </cell>
          <cell r="B280" t="str">
            <v>ASTORIA_GT2_3</v>
          </cell>
          <cell r="C280">
            <v>-30302.47</v>
          </cell>
          <cell r="D280">
            <v>-2978.3199999999997</v>
          </cell>
          <cell r="E280">
            <v>-6861.45</v>
          </cell>
          <cell r="F280">
            <v>-3503.9199999999996</v>
          </cell>
          <cell r="G280">
            <v>-5190.25</v>
          </cell>
          <cell r="H280">
            <v>-5361.33</v>
          </cell>
          <cell r="I280">
            <v>-6407.2</v>
          </cell>
        </row>
        <row r="281">
          <cell r="A281">
            <v>24097</v>
          </cell>
          <cell r="B281" t="str">
            <v>ASTORIA_GT2_4</v>
          </cell>
          <cell r="C281">
            <v>-30302.47</v>
          </cell>
          <cell r="D281">
            <v>-2978.3199999999997</v>
          </cell>
          <cell r="E281">
            <v>-6861.45</v>
          </cell>
          <cell r="F281">
            <v>-3503.9199999999996</v>
          </cell>
          <cell r="G281">
            <v>-5190.25</v>
          </cell>
          <cell r="H281">
            <v>-5361.33</v>
          </cell>
          <cell r="I281">
            <v>-6407.2</v>
          </cell>
        </row>
        <row r="282">
          <cell r="A282">
            <v>24098</v>
          </cell>
          <cell r="B282" t="str">
            <v>ASTORIA_GT3_1</v>
          </cell>
          <cell r="C282">
            <v>-30302.47</v>
          </cell>
          <cell r="D282">
            <v>-2978.3199999999997</v>
          </cell>
          <cell r="E282">
            <v>-6861.45</v>
          </cell>
          <cell r="F282">
            <v>-3503.9199999999996</v>
          </cell>
          <cell r="G282">
            <v>-5190.25</v>
          </cell>
          <cell r="H282">
            <v>-5361.33</v>
          </cell>
          <cell r="I282">
            <v>-6407.2</v>
          </cell>
        </row>
        <row r="283">
          <cell r="A283">
            <v>24099</v>
          </cell>
          <cell r="B283" t="str">
            <v>ASTORIA_GT3_2</v>
          </cell>
          <cell r="C283">
            <v>-30302.47</v>
          </cell>
          <cell r="D283">
            <v>-2978.3199999999997</v>
          </cell>
          <cell r="E283">
            <v>-6861.45</v>
          </cell>
          <cell r="F283">
            <v>-3503.9199999999996</v>
          </cell>
          <cell r="G283">
            <v>-5190.25</v>
          </cell>
          <cell r="H283">
            <v>-5361.33</v>
          </cell>
          <cell r="I283">
            <v>-6407.2</v>
          </cell>
        </row>
        <row r="284">
          <cell r="A284">
            <v>24100</v>
          </cell>
          <cell r="B284" t="str">
            <v>ASTORIA_GT3_3</v>
          </cell>
          <cell r="C284">
            <v>-30302.47</v>
          </cell>
          <cell r="D284">
            <v>-2978.3199999999997</v>
          </cell>
          <cell r="E284">
            <v>-6861.45</v>
          </cell>
          <cell r="F284">
            <v>-3503.9199999999996</v>
          </cell>
          <cell r="G284">
            <v>-5190.25</v>
          </cell>
          <cell r="H284">
            <v>-5361.33</v>
          </cell>
          <cell r="I284">
            <v>-6407.2</v>
          </cell>
        </row>
        <row r="285">
          <cell r="A285">
            <v>24101</v>
          </cell>
          <cell r="B285" t="str">
            <v>ASTORIA_GT3_4</v>
          </cell>
          <cell r="C285">
            <v>-30302.47</v>
          </cell>
          <cell r="D285">
            <v>-2978.3199999999997</v>
          </cell>
          <cell r="E285">
            <v>-6861.45</v>
          </cell>
          <cell r="F285">
            <v>-3503.9199999999996</v>
          </cell>
          <cell r="G285">
            <v>-5190.25</v>
          </cell>
          <cell r="H285">
            <v>-5361.33</v>
          </cell>
          <cell r="I285">
            <v>-6407.2</v>
          </cell>
        </row>
        <row r="286">
          <cell r="A286">
            <v>24102</v>
          </cell>
          <cell r="B286" t="str">
            <v>ASTORIA_GT4_1</v>
          </cell>
          <cell r="C286">
            <v>-30302.47</v>
          </cell>
          <cell r="D286">
            <v>-2978.3199999999997</v>
          </cell>
          <cell r="E286">
            <v>-6861.45</v>
          </cell>
          <cell r="F286">
            <v>-3503.9199999999996</v>
          </cell>
          <cell r="G286">
            <v>-5190.25</v>
          </cell>
          <cell r="H286">
            <v>-5361.33</v>
          </cell>
          <cell r="I286">
            <v>-6407.2</v>
          </cell>
        </row>
        <row r="287">
          <cell r="A287">
            <v>24103</v>
          </cell>
          <cell r="B287" t="str">
            <v>ASTORIA_GT4_2</v>
          </cell>
          <cell r="C287">
            <v>-30302.47</v>
          </cell>
          <cell r="D287">
            <v>-2978.3199999999997</v>
          </cell>
          <cell r="E287">
            <v>-6861.45</v>
          </cell>
          <cell r="F287">
            <v>-3503.9199999999996</v>
          </cell>
          <cell r="G287">
            <v>-5190.25</v>
          </cell>
          <cell r="H287">
            <v>-5361.33</v>
          </cell>
          <cell r="I287">
            <v>-6407.2</v>
          </cell>
        </row>
        <row r="288">
          <cell r="A288">
            <v>24104</v>
          </cell>
          <cell r="B288" t="str">
            <v>ASTORIA_GT4_3</v>
          </cell>
          <cell r="C288">
            <v>-30302.47</v>
          </cell>
          <cell r="D288">
            <v>-2978.3199999999997</v>
          </cell>
          <cell r="E288">
            <v>-6861.45</v>
          </cell>
          <cell r="F288">
            <v>-3503.9199999999996</v>
          </cell>
          <cell r="G288">
            <v>-5190.25</v>
          </cell>
          <cell r="H288">
            <v>-5361.33</v>
          </cell>
          <cell r="I288">
            <v>-6407.2</v>
          </cell>
        </row>
        <row r="289">
          <cell r="A289">
            <v>24105</v>
          </cell>
          <cell r="B289" t="str">
            <v>ASTORIA_GT4_4</v>
          </cell>
          <cell r="C289">
            <v>-30302.47</v>
          </cell>
          <cell r="D289">
            <v>-2978.3199999999997</v>
          </cell>
          <cell r="E289">
            <v>-6861.45</v>
          </cell>
          <cell r="F289">
            <v>-3503.9199999999996</v>
          </cell>
          <cell r="G289">
            <v>-5190.25</v>
          </cell>
          <cell r="H289">
            <v>-5361.33</v>
          </cell>
          <cell r="I289">
            <v>-6407.2</v>
          </cell>
        </row>
        <row r="290">
          <cell r="A290">
            <v>24106</v>
          </cell>
          <cell r="B290" t="str">
            <v>ASTORIA_GT_5</v>
          </cell>
          <cell r="C290">
            <v>-30302.47</v>
          </cell>
          <cell r="D290">
            <v>-2978.3199999999997</v>
          </cell>
          <cell r="E290">
            <v>-6861.45</v>
          </cell>
          <cell r="F290">
            <v>-3503.9199999999996</v>
          </cell>
          <cell r="G290">
            <v>-5190.25</v>
          </cell>
          <cell r="H290">
            <v>-5361.33</v>
          </cell>
          <cell r="I290">
            <v>-6407.2</v>
          </cell>
        </row>
        <row r="291">
          <cell r="A291">
            <v>24107</v>
          </cell>
          <cell r="B291" t="str">
            <v>ASTORIA_GT_7</v>
          </cell>
          <cell r="C291">
            <v>-30302.47</v>
          </cell>
          <cell r="D291">
            <v>-2978.3199999999997</v>
          </cell>
          <cell r="E291">
            <v>-6861.45</v>
          </cell>
          <cell r="F291">
            <v>-3503.9199999999996</v>
          </cell>
          <cell r="G291">
            <v>-5190.25</v>
          </cell>
          <cell r="H291">
            <v>-5361.33</v>
          </cell>
          <cell r="I291">
            <v>-6407.2</v>
          </cell>
        </row>
        <row r="292">
          <cell r="A292">
            <v>24108</v>
          </cell>
          <cell r="B292" t="str">
            <v>ASTORIA_GT_8</v>
          </cell>
          <cell r="C292">
            <v>-30302.47</v>
          </cell>
          <cell r="D292">
            <v>-2978.3199999999997</v>
          </cell>
          <cell r="E292">
            <v>-6861.45</v>
          </cell>
          <cell r="F292">
            <v>-3503.9199999999996</v>
          </cell>
          <cell r="G292">
            <v>-5190.25</v>
          </cell>
          <cell r="H292">
            <v>-5361.33</v>
          </cell>
          <cell r="I292">
            <v>-6407.2</v>
          </cell>
        </row>
        <row r="293">
          <cell r="A293">
            <v>24109</v>
          </cell>
          <cell r="B293" t="str">
            <v>ASTORIA_GT_9</v>
          </cell>
          <cell r="C293">
            <v>-30302.47</v>
          </cell>
          <cell r="D293">
            <v>-2978.3199999999997</v>
          </cell>
          <cell r="E293">
            <v>-6861.45</v>
          </cell>
          <cell r="F293">
            <v>-3503.9199999999996</v>
          </cell>
          <cell r="G293">
            <v>-5190.25</v>
          </cell>
          <cell r="H293">
            <v>-5361.33</v>
          </cell>
          <cell r="I293">
            <v>-6407.2</v>
          </cell>
        </row>
        <row r="294">
          <cell r="A294">
            <v>24110</v>
          </cell>
          <cell r="B294" t="str">
            <v>ASTORIA_GT_10</v>
          </cell>
          <cell r="C294">
            <v>-30302.47</v>
          </cell>
          <cell r="D294">
            <v>-2978.3199999999997</v>
          </cell>
          <cell r="E294">
            <v>-6861.45</v>
          </cell>
          <cell r="F294">
            <v>-3503.9199999999996</v>
          </cell>
          <cell r="G294">
            <v>-5190.25</v>
          </cell>
          <cell r="H294">
            <v>-5361.33</v>
          </cell>
          <cell r="I294">
            <v>-6407.2</v>
          </cell>
        </row>
        <row r="295">
          <cell r="A295">
            <v>24111</v>
          </cell>
          <cell r="B295" t="str">
            <v>GOWANUS_GT1_6</v>
          </cell>
          <cell r="C295">
            <v>-30302.47</v>
          </cell>
          <cell r="D295">
            <v>-2978.3199999999997</v>
          </cell>
          <cell r="E295">
            <v>-6861.45</v>
          </cell>
          <cell r="F295">
            <v>-3503.9199999999996</v>
          </cell>
          <cell r="G295">
            <v>-5190.25</v>
          </cell>
          <cell r="H295">
            <v>-5361.33</v>
          </cell>
          <cell r="I295">
            <v>-6407.2</v>
          </cell>
        </row>
        <row r="296">
          <cell r="A296">
            <v>24112</v>
          </cell>
          <cell r="B296" t="str">
            <v>GOWANUS_GT1_7</v>
          </cell>
          <cell r="C296">
            <v>-30302.47</v>
          </cell>
          <cell r="D296">
            <v>-2978.3199999999997</v>
          </cell>
          <cell r="E296">
            <v>-6861.45</v>
          </cell>
          <cell r="F296">
            <v>-3503.9199999999996</v>
          </cell>
          <cell r="G296">
            <v>-5190.25</v>
          </cell>
          <cell r="H296">
            <v>-5361.33</v>
          </cell>
          <cell r="I296">
            <v>-6407.2</v>
          </cell>
        </row>
        <row r="297">
          <cell r="A297">
            <v>24113</v>
          </cell>
          <cell r="B297" t="str">
            <v>GOWANUS_GT1_8</v>
          </cell>
          <cell r="C297">
            <v>-30302.47</v>
          </cell>
          <cell r="D297">
            <v>-2978.3199999999997</v>
          </cell>
          <cell r="E297">
            <v>-6861.45</v>
          </cell>
          <cell r="F297">
            <v>-3503.9199999999996</v>
          </cell>
          <cell r="G297">
            <v>-5190.25</v>
          </cell>
          <cell r="H297">
            <v>-5361.33</v>
          </cell>
          <cell r="I297">
            <v>-6407.2</v>
          </cell>
        </row>
        <row r="298">
          <cell r="A298">
            <v>24114</v>
          </cell>
          <cell r="B298" t="str">
            <v>GOWANUS_GT2_1</v>
          </cell>
          <cell r="C298">
            <v>-30302.47</v>
          </cell>
          <cell r="D298">
            <v>-2978.3199999999997</v>
          </cell>
          <cell r="E298">
            <v>-6861.45</v>
          </cell>
          <cell r="F298">
            <v>-3503.9199999999996</v>
          </cell>
          <cell r="G298">
            <v>-5190.25</v>
          </cell>
          <cell r="H298">
            <v>-5361.33</v>
          </cell>
          <cell r="I298">
            <v>-6407.2</v>
          </cell>
        </row>
        <row r="299">
          <cell r="A299">
            <v>24115</v>
          </cell>
          <cell r="B299" t="str">
            <v>GOWANUS_GT2_2</v>
          </cell>
          <cell r="C299">
            <v>-30302.47</v>
          </cell>
          <cell r="D299">
            <v>-2978.3199999999997</v>
          </cell>
          <cell r="E299">
            <v>-6861.45</v>
          </cell>
          <cell r="F299">
            <v>-3503.9199999999996</v>
          </cell>
          <cell r="G299">
            <v>-5190.25</v>
          </cell>
          <cell r="H299">
            <v>-5361.33</v>
          </cell>
          <cell r="I299">
            <v>-6407.2</v>
          </cell>
        </row>
        <row r="300">
          <cell r="A300">
            <v>24116</v>
          </cell>
          <cell r="B300" t="str">
            <v>GOWANUS_GT2_3</v>
          </cell>
          <cell r="C300">
            <v>-30302.47</v>
          </cell>
          <cell r="D300">
            <v>-2978.3199999999997</v>
          </cell>
          <cell r="E300">
            <v>-6861.45</v>
          </cell>
          <cell r="F300">
            <v>-3503.9199999999996</v>
          </cell>
          <cell r="G300">
            <v>-5190.25</v>
          </cell>
          <cell r="H300">
            <v>-5361.33</v>
          </cell>
          <cell r="I300">
            <v>-6407.2</v>
          </cell>
        </row>
        <row r="301">
          <cell r="A301">
            <v>24117</v>
          </cell>
          <cell r="B301" t="str">
            <v>GOWANUS_GT2_4</v>
          </cell>
          <cell r="C301">
            <v>-30302.47</v>
          </cell>
          <cell r="D301">
            <v>-2978.3199999999997</v>
          </cell>
          <cell r="E301">
            <v>-6861.45</v>
          </cell>
          <cell r="F301">
            <v>-3503.9199999999996</v>
          </cell>
          <cell r="G301">
            <v>-5190.25</v>
          </cell>
          <cell r="H301">
            <v>-5361.33</v>
          </cell>
          <cell r="I301">
            <v>-6407.2</v>
          </cell>
        </row>
        <row r="302">
          <cell r="A302">
            <v>24118</v>
          </cell>
          <cell r="B302" t="str">
            <v>GOWANUS_GT2_5</v>
          </cell>
          <cell r="C302">
            <v>-30302.47</v>
          </cell>
          <cell r="D302">
            <v>-2978.3199999999997</v>
          </cell>
          <cell r="E302">
            <v>-6861.45</v>
          </cell>
          <cell r="F302">
            <v>-3503.9199999999996</v>
          </cell>
          <cell r="G302">
            <v>-5190.25</v>
          </cell>
          <cell r="H302">
            <v>-5361.33</v>
          </cell>
          <cell r="I302">
            <v>-6407.2</v>
          </cell>
        </row>
        <row r="303">
          <cell r="A303">
            <v>24119</v>
          </cell>
          <cell r="B303" t="str">
            <v>GOWANUS_GT2_6</v>
          </cell>
          <cell r="C303">
            <v>-30302.47</v>
          </cell>
          <cell r="D303">
            <v>-2978.3199999999997</v>
          </cell>
          <cell r="E303">
            <v>-6861.45</v>
          </cell>
          <cell r="F303">
            <v>-3503.9199999999996</v>
          </cell>
          <cell r="G303">
            <v>-5190.25</v>
          </cell>
          <cell r="H303">
            <v>-5361.33</v>
          </cell>
          <cell r="I303">
            <v>-6407.2</v>
          </cell>
        </row>
        <row r="304">
          <cell r="A304">
            <v>24120</v>
          </cell>
          <cell r="B304" t="str">
            <v>GOWANUS_GT2_7</v>
          </cell>
          <cell r="C304">
            <v>-30302.47</v>
          </cell>
          <cell r="D304">
            <v>-2978.3199999999997</v>
          </cell>
          <cell r="E304">
            <v>-6861.45</v>
          </cell>
          <cell r="F304">
            <v>-3503.9199999999996</v>
          </cell>
          <cell r="G304">
            <v>-5190.25</v>
          </cell>
          <cell r="H304">
            <v>-5361.33</v>
          </cell>
          <cell r="I304">
            <v>-6407.2</v>
          </cell>
        </row>
        <row r="305">
          <cell r="A305">
            <v>24121</v>
          </cell>
          <cell r="B305" t="str">
            <v>GOWANUS_GT2_8</v>
          </cell>
          <cell r="C305">
            <v>-30302.47</v>
          </cell>
          <cell r="D305">
            <v>-2978.3199999999997</v>
          </cell>
          <cell r="E305">
            <v>-6861.45</v>
          </cell>
          <cell r="F305">
            <v>-3503.9199999999996</v>
          </cell>
          <cell r="G305">
            <v>-5190.25</v>
          </cell>
          <cell r="H305">
            <v>-5361.33</v>
          </cell>
          <cell r="I305">
            <v>-6407.2</v>
          </cell>
        </row>
        <row r="306">
          <cell r="A306">
            <v>24122</v>
          </cell>
          <cell r="B306" t="str">
            <v>GOWANUS_GT3_1</v>
          </cell>
          <cell r="C306">
            <v>-30302.47</v>
          </cell>
          <cell r="D306">
            <v>-2978.3199999999997</v>
          </cell>
          <cell r="E306">
            <v>-6861.45</v>
          </cell>
          <cell r="F306">
            <v>-3503.9199999999996</v>
          </cell>
          <cell r="G306">
            <v>-5190.25</v>
          </cell>
          <cell r="H306">
            <v>-5361.33</v>
          </cell>
          <cell r="I306">
            <v>-6407.2</v>
          </cell>
        </row>
        <row r="307">
          <cell r="A307">
            <v>24123</v>
          </cell>
          <cell r="B307" t="str">
            <v>GOWANUS_GT3_2</v>
          </cell>
          <cell r="C307">
            <v>-30302.47</v>
          </cell>
          <cell r="D307">
            <v>-2978.3199999999997</v>
          </cell>
          <cell r="E307">
            <v>-6861.45</v>
          </cell>
          <cell r="F307">
            <v>-3503.9199999999996</v>
          </cell>
          <cell r="G307">
            <v>-5190.25</v>
          </cell>
          <cell r="H307">
            <v>-5361.33</v>
          </cell>
          <cell r="I307">
            <v>-6407.2</v>
          </cell>
        </row>
        <row r="308">
          <cell r="A308">
            <v>24124</v>
          </cell>
          <cell r="B308" t="str">
            <v>GOWANUS_GT3_3</v>
          </cell>
          <cell r="C308">
            <v>-30302.47</v>
          </cell>
          <cell r="D308">
            <v>-2978.3199999999997</v>
          </cell>
          <cell r="E308">
            <v>-6861.45</v>
          </cell>
          <cell r="F308">
            <v>-3503.9199999999996</v>
          </cell>
          <cell r="G308">
            <v>-5190.25</v>
          </cell>
          <cell r="H308">
            <v>-5361.33</v>
          </cell>
          <cell r="I308">
            <v>-6407.2</v>
          </cell>
        </row>
        <row r="309">
          <cell r="A309">
            <v>24125</v>
          </cell>
          <cell r="B309" t="str">
            <v>GOWANUS_GT3_4</v>
          </cell>
          <cell r="C309">
            <v>-30302.47</v>
          </cell>
          <cell r="D309">
            <v>-2978.3199999999997</v>
          </cell>
          <cell r="E309">
            <v>-6861.45</v>
          </cell>
          <cell r="F309">
            <v>-3503.9199999999996</v>
          </cell>
          <cell r="G309">
            <v>-5190.25</v>
          </cell>
          <cell r="H309">
            <v>-5361.33</v>
          </cell>
          <cell r="I309">
            <v>-6407.2</v>
          </cell>
        </row>
        <row r="310">
          <cell r="A310">
            <v>24126</v>
          </cell>
          <cell r="B310" t="str">
            <v>GOWANUS_GT3_5</v>
          </cell>
          <cell r="C310">
            <v>-30302.47</v>
          </cell>
          <cell r="D310">
            <v>-2978.3199999999997</v>
          </cell>
          <cell r="E310">
            <v>-6861.45</v>
          </cell>
          <cell r="F310">
            <v>-3503.9199999999996</v>
          </cell>
          <cell r="G310">
            <v>-5190.25</v>
          </cell>
          <cell r="H310">
            <v>-5361.33</v>
          </cell>
          <cell r="I310">
            <v>-6407.2</v>
          </cell>
        </row>
        <row r="311">
          <cell r="A311">
            <v>24127</v>
          </cell>
          <cell r="B311" t="str">
            <v>GOWANUS_GT3_6</v>
          </cell>
          <cell r="C311">
            <v>-30302.47</v>
          </cell>
          <cell r="D311">
            <v>-2978.3199999999997</v>
          </cell>
          <cell r="E311">
            <v>-6861.45</v>
          </cell>
          <cell r="F311">
            <v>-3503.9199999999996</v>
          </cell>
          <cell r="G311">
            <v>-5190.25</v>
          </cell>
          <cell r="H311">
            <v>-5361.33</v>
          </cell>
          <cell r="I311">
            <v>-6407.2</v>
          </cell>
        </row>
        <row r="312">
          <cell r="A312">
            <v>24128</v>
          </cell>
          <cell r="B312" t="str">
            <v>GOWANUS_GT3_7</v>
          </cell>
          <cell r="C312">
            <v>-30302.47</v>
          </cell>
          <cell r="D312">
            <v>-2978.3199999999997</v>
          </cell>
          <cell r="E312">
            <v>-6861.45</v>
          </cell>
          <cell r="F312">
            <v>-3503.9199999999996</v>
          </cell>
          <cell r="G312">
            <v>-5190.25</v>
          </cell>
          <cell r="H312">
            <v>-5361.33</v>
          </cell>
          <cell r="I312">
            <v>-6407.2</v>
          </cell>
        </row>
        <row r="313">
          <cell r="A313">
            <v>24129</v>
          </cell>
          <cell r="B313" t="str">
            <v>GOWANUS_GT3_8</v>
          </cell>
          <cell r="C313">
            <v>-30302.47</v>
          </cell>
          <cell r="D313">
            <v>-2978.3199999999997</v>
          </cell>
          <cell r="E313">
            <v>-6861.45</v>
          </cell>
          <cell r="F313">
            <v>-3503.9199999999996</v>
          </cell>
          <cell r="G313">
            <v>-5190.25</v>
          </cell>
          <cell r="H313">
            <v>-5361.33</v>
          </cell>
          <cell r="I313">
            <v>-6407.2</v>
          </cell>
        </row>
        <row r="314">
          <cell r="A314">
            <v>24130</v>
          </cell>
          <cell r="B314" t="str">
            <v>GOWANUS_GT4_1</v>
          </cell>
          <cell r="C314">
            <v>-30302.47</v>
          </cell>
          <cell r="D314">
            <v>-2978.3199999999997</v>
          </cell>
          <cell r="E314">
            <v>-6861.45</v>
          </cell>
          <cell r="F314">
            <v>-3503.9199999999996</v>
          </cell>
          <cell r="G314">
            <v>-5190.25</v>
          </cell>
          <cell r="H314">
            <v>-5361.33</v>
          </cell>
          <cell r="I314">
            <v>-6407.2</v>
          </cell>
        </row>
        <row r="315">
          <cell r="A315">
            <v>24131</v>
          </cell>
          <cell r="B315" t="str">
            <v>GOWANUS_GT4_2</v>
          </cell>
          <cell r="C315">
            <v>-30302.47</v>
          </cell>
          <cell r="D315">
            <v>-2978.3199999999997</v>
          </cell>
          <cell r="E315">
            <v>-6861.45</v>
          </cell>
          <cell r="F315">
            <v>-3503.9199999999996</v>
          </cell>
          <cell r="G315">
            <v>-5190.25</v>
          </cell>
          <cell r="H315">
            <v>-5361.33</v>
          </cell>
          <cell r="I315">
            <v>-6407.2</v>
          </cell>
        </row>
        <row r="316">
          <cell r="A316">
            <v>24132</v>
          </cell>
          <cell r="B316" t="str">
            <v>GOWANUS_GT4_3</v>
          </cell>
          <cell r="C316">
            <v>-30302.47</v>
          </cell>
          <cell r="D316">
            <v>-2978.3199999999997</v>
          </cell>
          <cell r="E316">
            <v>-6861.45</v>
          </cell>
          <cell r="F316">
            <v>-3503.9199999999996</v>
          </cell>
          <cell r="G316">
            <v>-5190.25</v>
          </cell>
          <cell r="H316">
            <v>-5361.33</v>
          </cell>
          <cell r="I316">
            <v>-6407.2</v>
          </cell>
        </row>
        <row r="317">
          <cell r="A317">
            <v>24133</v>
          </cell>
          <cell r="B317" t="str">
            <v>GOWANUS_GT4_4</v>
          </cell>
          <cell r="C317">
            <v>-30302.47</v>
          </cell>
          <cell r="D317">
            <v>-2978.3199999999997</v>
          </cell>
          <cell r="E317">
            <v>-6861.45</v>
          </cell>
          <cell r="F317">
            <v>-3503.9199999999996</v>
          </cell>
          <cell r="G317">
            <v>-5190.25</v>
          </cell>
          <cell r="H317">
            <v>-5361.33</v>
          </cell>
          <cell r="I317">
            <v>-6407.2</v>
          </cell>
        </row>
        <row r="318">
          <cell r="A318">
            <v>24134</v>
          </cell>
          <cell r="B318" t="str">
            <v>GOWANUS_GT4_5</v>
          </cell>
          <cell r="C318">
            <v>-30302.47</v>
          </cell>
          <cell r="D318">
            <v>-2978.3199999999997</v>
          </cell>
          <cell r="E318">
            <v>-6861.45</v>
          </cell>
          <cell r="F318">
            <v>-3503.9199999999996</v>
          </cell>
          <cell r="G318">
            <v>-5190.25</v>
          </cell>
          <cell r="H318">
            <v>-5361.33</v>
          </cell>
          <cell r="I318">
            <v>-6407.2</v>
          </cell>
        </row>
        <row r="319">
          <cell r="A319">
            <v>24135</v>
          </cell>
          <cell r="B319" t="str">
            <v>GOWANUS_GT4_6</v>
          </cell>
          <cell r="C319">
            <v>-30302.47</v>
          </cell>
          <cell r="D319">
            <v>-2978.3199999999997</v>
          </cell>
          <cell r="E319">
            <v>-6861.45</v>
          </cell>
          <cell r="F319">
            <v>-3503.9199999999996</v>
          </cell>
          <cell r="G319">
            <v>-5190.25</v>
          </cell>
          <cell r="H319">
            <v>-5361.33</v>
          </cell>
          <cell r="I319">
            <v>-6407.2</v>
          </cell>
        </row>
        <row r="320">
          <cell r="A320">
            <v>24136</v>
          </cell>
          <cell r="B320" t="str">
            <v>GOWANUS_GT4_7</v>
          </cell>
          <cell r="C320">
            <v>-30302.47</v>
          </cell>
          <cell r="D320">
            <v>-2978.3199999999997</v>
          </cell>
          <cell r="E320">
            <v>-6861.45</v>
          </cell>
          <cell r="F320">
            <v>-3503.9199999999996</v>
          </cell>
          <cell r="G320">
            <v>-5190.25</v>
          </cell>
          <cell r="H320">
            <v>-5361.33</v>
          </cell>
          <cell r="I320">
            <v>-6407.2</v>
          </cell>
        </row>
        <row r="321">
          <cell r="A321">
            <v>24137</v>
          </cell>
          <cell r="B321" t="str">
            <v>GOWANUS_GT4_8</v>
          </cell>
          <cell r="C321">
            <v>-30302.47</v>
          </cell>
          <cell r="D321">
            <v>-2978.3199999999997</v>
          </cell>
          <cell r="E321">
            <v>-6861.45</v>
          </cell>
          <cell r="F321">
            <v>-3503.9199999999996</v>
          </cell>
          <cell r="G321">
            <v>-5190.25</v>
          </cell>
          <cell r="H321">
            <v>-5361.33</v>
          </cell>
          <cell r="I321">
            <v>-6407.2</v>
          </cell>
        </row>
        <row r="322">
          <cell r="A322">
            <v>24138</v>
          </cell>
          <cell r="B322" t="str">
            <v>59TH STREET_GT_1</v>
          </cell>
          <cell r="C322">
            <v>-19949.410000000007</v>
          </cell>
          <cell r="D322">
            <v>-2367.15</v>
          </cell>
          <cell r="E322">
            <v>-1640.77</v>
          </cell>
          <cell r="F322">
            <v>-3731.0200000000004</v>
          </cell>
          <cell r="G322">
            <v>-2244.96</v>
          </cell>
          <cell r="H322">
            <v>-5290.0299999999988</v>
          </cell>
          <cell r="I322">
            <v>-4675.4799999999996</v>
          </cell>
        </row>
        <row r="323">
          <cell r="A323">
            <v>24139</v>
          </cell>
          <cell r="B323" t="str">
            <v>INDIAN POINT_GT_1</v>
          </cell>
          <cell r="C323">
            <v>-9539.8899999999903</v>
          </cell>
          <cell r="D323">
            <v>-2277.86</v>
          </cell>
          <cell r="E323">
            <v>-945.07999999999993</v>
          </cell>
          <cell r="F323">
            <v>-2497.3300000000008</v>
          </cell>
          <cell r="G323">
            <v>-1592.6299999999999</v>
          </cell>
          <cell r="H323">
            <v>-1793.6099999999992</v>
          </cell>
          <cell r="I323">
            <v>-433.37999999999988</v>
          </cell>
        </row>
        <row r="324">
          <cell r="A324">
            <v>24143</v>
          </cell>
          <cell r="B324" t="str">
            <v>WESTERN_NY_WIND</v>
          </cell>
          <cell r="C324">
            <v>-1356.5899999999997</v>
          </cell>
          <cell r="D324">
            <v>-304.85999999999996</v>
          </cell>
          <cell r="E324">
            <v>-122.05999999999999</v>
          </cell>
          <cell r="F324">
            <v>-371.03000000000009</v>
          </cell>
          <cell r="G324">
            <v>-218.41000000000003</v>
          </cell>
          <cell r="H324">
            <v>-273.78000000000003</v>
          </cell>
          <cell r="I324">
            <v>-66.449999999999989</v>
          </cell>
        </row>
        <row r="325">
          <cell r="A325">
            <v>24146</v>
          </cell>
          <cell r="B325" t="str">
            <v>PGE MADISON___WINDPWR</v>
          </cell>
          <cell r="C325">
            <v>-2808.1999999999989</v>
          </cell>
          <cell r="D325">
            <v>-613.87999999999988</v>
          </cell>
          <cell r="E325">
            <v>-193.10999999999999</v>
          </cell>
          <cell r="F325">
            <v>-795.0899999999998</v>
          </cell>
          <cell r="G325">
            <v>-456.56000000000006</v>
          </cell>
          <cell r="H325">
            <v>-589.33999999999992</v>
          </cell>
          <cell r="I325">
            <v>-160.22</v>
          </cell>
        </row>
        <row r="326">
          <cell r="A326">
            <v>24147</v>
          </cell>
          <cell r="B326" t="str">
            <v>NEG CENTRAL___STATE_STREET</v>
          </cell>
          <cell r="C326">
            <v>-1198.29</v>
          </cell>
          <cell r="D326">
            <v>-267.44000000000005</v>
          </cell>
          <cell r="E326">
            <v>-113.04</v>
          </cell>
          <cell r="F326">
            <v>-327.43000000000006</v>
          </cell>
          <cell r="G326">
            <v>-193.48999999999998</v>
          </cell>
          <cell r="H326">
            <v>-239.57999999999998</v>
          </cell>
          <cell r="I326">
            <v>-57.31</v>
          </cell>
        </row>
        <row r="327">
          <cell r="A327">
            <v>24148</v>
          </cell>
          <cell r="B327" t="str">
            <v>WALDEN___HYDRO</v>
          </cell>
          <cell r="C327">
            <v>-4856.9699999999993</v>
          </cell>
          <cell r="D327">
            <v>0</v>
          </cell>
          <cell r="E327">
            <v>0</v>
          </cell>
          <cell r="F327">
            <v>-151.76</v>
          </cell>
          <cell r="G327">
            <v>-1551.65</v>
          </cell>
          <cell r="H327">
            <v>-2483.7499999999995</v>
          </cell>
          <cell r="I327">
            <v>-669.81000000000006</v>
          </cell>
        </row>
        <row r="328">
          <cell r="A328">
            <v>24149</v>
          </cell>
          <cell r="B328" t="str">
            <v>ASTORIA___2</v>
          </cell>
          <cell r="C328">
            <v>-30302.47</v>
          </cell>
          <cell r="D328">
            <v>-2978.3199999999997</v>
          </cell>
          <cell r="E328">
            <v>-6861.45</v>
          </cell>
          <cell r="F328">
            <v>-3503.9199999999996</v>
          </cell>
          <cell r="G328">
            <v>-5190.25</v>
          </cell>
          <cell r="H328">
            <v>-5361.33</v>
          </cell>
          <cell r="I328">
            <v>-6407.2</v>
          </cell>
        </row>
        <row r="329">
          <cell r="A329">
            <v>24151</v>
          </cell>
          <cell r="B329" t="str">
            <v>Stony___Brook</v>
          </cell>
          <cell r="C329">
            <v>-6216.17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-640.73</v>
          </cell>
          <cell r="I329">
            <v>-5575.4400000000005</v>
          </cell>
        </row>
        <row r="330">
          <cell r="A330">
            <v>24152</v>
          </cell>
          <cell r="B330" t="str">
            <v>NYPA_KENT_____GT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24155</v>
          </cell>
          <cell r="B331" t="str">
            <v>NYPA_POUCH1_____GT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24156</v>
          </cell>
          <cell r="B332" t="str">
            <v>NYPA_GOWANUS_____GT1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24157</v>
          </cell>
          <cell r="B333" t="str">
            <v>NYPA_GOWANUS_____GT2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24158</v>
          </cell>
          <cell r="B334" t="str">
            <v>NYPA_____HELLGATE_GT1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24159</v>
          </cell>
          <cell r="B335" t="str">
            <v>NYPA_____HELLGATE_GT2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24160</v>
          </cell>
          <cell r="B336" t="str">
            <v>NYPA_HARLEM__RVR__GT1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24161</v>
          </cell>
          <cell r="B337" t="str">
            <v>NYPA_HARLEM__RVR__GT2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24162</v>
          </cell>
          <cell r="B338" t="str">
            <v>NYPA_VERNON_____GT1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24163</v>
          </cell>
          <cell r="B339" t="str">
            <v>NYPA_VERNON_____GT2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24164</v>
          </cell>
          <cell r="B340" t="str">
            <v>NYPA_BRENTWD_____GT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24167</v>
          </cell>
          <cell r="B341" t="str">
            <v>MODEL_CITY_ENERGY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24168</v>
          </cell>
          <cell r="B342" t="str">
            <v>HUDSON_AVE_10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24169</v>
          </cell>
          <cell r="B343" t="str">
            <v>SITHE_IND_GS1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24170</v>
          </cell>
          <cell r="B344" t="str">
            <v>SITHE_IND_GS2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24171</v>
          </cell>
          <cell r="B345" t="str">
            <v>SITHE_IND_GS3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24172</v>
          </cell>
          <cell r="B346" t="str">
            <v>SITHE_IND_GS4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24225</v>
          </cell>
          <cell r="B347" t="str">
            <v>ASTORIA_GT_11</v>
          </cell>
          <cell r="C347">
            <v>-30302.47</v>
          </cell>
          <cell r="D347">
            <v>-2978.3199999999997</v>
          </cell>
          <cell r="E347">
            <v>-6861.45</v>
          </cell>
          <cell r="F347">
            <v>-3503.9199999999996</v>
          </cell>
          <cell r="G347">
            <v>-5190.25</v>
          </cell>
          <cell r="H347">
            <v>-5361.33</v>
          </cell>
          <cell r="I347">
            <v>-6407.2</v>
          </cell>
        </row>
        <row r="348">
          <cell r="A348">
            <v>24226</v>
          </cell>
          <cell r="B348" t="str">
            <v>ASTORIA_GT_12</v>
          </cell>
          <cell r="C348">
            <v>-30302.47</v>
          </cell>
          <cell r="D348">
            <v>-2978.3199999999997</v>
          </cell>
          <cell r="E348">
            <v>-6861.45</v>
          </cell>
          <cell r="F348">
            <v>-3503.9199999999996</v>
          </cell>
          <cell r="G348">
            <v>-5190.25</v>
          </cell>
          <cell r="H348">
            <v>-5361.33</v>
          </cell>
          <cell r="I348">
            <v>-6407.2</v>
          </cell>
        </row>
        <row r="349">
          <cell r="A349">
            <v>24227</v>
          </cell>
          <cell r="B349" t="str">
            <v>ASTORIA_GT_13</v>
          </cell>
          <cell r="C349">
            <v>-30302.47</v>
          </cell>
          <cell r="D349">
            <v>-2978.3199999999997</v>
          </cell>
          <cell r="E349">
            <v>-6861.45</v>
          </cell>
          <cell r="F349">
            <v>-3503.9199999999996</v>
          </cell>
          <cell r="G349">
            <v>-5190.25</v>
          </cell>
          <cell r="H349">
            <v>-5361.33</v>
          </cell>
          <cell r="I349">
            <v>-6407.2</v>
          </cell>
        </row>
        <row r="350">
          <cell r="A350">
            <v>24228</v>
          </cell>
          <cell r="B350" t="str">
            <v>NARROWS_GT1_1</v>
          </cell>
          <cell r="C350">
            <v>-30302.47</v>
          </cell>
          <cell r="D350">
            <v>-2978.3199999999997</v>
          </cell>
          <cell r="E350">
            <v>-6861.45</v>
          </cell>
          <cell r="F350">
            <v>-3503.9199999999996</v>
          </cell>
          <cell r="G350">
            <v>-5190.25</v>
          </cell>
          <cell r="H350">
            <v>-5361.33</v>
          </cell>
          <cell r="I350">
            <v>-6407.2</v>
          </cell>
        </row>
        <row r="351">
          <cell r="A351">
            <v>24229</v>
          </cell>
          <cell r="B351" t="str">
            <v>NARROWS_GT1_2</v>
          </cell>
          <cell r="C351">
            <v>-30302.47</v>
          </cell>
          <cell r="D351">
            <v>-2978.3199999999997</v>
          </cell>
          <cell r="E351">
            <v>-6861.45</v>
          </cell>
          <cell r="F351">
            <v>-3503.9199999999996</v>
          </cell>
          <cell r="G351">
            <v>-5190.25</v>
          </cell>
          <cell r="H351">
            <v>-5361.33</v>
          </cell>
          <cell r="I351">
            <v>-6407.2</v>
          </cell>
        </row>
        <row r="352">
          <cell r="A352">
            <v>24230</v>
          </cell>
          <cell r="B352" t="str">
            <v>NARROWS_GT1_3</v>
          </cell>
          <cell r="C352">
            <v>-30302.47</v>
          </cell>
          <cell r="D352">
            <v>-2978.3199999999997</v>
          </cell>
          <cell r="E352">
            <v>-6861.45</v>
          </cell>
          <cell r="F352">
            <v>-3503.9199999999996</v>
          </cell>
          <cell r="G352">
            <v>-5190.25</v>
          </cell>
          <cell r="H352">
            <v>-5361.33</v>
          </cell>
          <cell r="I352">
            <v>-6407.2</v>
          </cell>
        </row>
        <row r="353">
          <cell r="A353">
            <v>24231</v>
          </cell>
          <cell r="B353" t="str">
            <v>NARROWS_GT1_4</v>
          </cell>
          <cell r="C353">
            <v>-30302.47</v>
          </cell>
          <cell r="D353">
            <v>-2978.3199999999997</v>
          </cell>
          <cell r="E353">
            <v>-6861.45</v>
          </cell>
          <cell r="F353">
            <v>-3503.9199999999996</v>
          </cell>
          <cell r="G353">
            <v>-5190.25</v>
          </cell>
          <cell r="H353">
            <v>-5361.33</v>
          </cell>
          <cell r="I353">
            <v>-6407.2</v>
          </cell>
        </row>
        <row r="354">
          <cell r="A354">
            <v>24232</v>
          </cell>
          <cell r="B354" t="str">
            <v>NARROWS_GT1_5</v>
          </cell>
          <cell r="C354">
            <v>-30302.47</v>
          </cell>
          <cell r="D354">
            <v>-2978.3199999999997</v>
          </cell>
          <cell r="E354">
            <v>-6861.45</v>
          </cell>
          <cell r="F354">
            <v>-3503.9199999999996</v>
          </cell>
          <cell r="G354">
            <v>-5190.25</v>
          </cell>
          <cell r="H354">
            <v>-5361.33</v>
          </cell>
          <cell r="I354">
            <v>-6407.2</v>
          </cell>
        </row>
        <row r="355">
          <cell r="A355">
            <v>24233</v>
          </cell>
          <cell r="B355" t="str">
            <v>NARROWS_GT1_6</v>
          </cell>
          <cell r="C355">
            <v>-30302.47</v>
          </cell>
          <cell r="D355">
            <v>-2978.3199999999997</v>
          </cell>
          <cell r="E355">
            <v>-6861.45</v>
          </cell>
          <cell r="F355">
            <v>-3503.9199999999996</v>
          </cell>
          <cell r="G355">
            <v>-5190.25</v>
          </cell>
          <cell r="H355">
            <v>-5361.33</v>
          </cell>
          <cell r="I355">
            <v>-6407.2</v>
          </cell>
        </row>
        <row r="356">
          <cell r="A356">
            <v>24234</v>
          </cell>
          <cell r="B356" t="str">
            <v>NARROWS_GT1_7</v>
          </cell>
          <cell r="C356">
            <v>-30302.47</v>
          </cell>
          <cell r="D356">
            <v>-2978.3199999999997</v>
          </cell>
          <cell r="E356">
            <v>-6861.45</v>
          </cell>
          <cell r="F356">
            <v>-3503.9199999999996</v>
          </cell>
          <cell r="G356">
            <v>-5190.25</v>
          </cell>
          <cell r="H356">
            <v>-5361.33</v>
          </cell>
          <cell r="I356">
            <v>-6407.2</v>
          </cell>
        </row>
        <row r="357">
          <cell r="A357">
            <v>24235</v>
          </cell>
          <cell r="B357" t="str">
            <v>NARROWS_GT1_8</v>
          </cell>
          <cell r="C357">
            <v>-30302.47</v>
          </cell>
          <cell r="D357">
            <v>-2978.3199999999997</v>
          </cell>
          <cell r="E357">
            <v>-6861.45</v>
          </cell>
          <cell r="F357">
            <v>-3503.9199999999996</v>
          </cell>
          <cell r="G357">
            <v>-5190.25</v>
          </cell>
          <cell r="H357">
            <v>-5361.33</v>
          </cell>
          <cell r="I357">
            <v>-6407.2</v>
          </cell>
        </row>
        <row r="358">
          <cell r="A358">
            <v>24236</v>
          </cell>
          <cell r="B358" t="str">
            <v>NARROWS_GT2_1</v>
          </cell>
          <cell r="C358">
            <v>-30302.47</v>
          </cell>
          <cell r="D358">
            <v>-2978.3199999999997</v>
          </cell>
          <cell r="E358">
            <v>-6861.45</v>
          </cell>
          <cell r="F358">
            <v>-3503.9199999999996</v>
          </cell>
          <cell r="G358">
            <v>-5190.25</v>
          </cell>
          <cell r="H358">
            <v>-5361.33</v>
          </cell>
          <cell r="I358">
            <v>-6407.2</v>
          </cell>
        </row>
        <row r="359">
          <cell r="A359">
            <v>24237</v>
          </cell>
          <cell r="B359" t="str">
            <v>NARROWS_GT2_2</v>
          </cell>
          <cell r="C359">
            <v>-30302.47</v>
          </cell>
          <cell r="D359">
            <v>-2978.3199999999997</v>
          </cell>
          <cell r="E359">
            <v>-6861.45</v>
          </cell>
          <cell r="F359">
            <v>-3503.9199999999996</v>
          </cell>
          <cell r="G359">
            <v>-5190.25</v>
          </cell>
          <cell r="H359">
            <v>-5361.33</v>
          </cell>
          <cell r="I359">
            <v>-6407.2</v>
          </cell>
        </row>
        <row r="360">
          <cell r="A360">
            <v>24238</v>
          </cell>
          <cell r="B360" t="str">
            <v>NARROWS_GT2_3</v>
          </cell>
          <cell r="C360">
            <v>-30302.47</v>
          </cell>
          <cell r="D360">
            <v>-2978.3199999999997</v>
          </cell>
          <cell r="E360">
            <v>-6861.45</v>
          </cell>
          <cell r="F360">
            <v>-3503.9199999999996</v>
          </cell>
          <cell r="G360">
            <v>-5190.25</v>
          </cell>
          <cell r="H360">
            <v>-5361.33</v>
          </cell>
          <cell r="I360">
            <v>-6407.2</v>
          </cell>
        </row>
        <row r="361">
          <cell r="A361">
            <v>24239</v>
          </cell>
          <cell r="B361" t="str">
            <v>NARROWS_GT2_4</v>
          </cell>
          <cell r="C361">
            <v>-30302.47</v>
          </cell>
          <cell r="D361">
            <v>-2978.3199999999997</v>
          </cell>
          <cell r="E361">
            <v>-6861.45</v>
          </cell>
          <cell r="F361">
            <v>-3503.9199999999996</v>
          </cell>
          <cell r="G361">
            <v>-5190.25</v>
          </cell>
          <cell r="H361">
            <v>-5361.33</v>
          </cell>
          <cell r="I361">
            <v>-6407.2</v>
          </cell>
        </row>
        <row r="362">
          <cell r="A362">
            <v>24240</v>
          </cell>
          <cell r="B362" t="str">
            <v>NARROWS_GT2_5</v>
          </cell>
          <cell r="C362">
            <v>-30302.47</v>
          </cell>
          <cell r="D362">
            <v>-2978.3199999999997</v>
          </cell>
          <cell r="E362">
            <v>-6861.45</v>
          </cell>
          <cell r="F362">
            <v>-3503.9199999999996</v>
          </cell>
          <cell r="G362">
            <v>-5190.25</v>
          </cell>
          <cell r="H362">
            <v>-5361.33</v>
          </cell>
          <cell r="I362">
            <v>-6407.2</v>
          </cell>
        </row>
        <row r="363">
          <cell r="A363">
            <v>24241</v>
          </cell>
          <cell r="B363" t="str">
            <v>NARROWS_GT2_6</v>
          </cell>
          <cell r="C363">
            <v>-30302.47</v>
          </cell>
          <cell r="D363">
            <v>-2978.3199999999997</v>
          </cell>
          <cell r="E363">
            <v>-6861.45</v>
          </cell>
          <cell r="F363">
            <v>-3503.9199999999996</v>
          </cell>
          <cell r="G363">
            <v>-5190.25</v>
          </cell>
          <cell r="H363">
            <v>-5361.33</v>
          </cell>
          <cell r="I363">
            <v>-6407.2</v>
          </cell>
        </row>
        <row r="364">
          <cell r="A364">
            <v>24242</v>
          </cell>
          <cell r="B364" t="str">
            <v>NARROWS_GT2_7</v>
          </cell>
          <cell r="C364">
            <v>-30302.47</v>
          </cell>
          <cell r="D364">
            <v>-2978.3199999999997</v>
          </cell>
          <cell r="E364">
            <v>-6861.45</v>
          </cell>
          <cell r="F364">
            <v>-3503.9199999999996</v>
          </cell>
          <cell r="G364">
            <v>-5190.25</v>
          </cell>
          <cell r="H364">
            <v>-5361.33</v>
          </cell>
          <cell r="I364">
            <v>-6407.2</v>
          </cell>
        </row>
        <row r="365">
          <cell r="A365">
            <v>24243</v>
          </cell>
          <cell r="B365" t="str">
            <v>NARROWS_GT2_8</v>
          </cell>
          <cell r="C365">
            <v>-30302.47</v>
          </cell>
          <cell r="D365">
            <v>-2978.3199999999997</v>
          </cell>
          <cell r="E365">
            <v>-6861.45</v>
          </cell>
          <cell r="F365">
            <v>-3503.9199999999996</v>
          </cell>
          <cell r="G365">
            <v>-5190.25</v>
          </cell>
          <cell r="H365">
            <v>-5361.33</v>
          </cell>
          <cell r="I365">
            <v>-6407.2</v>
          </cell>
        </row>
        <row r="366">
          <cell r="A366">
            <v>24244</v>
          </cell>
          <cell r="B366" t="str">
            <v>RAVENSWOOD_GT2_1</v>
          </cell>
          <cell r="C366">
            <v>-18786.150000000001</v>
          </cell>
          <cell r="D366">
            <v>-2359.2299999999996</v>
          </cell>
          <cell r="E366">
            <v>-1513.17</v>
          </cell>
          <cell r="F366">
            <v>-2440.7999999999997</v>
          </cell>
          <cell r="G366">
            <v>-2318.7699999999995</v>
          </cell>
          <cell r="H366">
            <v>-5206.1100000000015</v>
          </cell>
          <cell r="I366">
            <v>-4948.0700000000006</v>
          </cell>
        </row>
        <row r="367">
          <cell r="A367">
            <v>24245</v>
          </cell>
          <cell r="B367" t="str">
            <v>RAVENSWOOD_GT2_2</v>
          </cell>
          <cell r="C367">
            <v>-18786.150000000001</v>
          </cell>
          <cell r="D367">
            <v>-2359.2299999999996</v>
          </cell>
          <cell r="E367">
            <v>-1513.17</v>
          </cell>
          <cell r="F367">
            <v>-2440.7999999999997</v>
          </cell>
          <cell r="G367">
            <v>-2318.7699999999995</v>
          </cell>
          <cell r="H367">
            <v>-5206.1100000000015</v>
          </cell>
          <cell r="I367">
            <v>-4948.0700000000006</v>
          </cell>
        </row>
        <row r="368">
          <cell r="A368">
            <v>24246</v>
          </cell>
          <cell r="B368" t="str">
            <v>RAVENSWOOD_GT2_3</v>
          </cell>
          <cell r="C368">
            <v>-18786.150000000001</v>
          </cell>
          <cell r="D368">
            <v>-2359.2299999999996</v>
          </cell>
          <cell r="E368">
            <v>-1513.17</v>
          </cell>
          <cell r="F368">
            <v>-2440.7999999999997</v>
          </cell>
          <cell r="G368">
            <v>-2318.7699999999995</v>
          </cell>
          <cell r="H368">
            <v>-5206.1100000000015</v>
          </cell>
          <cell r="I368">
            <v>-4948.0700000000006</v>
          </cell>
        </row>
        <row r="369">
          <cell r="A369">
            <v>24247</v>
          </cell>
          <cell r="B369" t="str">
            <v>RAVENSWOOD_GT2_4</v>
          </cell>
          <cell r="C369">
            <v>-18786.150000000001</v>
          </cell>
          <cell r="D369">
            <v>-2359.2299999999996</v>
          </cell>
          <cell r="E369">
            <v>-1513.17</v>
          </cell>
          <cell r="F369">
            <v>-2440.7999999999997</v>
          </cell>
          <cell r="G369">
            <v>-2318.7699999999995</v>
          </cell>
          <cell r="H369">
            <v>-5206.1100000000015</v>
          </cell>
          <cell r="I369">
            <v>-4948.0700000000006</v>
          </cell>
        </row>
        <row r="370">
          <cell r="A370">
            <v>24248</v>
          </cell>
          <cell r="B370" t="str">
            <v>RAVENSWOOD_GT3_1</v>
          </cell>
          <cell r="C370">
            <v>-18788.78</v>
          </cell>
          <cell r="D370">
            <v>-2359.2299999999996</v>
          </cell>
          <cell r="E370">
            <v>-1513.17</v>
          </cell>
          <cell r="F370">
            <v>-2440.7999999999997</v>
          </cell>
          <cell r="G370">
            <v>-2321.4</v>
          </cell>
          <cell r="H370">
            <v>-5206.1100000000015</v>
          </cell>
          <cell r="I370">
            <v>-4948.0700000000006</v>
          </cell>
        </row>
        <row r="371">
          <cell r="A371">
            <v>24249</v>
          </cell>
          <cell r="B371" t="str">
            <v>RAVENSWOOD_GT3_2</v>
          </cell>
          <cell r="C371">
            <v>-18788.78</v>
          </cell>
          <cell r="D371">
            <v>-2359.2299999999996</v>
          </cell>
          <cell r="E371">
            <v>-1513.17</v>
          </cell>
          <cell r="F371">
            <v>-2440.7999999999997</v>
          </cell>
          <cell r="G371">
            <v>-2321.4</v>
          </cell>
          <cell r="H371">
            <v>-5206.1100000000015</v>
          </cell>
          <cell r="I371">
            <v>-4948.0700000000006</v>
          </cell>
        </row>
        <row r="372">
          <cell r="A372">
            <v>24250</v>
          </cell>
          <cell r="B372" t="str">
            <v>RAVENSWOOD_GT3_3</v>
          </cell>
          <cell r="C372">
            <v>-17958.990000000002</v>
          </cell>
          <cell r="D372">
            <v>-2359.2299999999996</v>
          </cell>
          <cell r="E372">
            <v>-1513.17</v>
          </cell>
          <cell r="F372">
            <v>-2573.3000000000006</v>
          </cell>
          <cell r="G372">
            <v>-1359.11</v>
          </cell>
          <cell r="H372">
            <v>-5206.1100000000015</v>
          </cell>
          <cell r="I372">
            <v>-4948.0700000000006</v>
          </cell>
        </row>
        <row r="373">
          <cell r="A373">
            <v>24251</v>
          </cell>
          <cell r="B373" t="str">
            <v>RAVENSWOOD_GT3_4</v>
          </cell>
          <cell r="C373">
            <v>-17958.990000000002</v>
          </cell>
          <cell r="D373">
            <v>-2359.2299999999996</v>
          </cell>
          <cell r="E373">
            <v>-1513.17</v>
          </cell>
          <cell r="F373">
            <v>-2573.3000000000006</v>
          </cell>
          <cell r="G373">
            <v>-1359.11</v>
          </cell>
          <cell r="H373">
            <v>-5206.1100000000015</v>
          </cell>
          <cell r="I373">
            <v>-4948.0700000000006</v>
          </cell>
        </row>
        <row r="374">
          <cell r="A374">
            <v>24252</v>
          </cell>
          <cell r="B374" t="str">
            <v>RAVENSWOOD_GT_4</v>
          </cell>
          <cell r="C374">
            <v>-18569.000000000004</v>
          </cell>
          <cell r="D374">
            <v>-2359.2299999999996</v>
          </cell>
          <cell r="E374">
            <v>-1513.17</v>
          </cell>
          <cell r="F374">
            <v>-2342.4100000000003</v>
          </cell>
          <cell r="G374">
            <v>-2200.0099999999998</v>
          </cell>
          <cell r="H374">
            <v>-5206.1100000000015</v>
          </cell>
          <cell r="I374">
            <v>-4948.0700000000006</v>
          </cell>
        </row>
        <row r="375">
          <cell r="A375">
            <v>24253</v>
          </cell>
          <cell r="B375" t="str">
            <v>RAVENSWOOD_GT_6</v>
          </cell>
          <cell r="C375">
            <v>-18569.000000000004</v>
          </cell>
          <cell r="D375">
            <v>-2359.2299999999996</v>
          </cell>
          <cell r="E375">
            <v>-1513.17</v>
          </cell>
          <cell r="F375">
            <v>-2342.4100000000003</v>
          </cell>
          <cell r="G375">
            <v>-2200.0099999999998</v>
          </cell>
          <cell r="H375">
            <v>-5206.1100000000015</v>
          </cell>
          <cell r="I375">
            <v>-4948.0700000000006</v>
          </cell>
        </row>
        <row r="376">
          <cell r="A376">
            <v>24254</v>
          </cell>
          <cell r="B376" t="str">
            <v>RAVENSWOOD_GT_5</v>
          </cell>
          <cell r="C376">
            <v>-18569.000000000004</v>
          </cell>
          <cell r="D376">
            <v>-2359.2299999999996</v>
          </cell>
          <cell r="E376">
            <v>-1513.17</v>
          </cell>
          <cell r="F376">
            <v>-2342.4100000000003</v>
          </cell>
          <cell r="G376">
            <v>-2200.0099999999998</v>
          </cell>
          <cell r="H376">
            <v>-5206.1100000000015</v>
          </cell>
          <cell r="I376">
            <v>-4948.0700000000006</v>
          </cell>
        </row>
        <row r="377">
          <cell r="A377">
            <v>24255</v>
          </cell>
          <cell r="B377" t="str">
            <v>RAVENSWOOD_GT_7</v>
          </cell>
          <cell r="C377">
            <v>-18569.000000000004</v>
          </cell>
          <cell r="D377">
            <v>-2359.2299999999996</v>
          </cell>
          <cell r="E377">
            <v>-1513.17</v>
          </cell>
          <cell r="F377">
            <v>-2342.4100000000003</v>
          </cell>
          <cell r="G377">
            <v>-2200.0099999999998</v>
          </cell>
          <cell r="H377">
            <v>-5206.1100000000015</v>
          </cell>
          <cell r="I377">
            <v>-4948.0700000000006</v>
          </cell>
        </row>
        <row r="378">
          <cell r="A378">
            <v>24256</v>
          </cell>
          <cell r="B378" t="str">
            <v>RAVENSWOOD_GT_8  TEMP GRP(8-11)</v>
          </cell>
          <cell r="C378">
            <v>-18786.150000000001</v>
          </cell>
          <cell r="D378">
            <v>-2359.2299999999996</v>
          </cell>
          <cell r="E378">
            <v>-1513.17</v>
          </cell>
          <cell r="F378">
            <v>-2440.7999999999997</v>
          </cell>
          <cell r="G378">
            <v>-2318.7699999999995</v>
          </cell>
          <cell r="H378">
            <v>-5206.1100000000015</v>
          </cell>
          <cell r="I378">
            <v>-4948.0700000000006</v>
          </cell>
        </row>
        <row r="379">
          <cell r="A379">
            <v>24257</v>
          </cell>
          <cell r="B379" t="str">
            <v>RAVENSWOOD_GT_9</v>
          </cell>
          <cell r="C379">
            <v>-18786.150000000001</v>
          </cell>
          <cell r="D379">
            <v>-2359.2299999999996</v>
          </cell>
          <cell r="E379">
            <v>-1513.17</v>
          </cell>
          <cell r="F379">
            <v>-2440.7999999999997</v>
          </cell>
          <cell r="G379">
            <v>-2318.7699999999995</v>
          </cell>
          <cell r="H379">
            <v>-5206.1100000000015</v>
          </cell>
          <cell r="I379">
            <v>-4948.0700000000006</v>
          </cell>
        </row>
        <row r="380">
          <cell r="A380">
            <v>24258</v>
          </cell>
          <cell r="B380" t="str">
            <v>RAVENSWOOD_GT_10</v>
          </cell>
          <cell r="C380">
            <v>-18786.150000000001</v>
          </cell>
          <cell r="D380">
            <v>-2359.2299999999996</v>
          </cell>
          <cell r="E380">
            <v>-1513.17</v>
          </cell>
          <cell r="F380">
            <v>-2440.7999999999997</v>
          </cell>
          <cell r="G380">
            <v>-2318.7699999999995</v>
          </cell>
          <cell r="H380">
            <v>-5206.1100000000015</v>
          </cell>
          <cell r="I380">
            <v>-4948.0700000000006</v>
          </cell>
        </row>
        <row r="381">
          <cell r="A381">
            <v>24259</v>
          </cell>
          <cell r="B381" t="str">
            <v>RAVENSWOOD_GT_11</v>
          </cell>
          <cell r="C381">
            <v>-18786.150000000001</v>
          </cell>
          <cell r="D381">
            <v>-2359.2299999999996</v>
          </cell>
          <cell r="E381">
            <v>-1513.17</v>
          </cell>
          <cell r="F381">
            <v>-2440.7999999999997</v>
          </cell>
          <cell r="G381">
            <v>-2318.7699999999995</v>
          </cell>
          <cell r="H381">
            <v>-5206.1100000000015</v>
          </cell>
          <cell r="I381">
            <v>-4948.0700000000006</v>
          </cell>
        </row>
        <row r="382">
          <cell r="A382">
            <v>24260</v>
          </cell>
          <cell r="B382" t="str">
            <v>74TH STREET_GT_1</v>
          </cell>
          <cell r="C382">
            <v>-19813.890000000007</v>
          </cell>
          <cell r="D382">
            <v>-2359.2299999999996</v>
          </cell>
          <cell r="E382">
            <v>-1513.17</v>
          </cell>
          <cell r="F382">
            <v>-3731.0200000000004</v>
          </cell>
          <cell r="G382">
            <v>-2244.96</v>
          </cell>
          <cell r="H382">
            <v>-5290.0299999999988</v>
          </cell>
          <cell r="I382">
            <v>-4675.4799999999996</v>
          </cell>
        </row>
        <row r="383">
          <cell r="A383">
            <v>24261</v>
          </cell>
          <cell r="B383" t="str">
            <v>74TH STREET_GT_2</v>
          </cell>
          <cell r="C383">
            <v>-19813.890000000007</v>
          </cell>
          <cell r="D383">
            <v>-2359.2299999999996</v>
          </cell>
          <cell r="E383">
            <v>-1513.17</v>
          </cell>
          <cell r="F383">
            <v>-3731.0200000000004</v>
          </cell>
          <cell r="G383">
            <v>-2244.96</v>
          </cell>
          <cell r="H383">
            <v>-5290.0299999999988</v>
          </cell>
          <cell r="I383">
            <v>-4675.4799999999996</v>
          </cell>
        </row>
        <row r="384">
          <cell r="A384">
            <v>61752</v>
          </cell>
          <cell r="B384" t="str">
            <v>WEST</v>
          </cell>
          <cell r="C384">
            <v>-1508.9499999999991</v>
          </cell>
          <cell r="D384">
            <v>-342.56000000000006</v>
          </cell>
          <cell r="E384">
            <v>-124.64000000000001</v>
          </cell>
          <cell r="F384">
            <v>-415.38000000000011</v>
          </cell>
          <cell r="G384">
            <v>-243.29000000000002</v>
          </cell>
          <cell r="H384">
            <v>-307.77</v>
          </cell>
          <cell r="I384">
            <v>-75.309999999999988</v>
          </cell>
        </row>
        <row r="385">
          <cell r="A385">
            <v>61753</v>
          </cell>
          <cell r="B385" t="str">
            <v>GENESE</v>
          </cell>
          <cell r="C385">
            <v>-1215.3399999999995</v>
          </cell>
          <cell r="D385">
            <v>-272.28999999999996</v>
          </cell>
          <cell r="E385">
            <v>-117.47999999999999</v>
          </cell>
          <cell r="F385">
            <v>-329.15</v>
          </cell>
          <cell r="G385">
            <v>-193.41999999999996</v>
          </cell>
          <cell r="H385">
            <v>-244.40000000000006</v>
          </cell>
          <cell r="I385">
            <v>-58.599999999999987</v>
          </cell>
        </row>
        <row r="386">
          <cell r="A386">
            <v>61754</v>
          </cell>
          <cell r="B386" t="str">
            <v>CENTRL</v>
          </cell>
          <cell r="C386">
            <v>-1192.5700000000002</v>
          </cell>
          <cell r="D386">
            <v>-279.52</v>
          </cell>
          <cell r="E386">
            <v>-75.7</v>
          </cell>
          <cell r="F386">
            <v>-338.45000000000005</v>
          </cell>
          <cell r="G386">
            <v>-197.73</v>
          </cell>
          <cell r="H386">
            <v>-243.00000000000003</v>
          </cell>
          <cell r="I386">
            <v>-58.169999999999995</v>
          </cell>
        </row>
        <row r="387">
          <cell r="A387">
            <v>61755</v>
          </cell>
          <cell r="B387" t="str">
            <v>NORTH</v>
          </cell>
          <cell r="C387">
            <v>307.34000000000003</v>
          </cell>
          <cell r="D387">
            <v>81.500000000000028</v>
          </cell>
          <cell r="E387">
            <v>14.920000000000002</v>
          </cell>
          <cell r="F387">
            <v>51.709999999999994</v>
          </cell>
          <cell r="G387">
            <v>41.96</v>
          </cell>
          <cell r="H387">
            <v>42.340000000000011</v>
          </cell>
          <cell r="I387">
            <v>74.91</v>
          </cell>
        </row>
        <row r="388">
          <cell r="A388">
            <v>61756</v>
          </cell>
          <cell r="B388" t="str">
            <v>MHK VL</v>
          </cell>
          <cell r="C388">
            <v>-301.21999999999974</v>
          </cell>
          <cell r="D388">
            <v>-53.49</v>
          </cell>
          <cell r="E388">
            <v>-29.950000000000003</v>
          </cell>
          <cell r="F388">
            <v>-96.68</v>
          </cell>
          <cell r="G388">
            <v>-49.050000000000011</v>
          </cell>
          <cell r="H388">
            <v>-63.88</v>
          </cell>
          <cell r="I388">
            <v>-8.1700000000000017</v>
          </cell>
        </row>
        <row r="389">
          <cell r="A389">
            <v>61757</v>
          </cell>
          <cell r="B389" t="str">
            <v>CAPITL</v>
          </cell>
          <cell r="C389">
            <v>-12499.860000000004</v>
          </cell>
          <cell r="D389">
            <v>-2985.99</v>
          </cell>
          <cell r="E389">
            <v>-773.43000000000006</v>
          </cell>
          <cell r="F389">
            <v>-3186.4799999999996</v>
          </cell>
          <cell r="G389">
            <v>-2040.89</v>
          </cell>
          <cell r="H389">
            <v>-2748.92</v>
          </cell>
          <cell r="I389">
            <v>-764.15</v>
          </cell>
        </row>
        <row r="390">
          <cell r="A390">
            <v>61758</v>
          </cell>
          <cell r="B390" t="str">
            <v>HUD VL</v>
          </cell>
          <cell r="C390">
            <v>-9740.070000000007</v>
          </cell>
          <cell r="D390">
            <v>-2283.7199999999998</v>
          </cell>
          <cell r="E390">
            <v>-503.15000000000003</v>
          </cell>
          <cell r="F390">
            <v>-2493.6800000000003</v>
          </cell>
          <cell r="G390">
            <v>-1573.49</v>
          </cell>
          <cell r="H390">
            <v>-2285.0900000000006</v>
          </cell>
          <cell r="I390">
            <v>-600.93999999999971</v>
          </cell>
        </row>
        <row r="391">
          <cell r="A391">
            <v>61759</v>
          </cell>
          <cell r="B391" t="str">
            <v>MILLWD</v>
          </cell>
          <cell r="C391">
            <v>-9148.3899999999958</v>
          </cell>
          <cell r="D391">
            <v>-2268.58</v>
          </cell>
          <cell r="E391">
            <v>-585.65999999999985</v>
          </cell>
          <cell r="F391">
            <v>-2479.7000000000016</v>
          </cell>
          <cell r="G391">
            <v>-1585.72</v>
          </cell>
          <cell r="H391">
            <v>-1789.92</v>
          </cell>
          <cell r="I391">
            <v>-438.80999999999995</v>
          </cell>
        </row>
        <row r="392">
          <cell r="A392">
            <v>61760</v>
          </cell>
          <cell r="B392" t="str">
            <v>DUNWOD</v>
          </cell>
          <cell r="C392">
            <v>-9931.130000000001</v>
          </cell>
          <cell r="D392">
            <v>-2294.06</v>
          </cell>
          <cell r="E392">
            <v>-959.09000000000015</v>
          </cell>
          <cell r="F392">
            <v>-2514.92</v>
          </cell>
          <cell r="G392">
            <v>-1610.1</v>
          </cell>
          <cell r="H392">
            <v>-1944.6500000000005</v>
          </cell>
          <cell r="I392">
            <v>-608.30999999999995</v>
          </cell>
        </row>
        <row r="393">
          <cell r="A393">
            <v>61761</v>
          </cell>
          <cell r="B393" t="str">
            <v>N.Y.C.</v>
          </cell>
          <cell r="C393">
            <v>-23167.100000000006</v>
          </cell>
          <cell r="D393">
            <v>-2583.54</v>
          </cell>
          <cell r="E393">
            <v>-3456.39</v>
          </cell>
          <cell r="F393">
            <v>-2999.7199999999993</v>
          </cell>
          <cell r="G393">
            <v>-3333.5299999999993</v>
          </cell>
          <cell r="H393">
            <v>-5275.4299999999994</v>
          </cell>
          <cell r="I393">
            <v>-5518.4900000000016</v>
          </cell>
        </row>
        <row r="394">
          <cell r="A394">
            <v>61762</v>
          </cell>
          <cell r="B394" t="str">
            <v>LONGIL</v>
          </cell>
          <cell r="C394">
            <v>-39463.219999999994</v>
          </cell>
          <cell r="D394">
            <v>-2429.2499999999995</v>
          </cell>
          <cell r="E394">
            <v>-2215.52</v>
          </cell>
          <cell r="F394">
            <v>-18985.080000000002</v>
          </cell>
          <cell r="G394">
            <v>-5014.8300000000017</v>
          </cell>
          <cell r="H394">
            <v>-5241.26</v>
          </cell>
          <cell r="I394">
            <v>-5577.28</v>
          </cell>
        </row>
        <row r="395">
          <cell r="A395">
            <v>61844</v>
          </cell>
          <cell r="B395" t="str">
            <v>H Q</v>
          </cell>
          <cell r="C395">
            <v>850.26000000000022</v>
          </cell>
          <cell r="D395">
            <v>63.15</v>
          </cell>
          <cell r="E395">
            <v>137.68</v>
          </cell>
          <cell r="F395">
            <v>37.059999999999981</v>
          </cell>
          <cell r="G395">
            <v>5.0199999999999996</v>
          </cell>
          <cell r="H395">
            <v>319.54000000000002</v>
          </cell>
          <cell r="I395">
            <v>287.81</v>
          </cell>
        </row>
        <row r="396">
          <cell r="A396">
            <v>61845</v>
          </cell>
          <cell r="B396" t="str">
            <v>NPX</v>
          </cell>
          <cell r="C396">
            <v>-13055.369999999994</v>
          </cell>
          <cell r="D396">
            <v>-2745.0099999999993</v>
          </cell>
          <cell r="E396">
            <v>-692.97000000000014</v>
          </cell>
          <cell r="F396">
            <v>-2982.3799999999997</v>
          </cell>
          <cell r="G396">
            <v>-2256.6800000000007</v>
          </cell>
          <cell r="H396">
            <v>-2934.4800000000005</v>
          </cell>
          <cell r="I396">
            <v>-1443.85</v>
          </cell>
        </row>
        <row r="397">
          <cell r="A397">
            <v>61846</v>
          </cell>
          <cell r="B397" t="str">
            <v>O H</v>
          </cell>
          <cell r="C397">
            <v>-1293.46</v>
          </cell>
          <cell r="D397">
            <v>-307.04000000000002</v>
          </cell>
          <cell r="E397">
            <v>-51.27000000000001</v>
          </cell>
          <cell r="F397">
            <v>-365.56999999999994</v>
          </cell>
          <cell r="G397">
            <v>-219.65999999999997</v>
          </cell>
          <cell r="H397">
            <v>-291.54999999999995</v>
          </cell>
          <cell r="I397">
            <v>-58.369999999999983</v>
          </cell>
        </row>
        <row r="398">
          <cell r="A398">
            <v>61847</v>
          </cell>
          <cell r="B398" t="str">
            <v>PJM</v>
          </cell>
          <cell r="C398">
            <v>7065.7799999999961</v>
          </cell>
          <cell r="D398">
            <v>5689.7499999999991</v>
          </cell>
          <cell r="E398">
            <v>1056.3600000000001</v>
          </cell>
          <cell r="F398">
            <v>110.11999999999986</v>
          </cell>
          <cell r="G398">
            <v>521.75</v>
          </cell>
          <cell r="H398">
            <v>-297.62</v>
          </cell>
          <cell r="I398">
            <v>-14.580000000000013</v>
          </cell>
        </row>
      </sheetData>
      <sheetData sheetId="8" refreshError="1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37012</v>
          </cell>
          <cell r="E2">
            <v>37043</v>
          </cell>
          <cell r="F2">
            <v>37073</v>
          </cell>
          <cell r="G2">
            <v>37104</v>
          </cell>
          <cell r="H2">
            <v>37135</v>
          </cell>
          <cell r="I2">
            <v>37165</v>
          </cell>
        </row>
        <row r="3">
          <cell r="A3">
            <v>23512</v>
          </cell>
          <cell r="B3" t="str">
            <v>ARTHUR_KILL_2</v>
          </cell>
          <cell r="C3">
            <v>-30878.529999999995</v>
          </cell>
          <cell r="D3">
            <v>-6669.3199999999979</v>
          </cell>
          <cell r="E3">
            <v>-12434.819999999998</v>
          </cell>
          <cell r="F3">
            <v>-8309.4500000000007</v>
          </cell>
          <cell r="G3">
            <v>-3464.94</v>
          </cell>
          <cell r="H3">
            <v>0</v>
          </cell>
          <cell r="I3">
            <v>0</v>
          </cell>
        </row>
        <row r="4">
          <cell r="A4">
            <v>23513</v>
          </cell>
          <cell r="B4" t="str">
            <v>ARTHUR_KILL_3</v>
          </cell>
          <cell r="C4">
            <v>-11370.69</v>
          </cell>
          <cell r="D4">
            <v>-4047.67</v>
          </cell>
          <cell r="E4">
            <v>-5376.829999999999</v>
          </cell>
          <cell r="F4">
            <v>-1790.77</v>
          </cell>
          <cell r="G4">
            <v>-155.41999999999999</v>
          </cell>
          <cell r="H4">
            <v>0</v>
          </cell>
          <cell r="I4">
            <v>0</v>
          </cell>
        </row>
        <row r="5">
          <cell r="A5">
            <v>23514</v>
          </cell>
          <cell r="B5" t="str">
            <v>ALLEGHENY___COGEN</v>
          </cell>
          <cell r="C5">
            <v>-784.76</v>
          </cell>
          <cell r="D5">
            <v>-248.60000000000002</v>
          </cell>
          <cell r="E5">
            <v>-164.77</v>
          </cell>
          <cell r="F5">
            <v>-100.91000000000001</v>
          </cell>
          <cell r="G5">
            <v>-270.47999999999996</v>
          </cell>
          <cell r="H5">
            <v>0</v>
          </cell>
          <cell r="I5">
            <v>0</v>
          </cell>
        </row>
        <row r="6">
          <cell r="A6">
            <v>23515</v>
          </cell>
          <cell r="B6" t="str">
            <v>BROOKLYN_NAVY_YARD</v>
          </cell>
          <cell r="C6">
            <v>-13967.270000000002</v>
          </cell>
          <cell r="D6">
            <v>-4368.3200000000015</v>
          </cell>
          <cell r="E6">
            <v>-5315.329999999999</v>
          </cell>
          <cell r="F6">
            <v>-2207.83</v>
          </cell>
          <cell r="G6">
            <v>-2075.7900000000004</v>
          </cell>
          <cell r="H6">
            <v>0</v>
          </cell>
          <cell r="I6">
            <v>0</v>
          </cell>
        </row>
        <row r="7">
          <cell r="A7">
            <v>23516</v>
          </cell>
          <cell r="B7" t="str">
            <v>ASTORIA___3</v>
          </cell>
          <cell r="C7">
            <v>-30513.769999999997</v>
          </cell>
          <cell r="D7">
            <v>-6327.9199999999983</v>
          </cell>
          <cell r="E7">
            <v>-12434.819999999998</v>
          </cell>
          <cell r="F7">
            <v>-8309.4500000000007</v>
          </cell>
          <cell r="G7">
            <v>-3441.58</v>
          </cell>
          <cell r="H7">
            <v>0</v>
          </cell>
          <cell r="I7">
            <v>0</v>
          </cell>
        </row>
        <row r="8">
          <cell r="A8">
            <v>23517</v>
          </cell>
          <cell r="B8" t="str">
            <v>ASTORIA___4</v>
          </cell>
          <cell r="C8">
            <v>-30855.789999999997</v>
          </cell>
          <cell r="D8">
            <v>-6675.1699999999983</v>
          </cell>
          <cell r="E8">
            <v>-12434.819999999998</v>
          </cell>
          <cell r="F8">
            <v>-8309.4500000000007</v>
          </cell>
          <cell r="G8">
            <v>-3436.35</v>
          </cell>
          <cell r="H8">
            <v>0</v>
          </cell>
          <cell r="I8">
            <v>0</v>
          </cell>
        </row>
        <row r="9">
          <cell r="A9">
            <v>23518</v>
          </cell>
          <cell r="B9" t="str">
            <v>ASTORIA___5</v>
          </cell>
          <cell r="C9">
            <v>-30024.199999999997</v>
          </cell>
          <cell r="D9">
            <v>-6238.9299999999985</v>
          </cell>
          <cell r="E9">
            <v>-12438.849999999999</v>
          </cell>
          <cell r="F9">
            <v>-7904.84</v>
          </cell>
          <cell r="G9">
            <v>-3441.58</v>
          </cell>
          <cell r="H9">
            <v>0</v>
          </cell>
          <cell r="I9">
            <v>0</v>
          </cell>
        </row>
        <row r="10">
          <cell r="A10">
            <v>23519</v>
          </cell>
          <cell r="B10" t="str">
            <v>POLETTI____</v>
          </cell>
          <cell r="C10">
            <v>-13967.08</v>
          </cell>
          <cell r="D10">
            <v>-4368.2700000000013</v>
          </cell>
          <cell r="E10">
            <v>-5314.98</v>
          </cell>
          <cell r="F10">
            <v>-2207.6600000000003</v>
          </cell>
          <cell r="G10">
            <v>-2076.17</v>
          </cell>
          <cell r="H10">
            <v>0</v>
          </cell>
          <cell r="I10">
            <v>0</v>
          </cell>
        </row>
        <row r="11">
          <cell r="A11">
            <v>23520</v>
          </cell>
          <cell r="B11" t="str">
            <v>ARTHUR KILL_GT_1</v>
          </cell>
          <cell r="C11">
            <v>-30878.529999999995</v>
          </cell>
          <cell r="D11">
            <v>-6669.3199999999979</v>
          </cell>
          <cell r="E11">
            <v>-12434.819999999998</v>
          </cell>
          <cell r="F11">
            <v>-8309.4500000000007</v>
          </cell>
          <cell r="G11">
            <v>-3464.94</v>
          </cell>
          <cell r="H11">
            <v>0</v>
          </cell>
          <cell r="I11">
            <v>0</v>
          </cell>
        </row>
        <row r="12">
          <cell r="A12">
            <v>23522</v>
          </cell>
          <cell r="B12" t="str">
            <v>WADING RIVER_IC_1</v>
          </cell>
          <cell r="C12">
            <v>-26913.479999999996</v>
          </cell>
          <cell r="D12">
            <v>-7247.0399999999991</v>
          </cell>
          <cell r="E12">
            <v>-8227.369999999999</v>
          </cell>
          <cell r="F12">
            <v>-5722.7499999999991</v>
          </cell>
          <cell r="G12">
            <v>-5716.3200000000015</v>
          </cell>
          <cell r="H12">
            <v>0</v>
          </cell>
          <cell r="I12">
            <v>0</v>
          </cell>
        </row>
        <row r="13">
          <cell r="A13">
            <v>23523</v>
          </cell>
          <cell r="B13" t="str">
            <v>ASTORIA_GT_1</v>
          </cell>
          <cell r="C13">
            <v>-30855.17</v>
          </cell>
          <cell r="D13">
            <v>-6669.3199999999979</v>
          </cell>
          <cell r="E13">
            <v>-12434.819999999998</v>
          </cell>
          <cell r="F13">
            <v>-8309.4500000000007</v>
          </cell>
          <cell r="G13">
            <v>-3441.58</v>
          </cell>
          <cell r="H13">
            <v>0</v>
          </cell>
          <cell r="I13">
            <v>0</v>
          </cell>
        </row>
        <row r="14">
          <cell r="A14">
            <v>23524</v>
          </cell>
          <cell r="B14" t="str">
            <v>EAST RIVER___7</v>
          </cell>
          <cell r="C14">
            <v>-13966.87</v>
          </cell>
          <cell r="D14">
            <v>-4368.2700000000013</v>
          </cell>
          <cell r="E14">
            <v>-5314.98</v>
          </cell>
          <cell r="F14">
            <v>-2207.9100000000003</v>
          </cell>
          <cell r="G14">
            <v>-2075.7100000000005</v>
          </cell>
          <cell r="H14">
            <v>0</v>
          </cell>
          <cell r="I14">
            <v>0</v>
          </cell>
        </row>
        <row r="15">
          <cell r="A15">
            <v>23526</v>
          </cell>
          <cell r="B15" t="str">
            <v>BOWLINE___1</v>
          </cell>
          <cell r="C15">
            <v>-9757.77</v>
          </cell>
          <cell r="D15">
            <v>-3037.4300000000003</v>
          </cell>
          <cell r="E15">
            <v>-3981.5299999999997</v>
          </cell>
          <cell r="F15">
            <v>-1462.4800000000002</v>
          </cell>
          <cell r="G15">
            <v>-1276.33</v>
          </cell>
          <cell r="H15">
            <v>0</v>
          </cell>
          <cell r="I15">
            <v>0</v>
          </cell>
        </row>
        <row r="16">
          <cell r="A16">
            <v>23527</v>
          </cell>
          <cell r="B16" t="str">
            <v>ADK_NYS___DAM</v>
          </cell>
          <cell r="C16">
            <v>-5984.27</v>
          </cell>
          <cell r="D16">
            <v>-2379.8100000000004</v>
          </cell>
          <cell r="E16">
            <v>-1415.5700000000002</v>
          </cell>
          <cell r="F16">
            <v>-377.23999999999995</v>
          </cell>
          <cell r="G16">
            <v>-1811.6499999999996</v>
          </cell>
          <cell r="H16">
            <v>0</v>
          </cell>
          <cell r="I16">
            <v>0</v>
          </cell>
        </row>
        <row r="17">
          <cell r="A17">
            <v>23528</v>
          </cell>
          <cell r="B17" t="str">
            <v>NEG_PENN_ALLEGHNY</v>
          </cell>
          <cell r="C17">
            <v>-1909.8500000000001</v>
          </cell>
          <cell r="D17">
            <v>-550.74000000000012</v>
          </cell>
          <cell r="E17">
            <v>-666.05</v>
          </cell>
          <cell r="F17">
            <v>-199.39999999999998</v>
          </cell>
          <cell r="G17">
            <v>-493.66</v>
          </cell>
          <cell r="H17">
            <v>0</v>
          </cell>
          <cell r="I17">
            <v>0</v>
          </cell>
        </row>
        <row r="18">
          <cell r="A18">
            <v>23530</v>
          </cell>
          <cell r="B18" t="str">
            <v>INDIAN POINT___2</v>
          </cell>
          <cell r="C18">
            <v>-9633.5299999999988</v>
          </cell>
          <cell r="D18">
            <v>-3097.9699999999993</v>
          </cell>
          <cell r="E18">
            <v>-3840.9399999999996</v>
          </cell>
          <cell r="F18">
            <v>-1471.9199999999998</v>
          </cell>
          <cell r="G18">
            <v>-1222.7</v>
          </cell>
          <cell r="H18">
            <v>0</v>
          </cell>
          <cell r="I18">
            <v>0</v>
          </cell>
        </row>
        <row r="19">
          <cell r="A19">
            <v>23531</v>
          </cell>
          <cell r="B19" t="str">
            <v>INDIAN POINT___3</v>
          </cell>
          <cell r="C19">
            <v>-9662.39</v>
          </cell>
          <cell r="D19">
            <v>-2880.09</v>
          </cell>
          <cell r="E19">
            <v>-4037.65</v>
          </cell>
          <cell r="F19">
            <v>-1475.7399999999998</v>
          </cell>
          <cell r="G19">
            <v>-1268.9099999999996</v>
          </cell>
          <cell r="H19">
            <v>0</v>
          </cell>
          <cell r="I19">
            <v>0</v>
          </cell>
        </row>
        <row r="20">
          <cell r="A20">
            <v>23533</v>
          </cell>
          <cell r="B20" t="str">
            <v>RAVENSWOOD___1</v>
          </cell>
          <cell r="C20">
            <v>-30878.529999999995</v>
          </cell>
          <cell r="D20">
            <v>-6669.3199999999979</v>
          </cell>
          <cell r="E20">
            <v>-12434.819999999998</v>
          </cell>
          <cell r="F20">
            <v>-8309.4500000000007</v>
          </cell>
          <cell r="G20">
            <v>-3464.94</v>
          </cell>
          <cell r="H20">
            <v>0</v>
          </cell>
          <cell r="I20">
            <v>0</v>
          </cell>
        </row>
        <row r="21">
          <cell r="A21">
            <v>23534</v>
          </cell>
          <cell r="B21" t="str">
            <v>RAVENSWOOD___2</v>
          </cell>
          <cell r="C21">
            <v>-30878.529999999995</v>
          </cell>
          <cell r="D21">
            <v>-6669.3199999999979</v>
          </cell>
          <cell r="E21">
            <v>-12434.819999999998</v>
          </cell>
          <cell r="F21">
            <v>-8309.4500000000007</v>
          </cell>
          <cell r="G21">
            <v>-3464.94</v>
          </cell>
          <cell r="H21">
            <v>0</v>
          </cell>
          <cell r="I21">
            <v>0</v>
          </cell>
        </row>
        <row r="22">
          <cell r="A22">
            <v>23535</v>
          </cell>
          <cell r="B22" t="str">
            <v>RAVENSWOOD___3</v>
          </cell>
          <cell r="C22">
            <v>-14102.71</v>
          </cell>
          <cell r="D22">
            <v>-4490.170000000001</v>
          </cell>
          <cell r="E22">
            <v>-5362.7</v>
          </cell>
          <cell r="F22">
            <v>-2220.8799999999997</v>
          </cell>
          <cell r="G22">
            <v>-2028.9599999999996</v>
          </cell>
          <cell r="H22">
            <v>0</v>
          </cell>
          <cell r="I22">
            <v>0</v>
          </cell>
        </row>
        <row r="23">
          <cell r="A23">
            <v>23536</v>
          </cell>
          <cell r="B23" t="str">
            <v>ASTORIA GT2____</v>
          </cell>
          <cell r="C23">
            <v>-30859.819999999996</v>
          </cell>
          <cell r="D23">
            <v>-6675.1699999999983</v>
          </cell>
          <cell r="E23">
            <v>-12438.849999999999</v>
          </cell>
          <cell r="F23">
            <v>-8309.4500000000007</v>
          </cell>
          <cell r="G23">
            <v>-3436.35</v>
          </cell>
          <cell r="H23">
            <v>0</v>
          </cell>
          <cell r="I23">
            <v>0</v>
          </cell>
        </row>
        <row r="24">
          <cell r="A24">
            <v>23538</v>
          </cell>
          <cell r="B24" t="str">
            <v>WATERSIDE___6 8 9</v>
          </cell>
          <cell r="C24">
            <v>-30878.529999999995</v>
          </cell>
          <cell r="D24">
            <v>-6669.3199999999979</v>
          </cell>
          <cell r="E24">
            <v>-12434.819999999998</v>
          </cell>
          <cell r="F24">
            <v>-8309.4500000000007</v>
          </cell>
          <cell r="G24">
            <v>-3464.94</v>
          </cell>
          <cell r="H24">
            <v>0</v>
          </cell>
          <cell r="I24">
            <v>0</v>
          </cell>
        </row>
        <row r="25">
          <cell r="A25">
            <v>23540</v>
          </cell>
          <cell r="B25" t="str">
            <v>HUDSON AVE_GT_4</v>
          </cell>
          <cell r="C25">
            <v>-13967.270000000002</v>
          </cell>
          <cell r="D25">
            <v>-4368.3200000000015</v>
          </cell>
          <cell r="E25">
            <v>-5315.329999999999</v>
          </cell>
          <cell r="F25">
            <v>-2207.83</v>
          </cell>
          <cell r="G25">
            <v>-2075.7900000000004</v>
          </cell>
          <cell r="H25">
            <v>0</v>
          </cell>
          <cell r="I25">
            <v>0</v>
          </cell>
        </row>
        <row r="26">
          <cell r="A26">
            <v>23541</v>
          </cell>
          <cell r="B26" t="str">
            <v>KIAC_JFK_AIRPORT</v>
          </cell>
          <cell r="C26">
            <v>-13967.270000000002</v>
          </cell>
          <cell r="D26">
            <v>-4368.3200000000015</v>
          </cell>
          <cell r="E26">
            <v>-5315.329999999999</v>
          </cell>
          <cell r="F26">
            <v>-2207.83</v>
          </cell>
          <cell r="G26">
            <v>-2075.7900000000004</v>
          </cell>
          <cell r="H26">
            <v>0</v>
          </cell>
          <cell r="I26">
            <v>0</v>
          </cell>
        </row>
        <row r="27">
          <cell r="A27">
            <v>23543</v>
          </cell>
          <cell r="B27" t="str">
            <v>KINTIGH____</v>
          </cell>
          <cell r="C27">
            <v>-69.310000000000016</v>
          </cell>
          <cell r="D27">
            <v>146.44999999999999</v>
          </cell>
          <cell r="E27">
            <v>-29.440000000000012</v>
          </cell>
          <cell r="F27">
            <v>-70.070000000000007</v>
          </cell>
          <cell r="G27">
            <v>-116.24999999999999</v>
          </cell>
          <cell r="H27">
            <v>0</v>
          </cell>
          <cell r="I27">
            <v>0</v>
          </cell>
        </row>
        <row r="28">
          <cell r="A28">
            <v>23545</v>
          </cell>
          <cell r="B28" t="str">
            <v>BARRETT___1</v>
          </cell>
          <cell r="C28">
            <v>-27279.54</v>
          </cell>
          <cell r="D28">
            <v>-7370.0200000000023</v>
          </cell>
          <cell r="E28">
            <v>-8228.3399999999983</v>
          </cell>
          <cell r="F28">
            <v>-5687.3699999999981</v>
          </cell>
          <cell r="G28">
            <v>-5993.81</v>
          </cell>
          <cell r="H28">
            <v>0</v>
          </cell>
          <cell r="I28">
            <v>0</v>
          </cell>
        </row>
        <row r="29">
          <cell r="A29">
            <v>23546</v>
          </cell>
          <cell r="B29" t="str">
            <v>BARRETT___2</v>
          </cell>
          <cell r="C29">
            <v>-27325.819999999996</v>
          </cell>
          <cell r="D29">
            <v>-7336.7600000000011</v>
          </cell>
          <cell r="E29">
            <v>-8223.8899999999976</v>
          </cell>
          <cell r="F29">
            <v>-5687.3699999999981</v>
          </cell>
          <cell r="G29">
            <v>-6077.7999999999993</v>
          </cell>
          <cell r="H29">
            <v>0</v>
          </cell>
          <cell r="I29">
            <v>0</v>
          </cell>
        </row>
        <row r="30">
          <cell r="A30">
            <v>23547</v>
          </cell>
          <cell r="B30" t="str">
            <v>WADING RIVER_IC_2</v>
          </cell>
          <cell r="C30">
            <v>-26913.479999999996</v>
          </cell>
          <cell r="D30">
            <v>-7247.0399999999991</v>
          </cell>
          <cell r="E30">
            <v>-8227.369999999999</v>
          </cell>
          <cell r="F30">
            <v>-5722.7499999999991</v>
          </cell>
          <cell r="G30">
            <v>-5716.3200000000015</v>
          </cell>
          <cell r="H30">
            <v>0</v>
          </cell>
          <cell r="I30">
            <v>0</v>
          </cell>
        </row>
        <row r="31">
          <cell r="A31">
            <v>23548</v>
          </cell>
          <cell r="B31" t="str">
            <v>FAR ROCKAWAY___4</v>
          </cell>
          <cell r="C31">
            <v>-28004.690000000002</v>
          </cell>
          <cell r="D31">
            <v>-7410.81</v>
          </cell>
          <cell r="E31">
            <v>-8282.89</v>
          </cell>
          <cell r="F31">
            <v>-5985.2599999999984</v>
          </cell>
          <cell r="G31">
            <v>-6325.7300000000014</v>
          </cell>
          <cell r="H31">
            <v>0</v>
          </cell>
          <cell r="I31">
            <v>0</v>
          </cell>
        </row>
        <row r="32">
          <cell r="A32">
            <v>23550</v>
          </cell>
          <cell r="B32" t="str">
            <v>GLENWOOD___4</v>
          </cell>
          <cell r="C32">
            <v>-28326.66</v>
          </cell>
          <cell r="D32">
            <v>-7327.5299999999988</v>
          </cell>
          <cell r="E32">
            <v>-8393.0600000000013</v>
          </cell>
          <cell r="F32">
            <v>-6238.9500000000016</v>
          </cell>
          <cell r="G32">
            <v>-6367.1199999999981</v>
          </cell>
          <cell r="H32">
            <v>0</v>
          </cell>
          <cell r="I32">
            <v>0</v>
          </cell>
        </row>
        <row r="33">
          <cell r="A33">
            <v>23551</v>
          </cell>
          <cell r="B33" t="str">
            <v>NORTHPORT___1</v>
          </cell>
          <cell r="C33">
            <v>-14875.35</v>
          </cell>
          <cell r="D33">
            <v>-6941.2</v>
          </cell>
          <cell r="E33">
            <v>-6633.5200000000013</v>
          </cell>
          <cell r="F33">
            <v>-4787.96</v>
          </cell>
          <cell r="G33">
            <v>3487.3300000000004</v>
          </cell>
          <cell r="H33">
            <v>0</v>
          </cell>
          <cell r="I33">
            <v>0</v>
          </cell>
        </row>
        <row r="34">
          <cell r="A34">
            <v>23552</v>
          </cell>
          <cell r="B34" t="str">
            <v>NORTHPORT___2</v>
          </cell>
          <cell r="C34">
            <v>-14875.35</v>
          </cell>
          <cell r="D34">
            <v>-6941.2</v>
          </cell>
          <cell r="E34">
            <v>-6633.5200000000013</v>
          </cell>
          <cell r="F34">
            <v>-4787.96</v>
          </cell>
          <cell r="G34">
            <v>3487.3300000000004</v>
          </cell>
          <cell r="H34">
            <v>0</v>
          </cell>
          <cell r="I34">
            <v>0</v>
          </cell>
        </row>
        <row r="35">
          <cell r="A35">
            <v>23553</v>
          </cell>
          <cell r="B35" t="str">
            <v>NORTHPORT___3</v>
          </cell>
          <cell r="C35">
            <v>-22483.960000000006</v>
          </cell>
          <cell r="D35">
            <v>-6280.2500000000009</v>
          </cell>
          <cell r="E35">
            <v>-7617.0300000000016</v>
          </cell>
          <cell r="F35">
            <v>-5326.6</v>
          </cell>
          <cell r="G35">
            <v>-3260.0800000000004</v>
          </cell>
          <cell r="H35">
            <v>0</v>
          </cell>
          <cell r="I35">
            <v>0</v>
          </cell>
        </row>
        <row r="36">
          <cell r="A36">
            <v>23555</v>
          </cell>
          <cell r="B36" t="str">
            <v>PORT_JEFF_3</v>
          </cell>
          <cell r="C36">
            <v>-26911.309999999998</v>
          </cell>
          <cell r="D36">
            <v>-7245.9499999999989</v>
          </cell>
          <cell r="E36">
            <v>-8227.2099999999991</v>
          </cell>
          <cell r="F36">
            <v>-5722.7499999999991</v>
          </cell>
          <cell r="G36">
            <v>-5715.4000000000005</v>
          </cell>
          <cell r="H36">
            <v>0</v>
          </cell>
          <cell r="I36">
            <v>0</v>
          </cell>
        </row>
        <row r="37">
          <cell r="A37">
            <v>23557</v>
          </cell>
          <cell r="B37" t="str">
            <v>HUNTLEY___63</v>
          </cell>
          <cell r="C37">
            <v>-415.46999999999997</v>
          </cell>
          <cell r="D37">
            <v>-17.189999999999998</v>
          </cell>
          <cell r="E37">
            <v>-104.73</v>
          </cell>
          <cell r="F37">
            <v>-82.85</v>
          </cell>
          <cell r="G37">
            <v>-210.7</v>
          </cell>
          <cell r="H37">
            <v>0</v>
          </cell>
          <cell r="I37">
            <v>0</v>
          </cell>
        </row>
        <row r="38">
          <cell r="A38">
            <v>23558</v>
          </cell>
          <cell r="B38" t="str">
            <v>HUNTLEY___64</v>
          </cell>
          <cell r="C38">
            <v>-415.46999999999997</v>
          </cell>
          <cell r="D38">
            <v>-17.189999999999998</v>
          </cell>
          <cell r="E38">
            <v>-104.73</v>
          </cell>
          <cell r="F38">
            <v>-82.85</v>
          </cell>
          <cell r="G38">
            <v>-210.7</v>
          </cell>
          <cell r="H38">
            <v>0</v>
          </cell>
          <cell r="I38">
            <v>0</v>
          </cell>
        </row>
        <row r="39">
          <cell r="A39">
            <v>23559</v>
          </cell>
          <cell r="B39" t="str">
            <v>HUNTLEY___65</v>
          </cell>
          <cell r="C39">
            <v>-415.46999999999997</v>
          </cell>
          <cell r="D39">
            <v>-17.189999999999998</v>
          </cell>
          <cell r="E39">
            <v>-104.73</v>
          </cell>
          <cell r="F39">
            <v>-82.85</v>
          </cell>
          <cell r="G39">
            <v>-210.7</v>
          </cell>
          <cell r="H39">
            <v>0</v>
          </cell>
          <cell r="I39">
            <v>0</v>
          </cell>
        </row>
        <row r="40">
          <cell r="A40">
            <v>23560</v>
          </cell>
          <cell r="B40" t="str">
            <v>HUNTLEY___66</v>
          </cell>
          <cell r="C40">
            <v>-415.46999999999997</v>
          </cell>
          <cell r="D40">
            <v>-17.189999999999998</v>
          </cell>
          <cell r="E40">
            <v>-104.73</v>
          </cell>
          <cell r="F40">
            <v>-82.85</v>
          </cell>
          <cell r="G40">
            <v>-210.7</v>
          </cell>
          <cell r="H40">
            <v>0</v>
          </cell>
          <cell r="I40">
            <v>0</v>
          </cell>
        </row>
        <row r="41">
          <cell r="A41">
            <v>23561</v>
          </cell>
          <cell r="B41" t="str">
            <v>HUNTLEY___67</v>
          </cell>
          <cell r="C41">
            <v>-417.48</v>
          </cell>
          <cell r="D41">
            <v>-194.33</v>
          </cell>
          <cell r="E41">
            <v>-108.87000000000002</v>
          </cell>
          <cell r="F41">
            <v>-82.909999999999982</v>
          </cell>
          <cell r="G41">
            <v>-31.36999999999999</v>
          </cell>
          <cell r="H41">
            <v>0</v>
          </cell>
          <cell r="I41">
            <v>0</v>
          </cell>
        </row>
        <row r="42">
          <cell r="A42">
            <v>23562</v>
          </cell>
          <cell r="B42" t="str">
            <v>HUNTLEY___68</v>
          </cell>
          <cell r="C42">
            <v>-417.48</v>
          </cell>
          <cell r="D42">
            <v>-194.33</v>
          </cell>
          <cell r="E42">
            <v>-108.87000000000002</v>
          </cell>
          <cell r="F42">
            <v>-82.909999999999982</v>
          </cell>
          <cell r="G42">
            <v>-31.36999999999999</v>
          </cell>
          <cell r="H42">
            <v>0</v>
          </cell>
          <cell r="I42">
            <v>0</v>
          </cell>
        </row>
        <row r="43">
          <cell r="A43">
            <v>23563</v>
          </cell>
          <cell r="B43" t="str">
            <v>DUNKIRK___1</v>
          </cell>
          <cell r="C43">
            <v>-889.67</v>
          </cell>
          <cell r="D43">
            <v>-172.81000000000003</v>
          </cell>
          <cell r="E43">
            <v>-181.74</v>
          </cell>
          <cell r="F43">
            <v>-103.15</v>
          </cell>
          <cell r="G43">
            <v>-431.96999999999991</v>
          </cell>
          <cell r="H43">
            <v>0</v>
          </cell>
          <cell r="I43">
            <v>0</v>
          </cell>
        </row>
        <row r="44">
          <cell r="A44">
            <v>23564</v>
          </cell>
          <cell r="B44" t="str">
            <v>DUNKIRK___2</v>
          </cell>
          <cell r="C44">
            <v>-889.67</v>
          </cell>
          <cell r="D44">
            <v>-172.81000000000003</v>
          </cell>
          <cell r="E44">
            <v>-181.74</v>
          </cell>
          <cell r="F44">
            <v>-103.15</v>
          </cell>
          <cell r="G44">
            <v>-431.96999999999991</v>
          </cell>
          <cell r="H44">
            <v>0</v>
          </cell>
          <cell r="I44">
            <v>0</v>
          </cell>
        </row>
        <row r="45">
          <cell r="A45">
            <v>23565</v>
          </cell>
          <cell r="B45" t="str">
            <v>DUNKIRK___3</v>
          </cell>
          <cell r="C45">
            <v>-920.17000000000007</v>
          </cell>
          <cell r="D45">
            <v>-186.88000000000005</v>
          </cell>
          <cell r="E45">
            <v>-187.25000000000003</v>
          </cell>
          <cell r="F45">
            <v>-105.38000000000001</v>
          </cell>
          <cell r="G45">
            <v>-440.65999999999997</v>
          </cell>
          <cell r="H45">
            <v>0</v>
          </cell>
          <cell r="I45">
            <v>0</v>
          </cell>
        </row>
        <row r="46">
          <cell r="A46">
            <v>23566</v>
          </cell>
          <cell r="B46" t="str">
            <v>DUNKIRK___4</v>
          </cell>
          <cell r="C46">
            <v>-920.17000000000007</v>
          </cell>
          <cell r="D46">
            <v>-186.88000000000005</v>
          </cell>
          <cell r="E46">
            <v>-187.25000000000003</v>
          </cell>
          <cell r="F46">
            <v>-105.38000000000001</v>
          </cell>
          <cell r="G46">
            <v>-440.65999999999997</v>
          </cell>
          <cell r="H46">
            <v>0</v>
          </cell>
          <cell r="I46">
            <v>0</v>
          </cell>
        </row>
        <row r="47">
          <cell r="A47">
            <v>23567</v>
          </cell>
          <cell r="B47" t="str">
            <v>INDECK___ILION</v>
          </cell>
          <cell r="C47">
            <v>155.31</v>
          </cell>
          <cell r="D47">
            <v>35.050000000000004</v>
          </cell>
          <cell r="E47">
            <v>63.209999999999987</v>
          </cell>
          <cell r="F47">
            <v>21.07</v>
          </cell>
          <cell r="G47">
            <v>35.980000000000004</v>
          </cell>
          <cell r="H47">
            <v>0</v>
          </cell>
          <cell r="I47">
            <v>0</v>
          </cell>
        </row>
        <row r="48">
          <cell r="A48">
            <v>23571</v>
          </cell>
          <cell r="B48" t="str">
            <v>ALBANY___1</v>
          </cell>
          <cell r="C48">
            <v>-5334.45</v>
          </cell>
          <cell r="D48">
            <v>-2042.9699999999998</v>
          </cell>
          <cell r="E48">
            <v>-1188.3699999999999</v>
          </cell>
          <cell r="F48">
            <v>-297.24</v>
          </cell>
          <cell r="G48">
            <v>-1805.87</v>
          </cell>
          <cell r="H48">
            <v>0</v>
          </cell>
          <cell r="I48">
            <v>0</v>
          </cell>
        </row>
        <row r="49">
          <cell r="A49">
            <v>23572</v>
          </cell>
          <cell r="B49" t="str">
            <v>ALBANY___2</v>
          </cell>
          <cell r="C49">
            <v>-5334.45</v>
          </cell>
          <cell r="D49">
            <v>-2042.9699999999998</v>
          </cell>
          <cell r="E49">
            <v>-1188.3699999999999</v>
          </cell>
          <cell r="F49">
            <v>-297.24</v>
          </cell>
          <cell r="G49">
            <v>-1805.87</v>
          </cell>
          <cell r="H49">
            <v>0</v>
          </cell>
          <cell r="I49">
            <v>0</v>
          </cell>
        </row>
        <row r="50">
          <cell r="A50">
            <v>23573</v>
          </cell>
          <cell r="B50" t="str">
            <v>ALBANY___3</v>
          </cell>
          <cell r="C50">
            <v>-5334.45</v>
          </cell>
          <cell r="D50">
            <v>-2042.9699999999998</v>
          </cell>
          <cell r="E50">
            <v>-1188.3699999999999</v>
          </cell>
          <cell r="F50">
            <v>-297.24</v>
          </cell>
          <cell r="G50">
            <v>-1805.87</v>
          </cell>
          <cell r="H50">
            <v>0</v>
          </cell>
          <cell r="I50">
            <v>0</v>
          </cell>
        </row>
        <row r="51">
          <cell r="A51">
            <v>23574</v>
          </cell>
          <cell r="B51" t="str">
            <v>ALBANY___4</v>
          </cell>
          <cell r="C51">
            <v>-5334.45</v>
          </cell>
          <cell r="D51">
            <v>-2042.9699999999998</v>
          </cell>
          <cell r="E51">
            <v>-1188.3699999999999</v>
          </cell>
          <cell r="F51">
            <v>-297.24</v>
          </cell>
          <cell r="G51">
            <v>-1805.87</v>
          </cell>
          <cell r="H51">
            <v>0</v>
          </cell>
          <cell r="I51">
            <v>0</v>
          </cell>
        </row>
        <row r="52">
          <cell r="A52">
            <v>23575</v>
          </cell>
          <cell r="B52" t="str">
            <v>NINE_MILE_1</v>
          </cell>
          <cell r="C52">
            <v>105.46000000000014</v>
          </cell>
          <cell r="D52">
            <v>-93.45</v>
          </cell>
          <cell r="E52">
            <v>304.81000000000012</v>
          </cell>
          <cell r="F52">
            <v>-18.940000000000001</v>
          </cell>
          <cell r="G52">
            <v>-86.96</v>
          </cell>
          <cell r="H52">
            <v>0</v>
          </cell>
          <cell r="I52">
            <v>0</v>
          </cell>
        </row>
        <row r="53">
          <cell r="A53">
            <v>23579</v>
          </cell>
          <cell r="B53" t="str">
            <v>GOUDEY___7</v>
          </cell>
          <cell r="C53">
            <v>-1769.21</v>
          </cell>
          <cell r="D53">
            <v>-518.57999999999993</v>
          </cell>
          <cell r="E53">
            <v>-584.68999999999994</v>
          </cell>
          <cell r="F53">
            <v>-185.07999999999998</v>
          </cell>
          <cell r="G53">
            <v>-480.86000000000007</v>
          </cell>
          <cell r="H53">
            <v>0</v>
          </cell>
          <cell r="I53">
            <v>0</v>
          </cell>
        </row>
        <row r="54">
          <cell r="A54">
            <v>23580</v>
          </cell>
          <cell r="B54" t="str">
            <v>GOUDEY___8</v>
          </cell>
          <cell r="C54">
            <v>-1769.21</v>
          </cell>
          <cell r="D54">
            <v>-518.57999999999993</v>
          </cell>
          <cell r="E54">
            <v>-584.68999999999994</v>
          </cell>
          <cell r="F54">
            <v>-185.07999999999998</v>
          </cell>
          <cell r="G54">
            <v>-480.86000000000007</v>
          </cell>
          <cell r="H54">
            <v>0</v>
          </cell>
          <cell r="I54">
            <v>0</v>
          </cell>
        </row>
        <row r="55">
          <cell r="A55">
            <v>23582</v>
          </cell>
          <cell r="B55" t="str">
            <v>GREENIDGE___3</v>
          </cell>
          <cell r="C55">
            <v>-937.65000000000009</v>
          </cell>
          <cell r="D55">
            <v>-280.75</v>
          </cell>
          <cell r="E55">
            <v>-246.64000000000001</v>
          </cell>
          <cell r="F55">
            <v>-112.75</v>
          </cell>
          <cell r="G55">
            <v>-297.51000000000005</v>
          </cell>
          <cell r="H55">
            <v>0</v>
          </cell>
          <cell r="I55">
            <v>0</v>
          </cell>
        </row>
        <row r="56">
          <cell r="A56">
            <v>23583</v>
          </cell>
          <cell r="B56" t="str">
            <v>GREENIDGE___4</v>
          </cell>
          <cell r="C56">
            <v>-937.65000000000009</v>
          </cell>
          <cell r="D56">
            <v>-280.75</v>
          </cell>
          <cell r="E56">
            <v>-246.64000000000001</v>
          </cell>
          <cell r="F56">
            <v>-112.75</v>
          </cell>
          <cell r="G56">
            <v>-297.51000000000005</v>
          </cell>
          <cell r="H56">
            <v>0</v>
          </cell>
          <cell r="I56">
            <v>0</v>
          </cell>
        </row>
        <row r="57">
          <cell r="A57">
            <v>23584</v>
          </cell>
          <cell r="B57" t="str">
            <v>MILLIKEN___1</v>
          </cell>
          <cell r="C57">
            <v>-761.32</v>
          </cell>
          <cell r="D57">
            <v>-233.32</v>
          </cell>
          <cell r="E57">
            <v>-192.76000000000002</v>
          </cell>
          <cell r="F57">
            <v>-94.38</v>
          </cell>
          <cell r="G57">
            <v>-240.85999999999999</v>
          </cell>
          <cell r="H57">
            <v>0</v>
          </cell>
          <cell r="I57">
            <v>0</v>
          </cell>
        </row>
        <row r="58">
          <cell r="A58">
            <v>23585</v>
          </cell>
          <cell r="B58" t="str">
            <v>MILLIKEN___2</v>
          </cell>
          <cell r="C58">
            <v>-761.32</v>
          </cell>
          <cell r="D58">
            <v>-233.32</v>
          </cell>
          <cell r="E58">
            <v>-192.76000000000002</v>
          </cell>
          <cell r="F58">
            <v>-94.38</v>
          </cell>
          <cell r="G58">
            <v>-240.85999999999999</v>
          </cell>
          <cell r="H58">
            <v>0</v>
          </cell>
          <cell r="I58">
            <v>0</v>
          </cell>
        </row>
        <row r="59">
          <cell r="A59">
            <v>23586</v>
          </cell>
          <cell r="B59" t="str">
            <v>DANSKAMMER___1</v>
          </cell>
          <cell r="C59">
            <v>-9537.92</v>
          </cell>
          <cell r="D59">
            <v>-2715.1699999999992</v>
          </cell>
          <cell r="E59">
            <v>-3844.63</v>
          </cell>
          <cell r="F59">
            <v>-1503.02</v>
          </cell>
          <cell r="G59">
            <v>-1475.1</v>
          </cell>
          <cell r="H59">
            <v>0</v>
          </cell>
          <cell r="I59">
            <v>0</v>
          </cell>
        </row>
        <row r="60">
          <cell r="A60">
            <v>23587</v>
          </cell>
          <cell r="B60" t="str">
            <v>ROSETON___1</v>
          </cell>
          <cell r="C60">
            <v>-10153.73</v>
          </cell>
          <cell r="D60">
            <v>-2852.02</v>
          </cell>
          <cell r="E60">
            <v>-4191.0499999999993</v>
          </cell>
          <cell r="F60">
            <v>-1677.35</v>
          </cell>
          <cell r="G60">
            <v>-1433.3099999999997</v>
          </cell>
          <cell r="H60">
            <v>0</v>
          </cell>
          <cell r="I60">
            <v>0</v>
          </cell>
        </row>
        <row r="61">
          <cell r="A61">
            <v>23588</v>
          </cell>
          <cell r="B61" t="str">
            <v>ROSETON___2</v>
          </cell>
          <cell r="C61">
            <v>-10153.73</v>
          </cell>
          <cell r="D61">
            <v>-2852.02</v>
          </cell>
          <cell r="E61">
            <v>-4191.0499999999993</v>
          </cell>
          <cell r="F61">
            <v>-1677.35</v>
          </cell>
          <cell r="G61">
            <v>-1433.3099999999997</v>
          </cell>
          <cell r="H61">
            <v>0</v>
          </cell>
          <cell r="I61">
            <v>0</v>
          </cell>
        </row>
        <row r="62">
          <cell r="A62">
            <v>23589</v>
          </cell>
          <cell r="B62" t="str">
            <v>DANSKAMMER___2</v>
          </cell>
          <cell r="C62">
            <v>-9537.92</v>
          </cell>
          <cell r="D62">
            <v>-2715.1699999999992</v>
          </cell>
          <cell r="E62">
            <v>-3844.63</v>
          </cell>
          <cell r="F62">
            <v>-1503.02</v>
          </cell>
          <cell r="G62">
            <v>-1475.1</v>
          </cell>
          <cell r="H62">
            <v>0</v>
          </cell>
          <cell r="I62">
            <v>0</v>
          </cell>
        </row>
        <row r="63">
          <cell r="A63">
            <v>23590</v>
          </cell>
          <cell r="B63" t="str">
            <v>DANSKAMMER___3</v>
          </cell>
          <cell r="C63">
            <v>-9537.92</v>
          </cell>
          <cell r="D63">
            <v>-2715.1699999999992</v>
          </cell>
          <cell r="E63">
            <v>-3844.63</v>
          </cell>
          <cell r="F63">
            <v>-1503.02</v>
          </cell>
          <cell r="G63">
            <v>-1475.1</v>
          </cell>
          <cell r="H63">
            <v>0</v>
          </cell>
          <cell r="I63">
            <v>0</v>
          </cell>
        </row>
        <row r="64">
          <cell r="A64">
            <v>23591</v>
          </cell>
          <cell r="B64" t="str">
            <v>DANSKAMMER___4</v>
          </cell>
          <cell r="C64">
            <v>-9537.92</v>
          </cell>
          <cell r="D64">
            <v>-2715.1699999999992</v>
          </cell>
          <cell r="E64">
            <v>-3844.63</v>
          </cell>
          <cell r="F64">
            <v>-1503.02</v>
          </cell>
          <cell r="G64">
            <v>-1475.1</v>
          </cell>
          <cell r="H64">
            <v>0</v>
          </cell>
          <cell r="I64">
            <v>0</v>
          </cell>
        </row>
        <row r="65">
          <cell r="A65">
            <v>23592</v>
          </cell>
          <cell r="B65" t="str">
            <v>DANSKAMMER___DIESEL</v>
          </cell>
          <cell r="C65">
            <v>-9537.92</v>
          </cell>
          <cell r="D65">
            <v>-2715.1699999999992</v>
          </cell>
          <cell r="E65">
            <v>-3844.63</v>
          </cell>
          <cell r="F65">
            <v>-1503.02</v>
          </cell>
          <cell r="G65">
            <v>-1475.1</v>
          </cell>
          <cell r="H65">
            <v>0</v>
          </cell>
          <cell r="I65">
            <v>0</v>
          </cell>
        </row>
        <row r="66">
          <cell r="A66">
            <v>23593</v>
          </cell>
          <cell r="B66" t="str">
            <v>LOVETT___5</v>
          </cell>
          <cell r="C66">
            <v>-9716.7899999999972</v>
          </cell>
          <cell r="D66">
            <v>-3006.23</v>
          </cell>
          <cell r="E66">
            <v>-3969.8199999999997</v>
          </cell>
          <cell r="F66">
            <v>-1460.9499999999996</v>
          </cell>
          <cell r="G66">
            <v>-1279.7899999999997</v>
          </cell>
          <cell r="H66">
            <v>0</v>
          </cell>
          <cell r="I66">
            <v>0</v>
          </cell>
        </row>
        <row r="67">
          <cell r="A67">
            <v>23595</v>
          </cell>
          <cell r="B67" t="str">
            <v>BOWLINE___2</v>
          </cell>
          <cell r="C67">
            <v>-9763.82</v>
          </cell>
          <cell r="D67">
            <v>-3038.9600000000005</v>
          </cell>
          <cell r="E67">
            <v>-3984.35</v>
          </cell>
          <cell r="F67">
            <v>-1464.52</v>
          </cell>
          <cell r="G67">
            <v>-1275.9899999999996</v>
          </cell>
          <cell r="H67">
            <v>0</v>
          </cell>
          <cell r="I67">
            <v>0</v>
          </cell>
        </row>
        <row r="68">
          <cell r="A68">
            <v>23598</v>
          </cell>
          <cell r="B68" t="str">
            <v>FITZPATRICK____</v>
          </cell>
          <cell r="C68">
            <v>117.10000000000005</v>
          </cell>
          <cell r="D68">
            <v>-90.01</v>
          </cell>
          <cell r="E68">
            <v>308.16000000000003</v>
          </cell>
          <cell r="F68">
            <v>-18.109999999999996</v>
          </cell>
          <cell r="G68">
            <v>-82.94</v>
          </cell>
          <cell r="H68">
            <v>0</v>
          </cell>
          <cell r="I68">
            <v>0</v>
          </cell>
        </row>
        <row r="69">
          <cell r="A69">
            <v>23599</v>
          </cell>
          <cell r="B69" t="str">
            <v>GILBOA____</v>
          </cell>
          <cell r="C69">
            <v>-4417.9199999999992</v>
          </cell>
          <cell r="D69">
            <v>-1204.0599999999997</v>
          </cell>
          <cell r="E69">
            <v>-1613.25</v>
          </cell>
          <cell r="F69">
            <v>-219.00999999999996</v>
          </cell>
          <cell r="G69">
            <v>-1381.6</v>
          </cell>
          <cell r="H69">
            <v>0</v>
          </cell>
          <cell r="I69">
            <v>0</v>
          </cell>
        </row>
        <row r="70">
          <cell r="A70">
            <v>23600</v>
          </cell>
          <cell r="B70" t="str">
            <v>ST LAWRENCE____</v>
          </cell>
          <cell r="C70">
            <v>140.51999999999998</v>
          </cell>
          <cell r="D70">
            <v>35.739999999999995</v>
          </cell>
          <cell r="E70">
            <v>59.609999999999992</v>
          </cell>
          <cell r="F70">
            <v>11.520000000000001</v>
          </cell>
          <cell r="G70">
            <v>33.650000000000006</v>
          </cell>
          <cell r="H70">
            <v>0</v>
          </cell>
          <cell r="I70">
            <v>0</v>
          </cell>
        </row>
        <row r="71">
          <cell r="A71">
            <v>23601</v>
          </cell>
          <cell r="B71" t="str">
            <v>WADING RIVER_IC_3</v>
          </cell>
          <cell r="C71">
            <v>-26913.479999999996</v>
          </cell>
          <cell r="D71">
            <v>-7247.0399999999991</v>
          </cell>
          <cell r="E71">
            <v>-8227.369999999999</v>
          </cell>
          <cell r="F71">
            <v>-5722.7499999999991</v>
          </cell>
          <cell r="G71">
            <v>-5716.3200000000015</v>
          </cell>
          <cell r="H71">
            <v>0</v>
          </cell>
          <cell r="I71">
            <v>0</v>
          </cell>
        </row>
        <row r="72">
          <cell r="A72">
            <v>23603</v>
          </cell>
          <cell r="B72" t="str">
            <v>GINNA____</v>
          </cell>
          <cell r="C72">
            <v>-299.23</v>
          </cell>
          <cell r="D72">
            <v>-101.18000000000004</v>
          </cell>
          <cell r="E72">
            <v>-3.6700000000000088</v>
          </cell>
          <cell r="F72">
            <v>-54.56</v>
          </cell>
          <cell r="G72">
            <v>-139.82</v>
          </cell>
          <cell r="H72">
            <v>0</v>
          </cell>
          <cell r="I72">
            <v>0</v>
          </cell>
        </row>
        <row r="73">
          <cell r="A73">
            <v>23604</v>
          </cell>
          <cell r="B73" t="str">
            <v>STATION 5_MISC_HYD</v>
          </cell>
          <cell r="C73">
            <v>-309.10000000000002</v>
          </cell>
          <cell r="D73">
            <v>-105.98000000000002</v>
          </cell>
          <cell r="E73">
            <v>-7.4400000000000333</v>
          </cell>
          <cell r="F73">
            <v>-54.75</v>
          </cell>
          <cell r="G73">
            <v>-140.92999999999998</v>
          </cell>
          <cell r="H73">
            <v>0</v>
          </cell>
          <cell r="I73">
            <v>0</v>
          </cell>
        </row>
        <row r="74">
          <cell r="A74">
            <v>23606</v>
          </cell>
          <cell r="B74" t="str">
            <v>OSWEGO___5</v>
          </cell>
          <cell r="C74">
            <v>-299.82</v>
          </cell>
          <cell r="D74">
            <v>-105.86000000000001</v>
          </cell>
          <cell r="E74">
            <v>-71.709999999999994</v>
          </cell>
          <cell r="F74">
            <v>-22.04</v>
          </cell>
          <cell r="G74">
            <v>-100.21000000000001</v>
          </cell>
          <cell r="H74">
            <v>0</v>
          </cell>
          <cell r="I74">
            <v>0</v>
          </cell>
        </row>
        <row r="75">
          <cell r="A75">
            <v>23607</v>
          </cell>
          <cell r="B75" t="str">
            <v>GRAHMSVILLE___HY</v>
          </cell>
          <cell r="C75">
            <v>-7648.89</v>
          </cell>
          <cell r="D75">
            <v>-2256.4700000000003</v>
          </cell>
          <cell r="E75">
            <v>-3096.09</v>
          </cell>
          <cell r="F75">
            <v>-1144.69</v>
          </cell>
          <cell r="G75">
            <v>-1151.6400000000003</v>
          </cell>
          <cell r="H75">
            <v>0</v>
          </cell>
          <cell r="I75">
            <v>0</v>
          </cell>
        </row>
        <row r="76">
          <cell r="A76">
            <v>23608</v>
          </cell>
          <cell r="B76" t="str">
            <v>NEVERSINK___HYD</v>
          </cell>
          <cell r="C76">
            <v>-7632.9900000000007</v>
          </cell>
          <cell r="D76">
            <v>-2256.5700000000002</v>
          </cell>
          <cell r="E76">
            <v>-3087.45</v>
          </cell>
          <cell r="F76">
            <v>-1140.4099999999996</v>
          </cell>
          <cell r="G76">
            <v>-1148.5600000000006</v>
          </cell>
          <cell r="H76">
            <v>0</v>
          </cell>
          <cell r="I76">
            <v>0</v>
          </cell>
        </row>
        <row r="77">
          <cell r="A77">
            <v>23609</v>
          </cell>
          <cell r="B77" t="str">
            <v>STURGEON_POOL_HYD</v>
          </cell>
          <cell r="C77">
            <v>-8842.33</v>
          </cell>
          <cell r="D77">
            <v>-2098.5</v>
          </cell>
          <cell r="E77">
            <v>-3742.55</v>
          </cell>
          <cell r="F77">
            <v>-1500.1200000000001</v>
          </cell>
          <cell r="G77">
            <v>-1501.16</v>
          </cell>
          <cell r="H77">
            <v>0</v>
          </cell>
          <cell r="I77">
            <v>0</v>
          </cell>
        </row>
        <row r="78">
          <cell r="A78">
            <v>23610</v>
          </cell>
          <cell r="B78" t="str">
            <v>DASHVILLE___HYD</v>
          </cell>
          <cell r="C78">
            <v>-8927.7900000000009</v>
          </cell>
          <cell r="D78">
            <v>-2161.5700000000006</v>
          </cell>
          <cell r="E78">
            <v>-3770.0400000000004</v>
          </cell>
          <cell r="F78">
            <v>-1502.3800000000003</v>
          </cell>
          <cell r="G78">
            <v>-1493.8</v>
          </cell>
          <cell r="H78">
            <v>0</v>
          </cell>
          <cell r="I78">
            <v>0</v>
          </cell>
        </row>
        <row r="79">
          <cell r="A79">
            <v>23611</v>
          </cell>
          <cell r="B79" t="str">
            <v>COXSACKIE___GT</v>
          </cell>
          <cell r="C79">
            <v>-7743.0300000000007</v>
          </cell>
          <cell r="D79">
            <v>-2078.4300000000003</v>
          </cell>
          <cell r="E79">
            <v>-2949.98</v>
          </cell>
          <cell r="F79">
            <v>-1113.5999999999999</v>
          </cell>
          <cell r="G79">
            <v>-1601.0200000000002</v>
          </cell>
          <cell r="H79">
            <v>0</v>
          </cell>
          <cell r="I79">
            <v>0</v>
          </cell>
        </row>
        <row r="80">
          <cell r="A80">
            <v>23612</v>
          </cell>
          <cell r="B80" t="str">
            <v>SOUTH CAIRO___GT</v>
          </cell>
          <cell r="C80">
            <v>-7743.0300000000007</v>
          </cell>
          <cell r="D80">
            <v>-2078.4300000000003</v>
          </cell>
          <cell r="E80">
            <v>-2949.98</v>
          </cell>
          <cell r="F80">
            <v>-1113.5999999999999</v>
          </cell>
          <cell r="G80">
            <v>-1601.0200000000002</v>
          </cell>
          <cell r="H80">
            <v>0</v>
          </cell>
          <cell r="I80">
            <v>0</v>
          </cell>
        </row>
        <row r="81">
          <cell r="A81">
            <v>23613</v>
          </cell>
          <cell r="B81" t="str">
            <v>OSWEGO___6</v>
          </cell>
          <cell r="C81">
            <v>-299.82</v>
          </cell>
          <cell r="D81">
            <v>-105.86000000000001</v>
          </cell>
          <cell r="E81">
            <v>-71.709999999999994</v>
          </cell>
          <cell r="F81">
            <v>-22.04</v>
          </cell>
          <cell r="G81">
            <v>-100.21000000000001</v>
          </cell>
          <cell r="H81">
            <v>0</v>
          </cell>
          <cell r="I81">
            <v>0</v>
          </cell>
        </row>
        <row r="82">
          <cell r="A82">
            <v>23614</v>
          </cell>
          <cell r="B82" t="str">
            <v>GLENWOOD___5</v>
          </cell>
          <cell r="C82">
            <v>-28326.66</v>
          </cell>
          <cell r="D82">
            <v>-7327.5299999999988</v>
          </cell>
          <cell r="E82">
            <v>-8393.0600000000013</v>
          </cell>
          <cell r="F82">
            <v>-6238.9500000000016</v>
          </cell>
          <cell r="G82">
            <v>-6367.1199999999981</v>
          </cell>
          <cell r="H82">
            <v>0</v>
          </cell>
          <cell r="I82">
            <v>0</v>
          </cell>
        </row>
        <row r="83">
          <cell r="A83">
            <v>23616</v>
          </cell>
          <cell r="B83" t="str">
            <v>PORT_JEFF_4</v>
          </cell>
          <cell r="C83">
            <v>-26911.309999999998</v>
          </cell>
          <cell r="D83">
            <v>-7245.9499999999989</v>
          </cell>
          <cell r="E83">
            <v>-8227.2099999999991</v>
          </cell>
          <cell r="F83">
            <v>-5722.7499999999991</v>
          </cell>
          <cell r="G83">
            <v>-5715.4000000000005</v>
          </cell>
          <cell r="H83">
            <v>0</v>
          </cell>
          <cell r="I83">
            <v>0</v>
          </cell>
        </row>
        <row r="84">
          <cell r="A84">
            <v>23617</v>
          </cell>
          <cell r="B84" t="str">
            <v>GOWANUS_GT 2_GRP</v>
          </cell>
          <cell r="C84">
            <v>-30878.529999999995</v>
          </cell>
          <cell r="D84">
            <v>-6669.3199999999979</v>
          </cell>
          <cell r="E84">
            <v>-12434.819999999998</v>
          </cell>
          <cell r="F84">
            <v>-8309.4500000000007</v>
          </cell>
          <cell r="G84">
            <v>-3464.94</v>
          </cell>
          <cell r="H84">
            <v>0</v>
          </cell>
          <cell r="I84">
            <v>0</v>
          </cell>
        </row>
        <row r="85">
          <cell r="A85">
            <v>23618</v>
          </cell>
          <cell r="B85" t="str">
            <v>GOWANUS_GT 3_GRP</v>
          </cell>
          <cell r="C85">
            <v>-30878.529999999995</v>
          </cell>
          <cell r="D85">
            <v>-6669.3199999999979</v>
          </cell>
          <cell r="E85">
            <v>-12434.819999999998</v>
          </cell>
          <cell r="F85">
            <v>-8309.4500000000007</v>
          </cell>
          <cell r="G85">
            <v>-3464.94</v>
          </cell>
          <cell r="H85">
            <v>0</v>
          </cell>
          <cell r="I85">
            <v>0</v>
          </cell>
        </row>
        <row r="86">
          <cell r="A86">
            <v>23619</v>
          </cell>
          <cell r="B86" t="str">
            <v>BEEBEE_GT_13</v>
          </cell>
          <cell r="C86">
            <v>-310.22000000000003</v>
          </cell>
          <cell r="D86">
            <v>-107.09</v>
          </cell>
          <cell r="E86">
            <v>-7.4200000000000088</v>
          </cell>
          <cell r="F86">
            <v>-54.75</v>
          </cell>
          <cell r="G86">
            <v>-140.95999999999998</v>
          </cell>
          <cell r="H86">
            <v>0</v>
          </cell>
          <cell r="I86">
            <v>0</v>
          </cell>
        </row>
        <row r="87">
          <cell r="A87">
            <v>23620</v>
          </cell>
          <cell r="B87" t="str">
            <v>HUDAV+59+74_TH_GRP</v>
          </cell>
          <cell r="C87">
            <v>-13967.270000000002</v>
          </cell>
          <cell r="D87">
            <v>-4368.3200000000015</v>
          </cell>
          <cell r="E87">
            <v>-5315.329999999999</v>
          </cell>
          <cell r="F87">
            <v>-2207.83</v>
          </cell>
          <cell r="G87">
            <v>-2075.7900000000004</v>
          </cell>
          <cell r="H87">
            <v>0</v>
          </cell>
          <cell r="I87">
            <v>0</v>
          </cell>
        </row>
        <row r="88">
          <cell r="A88">
            <v>23621</v>
          </cell>
          <cell r="B88" t="str">
            <v>HICKLING___1</v>
          </cell>
          <cell r="C88">
            <v>-1372.04</v>
          </cell>
          <cell r="D88">
            <v>-413.90999999999991</v>
          </cell>
          <cell r="E88">
            <v>-409.75</v>
          </cell>
          <cell r="F88">
            <v>-149.39000000000001</v>
          </cell>
          <cell r="G88">
            <v>-398.99</v>
          </cell>
          <cell r="H88">
            <v>0</v>
          </cell>
          <cell r="I88">
            <v>0</v>
          </cell>
        </row>
        <row r="89">
          <cell r="A89">
            <v>23622</v>
          </cell>
          <cell r="B89" t="str">
            <v>HICKLING___2</v>
          </cell>
          <cell r="C89">
            <v>-1372.04</v>
          </cell>
          <cell r="D89">
            <v>-413.90999999999991</v>
          </cell>
          <cell r="E89">
            <v>-409.75</v>
          </cell>
          <cell r="F89">
            <v>-149.39000000000001</v>
          </cell>
          <cell r="G89">
            <v>-398.99</v>
          </cell>
          <cell r="H89">
            <v>0</v>
          </cell>
          <cell r="I89">
            <v>0</v>
          </cell>
        </row>
        <row r="90">
          <cell r="A90">
            <v>23625</v>
          </cell>
          <cell r="B90" t="str">
            <v>JENNISON___1</v>
          </cell>
          <cell r="C90">
            <v>-2068.91</v>
          </cell>
          <cell r="D90">
            <v>-586.28999999999985</v>
          </cell>
          <cell r="E90">
            <v>-756.23</v>
          </cell>
          <cell r="F90">
            <v>-210.85000000000002</v>
          </cell>
          <cell r="G90">
            <v>-515.54</v>
          </cell>
          <cell r="H90">
            <v>0</v>
          </cell>
          <cell r="I90">
            <v>0</v>
          </cell>
        </row>
        <row r="91">
          <cell r="A91">
            <v>23626</v>
          </cell>
          <cell r="B91" t="str">
            <v>JENNISON___2</v>
          </cell>
          <cell r="C91">
            <v>-2068.91</v>
          </cell>
          <cell r="D91">
            <v>-586.28999999999985</v>
          </cell>
          <cell r="E91">
            <v>-756.23</v>
          </cell>
          <cell r="F91">
            <v>-210.85000000000002</v>
          </cell>
          <cell r="G91">
            <v>-515.54</v>
          </cell>
          <cell r="H91">
            <v>0</v>
          </cell>
          <cell r="I91">
            <v>0</v>
          </cell>
        </row>
        <row r="92">
          <cell r="A92">
            <v>23627</v>
          </cell>
          <cell r="B92" t="str">
            <v>NEG CENTRAL___SENECA</v>
          </cell>
          <cell r="C92">
            <v>-557.88000000000011</v>
          </cell>
          <cell r="D92">
            <v>-178.49000000000004</v>
          </cell>
          <cell r="E92">
            <v>-106.58</v>
          </cell>
          <cell r="F92">
            <v>-77.330000000000013</v>
          </cell>
          <cell r="G92">
            <v>-195.48000000000002</v>
          </cell>
          <cell r="H92">
            <v>0</v>
          </cell>
          <cell r="I92">
            <v>0</v>
          </cell>
        </row>
        <row r="93">
          <cell r="A93">
            <v>23628</v>
          </cell>
          <cell r="B93" t="str">
            <v>NEG NORTH___PLATTSBURG</v>
          </cell>
          <cell r="C93">
            <v>195.32000000000002</v>
          </cell>
          <cell r="D93">
            <v>8.4500000000000099</v>
          </cell>
          <cell r="E93">
            <v>89.07</v>
          </cell>
          <cell r="F93">
            <v>11.45</v>
          </cell>
          <cell r="G93">
            <v>86.350000000000009</v>
          </cell>
          <cell r="H93">
            <v>0</v>
          </cell>
          <cell r="I93">
            <v>0</v>
          </cell>
        </row>
        <row r="94">
          <cell r="A94">
            <v>23629</v>
          </cell>
          <cell r="B94" t="str">
            <v>MILLIKEN___DIESEL</v>
          </cell>
          <cell r="C94">
            <v>-761.32</v>
          </cell>
          <cell r="D94">
            <v>-233.32</v>
          </cell>
          <cell r="E94">
            <v>-192.76000000000002</v>
          </cell>
          <cell r="F94">
            <v>-94.38</v>
          </cell>
          <cell r="G94">
            <v>-240.85999999999999</v>
          </cell>
          <cell r="H94">
            <v>0</v>
          </cell>
          <cell r="I94">
            <v>0</v>
          </cell>
        </row>
        <row r="95">
          <cell r="A95">
            <v>23632</v>
          </cell>
          <cell r="B95" t="str">
            <v>LOVETT___3</v>
          </cell>
          <cell r="C95">
            <v>-9717.8900000000012</v>
          </cell>
          <cell r="D95">
            <v>-3005.380000000001</v>
          </cell>
          <cell r="E95">
            <v>-3971.0499999999997</v>
          </cell>
          <cell r="F95">
            <v>-1461.1999999999998</v>
          </cell>
          <cell r="G95">
            <v>-1280.2599999999998</v>
          </cell>
          <cell r="H95">
            <v>0</v>
          </cell>
          <cell r="I95">
            <v>0</v>
          </cell>
        </row>
        <row r="96">
          <cell r="A96">
            <v>23633</v>
          </cell>
          <cell r="B96" t="str">
            <v>NM MOHAWK___NUG</v>
          </cell>
          <cell r="C96">
            <v>155.31</v>
          </cell>
          <cell r="D96">
            <v>35.050000000000004</v>
          </cell>
          <cell r="E96">
            <v>63.209999999999987</v>
          </cell>
          <cell r="F96">
            <v>21.07</v>
          </cell>
          <cell r="G96">
            <v>35.980000000000004</v>
          </cell>
          <cell r="H96">
            <v>0</v>
          </cell>
          <cell r="I96">
            <v>0</v>
          </cell>
        </row>
        <row r="97">
          <cell r="A97">
            <v>23634</v>
          </cell>
          <cell r="B97" t="str">
            <v>NM CENTRAL___NUG</v>
          </cell>
          <cell r="C97">
            <v>-186.93</v>
          </cell>
          <cell r="D97">
            <v>-94.27</v>
          </cell>
          <cell r="E97">
            <v>19.449999999999985</v>
          </cell>
          <cell r="F97">
            <v>-20.290000000000003</v>
          </cell>
          <cell r="G97">
            <v>-91.82</v>
          </cell>
          <cell r="H97">
            <v>0</v>
          </cell>
          <cell r="I97">
            <v>0</v>
          </cell>
        </row>
        <row r="98">
          <cell r="A98">
            <v>23637</v>
          </cell>
          <cell r="B98" t="str">
            <v>IP CORINTH___2</v>
          </cell>
          <cell r="C98">
            <v>-6039.380000000001</v>
          </cell>
          <cell r="D98">
            <v>-2333.0500000000006</v>
          </cell>
          <cell r="E98">
            <v>-1445.83</v>
          </cell>
          <cell r="F98">
            <v>-377.34999999999997</v>
          </cell>
          <cell r="G98">
            <v>-1883.15</v>
          </cell>
          <cell r="H98">
            <v>0</v>
          </cell>
          <cell r="I98">
            <v>0</v>
          </cell>
        </row>
        <row r="99">
          <cell r="A99">
            <v>23639</v>
          </cell>
          <cell r="B99" t="str">
            <v>HILLBURN___GT</v>
          </cell>
          <cell r="C99">
            <v>-9659.39</v>
          </cell>
          <cell r="D99">
            <v>-2963.7599999999998</v>
          </cell>
          <cell r="E99">
            <v>-3953.39</v>
          </cell>
          <cell r="F99">
            <v>-1458.1</v>
          </cell>
          <cell r="G99">
            <v>-1284.1399999999996</v>
          </cell>
          <cell r="H99">
            <v>0</v>
          </cell>
          <cell r="I99">
            <v>0</v>
          </cell>
        </row>
        <row r="100">
          <cell r="A100">
            <v>23640</v>
          </cell>
          <cell r="B100" t="str">
            <v>SHOEMAKER___GT</v>
          </cell>
          <cell r="C100">
            <v>-9571.0599999999977</v>
          </cell>
          <cell r="D100">
            <v>-2896.7099999999991</v>
          </cell>
          <cell r="E100">
            <v>-3921.6099999999997</v>
          </cell>
          <cell r="F100">
            <v>-1456.4999999999998</v>
          </cell>
          <cell r="G100">
            <v>-1296.24</v>
          </cell>
          <cell r="H100">
            <v>0</v>
          </cell>
          <cell r="I100">
            <v>0</v>
          </cell>
        </row>
        <row r="101">
          <cell r="A101">
            <v>23641</v>
          </cell>
          <cell r="B101" t="str">
            <v>MONGAUP___HYD</v>
          </cell>
          <cell r="C101">
            <v>-9571.0599999999977</v>
          </cell>
          <cell r="D101">
            <v>-2896.7099999999991</v>
          </cell>
          <cell r="E101">
            <v>-3921.6099999999997</v>
          </cell>
          <cell r="F101">
            <v>-1456.4999999999998</v>
          </cell>
          <cell r="G101">
            <v>-1296.24</v>
          </cell>
          <cell r="H101">
            <v>0</v>
          </cell>
          <cell r="I101">
            <v>0</v>
          </cell>
        </row>
        <row r="102">
          <cell r="A102">
            <v>23642</v>
          </cell>
          <cell r="B102" t="str">
            <v>LOVETT___4</v>
          </cell>
          <cell r="C102">
            <v>-9716.7899999999972</v>
          </cell>
          <cell r="D102">
            <v>-3006.23</v>
          </cell>
          <cell r="E102">
            <v>-3969.8199999999997</v>
          </cell>
          <cell r="F102">
            <v>-1460.9499999999996</v>
          </cell>
          <cell r="G102">
            <v>-1279.7899999999997</v>
          </cell>
          <cell r="H102">
            <v>0</v>
          </cell>
          <cell r="I102">
            <v>0</v>
          </cell>
        </row>
        <row r="103">
          <cell r="A103">
            <v>23643</v>
          </cell>
          <cell r="B103" t="str">
            <v>NM CAPITAL___NUG</v>
          </cell>
          <cell r="C103">
            <v>-5616.1299999999992</v>
          </cell>
          <cell r="D103">
            <v>-2197.98</v>
          </cell>
          <cell r="E103">
            <v>-1290.76</v>
          </cell>
          <cell r="F103">
            <v>-307.95</v>
          </cell>
          <cell r="G103">
            <v>-1819.4399999999998</v>
          </cell>
          <cell r="H103">
            <v>0</v>
          </cell>
          <cell r="I103">
            <v>0</v>
          </cell>
        </row>
        <row r="104">
          <cell r="A104">
            <v>23644</v>
          </cell>
          <cell r="B104" t="str">
            <v>HQ_GEN_CEDARS</v>
          </cell>
          <cell r="C104">
            <v>118.4</v>
          </cell>
          <cell r="D104">
            <v>18.779999999999998</v>
          </cell>
          <cell r="E104">
            <v>59.75</v>
          </cell>
          <cell r="F104">
            <v>9.1600000000000019</v>
          </cell>
          <cell r="G104">
            <v>30.71</v>
          </cell>
          <cell r="H104">
            <v>0</v>
          </cell>
          <cell r="I104">
            <v>0</v>
          </cell>
        </row>
        <row r="105">
          <cell r="A105">
            <v>23645</v>
          </cell>
          <cell r="B105" t="str">
            <v>NEG CAPITAL___MECHNVIL</v>
          </cell>
          <cell r="C105">
            <v>-5687.4499999999989</v>
          </cell>
          <cell r="D105">
            <v>-2225.7599999999998</v>
          </cell>
          <cell r="E105">
            <v>-1319.1799999999998</v>
          </cell>
          <cell r="F105">
            <v>-313.17</v>
          </cell>
          <cell r="G105">
            <v>-1829.3399999999997</v>
          </cell>
          <cell r="H105">
            <v>0</v>
          </cell>
          <cell r="I105">
            <v>0</v>
          </cell>
        </row>
        <row r="106">
          <cell r="A106">
            <v>23646</v>
          </cell>
          <cell r="B106" t="str">
            <v>RANKINE____</v>
          </cell>
          <cell r="C106">
            <v>-747.21999999999991</v>
          </cell>
          <cell r="D106">
            <v>-120.82999999999998</v>
          </cell>
          <cell r="E106">
            <v>-139.46999999999997</v>
          </cell>
          <cell r="F106">
            <v>-89.27000000000001</v>
          </cell>
          <cell r="G106">
            <v>-397.65</v>
          </cell>
          <cell r="H106">
            <v>0</v>
          </cell>
          <cell r="I106">
            <v>0</v>
          </cell>
        </row>
        <row r="107">
          <cell r="A107">
            <v>23647</v>
          </cell>
          <cell r="B107" t="str">
            <v>HEMPSTEAD____</v>
          </cell>
          <cell r="C107">
            <v>-27776.969999999998</v>
          </cell>
          <cell r="D107">
            <v>-7323.22</v>
          </cell>
          <cell r="E107">
            <v>-8319.9499999999989</v>
          </cell>
          <cell r="F107">
            <v>-6010.1399999999994</v>
          </cell>
          <cell r="G107">
            <v>-6123.66</v>
          </cell>
          <cell r="H107">
            <v>0</v>
          </cell>
          <cell r="I107">
            <v>0</v>
          </cell>
        </row>
        <row r="108">
          <cell r="A108">
            <v>23650</v>
          </cell>
          <cell r="B108" t="str">
            <v>NORTHPORT___4</v>
          </cell>
          <cell r="C108">
            <v>-22483.960000000006</v>
          </cell>
          <cell r="D108">
            <v>-6280.2500000000009</v>
          </cell>
          <cell r="E108">
            <v>-7617.0300000000016</v>
          </cell>
          <cell r="F108">
            <v>-5326.6</v>
          </cell>
          <cell r="G108">
            <v>-3260.0800000000004</v>
          </cell>
          <cell r="H108">
            <v>0</v>
          </cell>
          <cell r="I108">
            <v>0</v>
          </cell>
        </row>
        <row r="109">
          <cell r="A109">
            <v>23651</v>
          </cell>
          <cell r="B109" t="str">
            <v>HQ_GEN_CHAT DC</v>
          </cell>
          <cell r="C109">
            <v>1983.47</v>
          </cell>
          <cell r="D109">
            <v>131.52000000000001</v>
          </cell>
          <cell r="E109">
            <v>418.81000000000006</v>
          </cell>
          <cell r="F109">
            <v>312.65000000000003</v>
          </cell>
          <cell r="G109">
            <v>1120.49</v>
          </cell>
          <cell r="H109">
            <v>0</v>
          </cell>
          <cell r="I109">
            <v>0</v>
          </cell>
        </row>
        <row r="110">
          <cell r="A110">
            <v>23652</v>
          </cell>
          <cell r="B110" t="str">
            <v>ROCHESTER_9_IC</v>
          </cell>
          <cell r="C110">
            <v>-331.78</v>
          </cell>
          <cell r="D110">
            <v>-111.85000000000001</v>
          </cell>
          <cell r="E110">
            <v>-12.519999999999992</v>
          </cell>
          <cell r="F110">
            <v>-64.72</v>
          </cell>
          <cell r="G110">
            <v>-142.69</v>
          </cell>
          <cell r="H110">
            <v>0</v>
          </cell>
          <cell r="I110">
            <v>0</v>
          </cell>
        </row>
        <row r="111">
          <cell r="A111">
            <v>23653</v>
          </cell>
          <cell r="B111" t="str">
            <v>PEEKSKILL____</v>
          </cell>
          <cell r="C111">
            <v>-10380.140000000001</v>
          </cell>
          <cell r="D111">
            <v>-3393.150000000001</v>
          </cell>
          <cell r="E111">
            <v>-4154.21</v>
          </cell>
          <cell r="F111">
            <v>-1576.8700000000001</v>
          </cell>
          <cell r="G111">
            <v>-1255.9099999999999</v>
          </cell>
          <cell r="H111">
            <v>0</v>
          </cell>
          <cell r="I111">
            <v>0</v>
          </cell>
        </row>
        <row r="112">
          <cell r="A112">
            <v>23654</v>
          </cell>
          <cell r="B112" t="str">
            <v>ASHOKAN____</v>
          </cell>
          <cell r="C112">
            <v>-8345.98</v>
          </cell>
          <cell r="D112">
            <v>-2019.9099999999999</v>
          </cell>
          <cell r="E112">
            <v>-3423.0200000000009</v>
          </cell>
          <cell r="F112">
            <v>-1343.48</v>
          </cell>
          <cell r="G112">
            <v>-1559.5700000000002</v>
          </cell>
          <cell r="H112">
            <v>0</v>
          </cell>
          <cell r="I112">
            <v>0</v>
          </cell>
        </row>
        <row r="113">
          <cell r="A113">
            <v>23655</v>
          </cell>
          <cell r="B113" t="str">
            <v>KENSICO____</v>
          </cell>
          <cell r="C113">
            <v>-10844.56</v>
          </cell>
          <cell r="D113">
            <v>-3773.190000000001</v>
          </cell>
          <cell r="E113">
            <v>-4263.01</v>
          </cell>
          <cell r="F113">
            <v>-1587.9699999999996</v>
          </cell>
          <cell r="G113">
            <v>-1220.3899999999999</v>
          </cell>
          <cell r="H113">
            <v>0</v>
          </cell>
          <cell r="I113">
            <v>0</v>
          </cell>
        </row>
        <row r="114">
          <cell r="A114">
            <v>23656</v>
          </cell>
          <cell r="B114" t="str">
            <v>LIPA_MISC_IPP</v>
          </cell>
          <cell r="C114">
            <v>-26913.760000000002</v>
          </cell>
          <cell r="D114">
            <v>-7247.2699999999995</v>
          </cell>
          <cell r="E114">
            <v>-8227.44</v>
          </cell>
          <cell r="F114">
            <v>-5722.7499999999991</v>
          </cell>
          <cell r="G114">
            <v>-5716.3000000000011</v>
          </cell>
          <cell r="H114">
            <v>0</v>
          </cell>
          <cell r="I114">
            <v>0</v>
          </cell>
        </row>
        <row r="115">
          <cell r="A115">
            <v>23657</v>
          </cell>
          <cell r="B115" t="str">
            <v>HUDSON AVE_GT_5</v>
          </cell>
          <cell r="C115">
            <v>-13967.270000000002</v>
          </cell>
          <cell r="D115">
            <v>-4368.3200000000015</v>
          </cell>
          <cell r="E115">
            <v>-5315.329999999999</v>
          </cell>
          <cell r="F115">
            <v>-2207.83</v>
          </cell>
          <cell r="G115">
            <v>-2075.7900000000004</v>
          </cell>
          <cell r="H115">
            <v>0</v>
          </cell>
          <cell r="I115">
            <v>0</v>
          </cell>
        </row>
        <row r="116">
          <cell r="A116">
            <v>23659</v>
          </cell>
          <cell r="B116" t="str">
            <v>INDIAN POINT_GT_2</v>
          </cell>
          <cell r="C116">
            <v>-10380.140000000001</v>
          </cell>
          <cell r="D116">
            <v>-3393.150000000001</v>
          </cell>
          <cell r="E116">
            <v>-4154.21</v>
          </cell>
          <cell r="F116">
            <v>-1576.8700000000001</v>
          </cell>
          <cell r="G116">
            <v>-1255.9099999999999</v>
          </cell>
          <cell r="H116">
            <v>0</v>
          </cell>
          <cell r="I116">
            <v>0</v>
          </cell>
        </row>
        <row r="117">
          <cell r="A117">
            <v>23660</v>
          </cell>
          <cell r="B117" t="str">
            <v>EAST RIVER___6</v>
          </cell>
          <cell r="C117">
            <v>-13966.87</v>
          </cell>
          <cell r="D117">
            <v>-4368.2700000000013</v>
          </cell>
          <cell r="E117">
            <v>-5314.98</v>
          </cell>
          <cell r="F117">
            <v>-2207.9100000000003</v>
          </cell>
          <cell r="G117">
            <v>-2075.7100000000005</v>
          </cell>
          <cell r="H117">
            <v>0</v>
          </cell>
          <cell r="I117">
            <v>0</v>
          </cell>
        </row>
        <row r="118">
          <cell r="A118">
            <v>23662</v>
          </cell>
          <cell r="B118" t="str">
            <v>ASTORIA 5-9____</v>
          </cell>
          <cell r="C118">
            <v>-30859.819999999996</v>
          </cell>
          <cell r="D118">
            <v>-6675.1699999999983</v>
          </cell>
          <cell r="E118">
            <v>-12438.849999999999</v>
          </cell>
          <cell r="F118">
            <v>-8309.4500000000007</v>
          </cell>
          <cell r="G118">
            <v>-3436.35</v>
          </cell>
          <cell r="H118">
            <v>0</v>
          </cell>
          <cell r="I118">
            <v>0</v>
          </cell>
        </row>
        <row r="119">
          <cell r="A119">
            <v>23663</v>
          </cell>
          <cell r="B119" t="str">
            <v>ASTRIA 10-13____</v>
          </cell>
          <cell r="C119">
            <v>-30855.17</v>
          </cell>
          <cell r="D119">
            <v>-6669.3199999999979</v>
          </cell>
          <cell r="E119">
            <v>-12434.819999999998</v>
          </cell>
          <cell r="F119">
            <v>-8309.4500000000007</v>
          </cell>
          <cell r="G119">
            <v>-3441.58</v>
          </cell>
          <cell r="H119">
            <v>0</v>
          </cell>
          <cell r="I119">
            <v>0</v>
          </cell>
        </row>
        <row r="120">
          <cell r="A120">
            <v>23667</v>
          </cell>
          <cell r="B120" t="str">
            <v>RAVNSWD 8-11____</v>
          </cell>
          <cell r="C120">
            <v>-14102.71</v>
          </cell>
          <cell r="D120">
            <v>-4490.170000000001</v>
          </cell>
          <cell r="E120">
            <v>-5362.7</v>
          </cell>
          <cell r="F120">
            <v>-2220.8799999999997</v>
          </cell>
          <cell r="G120">
            <v>-2028.9599999999996</v>
          </cell>
          <cell r="H120">
            <v>0</v>
          </cell>
          <cell r="I120">
            <v>0</v>
          </cell>
        </row>
        <row r="121">
          <cell r="A121">
            <v>23687</v>
          </cell>
          <cell r="B121" t="str">
            <v>INDIAN PT_GT_GRP</v>
          </cell>
          <cell r="C121">
            <v>-10380.140000000001</v>
          </cell>
          <cell r="D121">
            <v>-3393.150000000001</v>
          </cell>
          <cell r="E121">
            <v>-4154.21</v>
          </cell>
          <cell r="F121">
            <v>-1576.8700000000001</v>
          </cell>
          <cell r="G121">
            <v>-1255.9099999999999</v>
          </cell>
          <cell r="H121">
            <v>0</v>
          </cell>
          <cell r="I121">
            <v>0</v>
          </cell>
        </row>
        <row r="122">
          <cell r="A122">
            <v>23688</v>
          </cell>
          <cell r="B122" t="str">
            <v>GLENWOOD_IC_2_G1</v>
          </cell>
          <cell r="C122">
            <v>-29725.610000000004</v>
          </cell>
          <cell r="D122">
            <v>-7320.22</v>
          </cell>
          <cell r="E122">
            <v>-8590.5500000000011</v>
          </cell>
          <cell r="F122">
            <v>-6842.8900000000021</v>
          </cell>
          <cell r="G122">
            <v>-6971.9500000000007</v>
          </cell>
          <cell r="H122">
            <v>0</v>
          </cell>
          <cell r="I122">
            <v>0</v>
          </cell>
        </row>
        <row r="123">
          <cell r="A123">
            <v>23689</v>
          </cell>
          <cell r="B123" t="str">
            <v>GLENWOOD_IC_3_G1</v>
          </cell>
          <cell r="C123">
            <v>-29725.610000000004</v>
          </cell>
          <cell r="D123">
            <v>-7320.22</v>
          </cell>
          <cell r="E123">
            <v>-8590.5500000000011</v>
          </cell>
          <cell r="F123">
            <v>-6842.8900000000021</v>
          </cell>
          <cell r="G123">
            <v>-6971.9500000000007</v>
          </cell>
          <cell r="H123">
            <v>0</v>
          </cell>
          <cell r="I123">
            <v>0</v>
          </cell>
        </row>
        <row r="124">
          <cell r="A124">
            <v>23690</v>
          </cell>
          <cell r="B124" t="str">
            <v>HOLTSVILLE_IC_1</v>
          </cell>
          <cell r="C124">
            <v>-26915.57</v>
          </cell>
          <cell r="D124">
            <v>-7248.33</v>
          </cell>
          <cell r="E124">
            <v>-8227.56</v>
          </cell>
          <cell r="F124">
            <v>-5722.6099999999988</v>
          </cell>
          <cell r="G124">
            <v>-5717.0700000000006</v>
          </cell>
          <cell r="H124">
            <v>0</v>
          </cell>
          <cell r="I124">
            <v>0</v>
          </cell>
        </row>
        <row r="125">
          <cell r="A125">
            <v>23691</v>
          </cell>
          <cell r="B125" t="str">
            <v>HOLTSVILLE_IC_2</v>
          </cell>
          <cell r="C125">
            <v>-26915.57</v>
          </cell>
          <cell r="D125">
            <v>-7248.33</v>
          </cell>
          <cell r="E125">
            <v>-8227.56</v>
          </cell>
          <cell r="F125">
            <v>-5722.6099999999988</v>
          </cell>
          <cell r="G125">
            <v>-5717.0700000000006</v>
          </cell>
          <cell r="H125">
            <v>0</v>
          </cell>
          <cell r="I125">
            <v>0</v>
          </cell>
        </row>
        <row r="126">
          <cell r="A126">
            <v>23692</v>
          </cell>
          <cell r="B126" t="str">
            <v>HOLTSVILLE_IC_3</v>
          </cell>
          <cell r="C126">
            <v>-26915.57</v>
          </cell>
          <cell r="D126">
            <v>-7248.33</v>
          </cell>
          <cell r="E126">
            <v>-8227.56</v>
          </cell>
          <cell r="F126">
            <v>-5722.6099999999988</v>
          </cell>
          <cell r="G126">
            <v>-5717.0700000000006</v>
          </cell>
          <cell r="H126">
            <v>0</v>
          </cell>
          <cell r="I126">
            <v>0</v>
          </cell>
        </row>
        <row r="127">
          <cell r="A127">
            <v>23693</v>
          </cell>
          <cell r="B127" t="str">
            <v>HOLTSVILLE_IC_4</v>
          </cell>
          <cell r="C127">
            <v>-26915.57</v>
          </cell>
          <cell r="D127">
            <v>-7248.33</v>
          </cell>
          <cell r="E127">
            <v>-8227.56</v>
          </cell>
          <cell r="F127">
            <v>-5722.6099999999988</v>
          </cell>
          <cell r="G127">
            <v>-5717.0700000000006</v>
          </cell>
          <cell r="H127">
            <v>0</v>
          </cell>
          <cell r="I127">
            <v>0</v>
          </cell>
        </row>
        <row r="128">
          <cell r="A128">
            <v>23694</v>
          </cell>
          <cell r="B128" t="str">
            <v>HOLTSVILLE_IC_5</v>
          </cell>
          <cell r="C128">
            <v>-26915.57</v>
          </cell>
          <cell r="D128">
            <v>-7248.33</v>
          </cell>
          <cell r="E128">
            <v>-8227.56</v>
          </cell>
          <cell r="F128">
            <v>-5722.6099999999988</v>
          </cell>
          <cell r="G128">
            <v>-5717.0700000000006</v>
          </cell>
          <cell r="H128">
            <v>0</v>
          </cell>
          <cell r="I128">
            <v>0</v>
          </cell>
        </row>
        <row r="129">
          <cell r="A129">
            <v>23695</v>
          </cell>
          <cell r="B129" t="str">
            <v>HOLTSVILLE_IC_6</v>
          </cell>
          <cell r="C129">
            <v>-26910.450000000004</v>
          </cell>
          <cell r="D129">
            <v>-7239.0700000000024</v>
          </cell>
          <cell r="E129">
            <v>-8228.3000000000011</v>
          </cell>
          <cell r="F129">
            <v>-5726.4</v>
          </cell>
          <cell r="G129">
            <v>-5716.68</v>
          </cell>
          <cell r="H129">
            <v>0</v>
          </cell>
          <cell r="I129">
            <v>0</v>
          </cell>
        </row>
        <row r="130">
          <cell r="A130">
            <v>23696</v>
          </cell>
          <cell r="B130" t="str">
            <v>HOLTSVILLE_IC_7</v>
          </cell>
          <cell r="C130">
            <v>-26910.450000000004</v>
          </cell>
          <cell r="D130">
            <v>-7239.0700000000024</v>
          </cell>
          <cell r="E130">
            <v>-8228.3000000000011</v>
          </cell>
          <cell r="F130">
            <v>-5726.4</v>
          </cell>
          <cell r="G130">
            <v>-5716.68</v>
          </cell>
          <cell r="H130">
            <v>0</v>
          </cell>
          <cell r="I130">
            <v>0</v>
          </cell>
        </row>
        <row r="131">
          <cell r="A131">
            <v>23697</v>
          </cell>
          <cell r="B131" t="str">
            <v>HOLTSVILLE_IC_8</v>
          </cell>
          <cell r="C131">
            <v>-26910.450000000004</v>
          </cell>
          <cell r="D131">
            <v>-7239.0700000000024</v>
          </cell>
          <cell r="E131">
            <v>-8228.3000000000011</v>
          </cell>
          <cell r="F131">
            <v>-5726.4</v>
          </cell>
          <cell r="G131">
            <v>-5716.68</v>
          </cell>
          <cell r="H131">
            <v>0</v>
          </cell>
          <cell r="I131">
            <v>0</v>
          </cell>
        </row>
        <row r="132">
          <cell r="A132">
            <v>23698</v>
          </cell>
          <cell r="B132" t="str">
            <v>HOLTSVILLE_IC_9</v>
          </cell>
          <cell r="C132">
            <v>-26910.450000000004</v>
          </cell>
          <cell r="D132">
            <v>-7239.0700000000024</v>
          </cell>
          <cell r="E132">
            <v>-8228.3000000000011</v>
          </cell>
          <cell r="F132">
            <v>-5726.4</v>
          </cell>
          <cell r="G132">
            <v>-5716.68</v>
          </cell>
          <cell r="H132">
            <v>0</v>
          </cell>
          <cell r="I132">
            <v>0</v>
          </cell>
        </row>
        <row r="133">
          <cell r="A133">
            <v>23699</v>
          </cell>
          <cell r="B133" t="str">
            <v>HOLTSVILLE_IC_10</v>
          </cell>
          <cell r="C133">
            <v>-26910.450000000004</v>
          </cell>
          <cell r="D133">
            <v>-7239.0700000000024</v>
          </cell>
          <cell r="E133">
            <v>-8228.3000000000011</v>
          </cell>
          <cell r="F133">
            <v>-5726.4</v>
          </cell>
          <cell r="G133">
            <v>-5716.68</v>
          </cell>
          <cell r="H133">
            <v>0</v>
          </cell>
          <cell r="I133">
            <v>0</v>
          </cell>
        </row>
        <row r="134">
          <cell r="A134">
            <v>23700</v>
          </cell>
          <cell r="B134" t="str">
            <v>BARRETT_IC_9</v>
          </cell>
          <cell r="C134">
            <v>-27364.399999999998</v>
          </cell>
          <cell r="D134">
            <v>-7370.8900000000021</v>
          </cell>
          <cell r="E134">
            <v>-8228.3399999999983</v>
          </cell>
          <cell r="F134">
            <v>-5687.3699999999981</v>
          </cell>
          <cell r="G134">
            <v>-6077.7999999999993</v>
          </cell>
          <cell r="H134">
            <v>0</v>
          </cell>
          <cell r="I134">
            <v>0</v>
          </cell>
        </row>
        <row r="135">
          <cell r="A135">
            <v>23701</v>
          </cell>
          <cell r="B135" t="str">
            <v>BARRETT_IC_10</v>
          </cell>
          <cell r="C135">
            <v>-27364.399999999998</v>
          </cell>
          <cell r="D135">
            <v>-7370.8900000000021</v>
          </cell>
          <cell r="E135">
            <v>-8228.3399999999983</v>
          </cell>
          <cell r="F135">
            <v>-5687.3699999999981</v>
          </cell>
          <cell r="G135">
            <v>-6077.7999999999993</v>
          </cell>
          <cell r="H135">
            <v>0</v>
          </cell>
          <cell r="I135">
            <v>0</v>
          </cell>
        </row>
        <row r="136">
          <cell r="A136">
            <v>23702</v>
          </cell>
          <cell r="B136" t="str">
            <v>BARRETT_IC_11</v>
          </cell>
          <cell r="C136">
            <v>-27364.399999999998</v>
          </cell>
          <cell r="D136">
            <v>-7370.8900000000021</v>
          </cell>
          <cell r="E136">
            <v>-8228.3399999999983</v>
          </cell>
          <cell r="F136">
            <v>-5687.3699999999981</v>
          </cell>
          <cell r="G136">
            <v>-6077.7999999999993</v>
          </cell>
          <cell r="H136">
            <v>0</v>
          </cell>
          <cell r="I136">
            <v>0</v>
          </cell>
        </row>
        <row r="137">
          <cell r="A137">
            <v>23703</v>
          </cell>
          <cell r="B137" t="str">
            <v>BARRETT_IC_12</v>
          </cell>
          <cell r="C137">
            <v>-27364.399999999998</v>
          </cell>
          <cell r="D137">
            <v>-7370.8900000000021</v>
          </cell>
          <cell r="E137">
            <v>-8228.3399999999983</v>
          </cell>
          <cell r="F137">
            <v>-5687.3699999999981</v>
          </cell>
          <cell r="G137">
            <v>-6077.7999999999993</v>
          </cell>
          <cell r="H137">
            <v>0</v>
          </cell>
          <cell r="I137">
            <v>0</v>
          </cell>
        </row>
        <row r="138">
          <cell r="A138">
            <v>23704</v>
          </cell>
          <cell r="B138" t="str">
            <v>BARRETT_IC_1</v>
          </cell>
          <cell r="C138">
            <v>-27364.399999999998</v>
          </cell>
          <cell r="D138">
            <v>-7370.8900000000021</v>
          </cell>
          <cell r="E138">
            <v>-8228.3399999999983</v>
          </cell>
          <cell r="F138">
            <v>-5687.3699999999981</v>
          </cell>
          <cell r="G138">
            <v>-6077.7999999999993</v>
          </cell>
          <cell r="H138">
            <v>0</v>
          </cell>
          <cell r="I138">
            <v>0</v>
          </cell>
        </row>
        <row r="139">
          <cell r="A139">
            <v>23705</v>
          </cell>
          <cell r="B139" t="str">
            <v>BARRETT_IC_2</v>
          </cell>
          <cell r="C139">
            <v>-27364.399999999998</v>
          </cell>
          <cell r="D139">
            <v>-7370.8900000000021</v>
          </cell>
          <cell r="E139">
            <v>-8228.3399999999983</v>
          </cell>
          <cell r="F139">
            <v>-5687.3699999999981</v>
          </cell>
          <cell r="G139">
            <v>-6077.7999999999993</v>
          </cell>
          <cell r="H139">
            <v>0</v>
          </cell>
          <cell r="I139">
            <v>0</v>
          </cell>
        </row>
        <row r="140">
          <cell r="A140">
            <v>23706</v>
          </cell>
          <cell r="B140" t="str">
            <v>BARRETT_IC_3</v>
          </cell>
          <cell r="C140">
            <v>-27364.399999999998</v>
          </cell>
          <cell r="D140">
            <v>-7370.8900000000021</v>
          </cell>
          <cell r="E140">
            <v>-8228.3399999999983</v>
          </cell>
          <cell r="F140">
            <v>-5687.3699999999981</v>
          </cell>
          <cell r="G140">
            <v>-6077.7999999999993</v>
          </cell>
          <cell r="H140">
            <v>0</v>
          </cell>
          <cell r="I140">
            <v>0</v>
          </cell>
        </row>
        <row r="141">
          <cell r="A141">
            <v>23707</v>
          </cell>
          <cell r="B141" t="str">
            <v>BARRETT_IC_4</v>
          </cell>
          <cell r="C141">
            <v>-27364.399999999998</v>
          </cell>
          <cell r="D141">
            <v>-7370.8900000000021</v>
          </cell>
          <cell r="E141">
            <v>-8228.3399999999983</v>
          </cell>
          <cell r="F141">
            <v>-5687.3699999999981</v>
          </cell>
          <cell r="G141">
            <v>-6077.7999999999993</v>
          </cell>
          <cell r="H141">
            <v>0</v>
          </cell>
          <cell r="I141">
            <v>0</v>
          </cell>
        </row>
        <row r="142">
          <cell r="A142">
            <v>23708</v>
          </cell>
          <cell r="B142" t="str">
            <v>BARRETT_IC_5</v>
          </cell>
          <cell r="C142">
            <v>-27364.399999999998</v>
          </cell>
          <cell r="D142">
            <v>-7370.8900000000021</v>
          </cell>
          <cell r="E142">
            <v>-8228.3399999999983</v>
          </cell>
          <cell r="F142">
            <v>-5687.3699999999981</v>
          </cell>
          <cell r="G142">
            <v>-6077.7999999999993</v>
          </cell>
          <cell r="H142">
            <v>0</v>
          </cell>
          <cell r="I142">
            <v>0</v>
          </cell>
        </row>
        <row r="143">
          <cell r="A143">
            <v>23709</v>
          </cell>
          <cell r="B143" t="str">
            <v>BARRETT_IC_6</v>
          </cell>
          <cell r="C143">
            <v>-27364.399999999998</v>
          </cell>
          <cell r="D143">
            <v>-7370.8900000000021</v>
          </cell>
          <cell r="E143">
            <v>-8228.3399999999983</v>
          </cell>
          <cell r="F143">
            <v>-5687.3699999999981</v>
          </cell>
          <cell r="G143">
            <v>-6077.7999999999993</v>
          </cell>
          <cell r="H143">
            <v>0</v>
          </cell>
          <cell r="I143">
            <v>0</v>
          </cell>
        </row>
        <row r="144">
          <cell r="A144">
            <v>23710</v>
          </cell>
          <cell r="B144" t="str">
            <v>BARRETT_IC_7</v>
          </cell>
          <cell r="C144">
            <v>-27364.399999999998</v>
          </cell>
          <cell r="D144">
            <v>-7370.8900000000021</v>
          </cell>
          <cell r="E144">
            <v>-8228.3399999999983</v>
          </cell>
          <cell r="F144">
            <v>-5687.3699999999981</v>
          </cell>
          <cell r="G144">
            <v>-6077.7999999999993</v>
          </cell>
          <cell r="H144">
            <v>0</v>
          </cell>
          <cell r="I144">
            <v>0</v>
          </cell>
        </row>
        <row r="145">
          <cell r="A145">
            <v>23711</v>
          </cell>
          <cell r="B145" t="str">
            <v>BARRETT_IC_8</v>
          </cell>
          <cell r="C145">
            <v>-27364.399999999998</v>
          </cell>
          <cell r="D145">
            <v>-7370.8900000000021</v>
          </cell>
          <cell r="E145">
            <v>-8228.3399999999983</v>
          </cell>
          <cell r="F145">
            <v>-5687.3699999999981</v>
          </cell>
          <cell r="G145">
            <v>-6077.7999999999993</v>
          </cell>
          <cell r="H145">
            <v>0</v>
          </cell>
          <cell r="I145">
            <v>0</v>
          </cell>
        </row>
        <row r="146">
          <cell r="A146">
            <v>23712</v>
          </cell>
          <cell r="B146" t="str">
            <v>GLENWOOD_IC_1_G5</v>
          </cell>
          <cell r="C146">
            <v>-28336.03</v>
          </cell>
          <cell r="D146">
            <v>-7327.5599999999995</v>
          </cell>
          <cell r="E146">
            <v>-8394.69</v>
          </cell>
          <cell r="F146">
            <v>-6241.14</v>
          </cell>
          <cell r="G146">
            <v>-6372.64</v>
          </cell>
          <cell r="H146">
            <v>0</v>
          </cell>
          <cell r="I146">
            <v>0</v>
          </cell>
        </row>
        <row r="147">
          <cell r="A147">
            <v>23713</v>
          </cell>
          <cell r="B147" t="str">
            <v>PORT_JEFF_IC</v>
          </cell>
          <cell r="C147">
            <v>-26900.6</v>
          </cell>
          <cell r="D147">
            <v>-7236.55</v>
          </cell>
          <cell r="E147">
            <v>-8226.4700000000012</v>
          </cell>
          <cell r="F147">
            <v>-5724.9400000000005</v>
          </cell>
          <cell r="G147">
            <v>-5712.64</v>
          </cell>
          <cell r="H147">
            <v>0</v>
          </cell>
          <cell r="I147">
            <v>0</v>
          </cell>
        </row>
        <row r="148">
          <cell r="A148">
            <v>23714</v>
          </cell>
          <cell r="B148" t="str">
            <v>WEST BABYLON___IC</v>
          </cell>
          <cell r="C148">
            <v>-27088.31</v>
          </cell>
          <cell r="D148">
            <v>-7257.41</v>
          </cell>
          <cell r="E148">
            <v>-8245.7900000000009</v>
          </cell>
          <cell r="F148">
            <v>-5778.59</v>
          </cell>
          <cell r="G148">
            <v>-5806.5199999999995</v>
          </cell>
          <cell r="H148">
            <v>0</v>
          </cell>
          <cell r="I148">
            <v>0</v>
          </cell>
        </row>
        <row r="149">
          <cell r="A149">
            <v>23715</v>
          </cell>
          <cell r="B149" t="str">
            <v>SHOREHAM_IC_1</v>
          </cell>
          <cell r="C149">
            <v>-26911.79</v>
          </cell>
          <cell r="D149">
            <v>-7243.6600000000008</v>
          </cell>
          <cell r="E149">
            <v>-8227.2100000000009</v>
          </cell>
          <cell r="F149">
            <v>-5724.21</v>
          </cell>
          <cell r="G149">
            <v>-5716.7100000000009</v>
          </cell>
          <cell r="H149">
            <v>0</v>
          </cell>
          <cell r="I149">
            <v>0</v>
          </cell>
        </row>
        <row r="150">
          <cell r="A150">
            <v>23716</v>
          </cell>
          <cell r="B150" t="str">
            <v>SHOREHAM_IC_2</v>
          </cell>
          <cell r="C150">
            <v>-26911.79</v>
          </cell>
          <cell r="D150">
            <v>-7243.6600000000008</v>
          </cell>
          <cell r="E150">
            <v>-8227.2100000000009</v>
          </cell>
          <cell r="F150">
            <v>-5724.21</v>
          </cell>
          <cell r="G150">
            <v>-5716.7100000000009</v>
          </cell>
          <cell r="H150">
            <v>0</v>
          </cell>
          <cell r="I150">
            <v>0</v>
          </cell>
        </row>
        <row r="151">
          <cell r="A151">
            <v>23717</v>
          </cell>
          <cell r="B151" t="str">
            <v>EAST HAMPTON___GT</v>
          </cell>
          <cell r="C151">
            <v>-26910.68</v>
          </cell>
          <cell r="D151">
            <v>-7244.9699999999993</v>
          </cell>
          <cell r="E151">
            <v>-8227.2199999999993</v>
          </cell>
          <cell r="F151">
            <v>-5722.8799999999992</v>
          </cell>
          <cell r="G151">
            <v>-5715.6100000000006</v>
          </cell>
          <cell r="H151">
            <v>0</v>
          </cell>
          <cell r="I151">
            <v>0</v>
          </cell>
        </row>
        <row r="152">
          <cell r="A152">
            <v>23718</v>
          </cell>
          <cell r="B152" t="str">
            <v>NORTHPORT___IC</v>
          </cell>
          <cell r="C152">
            <v>-14875.35</v>
          </cell>
          <cell r="D152">
            <v>-6941.2</v>
          </cell>
          <cell r="E152">
            <v>-6633.5200000000013</v>
          </cell>
          <cell r="F152">
            <v>-4787.96</v>
          </cell>
          <cell r="G152">
            <v>3487.3300000000004</v>
          </cell>
          <cell r="H152">
            <v>0</v>
          </cell>
          <cell r="I152">
            <v>0</v>
          </cell>
        </row>
        <row r="153">
          <cell r="A153">
            <v>23719</v>
          </cell>
          <cell r="B153" t="str">
            <v>SOUTHOLD___IC</v>
          </cell>
          <cell r="C153">
            <v>-26910.68</v>
          </cell>
          <cell r="D153">
            <v>-7244.9699999999993</v>
          </cell>
          <cell r="E153">
            <v>-8227.2199999999993</v>
          </cell>
          <cell r="F153">
            <v>-5722.8799999999992</v>
          </cell>
          <cell r="G153">
            <v>-5715.6100000000006</v>
          </cell>
          <cell r="H153">
            <v>0</v>
          </cell>
          <cell r="I153">
            <v>0</v>
          </cell>
        </row>
        <row r="154">
          <cell r="A154">
            <v>23720</v>
          </cell>
          <cell r="B154" t="str">
            <v>SOUTH HAMPTN___IC</v>
          </cell>
          <cell r="C154">
            <v>-26910.22</v>
          </cell>
          <cell r="D154">
            <v>-7244.9699999999993</v>
          </cell>
          <cell r="E154">
            <v>-8227.2199999999993</v>
          </cell>
          <cell r="F154">
            <v>-5722.8799999999992</v>
          </cell>
          <cell r="G154">
            <v>-5715.1500000000005</v>
          </cell>
          <cell r="H154">
            <v>0</v>
          </cell>
          <cell r="I154">
            <v>0</v>
          </cell>
        </row>
        <row r="155">
          <cell r="A155">
            <v>23721</v>
          </cell>
          <cell r="B155" t="str">
            <v>MONTAUK___DIESEL</v>
          </cell>
          <cell r="C155">
            <v>-26910.68</v>
          </cell>
          <cell r="D155">
            <v>-7244.9699999999993</v>
          </cell>
          <cell r="E155">
            <v>-8227.2199999999993</v>
          </cell>
          <cell r="F155">
            <v>-5722.8799999999992</v>
          </cell>
          <cell r="G155">
            <v>-5715.6100000000006</v>
          </cell>
          <cell r="H155">
            <v>0</v>
          </cell>
          <cell r="I155">
            <v>0</v>
          </cell>
        </row>
        <row r="156">
          <cell r="A156">
            <v>23722</v>
          </cell>
          <cell r="B156" t="str">
            <v>EAST_HAMPTON___DIESEL</v>
          </cell>
          <cell r="C156">
            <v>-26910.68</v>
          </cell>
          <cell r="D156">
            <v>-7244.9699999999993</v>
          </cell>
          <cell r="E156">
            <v>-8227.2199999999993</v>
          </cell>
          <cell r="F156">
            <v>-5722.8799999999992</v>
          </cell>
          <cell r="G156">
            <v>-5715.6100000000006</v>
          </cell>
          <cell r="H156">
            <v>0</v>
          </cell>
          <cell r="I156">
            <v>0</v>
          </cell>
        </row>
        <row r="157">
          <cell r="A157">
            <v>23726</v>
          </cell>
          <cell r="B157" t="str">
            <v>NARROWS_GT1_GRP</v>
          </cell>
          <cell r="C157">
            <v>-30878.529999999995</v>
          </cell>
          <cell r="D157">
            <v>-6669.3199999999979</v>
          </cell>
          <cell r="E157">
            <v>-12434.819999999998</v>
          </cell>
          <cell r="F157">
            <v>-8309.4500000000007</v>
          </cell>
          <cell r="G157">
            <v>-3464.94</v>
          </cell>
          <cell r="H157">
            <v>0</v>
          </cell>
          <cell r="I157">
            <v>0</v>
          </cell>
        </row>
        <row r="158">
          <cell r="A158">
            <v>23727</v>
          </cell>
          <cell r="B158" t="str">
            <v>ASTORIA GT4____</v>
          </cell>
          <cell r="C158">
            <v>-30859.819999999996</v>
          </cell>
          <cell r="D158">
            <v>-6675.1699999999983</v>
          </cell>
          <cell r="E158">
            <v>-12438.849999999999</v>
          </cell>
          <cell r="F158">
            <v>-8309.4500000000007</v>
          </cell>
          <cell r="G158">
            <v>-3436.35</v>
          </cell>
          <cell r="H158">
            <v>0</v>
          </cell>
          <cell r="I158">
            <v>0</v>
          </cell>
        </row>
        <row r="159">
          <cell r="A159">
            <v>23728</v>
          </cell>
          <cell r="B159" t="str">
            <v>RAVENS GT4-7____</v>
          </cell>
          <cell r="C159">
            <v>-14102.71</v>
          </cell>
          <cell r="D159">
            <v>-4490.170000000001</v>
          </cell>
          <cell r="E159">
            <v>-5362.7</v>
          </cell>
          <cell r="F159">
            <v>-2220.8799999999997</v>
          </cell>
          <cell r="G159">
            <v>-2028.9599999999996</v>
          </cell>
          <cell r="H159">
            <v>0</v>
          </cell>
          <cell r="I159">
            <v>0</v>
          </cell>
        </row>
        <row r="160">
          <cell r="A160">
            <v>23729</v>
          </cell>
          <cell r="B160" t="str">
            <v>RAVENSWOOD_GT_1</v>
          </cell>
          <cell r="C160">
            <v>-30878.529999999995</v>
          </cell>
          <cell r="D160">
            <v>-6669.3199999999979</v>
          </cell>
          <cell r="E160">
            <v>-12434.819999999998</v>
          </cell>
          <cell r="F160">
            <v>-8309.4500000000007</v>
          </cell>
          <cell r="G160">
            <v>-3464.94</v>
          </cell>
          <cell r="H160">
            <v>0</v>
          </cell>
          <cell r="I160">
            <v>0</v>
          </cell>
        </row>
        <row r="161">
          <cell r="A161">
            <v>23730</v>
          </cell>
          <cell r="B161" t="str">
            <v>RAVENSWD GT2____</v>
          </cell>
          <cell r="C161">
            <v>-14102.71</v>
          </cell>
          <cell r="D161">
            <v>-4490.170000000001</v>
          </cell>
          <cell r="E161">
            <v>-5362.7</v>
          </cell>
          <cell r="F161">
            <v>-2220.8799999999997</v>
          </cell>
          <cell r="G161">
            <v>-2028.9599999999996</v>
          </cell>
          <cell r="H161">
            <v>0</v>
          </cell>
          <cell r="I161">
            <v>0</v>
          </cell>
        </row>
        <row r="162">
          <cell r="A162">
            <v>23731</v>
          </cell>
          <cell r="B162" t="str">
            <v>ASTORIA GT3____</v>
          </cell>
          <cell r="C162">
            <v>-30859.819999999996</v>
          </cell>
          <cell r="D162">
            <v>-6675.1699999999983</v>
          </cell>
          <cell r="E162">
            <v>-12438.849999999999</v>
          </cell>
          <cell r="F162">
            <v>-8309.4500000000007</v>
          </cell>
          <cell r="G162">
            <v>-3436.35</v>
          </cell>
          <cell r="H162">
            <v>0</v>
          </cell>
          <cell r="I162">
            <v>0</v>
          </cell>
        </row>
        <row r="163">
          <cell r="A163">
            <v>23732</v>
          </cell>
          <cell r="B163" t="str">
            <v>GOWANUS_GT 1_GRP</v>
          </cell>
          <cell r="C163">
            <v>-30878.529999999995</v>
          </cell>
          <cell r="D163">
            <v>-6669.3199999999979</v>
          </cell>
          <cell r="E163">
            <v>-12434.819999999998</v>
          </cell>
          <cell r="F163">
            <v>-8309.4500000000007</v>
          </cell>
          <cell r="G163">
            <v>-3464.94</v>
          </cell>
          <cell r="H163">
            <v>0</v>
          </cell>
          <cell r="I163">
            <v>0</v>
          </cell>
        </row>
        <row r="164">
          <cell r="A164">
            <v>23733</v>
          </cell>
          <cell r="B164" t="str">
            <v>RAVENSWD GT3____</v>
          </cell>
          <cell r="C164">
            <v>-13917.049999999997</v>
          </cell>
          <cell r="D164">
            <v>-4304.51</v>
          </cell>
          <cell r="E164">
            <v>-5362.7</v>
          </cell>
          <cell r="F164">
            <v>-2220.8799999999997</v>
          </cell>
          <cell r="G164">
            <v>-2028.9599999999996</v>
          </cell>
          <cell r="H164">
            <v>0</v>
          </cell>
          <cell r="I164">
            <v>0</v>
          </cell>
        </row>
        <row r="165">
          <cell r="A165">
            <v>23741</v>
          </cell>
          <cell r="B165" t="str">
            <v>NARROWS_GT2_GRP</v>
          </cell>
          <cell r="C165">
            <v>-30878.529999999995</v>
          </cell>
          <cell r="D165">
            <v>-6669.3199999999979</v>
          </cell>
          <cell r="E165">
            <v>-12434.819999999998</v>
          </cell>
          <cell r="F165">
            <v>-8309.4500000000007</v>
          </cell>
          <cell r="G165">
            <v>-3464.94</v>
          </cell>
          <cell r="H165">
            <v>0</v>
          </cell>
          <cell r="I165">
            <v>0</v>
          </cell>
        </row>
        <row r="166">
          <cell r="A166">
            <v>23743</v>
          </cell>
          <cell r="B166" t="str">
            <v>JARVIS____</v>
          </cell>
          <cell r="C166">
            <v>155.31</v>
          </cell>
          <cell r="D166">
            <v>35.050000000000004</v>
          </cell>
          <cell r="E166">
            <v>63.209999999999987</v>
          </cell>
          <cell r="F166">
            <v>21.07</v>
          </cell>
          <cell r="G166">
            <v>35.980000000000004</v>
          </cell>
          <cell r="H166">
            <v>0</v>
          </cell>
          <cell r="I166">
            <v>0</v>
          </cell>
        </row>
        <row r="167">
          <cell r="A167">
            <v>23744</v>
          </cell>
          <cell r="B167" t="str">
            <v>NINE_MILE_2</v>
          </cell>
          <cell r="C167">
            <v>116.80999999999999</v>
          </cell>
          <cell r="D167">
            <v>-92.370000000000019</v>
          </cell>
          <cell r="E167">
            <v>313.26</v>
          </cell>
          <cell r="F167">
            <v>-18.680000000000003</v>
          </cell>
          <cell r="G167">
            <v>-85.399999999999991</v>
          </cell>
          <cell r="H167">
            <v>0</v>
          </cell>
          <cell r="I167">
            <v>0</v>
          </cell>
        </row>
        <row r="168">
          <cell r="A168">
            <v>23751</v>
          </cell>
          <cell r="B168" t="str">
            <v>GOWANUS_GT 4_GRP</v>
          </cell>
          <cell r="C168">
            <v>-30878.529999999995</v>
          </cell>
          <cell r="D168">
            <v>-6669.3199999999979</v>
          </cell>
          <cell r="E168">
            <v>-12434.819999999998</v>
          </cell>
          <cell r="F168">
            <v>-8309.4500000000007</v>
          </cell>
          <cell r="G168">
            <v>-3464.94</v>
          </cell>
          <cell r="H168">
            <v>0</v>
          </cell>
          <cell r="I168">
            <v>0</v>
          </cell>
        </row>
        <row r="169">
          <cell r="A169">
            <v>23752</v>
          </cell>
          <cell r="B169" t="str">
            <v>CORNELL____</v>
          </cell>
          <cell r="C169">
            <v>-866.28</v>
          </cell>
          <cell r="D169">
            <v>-260.12</v>
          </cell>
          <cell r="E169">
            <v>-230.35999999999999</v>
          </cell>
          <cell r="F169">
            <v>-106.11999999999999</v>
          </cell>
          <cell r="G169">
            <v>-269.68</v>
          </cell>
          <cell r="H169">
            <v>0</v>
          </cell>
          <cell r="I169">
            <v>0</v>
          </cell>
        </row>
        <row r="170">
          <cell r="A170">
            <v>23754</v>
          </cell>
          <cell r="B170" t="str">
            <v>HIGH FALLS___HY</v>
          </cell>
          <cell r="C170">
            <v>-7773.3600000000006</v>
          </cell>
          <cell r="D170">
            <v>-2112.15</v>
          </cell>
          <cell r="E170">
            <v>-3309.32</v>
          </cell>
          <cell r="F170">
            <v>-1162.0300000000002</v>
          </cell>
          <cell r="G170">
            <v>-1189.8600000000004</v>
          </cell>
          <cell r="H170">
            <v>0</v>
          </cell>
          <cell r="I170">
            <v>0</v>
          </cell>
        </row>
        <row r="171">
          <cell r="A171">
            <v>23756</v>
          </cell>
          <cell r="B171" t="str">
            <v>GILBOA___1</v>
          </cell>
          <cell r="C171">
            <v>-4417.9199999999992</v>
          </cell>
          <cell r="D171">
            <v>-1204.0599999999997</v>
          </cell>
          <cell r="E171">
            <v>-1613.25</v>
          </cell>
          <cell r="F171">
            <v>-219.00999999999996</v>
          </cell>
          <cell r="G171">
            <v>-1381.6</v>
          </cell>
          <cell r="H171">
            <v>0</v>
          </cell>
          <cell r="I171">
            <v>0</v>
          </cell>
        </row>
        <row r="172">
          <cell r="A172">
            <v>23757</v>
          </cell>
          <cell r="B172" t="str">
            <v>GILBOA___2</v>
          </cell>
          <cell r="C172">
            <v>-4417.9199999999992</v>
          </cell>
          <cell r="D172">
            <v>-1204.0599999999997</v>
          </cell>
          <cell r="E172">
            <v>-1613.25</v>
          </cell>
          <cell r="F172">
            <v>-219.00999999999996</v>
          </cell>
          <cell r="G172">
            <v>-1381.6</v>
          </cell>
          <cell r="H172">
            <v>0</v>
          </cell>
          <cell r="I172">
            <v>0</v>
          </cell>
        </row>
        <row r="173">
          <cell r="A173">
            <v>23758</v>
          </cell>
          <cell r="B173" t="str">
            <v>GILBOA___3</v>
          </cell>
          <cell r="C173">
            <v>-4417.9199999999992</v>
          </cell>
          <cell r="D173">
            <v>-1204.0599999999997</v>
          </cell>
          <cell r="E173">
            <v>-1613.25</v>
          </cell>
          <cell r="F173">
            <v>-219.00999999999996</v>
          </cell>
          <cell r="G173">
            <v>-1381.6</v>
          </cell>
          <cell r="H173">
            <v>0</v>
          </cell>
          <cell r="I173">
            <v>0</v>
          </cell>
        </row>
        <row r="174">
          <cell r="A174">
            <v>23759</v>
          </cell>
          <cell r="B174" t="str">
            <v>GILBOA___4</v>
          </cell>
          <cell r="C174">
            <v>-4417.9199999999992</v>
          </cell>
          <cell r="D174">
            <v>-1204.0599999999997</v>
          </cell>
          <cell r="E174">
            <v>-1613.25</v>
          </cell>
          <cell r="F174">
            <v>-219.00999999999996</v>
          </cell>
          <cell r="G174">
            <v>-1381.6</v>
          </cell>
          <cell r="H174">
            <v>0</v>
          </cell>
          <cell r="I174">
            <v>0</v>
          </cell>
        </row>
        <row r="175">
          <cell r="A175">
            <v>23760</v>
          </cell>
          <cell r="B175" t="str">
            <v>NIAGARA____</v>
          </cell>
          <cell r="C175">
            <v>-139.81</v>
          </cell>
          <cell r="D175">
            <v>131.72999999999999</v>
          </cell>
          <cell r="E175">
            <v>-81.639999999999986</v>
          </cell>
          <cell r="F175">
            <v>-77.900000000000006</v>
          </cell>
          <cell r="G175">
            <v>-111.99999999999999</v>
          </cell>
          <cell r="H175">
            <v>0</v>
          </cell>
          <cell r="I175">
            <v>0</v>
          </cell>
        </row>
        <row r="176">
          <cell r="A176">
            <v>23765</v>
          </cell>
          <cell r="B176" t="str">
            <v>CH_MISC_IPPS</v>
          </cell>
          <cell r="C176">
            <v>-9537.92</v>
          </cell>
          <cell r="D176">
            <v>-2715.1699999999992</v>
          </cell>
          <cell r="E176">
            <v>-3844.63</v>
          </cell>
          <cell r="F176">
            <v>-1503.02</v>
          </cell>
          <cell r="G176">
            <v>-1475.1</v>
          </cell>
          <cell r="H176">
            <v>0</v>
          </cell>
          <cell r="I176">
            <v>0</v>
          </cell>
        </row>
        <row r="177">
          <cell r="A177">
            <v>23766</v>
          </cell>
          <cell r="B177" t="str">
            <v>FULTON COGEN____</v>
          </cell>
          <cell r="C177">
            <v>-233.69</v>
          </cell>
          <cell r="D177">
            <v>-110.38</v>
          </cell>
          <cell r="E177">
            <v>6.2699999999999907</v>
          </cell>
          <cell r="F177">
            <v>-23.549999999999997</v>
          </cell>
          <cell r="G177">
            <v>-106.03</v>
          </cell>
          <cell r="H177">
            <v>0</v>
          </cell>
          <cell r="I177">
            <v>0</v>
          </cell>
        </row>
        <row r="178">
          <cell r="A178">
            <v>23767</v>
          </cell>
          <cell r="B178" t="str">
            <v>NEG CENTRAL_HIGH_ACRES</v>
          </cell>
          <cell r="C178">
            <v>-271.52</v>
          </cell>
          <cell r="D178">
            <v>-97.18</v>
          </cell>
          <cell r="E178">
            <v>-1.7199999999999793</v>
          </cell>
          <cell r="F178">
            <v>-34.870000000000005</v>
          </cell>
          <cell r="G178">
            <v>-137.75</v>
          </cell>
          <cell r="H178">
            <v>0</v>
          </cell>
          <cell r="I178">
            <v>0</v>
          </cell>
        </row>
        <row r="179">
          <cell r="A179">
            <v>23768</v>
          </cell>
          <cell r="B179" t="str">
            <v>NEG CENTRAL___INDECK</v>
          </cell>
          <cell r="C179">
            <v>-787.4</v>
          </cell>
          <cell r="D179">
            <v>-249.10000000000002</v>
          </cell>
          <cell r="E179">
            <v>-164.9</v>
          </cell>
          <cell r="F179">
            <v>-100.95</v>
          </cell>
          <cell r="G179">
            <v>-272.44999999999993</v>
          </cell>
          <cell r="H179">
            <v>0</v>
          </cell>
          <cell r="I179">
            <v>0</v>
          </cell>
        </row>
        <row r="180">
          <cell r="A180">
            <v>23769</v>
          </cell>
          <cell r="B180" t="str">
            <v>LEDERLE____</v>
          </cell>
          <cell r="C180">
            <v>-9691.83</v>
          </cell>
          <cell r="D180">
            <v>-2988.41</v>
          </cell>
          <cell r="E180">
            <v>-3962.1499999999996</v>
          </cell>
          <cell r="F180">
            <v>-1459.6000000000001</v>
          </cell>
          <cell r="G180">
            <v>-1281.6699999999996</v>
          </cell>
          <cell r="H180">
            <v>0</v>
          </cell>
          <cell r="I180">
            <v>0</v>
          </cell>
        </row>
        <row r="181">
          <cell r="A181">
            <v>23770</v>
          </cell>
          <cell r="B181" t="str">
            <v>YORK___WARBASSE</v>
          </cell>
          <cell r="C181">
            <v>-30878.529999999995</v>
          </cell>
          <cell r="D181">
            <v>-6669.3199999999979</v>
          </cell>
          <cell r="E181">
            <v>-12434.819999999998</v>
          </cell>
          <cell r="F181">
            <v>-8309.4500000000007</v>
          </cell>
          <cell r="G181">
            <v>-3464.94</v>
          </cell>
          <cell r="H181">
            <v>0</v>
          </cell>
          <cell r="I181">
            <v>0</v>
          </cell>
        </row>
        <row r="182">
          <cell r="A182">
            <v>23774</v>
          </cell>
          <cell r="B182" t="str">
            <v>NM WEST___NUG</v>
          </cell>
          <cell r="C182">
            <v>-238.41000000000003</v>
          </cell>
          <cell r="D182">
            <v>77.659999999999982</v>
          </cell>
          <cell r="E182">
            <v>-91.16</v>
          </cell>
          <cell r="F182">
            <v>-80.330000000000013</v>
          </cell>
          <cell r="G182">
            <v>-144.58000000000001</v>
          </cell>
          <cell r="H182">
            <v>0</v>
          </cell>
          <cell r="I182">
            <v>0</v>
          </cell>
        </row>
        <row r="183">
          <cell r="A183">
            <v>23776</v>
          </cell>
          <cell r="B183" t="str">
            <v>E_FISHKILL___LBMP</v>
          </cell>
          <cell r="C183">
            <v>-10628.489999999998</v>
          </cell>
          <cell r="D183">
            <v>-3049.68</v>
          </cell>
          <cell r="E183">
            <v>-4313.46</v>
          </cell>
          <cell r="F183">
            <v>-1736.64</v>
          </cell>
          <cell r="G183">
            <v>-1528.71</v>
          </cell>
          <cell r="H183">
            <v>0</v>
          </cell>
          <cell r="I183">
            <v>0</v>
          </cell>
        </row>
        <row r="184">
          <cell r="A184">
            <v>23777</v>
          </cell>
          <cell r="B184" t="str">
            <v>SITHE___STERLING</v>
          </cell>
          <cell r="C184">
            <v>14.439999999999976</v>
          </cell>
          <cell r="D184">
            <v>-32.990000000000009</v>
          </cell>
          <cell r="E184">
            <v>83.58</v>
          </cell>
          <cell r="F184">
            <v>4</v>
          </cell>
          <cell r="G184">
            <v>-40.150000000000013</v>
          </cell>
          <cell r="H184">
            <v>0</v>
          </cell>
          <cell r="I184">
            <v>0</v>
          </cell>
        </row>
        <row r="185">
          <cell r="A185">
            <v>23778</v>
          </cell>
          <cell r="B185" t="str">
            <v>GLEN PARK____</v>
          </cell>
          <cell r="C185">
            <v>-34.61</v>
          </cell>
          <cell r="D185">
            <v>-56.69</v>
          </cell>
          <cell r="E185">
            <v>76.3</v>
          </cell>
          <cell r="F185">
            <v>-7.3900000000000006</v>
          </cell>
          <cell r="G185">
            <v>-46.83</v>
          </cell>
          <cell r="H185">
            <v>0</v>
          </cell>
          <cell r="I185">
            <v>0</v>
          </cell>
        </row>
        <row r="186">
          <cell r="A186">
            <v>23779</v>
          </cell>
          <cell r="B186" t="str">
            <v>BETHLEHEM___STEEL</v>
          </cell>
          <cell r="C186">
            <v>-747.21999999999991</v>
          </cell>
          <cell r="D186">
            <v>-120.82999999999998</v>
          </cell>
          <cell r="E186">
            <v>-139.46999999999997</v>
          </cell>
          <cell r="F186">
            <v>-89.27000000000001</v>
          </cell>
          <cell r="G186">
            <v>-397.65</v>
          </cell>
          <cell r="H186">
            <v>0</v>
          </cell>
          <cell r="I186">
            <v>0</v>
          </cell>
        </row>
        <row r="187">
          <cell r="A187">
            <v>23780</v>
          </cell>
          <cell r="B187" t="str">
            <v>FORT_DRUM_COGEN</v>
          </cell>
          <cell r="C187">
            <v>-8.6800000000000139</v>
          </cell>
          <cell r="D187">
            <v>-42.82</v>
          </cell>
          <cell r="E187">
            <v>74.279999999999987</v>
          </cell>
          <cell r="F187">
            <v>-0.32000000000000006</v>
          </cell>
          <cell r="G187">
            <v>-39.82</v>
          </cell>
          <cell r="H187">
            <v>0</v>
          </cell>
          <cell r="I187">
            <v>0</v>
          </cell>
        </row>
        <row r="188">
          <cell r="A188">
            <v>23781</v>
          </cell>
          <cell r="B188" t="str">
            <v>INDECK___YERKES</v>
          </cell>
          <cell r="C188">
            <v>-415.46999999999997</v>
          </cell>
          <cell r="D188">
            <v>-17.189999999999998</v>
          </cell>
          <cell r="E188">
            <v>-104.73</v>
          </cell>
          <cell r="F188">
            <v>-82.85</v>
          </cell>
          <cell r="G188">
            <v>-210.7</v>
          </cell>
          <cell r="H188">
            <v>0</v>
          </cell>
          <cell r="I188">
            <v>0</v>
          </cell>
        </row>
        <row r="189">
          <cell r="A189">
            <v>23783</v>
          </cell>
          <cell r="B189" t="str">
            <v>INDECK___OSWEGO</v>
          </cell>
          <cell r="C189">
            <v>-250.48999999999998</v>
          </cell>
          <cell r="D189">
            <v>-105.92999999999999</v>
          </cell>
          <cell r="E189">
            <v>-18.539999999999988</v>
          </cell>
          <cell r="F189">
            <v>-22.56</v>
          </cell>
          <cell r="G189">
            <v>-103.46000000000001</v>
          </cell>
          <cell r="H189">
            <v>0</v>
          </cell>
          <cell r="I189">
            <v>0</v>
          </cell>
        </row>
        <row r="190">
          <cell r="A190">
            <v>23786</v>
          </cell>
          <cell r="B190" t="str">
            <v>LINDEN COGEN____</v>
          </cell>
          <cell r="C190">
            <v>-11249.019999999999</v>
          </cell>
          <cell r="D190">
            <v>-4039.1000000000004</v>
          </cell>
          <cell r="E190">
            <v>-5315.329999999999</v>
          </cell>
          <cell r="F190">
            <v>-1785.3699999999997</v>
          </cell>
          <cell r="G190">
            <v>-109.21999999999997</v>
          </cell>
          <cell r="H190">
            <v>0</v>
          </cell>
          <cell r="I190">
            <v>0</v>
          </cell>
        </row>
        <row r="191">
          <cell r="A191">
            <v>23790</v>
          </cell>
          <cell r="B191" t="str">
            <v>BINGHAMTON___COGEN</v>
          </cell>
          <cell r="C191">
            <v>-1913.6599999999999</v>
          </cell>
          <cell r="D191">
            <v>-552.33000000000015</v>
          </cell>
          <cell r="E191">
            <v>-666.05</v>
          </cell>
          <cell r="F191">
            <v>-200.12999999999997</v>
          </cell>
          <cell r="G191">
            <v>-495.14999999999992</v>
          </cell>
          <cell r="H191">
            <v>0</v>
          </cell>
          <cell r="I191">
            <v>0</v>
          </cell>
        </row>
        <row r="192">
          <cell r="A192">
            <v>23791</v>
          </cell>
          <cell r="B192" t="str">
            <v>NEG WEST_LEA_LOCKPORT</v>
          </cell>
          <cell r="C192">
            <v>-307.02999999999997</v>
          </cell>
          <cell r="D192">
            <v>52.750000000000014</v>
          </cell>
          <cell r="E192">
            <v>-88.71</v>
          </cell>
          <cell r="F192">
            <v>-80.210000000000008</v>
          </cell>
          <cell r="G192">
            <v>-190.86</v>
          </cell>
          <cell r="H192">
            <v>0</v>
          </cell>
          <cell r="I192">
            <v>0</v>
          </cell>
        </row>
        <row r="193">
          <cell r="A193">
            <v>23792</v>
          </cell>
          <cell r="B193" t="str">
            <v>NEG NORTH_KES_CHATEGAY</v>
          </cell>
          <cell r="C193">
            <v>147.12</v>
          </cell>
          <cell r="D193">
            <v>9.3599999999999977</v>
          </cell>
          <cell r="E193">
            <v>72.7</v>
          </cell>
          <cell r="F193">
            <v>7.9599999999999991</v>
          </cell>
          <cell r="G193">
            <v>57.099999999999994</v>
          </cell>
          <cell r="H193">
            <v>0</v>
          </cell>
          <cell r="I193">
            <v>0</v>
          </cell>
        </row>
        <row r="194">
          <cell r="A194">
            <v>23793</v>
          </cell>
          <cell r="B194" t="str">
            <v>NEG NORTH_FLCN_SEA</v>
          </cell>
          <cell r="C194">
            <v>203.89</v>
          </cell>
          <cell r="D194">
            <v>8.8199999999999825</v>
          </cell>
          <cell r="E194">
            <v>92.149999999999991</v>
          </cell>
          <cell r="F194">
            <v>11.92</v>
          </cell>
          <cell r="G194">
            <v>91.000000000000014</v>
          </cell>
          <cell r="H194">
            <v>0</v>
          </cell>
          <cell r="I194">
            <v>0</v>
          </cell>
        </row>
        <row r="195">
          <cell r="A195">
            <v>23794</v>
          </cell>
          <cell r="B195" t="str">
            <v>NYPA___HOLTSVILL</v>
          </cell>
          <cell r="C195">
            <v>-26915.57</v>
          </cell>
          <cell r="D195">
            <v>-7248.33</v>
          </cell>
          <cell r="E195">
            <v>-8227.56</v>
          </cell>
          <cell r="F195">
            <v>-5722.6099999999988</v>
          </cell>
          <cell r="G195">
            <v>-5717.0700000000006</v>
          </cell>
          <cell r="H195">
            <v>0</v>
          </cell>
          <cell r="I195">
            <v>0</v>
          </cell>
        </row>
        <row r="196">
          <cell r="A196">
            <v>23796</v>
          </cell>
          <cell r="B196" t="str">
            <v>RENSSELAER___COGEN</v>
          </cell>
          <cell r="C196">
            <v>-5437.85</v>
          </cell>
          <cell r="D196">
            <v>-2085.5000000000005</v>
          </cell>
          <cell r="E196">
            <v>-1250.47</v>
          </cell>
          <cell r="F196">
            <v>-301.81000000000006</v>
          </cell>
          <cell r="G196">
            <v>-1800.07</v>
          </cell>
          <cell r="H196">
            <v>0</v>
          </cell>
          <cell r="I196">
            <v>0</v>
          </cell>
        </row>
        <row r="197">
          <cell r="A197">
            <v>23797</v>
          </cell>
          <cell r="B197" t="str">
            <v>SENECA___ENERGY</v>
          </cell>
          <cell r="C197">
            <v>-497.29999999999995</v>
          </cell>
          <cell r="D197">
            <v>-163.79999999999998</v>
          </cell>
          <cell r="E197">
            <v>-88.800000000000011</v>
          </cell>
          <cell r="F197">
            <v>-69.94</v>
          </cell>
          <cell r="G197">
            <v>-174.76000000000002</v>
          </cell>
          <cell r="H197">
            <v>0</v>
          </cell>
          <cell r="I197">
            <v>0</v>
          </cell>
        </row>
        <row r="198">
          <cell r="A198">
            <v>23798</v>
          </cell>
          <cell r="B198" t="str">
            <v>ADK RESOURCE___RCVRY</v>
          </cell>
          <cell r="C198">
            <v>-6007.7699999999986</v>
          </cell>
          <cell r="D198">
            <v>-2329.6199999999994</v>
          </cell>
          <cell r="E198">
            <v>-1434.6699999999998</v>
          </cell>
          <cell r="F198">
            <v>-377.15000000000003</v>
          </cell>
          <cell r="G198">
            <v>-1866.3299999999997</v>
          </cell>
          <cell r="H198">
            <v>0</v>
          </cell>
          <cell r="I198">
            <v>0</v>
          </cell>
        </row>
        <row r="199">
          <cell r="A199">
            <v>23799</v>
          </cell>
          <cell r="B199" t="str">
            <v>SELKIRK___II</v>
          </cell>
          <cell r="C199">
            <v>-5180.1699999999992</v>
          </cell>
          <cell r="D199">
            <v>-1938.46</v>
          </cell>
          <cell r="E199">
            <v>-1163.57</v>
          </cell>
          <cell r="F199">
            <v>-290</v>
          </cell>
          <cell r="G199">
            <v>-1788.1399999999996</v>
          </cell>
          <cell r="H199">
            <v>0</v>
          </cell>
          <cell r="I199">
            <v>0</v>
          </cell>
        </row>
        <row r="200">
          <cell r="A200">
            <v>23800</v>
          </cell>
          <cell r="B200" t="str">
            <v>SITHE___INDEPEND</v>
          </cell>
          <cell r="C200">
            <v>94.520000000000167</v>
          </cell>
          <cell r="D200">
            <v>-94.370000000000033</v>
          </cell>
          <cell r="E200">
            <v>295.10000000000019</v>
          </cell>
          <cell r="F200">
            <v>-18.940000000000001</v>
          </cell>
          <cell r="G200">
            <v>-87.27</v>
          </cell>
          <cell r="H200">
            <v>0</v>
          </cell>
          <cell r="I200">
            <v>0</v>
          </cell>
        </row>
        <row r="201">
          <cell r="A201">
            <v>23801</v>
          </cell>
          <cell r="B201" t="str">
            <v>SELKIRK___l</v>
          </cell>
          <cell r="C201">
            <v>-5171.66</v>
          </cell>
          <cell r="D201">
            <v>-1942.82</v>
          </cell>
          <cell r="E201">
            <v>-1156.9399999999998</v>
          </cell>
          <cell r="F201">
            <v>-288.66000000000003</v>
          </cell>
          <cell r="G201">
            <v>-1783.24</v>
          </cell>
          <cell r="H201">
            <v>0</v>
          </cell>
          <cell r="I201">
            <v>0</v>
          </cell>
        </row>
        <row r="202">
          <cell r="A202">
            <v>23802</v>
          </cell>
          <cell r="B202" t="str">
            <v>INDECK___CORINTH</v>
          </cell>
          <cell r="C202">
            <v>-6039.380000000001</v>
          </cell>
          <cell r="D202">
            <v>-2333.0500000000006</v>
          </cell>
          <cell r="E202">
            <v>-1445.83</v>
          </cell>
          <cell r="F202">
            <v>-377.34999999999997</v>
          </cell>
          <cell r="G202">
            <v>-1883.15</v>
          </cell>
          <cell r="H202">
            <v>0</v>
          </cell>
          <cell r="I202">
            <v>0</v>
          </cell>
        </row>
        <row r="203">
          <cell r="A203">
            <v>23803</v>
          </cell>
          <cell r="B203" t="str">
            <v>BURROWS___LYONSDAL</v>
          </cell>
          <cell r="C203">
            <v>104.69</v>
          </cell>
          <cell r="D203">
            <v>15.030000000000001</v>
          </cell>
          <cell r="E203">
            <v>75.839999999999989</v>
          </cell>
          <cell r="F203">
            <v>13.82</v>
          </cell>
          <cell r="G203">
            <v>0</v>
          </cell>
          <cell r="H203">
            <v>0</v>
          </cell>
          <cell r="I203">
            <v>0</v>
          </cell>
        </row>
        <row r="204">
          <cell r="A204">
            <v>23804</v>
          </cell>
          <cell r="B204" t="str">
            <v>IP___TICONDEROGA</v>
          </cell>
          <cell r="C204">
            <v>-6371.9400000000005</v>
          </cell>
          <cell r="D204">
            <v>-2486.9500000000003</v>
          </cell>
          <cell r="E204">
            <v>-1597.1200000000001</v>
          </cell>
          <cell r="F204">
            <v>-444.76</v>
          </cell>
          <cell r="G204">
            <v>-1843.11</v>
          </cell>
          <cell r="H204">
            <v>0</v>
          </cell>
          <cell r="I204">
            <v>0</v>
          </cell>
        </row>
        <row r="205">
          <cell r="A205">
            <v>23805</v>
          </cell>
          <cell r="B205" t="str">
            <v>WATERTOWN___HYD</v>
          </cell>
          <cell r="C205">
            <v>-20.760000000000023</v>
          </cell>
          <cell r="D205">
            <v>-48.87</v>
          </cell>
          <cell r="E205">
            <v>75.009999999999977</v>
          </cell>
          <cell r="F205">
            <v>-6.34</v>
          </cell>
          <cell r="G205">
            <v>-40.56</v>
          </cell>
          <cell r="H205">
            <v>0</v>
          </cell>
          <cell r="I205">
            <v>0</v>
          </cell>
        </row>
        <row r="206">
          <cell r="A206">
            <v>23807</v>
          </cell>
          <cell r="B206" t="str">
            <v>DOGLEVILLE___HYD</v>
          </cell>
          <cell r="C206">
            <v>155.31</v>
          </cell>
          <cell r="D206">
            <v>35.050000000000004</v>
          </cell>
          <cell r="E206">
            <v>63.209999999999987</v>
          </cell>
          <cell r="F206">
            <v>21.07</v>
          </cell>
          <cell r="G206">
            <v>35.980000000000004</v>
          </cell>
          <cell r="H206">
            <v>0</v>
          </cell>
          <cell r="I206">
            <v>0</v>
          </cell>
        </row>
        <row r="207">
          <cell r="A207">
            <v>23808</v>
          </cell>
          <cell r="B207" t="str">
            <v>GENERAL___MILLS</v>
          </cell>
          <cell r="C207">
            <v>-747.21999999999991</v>
          </cell>
          <cell r="D207">
            <v>-120.82999999999998</v>
          </cell>
          <cell r="E207">
            <v>-139.46999999999997</v>
          </cell>
          <cell r="F207">
            <v>-89.27000000000001</v>
          </cell>
          <cell r="G207">
            <v>-397.65</v>
          </cell>
          <cell r="H207">
            <v>0</v>
          </cell>
          <cell r="I207">
            <v>0</v>
          </cell>
        </row>
        <row r="208">
          <cell r="A208">
            <v>23809</v>
          </cell>
          <cell r="B208" t="str">
            <v>US___GYPSUM</v>
          </cell>
          <cell r="C208">
            <v>-527.72</v>
          </cell>
          <cell r="D208">
            <v>-181.2</v>
          </cell>
          <cell r="E208">
            <v>-88.889999999999986</v>
          </cell>
          <cell r="F208">
            <v>-76.709999999999994</v>
          </cell>
          <cell r="G208">
            <v>-180.92000000000004</v>
          </cell>
          <cell r="H208">
            <v>0</v>
          </cell>
          <cell r="I208">
            <v>0</v>
          </cell>
        </row>
        <row r="209">
          <cell r="A209">
            <v>23810</v>
          </cell>
          <cell r="B209" t="str">
            <v>HUDSON AVE_GT_3</v>
          </cell>
          <cell r="C209">
            <v>-13967.270000000002</v>
          </cell>
          <cell r="D209">
            <v>-4368.3200000000015</v>
          </cell>
          <cell r="E209">
            <v>-5315.329999999999</v>
          </cell>
          <cell r="F209">
            <v>-2207.83</v>
          </cell>
          <cell r="G209">
            <v>-2075.7900000000004</v>
          </cell>
          <cell r="H209">
            <v>0</v>
          </cell>
          <cell r="I209">
            <v>0</v>
          </cell>
        </row>
        <row r="210">
          <cell r="A210">
            <v>23811</v>
          </cell>
          <cell r="B210" t="str">
            <v>NEG WEST___LANCASTR</v>
          </cell>
          <cell r="C210">
            <v>-843.3599999999999</v>
          </cell>
          <cell r="D210">
            <v>-143.24</v>
          </cell>
          <cell r="E210">
            <v>-190.79000000000002</v>
          </cell>
          <cell r="F210">
            <v>-103.45</v>
          </cell>
          <cell r="G210">
            <v>-405.87999999999994</v>
          </cell>
          <cell r="H210">
            <v>0</v>
          </cell>
          <cell r="I210">
            <v>0</v>
          </cell>
        </row>
        <row r="211">
          <cell r="A211">
            <v>23856</v>
          </cell>
          <cell r="B211" t="str">
            <v>FIBERTEK___ENERGY</v>
          </cell>
          <cell r="C211">
            <v>-318.92000000000007</v>
          </cell>
          <cell r="D211">
            <v>-132.72</v>
          </cell>
          <cell r="E211">
            <v>-22.880000000000024</v>
          </cell>
          <cell r="F211">
            <v>-29.510000000000005</v>
          </cell>
          <cell r="G211">
            <v>-133.81000000000003</v>
          </cell>
          <cell r="H211">
            <v>0</v>
          </cell>
          <cell r="I211">
            <v>0</v>
          </cell>
        </row>
        <row r="212">
          <cell r="A212">
            <v>23857</v>
          </cell>
          <cell r="B212" t="str">
            <v>CARTHAGE___PAPER</v>
          </cell>
          <cell r="C212">
            <v>12.630000000000003</v>
          </cell>
          <cell r="D212">
            <v>-33.06</v>
          </cell>
          <cell r="E212">
            <v>77.63000000000001</v>
          </cell>
          <cell r="F212">
            <v>1.2400000000000002</v>
          </cell>
          <cell r="G212">
            <v>-33.180000000000007</v>
          </cell>
          <cell r="H212">
            <v>0</v>
          </cell>
          <cell r="I212">
            <v>0</v>
          </cell>
        </row>
        <row r="213">
          <cell r="A213">
            <v>23858</v>
          </cell>
          <cell r="B213" t="str">
            <v>NSINS_S._GLNS_FALLS</v>
          </cell>
          <cell r="C213">
            <v>-6018.9499999999989</v>
          </cell>
          <cell r="D213">
            <v>-2332.2999999999997</v>
          </cell>
          <cell r="E213">
            <v>-1437.56</v>
          </cell>
          <cell r="F213">
            <v>-376.15</v>
          </cell>
          <cell r="G213">
            <v>-1872.94</v>
          </cell>
          <cell r="H213">
            <v>0</v>
          </cell>
          <cell r="I213">
            <v>0</v>
          </cell>
        </row>
        <row r="214">
          <cell r="A214">
            <v>23895</v>
          </cell>
          <cell r="B214" t="str">
            <v>CH_RES_NIAGARA</v>
          </cell>
          <cell r="C214">
            <v>-238.41000000000003</v>
          </cell>
          <cell r="D214">
            <v>77.659999999999982</v>
          </cell>
          <cell r="E214">
            <v>-91.16</v>
          </cell>
          <cell r="F214">
            <v>-80.330000000000013</v>
          </cell>
          <cell r="G214">
            <v>-144.58000000000001</v>
          </cell>
          <cell r="H214">
            <v>0</v>
          </cell>
          <cell r="I214">
            <v>0</v>
          </cell>
        </row>
        <row r="215">
          <cell r="A215">
            <v>23900</v>
          </cell>
          <cell r="B215" t="str">
            <v>FORT ORANGE____</v>
          </cell>
          <cell r="C215">
            <v>-5810.01</v>
          </cell>
          <cell r="D215">
            <v>-2138.4700000000003</v>
          </cell>
          <cell r="E215">
            <v>-1487.8300000000002</v>
          </cell>
          <cell r="F215">
            <v>-406.97</v>
          </cell>
          <cell r="G215">
            <v>-1776.74</v>
          </cell>
          <cell r="H215">
            <v>0</v>
          </cell>
          <cell r="I215">
            <v>0</v>
          </cell>
        </row>
        <row r="216">
          <cell r="A216">
            <v>23901</v>
          </cell>
          <cell r="B216" t="str">
            <v>NEPA___ENERGY</v>
          </cell>
          <cell r="C216">
            <v>-1060.18</v>
          </cell>
          <cell r="D216">
            <v>-236.15000000000006</v>
          </cell>
          <cell r="E216">
            <v>-264.78000000000003</v>
          </cell>
          <cell r="F216">
            <v>-119.08000000000001</v>
          </cell>
          <cell r="G216">
            <v>-440.17</v>
          </cell>
          <cell r="H216">
            <v>0</v>
          </cell>
          <cell r="I216">
            <v>0</v>
          </cell>
        </row>
        <row r="217">
          <cell r="A217">
            <v>23902</v>
          </cell>
          <cell r="B217" t="str">
            <v>SITHE___MASSENA</v>
          </cell>
          <cell r="C217">
            <v>121.44</v>
          </cell>
          <cell r="D217">
            <v>19.639999999999997</v>
          </cell>
          <cell r="E217">
            <v>59.49</v>
          </cell>
          <cell r="F217">
            <v>9.4799999999999986</v>
          </cell>
          <cell r="G217">
            <v>32.83</v>
          </cell>
          <cell r="H217">
            <v>0</v>
          </cell>
          <cell r="I217">
            <v>0</v>
          </cell>
        </row>
        <row r="218">
          <cell r="A218">
            <v>23903</v>
          </cell>
          <cell r="B218" t="str">
            <v>AMERICAN___BRASS</v>
          </cell>
          <cell r="C218">
            <v>-415.46999999999997</v>
          </cell>
          <cell r="D218">
            <v>-17.189999999999998</v>
          </cell>
          <cell r="E218">
            <v>-104.73</v>
          </cell>
          <cell r="F218">
            <v>-82.85</v>
          </cell>
          <cell r="G218">
            <v>-210.7</v>
          </cell>
          <cell r="H218">
            <v>0</v>
          </cell>
          <cell r="I218">
            <v>0</v>
          </cell>
        </row>
        <row r="219">
          <cell r="A219">
            <v>23913</v>
          </cell>
          <cell r="B219" t="str">
            <v>NEG NORTH___LWR_SARANAC</v>
          </cell>
          <cell r="C219">
            <v>195.49</v>
          </cell>
          <cell r="D219">
            <v>8.5300000000000082</v>
          </cell>
          <cell r="E219">
            <v>89.16</v>
          </cell>
          <cell r="F219">
            <v>11.45</v>
          </cell>
          <cell r="G219">
            <v>86.350000000000009</v>
          </cell>
          <cell r="H219">
            <v>0</v>
          </cell>
          <cell r="I219">
            <v>0</v>
          </cell>
        </row>
        <row r="220">
          <cell r="A220">
            <v>23914</v>
          </cell>
          <cell r="B220" t="str">
            <v>RUSSELL___STATION</v>
          </cell>
          <cell r="C220">
            <v>-329.69000000000005</v>
          </cell>
          <cell r="D220">
            <v>-110.98000000000002</v>
          </cell>
          <cell r="E220">
            <v>-12.060000000000027</v>
          </cell>
          <cell r="F220">
            <v>-64.650000000000006</v>
          </cell>
          <cell r="G220">
            <v>-142</v>
          </cell>
          <cell r="H220">
            <v>0</v>
          </cell>
          <cell r="I220">
            <v>0</v>
          </cell>
        </row>
        <row r="221">
          <cell r="A221">
            <v>23915</v>
          </cell>
          <cell r="B221" t="str">
            <v>NEG NORTH___ALICE_FALLS</v>
          </cell>
          <cell r="C221">
            <v>195.32000000000002</v>
          </cell>
          <cell r="D221">
            <v>8.4500000000000099</v>
          </cell>
          <cell r="E221">
            <v>89.07</v>
          </cell>
          <cell r="F221">
            <v>11.45</v>
          </cell>
          <cell r="G221">
            <v>86.350000000000009</v>
          </cell>
          <cell r="H221">
            <v>0</v>
          </cell>
          <cell r="I221">
            <v>0</v>
          </cell>
        </row>
        <row r="222">
          <cell r="A222">
            <v>23982</v>
          </cell>
          <cell r="B222" t="str">
            <v>INDECK___OLEAN</v>
          </cell>
          <cell r="C222">
            <v>-836.7299999999999</v>
          </cell>
          <cell r="D222">
            <v>-154.42000000000002</v>
          </cell>
          <cell r="E222">
            <v>-166.31</v>
          </cell>
          <cell r="F222">
            <v>-101.16</v>
          </cell>
          <cell r="G222">
            <v>-414.83999999999992</v>
          </cell>
          <cell r="H222">
            <v>0</v>
          </cell>
          <cell r="I222">
            <v>0</v>
          </cell>
        </row>
        <row r="223">
          <cell r="A223">
            <v>23983</v>
          </cell>
          <cell r="B223" t="str">
            <v>CH_RES_BVR_FALLS</v>
          </cell>
          <cell r="C223">
            <v>301.56</v>
          </cell>
          <cell r="D223">
            <v>97.7</v>
          </cell>
          <cell r="E223">
            <v>86.160000000000011</v>
          </cell>
          <cell r="F223">
            <v>38.35</v>
          </cell>
          <cell r="G223">
            <v>79.349999999999994</v>
          </cell>
          <cell r="H223">
            <v>0</v>
          </cell>
          <cell r="I223">
            <v>0</v>
          </cell>
        </row>
        <row r="224">
          <cell r="A224">
            <v>23985</v>
          </cell>
          <cell r="B224" t="str">
            <v>CH_RES_SYRACUSE</v>
          </cell>
          <cell r="C224">
            <v>-318.92000000000007</v>
          </cell>
          <cell r="D224">
            <v>-132.72</v>
          </cell>
          <cell r="E224">
            <v>-22.880000000000024</v>
          </cell>
          <cell r="F224">
            <v>-29.510000000000005</v>
          </cell>
          <cell r="G224">
            <v>-133.81000000000003</v>
          </cell>
          <cell r="H224">
            <v>0</v>
          </cell>
          <cell r="I224">
            <v>0</v>
          </cell>
        </row>
        <row r="225">
          <cell r="A225">
            <v>23986</v>
          </cell>
          <cell r="B225" t="str">
            <v>ONONDAGA___COGEN</v>
          </cell>
          <cell r="C225">
            <v>-318.92000000000007</v>
          </cell>
          <cell r="D225">
            <v>-132.72</v>
          </cell>
          <cell r="E225">
            <v>-22.880000000000024</v>
          </cell>
          <cell r="F225">
            <v>-29.510000000000005</v>
          </cell>
          <cell r="G225">
            <v>-133.81000000000003</v>
          </cell>
          <cell r="H225">
            <v>0</v>
          </cell>
          <cell r="I225">
            <v>0</v>
          </cell>
        </row>
        <row r="226">
          <cell r="A226">
            <v>23987</v>
          </cell>
          <cell r="B226" t="str">
            <v>ONONDAGA_REF_OCCRA</v>
          </cell>
          <cell r="C226">
            <v>-285.81000000000006</v>
          </cell>
          <cell r="D226">
            <v>-128.54000000000002</v>
          </cell>
          <cell r="E226">
            <v>-0.2700000000000049</v>
          </cell>
          <cell r="F226">
            <v>-28.689999999999998</v>
          </cell>
          <cell r="G226">
            <v>-128.31</v>
          </cell>
          <cell r="H226">
            <v>0</v>
          </cell>
          <cell r="I226">
            <v>0</v>
          </cell>
        </row>
        <row r="227">
          <cell r="A227">
            <v>23988</v>
          </cell>
          <cell r="B227" t="str">
            <v>IP CORINTH___1</v>
          </cell>
          <cell r="C227">
            <v>-6039.380000000001</v>
          </cell>
          <cell r="D227">
            <v>-2333.0500000000006</v>
          </cell>
          <cell r="E227">
            <v>-1445.83</v>
          </cell>
          <cell r="F227">
            <v>-377.34999999999997</v>
          </cell>
          <cell r="G227">
            <v>-1883.15</v>
          </cell>
          <cell r="H227">
            <v>0</v>
          </cell>
          <cell r="I227">
            <v>0</v>
          </cell>
        </row>
        <row r="228">
          <cell r="A228">
            <v>23990</v>
          </cell>
          <cell r="B228" t="str">
            <v>PROJECT___ORANGE</v>
          </cell>
          <cell r="C228">
            <v>-213.40999999999997</v>
          </cell>
          <cell r="D228">
            <v>-116.24</v>
          </cell>
          <cell r="E228">
            <v>41.40000000000002</v>
          </cell>
          <cell r="F228">
            <v>-25.249999999999996</v>
          </cell>
          <cell r="G228">
            <v>-113.32</v>
          </cell>
          <cell r="H228">
            <v>0</v>
          </cell>
          <cell r="I228">
            <v>0</v>
          </cell>
        </row>
        <row r="229">
          <cell r="A229">
            <v>24000</v>
          </cell>
          <cell r="B229" t="str">
            <v>PLEASANTVLY___LBMP</v>
          </cell>
          <cell r="C229">
            <v>-11005.199999999997</v>
          </cell>
          <cell r="D229">
            <v>-3317.389999999999</v>
          </cell>
          <cell r="E229">
            <v>-4448.95</v>
          </cell>
          <cell r="F229">
            <v>-1749.72</v>
          </cell>
          <cell r="G229">
            <v>-1489.14</v>
          </cell>
          <cell r="H229">
            <v>0</v>
          </cell>
          <cell r="I229">
            <v>0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-345.84000000000003</v>
          </cell>
          <cell r="D231">
            <v>25.949999999999982</v>
          </cell>
          <cell r="E231">
            <v>-100.44000000000003</v>
          </cell>
          <cell r="F231">
            <v>-82.53</v>
          </cell>
          <cell r="G231">
            <v>-188.82</v>
          </cell>
          <cell r="H231">
            <v>0</v>
          </cell>
          <cell r="I231">
            <v>0</v>
          </cell>
        </row>
        <row r="232">
          <cell r="A232">
            <v>24011</v>
          </cell>
          <cell r="B232" t="str">
            <v>ADK HUDSON___FALLS</v>
          </cell>
          <cell r="C232">
            <v>-6007.7699999999986</v>
          </cell>
          <cell r="D232">
            <v>-2329.6199999999994</v>
          </cell>
          <cell r="E232">
            <v>-1434.6699999999998</v>
          </cell>
          <cell r="F232">
            <v>-377.15000000000003</v>
          </cell>
          <cell r="G232">
            <v>-1866.3299999999997</v>
          </cell>
          <cell r="H232">
            <v>0</v>
          </cell>
          <cell r="I232">
            <v>0</v>
          </cell>
        </row>
        <row r="233">
          <cell r="A233">
            <v>24013</v>
          </cell>
          <cell r="B233" t="str">
            <v>LITTLE FALLS___HYD</v>
          </cell>
          <cell r="C233">
            <v>155.31</v>
          </cell>
          <cell r="D233">
            <v>35.050000000000004</v>
          </cell>
          <cell r="E233">
            <v>63.209999999999987</v>
          </cell>
          <cell r="F233">
            <v>21.07</v>
          </cell>
          <cell r="G233">
            <v>35.980000000000004</v>
          </cell>
          <cell r="H233">
            <v>0</v>
          </cell>
          <cell r="I233">
            <v>0</v>
          </cell>
        </row>
        <row r="234">
          <cell r="A234">
            <v>24014</v>
          </cell>
          <cell r="B234" t="str">
            <v>LONG_LAKE_PHOENIX</v>
          </cell>
          <cell r="C234">
            <v>-237.55</v>
          </cell>
          <cell r="D234">
            <v>-109.97</v>
          </cell>
          <cell r="E234">
            <v>1.9999999999999805</v>
          </cell>
          <cell r="F234">
            <v>-23.549999999999997</v>
          </cell>
          <cell r="G234">
            <v>-106.03</v>
          </cell>
          <cell r="H234">
            <v>0</v>
          </cell>
          <cell r="I234">
            <v>0</v>
          </cell>
        </row>
        <row r="235">
          <cell r="A235">
            <v>24015</v>
          </cell>
          <cell r="B235" t="str">
            <v>MEDINA___POWER</v>
          </cell>
          <cell r="C235">
            <v>-735.05</v>
          </cell>
          <cell r="D235">
            <v>-80.890000000000015</v>
          </cell>
          <cell r="E235">
            <v>-154.50999999999996</v>
          </cell>
          <cell r="F235">
            <v>-93.089999999999989</v>
          </cell>
          <cell r="G235">
            <v>-406.55999999999995</v>
          </cell>
          <cell r="H235">
            <v>0</v>
          </cell>
          <cell r="I235">
            <v>0</v>
          </cell>
        </row>
        <row r="236">
          <cell r="A236">
            <v>24016</v>
          </cell>
          <cell r="B236" t="str">
            <v>HARZA MOOSE___RIVER</v>
          </cell>
          <cell r="C236">
            <v>104.69</v>
          </cell>
          <cell r="D236">
            <v>15.030000000000001</v>
          </cell>
          <cell r="E236">
            <v>75.839999999999989</v>
          </cell>
          <cell r="F236">
            <v>13.82</v>
          </cell>
          <cell r="G236">
            <v>0</v>
          </cell>
          <cell r="H236">
            <v>0</v>
          </cell>
          <cell r="I236">
            <v>0</v>
          </cell>
        </row>
        <row r="237">
          <cell r="A237">
            <v>24017</v>
          </cell>
          <cell r="B237" t="str">
            <v>SYRACUSE___POWER</v>
          </cell>
          <cell r="C237">
            <v>-285.81000000000006</v>
          </cell>
          <cell r="D237">
            <v>-128.54000000000002</v>
          </cell>
          <cell r="E237">
            <v>-0.2700000000000049</v>
          </cell>
          <cell r="F237">
            <v>-28.689999999999998</v>
          </cell>
          <cell r="G237">
            <v>-128.31</v>
          </cell>
          <cell r="H237">
            <v>0</v>
          </cell>
          <cell r="I237">
            <v>0</v>
          </cell>
        </row>
        <row r="238">
          <cell r="A238">
            <v>24018</v>
          </cell>
          <cell r="B238" t="str">
            <v>CRESCENT___HYD</v>
          </cell>
          <cell r="C238">
            <v>-5616.1299999999992</v>
          </cell>
          <cell r="D238">
            <v>-2197.98</v>
          </cell>
          <cell r="E238">
            <v>-1290.76</v>
          </cell>
          <cell r="F238">
            <v>-307.95</v>
          </cell>
          <cell r="G238">
            <v>-1819.4399999999998</v>
          </cell>
          <cell r="H238">
            <v>0</v>
          </cell>
          <cell r="I238">
            <v>0</v>
          </cell>
        </row>
        <row r="239">
          <cell r="A239">
            <v>24019</v>
          </cell>
          <cell r="B239" t="str">
            <v>INDIAN POINT_GT_3</v>
          </cell>
          <cell r="C239">
            <v>-10380.140000000001</v>
          </cell>
          <cell r="D239">
            <v>-3393.150000000001</v>
          </cell>
          <cell r="E239">
            <v>-4154.21</v>
          </cell>
          <cell r="F239">
            <v>-1576.8700000000001</v>
          </cell>
          <cell r="G239">
            <v>-1255.9099999999999</v>
          </cell>
          <cell r="H239">
            <v>0</v>
          </cell>
          <cell r="I239">
            <v>0</v>
          </cell>
        </row>
        <row r="240">
          <cell r="A240">
            <v>24020</v>
          </cell>
          <cell r="B240" t="str">
            <v>VISCHER___FERRY HYD</v>
          </cell>
          <cell r="C240">
            <v>-5616.1299999999992</v>
          </cell>
          <cell r="D240">
            <v>-2197.98</v>
          </cell>
          <cell r="E240">
            <v>-1290.76</v>
          </cell>
          <cell r="F240">
            <v>-307.95</v>
          </cell>
          <cell r="G240">
            <v>-1819.4399999999998</v>
          </cell>
          <cell r="H240">
            <v>0</v>
          </cell>
          <cell r="I240">
            <v>0</v>
          </cell>
        </row>
        <row r="241">
          <cell r="A241">
            <v>24021</v>
          </cell>
          <cell r="B241" t="str">
            <v>SITHE___OGDNSBRG</v>
          </cell>
          <cell r="C241">
            <v>110.87000000000002</v>
          </cell>
          <cell r="D241">
            <v>13.85</v>
          </cell>
          <cell r="E241">
            <v>63.360000000000007</v>
          </cell>
          <cell r="F241">
            <v>7.9</v>
          </cell>
          <cell r="G241">
            <v>25.76</v>
          </cell>
          <cell r="H241">
            <v>0</v>
          </cell>
          <cell r="I241">
            <v>0</v>
          </cell>
        </row>
        <row r="242">
          <cell r="A242">
            <v>24023</v>
          </cell>
          <cell r="B242" t="str">
            <v>PYRITES___HYD</v>
          </cell>
          <cell r="C242">
            <v>75.179999999999993</v>
          </cell>
          <cell r="D242">
            <v>11.5</v>
          </cell>
          <cell r="E242">
            <v>53.36</v>
          </cell>
          <cell r="F242">
            <v>7.13</v>
          </cell>
          <cell r="G242">
            <v>3.1900000000000004</v>
          </cell>
          <cell r="H242">
            <v>0</v>
          </cell>
          <cell r="I242">
            <v>0</v>
          </cell>
        </row>
        <row r="243">
          <cell r="A243">
            <v>24024</v>
          </cell>
          <cell r="B243" t="str">
            <v>SITHE___BATAVIA</v>
          </cell>
          <cell r="C243">
            <v>-503.45000000000005</v>
          </cell>
          <cell r="D243">
            <v>-172.29</v>
          </cell>
          <cell r="E243">
            <v>-80.239999999999966</v>
          </cell>
          <cell r="F243">
            <v>-75.97999999999999</v>
          </cell>
          <cell r="G243">
            <v>-174.94000000000003</v>
          </cell>
          <cell r="H243">
            <v>0</v>
          </cell>
          <cell r="I243">
            <v>0</v>
          </cell>
        </row>
        <row r="244">
          <cell r="A244">
            <v>24026</v>
          </cell>
          <cell r="B244" t="str">
            <v>OXBOW____</v>
          </cell>
          <cell r="C244">
            <v>-332.41999999999996</v>
          </cell>
          <cell r="D244">
            <v>29.099999999999994</v>
          </cell>
          <cell r="E244">
            <v>-100.19999999999997</v>
          </cell>
          <cell r="F244">
            <v>-82.49</v>
          </cell>
          <cell r="G244">
            <v>-178.83</v>
          </cell>
          <cell r="H244">
            <v>0</v>
          </cell>
          <cell r="I244">
            <v>0</v>
          </cell>
        </row>
        <row r="245">
          <cell r="A245">
            <v>24028</v>
          </cell>
          <cell r="B245" t="str">
            <v>ADK S GLENS___FALLS</v>
          </cell>
          <cell r="C245">
            <v>-6007.7699999999986</v>
          </cell>
          <cell r="D245">
            <v>-2329.6199999999994</v>
          </cell>
          <cell r="E245">
            <v>-1434.6699999999998</v>
          </cell>
          <cell r="F245">
            <v>-377.15000000000003</v>
          </cell>
          <cell r="G245">
            <v>-1866.3299999999997</v>
          </cell>
          <cell r="H245">
            <v>0</v>
          </cell>
          <cell r="I245">
            <v>0</v>
          </cell>
        </row>
        <row r="246">
          <cell r="A246">
            <v>24031</v>
          </cell>
          <cell r="B246" t="str">
            <v>HOLTSVIL 1-5___GRP1</v>
          </cell>
          <cell r="C246">
            <v>-26915.57</v>
          </cell>
          <cell r="D246">
            <v>-7248.33</v>
          </cell>
          <cell r="E246">
            <v>-8227.56</v>
          </cell>
          <cell r="F246">
            <v>-5722.6099999999988</v>
          </cell>
          <cell r="G246">
            <v>-5717.0700000000006</v>
          </cell>
          <cell r="H246">
            <v>0</v>
          </cell>
          <cell r="I246">
            <v>0</v>
          </cell>
        </row>
        <row r="247">
          <cell r="A247">
            <v>24032</v>
          </cell>
          <cell r="B247" t="str">
            <v>HOLTSVIL6-10___GRP2</v>
          </cell>
          <cell r="C247">
            <v>-26910.450000000004</v>
          </cell>
          <cell r="D247">
            <v>-7239.0700000000024</v>
          </cell>
          <cell r="E247">
            <v>-8228.3000000000011</v>
          </cell>
          <cell r="F247">
            <v>-5726.4</v>
          </cell>
          <cell r="G247">
            <v>-5716.68</v>
          </cell>
          <cell r="H247">
            <v>0</v>
          </cell>
          <cell r="I247">
            <v>0</v>
          </cell>
        </row>
        <row r="248">
          <cell r="A248">
            <v>24033</v>
          </cell>
          <cell r="B248" t="str">
            <v>BARRETT 9-12___GRP3</v>
          </cell>
          <cell r="C248">
            <v>-27364.399999999998</v>
          </cell>
          <cell r="D248">
            <v>-7370.8900000000021</v>
          </cell>
          <cell r="E248">
            <v>-8228.3399999999983</v>
          </cell>
          <cell r="F248">
            <v>-5687.3699999999981</v>
          </cell>
          <cell r="G248">
            <v>-6077.7999999999993</v>
          </cell>
          <cell r="H248">
            <v>0</v>
          </cell>
          <cell r="I248">
            <v>0</v>
          </cell>
        </row>
        <row r="249">
          <cell r="A249">
            <v>24034</v>
          </cell>
          <cell r="B249" t="str">
            <v>BARRETT 1-8___GRP4</v>
          </cell>
          <cell r="C249">
            <v>-27364.399999999998</v>
          </cell>
          <cell r="D249">
            <v>-7370.8900000000021</v>
          </cell>
          <cell r="E249">
            <v>-8228.3399999999983</v>
          </cell>
          <cell r="F249">
            <v>-5687.3699999999981</v>
          </cell>
          <cell r="G249">
            <v>-6077.7999999999993</v>
          </cell>
          <cell r="H249">
            <v>0</v>
          </cell>
          <cell r="I249">
            <v>0</v>
          </cell>
        </row>
        <row r="250">
          <cell r="A250">
            <v>24038</v>
          </cell>
          <cell r="B250" t="str">
            <v>WADING RIVER_1-3_GRP5</v>
          </cell>
          <cell r="C250">
            <v>-26913.479999999996</v>
          </cell>
          <cell r="D250">
            <v>-7247.0399999999991</v>
          </cell>
          <cell r="E250">
            <v>-8227.369999999999</v>
          </cell>
          <cell r="F250">
            <v>-5722.7499999999991</v>
          </cell>
          <cell r="G250">
            <v>-5716.3200000000015</v>
          </cell>
          <cell r="H250">
            <v>0</v>
          </cell>
          <cell r="I250">
            <v>0</v>
          </cell>
        </row>
        <row r="251">
          <cell r="A251">
            <v>24039</v>
          </cell>
          <cell r="B251" t="str">
            <v>GARDENVILLE___LBMP</v>
          </cell>
          <cell r="C251">
            <v>-820.92</v>
          </cell>
          <cell r="D251">
            <v>-153.48999999999998</v>
          </cell>
          <cell r="E251">
            <v>-137.69000000000003</v>
          </cell>
          <cell r="F251">
            <v>-89.13000000000001</v>
          </cell>
          <cell r="G251">
            <v>-440.60999999999996</v>
          </cell>
          <cell r="H251">
            <v>0</v>
          </cell>
          <cell r="I251">
            <v>0</v>
          </cell>
        </row>
        <row r="252">
          <cell r="A252">
            <v>24041</v>
          </cell>
          <cell r="B252" t="str">
            <v>SENECA OSWGO___HYD</v>
          </cell>
          <cell r="C252">
            <v>-233.69</v>
          </cell>
          <cell r="D252">
            <v>-110.38</v>
          </cell>
          <cell r="E252">
            <v>6.2699999999999907</v>
          </cell>
          <cell r="F252">
            <v>-23.549999999999997</v>
          </cell>
          <cell r="G252">
            <v>-106.03</v>
          </cell>
          <cell r="H252">
            <v>0</v>
          </cell>
          <cell r="I252">
            <v>0</v>
          </cell>
        </row>
        <row r="253">
          <cell r="A253">
            <v>24042</v>
          </cell>
          <cell r="B253" t="str">
            <v>N SALMON___HYD</v>
          </cell>
          <cell r="C253">
            <v>100.97000000000003</v>
          </cell>
          <cell r="D253">
            <v>-21.550000000000004</v>
          </cell>
          <cell r="E253">
            <v>69.480000000000018</v>
          </cell>
          <cell r="F253">
            <v>6.13</v>
          </cell>
          <cell r="G253">
            <v>46.910000000000004</v>
          </cell>
          <cell r="H253">
            <v>0</v>
          </cell>
          <cell r="I253">
            <v>0</v>
          </cell>
        </row>
        <row r="254">
          <cell r="A254">
            <v>24043</v>
          </cell>
          <cell r="B254" t="str">
            <v>S SALMON___HYD</v>
          </cell>
          <cell r="C254">
            <v>-186.93</v>
          </cell>
          <cell r="D254">
            <v>-94.27</v>
          </cell>
          <cell r="E254">
            <v>19.449999999999985</v>
          </cell>
          <cell r="F254">
            <v>-20.290000000000003</v>
          </cell>
          <cell r="G254">
            <v>-91.82</v>
          </cell>
          <cell r="H254">
            <v>0</v>
          </cell>
          <cell r="I254">
            <v>0</v>
          </cell>
        </row>
        <row r="255">
          <cell r="A255">
            <v>24044</v>
          </cell>
          <cell r="B255" t="str">
            <v>OSWEGATCHIE___HYD</v>
          </cell>
          <cell r="C255">
            <v>85.779999999999987</v>
          </cell>
          <cell r="D255">
            <v>8.27</v>
          </cell>
          <cell r="E255">
            <v>67.489999999999995</v>
          </cell>
          <cell r="F255">
            <v>7.9399999999999995</v>
          </cell>
          <cell r="G255">
            <v>2.08</v>
          </cell>
          <cell r="H255">
            <v>0</v>
          </cell>
          <cell r="I255">
            <v>0</v>
          </cell>
        </row>
        <row r="256">
          <cell r="A256">
            <v>24046</v>
          </cell>
          <cell r="B256" t="str">
            <v>OAK ORCHARD___HYD</v>
          </cell>
          <cell r="C256">
            <v>-353.63</v>
          </cell>
          <cell r="D256">
            <v>-115.97</v>
          </cell>
          <cell r="E256">
            <v>-27.91</v>
          </cell>
          <cell r="F256">
            <v>-65.25</v>
          </cell>
          <cell r="G256">
            <v>-144.49999999999997</v>
          </cell>
          <cell r="H256">
            <v>0</v>
          </cell>
          <cell r="I256">
            <v>0</v>
          </cell>
        </row>
        <row r="257">
          <cell r="A257">
            <v>24047</v>
          </cell>
          <cell r="B257" t="str">
            <v>BLACK RIVER___HYD</v>
          </cell>
          <cell r="C257">
            <v>-20.760000000000023</v>
          </cell>
          <cell r="D257">
            <v>-48.87</v>
          </cell>
          <cell r="E257">
            <v>75.009999999999977</v>
          </cell>
          <cell r="F257">
            <v>-6.34</v>
          </cell>
          <cell r="G257">
            <v>-40.56</v>
          </cell>
          <cell r="H257">
            <v>0</v>
          </cell>
          <cell r="I257">
            <v>0</v>
          </cell>
        </row>
        <row r="258">
          <cell r="A258">
            <v>24048</v>
          </cell>
          <cell r="B258" t="str">
            <v>BEAVER RIVER___HYD</v>
          </cell>
          <cell r="C258">
            <v>89.41</v>
          </cell>
          <cell r="D258">
            <v>-4.5100000000000007</v>
          </cell>
          <cell r="E258">
            <v>85.93</v>
          </cell>
          <cell r="F258">
            <v>7.99</v>
          </cell>
          <cell r="G258">
            <v>0</v>
          </cell>
          <cell r="H258">
            <v>0</v>
          </cell>
          <cell r="I258">
            <v>0</v>
          </cell>
        </row>
        <row r="259">
          <cell r="A259">
            <v>24049</v>
          </cell>
          <cell r="B259" t="str">
            <v>WEST CANADA___HYD</v>
          </cell>
          <cell r="C259">
            <v>155.31</v>
          </cell>
          <cell r="D259">
            <v>35.050000000000004</v>
          </cell>
          <cell r="E259">
            <v>63.209999999999987</v>
          </cell>
          <cell r="F259">
            <v>21.07</v>
          </cell>
          <cell r="G259">
            <v>35.980000000000004</v>
          </cell>
          <cell r="H259">
            <v>0</v>
          </cell>
          <cell r="I259">
            <v>0</v>
          </cell>
        </row>
        <row r="260">
          <cell r="A260">
            <v>24050</v>
          </cell>
          <cell r="B260" t="str">
            <v>E_CANADA_MHWK_HY</v>
          </cell>
          <cell r="C260">
            <v>155.31</v>
          </cell>
          <cell r="D260">
            <v>35.050000000000004</v>
          </cell>
          <cell r="E260">
            <v>63.209999999999987</v>
          </cell>
          <cell r="F260">
            <v>21.07</v>
          </cell>
          <cell r="G260">
            <v>35.980000000000004</v>
          </cell>
          <cell r="H260">
            <v>0</v>
          </cell>
          <cell r="I260">
            <v>0</v>
          </cell>
        </row>
        <row r="261">
          <cell r="A261">
            <v>24051</v>
          </cell>
          <cell r="B261" t="str">
            <v>E_CANADA_CAP_HY</v>
          </cell>
          <cell r="C261">
            <v>-7015.52</v>
          </cell>
          <cell r="D261">
            <v>-2502.35</v>
          </cell>
          <cell r="E261">
            <v>-1838.9799999999998</v>
          </cell>
          <cell r="F261">
            <v>-385.81999999999994</v>
          </cell>
          <cell r="G261">
            <v>-2288.3700000000003</v>
          </cell>
          <cell r="H261">
            <v>0</v>
          </cell>
          <cell r="I261">
            <v>0</v>
          </cell>
        </row>
        <row r="262">
          <cell r="A262">
            <v>24053</v>
          </cell>
          <cell r="B262" t="str">
            <v>NM_ST_REGIS___HYD</v>
          </cell>
          <cell r="C262">
            <v>116.61000000000001</v>
          </cell>
          <cell r="D262">
            <v>14.420000000000002</v>
          </cell>
          <cell r="E262">
            <v>68.700000000000017</v>
          </cell>
          <cell r="F262">
            <v>7.52</v>
          </cell>
          <cell r="G262">
            <v>25.97</v>
          </cell>
          <cell r="H262">
            <v>0</v>
          </cell>
          <cell r="I262">
            <v>0</v>
          </cell>
        </row>
        <row r="263">
          <cell r="A263">
            <v>24054</v>
          </cell>
          <cell r="B263" t="str">
            <v>FRANKLIN_FALL_HYD</v>
          </cell>
          <cell r="C263">
            <v>100.97000000000003</v>
          </cell>
          <cell r="D263">
            <v>-21.550000000000004</v>
          </cell>
          <cell r="E263">
            <v>69.480000000000018</v>
          </cell>
          <cell r="F263">
            <v>6.13</v>
          </cell>
          <cell r="G263">
            <v>46.910000000000004</v>
          </cell>
          <cell r="H263">
            <v>0</v>
          </cell>
          <cell r="I263">
            <v>0</v>
          </cell>
        </row>
        <row r="264">
          <cell r="A264">
            <v>24055</v>
          </cell>
          <cell r="B264" t="str">
            <v>NM NORTH___NUG</v>
          </cell>
          <cell r="C264">
            <v>121.44</v>
          </cell>
          <cell r="D264">
            <v>19.639999999999997</v>
          </cell>
          <cell r="E264">
            <v>59.49</v>
          </cell>
          <cell r="F264">
            <v>9.4799999999999986</v>
          </cell>
          <cell r="G264">
            <v>32.83</v>
          </cell>
          <cell r="H264">
            <v>0</v>
          </cell>
          <cell r="I264">
            <v>0</v>
          </cell>
        </row>
        <row r="265">
          <cell r="A265">
            <v>24056</v>
          </cell>
          <cell r="B265" t="str">
            <v>UPPER RAQUET___HYD</v>
          </cell>
          <cell r="C265">
            <v>70.949999999999989</v>
          </cell>
          <cell r="D265">
            <v>11.67</v>
          </cell>
          <cell r="E265">
            <v>48.989999999999995</v>
          </cell>
          <cell r="F265">
            <v>7.13</v>
          </cell>
          <cell r="G265">
            <v>3.16</v>
          </cell>
          <cell r="H265">
            <v>0</v>
          </cell>
          <cell r="I265">
            <v>0</v>
          </cell>
        </row>
        <row r="266">
          <cell r="A266">
            <v>24057</v>
          </cell>
          <cell r="B266" t="str">
            <v>LOWER RAQUET___HYD</v>
          </cell>
          <cell r="C266">
            <v>70.949999999999989</v>
          </cell>
          <cell r="D266">
            <v>11.67</v>
          </cell>
          <cell r="E266">
            <v>48.989999999999995</v>
          </cell>
          <cell r="F266">
            <v>7.13</v>
          </cell>
          <cell r="G266">
            <v>3.16</v>
          </cell>
          <cell r="H266">
            <v>0</v>
          </cell>
          <cell r="I266">
            <v>0</v>
          </cell>
        </row>
        <row r="267">
          <cell r="A267">
            <v>24058</v>
          </cell>
          <cell r="B267" t="str">
            <v>UPPER HUDSON___HYD</v>
          </cell>
          <cell r="C267">
            <v>-6039.380000000001</v>
          </cell>
          <cell r="D267">
            <v>-2333.0500000000006</v>
          </cell>
          <cell r="E267">
            <v>-1445.83</v>
          </cell>
          <cell r="F267">
            <v>-377.34999999999997</v>
          </cell>
          <cell r="G267">
            <v>-1883.15</v>
          </cell>
          <cell r="H267">
            <v>0</v>
          </cell>
          <cell r="I267">
            <v>0</v>
          </cell>
        </row>
        <row r="268">
          <cell r="A268">
            <v>24059</v>
          </cell>
          <cell r="B268" t="str">
            <v>LOWER___HUDSON</v>
          </cell>
          <cell r="C268">
            <v>-5616.1299999999992</v>
          </cell>
          <cell r="D268">
            <v>-2197.98</v>
          </cell>
          <cell r="E268">
            <v>-1290.76</v>
          </cell>
          <cell r="F268">
            <v>-307.95</v>
          </cell>
          <cell r="G268">
            <v>-1819.4399999999998</v>
          </cell>
          <cell r="H268">
            <v>0</v>
          </cell>
          <cell r="I268">
            <v>0</v>
          </cell>
        </row>
        <row r="269">
          <cell r="A269">
            <v>24060</v>
          </cell>
          <cell r="B269" t="str">
            <v>CARR STREET_E._SYR</v>
          </cell>
          <cell r="C269">
            <v>-218.14999999999998</v>
          </cell>
          <cell r="D269">
            <v>-118.11999999999998</v>
          </cell>
          <cell r="E269">
            <v>41.72</v>
          </cell>
          <cell r="F269">
            <v>-25.770000000000003</v>
          </cell>
          <cell r="G269">
            <v>-115.97999999999998</v>
          </cell>
          <cell r="H269">
            <v>0</v>
          </cell>
          <cell r="I269">
            <v>0</v>
          </cell>
        </row>
        <row r="270">
          <cell r="A270">
            <v>24062</v>
          </cell>
          <cell r="B270" t="str">
            <v>N.E._GEN_SANDY PD</v>
          </cell>
          <cell r="C270">
            <v>-7503.6999999999989</v>
          </cell>
          <cell r="D270">
            <v>-3362.6299999999987</v>
          </cell>
          <cell r="E270">
            <v>-2118.15</v>
          </cell>
          <cell r="F270">
            <v>-691.43000000000006</v>
          </cell>
          <cell r="G270">
            <v>-1331.49</v>
          </cell>
          <cell r="H270">
            <v>0</v>
          </cell>
          <cell r="I270">
            <v>0</v>
          </cell>
        </row>
        <row r="271">
          <cell r="A271">
            <v>24063</v>
          </cell>
          <cell r="B271" t="str">
            <v>O.H._GEN_BRUCE</v>
          </cell>
          <cell r="C271">
            <v>310.36</v>
          </cell>
          <cell r="D271">
            <v>158.31000000000006</v>
          </cell>
          <cell r="E271">
            <v>-62.95000000000001</v>
          </cell>
          <cell r="F271">
            <v>-52.550000000000026</v>
          </cell>
          <cell r="G271">
            <v>267.55</v>
          </cell>
          <cell r="H271">
            <v>0</v>
          </cell>
          <cell r="I271">
            <v>0</v>
          </cell>
        </row>
        <row r="272">
          <cell r="A272">
            <v>24065</v>
          </cell>
          <cell r="B272" t="str">
            <v>PJM_GEN_KEYSTONE</v>
          </cell>
          <cell r="C272">
            <v>309.86999999999983</v>
          </cell>
          <cell r="D272">
            <v>842.15999999999985</v>
          </cell>
          <cell r="E272">
            <v>-356.38000000000005</v>
          </cell>
          <cell r="F272">
            <v>-115.26999999999998</v>
          </cell>
          <cell r="G272">
            <v>-60.640000000000008</v>
          </cell>
          <cell r="H272">
            <v>0</v>
          </cell>
          <cell r="I272">
            <v>0</v>
          </cell>
        </row>
        <row r="273">
          <cell r="A273">
            <v>24077</v>
          </cell>
          <cell r="B273" t="str">
            <v>GOWANUS_GT1_1</v>
          </cell>
          <cell r="C273">
            <v>-30878.529999999995</v>
          </cell>
          <cell r="D273">
            <v>-6669.3199999999979</v>
          </cell>
          <cell r="E273">
            <v>-12434.819999999998</v>
          </cell>
          <cell r="F273">
            <v>-8309.4500000000007</v>
          </cell>
          <cell r="G273">
            <v>-3464.94</v>
          </cell>
          <cell r="H273">
            <v>0</v>
          </cell>
          <cell r="I273">
            <v>0</v>
          </cell>
        </row>
        <row r="274">
          <cell r="A274">
            <v>24078</v>
          </cell>
          <cell r="B274" t="str">
            <v>GOWANUS_GT1_2</v>
          </cell>
          <cell r="C274">
            <v>-30878.529999999995</v>
          </cell>
          <cell r="D274">
            <v>-6669.3199999999979</v>
          </cell>
          <cell r="E274">
            <v>-12434.819999999998</v>
          </cell>
          <cell r="F274">
            <v>-8309.4500000000007</v>
          </cell>
          <cell r="G274">
            <v>-3464.94</v>
          </cell>
          <cell r="H274">
            <v>0</v>
          </cell>
          <cell r="I274">
            <v>0</v>
          </cell>
        </row>
        <row r="275">
          <cell r="A275">
            <v>24079</v>
          </cell>
          <cell r="B275" t="str">
            <v>GOWANUS_GT1_3</v>
          </cell>
          <cell r="C275">
            <v>-30878.529999999995</v>
          </cell>
          <cell r="D275">
            <v>-6669.3199999999979</v>
          </cell>
          <cell r="E275">
            <v>-12434.819999999998</v>
          </cell>
          <cell r="F275">
            <v>-8309.4500000000007</v>
          </cell>
          <cell r="G275">
            <v>-3464.94</v>
          </cell>
          <cell r="H275">
            <v>0</v>
          </cell>
          <cell r="I275">
            <v>0</v>
          </cell>
        </row>
        <row r="276">
          <cell r="A276">
            <v>24080</v>
          </cell>
          <cell r="B276" t="str">
            <v>GOWANUS_GT1_4</v>
          </cell>
          <cell r="C276">
            <v>-30878.529999999995</v>
          </cell>
          <cell r="D276">
            <v>-6669.3199999999979</v>
          </cell>
          <cell r="E276">
            <v>-12434.819999999998</v>
          </cell>
          <cell r="F276">
            <v>-8309.4500000000007</v>
          </cell>
          <cell r="G276">
            <v>-3464.94</v>
          </cell>
          <cell r="H276">
            <v>0</v>
          </cell>
          <cell r="I276">
            <v>0</v>
          </cell>
        </row>
        <row r="277">
          <cell r="A277">
            <v>24084</v>
          </cell>
          <cell r="B277" t="str">
            <v>GOWANUS_GT1_5</v>
          </cell>
          <cell r="C277">
            <v>-30878.529999999995</v>
          </cell>
          <cell r="D277">
            <v>-6669.3199999999979</v>
          </cell>
          <cell r="E277">
            <v>-12434.819999999998</v>
          </cell>
          <cell r="F277">
            <v>-8309.4500000000007</v>
          </cell>
          <cell r="G277">
            <v>-3464.94</v>
          </cell>
          <cell r="H277">
            <v>0</v>
          </cell>
          <cell r="I277">
            <v>0</v>
          </cell>
        </row>
        <row r="278">
          <cell r="A278">
            <v>24094</v>
          </cell>
          <cell r="B278" t="str">
            <v>ASTORIA_GT2_1</v>
          </cell>
          <cell r="C278">
            <v>-30839.859999999997</v>
          </cell>
          <cell r="D278">
            <v>-6675.1699999999983</v>
          </cell>
          <cell r="E278">
            <v>-12418.89</v>
          </cell>
          <cell r="F278">
            <v>-8309.4500000000007</v>
          </cell>
          <cell r="G278">
            <v>-3436.35</v>
          </cell>
          <cell r="H278">
            <v>0</v>
          </cell>
          <cell r="I278">
            <v>0</v>
          </cell>
        </row>
        <row r="279">
          <cell r="A279">
            <v>24095</v>
          </cell>
          <cell r="B279" t="str">
            <v>ASTORIA_GT2_2</v>
          </cell>
          <cell r="C279">
            <v>-30859.819999999996</v>
          </cell>
          <cell r="D279">
            <v>-6675.1699999999983</v>
          </cell>
          <cell r="E279">
            <v>-12438.849999999999</v>
          </cell>
          <cell r="F279">
            <v>-8309.4500000000007</v>
          </cell>
          <cell r="G279">
            <v>-3436.35</v>
          </cell>
          <cell r="H279">
            <v>0</v>
          </cell>
          <cell r="I279">
            <v>0</v>
          </cell>
        </row>
        <row r="280">
          <cell r="A280">
            <v>24096</v>
          </cell>
          <cell r="B280" t="str">
            <v>ASTORIA_GT2_3</v>
          </cell>
          <cell r="C280">
            <v>-30859.819999999996</v>
          </cell>
          <cell r="D280">
            <v>-6675.1699999999983</v>
          </cell>
          <cell r="E280">
            <v>-12438.849999999999</v>
          </cell>
          <cell r="F280">
            <v>-8309.4500000000007</v>
          </cell>
          <cell r="G280">
            <v>-3436.35</v>
          </cell>
          <cell r="H280">
            <v>0</v>
          </cell>
          <cell r="I280">
            <v>0</v>
          </cell>
        </row>
        <row r="281">
          <cell r="A281">
            <v>24097</v>
          </cell>
          <cell r="B281" t="str">
            <v>ASTORIA_GT2_4</v>
          </cell>
          <cell r="C281">
            <v>-30859.819999999996</v>
          </cell>
          <cell r="D281">
            <v>-6675.1699999999983</v>
          </cell>
          <cell r="E281">
            <v>-12438.849999999999</v>
          </cell>
          <cell r="F281">
            <v>-8309.4500000000007</v>
          </cell>
          <cell r="G281">
            <v>-3436.35</v>
          </cell>
          <cell r="H281">
            <v>0</v>
          </cell>
          <cell r="I281">
            <v>0</v>
          </cell>
        </row>
        <row r="282">
          <cell r="A282">
            <v>24098</v>
          </cell>
          <cell r="B282" t="str">
            <v>ASTORIA_GT3_1</v>
          </cell>
          <cell r="C282">
            <v>-30859.819999999996</v>
          </cell>
          <cell r="D282">
            <v>-6675.1699999999983</v>
          </cell>
          <cell r="E282">
            <v>-12438.849999999999</v>
          </cell>
          <cell r="F282">
            <v>-8309.4500000000007</v>
          </cell>
          <cell r="G282">
            <v>-3436.35</v>
          </cell>
          <cell r="H282">
            <v>0</v>
          </cell>
          <cell r="I282">
            <v>0</v>
          </cell>
        </row>
        <row r="283">
          <cell r="A283">
            <v>24099</v>
          </cell>
          <cell r="B283" t="str">
            <v>ASTORIA_GT3_2</v>
          </cell>
          <cell r="C283">
            <v>-30859.819999999996</v>
          </cell>
          <cell r="D283">
            <v>-6675.1699999999983</v>
          </cell>
          <cell r="E283">
            <v>-12438.849999999999</v>
          </cell>
          <cell r="F283">
            <v>-8309.4500000000007</v>
          </cell>
          <cell r="G283">
            <v>-3436.35</v>
          </cell>
          <cell r="H283">
            <v>0</v>
          </cell>
          <cell r="I283">
            <v>0</v>
          </cell>
        </row>
        <row r="284">
          <cell r="A284">
            <v>24100</v>
          </cell>
          <cell r="B284" t="str">
            <v>ASTORIA_GT3_3</v>
          </cell>
          <cell r="C284">
            <v>-30859.819999999996</v>
          </cell>
          <cell r="D284">
            <v>-6675.1699999999983</v>
          </cell>
          <cell r="E284">
            <v>-12438.849999999999</v>
          </cell>
          <cell r="F284">
            <v>-8309.4500000000007</v>
          </cell>
          <cell r="G284">
            <v>-3436.35</v>
          </cell>
          <cell r="H284">
            <v>0</v>
          </cell>
          <cell r="I284">
            <v>0</v>
          </cell>
        </row>
        <row r="285">
          <cell r="A285">
            <v>24101</v>
          </cell>
          <cell r="B285" t="str">
            <v>ASTORIA_GT3_4</v>
          </cell>
          <cell r="C285">
            <v>-30859.819999999996</v>
          </cell>
          <cell r="D285">
            <v>-6675.1699999999983</v>
          </cell>
          <cell r="E285">
            <v>-12438.849999999999</v>
          </cell>
          <cell r="F285">
            <v>-8309.4500000000007</v>
          </cell>
          <cell r="G285">
            <v>-3436.35</v>
          </cell>
          <cell r="H285">
            <v>0</v>
          </cell>
          <cell r="I285">
            <v>0</v>
          </cell>
        </row>
        <row r="286">
          <cell r="A286">
            <v>24102</v>
          </cell>
          <cell r="B286" t="str">
            <v>ASTORIA_GT4_1</v>
          </cell>
          <cell r="C286">
            <v>-30859.819999999996</v>
          </cell>
          <cell r="D286">
            <v>-6675.1699999999983</v>
          </cell>
          <cell r="E286">
            <v>-12438.849999999999</v>
          </cell>
          <cell r="F286">
            <v>-8309.4500000000007</v>
          </cell>
          <cell r="G286">
            <v>-3436.35</v>
          </cell>
          <cell r="H286">
            <v>0</v>
          </cell>
          <cell r="I286">
            <v>0</v>
          </cell>
        </row>
        <row r="287">
          <cell r="A287">
            <v>24103</v>
          </cell>
          <cell r="B287" t="str">
            <v>ASTORIA_GT4_2</v>
          </cell>
          <cell r="C287">
            <v>-30859.819999999996</v>
          </cell>
          <cell r="D287">
            <v>-6675.1699999999983</v>
          </cell>
          <cell r="E287">
            <v>-12438.849999999999</v>
          </cell>
          <cell r="F287">
            <v>-8309.4500000000007</v>
          </cell>
          <cell r="G287">
            <v>-3436.35</v>
          </cell>
          <cell r="H287">
            <v>0</v>
          </cell>
          <cell r="I287">
            <v>0</v>
          </cell>
        </row>
        <row r="288">
          <cell r="A288">
            <v>24104</v>
          </cell>
          <cell r="B288" t="str">
            <v>ASTORIA_GT4_3</v>
          </cell>
          <cell r="C288">
            <v>-30859.819999999996</v>
          </cell>
          <cell r="D288">
            <v>-6675.1699999999983</v>
          </cell>
          <cell r="E288">
            <v>-12438.849999999999</v>
          </cell>
          <cell r="F288">
            <v>-8309.4500000000007</v>
          </cell>
          <cell r="G288">
            <v>-3436.35</v>
          </cell>
          <cell r="H288">
            <v>0</v>
          </cell>
          <cell r="I288">
            <v>0</v>
          </cell>
        </row>
        <row r="289">
          <cell r="A289">
            <v>24105</v>
          </cell>
          <cell r="B289" t="str">
            <v>ASTORIA_GT4_4</v>
          </cell>
          <cell r="C289">
            <v>-30859.819999999996</v>
          </cell>
          <cell r="D289">
            <v>-6675.1699999999983</v>
          </cell>
          <cell r="E289">
            <v>-12438.849999999999</v>
          </cell>
          <cell r="F289">
            <v>-8309.4500000000007</v>
          </cell>
          <cell r="G289">
            <v>-3436.35</v>
          </cell>
          <cell r="H289">
            <v>0</v>
          </cell>
          <cell r="I289">
            <v>0</v>
          </cell>
        </row>
        <row r="290">
          <cell r="A290">
            <v>24106</v>
          </cell>
          <cell r="B290" t="str">
            <v>ASTORIA_GT_5</v>
          </cell>
          <cell r="C290">
            <v>-30859.819999999996</v>
          </cell>
          <cell r="D290">
            <v>-6675.1699999999983</v>
          </cell>
          <cell r="E290">
            <v>-12438.849999999999</v>
          </cell>
          <cell r="F290">
            <v>-8309.4500000000007</v>
          </cell>
          <cell r="G290">
            <v>-3436.35</v>
          </cell>
          <cell r="H290">
            <v>0</v>
          </cell>
          <cell r="I290">
            <v>0</v>
          </cell>
        </row>
        <row r="291">
          <cell r="A291">
            <v>24107</v>
          </cell>
          <cell r="B291" t="str">
            <v>ASTORIA_GT_7</v>
          </cell>
          <cell r="C291">
            <v>-30859.819999999996</v>
          </cell>
          <cell r="D291">
            <v>-6675.1699999999983</v>
          </cell>
          <cell r="E291">
            <v>-12438.849999999999</v>
          </cell>
          <cell r="F291">
            <v>-8309.4500000000007</v>
          </cell>
          <cell r="G291">
            <v>-3436.35</v>
          </cell>
          <cell r="H291">
            <v>0</v>
          </cell>
          <cell r="I291">
            <v>0</v>
          </cell>
        </row>
        <row r="292">
          <cell r="A292">
            <v>24108</v>
          </cell>
          <cell r="B292" t="str">
            <v>ASTORIA_GT_8</v>
          </cell>
          <cell r="C292">
            <v>-30859.819999999996</v>
          </cell>
          <cell r="D292">
            <v>-6675.1699999999983</v>
          </cell>
          <cell r="E292">
            <v>-12438.849999999999</v>
          </cell>
          <cell r="F292">
            <v>-8309.4500000000007</v>
          </cell>
          <cell r="G292">
            <v>-3436.35</v>
          </cell>
          <cell r="H292">
            <v>0</v>
          </cell>
          <cell r="I292">
            <v>0</v>
          </cell>
        </row>
        <row r="293">
          <cell r="A293">
            <v>24109</v>
          </cell>
          <cell r="B293" t="str">
            <v>ASTORIA_GT_9</v>
          </cell>
          <cell r="C293">
            <v>-30859.819999999996</v>
          </cell>
          <cell r="D293">
            <v>-6675.1699999999983</v>
          </cell>
          <cell r="E293">
            <v>-12438.849999999999</v>
          </cell>
          <cell r="F293">
            <v>-8309.4500000000007</v>
          </cell>
          <cell r="G293">
            <v>-3436.35</v>
          </cell>
          <cell r="H293">
            <v>0</v>
          </cell>
          <cell r="I293">
            <v>0</v>
          </cell>
        </row>
        <row r="294">
          <cell r="A294">
            <v>24110</v>
          </cell>
          <cell r="B294" t="str">
            <v>ASTORIA_GT_10</v>
          </cell>
          <cell r="C294">
            <v>-30855.17</v>
          </cell>
          <cell r="D294">
            <v>-6669.3199999999979</v>
          </cell>
          <cell r="E294">
            <v>-12434.819999999998</v>
          </cell>
          <cell r="F294">
            <v>-8309.4500000000007</v>
          </cell>
          <cell r="G294">
            <v>-3441.58</v>
          </cell>
          <cell r="H294">
            <v>0</v>
          </cell>
          <cell r="I294">
            <v>0</v>
          </cell>
        </row>
        <row r="295">
          <cell r="A295">
            <v>24111</v>
          </cell>
          <cell r="B295" t="str">
            <v>GOWANUS_GT1_6</v>
          </cell>
          <cell r="C295">
            <v>-30878.529999999995</v>
          </cell>
          <cell r="D295">
            <v>-6669.3199999999979</v>
          </cell>
          <cell r="E295">
            <v>-12434.819999999998</v>
          </cell>
          <cell r="F295">
            <v>-8309.4500000000007</v>
          </cell>
          <cell r="G295">
            <v>-3464.94</v>
          </cell>
          <cell r="H295">
            <v>0</v>
          </cell>
          <cell r="I295">
            <v>0</v>
          </cell>
        </row>
        <row r="296">
          <cell r="A296">
            <v>24112</v>
          </cell>
          <cell r="B296" t="str">
            <v>GOWANUS_GT1_7</v>
          </cell>
          <cell r="C296">
            <v>-30878.529999999995</v>
          </cell>
          <cell r="D296">
            <v>-6669.3199999999979</v>
          </cell>
          <cell r="E296">
            <v>-12434.819999999998</v>
          </cell>
          <cell r="F296">
            <v>-8309.4500000000007</v>
          </cell>
          <cell r="G296">
            <v>-3464.94</v>
          </cell>
          <cell r="H296">
            <v>0</v>
          </cell>
          <cell r="I296">
            <v>0</v>
          </cell>
        </row>
        <row r="297">
          <cell r="A297">
            <v>24113</v>
          </cell>
          <cell r="B297" t="str">
            <v>GOWANUS_GT1_8</v>
          </cell>
          <cell r="C297">
            <v>-30878.529999999995</v>
          </cell>
          <cell r="D297">
            <v>-6669.3199999999979</v>
          </cell>
          <cell r="E297">
            <v>-12434.819999999998</v>
          </cell>
          <cell r="F297">
            <v>-8309.4500000000007</v>
          </cell>
          <cell r="G297">
            <v>-3464.94</v>
          </cell>
          <cell r="H297">
            <v>0</v>
          </cell>
          <cell r="I297">
            <v>0</v>
          </cell>
        </row>
        <row r="298">
          <cell r="A298">
            <v>24114</v>
          </cell>
          <cell r="B298" t="str">
            <v>GOWANUS_GT2_1</v>
          </cell>
          <cell r="C298">
            <v>-30878.529999999995</v>
          </cell>
          <cell r="D298">
            <v>-6669.3199999999979</v>
          </cell>
          <cell r="E298">
            <v>-12434.819999999998</v>
          </cell>
          <cell r="F298">
            <v>-8309.4500000000007</v>
          </cell>
          <cell r="G298">
            <v>-3464.94</v>
          </cell>
          <cell r="H298">
            <v>0</v>
          </cell>
          <cell r="I298">
            <v>0</v>
          </cell>
        </row>
        <row r="299">
          <cell r="A299">
            <v>24115</v>
          </cell>
          <cell r="B299" t="str">
            <v>GOWANUS_GT2_2</v>
          </cell>
          <cell r="C299">
            <v>-30878.529999999995</v>
          </cell>
          <cell r="D299">
            <v>-6669.3199999999979</v>
          </cell>
          <cell r="E299">
            <v>-12434.819999999998</v>
          </cell>
          <cell r="F299">
            <v>-8309.4500000000007</v>
          </cell>
          <cell r="G299">
            <v>-3464.94</v>
          </cell>
          <cell r="H299">
            <v>0</v>
          </cell>
          <cell r="I299">
            <v>0</v>
          </cell>
        </row>
        <row r="300">
          <cell r="A300">
            <v>24116</v>
          </cell>
          <cell r="B300" t="str">
            <v>GOWANUS_GT2_3</v>
          </cell>
          <cell r="C300">
            <v>-30878.529999999995</v>
          </cell>
          <cell r="D300">
            <v>-6669.3199999999979</v>
          </cell>
          <cell r="E300">
            <v>-12434.819999999998</v>
          </cell>
          <cell r="F300">
            <v>-8309.4500000000007</v>
          </cell>
          <cell r="G300">
            <v>-3464.94</v>
          </cell>
          <cell r="H300">
            <v>0</v>
          </cell>
          <cell r="I300">
            <v>0</v>
          </cell>
        </row>
        <row r="301">
          <cell r="A301">
            <v>24117</v>
          </cell>
          <cell r="B301" t="str">
            <v>GOWANUS_GT2_4</v>
          </cell>
          <cell r="C301">
            <v>-30878.529999999995</v>
          </cell>
          <cell r="D301">
            <v>-6669.3199999999979</v>
          </cell>
          <cell r="E301">
            <v>-12434.819999999998</v>
          </cell>
          <cell r="F301">
            <v>-8309.4500000000007</v>
          </cell>
          <cell r="G301">
            <v>-3464.94</v>
          </cell>
          <cell r="H301">
            <v>0</v>
          </cell>
          <cell r="I301">
            <v>0</v>
          </cell>
        </row>
        <row r="302">
          <cell r="A302">
            <v>24118</v>
          </cell>
          <cell r="B302" t="str">
            <v>GOWANUS_GT2_5</v>
          </cell>
          <cell r="C302">
            <v>-30878.529999999995</v>
          </cell>
          <cell r="D302">
            <v>-6669.3199999999979</v>
          </cell>
          <cell r="E302">
            <v>-12434.819999999998</v>
          </cell>
          <cell r="F302">
            <v>-8309.4500000000007</v>
          </cell>
          <cell r="G302">
            <v>-3464.94</v>
          </cell>
          <cell r="H302">
            <v>0</v>
          </cell>
          <cell r="I302">
            <v>0</v>
          </cell>
        </row>
        <row r="303">
          <cell r="A303">
            <v>24119</v>
          </cell>
          <cell r="B303" t="str">
            <v>GOWANUS_GT2_6</v>
          </cell>
          <cell r="C303">
            <v>-30878.529999999995</v>
          </cell>
          <cell r="D303">
            <v>-6669.3199999999979</v>
          </cell>
          <cell r="E303">
            <v>-12434.819999999998</v>
          </cell>
          <cell r="F303">
            <v>-8309.4500000000007</v>
          </cell>
          <cell r="G303">
            <v>-3464.94</v>
          </cell>
          <cell r="H303">
            <v>0</v>
          </cell>
          <cell r="I303">
            <v>0</v>
          </cell>
        </row>
        <row r="304">
          <cell r="A304">
            <v>24120</v>
          </cell>
          <cell r="B304" t="str">
            <v>GOWANUS_GT2_7</v>
          </cell>
          <cell r="C304">
            <v>-30878.529999999995</v>
          </cell>
          <cell r="D304">
            <v>-6669.3199999999979</v>
          </cell>
          <cell r="E304">
            <v>-12434.819999999998</v>
          </cell>
          <cell r="F304">
            <v>-8309.4500000000007</v>
          </cell>
          <cell r="G304">
            <v>-3464.94</v>
          </cell>
          <cell r="H304">
            <v>0</v>
          </cell>
          <cell r="I304">
            <v>0</v>
          </cell>
        </row>
        <row r="305">
          <cell r="A305">
            <v>24121</v>
          </cell>
          <cell r="B305" t="str">
            <v>GOWANUS_GT2_8</v>
          </cell>
          <cell r="C305">
            <v>-30878.529999999995</v>
          </cell>
          <cell r="D305">
            <v>-6669.3199999999979</v>
          </cell>
          <cell r="E305">
            <v>-12434.819999999998</v>
          </cell>
          <cell r="F305">
            <v>-8309.4500000000007</v>
          </cell>
          <cell r="G305">
            <v>-3464.94</v>
          </cell>
          <cell r="H305">
            <v>0</v>
          </cell>
          <cell r="I305">
            <v>0</v>
          </cell>
        </row>
        <row r="306">
          <cell r="A306">
            <v>24122</v>
          </cell>
          <cell r="B306" t="str">
            <v>GOWANUS_GT3_1</v>
          </cell>
          <cell r="C306">
            <v>-30878.529999999995</v>
          </cell>
          <cell r="D306">
            <v>-6669.3199999999979</v>
          </cell>
          <cell r="E306">
            <v>-12434.819999999998</v>
          </cell>
          <cell r="F306">
            <v>-8309.4500000000007</v>
          </cell>
          <cell r="G306">
            <v>-3464.94</v>
          </cell>
          <cell r="H306">
            <v>0</v>
          </cell>
          <cell r="I306">
            <v>0</v>
          </cell>
        </row>
        <row r="307">
          <cell r="A307">
            <v>24123</v>
          </cell>
          <cell r="B307" t="str">
            <v>GOWANUS_GT3_2</v>
          </cell>
          <cell r="C307">
            <v>-30878.529999999995</v>
          </cell>
          <cell r="D307">
            <v>-6669.3199999999979</v>
          </cell>
          <cell r="E307">
            <v>-12434.819999999998</v>
          </cell>
          <cell r="F307">
            <v>-8309.4500000000007</v>
          </cell>
          <cell r="G307">
            <v>-3464.94</v>
          </cell>
          <cell r="H307">
            <v>0</v>
          </cell>
          <cell r="I307">
            <v>0</v>
          </cell>
        </row>
        <row r="308">
          <cell r="A308">
            <v>24124</v>
          </cell>
          <cell r="B308" t="str">
            <v>GOWANUS_GT3_3</v>
          </cell>
          <cell r="C308">
            <v>-30878.529999999995</v>
          </cell>
          <cell r="D308">
            <v>-6669.3199999999979</v>
          </cell>
          <cell r="E308">
            <v>-12434.819999999998</v>
          </cell>
          <cell r="F308">
            <v>-8309.4500000000007</v>
          </cell>
          <cell r="G308">
            <v>-3464.94</v>
          </cell>
          <cell r="H308">
            <v>0</v>
          </cell>
          <cell r="I308">
            <v>0</v>
          </cell>
        </row>
        <row r="309">
          <cell r="A309">
            <v>24125</v>
          </cell>
          <cell r="B309" t="str">
            <v>GOWANUS_GT3_4</v>
          </cell>
          <cell r="C309">
            <v>-30867.17</v>
          </cell>
          <cell r="D309">
            <v>-6657.9599999999991</v>
          </cell>
          <cell r="E309">
            <v>-12434.819999999998</v>
          </cell>
          <cell r="F309">
            <v>-8309.4500000000007</v>
          </cell>
          <cell r="G309">
            <v>-3464.94</v>
          </cell>
          <cell r="H309">
            <v>0</v>
          </cell>
          <cell r="I309">
            <v>0</v>
          </cell>
        </row>
        <row r="310">
          <cell r="A310">
            <v>24126</v>
          </cell>
          <cell r="B310" t="str">
            <v>GOWANUS_GT3_5</v>
          </cell>
          <cell r="C310">
            <v>-30878.529999999995</v>
          </cell>
          <cell r="D310">
            <v>-6669.3199999999979</v>
          </cell>
          <cell r="E310">
            <v>-12434.819999999998</v>
          </cell>
          <cell r="F310">
            <v>-8309.4500000000007</v>
          </cell>
          <cell r="G310">
            <v>-3464.94</v>
          </cell>
          <cell r="H310">
            <v>0</v>
          </cell>
          <cell r="I310">
            <v>0</v>
          </cell>
        </row>
        <row r="311">
          <cell r="A311">
            <v>24127</v>
          </cell>
          <cell r="B311" t="str">
            <v>GOWANUS_GT3_6</v>
          </cell>
          <cell r="C311">
            <v>-30878.529999999995</v>
          </cell>
          <cell r="D311">
            <v>-6669.3199999999979</v>
          </cell>
          <cell r="E311">
            <v>-12434.819999999998</v>
          </cell>
          <cell r="F311">
            <v>-8309.4500000000007</v>
          </cell>
          <cell r="G311">
            <v>-3464.94</v>
          </cell>
          <cell r="H311">
            <v>0</v>
          </cell>
          <cell r="I311">
            <v>0</v>
          </cell>
        </row>
        <row r="312">
          <cell r="A312">
            <v>24128</v>
          </cell>
          <cell r="B312" t="str">
            <v>GOWANUS_GT3_7</v>
          </cell>
          <cell r="C312">
            <v>-30878.529999999995</v>
          </cell>
          <cell r="D312">
            <v>-6669.3199999999979</v>
          </cell>
          <cell r="E312">
            <v>-12434.819999999998</v>
          </cell>
          <cell r="F312">
            <v>-8309.4500000000007</v>
          </cell>
          <cell r="G312">
            <v>-3464.94</v>
          </cell>
          <cell r="H312">
            <v>0</v>
          </cell>
          <cell r="I312">
            <v>0</v>
          </cell>
        </row>
        <row r="313">
          <cell r="A313">
            <v>24129</v>
          </cell>
          <cell r="B313" t="str">
            <v>GOWANUS_GT3_8</v>
          </cell>
          <cell r="C313">
            <v>-30878.529999999995</v>
          </cell>
          <cell r="D313">
            <v>-6669.3199999999979</v>
          </cell>
          <cell r="E313">
            <v>-12434.819999999998</v>
          </cell>
          <cell r="F313">
            <v>-8309.4500000000007</v>
          </cell>
          <cell r="G313">
            <v>-3464.94</v>
          </cell>
          <cell r="H313">
            <v>0</v>
          </cell>
          <cell r="I313">
            <v>0</v>
          </cell>
        </row>
        <row r="314">
          <cell r="A314">
            <v>24130</v>
          </cell>
          <cell r="B314" t="str">
            <v>GOWANUS_GT4_1</v>
          </cell>
          <cell r="C314">
            <v>-30878.529999999995</v>
          </cell>
          <cell r="D314">
            <v>-6669.3199999999979</v>
          </cell>
          <cell r="E314">
            <v>-12434.819999999998</v>
          </cell>
          <cell r="F314">
            <v>-8309.4500000000007</v>
          </cell>
          <cell r="G314">
            <v>-3464.94</v>
          </cell>
          <cell r="H314">
            <v>0</v>
          </cell>
          <cell r="I314">
            <v>0</v>
          </cell>
        </row>
        <row r="315">
          <cell r="A315">
            <v>24131</v>
          </cell>
          <cell r="B315" t="str">
            <v>GOWANUS_GT4_2</v>
          </cell>
          <cell r="C315">
            <v>-30878.529999999995</v>
          </cell>
          <cell r="D315">
            <v>-6669.3199999999979</v>
          </cell>
          <cell r="E315">
            <v>-12434.819999999998</v>
          </cell>
          <cell r="F315">
            <v>-8309.4500000000007</v>
          </cell>
          <cell r="G315">
            <v>-3464.94</v>
          </cell>
          <cell r="H315">
            <v>0</v>
          </cell>
          <cell r="I315">
            <v>0</v>
          </cell>
        </row>
        <row r="316">
          <cell r="A316">
            <v>24132</v>
          </cell>
          <cell r="B316" t="str">
            <v>GOWANUS_GT4_3</v>
          </cell>
          <cell r="C316">
            <v>-30878.529999999995</v>
          </cell>
          <cell r="D316">
            <v>-6669.3199999999979</v>
          </cell>
          <cell r="E316">
            <v>-12434.819999999998</v>
          </cell>
          <cell r="F316">
            <v>-8309.4500000000007</v>
          </cell>
          <cell r="G316">
            <v>-3464.94</v>
          </cell>
          <cell r="H316">
            <v>0</v>
          </cell>
          <cell r="I316">
            <v>0</v>
          </cell>
        </row>
        <row r="317">
          <cell r="A317">
            <v>24133</v>
          </cell>
          <cell r="B317" t="str">
            <v>GOWANUS_GT4_4</v>
          </cell>
          <cell r="C317">
            <v>-30878.529999999995</v>
          </cell>
          <cell r="D317">
            <v>-6669.3199999999979</v>
          </cell>
          <cell r="E317">
            <v>-12434.819999999998</v>
          </cell>
          <cell r="F317">
            <v>-8309.4500000000007</v>
          </cell>
          <cell r="G317">
            <v>-3464.94</v>
          </cell>
          <cell r="H317">
            <v>0</v>
          </cell>
          <cell r="I317">
            <v>0</v>
          </cell>
        </row>
        <row r="318">
          <cell r="A318">
            <v>24134</v>
          </cell>
          <cell r="B318" t="str">
            <v>GOWANUS_GT4_5</v>
          </cell>
          <cell r="C318">
            <v>-30878.529999999995</v>
          </cell>
          <cell r="D318">
            <v>-6669.3199999999979</v>
          </cell>
          <cell r="E318">
            <v>-12434.819999999998</v>
          </cell>
          <cell r="F318">
            <v>-8309.4500000000007</v>
          </cell>
          <cell r="G318">
            <v>-3464.94</v>
          </cell>
          <cell r="H318">
            <v>0</v>
          </cell>
          <cell r="I318">
            <v>0</v>
          </cell>
        </row>
        <row r="319">
          <cell r="A319">
            <v>24135</v>
          </cell>
          <cell r="B319" t="str">
            <v>GOWANUS_GT4_6</v>
          </cell>
          <cell r="C319">
            <v>-30878.529999999995</v>
          </cell>
          <cell r="D319">
            <v>-6669.3199999999979</v>
          </cell>
          <cell r="E319">
            <v>-12434.819999999998</v>
          </cell>
          <cell r="F319">
            <v>-8309.4500000000007</v>
          </cell>
          <cell r="G319">
            <v>-3464.94</v>
          </cell>
          <cell r="H319">
            <v>0</v>
          </cell>
          <cell r="I319">
            <v>0</v>
          </cell>
        </row>
        <row r="320">
          <cell r="A320">
            <v>24136</v>
          </cell>
          <cell r="B320" t="str">
            <v>GOWANUS_GT4_7</v>
          </cell>
          <cell r="C320">
            <v>-30878.529999999995</v>
          </cell>
          <cell r="D320">
            <v>-6669.3199999999979</v>
          </cell>
          <cell r="E320">
            <v>-12434.819999999998</v>
          </cell>
          <cell r="F320">
            <v>-8309.4500000000007</v>
          </cell>
          <cell r="G320">
            <v>-3464.94</v>
          </cell>
          <cell r="H320">
            <v>0</v>
          </cell>
          <cell r="I320">
            <v>0</v>
          </cell>
        </row>
        <row r="321">
          <cell r="A321">
            <v>24137</v>
          </cell>
          <cell r="B321" t="str">
            <v>GOWANUS_GT4_8</v>
          </cell>
          <cell r="C321">
            <v>-30878.529999999995</v>
          </cell>
          <cell r="D321">
            <v>-6669.3199999999979</v>
          </cell>
          <cell r="E321">
            <v>-12434.819999999998</v>
          </cell>
          <cell r="F321">
            <v>-8309.4500000000007</v>
          </cell>
          <cell r="G321">
            <v>-3464.94</v>
          </cell>
          <cell r="H321">
            <v>0</v>
          </cell>
          <cell r="I321">
            <v>0</v>
          </cell>
        </row>
        <row r="322">
          <cell r="A322">
            <v>24138</v>
          </cell>
          <cell r="B322" t="str">
            <v>59TH STREET_GT_1</v>
          </cell>
          <cell r="C322">
            <v>-13967.270000000002</v>
          </cell>
          <cell r="D322">
            <v>-4368.3200000000015</v>
          </cell>
          <cell r="E322">
            <v>-5315.329999999999</v>
          </cell>
          <cell r="F322">
            <v>-2207.83</v>
          </cell>
          <cell r="G322">
            <v>-2075.7900000000004</v>
          </cell>
          <cell r="H322">
            <v>0</v>
          </cell>
          <cell r="I322">
            <v>0</v>
          </cell>
        </row>
        <row r="323">
          <cell r="A323">
            <v>24139</v>
          </cell>
          <cell r="B323" t="str">
            <v>INDIAN POINT_GT_1</v>
          </cell>
          <cell r="C323">
            <v>-10380.140000000001</v>
          </cell>
          <cell r="D323">
            <v>-3393.150000000001</v>
          </cell>
          <cell r="E323">
            <v>-4154.21</v>
          </cell>
          <cell r="F323">
            <v>-1576.8700000000001</v>
          </cell>
          <cell r="G323">
            <v>-1255.9099999999999</v>
          </cell>
          <cell r="H323">
            <v>0</v>
          </cell>
          <cell r="I323">
            <v>0</v>
          </cell>
        </row>
        <row r="324">
          <cell r="A324">
            <v>24143</v>
          </cell>
          <cell r="B324" t="str">
            <v>WESTERN_NY_WIND</v>
          </cell>
          <cell r="C324">
            <v>-515.29999999999995</v>
          </cell>
          <cell r="D324">
            <v>-176.64000000000004</v>
          </cell>
          <cell r="E324">
            <v>-84.359999999999985</v>
          </cell>
          <cell r="F324">
            <v>-76.319999999999979</v>
          </cell>
          <cell r="G324">
            <v>-177.98000000000002</v>
          </cell>
          <cell r="H324">
            <v>0</v>
          </cell>
          <cell r="I324">
            <v>0</v>
          </cell>
        </row>
        <row r="325">
          <cell r="A325">
            <v>24146</v>
          </cell>
          <cell r="B325" t="str">
            <v>PGE MADISON___WINDPWR</v>
          </cell>
          <cell r="C325">
            <v>-1739.6800000000003</v>
          </cell>
          <cell r="D325">
            <v>-513.85</v>
          </cell>
          <cell r="E325">
            <v>-658.6400000000001</v>
          </cell>
          <cell r="F325">
            <v>-178.62000000000003</v>
          </cell>
          <cell r="G325">
            <v>-388.57000000000005</v>
          </cell>
          <cell r="H325">
            <v>0</v>
          </cell>
          <cell r="I325">
            <v>0</v>
          </cell>
        </row>
        <row r="326">
          <cell r="A326">
            <v>24147</v>
          </cell>
          <cell r="B326" t="str">
            <v>NEG CENTRAL___STATE_STREET</v>
          </cell>
          <cell r="C326">
            <v>-477.55999999999995</v>
          </cell>
          <cell r="D326">
            <v>-156.10000000000002</v>
          </cell>
          <cell r="E326">
            <v>-85.71</v>
          </cell>
          <cell r="F326">
            <v>-68.199999999999989</v>
          </cell>
          <cell r="G326">
            <v>-167.54999999999995</v>
          </cell>
          <cell r="H326">
            <v>0</v>
          </cell>
          <cell r="I326">
            <v>0</v>
          </cell>
        </row>
        <row r="327">
          <cell r="A327">
            <v>24148</v>
          </cell>
          <cell r="B327" t="str">
            <v>WALDEN___HYDRO</v>
          </cell>
          <cell r="C327">
            <v>-9255.51</v>
          </cell>
          <cell r="D327">
            <v>-2613.4900000000007</v>
          </cell>
          <cell r="E327">
            <v>-3774.12</v>
          </cell>
          <cell r="F327">
            <v>-1471.0200000000002</v>
          </cell>
          <cell r="G327">
            <v>-1396.8799999999997</v>
          </cell>
          <cell r="H327">
            <v>0</v>
          </cell>
          <cell r="I327">
            <v>0</v>
          </cell>
        </row>
        <row r="328">
          <cell r="A328">
            <v>24149</v>
          </cell>
          <cell r="B328" t="str">
            <v>ASTORIA___2</v>
          </cell>
          <cell r="C328">
            <v>-30859.819999999996</v>
          </cell>
          <cell r="D328">
            <v>-6675.1699999999983</v>
          </cell>
          <cell r="E328">
            <v>-12438.849999999999</v>
          </cell>
          <cell r="F328">
            <v>-8309.4500000000007</v>
          </cell>
          <cell r="G328">
            <v>-3436.35</v>
          </cell>
          <cell r="H328">
            <v>0</v>
          </cell>
          <cell r="I328">
            <v>0</v>
          </cell>
        </row>
        <row r="329">
          <cell r="A329">
            <v>24151</v>
          </cell>
          <cell r="B329" t="str">
            <v>Stony___Brook</v>
          </cell>
          <cell r="C329">
            <v>-26900.6</v>
          </cell>
          <cell r="D329">
            <v>-7236.55</v>
          </cell>
          <cell r="E329">
            <v>-8226.4700000000012</v>
          </cell>
          <cell r="F329">
            <v>-5724.9400000000005</v>
          </cell>
          <cell r="G329">
            <v>-5712.64</v>
          </cell>
          <cell r="H329">
            <v>0</v>
          </cell>
          <cell r="I329">
            <v>0</v>
          </cell>
        </row>
        <row r="330">
          <cell r="A330">
            <v>24152</v>
          </cell>
          <cell r="B330" t="str">
            <v>NYPA_KENT_____GT</v>
          </cell>
          <cell r="C330">
            <v>-21735.45</v>
          </cell>
          <cell r="D330">
            <v>-1140.92</v>
          </cell>
          <cell r="E330">
            <v>-8820.14</v>
          </cell>
          <cell r="F330">
            <v>-8309.4500000000007</v>
          </cell>
          <cell r="G330">
            <v>-3464.94</v>
          </cell>
          <cell r="H330">
            <v>0</v>
          </cell>
          <cell r="I330">
            <v>0</v>
          </cell>
        </row>
        <row r="331">
          <cell r="A331">
            <v>24155</v>
          </cell>
          <cell r="B331" t="str">
            <v>NYPA_POUCH1_____GT</v>
          </cell>
          <cell r="C331">
            <v>-25635.809999999998</v>
          </cell>
          <cell r="D331">
            <v>-1426.6</v>
          </cell>
          <cell r="E331">
            <v>-12434.819999999998</v>
          </cell>
          <cell r="F331">
            <v>-8309.4500000000007</v>
          </cell>
          <cell r="G331">
            <v>-3464.94</v>
          </cell>
          <cell r="H331">
            <v>0</v>
          </cell>
          <cell r="I331">
            <v>0</v>
          </cell>
        </row>
        <row r="332">
          <cell r="A332">
            <v>24156</v>
          </cell>
          <cell r="B332" t="str">
            <v>NYPA_GOWANUS_____GT1</v>
          </cell>
          <cell r="C332">
            <v>-3559.77</v>
          </cell>
          <cell r="D332">
            <v>0</v>
          </cell>
          <cell r="E332">
            <v>0</v>
          </cell>
          <cell r="F332">
            <v>-94.83</v>
          </cell>
          <cell r="G332">
            <v>-3464.94</v>
          </cell>
          <cell r="H332">
            <v>0</v>
          </cell>
          <cell r="I332">
            <v>0</v>
          </cell>
        </row>
        <row r="333">
          <cell r="A333">
            <v>24157</v>
          </cell>
          <cell r="B333" t="str">
            <v>NYPA_GOWANUS_____GT2</v>
          </cell>
          <cell r="C333">
            <v>-3559.77</v>
          </cell>
          <cell r="D333">
            <v>0</v>
          </cell>
          <cell r="E333">
            <v>0</v>
          </cell>
          <cell r="F333">
            <v>-94.83</v>
          </cell>
          <cell r="G333">
            <v>-3464.94</v>
          </cell>
          <cell r="H333">
            <v>0</v>
          </cell>
          <cell r="I333">
            <v>0</v>
          </cell>
        </row>
        <row r="334">
          <cell r="A334">
            <v>24158</v>
          </cell>
          <cell r="B334" t="str">
            <v>NYPA_____HELLGATE_GT1</v>
          </cell>
          <cell r="C334">
            <v>-26604.769999999997</v>
          </cell>
          <cell r="D334">
            <v>-2424.15</v>
          </cell>
          <cell r="E334">
            <v>-12434.819999999998</v>
          </cell>
          <cell r="F334">
            <v>-8309.4500000000007</v>
          </cell>
          <cell r="G334">
            <v>-3436.35</v>
          </cell>
          <cell r="H334">
            <v>0</v>
          </cell>
          <cell r="I334">
            <v>0</v>
          </cell>
        </row>
        <row r="335">
          <cell r="A335">
            <v>24159</v>
          </cell>
          <cell r="B335" t="str">
            <v>NYPA_____HELLGATE_GT2</v>
          </cell>
          <cell r="C335">
            <v>-26604.769999999997</v>
          </cell>
          <cell r="D335">
            <v>-2424.15</v>
          </cell>
          <cell r="E335">
            <v>-12434.819999999998</v>
          </cell>
          <cell r="F335">
            <v>-8309.4500000000007</v>
          </cell>
          <cell r="G335">
            <v>-3436.35</v>
          </cell>
          <cell r="H335">
            <v>0</v>
          </cell>
          <cell r="I335">
            <v>0</v>
          </cell>
        </row>
        <row r="336">
          <cell r="A336">
            <v>24160</v>
          </cell>
          <cell r="B336" t="str">
            <v>NYPA_HARLEM__RVR__GT1</v>
          </cell>
          <cell r="C336">
            <v>-26604.769999999997</v>
          </cell>
          <cell r="D336">
            <v>-2424.15</v>
          </cell>
          <cell r="E336">
            <v>-12434.819999999998</v>
          </cell>
          <cell r="F336">
            <v>-8309.4500000000007</v>
          </cell>
          <cell r="G336">
            <v>-3436.35</v>
          </cell>
          <cell r="H336">
            <v>0</v>
          </cell>
          <cell r="I336">
            <v>0</v>
          </cell>
        </row>
        <row r="337">
          <cell r="A337">
            <v>24161</v>
          </cell>
          <cell r="B337" t="str">
            <v>NYPA_HARLEM__RVR__GT2</v>
          </cell>
          <cell r="C337">
            <v>-26604.769999999997</v>
          </cell>
          <cell r="D337">
            <v>-2424.15</v>
          </cell>
          <cell r="E337">
            <v>-12434.819999999998</v>
          </cell>
          <cell r="F337">
            <v>-8309.4500000000007</v>
          </cell>
          <cell r="G337">
            <v>-3436.35</v>
          </cell>
          <cell r="H337">
            <v>0</v>
          </cell>
          <cell r="I337">
            <v>0</v>
          </cell>
        </row>
        <row r="338">
          <cell r="A338">
            <v>24162</v>
          </cell>
          <cell r="B338" t="str">
            <v>NYPA_VERNON_____GT1</v>
          </cell>
          <cell r="C338">
            <v>-26633.359999999997</v>
          </cell>
          <cell r="D338">
            <v>-2424.15</v>
          </cell>
          <cell r="E338">
            <v>-12434.819999999998</v>
          </cell>
          <cell r="F338">
            <v>-8309.4500000000007</v>
          </cell>
          <cell r="G338">
            <v>-3464.94</v>
          </cell>
          <cell r="H338">
            <v>0</v>
          </cell>
          <cell r="I338">
            <v>0</v>
          </cell>
        </row>
        <row r="339">
          <cell r="A339">
            <v>24163</v>
          </cell>
          <cell r="B339" t="str">
            <v>NYPA_VERNON_____GT2</v>
          </cell>
          <cell r="C339">
            <v>-26633.359999999997</v>
          </cell>
          <cell r="D339">
            <v>-2424.15</v>
          </cell>
          <cell r="E339">
            <v>-12434.819999999998</v>
          </cell>
          <cell r="F339">
            <v>-8309.4500000000007</v>
          </cell>
          <cell r="G339">
            <v>-3464.94</v>
          </cell>
          <cell r="H339">
            <v>0</v>
          </cell>
          <cell r="I339">
            <v>0</v>
          </cell>
        </row>
        <row r="340">
          <cell r="A340">
            <v>24164</v>
          </cell>
          <cell r="B340" t="str">
            <v>NYPA_BRENTWD_____GT</v>
          </cell>
          <cell r="C340">
            <v>-22153.270000000004</v>
          </cell>
          <cell r="D340">
            <v>-2472.5100000000002</v>
          </cell>
          <cell r="E340">
            <v>-8229.510000000002</v>
          </cell>
          <cell r="F340">
            <v>-5730.16</v>
          </cell>
          <cell r="G340">
            <v>-5721.090000000002</v>
          </cell>
          <cell r="H340">
            <v>0</v>
          </cell>
          <cell r="I340">
            <v>0</v>
          </cell>
        </row>
        <row r="341">
          <cell r="A341">
            <v>24167</v>
          </cell>
          <cell r="B341" t="str">
            <v>MODEL_CITY_ENERGY</v>
          </cell>
          <cell r="C341">
            <v>-397.3</v>
          </cell>
          <cell r="D341">
            <v>-38.370000000000005</v>
          </cell>
          <cell r="E341">
            <v>-91.839999999999975</v>
          </cell>
          <cell r="F341">
            <v>-80.5</v>
          </cell>
          <cell r="G341">
            <v>-186.59000000000003</v>
          </cell>
          <cell r="H341">
            <v>0</v>
          </cell>
          <cell r="I341">
            <v>0</v>
          </cell>
        </row>
        <row r="342">
          <cell r="A342">
            <v>24168</v>
          </cell>
          <cell r="B342" t="str">
            <v>HUDSON_AVE_10</v>
          </cell>
          <cell r="C342">
            <v>-12048.26</v>
          </cell>
          <cell r="D342">
            <v>-2449.31</v>
          </cell>
          <cell r="E342">
            <v>-5315.329999999999</v>
          </cell>
          <cell r="F342">
            <v>-2207.83</v>
          </cell>
          <cell r="G342">
            <v>-2075.7900000000004</v>
          </cell>
          <cell r="H342">
            <v>0</v>
          </cell>
          <cell r="I342">
            <v>0</v>
          </cell>
        </row>
        <row r="343">
          <cell r="A343">
            <v>24169</v>
          </cell>
          <cell r="B343" t="str">
            <v>SITHE_IND_GS1</v>
          </cell>
          <cell r="C343">
            <v>-113.9</v>
          </cell>
          <cell r="D343">
            <v>0</v>
          </cell>
          <cell r="E343">
            <v>-7.69</v>
          </cell>
          <cell r="F343">
            <v>-18.940000000000001</v>
          </cell>
          <cell r="G343">
            <v>-87.27</v>
          </cell>
          <cell r="H343">
            <v>0</v>
          </cell>
          <cell r="I343">
            <v>0</v>
          </cell>
        </row>
        <row r="344">
          <cell r="A344">
            <v>24170</v>
          </cell>
          <cell r="B344" t="str">
            <v>SITHE_IND_GS2</v>
          </cell>
          <cell r="C344">
            <v>-113.9</v>
          </cell>
          <cell r="D344">
            <v>0</v>
          </cell>
          <cell r="E344">
            <v>-7.69</v>
          </cell>
          <cell r="F344">
            <v>-18.940000000000001</v>
          </cell>
          <cell r="G344">
            <v>-87.27</v>
          </cell>
          <cell r="H344">
            <v>0</v>
          </cell>
          <cell r="I344">
            <v>0</v>
          </cell>
        </row>
        <row r="345">
          <cell r="A345">
            <v>24171</v>
          </cell>
          <cell r="B345" t="str">
            <v>SITHE_IND_GS3</v>
          </cell>
          <cell r="C345">
            <v>-113.9</v>
          </cell>
          <cell r="D345">
            <v>0</v>
          </cell>
          <cell r="E345">
            <v>-7.69</v>
          </cell>
          <cell r="F345">
            <v>-18.940000000000001</v>
          </cell>
          <cell r="G345">
            <v>-87.27</v>
          </cell>
          <cell r="H345">
            <v>0</v>
          </cell>
          <cell r="I345">
            <v>0</v>
          </cell>
        </row>
        <row r="346">
          <cell r="A346">
            <v>24172</v>
          </cell>
          <cell r="B346" t="str">
            <v>SITHE_IND_GS4</v>
          </cell>
          <cell r="C346">
            <v>-113.9</v>
          </cell>
          <cell r="D346">
            <v>0</v>
          </cell>
          <cell r="E346">
            <v>-7.69</v>
          </cell>
          <cell r="F346">
            <v>-18.940000000000001</v>
          </cell>
          <cell r="G346">
            <v>-87.27</v>
          </cell>
          <cell r="H346">
            <v>0</v>
          </cell>
          <cell r="I346">
            <v>0</v>
          </cell>
        </row>
        <row r="347">
          <cell r="A347">
            <v>24225</v>
          </cell>
          <cell r="B347" t="str">
            <v>ASTORIA_GT_11</v>
          </cell>
          <cell r="C347">
            <v>-30855.17</v>
          </cell>
          <cell r="D347">
            <v>-6669.3199999999979</v>
          </cell>
          <cell r="E347">
            <v>-12434.819999999998</v>
          </cell>
          <cell r="F347">
            <v>-8309.4500000000007</v>
          </cell>
          <cell r="G347">
            <v>-3441.58</v>
          </cell>
          <cell r="H347">
            <v>0</v>
          </cell>
          <cell r="I347">
            <v>0</v>
          </cell>
        </row>
        <row r="348">
          <cell r="A348">
            <v>24226</v>
          </cell>
          <cell r="B348" t="str">
            <v>ASTORIA_GT_12</v>
          </cell>
          <cell r="C348">
            <v>-30855.17</v>
          </cell>
          <cell r="D348">
            <v>-6669.3199999999979</v>
          </cell>
          <cell r="E348">
            <v>-12434.819999999998</v>
          </cell>
          <cell r="F348">
            <v>-8309.4500000000007</v>
          </cell>
          <cell r="G348">
            <v>-3441.58</v>
          </cell>
          <cell r="H348">
            <v>0</v>
          </cell>
          <cell r="I348">
            <v>0</v>
          </cell>
        </row>
        <row r="349">
          <cell r="A349">
            <v>24227</v>
          </cell>
          <cell r="B349" t="str">
            <v>ASTORIA_GT_13</v>
          </cell>
          <cell r="C349">
            <v>-30855.17</v>
          </cell>
          <cell r="D349">
            <v>-6669.3199999999979</v>
          </cell>
          <cell r="E349">
            <v>-12434.819999999998</v>
          </cell>
          <cell r="F349">
            <v>-8309.4500000000007</v>
          </cell>
          <cell r="G349">
            <v>-3441.58</v>
          </cell>
          <cell r="H349">
            <v>0</v>
          </cell>
          <cell r="I349">
            <v>0</v>
          </cell>
        </row>
        <row r="350">
          <cell r="A350">
            <v>24228</v>
          </cell>
          <cell r="B350" t="str">
            <v>NARROWS_GT1_1</v>
          </cell>
          <cell r="C350">
            <v>-30878.529999999995</v>
          </cell>
          <cell r="D350">
            <v>-6669.3199999999979</v>
          </cell>
          <cell r="E350">
            <v>-12434.819999999998</v>
          </cell>
          <cell r="F350">
            <v>-8309.4500000000007</v>
          </cell>
          <cell r="G350">
            <v>-3464.94</v>
          </cell>
          <cell r="H350">
            <v>0</v>
          </cell>
          <cell r="I350">
            <v>0</v>
          </cell>
        </row>
        <row r="351">
          <cell r="A351">
            <v>24229</v>
          </cell>
          <cell r="B351" t="str">
            <v>NARROWS_GT1_2</v>
          </cell>
          <cell r="C351">
            <v>-30878.529999999995</v>
          </cell>
          <cell r="D351">
            <v>-6669.3199999999979</v>
          </cell>
          <cell r="E351">
            <v>-12434.819999999998</v>
          </cell>
          <cell r="F351">
            <v>-8309.4500000000007</v>
          </cell>
          <cell r="G351">
            <v>-3464.94</v>
          </cell>
          <cell r="H351">
            <v>0</v>
          </cell>
          <cell r="I351">
            <v>0</v>
          </cell>
        </row>
        <row r="352">
          <cell r="A352">
            <v>24230</v>
          </cell>
          <cell r="B352" t="str">
            <v>NARROWS_GT1_3</v>
          </cell>
          <cell r="C352">
            <v>-30878.529999999995</v>
          </cell>
          <cell r="D352">
            <v>-6669.3199999999979</v>
          </cell>
          <cell r="E352">
            <v>-12434.819999999998</v>
          </cell>
          <cell r="F352">
            <v>-8309.4500000000007</v>
          </cell>
          <cell r="G352">
            <v>-3464.94</v>
          </cell>
          <cell r="H352">
            <v>0</v>
          </cell>
          <cell r="I352">
            <v>0</v>
          </cell>
        </row>
        <row r="353">
          <cell r="A353">
            <v>24231</v>
          </cell>
          <cell r="B353" t="str">
            <v>NARROWS_GT1_4</v>
          </cell>
          <cell r="C353">
            <v>-30878.529999999995</v>
          </cell>
          <cell r="D353">
            <v>-6669.3199999999979</v>
          </cell>
          <cell r="E353">
            <v>-12434.819999999998</v>
          </cell>
          <cell r="F353">
            <v>-8309.4500000000007</v>
          </cell>
          <cell r="G353">
            <v>-3464.94</v>
          </cell>
          <cell r="H353">
            <v>0</v>
          </cell>
          <cell r="I353">
            <v>0</v>
          </cell>
        </row>
        <row r="354">
          <cell r="A354">
            <v>24232</v>
          </cell>
          <cell r="B354" t="str">
            <v>NARROWS_GT1_5</v>
          </cell>
          <cell r="C354">
            <v>-30878.529999999995</v>
          </cell>
          <cell r="D354">
            <v>-6669.3199999999979</v>
          </cell>
          <cell r="E354">
            <v>-12434.819999999998</v>
          </cell>
          <cell r="F354">
            <v>-8309.4500000000007</v>
          </cell>
          <cell r="G354">
            <v>-3464.94</v>
          </cell>
          <cell r="H354">
            <v>0</v>
          </cell>
          <cell r="I354">
            <v>0</v>
          </cell>
        </row>
        <row r="355">
          <cell r="A355">
            <v>24233</v>
          </cell>
          <cell r="B355" t="str">
            <v>NARROWS_GT1_6</v>
          </cell>
          <cell r="C355">
            <v>-30878.529999999995</v>
          </cell>
          <cell r="D355">
            <v>-6669.3199999999979</v>
          </cell>
          <cell r="E355">
            <v>-12434.819999999998</v>
          </cell>
          <cell r="F355">
            <v>-8309.4500000000007</v>
          </cell>
          <cell r="G355">
            <v>-3464.94</v>
          </cell>
          <cell r="H355">
            <v>0</v>
          </cell>
          <cell r="I355">
            <v>0</v>
          </cell>
        </row>
        <row r="356">
          <cell r="A356">
            <v>24234</v>
          </cell>
          <cell r="B356" t="str">
            <v>NARROWS_GT1_7</v>
          </cell>
          <cell r="C356">
            <v>-30878.529999999995</v>
          </cell>
          <cell r="D356">
            <v>-6669.3199999999979</v>
          </cell>
          <cell r="E356">
            <v>-12434.819999999998</v>
          </cell>
          <cell r="F356">
            <v>-8309.4500000000007</v>
          </cell>
          <cell r="G356">
            <v>-3464.94</v>
          </cell>
          <cell r="H356">
            <v>0</v>
          </cell>
          <cell r="I356">
            <v>0</v>
          </cell>
        </row>
        <row r="357">
          <cell r="A357">
            <v>24235</v>
          </cell>
          <cell r="B357" t="str">
            <v>NARROWS_GT1_8</v>
          </cell>
          <cell r="C357">
            <v>-30878.529999999995</v>
          </cell>
          <cell r="D357">
            <v>-6669.3199999999979</v>
          </cell>
          <cell r="E357">
            <v>-12434.819999999998</v>
          </cell>
          <cell r="F357">
            <v>-8309.4500000000007</v>
          </cell>
          <cell r="G357">
            <v>-3464.94</v>
          </cell>
          <cell r="H357">
            <v>0</v>
          </cell>
          <cell r="I357">
            <v>0</v>
          </cell>
        </row>
        <row r="358">
          <cell r="A358">
            <v>24236</v>
          </cell>
          <cell r="B358" t="str">
            <v>NARROWS_GT2_1</v>
          </cell>
          <cell r="C358">
            <v>-30878.529999999995</v>
          </cell>
          <cell r="D358">
            <v>-6669.3199999999979</v>
          </cell>
          <cell r="E358">
            <v>-12434.819999999998</v>
          </cell>
          <cell r="F358">
            <v>-8309.4500000000007</v>
          </cell>
          <cell r="G358">
            <v>-3464.94</v>
          </cell>
          <cell r="H358">
            <v>0</v>
          </cell>
          <cell r="I358">
            <v>0</v>
          </cell>
        </row>
        <row r="359">
          <cell r="A359">
            <v>24237</v>
          </cell>
          <cell r="B359" t="str">
            <v>NARROWS_GT2_2</v>
          </cell>
          <cell r="C359">
            <v>-30878.529999999995</v>
          </cell>
          <cell r="D359">
            <v>-6669.3199999999979</v>
          </cell>
          <cell r="E359">
            <v>-12434.819999999998</v>
          </cell>
          <cell r="F359">
            <v>-8309.4500000000007</v>
          </cell>
          <cell r="G359">
            <v>-3464.94</v>
          </cell>
          <cell r="H359">
            <v>0</v>
          </cell>
          <cell r="I359">
            <v>0</v>
          </cell>
        </row>
        <row r="360">
          <cell r="A360">
            <v>24238</v>
          </cell>
          <cell r="B360" t="str">
            <v>NARROWS_GT2_3</v>
          </cell>
          <cell r="C360">
            <v>-30878.529999999995</v>
          </cell>
          <cell r="D360">
            <v>-6669.3199999999979</v>
          </cell>
          <cell r="E360">
            <v>-12434.819999999998</v>
          </cell>
          <cell r="F360">
            <v>-8309.4500000000007</v>
          </cell>
          <cell r="G360">
            <v>-3464.94</v>
          </cell>
          <cell r="H360">
            <v>0</v>
          </cell>
          <cell r="I360">
            <v>0</v>
          </cell>
        </row>
        <row r="361">
          <cell r="A361">
            <v>24239</v>
          </cell>
          <cell r="B361" t="str">
            <v>NARROWS_GT2_4</v>
          </cell>
          <cell r="C361">
            <v>-30878.529999999995</v>
          </cell>
          <cell r="D361">
            <v>-6669.3199999999979</v>
          </cell>
          <cell r="E361">
            <v>-12434.819999999998</v>
          </cell>
          <cell r="F361">
            <v>-8309.4500000000007</v>
          </cell>
          <cell r="G361">
            <v>-3464.94</v>
          </cell>
          <cell r="H361">
            <v>0</v>
          </cell>
          <cell r="I361">
            <v>0</v>
          </cell>
        </row>
        <row r="362">
          <cell r="A362">
            <v>24240</v>
          </cell>
          <cell r="B362" t="str">
            <v>NARROWS_GT2_5</v>
          </cell>
          <cell r="C362">
            <v>-30878.529999999995</v>
          </cell>
          <cell r="D362">
            <v>-6669.3199999999979</v>
          </cell>
          <cell r="E362">
            <v>-12434.819999999998</v>
          </cell>
          <cell r="F362">
            <v>-8309.4500000000007</v>
          </cell>
          <cell r="G362">
            <v>-3464.94</v>
          </cell>
          <cell r="H362">
            <v>0</v>
          </cell>
          <cell r="I362">
            <v>0</v>
          </cell>
        </row>
        <row r="363">
          <cell r="A363">
            <v>24241</v>
          </cell>
          <cell r="B363" t="str">
            <v>NARROWS_GT2_6</v>
          </cell>
          <cell r="C363">
            <v>-30878.529999999995</v>
          </cell>
          <cell r="D363">
            <v>-6669.3199999999979</v>
          </cell>
          <cell r="E363">
            <v>-12434.819999999998</v>
          </cell>
          <cell r="F363">
            <v>-8309.4500000000007</v>
          </cell>
          <cell r="G363">
            <v>-3464.94</v>
          </cell>
          <cell r="H363">
            <v>0</v>
          </cell>
          <cell r="I363">
            <v>0</v>
          </cell>
        </row>
        <row r="364">
          <cell r="A364">
            <v>24242</v>
          </cell>
          <cell r="B364" t="str">
            <v>NARROWS_GT2_7</v>
          </cell>
          <cell r="C364">
            <v>-30878.529999999995</v>
          </cell>
          <cell r="D364">
            <v>-6669.3199999999979</v>
          </cell>
          <cell r="E364">
            <v>-12434.819999999998</v>
          </cell>
          <cell r="F364">
            <v>-8309.4500000000007</v>
          </cell>
          <cell r="G364">
            <v>-3464.94</v>
          </cell>
          <cell r="H364">
            <v>0</v>
          </cell>
          <cell r="I364">
            <v>0</v>
          </cell>
        </row>
        <row r="365">
          <cell r="A365">
            <v>24243</v>
          </cell>
          <cell r="B365" t="str">
            <v>NARROWS_GT2_8</v>
          </cell>
          <cell r="C365">
            <v>-30878.529999999995</v>
          </cell>
          <cell r="D365">
            <v>-6669.3199999999979</v>
          </cell>
          <cell r="E365">
            <v>-12434.819999999998</v>
          </cell>
          <cell r="F365">
            <v>-8309.4500000000007</v>
          </cell>
          <cell r="G365">
            <v>-3464.94</v>
          </cell>
          <cell r="H365">
            <v>0</v>
          </cell>
          <cell r="I365">
            <v>0</v>
          </cell>
        </row>
        <row r="366">
          <cell r="A366">
            <v>24244</v>
          </cell>
          <cell r="B366" t="str">
            <v>RAVENSWOOD_GT2_1</v>
          </cell>
          <cell r="C366">
            <v>-14102.71</v>
          </cell>
          <cell r="D366">
            <v>-4490.170000000001</v>
          </cell>
          <cell r="E366">
            <v>-5362.7</v>
          </cell>
          <cell r="F366">
            <v>-2220.8799999999997</v>
          </cell>
          <cell r="G366">
            <v>-2028.9599999999996</v>
          </cell>
          <cell r="H366">
            <v>0</v>
          </cell>
          <cell r="I366">
            <v>0</v>
          </cell>
        </row>
        <row r="367">
          <cell r="A367">
            <v>24245</v>
          </cell>
          <cell r="B367" t="str">
            <v>RAVENSWOOD_GT2_2</v>
          </cell>
          <cell r="C367">
            <v>-14102.71</v>
          </cell>
          <cell r="D367">
            <v>-4490.170000000001</v>
          </cell>
          <cell r="E367">
            <v>-5362.7</v>
          </cell>
          <cell r="F367">
            <v>-2220.8799999999997</v>
          </cell>
          <cell r="G367">
            <v>-2028.9599999999996</v>
          </cell>
          <cell r="H367">
            <v>0</v>
          </cell>
          <cell r="I367">
            <v>0</v>
          </cell>
        </row>
        <row r="368">
          <cell r="A368">
            <v>24246</v>
          </cell>
          <cell r="B368" t="str">
            <v>RAVENSWOOD_GT2_3</v>
          </cell>
          <cell r="C368">
            <v>-14102.71</v>
          </cell>
          <cell r="D368">
            <v>-4490.170000000001</v>
          </cell>
          <cell r="E368">
            <v>-5362.7</v>
          </cell>
          <cell r="F368">
            <v>-2220.8799999999997</v>
          </cell>
          <cell r="G368">
            <v>-2028.9599999999996</v>
          </cell>
          <cell r="H368">
            <v>0</v>
          </cell>
          <cell r="I368">
            <v>0</v>
          </cell>
        </row>
        <row r="369">
          <cell r="A369">
            <v>24247</v>
          </cell>
          <cell r="B369" t="str">
            <v>RAVENSWOOD_GT2_4</v>
          </cell>
          <cell r="C369">
            <v>-14102.71</v>
          </cell>
          <cell r="D369">
            <v>-4490.170000000001</v>
          </cell>
          <cell r="E369">
            <v>-5362.7</v>
          </cell>
          <cell r="F369">
            <v>-2220.8799999999997</v>
          </cell>
          <cell r="G369">
            <v>-2028.9599999999996</v>
          </cell>
          <cell r="H369">
            <v>0</v>
          </cell>
          <cell r="I369">
            <v>0</v>
          </cell>
        </row>
        <row r="370">
          <cell r="A370">
            <v>24248</v>
          </cell>
          <cell r="B370" t="str">
            <v>RAVENSWOOD_GT3_1</v>
          </cell>
          <cell r="C370">
            <v>-13917.049999999997</v>
          </cell>
          <cell r="D370">
            <v>-4304.51</v>
          </cell>
          <cell r="E370">
            <v>-5362.7</v>
          </cell>
          <cell r="F370">
            <v>-2220.8799999999997</v>
          </cell>
          <cell r="G370">
            <v>-2028.9599999999996</v>
          </cell>
          <cell r="H370">
            <v>0</v>
          </cell>
          <cell r="I370">
            <v>0</v>
          </cell>
        </row>
        <row r="371">
          <cell r="A371">
            <v>24249</v>
          </cell>
          <cell r="B371" t="str">
            <v>RAVENSWOOD_GT3_2</v>
          </cell>
          <cell r="C371">
            <v>-13917.049999999997</v>
          </cell>
          <cell r="D371">
            <v>-4304.51</v>
          </cell>
          <cell r="E371">
            <v>-5362.7</v>
          </cell>
          <cell r="F371">
            <v>-2220.8799999999997</v>
          </cell>
          <cell r="G371">
            <v>-2028.9599999999996</v>
          </cell>
          <cell r="H371">
            <v>0</v>
          </cell>
          <cell r="I371">
            <v>0</v>
          </cell>
        </row>
        <row r="372">
          <cell r="A372">
            <v>24250</v>
          </cell>
          <cell r="B372" t="str">
            <v>RAVENSWOOD_GT3_3</v>
          </cell>
          <cell r="C372">
            <v>-14102.71</v>
          </cell>
          <cell r="D372">
            <v>-4490.170000000001</v>
          </cell>
          <cell r="E372">
            <v>-5362.7</v>
          </cell>
          <cell r="F372">
            <v>-2220.8799999999997</v>
          </cell>
          <cell r="G372">
            <v>-2028.9599999999996</v>
          </cell>
          <cell r="H372">
            <v>0</v>
          </cell>
          <cell r="I372">
            <v>0</v>
          </cell>
        </row>
        <row r="373">
          <cell r="A373">
            <v>24251</v>
          </cell>
          <cell r="B373" t="str">
            <v>RAVENSWOOD_GT3_4</v>
          </cell>
          <cell r="C373">
            <v>-14102.71</v>
          </cell>
          <cell r="D373">
            <v>-4490.170000000001</v>
          </cell>
          <cell r="E373">
            <v>-5362.7</v>
          </cell>
          <cell r="F373">
            <v>-2220.8799999999997</v>
          </cell>
          <cell r="G373">
            <v>-2028.9599999999996</v>
          </cell>
          <cell r="H373">
            <v>0</v>
          </cell>
          <cell r="I373">
            <v>0</v>
          </cell>
        </row>
        <row r="374">
          <cell r="A374">
            <v>24252</v>
          </cell>
          <cell r="B374" t="str">
            <v>RAVENSWOOD_GT_4</v>
          </cell>
          <cell r="C374">
            <v>-14102.71</v>
          </cell>
          <cell r="D374">
            <v>-4490.170000000001</v>
          </cell>
          <cell r="E374">
            <v>-5362.7</v>
          </cell>
          <cell r="F374">
            <v>-2220.8799999999997</v>
          </cell>
          <cell r="G374">
            <v>-2028.9599999999996</v>
          </cell>
          <cell r="H374">
            <v>0</v>
          </cell>
          <cell r="I374">
            <v>0</v>
          </cell>
        </row>
        <row r="375">
          <cell r="A375">
            <v>24253</v>
          </cell>
          <cell r="B375" t="str">
            <v>RAVENSWOOD_GT_6</v>
          </cell>
          <cell r="C375">
            <v>-14102.71</v>
          </cell>
          <cell r="D375">
            <v>-4490.170000000001</v>
          </cell>
          <cell r="E375">
            <v>-5362.7</v>
          </cell>
          <cell r="F375">
            <v>-2220.8799999999997</v>
          </cell>
          <cell r="G375">
            <v>-2028.9599999999996</v>
          </cell>
          <cell r="H375">
            <v>0</v>
          </cell>
          <cell r="I375">
            <v>0</v>
          </cell>
        </row>
        <row r="376">
          <cell r="A376">
            <v>24254</v>
          </cell>
          <cell r="B376" t="str">
            <v>RAVENSWOOD_GT_5</v>
          </cell>
          <cell r="C376">
            <v>-14102.71</v>
          </cell>
          <cell r="D376">
            <v>-4490.170000000001</v>
          </cell>
          <cell r="E376">
            <v>-5362.7</v>
          </cell>
          <cell r="F376">
            <v>-2220.8799999999997</v>
          </cell>
          <cell r="G376">
            <v>-2028.9599999999996</v>
          </cell>
          <cell r="H376">
            <v>0</v>
          </cell>
          <cell r="I376">
            <v>0</v>
          </cell>
        </row>
        <row r="377">
          <cell r="A377">
            <v>24255</v>
          </cell>
          <cell r="B377" t="str">
            <v>RAVENSWOOD_GT_7</v>
          </cell>
          <cell r="C377">
            <v>-14102.71</v>
          </cell>
          <cell r="D377">
            <v>-4490.170000000001</v>
          </cell>
          <cell r="E377">
            <v>-5362.7</v>
          </cell>
          <cell r="F377">
            <v>-2220.8799999999997</v>
          </cell>
          <cell r="G377">
            <v>-2028.9599999999996</v>
          </cell>
          <cell r="H377">
            <v>0</v>
          </cell>
          <cell r="I377">
            <v>0</v>
          </cell>
        </row>
        <row r="378">
          <cell r="A378">
            <v>24256</v>
          </cell>
          <cell r="B378" t="str">
            <v>RAVENSWOOD_GT_8  TEMP GRP(8-11)</v>
          </cell>
          <cell r="C378">
            <v>-14102.71</v>
          </cell>
          <cell r="D378">
            <v>-4490.170000000001</v>
          </cell>
          <cell r="E378">
            <v>-5362.7</v>
          </cell>
          <cell r="F378">
            <v>-2220.8799999999997</v>
          </cell>
          <cell r="G378">
            <v>-2028.9599999999996</v>
          </cell>
          <cell r="H378">
            <v>0</v>
          </cell>
          <cell r="I378">
            <v>0</v>
          </cell>
        </row>
        <row r="379">
          <cell r="A379">
            <v>24257</v>
          </cell>
          <cell r="B379" t="str">
            <v>RAVENSWOOD_GT_9</v>
          </cell>
          <cell r="C379">
            <v>-14102.71</v>
          </cell>
          <cell r="D379">
            <v>-4490.170000000001</v>
          </cell>
          <cell r="E379">
            <v>-5362.7</v>
          </cell>
          <cell r="F379">
            <v>-2220.8799999999997</v>
          </cell>
          <cell r="G379">
            <v>-2028.9599999999996</v>
          </cell>
          <cell r="H379">
            <v>0</v>
          </cell>
          <cell r="I379">
            <v>0</v>
          </cell>
        </row>
        <row r="380">
          <cell r="A380">
            <v>24258</v>
          </cell>
          <cell r="B380" t="str">
            <v>RAVENSWOOD_GT_10</v>
          </cell>
          <cell r="C380">
            <v>-14102.71</v>
          </cell>
          <cell r="D380">
            <v>-4490.170000000001</v>
          </cell>
          <cell r="E380">
            <v>-5362.7</v>
          </cell>
          <cell r="F380">
            <v>-2220.8799999999997</v>
          </cell>
          <cell r="G380">
            <v>-2028.9599999999996</v>
          </cell>
          <cell r="H380">
            <v>0</v>
          </cell>
          <cell r="I380">
            <v>0</v>
          </cell>
        </row>
        <row r="381">
          <cell r="A381">
            <v>24259</v>
          </cell>
          <cell r="B381" t="str">
            <v>RAVENSWOOD_GT_11</v>
          </cell>
          <cell r="C381">
            <v>-14102.71</v>
          </cell>
          <cell r="D381">
            <v>-4490.170000000001</v>
          </cell>
          <cell r="E381">
            <v>-5362.7</v>
          </cell>
          <cell r="F381">
            <v>-2220.8799999999997</v>
          </cell>
          <cell r="G381">
            <v>-2028.9599999999996</v>
          </cell>
          <cell r="H381">
            <v>0</v>
          </cell>
          <cell r="I381">
            <v>0</v>
          </cell>
        </row>
        <row r="382">
          <cell r="A382">
            <v>24260</v>
          </cell>
          <cell r="B382" t="str">
            <v>74TH STREET_GT_1</v>
          </cell>
          <cell r="C382">
            <v>-13967.270000000002</v>
          </cell>
          <cell r="D382">
            <v>-4368.3200000000015</v>
          </cell>
          <cell r="E382">
            <v>-5315.329999999999</v>
          </cell>
          <cell r="F382">
            <v>-2207.83</v>
          </cell>
          <cell r="G382">
            <v>-2075.7900000000004</v>
          </cell>
          <cell r="H382">
            <v>0</v>
          </cell>
          <cell r="I382">
            <v>0</v>
          </cell>
        </row>
        <row r="383">
          <cell r="A383">
            <v>24261</v>
          </cell>
          <cell r="B383" t="str">
            <v>74TH STREET_GT_2</v>
          </cell>
          <cell r="C383">
            <v>-13967.270000000002</v>
          </cell>
          <cell r="D383">
            <v>-4368.3200000000015</v>
          </cell>
          <cell r="E383">
            <v>-5315.329999999999</v>
          </cell>
          <cell r="F383">
            <v>-2207.83</v>
          </cell>
          <cell r="G383">
            <v>-2075.7900000000004</v>
          </cell>
          <cell r="H383">
            <v>0</v>
          </cell>
          <cell r="I383">
            <v>0</v>
          </cell>
        </row>
        <row r="384">
          <cell r="A384">
            <v>61752</v>
          </cell>
          <cell r="B384" t="str">
            <v>WEST</v>
          </cell>
          <cell r="C384">
            <v>-480.23</v>
          </cell>
          <cell r="D384">
            <v>-33.229999999999997</v>
          </cell>
          <cell r="E384">
            <v>-118.24000000000001</v>
          </cell>
          <cell r="F384">
            <v>-86.4</v>
          </cell>
          <cell r="G384">
            <v>-242.35999999999999</v>
          </cell>
          <cell r="H384">
            <v>0</v>
          </cell>
          <cell r="I384">
            <v>0</v>
          </cell>
        </row>
        <row r="385">
          <cell r="A385">
            <v>61753</v>
          </cell>
          <cell r="B385" t="str">
            <v>GENESE</v>
          </cell>
          <cell r="C385">
            <v>-374.87</v>
          </cell>
          <cell r="D385">
            <v>-125.81</v>
          </cell>
          <cell r="E385">
            <v>-29.070000000000011</v>
          </cell>
          <cell r="F385">
            <v>-65.17</v>
          </cell>
          <cell r="G385">
            <v>-154.81999999999996</v>
          </cell>
          <cell r="H385">
            <v>0</v>
          </cell>
          <cell r="I385">
            <v>0</v>
          </cell>
        </row>
        <row r="386">
          <cell r="A386">
            <v>61754</v>
          </cell>
          <cell r="B386" t="str">
            <v>CENTRL</v>
          </cell>
          <cell r="C386">
            <v>-502.09</v>
          </cell>
          <cell r="D386">
            <v>-183.71</v>
          </cell>
          <cell r="E386">
            <v>-76.20999999999998</v>
          </cell>
          <cell r="F386">
            <v>-58.870000000000005</v>
          </cell>
          <cell r="G386">
            <v>-183.3</v>
          </cell>
          <cell r="H386">
            <v>0</v>
          </cell>
          <cell r="I386">
            <v>0</v>
          </cell>
        </row>
        <row r="387">
          <cell r="A387">
            <v>61755</v>
          </cell>
          <cell r="B387" t="str">
            <v>NORTH</v>
          </cell>
          <cell r="C387">
            <v>135.65</v>
          </cell>
          <cell r="D387">
            <v>23.769999999999996</v>
          </cell>
          <cell r="E387">
            <v>62.699999999999996</v>
          </cell>
          <cell r="F387">
            <v>10.42</v>
          </cell>
          <cell r="G387">
            <v>38.760000000000005</v>
          </cell>
          <cell r="H387">
            <v>0</v>
          </cell>
          <cell r="I387">
            <v>0</v>
          </cell>
        </row>
        <row r="388">
          <cell r="A388">
            <v>61756</v>
          </cell>
          <cell r="B388" t="str">
            <v>MHK VL</v>
          </cell>
          <cell r="C388">
            <v>-118.61999999999998</v>
          </cell>
          <cell r="D388">
            <v>-50.639999999999986</v>
          </cell>
          <cell r="E388">
            <v>-13.149999999999986</v>
          </cell>
          <cell r="F388">
            <v>-9.82</v>
          </cell>
          <cell r="G388">
            <v>-45.01</v>
          </cell>
          <cell r="H388">
            <v>0</v>
          </cell>
          <cell r="I388">
            <v>0</v>
          </cell>
        </row>
        <row r="389">
          <cell r="A389">
            <v>61757</v>
          </cell>
          <cell r="B389" t="str">
            <v>CAPITL</v>
          </cell>
          <cell r="C389">
            <v>-5641.63</v>
          </cell>
          <cell r="D389">
            <v>-2116.16</v>
          </cell>
          <cell r="E389">
            <v>-1360.55</v>
          </cell>
          <cell r="F389">
            <v>-324.02</v>
          </cell>
          <cell r="G389">
            <v>-1840.8999999999999</v>
          </cell>
          <cell r="H389">
            <v>0</v>
          </cell>
          <cell r="I389">
            <v>0</v>
          </cell>
        </row>
        <row r="390">
          <cell r="A390">
            <v>61758</v>
          </cell>
          <cell r="B390" t="str">
            <v>HUD VL</v>
          </cell>
          <cell r="C390">
            <v>-9422.2699999999986</v>
          </cell>
          <cell r="D390">
            <v>-2761.1</v>
          </cell>
          <cell r="E390">
            <v>-3833.7799999999997</v>
          </cell>
          <cell r="F390">
            <v>-1453.2499999999998</v>
          </cell>
          <cell r="G390">
            <v>-1374.1399999999996</v>
          </cell>
          <cell r="H390">
            <v>0</v>
          </cell>
          <cell r="I390">
            <v>0</v>
          </cell>
        </row>
        <row r="391">
          <cell r="A391">
            <v>61759</v>
          </cell>
          <cell r="B391" t="str">
            <v>MILLWD</v>
          </cell>
          <cell r="C391">
            <v>-9649.2099999999991</v>
          </cell>
          <cell r="D391">
            <v>-2978.3000000000006</v>
          </cell>
          <cell r="E391">
            <v>-3948.8399999999997</v>
          </cell>
          <cell r="F391">
            <v>-1474.0200000000002</v>
          </cell>
          <cell r="G391">
            <v>-1248.05</v>
          </cell>
          <cell r="H391">
            <v>0</v>
          </cell>
          <cell r="I391">
            <v>0</v>
          </cell>
        </row>
        <row r="392">
          <cell r="A392">
            <v>61760</v>
          </cell>
          <cell r="B392" t="str">
            <v>DUNWOD</v>
          </cell>
          <cell r="C392">
            <v>-10844.56</v>
          </cell>
          <cell r="D392">
            <v>-3773.190000000001</v>
          </cell>
          <cell r="E392">
            <v>-4263.01</v>
          </cell>
          <cell r="F392">
            <v>-1587.9699999999996</v>
          </cell>
          <cell r="G392">
            <v>-1220.3899999999999</v>
          </cell>
          <cell r="H392">
            <v>0</v>
          </cell>
          <cell r="I392">
            <v>0</v>
          </cell>
        </row>
        <row r="393">
          <cell r="A393">
            <v>61761</v>
          </cell>
          <cell r="B393" t="str">
            <v>N.Y.C.</v>
          </cell>
          <cell r="C393">
            <v>-20092.130000000005</v>
          </cell>
          <cell r="D393">
            <v>-5249.5000000000018</v>
          </cell>
          <cell r="E393">
            <v>-7913.48</v>
          </cell>
          <cell r="F393">
            <v>-4412.93</v>
          </cell>
          <cell r="G393">
            <v>-2516.2199999999998</v>
          </cell>
          <cell r="H393">
            <v>0</v>
          </cell>
          <cell r="I393">
            <v>0</v>
          </cell>
        </row>
        <row r="394">
          <cell r="A394">
            <v>61762</v>
          </cell>
          <cell r="B394" t="str">
            <v>LONGIL</v>
          </cell>
          <cell r="C394">
            <v>-24571.550000000003</v>
          </cell>
          <cell r="D394">
            <v>-7137.0300000000016</v>
          </cell>
          <cell r="E394">
            <v>-7902.3300000000017</v>
          </cell>
          <cell r="F394">
            <v>-5652.2199999999993</v>
          </cell>
          <cell r="G394">
            <v>-3879.9699999999993</v>
          </cell>
          <cell r="H394">
            <v>0</v>
          </cell>
          <cell r="I394">
            <v>0</v>
          </cell>
        </row>
        <row r="395">
          <cell r="A395">
            <v>61844</v>
          </cell>
          <cell r="B395" t="str">
            <v>H Q</v>
          </cell>
          <cell r="C395">
            <v>1983.47</v>
          </cell>
          <cell r="D395">
            <v>131.52000000000001</v>
          </cell>
          <cell r="E395">
            <v>418.81000000000006</v>
          </cell>
          <cell r="F395">
            <v>312.65000000000003</v>
          </cell>
          <cell r="G395">
            <v>1120.49</v>
          </cell>
          <cell r="H395">
            <v>0</v>
          </cell>
          <cell r="I395">
            <v>0</v>
          </cell>
        </row>
        <row r="396">
          <cell r="A396">
            <v>61845</v>
          </cell>
          <cell r="B396" t="str">
            <v>NPX</v>
          </cell>
          <cell r="C396">
            <v>-7503.6999999999989</v>
          </cell>
          <cell r="D396">
            <v>-3362.6299999999987</v>
          </cell>
          <cell r="E396">
            <v>-2118.15</v>
          </cell>
          <cell r="F396">
            <v>-691.43000000000006</v>
          </cell>
          <cell r="G396">
            <v>-1331.49</v>
          </cell>
          <cell r="H396">
            <v>0</v>
          </cell>
          <cell r="I396">
            <v>0</v>
          </cell>
        </row>
        <row r="397">
          <cell r="A397">
            <v>61846</v>
          </cell>
          <cell r="B397" t="str">
            <v>O H</v>
          </cell>
          <cell r="C397">
            <v>310.36</v>
          </cell>
          <cell r="D397">
            <v>158.31000000000006</v>
          </cell>
          <cell r="E397">
            <v>-62.95000000000001</v>
          </cell>
          <cell r="F397">
            <v>-52.550000000000026</v>
          </cell>
          <cell r="G397">
            <v>267.55</v>
          </cell>
          <cell r="H397">
            <v>0</v>
          </cell>
          <cell r="I397">
            <v>0</v>
          </cell>
        </row>
        <row r="398">
          <cell r="A398">
            <v>61847</v>
          </cell>
          <cell r="B398" t="str">
            <v>PJM</v>
          </cell>
          <cell r="C398">
            <v>309.86999999999983</v>
          </cell>
          <cell r="D398">
            <v>842.15999999999985</v>
          </cell>
          <cell r="E398">
            <v>-356.38000000000005</v>
          </cell>
          <cell r="F398">
            <v>-115.26999999999998</v>
          </cell>
          <cell r="G398">
            <v>-60.640000000000008</v>
          </cell>
          <cell r="H398">
            <v>0</v>
          </cell>
          <cell r="I398">
            <v>0</v>
          </cell>
        </row>
        <row r="399">
          <cell r="A399">
            <v>24190</v>
          </cell>
          <cell r="B399" t="str">
            <v>AIR_PRODUCTS___DRP</v>
          </cell>
        </row>
        <row r="400">
          <cell r="A400">
            <v>24188</v>
          </cell>
          <cell r="B400" t="str">
            <v>ALCOA_RYNLDS___DRP</v>
          </cell>
        </row>
        <row r="401">
          <cell r="A401">
            <v>24182</v>
          </cell>
          <cell r="B401" t="str">
            <v>BLUE_CIRC_CHEM_DRP</v>
          </cell>
        </row>
        <row r="402">
          <cell r="A402">
            <v>24189</v>
          </cell>
          <cell r="B402" t="str">
            <v>BOC_GAS_DRP</v>
          </cell>
        </row>
        <row r="403">
          <cell r="A403">
            <v>24191</v>
          </cell>
          <cell r="B403" t="str">
            <v>BROOKHAVEN___DRP</v>
          </cell>
        </row>
        <row r="404">
          <cell r="A404">
            <v>24200</v>
          </cell>
          <cell r="B404" t="str">
            <v>CALSPAN___DRP</v>
          </cell>
        </row>
        <row r="405">
          <cell r="A405">
            <v>24194</v>
          </cell>
          <cell r="B405" t="str">
            <v>CE_DUNWOOD___DRP</v>
          </cell>
        </row>
        <row r="406">
          <cell r="A406">
            <v>24193</v>
          </cell>
          <cell r="B406" t="str">
            <v>CE_MILLWOOD___DRP</v>
          </cell>
        </row>
        <row r="407">
          <cell r="A407">
            <v>24202</v>
          </cell>
          <cell r="B407" t="str">
            <v>CE_NYC2_DRP</v>
          </cell>
        </row>
        <row r="408">
          <cell r="A408">
            <v>24195</v>
          </cell>
          <cell r="B408" t="str">
            <v>CE_NYC_DRP</v>
          </cell>
        </row>
        <row r="409">
          <cell r="A409">
            <v>24192</v>
          </cell>
          <cell r="B409" t="str">
            <v>CH_MIDHUDSON___DRP</v>
          </cell>
        </row>
        <row r="410">
          <cell r="A410">
            <v>24180</v>
          </cell>
          <cell r="B410" t="str">
            <v>CRUCIBLE_METL_DRP</v>
          </cell>
        </row>
        <row r="411">
          <cell r="A411">
            <v>24184</v>
          </cell>
          <cell r="B411" t="str">
            <v>G.F.CEMENT___DRP</v>
          </cell>
        </row>
        <row r="412">
          <cell r="A412">
            <v>24183</v>
          </cell>
          <cell r="B412" t="str">
            <v>GE_PLASTICS___DRP</v>
          </cell>
        </row>
        <row r="413">
          <cell r="A413">
            <v>24185</v>
          </cell>
          <cell r="B413" t="str">
            <v>MG INDUSTRY___DRP</v>
          </cell>
        </row>
        <row r="414">
          <cell r="A414">
            <v>24187</v>
          </cell>
          <cell r="B414" t="str">
            <v>MOHAWK_PAPER___DRP</v>
          </cell>
        </row>
        <row r="415">
          <cell r="A415">
            <v>24199</v>
          </cell>
          <cell r="B415" t="str">
            <v>NEG CENTRAL___DRP</v>
          </cell>
        </row>
        <row r="416">
          <cell r="A416">
            <v>24198</v>
          </cell>
          <cell r="B416" t="str">
            <v>NEG MILLWOOD___DRP</v>
          </cell>
        </row>
        <row r="417">
          <cell r="A417">
            <v>24181</v>
          </cell>
          <cell r="B417" t="str">
            <v>NM_CENTRAL___DRP</v>
          </cell>
        </row>
        <row r="418">
          <cell r="A418">
            <v>24179</v>
          </cell>
          <cell r="B418" t="str">
            <v>NM_FRONTIER___DRP</v>
          </cell>
        </row>
        <row r="419">
          <cell r="A419">
            <v>24197</v>
          </cell>
          <cell r="B419" t="str">
            <v>NUCOR_STEEL___DRP</v>
          </cell>
        </row>
        <row r="420">
          <cell r="A420">
            <v>24196</v>
          </cell>
          <cell r="B420" t="str">
            <v>RCPI_TRUST___DRP</v>
          </cell>
        </row>
        <row r="421">
          <cell r="A421">
            <v>24186</v>
          </cell>
          <cell r="B421" t="str">
            <v>REVERE_CPPR_DRP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P"/>
    </sheetNames>
    <sheetDataSet>
      <sheetData sheetId="0">
        <row r="1">
          <cell r="A1" t="str">
            <v>Column 1</v>
          </cell>
          <cell r="B1" t="str">
            <v>Column 2</v>
          </cell>
          <cell r="C1" t="str">
            <v>Column 3</v>
          </cell>
          <cell r="D1" t="str">
            <v>Column 4</v>
          </cell>
          <cell r="E1" t="str">
            <v>Column 5</v>
          </cell>
          <cell r="F1" t="str">
            <v>Column 6</v>
          </cell>
          <cell r="G1" t="str">
            <v>Column 7</v>
          </cell>
          <cell r="H1" t="str">
            <v>Column 8</v>
          </cell>
          <cell r="I1" t="str">
            <v>Column 9</v>
          </cell>
          <cell r="J1" t="str">
            <v>Column 10</v>
          </cell>
          <cell r="K1" t="str">
            <v>Column 11</v>
          </cell>
          <cell r="L1" t="str">
            <v>Column 12</v>
          </cell>
          <cell r="M1" t="str">
            <v>Column 13</v>
          </cell>
          <cell r="N1" t="str">
            <v>Column 14</v>
          </cell>
          <cell r="O1" t="str">
            <v>Column 15</v>
          </cell>
          <cell r="P1" t="str">
            <v>Column 16</v>
          </cell>
          <cell r="Q1" t="str">
            <v>Column 17</v>
          </cell>
          <cell r="R1" t="str">
            <v>Column 18</v>
          </cell>
          <cell r="S1" t="str">
            <v>Column 19</v>
          </cell>
          <cell r="T1" t="str">
            <v>Column 20</v>
          </cell>
          <cell r="U1" t="str">
            <v>Column 21</v>
          </cell>
          <cell r="V1" t="str">
            <v>Column 22</v>
          </cell>
          <cell r="W1" t="str">
            <v>Column 23</v>
          </cell>
          <cell r="X1" t="str">
            <v>Column 24</v>
          </cell>
          <cell r="Y1" t="str">
            <v>Column 25</v>
          </cell>
          <cell r="Z1" t="str">
            <v>Column 26</v>
          </cell>
          <cell r="AA1" t="str">
            <v>Column 27</v>
          </cell>
          <cell r="AB1" t="str">
            <v>Column 28</v>
          </cell>
          <cell r="AC1" t="str">
            <v>Column 29</v>
          </cell>
          <cell r="AD1" t="str">
            <v>Column 30</v>
          </cell>
          <cell r="AE1" t="str">
            <v>Column 31</v>
          </cell>
          <cell r="AF1" t="str">
            <v>Column 32</v>
          </cell>
          <cell r="AG1" t="str">
            <v>Column 33</v>
          </cell>
          <cell r="AH1" t="str">
            <v>Column 34</v>
          </cell>
          <cell r="AI1" t="str">
            <v>Column 35</v>
          </cell>
          <cell r="AJ1" t="str">
            <v>Column 36</v>
          </cell>
          <cell r="AK1" t="str">
            <v>Column 37</v>
          </cell>
          <cell r="AL1" t="str">
            <v>Column 38</v>
          </cell>
          <cell r="AM1" t="str">
            <v>Column 39</v>
          </cell>
          <cell r="AN1" t="str">
            <v>Column 40</v>
          </cell>
          <cell r="AO1" t="str">
            <v>Column 41</v>
          </cell>
          <cell r="AP1" t="str">
            <v>Column 42</v>
          </cell>
          <cell r="AQ1" t="str">
            <v>Column 43</v>
          </cell>
          <cell r="AR1" t="str">
            <v>Column 44</v>
          </cell>
          <cell r="AS1" t="str">
            <v>Column 45</v>
          </cell>
          <cell r="AT1" t="str">
            <v>Column 46</v>
          </cell>
          <cell r="AU1" t="str">
            <v>Column 47</v>
          </cell>
          <cell r="AV1" t="str">
            <v>Column 48</v>
          </cell>
          <cell r="AW1" t="str">
            <v>Column 49</v>
          </cell>
          <cell r="AX1" t="str">
            <v>Column 50</v>
          </cell>
          <cell r="AY1" t="str">
            <v>Column 51</v>
          </cell>
          <cell r="AZ1" t="str">
            <v>Column 52</v>
          </cell>
          <cell r="BA1" t="str">
            <v>Column 53</v>
          </cell>
          <cell r="BB1" t="str">
            <v>Column 54</v>
          </cell>
          <cell r="BC1" t="str">
            <v>Column 55</v>
          </cell>
          <cell r="BD1" t="str">
            <v>Column 56</v>
          </cell>
          <cell r="BE1" t="str">
            <v>Column 57</v>
          </cell>
        </row>
        <row r="2">
          <cell r="A2" t="str">
            <v>PTID</v>
          </cell>
          <cell r="B2" t="str">
            <v>BUS</v>
          </cell>
          <cell r="C2" t="str">
            <v>ZONE</v>
          </cell>
          <cell r="D2" t="str">
            <v>Apr00-6MR1</v>
          </cell>
          <cell r="E2" t="str">
            <v>Apr00-6MR2</v>
          </cell>
          <cell r="F2" t="str">
            <v>Apr00-6MR3</v>
          </cell>
          <cell r="G2" t="str">
            <v>Apr00-6MR4</v>
          </cell>
          <cell r="H2" t="str">
            <v>Apr00-6MR5</v>
          </cell>
          <cell r="I2" t="str">
            <v>Avg-Sum00-6M</v>
          </cell>
          <cell r="J2" t="str">
            <v>Oct00-6MR1</v>
          </cell>
          <cell r="K2" t="str">
            <v>Oct00-6MR2</v>
          </cell>
          <cell r="L2" t="str">
            <v>Oct00-6MR3</v>
          </cell>
          <cell r="M2" t="str">
            <v>Avg-Win00-6M</v>
          </cell>
          <cell r="N2" t="str">
            <v>Jun00-MR</v>
          </cell>
          <cell r="O2" t="str">
            <v>Jul00-MR</v>
          </cell>
          <cell r="P2" t="str">
            <v>Aug00-MR</v>
          </cell>
          <cell r="Q2" t="str">
            <v>Sep00-MR</v>
          </cell>
          <cell r="R2" t="str">
            <v>Oct00-MR</v>
          </cell>
          <cell r="S2" t="str">
            <v>Avg-Sum00-Recon</v>
          </cell>
          <cell r="T2" t="str">
            <v>Dec00-MR</v>
          </cell>
          <cell r="U2" t="str">
            <v>Jan01-MR</v>
          </cell>
          <cell r="V2" t="str">
            <v>Feb01-MR</v>
          </cell>
          <cell r="W2" t="str">
            <v>Mar01-MR</v>
          </cell>
          <cell r="X2" t="str">
            <v>Apr01-MR</v>
          </cell>
          <cell r="Y2" t="str">
            <v>Avg-Win00-Recon</v>
          </cell>
          <cell r="Z2" t="str">
            <v>Sep00-5YR1</v>
          </cell>
          <cell r="AA2" t="str">
            <v>Sep00-5YR2</v>
          </cell>
          <cell r="AB2" t="str">
            <v>Sep00-5YR3</v>
          </cell>
          <cell r="AC2" t="str">
            <v>Sep00-5YR4</v>
          </cell>
          <cell r="AD2" t="str">
            <v>Avg-Sep00-5Y</v>
          </cell>
          <cell r="AE2" t="str">
            <v>Mar00-2YR1</v>
          </cell>
          <cell r="AF2" t="str">
            <v>Mar00-2YR2</v>
          </cell>
          <cell r="AG2" t="str">
            <v>Mar00-2YR3</v>
          </cell>
          <cell r="AH2" t="str">
            <v>Mar00-2YR4</v>
          </cell>
          <cell r="AI2" t="str">
            <v>Mar00-2YR5</v>
          </cell>
          <cell r="AJ2" t="str">
            <v>Avg-Mar00-2Y</v>
          </cell>
          <cell r="AK2" t="str">
            <v>Oct00-2YR1</v>
          </cell>
          <cell r="AL2" t="str">
            <v>Oct00-2YR2</v>
          </cell>
          <cell r="AM2" t="str">
            <v>Oct00-2YR3</v>
          </cell>
          <cell r="AN2" t="str">
            <v>Avg-Oct00-2Y</v>
          </cell>
          <cell r="AO2" t="str">
            <v>Mar01-6MR1</v>
          </cell>
          <cell r="AP2" t="str">
            <v>Mar01-6MR2</v>
          </cell>
          <cell r="AQ2" t="str">
            <v>Mar01-6MR3</v>
          </cell>
          <cell r="AR2" t="str">
            <v>Mar01-6MR4</v>
          </cell>
          <cell r="AS2" t="str">
            <v>Mar01-6MR5</v>
          </cell>
          <cell r="AT2" t="str">
            <v>Avg-Sum01-6M</v>
          </cell>
          <cell r="AU2" t="str">
            <v>May01-Apr02</v>
          </cell>
          <cell r="AV2" t="str">
            <v>May01-Apr03</v>
          </cell>
          <cell r="AW2" t="str">
            <v>May01-MR</v>
          </cell>
          <cell r="AX2" t="str">
            <v>Jun01-MR</v>
          </cell>
          <cell r="AY2" t="str">
            <v>Jul01-MR</v>
          </cell>
          <cell r="AZ2" t="str">
            <v>Aug01-MR</v>
          </cell>
          <cell r="BA2" t="str">
            <v>Sep01-MR</v>
          </cell>
          <cell r="BB2" t="str">
            <v>Oct01-MR</v>
          </cell>
          <cell r="BC2" t="str">
            <v>Avg-Sum01-Recon</v>
          </cell>
          <cell r="BD2" t="str">
            <v>Nov01-Oct02</v>
          </cell>
          <cell r="BE2" t="str">
            <v>Nov01-Oct03</v>
          </cell>
        </row>
        <row r="3">
          <cell r="A3">
            <v>23512</v>
          </cell>
          <cell r="B3" t="str">
            <v>ARTHUR_KILL_2</v>
          </cell>
          <cell r="C3" t="str">
            <v>N.Y.C.</v>
          </cell>
          <cell r="D3">
            <v>61745.19</v>
          </cell>
          <cell r="E3">
            <v>54794.52</v>
          </cell>
          <cell r="F3">
            <v>61254.85</v>
          </cell>
          <cell r="G3">
            <v>49097.38</v>
          </cell>
          <cell r="H3">
            <v>44509.83</v>
          </cell>
          <cell r="I3">
            <v>54280.354000000007</v>
          </cell>
          <cell r="J3">
            <v>39932.699999999997</v>
          </cell>
          <cell r="K3">
            <v>34626</v>
          </cell>
          <cell r="L3">
            <v>38015.870000000003</v>
          </cell>
          <cell r="M3">
            <v>37524.856666666667</v>
          </cell>
          <cell r="N3">
            <v>4628.08</v>
          </cell>
          <cell r="O3">
            <v>11039.93</v>
          </cell>
          <cell r="P3">
            <v>11208.94</v>
          </cell>
          <cell r="Q3">
            <v>21732.44</v>
          </cell>
          <cell r="R3">
            <v>11175.39</v>
          </cell>
          <cell r="S3">
            <v>71741.736000000004</v>
          </cell>
          <cell r="T3">
            <v>6380.36</v>
          </cell>
          <cell r="U3">
            <v>10882.84</v>
          </cell>
          <cell r="V3">
            <v>8478.0400000000009</v>
          </cell>
          <cell r="W3">
            <v>4577.8999999999996</v>
          </cell>
          <cell r="X3">
            <v>4362.43</v>
          </cell>
          <cell r="Y3">
            <v>41617.884000000005</v>
          </cell>
          <cell r="Z3">
            <v>182985.39</v>
          </cell>
          <cell r="AA3">
            <v>166609.67000000001</v>
          </cell>
          <cell r="AB3">
            <v>217374.7</v>
          </cell>
          <cell r="AC3">
            <v>301897.57</v>
          </cell>
          <cell r="AD3">
            <v>217216.83250000002</v>
          </cell>
          <cell r="AE3">
            <v>120545.8</v>
          </cell>
          <cell r="AF3">
            <v>118654.53</v>
          </cell>
          <cell r="AG3">
            <v>124203.51</v>
          </cell>
          <cell r="AH3">
            <v>108440.42</v>
          </cell>
          <cell r="AI3">
            <v>123257.22</v>
          </cell>
          <cell r="AJ3">
            <v>119020.296</v>
          </cell>
          <cell r="AK3">
            <v>218896.98</v>
          </cell>
          <cell r="AL3">
            <v>200105.08</v>
          </cell>
          <cell r="AM3">
            <v>214027.61</v>
          </cell>
          <cell r="AN3">
            <v>211009.88999999998</v>
          </cell>
          <cell r="AO3">
            <v>70767.22</v>
          </cell>
          <cell r="AP3">
            <v>67644.639999999999</v>
          </cell>
          <cell r="AQ3">
            <v>69575.55</v>
          </cell>
          <cell r="AR3">
            <v>70883.509999999995</v>
          </cell>
          <cell r="AS3">
            <v>68347.89</v>
          </cell>
          <cell r="AT3">
            <v>69443.762000000002</v>
          </cell>
          <cell r="AU3">
            <v>100362.11</v>
          </cell>
          <cell r="AV3">
            <v>182214.11</v>
          </cell>
          <cell r="AW3">
            <v>16980.990000000002</v>
          </cell>
          <cell r="AX3">
            <v>19111.29</v>
          </cell>
          <cell r="AY3">
            <v>19344.16</v>
          </cell>
          <cell r="AZ3">
            <v>14463.74</v>
          </cell>
          <cell r="BA3">
            <v>5964.61</v>
          </cell>
          <cell r="BC3">
            <v>91037.748000000021</v>
          </cell>
          <cell r="BD3">
            <v>80772.100000000006</v>
          </cell>
          <cell r="BE3">
            <v>152024.38</v>
          </cell>
        </row>
        <row r="4">
          <cell r="A4">
            <v>23513</v>
          </cell>
          <cell r="B4" t="str">
            <v>ARTHUR_KILL_3</v>
          </cell>
          <cell r="C4" t="str">
            <v>N.Y.C.</v>
          </cell>
          <cell r="D4">
            <v>51853.42</v>
          </cell>
          <cell r="E4">
            <v>43504.54</v>
          </cell>
          <cell r="F4">
            <v>50926.92</v>
          </cell>
          <cell r="G4">
            <v>34107.4</v>
          </cell>
          <cell r="H4">
            <v>32862.730000000003</v>
          </cell>
          <cell r="I4">
            <v>42651.002</v>
          </cell>
          <cell r="J4">
            <v>36843.07</v>
          </cell>
          <cell r="K4">
            <v>20871.150000000001</v>
          </cell>
          <cell r="L4">
            <v>29100.86</v>
          </cell>
          <cell r="M4">
            <v>28938.36</v>
          </cell>
          <cell r="N4">
            <v>4573.05</v>
          </cell>
          <cell r="O4">
            <v>8185.81</v>
          </cell>
          <cell r="P4">
            <v>8187.97</v>
          </cell>
          <cell r="Q4">
            <v>20718.14</v>
          </cell>
          <cell r="R4">
            <v>10020.18</v>
          </cell>
          <cell r="S4">
            <v>62022.180000000008</v>
          </cell>
          <cell r="T4">
            <v>5956.4</v>
          </cell>
          <cell r="U4">
            <v>8282.84</v>
          </cell>
          <cell r="V4">
            <v>5490.29</v>
          </cell>
          <cell r="W4">
            <v>3069.43</v>
          </cell>
          <cell r="X4">
            <v>3198.54</v>
          </cell>
          <cell r="Y4">
            <v>31197</v>
          </cell>
          <cell r="Z4">
            <v>149207.56</v>
          </cell>
          <cell r="AA4">
            <v>129933.81</v>
          </cell>
          <cell r="AB4">
            <v>175118.9</v>
          </cell>
          <cell r="AC4">
            <v>216795.33</v>
          </cell>
          <cell r="AD4">
            <v>167763.9</v>
          </cell>
          <cell r="AE4">
            <v>111950.31</v>
          </cell>
          <cell r="AF4">
            <v>108558.61</v>
          </cell>
          <cell r="AG4">
            <v>112659.87</v>
          </cell>
          <cell r="AH4">
            <v>91657.51</v>
          </cell>
          <cell r="AI4">
            <v>93000.68</v>
          </cell>
          <cell r="AJ4">
            <v>103565.39599999999</v>
          </cell>
          <cell r="AK4">
            <v>188799.23</v>
          </cell>
          <cell r="AL4">
            <v>140162.16</v>
          </cell>
          <cell r="AM4">
            <v>154605.35</v>
          </cell>
          <cell r="AN4">
            <v>161188.91333333333</v>
          </cell>
          <cell r="AO4">
            <v>53759.16</v>
          </cell>
          <cell r="AP4">
            <v>52431.53</v>
          </cell>
          <cell r="AQ4">
            <v>52202.06</v>
          </cell>
          <cell r="AR4">
            <v>50991.12</v>
          </cell>
          <cell r="AS4">
            <v>54225.27</v>
          </cell>
          <cell r="AT4">
            <v>52721.828000000001</v>
          </cell>
          <cell r="AU4">
            <v>78792.34</v>
          </cell>
          <cell r="AV4">
            <v>130064.73</v>
          </cell>
          <cell r="AW4">
            <v>8908.2000000000007</v>
          </cell>
          <cell r="AX4">
            <v>11661.73</v>
          </cell>
          <cell r="AY4">
            <v>13131.83</v>
          </cell>
          <cell r="AZ4">
            <v>6903.88</v>
          </cell>
          <cell r="BA4">
            <v>3387.36</v>
          </cell>
          <cell r="BC4">
            <v>52791.600000000006</v>
          </cell>
          <cell r="BD4">
            <v>54955.5</v>
          </cell>
          <cell r="BE4">
            <v>112985.76</v>
          </cell>
        </row>
        <row r="5">
          <cell r="A5">
            <v>23514</v>
          </cell>
          <cell r="B5" t="str">
            <v>ALLEGHENY___COGEN</v>
          </cell>
          <cell r="C5" t="str">
            <v>GENESE</v>
          </cell>
          <cell r="D5">
            <v>7913.69</v>
          </cell>
          <cell r="E5">
            <v>3002.27</v>
          </cell>
          <cell r="F5">
            <v>8709.7199999999993</v>
          </cell>
          <cell r="G5">
            <v>2282.0100000000002</v>
          </cell>
          <cell r="H5">
            <v>2048.42</v>
          </cell>
          <cell r="I5">
            <v>4791.2219999999998</v>
          </cell>
          <cell r="J5">
            <v>1846.58</v>
          </cell>
          <cell r="K5">
            <v>-231.31</v>
          </cell>
          <cell r="L5">
            <v>-1849.92</v>
          </cell>
          <cell r="M5">
            <v>-78.216666666666697</v>
          </cell>
          <cell r="N5">
            <v>1191.48</v>
          </cell>
          <cell r="O5">
            <v>1029.49</v>
          </cell>
          <cell r="P5">
            <v>2211.62</v>
          </cell>
          <cell r="Q5">
            <v>2730.05</v>
          </cell>
          <cell r="R5">
            <v>924.07</v>
          </cell>
          <cell r="S5">
            <v>9704.0519999999997</v>
          </cell>
          <cell r="T5">
            <v>-137.08000000000001</v>
          </cell>
          <cell r="U5">
            <v>301.14</v>
          </cell>
          <cell r="V5">
            <v>436.89</v>
          </cell>
          <cell r="W5">
            <v>150.69</v>
          </cell>
          <cell r="X5">
            <v>236.08</v>
          </cell>
          <cell r="Y5">
            <v>1185.2639999999999</v>
          </cell>
          <cell r="Z5">
            <v>22132.35</v>
          </cell>
          <cell r="AA5">
            <v>17981.669999999998</v>
          </cell>
          <cell r="AB5">
            <v>23749.08</v>
          </cell>
          <cell r="AC5">
            <v>31183.54</v>
          </cell>
          <cell r="AD5">
            <v>23761.66</v>
          </cell>
          <cell r="AE5">
            <v>7421.04</v>
          </cell>
          <cell r="AF5">
            <v>4930.7700000000004</v>
          </cell>
          <cell r="AG5">
            <v>3913.61</v>
          </cell>
          <cell r="AH5">
            <v>3857.65</v>
          </cell>
          <cell r="AI5">
            <v>4976.42</v>
          </cell>
          <cell r="AJ5">
            <v>5019.898000000001</v>
          </cell>
          <cell r="AK5">
            <v>22433.9</v>
          </cell>
          <cell r="AL5">
            <v>12606.07</v>
          </cell>
          <cell r="AM5">
            <v>21884.22</v>
          </cell>
          <cell r="AN5">
            <v>18974.73</v>
          </cell>
          <cell r="AO5">
            <v>5168.7</v>
          </cell>
          <cell r="AP5">
            <v>4638.5600000000004</v>
          </cell>
          <cell r="AQ5">
            <v>4675.78</v>
          </cell>
          <cell r="AR5">
            <v>4772.7299999999996</v>
          </cell>
          <cell r="AS5">
            <v>4621.25</v>
          </cell>
          <cell r="AT5">
            <v>4775.4040000000005</v>
          </cell>
          <cell r="AU5">
            <v>6341.36</v>
          </cell>
          <cell r="AV5">
            <v>12186.12</v>
          </cell>
          <cell r="AW5">
            <v>958.53</v>
          </cell>
          <cell r="AX5">
            <v>1006.8</v>
          </cell>
          <cell r="AY5">
            <v>1063.58</v>
          </cell>
          <cell r="AZ5">
            <v>364.36</v>
          </cell>
          <cell r="BA5">
            <v>-173.4</v>
          </cell>
          <cell r="BC5">
            <v>3863.8439999999996</v>
          </cell>
          <cell r="BD5">
            <v>3523.94</v>
          </cell>
          <cell r="BE5">
            <v>7621.63</v>
          </cell>
        </row>
        <row r="6">
          <cell r="A6">
            <v>23515</v>
          </cell>
          <cell r="B6" t="str">
            <v>BROOKLYN_NAVY_YARD</v>
          </cell>
          <cell r="C6" t="str">
            <v>N.Y.C.</v>
          </cell>
          <cell r="D6">
            <v>50750.93</v>
          </cell>
          <cell r="E6">
            <v>43600.84</v>
          </cell>
          <cell r="F6">
            <v>45961.48</v>
          </cell>
          <cell r="G6">
            <v>36436.480000000003</v>
          </cell>
          <cell r="H6">
            <v>33413.800000000003</v>
          </cell>
          <cell r="I6">
            <v>42032.706000000006</v>
          </cell>
          <cell r="J6">
            <v>37331.230000000003</v>
          </cell>
          <cell r="K6">
            <v>27719.18</v>
          </cell>
          <cell r="L6">
            <v>29449.32</v>
          </cell>
          <cell r="M6">
            <v>31499.910000000003</v>
          </cell>
          <cell r="N6">
            <v>4636.1499999999996</v>
          </cell>
          <cell r="O6">
            <v>5634.76</v>
          </cell>
          <cell r="P6">
            <v>9755.6200000000008</v>
          </cell>
          <cell r="Q6">
            <v>21348.400000000001</v>
          </cell>
          <cell r="R6">
            <v>10175.83</v>
          </cell>
          <cell r="S6">
            <v>61860.911999999997</v>
          </cell>
          <cell r="T6">
            <v>4826.54</v>
          </cell>
          <cell r="U6">
            <v>8288.4699999999993</v>
          </cell>
          <cell r="V6">
            <v>5558.48</v>
          </cell>
          <cell r="W6">
            <v>2869.5</v>
          </cell>
          <cell r="X6">
            <v>2810.8</v>
          </cell>
          <cell r="Y6">
            <v>29224.547999999999</v>
          </cell>
          <cell r="Z6">
            <v>158263.44</v>
          </cell>
          <cell r="AA6">
            <v>136243.62</v>
          </cell>
          <cell r="AB6">
            <v>181966.19</v>
          </cell>
          <cell r="AC6">
            <v>223984.98</v>
          </cell>
          <cell r="AD6">
            <v>175114.5575</v>
          </cell>
          <cell r="AE6">
            <v>110449.69</v>
          </cell>
          <cell r="AF6">
            <v>106198.49</v>
          </cell>
          <cell r="AG6">
            <v>109879.76</v>
          </cell>
          <cell r="AH6">
            <v>89304.31</v>
          </cell>
          <cell r="AI6">
            <v>92466.94</v>
          </cell>
          <cell r="AJ6">
            <v>101659.838</v>
          </cell>
          <cell r="AK6">
            <v>192669.26</v>
          </cell>
          <cell r="AL6">
            <v>144472.29</v>
          </cell>
          <cell r="AM6">
            <v>162398.51999999999</v>
          </cell>
          <cell r="AN6">
            <v>166513.35666666669</v>
          </cell>
          <cell r="AO6">
            <v>54841.04</v>
          </cell>
          <cell r="AP6">
            <v>53395.65</v>
          </cell>
          <cell r="AQ6">
            <v>52821</v>
          </cell>
          <cell r="AR6">
            <v>51931.65</v>
          </cell>
          <cell r="AS6">
            <v>54893.82</v>
          </cell>
          <cell r="AT6">
            <v>53576.631999999998</v>
          </cell>
          <cell r="AU6">
            <v>80960.58</v>
          </cell>
          <cell r="AV6">
            <v>132097.85999999999</v>
          </cell>
          <cell r="AW6">
            <v>9013.99</v>
          </cell>
          <cell r="AX6">
            <v>11877.72</v>
          </cell>
          <cell r="AY6">
            <v>13283.61</v>
          </cell>
          <cell r="AZ6">
            <v>7039.95</v>
          </cell>
          <cell r="BA6">
            <v>3651.92</v>
          </cell>
          <cell r="BC6">
            <v>53840.62799999999</v>
          </cell>
          <cell r="BD6">
            <v>56622.18</v>
          </cell>
          <cell r="BE6">
            <v>116601.74</v>
          </cell>
        </row>
        <row r="7">
          <cell r="A7">
            <v>23516</v>
          </cell>
          <cell r="B7" t="str">
            <v>ASTORIA___3</v>
          </cell>
          <cell r="C7" t="str">
            <v>N.Y.C.</v>
          </cell>
          <cell r="D7">
            <v>58324.82</v>
          </cell>
          <cell r="E7">
            <v>64890.75</v>
          </cell>
          <cell r="F7">
            <v>74000.11</v>
          </cell>
          <cell r="G7">
            <v>50224.47</v>
          </cell>
          <cell r="H7">
            <v>45959.65</v>
          </cell>
          <cell r="I7">
            <v>58679.96</v>
          </cell>
          <cell r="J7">
            <v>39889.26</v>
          </cell>
          <cell r="K7">
            <v>34599.769999999997</v>
          </cell>
          <cell r="L7">
            <v>38003.54</v>
          </cell>
          <cell r="M7">
            <v>37497.523333333338</v>
          </cell>
          <cell r="N7">
            <v>4689.38</v>
          </cell>
          <cell r="O7">
            <v>11831.95</v>
          </cell>
          <cell r="P7">
            <v>10834.66</v>
          </cell>
          <cell r="Q7">
            <v>21641.79</v>
          </cell>
          <cell r="R7">
            <v>11734.32</v>
          </cell>
          <cell r="S7">
            <v>72878.52</v>
          </cell>
          <cell r="T7">
            <v>6371.02</v>
          </cell>
          <cell r="U7">
            <v>10847.95</v>
          </cell>
          <cell r="V7">
            <v>8441.98</v>
          </cell>
          <cell r="W7">
            <v>4577.8999999999996</v>
          </cell>
          <cell r="X7">
            <v>4332.51</v>
          </cell>
          <cell r="Y7">
            <v>41485.631999999998</v>
          </cell>
          <cell r="Z7">
            <v>183007.3</v>
          </cell>
          <cell r="AA7">
            <v>166433.88</v>
          </cell>
          <cell r="AB7">
            <v>217077.04</v>
          </cell>
          <cell r="AC7">
            <v>302114.57</v>
          </cell>
          <cell r="AD7">
            <v>217158.19750000001</v>
          </cell>
          <cell r="AE7">
            <v>121177.89</v>
          </cell>
          <cell r="AF7">
            <v>120929.13</v>
          </cell>
          <cell r="AG7">
            <v>134939.32999999999</v>
          </cell>
          <cell r="AH7">
            <v>116937.99</v>
          </cell>
          <cell r="AI7">
            <v>91439.41</v>
          </cell>
          <cell r="AJ7">
            <v>117084.75</v>
          </cell>
          <cell r="AK7">
            <v>218896.98</v>
          </cell>
          <cell r="AL7">
            <v>200168.09</v>
          </cell>
          <cell r="AM7">
            <v>213951.72</v>
          </cell>
          <cell r="AN7">
            <v>211005.59666666668</v>
          </cell>
          <cell r="AO7">
            <v>70842.59</v>
          </cell>
          <cell r="AP7">
            <v>67395.64</v>
          </cell>
          <cell r="AQ7">
            <v>69606.429999999993</v>
          </cell>
          <cell r="AR7">
            <v>70728.009999999995</v>
          </cell>
          <cell r="AS7">
            <v>68468.25</v>
          </cell>
          <cell r="AT7">
            <v>69408.183999999994</v>
          </cell>
          <cell r="AU7">
            <v>101090.11</v>
          </cell>
          <cell r="AV7">
            <v>181983.77</v>
          </cell>
          <cell r="AW7">
            <v>17017.419999999998</v>
          </cell>
          <cell r="AX7">
            <v>19134.34</v>
          </cell>
          <cell r="AY7">
            <v>19366.07</v>
          </cell>
          <cell r="AZ7">
            <v>14480.56</v>
          </cell>
          <cell r="BA7">
            <v>6015.52</v>
          </cell>
          <cell r="BC7">
            <v>91216.69200000001</v>
          </cell>
          <cell r="BD7">
            <v>80815.100000000006</v>
          </cell>
          <cell r="BE7">
            <v>152281.65</v>
          </cell>
        </row>
        <row r="8">
          <cell r="A8">
            <v>23517</v>
          </cell>
          <cell r="B8" t="str">
            <v>ASTORIA___4</v>
          </cell>
          <cell r="C8" t="str">
            <v>N.Y.C.</v>
          </cell>
          <cell r="D8">
            <v>66552.72</v>
          </cell>
          <cell r="E8">
            <v>52659.26</v>
          </cell>
          <cell r="F8">
            <v>71070.350000000006</v>
          </cell>
          <cell r="G8">
            <v>49168.67</v>
          </cell>
          <cell r="H8">
            <v>45962.95</v>
          </cell>
          <cell r="I8">
            <v>57082.79</v>
          </cell>
          <cell r="J8">
            <v>40036.22</v>
          </cell>
          <cell r="K8">
            <v>34782.879999999997</v>
          </cell>
          <cell r="L8">
            <v>37997.94</v>
          </cell>
          <cell r="M8">
            <v>37605.68</v>
          </cell>
          <cell r="N8">
            <v>4689.38</v>
          </cell>
          <cell r="O8">
            <v>11829.86</v>
          </cell>
          <cell r="P8">
            <v>10830.49</v>
          </cell>
          <cell r="Q8">
            <v>21576.38</v>
          </cell>
          <cell r="R8">
            <v>12214.93</v>
          </cell>
          <cell r="S8">
            <v>73369.248000000007</v>
          </cell>
          <cell r="T8">
            <v>6308.26</v>
          </cell>
          <cell r="U8">
            <v>10689.49</v>
          </cell>
          <cell r="V8">
            <v>8347.43</v>
          </cell>
          <cell r="W8">
            <v>4524.47</v>
          </cell>
          <cell r="X8">
            <v>4319.79</v>
          </cell>
          <cell r="Y8">
            <v>41027.328000000009</v>
          </cell>
          <cell r="Z8">
            <v>183054.95</v>
          </cell>
          <cell r="AA8">
            <v>166686.68</v>
          </cell>
          <cell r="AB8">
            <v>216980</v>
          </cell>
          <cell r="AC8">
            <v>302050.15000000002</v>
          </cell>
          <cell r="AD8">
            <v>217192.94500000001</v>
          </cell>
          <cell r="AE8">
            <v>155203.64000000001</v>
          </cell>
          <cell r="AF8">
            <v>120891.22</v>
          </cell>
          <cell r="AG8">
            <v>116960.44</v>
          </cell>
          <cell r="AH8">
            <v>107746.36</v>
          </cell>
          <cell r="AI8">
            <v>125657.41</v>
          </cell>
          <cell r="AJ8">
            <v>125291.81399999998</v>
          </cell>
          <cell r="AK8">
            <v>219396.98</v>
          </cell>
          <cell r="AL8">
            <v>200098.5</v>
          </cell>
          <cell r="AM8">
            <v>214027.61</v>
          </cell>
          <cell r="AN8">
            <v>211174.36333333331</v>
          </cell>
          <cell r="AO8">
            <v>70446.16</v>
          </cell>
          <cell r="AP8">
            <v>68314.73</v>
          </cell>
          <cell r="AQ8">
            <v>69588.850000000006</v>
          </cell>
          <cell r="AR8">
            <v>70772.600000000006</v>
          </cell>
          <cell r="AS8">
            <v>68314.039999999994</v>
          </cell>
          <cell r="AT8">
            <v>69487.275999999998</v>
          </cell>
          <cell r="AU8">
            <v>100720.77</v>
          </cell>
          <cell r="AV8">
            <v>181973.63</v>
          </cell>
          <cell r="AW8">
            <v>16981.38</v>
          </cell>
          <cell r="AX8">
            <v>19092.04</v>
          </cell>
          <cell r="AY8">
            <v>19329.27</v>
          </cell>
          <cell r="AZ8">
            <v>14471.04</v>
          </cell>
          <cell r="BA8">
            <v>5995.76</v>
          </cell>
          <cell r="BC8">
            <v>91043.388000000006</v>
          </cell>
          <cell r="BD8">
            <v>80657.62</v>
          </cell>
          <cell r="BE8">
            <v>151972.44</v>
          </cell>
        </row>
        <row r="9">
          <cell r="A9">
            <v>23518</v>
          </cell>
          <cell r="B9" t="str">
            <v>ASTORIA___5</v>
          </cell>
          <cell r="C9" t="str">
            <v>N.Y.C.</v>
          </cell>
          <cell r="D9">
            <v>58317.7</v>
          </cell>
          <cell r="E9">
            <v>64836.5</v>
          </cell>
          <cell r="F9">
            <v>73961.460000000006</v>
          </cell>
          <cell r="G9">
            <v>50208.46</v>
          </cell>
          <cell r="H9">
            <v>45947.19</v>
          </cell>
          <cell r="I9">
            <v>58654.262000000002</v>
          </cell>
          <cell r="J9">
            <v>39844.36</v>
          </cell>
          <cell r="K9">
            <v>34565.35</v>
          </cell>
          <cell r="L9">
            <v>37970.14</v>
          </cell>
          <cell r="M9">
            <v>37459.949999999997</v>
          </cell>
          <cell r="N9">
            <v>4687.4799999999996</v>
          </cell>
          <cell r="O9">
            <v>11826.37</v>
          </cell>
          <cell r="P9">
            <v>10830.64</v>
          </cell>
          <cell r="Q9">
            <v>21632.22</v>
          </cell>
          <cell r="R9">
            <v>11729</v>
          </cell>
          <cell r="S9">
            <v>72846.851999999999</v>
          </cell>
          <cell r="T9">
            <v>6365.48</v>
          </cell>
          <cell r="U9">
            <v>10833.8</v>
          </cell>
          <cell r="V9">
            <v>8434.5400000000009</v>
          </cell>
          <cell r="W9">
            <v>4574.05</v>
          </cell>
          <cell r="X9">
            <v>4329.13</v>
          </cell>
          <cell r="Y9">
            <v>41444.399999999994</v>
          </cell>
          <cell r="Z9">
            <v>182985.39</v>
          </cell>
          <cell r="AA9">
            <v>166413.66</v>
          </cell>
          <cell r="AB9">
            <v>217011.78</v>
          </cell>
          <cell r="AC9">
            <v>302077.5</v>
          </cell>
          <cell r="AD9">
            <v>217122.08250000002</v>
          </cell>
          <cell r="AE9">
            <v>121121.33</v>
          </cell>
          <cell r="AF9">
            <v>120903</v>
          </cell>
          <cell r="AG9">
            <v>134910.16</v>
          </cell>
          <cell r="AH9">
            <v>116902.15</v>
          </cell>
          <cell r="AI9">
            <v>91385.76</v>
          </cell>
          <cell r="AJ9">
            <v>117044.48000000001</v>
          </cell>
          <cell r="AK9">
            <v>219096.86</v>
          </cell>
          <cell r="AL9">
            <v>199978.41</v>
          </cell>
          <cell r="AM9">
            <v>213518.62</v>
          </cell>
          <cell r="AN9">
            <v>210864.63</v>
          </cell>
          <cell r="AO9">
            <v>70678.899999999994</v>
          </cell>
          <cell r="AP9">
            <v>67346.53</v>
          </cell>
          <cell r="AQ9">
            <v>69437.06</v>
          </cell>
          <cell r="AR9">
            <v>70533.509999999995</v>
          </cell>
          <cell r="AS9">
            <v>68300.73</v>
          </cell>
          <cell r="AT9">
            <v>69259.34599999999</v>
          </cell>
          <cell r="AU9">
            <v>100824.41</v>
          </cell>
          <cell r="AV9">
            <v>181486.46</v>
          </cell>
          <cell r="AW9">
            <v>16976.03</v>
          </cell>
          <cell r="AX9">
            <v>19087.03</v>
          </cell>
          <cell r="AY9">
            <v>19318.62</v>
          </cell>
          <cell r="AZ9">
            <v>14443.69</v>
          </cell>
          <cell r="BA9">
            <v>6000.63</v>
          </cell>
          <cell r="BC9">
            <v>90991.200000000012</v>
          </cell>
          <cell r="BD9">
            <v>80608.13</v>
          </cell>
          <cell r="BE9">
            <v>151902.06</v>
          </cell>
        </row>
        <row r="10">
          <cell r="A10">
            <v>23519</v>
          </cell>
          <cell r="B10" t="str">
            <v>POLETTI____</v>
          </cell>
          <cell r="C10" t="str">
            <v>N.Y.C.</v>
          </cell>
          <cell r="D10">
            <v>50315.57</v>
          </cell>
          <cell r="E10">
            <v>42403.54</v>
          </cell>
          <cell r="F10">
            <v>49916.62</v>
          </cell>
          <cell r="G10">
            <v>33977.39</v>
          </cell>
          <cell r="H10">
            <v>32149.27</v>
          </cell>
          <cell r="I10">
            <v>41752.477999999996</v>
          </cell>
          <cell r="J10">
            <v>37131.24</v>
          </cell>
          <cell r="K10">
            <v>27613.33</v>
          </cell>
          <cell r="L10">
            <v>29419.33</v>
          </cell>
          <cell r="M10">
            <v>31387.966666666664</v>
          </cell>
          <cell r="N10">
            <v>4615.7700000000004</v>
          </cell>
          <cell r="O10">
            <v>8339.2900000000009</v>
          </cell>
          <cell r="P10">
            <v>8928.49</v>
          </cell>
          <cell r="Q10">
            <v>21179.279999999999</v>
          </cell>
          <cell r="R10">
            <v>10134.01</v>
          </cell>
          <cell r="S10">
            <v>63836.207999999999</v>
          </cell>
          <cell r="T10">
            <v>4605.7299999999996</v>
          </cell>
          <cell r="U10">
            <v>8159.72</v>
          </cell>
          <cell r="V10">
            <v>5645.22</v>
          </cell>
          <cell r="W10">
            <v>2682</v>
          </cell>
          <cell r="X10">
            <v>2694.35</v>
          </cell>
          <cell r="Y10">
            <v>28544.424000000003</v>
          </cell>
          <cell r="Z10">
            <v>153902.93</v>
          </cell>
          <cell r="AA10">
            <v>135275.31</v>
          </cell>
          <cell r="AB10">
            <v>180806.06</v>
          </cell>
          <cell r="AC10">
            <v>223827.81</v>
          </cell>
          <cell r="AD10">
            <v>173453.0275</v>
          </cell>
          <cell r="AE10">
            <v>109403.28</v>
          </cell>
          <cell r="AF10">
            <v>105287.37</v>
          </cell>
          <cell r="AG10">
            <v>108929.25</v>
          </cell>
          <cell r="AH10">
            <v>88618.66</v>
          </cell>
          <cell r="AI10">
            <v>91489.19</v>
          </cell>
          <cell r="AJ10">
            <v>100745.55000000002</v>
          </cell>
          <cell r="AK10">
            <v>192472.41</v>
          </cell>
          <cell r="AL10">
            <v>144371.69</v>
          </cell>
          <cell r="AM10">
            <v>162186.13</v>
          </cell>
          <cell r="AN10">
            <v>166343.41</v>
          </cell>
          <cell r="AO10">
            <v>54600.03</v>
          </cell>
          <cell r="AP10">
            <v>53235.64</v>
          </cell>
          <cell r="AQ10">
            <v>52724.45</v>
          </cell>
          <cell r="AR10">
            <v>51816.45</v>
          </cell>
          <cell r="AS10">
            <v>54772.480000000003</v>
          </cell>
          <cell r="AT10">
            <v>53429.81</v>
          </cell>
          <cell r="AU10">
            <v>80802.720000000001</v>
          </cell>
          <cell r="AV10">
            <v>132141.09</v>
          </cell>
          <cell r="AW10">
            <v>9000.2900000000009</v>
          </cell>
          <cell r="AX10">
            <v>11857.82</v>
          </cell>
          <cell r="AY10">
            <v>13262.12</v>
          </cell>
          <cell r="AZ10">
            <v>7028</v>
          </cell>
          <cell r="BA10">
            <v>3646.79</v>
          </cell>
          <cell r="BC10">
            <v>53754.024000000005</v>
          </cell>
          <cell r="BD10">
            <v>56469.32</v>
          </cell>
          <cell r="BE10">
            <v>116238.53</v>
          </cell>
        </row>
        <row r="11">
          <cell r="A11">
            <v>23520</v>
          </cell>
          <cell r="B11" t="str">
            <v>ARTHUR_KILL_GT_1</v>
          </cell>
          <cell r="C11" t="str">
            <v>N.Y.C.</v>
          </cell>
          <cell r="D11">
            <v>61599.47</v>
          </cell>
          <cell r="E11">
            <v>54671.4</v>
          </cell>
          <cell r="F11">
            <v>61082.37</v>
          </cell>
          <cell r="G11">
            <v>48986.38</v>
          </cell>
          <cell r="H11">
            <v>44415.61</v>
          </cell>
          <cell r="I11">
            <v>54151.045999999995</v>
          </cell>
          <cell r="J11">
            <v>39932.699999999997</v>
          </cell>
          <cell r="K11">
            <v>34626</v>
          </cell>
          <cell r="L11">
            <v>38015.870000000003</v>
          </cell>
          <cell r="M11">
            <v>37524.856666666667</v>
          </cell>
          <cell r="N11">
            <v>4618.26</v>
          </cell>
          <cell r="O11">
            <v>11016.43</v>
          </cell>
          <cell r="P11">
            <v>11185.03</v>
          </cell>
          <cell r="Q11">
            <v>21686.21</v>
          </cell>
          <cell r="R11">
            <v>11175.39</v>
          </cell>
          <cell r="S11">
            <v>71617.584000000003</v>
          </cell>
          <cell r="T11">
            <v>6380.36</v>
          </cell>
          <cell r="U11">
            <v>10882.84</v>
          </cell>
          <cell r="V11">
            <v>8478.0400000000009</v>
          </cell>
          <cell r="W11">
            <v>4577.8999999999996</v>
          </cell>
          <cell r="X11">
            <v>4362.43</v>
          </cell>
          <cell r="Y11">
            <v>41617.884000000005</v>
          </cell>
          <cell r="Z11">
            <v>182985.39</v>
          </cell>
          <cell r="AA11">
            <v>166609.67000000001</v>
          </cell>
          <cell r="AB11">
            <v>217374.7</v>
          </cell>
          <cell r="AC11">
            <v>301897.57</v>
          </cell>
          <cell r="AD11">
            <v>217216.83250000002</v>
          </cell>
          <cell r="AE11">
            <v>119971.82</v>
          </cell>
          <cell r="AF11">
            <v>117891.96</v>
          </cell>
          <cell r="AG11">
            <v>123662</v>
          </cell>
          <cell r="AH11">
            <v>107921.14</v>
          </cell>
          <cell r="AI11">
            <v>122619.05</v>
          </cell>
          <cell r="AJ11">
            <v>118413.19400000002</v>
          </cell>
          <cell r="AK11">
            <v>218896.98</v>
          </cell>
          <cell r="AL11">
            <v>200105.08</v>
          </cell>
          <cell r="AM11">
            <v>214027.61</v>
          </cell>
          <cell r="AN11">
            <v>211009.88999999998</v>
          </cell>
          <cell r="AO11">
            <v>70767.22</v>
          </cell>
          <cell r="AP11">
            <v>67644.639999999999</v>
          </cell>
          <cell r="AQ11">
            <v>69575.55</v>
          </cell>
          <cell r="AR11">
            <v>70883.509999999995</v>
          </cell>
          <cell r="AS11">
            <v>68347.89</v>
          </cell>
          <cell r="AT11">
            <v>69443.762000000002</v>
          </cell>
          <cell r="AU11">
            <v>100362.11</v>
          </cell>
          <cell r="AV11">
            <v>182214.11</v>
          </cell>
          <cell r="AW11">
            <v>16980.990000000002</v>
          </cell>
          <cell r="AX11">
            <v>19111.29</v>
          </cell>
          <cell r="AY11">
            <v>19344.16</v>
          </cell>
          <cell r="AZ11">
            <v>14463.74</v>
          </cell>
          <cell r="BA11">
            <v>5964.61</v>
          </cell>
          <cell r="BC11">
            <v>91037.748000000021</v>
          </cell>
          <cell r="BD11">
            <v>80772.100000000006</v>
          </cell>
          <cell r="BE11">
            <v>152024.38</v>
          </cell>
        </row>
        <row r="12">
          <cell r="A12">
            <v>23522</v>
          </cell>
          <cell r="B12" t="str">
            <v>WADING_RIVER_IC_1</v>
          </cell>
          <cell r="C12" t="str">
            <v>LONGIL</v>
          </cell>
          <cell r="D12">
            <v>32382.45</v>
          </cell>
          <cell r="E12">
            <v>29185.23</v>
          </cell>
          <cell r="F12">
            <v>34312.15</v>
          </cell>
          <cell r="G12">
            <v>20976.21</v>
          </cell>
          <cell r="H12">
            <v>18218.16</v>
          </cell>
          <cell r="I12">
            <v>27014.840000000004</v>
          </cell>
          <cell r="J12">
            <v>36272.699999999997</v>
          </cell>
          <cell r="K12">
            <v>28474.42</v>
          </cell>
          <cell r="L12">
            <v>30370.09</v>
          </cell>
          <cell r="M12">
            <v>31705.736666666664</v>
          </cell>
          <cell r="N12">
            <v>4812.8599999999997</v>
          </cell>
          <cell r="O12">
            <v>8665.76</v>
          </cell>
          <cell r="P12">
            <v>9214.92</v>
          </cell>
          <cell r="Q12">
            <v>21907.91</v>
          </cell>
          <cell r="R12">
            <v>10355.81</v>
          </cell>
          <cell r="S12">
            <v>65948.712</v>
          </cell>
          <cell r="T12">
            <v>4745.07</v>
          </cell>
          <cell r="U12">
            <v>7389.38</v>
          </cell>
          <cell r="V12">
            <v>5840.1</v>
          </cell>
          <cell r="W12">
            <v>2765.68</v>
          </cell>
          <cell r="X12">
            <v>2707.48</v>
          </cell>
          <cell r="Y12">
            <v>28137.252</v>
          </cell>
          <cell r="Z12">
            <v>157449.42000000001</v>
          </cell>
          <cell r="AA12">
            <v>136799.98000000001</v>
          </cell>
          <cell r="AB12">
            <v>186151.22</v>
          </cell>
          <cell r="AC12">
            <v>215251.58</v>
          </cell>
          <cell r="AD12">
            <v>173913.05</v>
          </cell>
          <cell r="AE12">
            <v>76546.289999999994</v>
          </cell>
          <cell r="AF12">
            <v>64400.55</v>
          </cell>
          <cell r="AG12">
            <v>62684.98</v>
          </cell>
          <cell r="AH12">
            <v>36822.400000000001</v>
          </cell>
          <cell r="AI12">
            <v>54881.72</v>
          </cell>
          <cell r="AJ12">
            <v>59067.188000000002</v>
          </cell>
          <cell r="AK12">
            <v>198565.35</v>
          </cell>
          <cell r="AL12">
            <v>148601.39000000001</v>
          </cell>
          <cell r="AM12">
            <v>165316.78</v>
          </cell>
          <cell r="AN12">
            <v>170827.84</v>
          </cell>
          <cell r="AO12">
            <v>47619.88</v>
          </cell>
          <cell r="AP12">
            <v>45086.720000000001</v>
          </cell>
          <cell r="AQ12">
            <v>45023.41</v>
          </cell>
          <cell r="AR12">
            <v>45060.47</v>
          </cell>
          <cell r="AS12">
            <v>41157.599999999999</v>
          </cell>
          <cell r="AT12">
            <v>44789.616000000002</v>
          </cell>
          <cell r="AU12">
            <v>72080.23</v>
          </cell>
          <cell r="AV12">
            <v>105480.9</v>
          </cell>
          <cell r="AW12">
            <v>9087.92</v>
          </cell>
          <cell r="AX12">
            <v>11110.51</v>
          </cell>
          <cell r="AY12">
            <v>11508.64</v>
          </cell>
          <cell r="AZ12">
            <v>5894.64</v>
          </cell>
          <cell r="BA12">
            <v>2614.63</v>
          </cell>
          <cell r="BC12">
            <v>48259.607999999993</v>
          </cell>
          <cell r="BD12">
            <v>45389.16</v>
          </cell>
          <cell r="BE12">
            <v>103093.17</v>
          </cell>
        </row>
        <row r="13">
          <cell r="A13">
            <v>23523</v>
          </cell>
          <cell r="B13" t="str">
            <v>ASTORIA_GT_1</v>
          </cell>
          <cell r="C13" t="str">
            <v>N.Y.C.</v>
          </cell>
          <cell r="D13">
            <v>68485.33</v>
          </cell>
          <cell r="E13">
            <v>53646.12</v>
          </cell>
          <cell r="F13">
            <v>73384.929999999993</v>
          </cell>
          <cell r="G13">
            <v>50205.74</v>
          </cell>
          <cell r="H13">
            <v>45956.25</v>
          </cell>
          <cell r="I13">
            <v>58335.673999999999</v>
          </cell>
          <cell r="J13">
            <v>40068.31</v>
          </cell>
          <cell r="K13">
            <v>34825.99</v>
          </cell>
          <cell r="L13">
            <v>38035.86</v>
          </cell>
          <cell r="M13">
            <v>37643.386666666665</v>
          </cell>
          <cell r="N13">
            <v>4688.8599999999997</v>
          </cell>
          <cell r="O13">
            <v>11830.45</v>
          </cell>
          <cell r="P13">
            <v>10833.57</v>
          </cell>
          <cell r="Q13">
            <v>21570.57</v>
          </cell>
          <cell r="R13">
            <v>12211.61</v>
          </cell>
          <cell r="S13">
            <v>73362.071999999986</v>
          </cell>
          <cell r="T13">
            <v>6313.45</v>
          </cell>
          <cell r="U13">
            <v>10692.12</v>
          </cell>
          <cell r="V13">
            <v>8353.0400000000009</v>
          </cell>
          <cell r="W13">
            <v>4527.16</v>
          </cell>
          <cell r="X13">
            <v>4322.43</v>
          </cell>
          <cell r="Y13">
            <v>41049.839999999997</v>
          </cell>
          <cell r="Z13">
            <v>183081.4</v>
          </cell>
          <cell r="AA13">
            <v>166709.66</v>
          </cell>
          <cell r="AB13">
            <v>217012.33</v>
          </cell>
          <cell r="AC13">
            <v>302097.56</v>
          </cell>
          <cell r="AD13">
            <v>217225.23749999999</v>
          </cell>
          <cell r="AE13">
            <v>155203.64000000001</v>
          </cell>
          <cell r="AF13">
            <v>121189.19</v>
          </cell>
          <cell r="AG13">
            <v>117248.47</v>
          </cell>
          <cell r="AH13">
            <v>107680.29</v>
          </cell>
          <cell r="AI13">
            <v>128331.31</v>
          </cell>
          <cell r="AJ13">
            <v>125930.58</v>
          </cell>
          <cell r="AK13">
            <v>218896.98</v>
          </cell>
          <cell r="AL13">
            <v>200280.28</v>
          </cell>
          <cell r="AM13">
            <v>214300.24</v>
          </cell>
          <cell r="AN13">
            <v>211159.16666666666</v>
          </cell>
          <cell r="AO13">
            <v>70836.22</v>
          </cell>
          <cell r="AP13">
            <v>68504.649999999994</v>
          </cell>
          <cell r="AQ13">
            <v>69802.67</v>
          </cell>
          <cell r="AR13">
            <v>70933.509999999995</v>
          </cell>
          <cell r="AS13">
            <v>68460.77</v>
          </cell>
          <cell r="AT13">
            <v>69707.563999999998</v>
          </cell>
          <cell r="AU13">
            <v>100947.76</v>
          </cell>
          <cell r="AV13">
            <v>182393.77</v>
          </cell>
          <cell r="AW13">
            <v>17016.22</v>
          </cell>
          <cell r="AX13">
            <v>19132.91</v>
          </cell>
          <cell r="AY13">
            <v>19364.689999999999</v>
          </cell>
          <cell r="AZ13">
            <v>14493.69</v>
          </cell>
          <cell r="BA13">
            <v>6008.87</v>
          </cell>
          <cell r="BC13">
            <v>91219.656000000017</v>
          </cell>
          <cell r="BD13">
            <v>80809.960000000006</v>
          </cell>
          <cell r="BE13">
            <v>152263.59</v>
          </cell>
        </row>
        <row r="14">
          <cell r="A14">
            <v>23524</v>
          </cell>
          <cell r="B14" t="str">
            <v>EAST_RIVER___7</v>
          </cell>
          <cell r="C14" t="str">
            <v>N.Y.C.</v>
          </cell>
          <cell r="D14">
            <v>51110.52</v>
          </cell>
          <cell r="E14">
            <v>42852.38</v>
          </cell>
          <cell r="F14">
            <v>50317.54</v>
          </cell>
          <cell r="G14">
            <v>34196.79</v>
          </cell>
          <cell r="H14">
            <v>32242.02</v>
          </cell>
          <cell r="I14">
            <v>42143.85</v>
          </cell>
          <cell r="J14">
            <v>37277.620000000003</v>
          </cell>
          <cell r="K14">
            <v>27751.54</v>
          </cell>
          <cell r="L14">
            <v>29574.84</v>
          </cell>
          <cell r="M14">
            <v>31534.666666666668</v>
          </cell>
          <cell r="N14">
            <v>4635.17</v>
          </cell>
          <cell r="O14">
            <v>8365.99</v>
          </cell>
          <cell r="P14">
            <v>8964.7800000000007</v>
          </cell>
          <cell r="Q14">
            <v>21263.45</v>
          </cell>
          <cell r="R14">
            <v>10171.790000000001</v>
          </cell>
          <cell r="S14">
            <v>64081.416000000005</v>
          </cell>
          <cell r="T14">
            <v>4628.26</v>
          </cell>
          <cell r="U14">
            <v>8192.01</v>
          </cell>
          <cell r="V14">
            <v>5669.68</v>
          </cell>
          <cell r="W14">
            <v>2693.43</v>
          </cell>
          <cell r="X14">
            <v>2706.08</v>
          </cell>
          <cell r="Y14">
            <v>28667.351999999999</v>
          </cell>
          <cell r="Z14">
            <v>158865.01</v>
          </cell>
          <cell r="AA14">
            <v>135613.67000000001</v>
          </cell>
          <cell r="AB14">
            <v>181466.77</v>
          </cell>
          <cell r="AC14">
            <v>224780.96</v>
          </cell>
          <cell r="AD14">
            <v>175181.60250000001</v>
          </cell>
          <cell r="AE14">
            <v>109963.62</v>
          </cell>
          <cell r="AF14">
            <v>105996.33</v>
          </cell>
          <cell r="AG14">
            <v>109538.95</v>
          </cell>
          <cell r="AH14">
            <v>88967.92</v>
          </cell>
          <cell r="AI14">
            <v>92311.93</v>
          </cell>
          <cell r="AJ14">
            <v>101355.75</v>
          </cell>
          <cell r="AK14">
            <v>192514.88</v>
          </cell>
          <cell r="AL14">
            <v>144874.20000000001</v>
          </cell>
          <cell r="AM14">
            <v>162799.37</v>
          </cell>
          <cell r="AN14">
            <v>166729.48333333334</v>
          </cell>
          <cell r="AO14">
            <v>54750.51</v>
          </cell>
          <cell r="AP14">
            <v>53366.720000000001</v>
          </cell>
          <cell r="AQ14">
            <v>52802.67</v>
          </cell>
          <cell r="AR14">
            <v>51874.32</v>
          </cell>
          <cell r="AS14">
            <v>54779.99</v>
          </cell>
          <cell r="AT14">
            <v>53514.842000000004</v>
          </cell>
          <cell r="AU14">
            <v>81120</v>
          </cell>
          <cell r="AV14">
            <v>132175.93</v>
          </cell>
          <cell r="AW14">
            <v>9007.92</v>
          </cell>
          <cell r="AX14">
            <v>11836.14</v>
          </cell>
          <cell r="AY14">
            <v>13209.18</v>
          </cell>
          <cell r="AZ14">
            <v>7004.88</v>
          </cell>
          <cell r="BA14">
            <v>3662.09</v>
          </cell>
          <cell r="BC14">
            <v>53664.251999999986</v>
          </cell>
          <cell r="BD14">
            <v>56526.92</v>
          </cell>
          <cell r="BE14">
            <v>116187.83</v>
          </cell>
        </row>
        <row r="15">
          <cell r="A15">
            <v>23526</v>
          </cell>
          <cell r="B15" t="str">
            <v>BOWLINE___1</v>
          </cell>
          <cell r="C15" t="str">
            <v>HUD_VL</v>
          </cell>
          <cell r="D15">
            <v>32613.88</v>
          </cell>
          <cell r="E15">
            <v>25951.53</v>
          </cell>
          <cell r="F15">
            <v>33580.15</v>
          </cell>
          <cell r="G15">
            <v>18033.09</v>
          </cell>
          <cell r="H15">
            <v>17195.12</v>
          </cell>
          <cell r="I15">
            <v>25474.753999999997</v>
          </cell>
          <cell r="J15">
            <v>27663.07</v>
          </cell>
          <cell r="K15">
            <v>17691.18</v>
          </cell>
          <cell r="L15">
            <v>19808.189999999999</v>
          </cell>
          <cell r="M15">
            <v>21720.813333333335</v>
          </cell>
          <cell r="N15">
            <v>4550.32</v>
          </cell>
          <cell r="O15">
            <v>8085.48</v>
          </cell>
          <cell r="P15">
            <v>8388.56</v>
          </cell>
          <cell r="Q15">
            <v>20426.54</v>
          </cell>
          <cell r="R15">
            <v>9603.2999999999993</v>
          </cell>
          <cell r="S15">
            <v>61265.04</v>
          </cell>
          <cell r="T15">
            <v>3487.34</v>
          </cell>
          <cell r="U15">
            <v>5853.19</v>
          </cell>
          <cell r="V15">
            <v>4529.8</v>
          </cell>
          <cell r="W15">
            <v>2269.88</v>
          </cell>
          <cell r="X15">
            <v>2191.0300000000002</v>
          </cell>
          <cell r="Y15">
            <v>21997.487999999998</v>
          </cell>
          <cell r="Z15">
            <v>146863.35</v>
          </cell>
          <cell r="AA15">
            <v>127923.79</v>
          </cell>
          <cell r="AB15">
            <v>173445.4</v>
          </cell>
          <cell r="AC15">
            <v>203165.94</v>
          </cell>
          <cell r="AD15">
            <v>162849.62</v>
          </cell>
          <cell r="AE15">
            <v>78087.94</v>
          </cell>
          <cell r="AF15">
            <v>63090.58</v>
          </cell>
          <cell r="AG15">
            <v>62543.81</v>
          </cell>
          <cell r="AH15">
            <v>39680.629999999997</v>
          </cell>
          <cell r="AI15">
            <v>41267.480000000003</v>
          </cell>
          <cell r="AJ15">
            <v>56934.088000000003</v>
          </cell>
          <cell r="AK15">
            <v>180279.94</v>
          </cell>
          <cell r="AL15">
            <v>138516.94</v>
          </cell>
          <cell r="AM15">
            <v>153141.04</v>
          </cell>
          <cell r="AN15">
            <v>157312.64000000001</v>
          </cell>
          <cell r="AO15">
            <v>44455.16</v>
          </cell>
          <cell r="AP15">
            <v>42160.7</v>
          </cell>
          <cell r="AQ15">
            <v>42199.95</v>
          </cell>
          <cell r="AR15">
            <v>42038.99</v>
          </cell>
          <cell r="AS15">
            <v>38147.5</v>
          </cell>
          <cell r="AT15">
            <v>41800.46</v>
          </cell>
          <cell r="AU15">
            <v>64928.54</v>
          </cell>
          <cell r="AV15">
            <v>98002.82</v>
          </cell>
          <cell r="AW15">
            <v>8361.9599999999991</v>
          </cell>
          <cell r="AX15">
            <v>10394.42</v>
          </cell>
          <cell r="AY15">
            <v>10900.02</v>
          </cell>
          <cell r="AZ15">
            <v>5501.36</v>
          </cell>
          <cell r="BA15">
            <v>2377.19</v>
          </cell>
          <cell r="BC15">
            <v>45041.94</v>
          </cell>
          <cell r="BD15">
            <v>41234.1</v>
          </cell>
          <cell r="BE15">
            <v>95571.3</v>
          </cell>
        </row>
        <row r="16">
          <cell r="A16">
            <v>23527</v>
          </cell>
          <cell r="B16" t="str">
            <v>ADK_HOOSICK___FALLS</v>
          </cell>
          <cell r="C16" t="str">
            <v>CAPITL</v>
          </cell>
          <cell r="D16">
            <v>19202.400000000001</v>
          </cell>
          <cell r="E16">
            <v>28542.49</v>
          </cell>
          <cell r="F16">
            <v>34784.089999999997</v>
          </cell>
          <cell r="G16">
            <v>21322.880000000001</v>
          </cell>
          <cell r="H16">
            <v>18662.98</v>
          </cell>
          <cell r="I16">
            <v>24502.968000000001</v>
          </cell>
          <cell r="J16">
            <v>36628.239999999998</v>
          </cell>
          <cell r="K16">
            <v>26537.24</v>
          </cell>
          <cell r="L16">
            <v>27349.85</v>
          </cell>
          <cell r="M16">
            <v>30171.776666666661</v>
          </cell>
          <cell r="N16">
            <v>5449.31</v>
          </cell>
          <cell r="O16">
            <v>9463.1</v>
          </cell>
          <cell r="P16">
            <v>8961.73</v>
          </cell>
          <cell r="Q16">
            <v>23922.05</v>
          </cell>
          <cell r="R16">
            <v>8584.15</v>
          </cell>
          <cell r="S16">
            <v>67656.40800000001</v>
          </cell>
          <cell r="T16">
            <v>4395</v>
          </cell>
          <cell r="U16">
            <v>7231.44</v>
          </cell>
          <cell r="V16">
            <v>5910.42</v>
          </cell>
          <cell r="W16">
            <v>2821.89</v>
          </cell>
          <cell r="X16">
            <v>2761.13</v>
          </cell>
          <cell r="Y16">
            <v>27743.856000000003</v>
          </cell>
          <cell r="Z16">
            <v>177616.89</v>
          </cell>
          <cell r="AA16">
            <v>154040.04999999999</v>
          </cell>
          <cell r="AB16">
            <v>209220.71</v>
          </cell>
          <cell r="AC16">
            <v>247373.36</v>
          </cell>
          <cell r="AD16">
            <v>197062.7525</v>
          </cell>
          <cell r="AE16">
            <v>42442.58</v>
          </cell>
          <cell r="AF16">
            <v>23275.759999999998</v>
          </cell>
          <cell r="AG16">
            <v>21544.89</v>
          </cell>
          <cell r="AH16">
            <v>18582.009999999998</v>
          </cell>
          <cell r="AI16">
            <v>49448.9</v>
          </cell>
          <cell r="AJ16">
            <v>31058.827999999998</v>
          </cell>
          <cell r="AK16">
            <v>191692.13</v>
          </cell>
          <cell r="AL16">
            <v>147698.34</v>
          </cell>
          <cell r="AM16">
            <v>159803.10999999999</v>
          </cell>
          <cell r="AN16">
            <v>166397.85999999999</v>
          </cell>
          <cell r="AO16">
            <v>48353.919999999998</v>
          </cell>
          <cell r="AP16">
            <v>45325.93</v>
          </cell>
          <cell r="AQ16">
            <v>45237.56</v>
          </cell>
          <cell r="AR16">
            <v>45659.29</v>
          </cell>
          <cell r="AS16">
            <v>41669.9</v>
          </cell>
          <cell r="AT16">
            <v>45249.32</v>
          </cell>
          <cell r="AU16">
            <v>63472.79</v>
          </cell>
          <cell r="AV16">
            <v>117211.65</v>
          </cell>
          <cell r="AW16">
            <v>9538.2199999999993</v>
          </cell>
          <cell r="AX16">
            <v>11809.56</v>
          </cell>
          <cell r="AY16">
            <v>10454.65</v>
          </cell>
          <cell r="AZ16">
            <v>3932.94</v>
          </cell>
          <cell r="BA16">
            <v>1636.58</v>
          </cell>
          <cell r="BC16">
            <v>44846.340000000011</v>
          </cell>
          <cell r="BD16">
            <v>31690.97</v>
          </cell>
          <cell r="BE16">
            <v>63762.14</v>
          </cell>
        </row>
        <row r="17">
          <cell r="A17">
            <v>23528</v>
          </cell>
          <cell r="B17" t="str">
            <v>NEG_PENN_ALLEGHNY</v>
          </cell>
          <cell r="C17" t="str">
            <v>CENTRL</v>
          </cell>
          <cell r="D17">
            <v>8497.59</v>
          </cell>
          <cell r="E17">
            <v>7359.94</v>
          </cell>
          <cell r="F17">
            <v>13689.26</v>
          </cell>
          <cell r="G17">
            <v>5528.67</v>
          </cell>
          <cell r="H17">
            <v>4863.18</v>
          </cell>
          <cell r="I17">
            <v>7987.7280000000001</v>
          </cell>
          <cell r="J17">
            <v>7263.06</v>
          </cell>
          <cell r="K17">
            <v>3984.48</v>
          </cell>
          <cell r="L17">
            <v>3018.22</v>
          </cell>
          <cell r="M17">
            <v>4755.2533333333331</v>
          </cell>
          <cell r="N17">
            <v>1966.68</v>
          </cell>
          <cell r="O17">
            <v>2504.36</v>
          </cell>
          <cell r="P17">
            <v>3375.14</v>
          </cell>
          <cell r="Q17">
            <v>6246.82</v>
          </cell>
          <cell r="R17">
            <v>2218.31</v>
          </cell>
          <cell r="S17">
            <v>19573.572</v>
          </cell>
          <cell r="T17">
            <v>440.17</v>
          </cell>
          <cell r="U17">
            <v>1342.51</v>
          </cell>
          <cell r="V17">
            <v>1289.1400000000001</v>
          </cell>
          <cell r="W17">
            <v>560.97</v>
          </cell>
          <cell r="X17">
            <v>635.4</v>
          </cell>
          <cell r="Y17">
            <v>5121.8279999999995</v>
          </cell>
          <cell r="Z17">
            <v>46965.66</v>
          </cell>
          <cell r="AA17">
            <v>40472.769999999997</v>
          </cell>
          <cell r="AB17">
            <v>54204.28</v>
          </cell>
          <cell r="AC17">
            <v>66245.67</v>
          </cell>
          <cell r="AD17">
            <v>51972.095000000001</v>
          </cell>
          <cell r="AE17">
            <v>21168.82</v>
          </cell>
          <cell r="AF17">
            <v>8163.3</v>
          </cell>
          <cell r="AG17">
            <v>7221.83</v>
          </cell>
          <cell r="AH17">
            <v>6099.85</v>
          </cell>
          <cell r="AI17">
            <v>12717</v>
          </cell>
          <cell r="AJ17">
            <v>11074.16</v>
          </cell>
          <cell r="AK17">
            <v>65748.899999999994</v>
          </cell>
          <cell r="AL17">
            <v>34094.730000000003</v>
          </cell>
          <cell r="AM17">
            <v>43913.86</v>
          </cell>
          <cell r="AN17">
            <v>47919.16333333333</v>
          </cell>
          <cell r="AO17">
            <v>11723.16</v>
          </cell>
          <cell r="AP17">
            <v>11335.8</v>
          </cell>
          <cell r="AQ17">
            <v>11006.7</v>
          </cell>
          <cell r="AR17">
            <v>11167.26</v>
          </cell>
          <cell r="AS17">
            <v>10439.129999999999</v>
          </cell>
          <cell r="AT17">
            <v>11134.41</v>
          </cell>
          <cell r="AU17">
            <v>14852.04</v>
          </cell>
          <cell r="AV17">
            <v>28793.599999999999</v>
          </cell>
          <cell r="AW17">
            <v>2250.04</v>
          </cell>
          <cell r="AX17">
            <v>2346.34</v>
          </cell>
          <cell r="AY17">
            <v>2554.9899999999998</v>
          </cell>
          <cell r="AZ17">
            <v>861.82</v>
          </cell>
          <cell r="BA17">
            <v>94.09</v>
          </cell>
          <cell r="BC17">
            <v>9728.735999999999</v>
          </cell>
          <cell r="BD17">
            <v>7287.91</v>
          </cell>
          <cell r="BE17">
            <v>16063.91</v>
          </cell>
        </row>
        <row r="18">
          <cell r="A18">
            <v>23530</v>
          </cell>
          <cell r="B18" t="str">
            <v>INDIAN_POINT___2</v>
          </cell>
          <cell r="C18" t="str">
            <v>MILLWD</v>
          </cell>
          <cell r="D18">
            <v>33294.28</v>
          </cell>
          <cell r="E18">
            <v>26042.799999999999</v>
          </cell>
          <cell r="F18">
            <v>33645.06</v>
          </cell>
          <cell r="G18">
            <v>18045.740000000002</v>
          </cell>
          <cell r="H18">
            <v>17289.849999999999</v>
          </cell>
          <cell r="I18">
            <v>25663.546000000002</v>
          </cell>
          <cell r="J18">
            <v>35443.08</v>
          </cell>
          <cell r="K18">
            <v>28822.34</v>
          </cell>
          <cell r="L18">
            <v>30748.69</v>
          </cell>
          <cell r="M18">
            <v>31671.37</v>
          </cell>
          <cell r="N18">
            <v>4555.32</v>
          </cell>
          <cell r="O18">
            <v>8124.16</v>
          </cell>
          <cell r="P18">
            <v>8472.35</v>
          </cell>
          <cell r="Q18">
            <v>20524.29</v>
          </cell>
          <cell r="R18">
            <v>9664.4500000000007</v>
          </cell>
          <cell r="S18">
            <v>61608.684000000008</v>
          </cell>
          <cell r="T18">
            <v>4748.01</v>
          </cell>
          <cell r="U18">
            <v>7222.7</v>
          </cell>
          <cell r="V18">
            <v>5672.52</v>
          </cell>
          <cell r="W18">
            <v>2676.04</v>
          </cell>
          <cell r="X18">
            <v>2581.5300000000002</v>
          </cell>
          <cell r="Y18">
            <v>27480.959999999999</v>
          </cell>
          <cell r="Z18">
            <v>147751.82999999999</v>
          </cell>
          <cell r="AA18">
            <v>128767.14</v>
          </cell>
          <cell r="AB18">
            <v>175587.58</v>
          </cell>
          <cell r="AC18">
            <v>205124.32</v>
          </cell>
          <cell r="AD18">
            <v>164307.71749999997</v>
          </cell>
          <cell r="AE18">
            <v>78699.839999999997</v>
          </cell>
          <cell r="AF18">
            <v>65051.42</v>
          </cell>
          <cell r="AG18">
            <v>64604.480000000003</v>
          </cell>
          <cell r="AH18">
            <v>40976.769999999997</v>
          </cell>
          <cell r="AI18">
            <v>41820.71</v>
          </cell>
          <cell r="AJ18">
            <v>58230.644000000008</v>
          </cell>
          <cell r="AK18">
            <v>182471.75</v>
          </cell>
          <cell r="AL18">
            <v>139515.41</v>
          </cell>
          <cell r="AM18">
            <v>154574.35999999999</v>
          </cell>
          <cell r="AN18">
            <v>158853.84</v>
          </cell>
          <cell r="AO18">
            <v>45088.67</v>
          </cell>
          <cell r="AP18">
            <v>42712.36</v>
          </cell>
          <cell r="AQ18">
            <v>42904.03</v>
          </cell>
          <cell r="AR18">
            <v>42795.82</v>
          </cell>
          <cell r="AS18">
            <v>38966.639999999999</v>
          </cell>
          <cell r="AT18">
            <v>42493.504000000001</v>
          </cell>
          <cell r="AU18">
            <v>66159.259999999995</v>
          </cell>
          <cell r="AV18">
            <v>99768.320000000007</v>
          </cell>
          <cell r="AW18">
            <v>8530.25</v>
          </cell>
          <cell r="AX18">
            <v>10609.85</v>
          </cell>
          <cell r="AY18">
            <v>11153.25</v>
          </cell>
          <cell r="AZ18">
            <v>5637.52</v>
          </cell>
          <cell r="BA18">
            <v>2417.41</v>
          </cell>
          <cell r="BC18">
            <v>46017.936000000002</v>
          </cell>
          <cell r="BD18">
            <v>42175.59</v>
          </cell>
          <cell r="BE18">
            <v>96727.52</v>
          </cell>
        </row>
        <row r="19">
          <cell r="A19">
            <v>23531</v>
          </cell>
          <cell r="B19" t="str">
            <v>INDIAN_POINT___3</v>
          </cell>
          <cell r="C19" t="str">
            <v>MILLWD</v>
          </cell>
          <cell r="D19">
            <v>33831.49</v>
          </cell>
          <cell r="E19">
            <v>26096.39</v>
          </cell>
          <cell r="F19">
            <v>33770.620000000003</v>
          </cell>
          <cell r="G19">
            <v>18072.48</v>
          </cell>
          <cell r="H19">
            <v>17330.060000000001</v>
          </cell>
          <cell r="I19">
            <v>25820.207999999999</v>
          </cell>
          <cell r="J19">
            <v>34513.54</v>
          </cell>
          <cell r="K19">
            <v>27464.7</v>
          </cell>
          <cell r="L19">
            <v>29243.74</v>
          </cell>
          <cell r="M19">
            <v>30407.326666666671</v>
          </cell>
          <cell r="N19">
            <v>4569.3599999999997</v>
          </cell>
          <cell r="O19">
            <v>8122.91</v>
          </cell>
          <cell r="P19">
            <v>8584.3799999999992</v>
          </cell>
          <cell r="Q19">
            <v>20518.490000000002</v>
          </cell>
          <cell r="R19">
            <v>9726.17</v>
          </cell>
          <cell r="S19">
            <v>61825.571999999993</v>
          </cell>
          <cell r="T19">
            <v>4560.1899999999996</v>
          </cell>
          <cell r="U19">
            <v>7021.37</v>
          </cell>
          <cell r="V19">
            <v>5529.36</v>
          </cell>
          <cell r="W19">
            <v>2617.6799999999998</v>
          </cell>
          <cell r="X19">
            <v>2530.89</v>
          </cell>
          <cell r="Y19">
            <v>26711.387999999995</v>
          </cell>
          <cell r="Z19">
            <v>147775.39000000001</v>
          </cell>
          <cell r="AA19">
            <v>128727.82</v>
          </cell>
          <cell r="AB19">
            <v>174454.18</v>
          </cell>
          <cell r="AC19">
            <v>204649.65</v>
          </cell>
          <cell r="AD19">
            <v>163901.76000000001</v>
          </cell>
          <cell r="AE19">
            <v>80413.070000000007</v>
          </cell>
          <cell r="AF19">
            <v>67306.350000000006</v>
          </cell>
          <cell r="AG19">
            <v>66787.5</v>
          </cell>
          <cell r="AH19">
            <v>42157.7</v>
          </cell>
          <cell r="AI19">
            <v>42804.14</v>
          </cell>
          <cell r="AJ19">
            <v>59893.752</v>
          </cell>
          <cell r="AK19">
            <v>184907.03</v>
          </cell>
          <cell r="AL19">
            <v>139439.74</v>
          </cell>
          <cell r="AM19">
            <v>155164.87</v>
          </cell>
          <cell r="AN19">
            <v>159837.21333333335</v>
          </cell>
          <cell r="AO19">
            <v>45141.04</v>
          </cell>
          <cell r="AP19">
            <v>42788.02</v>
          </cell>
          <cell r="AQ19">
            <v>42953.23</v>
          </cell>
          <cell r="AR19">
            <v>42779.98</v>
          </cell>
          <cell r="AS19">
            <v>38951.85</v>
          </cell>
          <cell r="AT19">
            <v>42522.824000000008</v>
          </cell>
          <cell r="AU19">
            <v>66400.429999999993</v>
          </cell>
          <cell r="AV19">
            <v>99491.89</v>
          </cell>
          <cell r="AW19">
            <v>8522.7800000000007</v>
          </cell>
          <cell r="AX19">
            <v>10586.98</v>
          </cell>
          <cell r="AY19">
            <v>11175.16</v>
          </cell>
          <cell r="AZ19">
            <v>5679.68</v>
          </cell>
          <cell r="BA19">
            <v>2412.25</v>
          </cell>
          <cell r="BC19">
            <v>46052.22</v>
          </cell>
          <cell r="BD19">
            <v>42549.120000000003</v>
          </cell>
          <cell r="BE19">
            <v>97956.07</v>
          </cell>
        </row>
        <row r="20">
          <cell r="A20">
            <v>23533</v>
          </cell>
          <cell r="B20" t="str">
            <v>RAVENSWOOD___1</v>
          </cell>
          <cell r="C20" t="str">
            <v>N.Y.C.</v>
          </cell>
          <cell r="D20">
            <v>80987.48</v>
          </cell>
          <cell r="E20">
            <v>65381.11</v>
          </cell>
          <cell r="F20">
            <v>74127.48</v>
          </cell>
          <cell r="G20">
            <v>50235.68</v>
          </cell>
          <cell r="H20">
            <v>45938.82</v>
          </cell>
          <cell r="I20">
            <v>63334.114000000001</v>
          </cell>
          <cell r="J20">
            <v>40068.31</v>
          </cell>
          <cell r="K20">
            <v>34626</v>
          </cell>
          <cell r="L20">
            <v>38015.870000000003</v>
          </cell>
          <cell r="M20">
            <v>37570.06</v>
          </cell>
          <cell r="N20">
            <v>4668.78</v>
          </cell>
          <cell r="O20">
            <v>10782.94</v>
          </cell>
          <cell r="P20">
            <v>10837.84</v>
          </cell>
          <cell r="Q20">
            <v>21701.81</v>
          </cell>
          <cell r="R20">
            <v>11735.38</v>
          </cell>
          <cell r="S20">
            <v>71672.100000000006</v>
          </cell>
          <cell r="T20">
            <v>6380.36</v>
          </cell>
          <cell r="U20">
            <v>10882.84</v>
          </cell>
          <cell r="V20">
            <v>8478.0400000000009</v>
          </cell>
          <cell r="W20">
            <v>4577.8999999999996</v>
          </cell>
          <cell r="X20">
            <v>4362.6899999999996</v>
          </cell>
          <cell r="Y20">
            <v>41618.195999999996</v>
          </cell>
          <cell r="Z20">
            <v>182889.39</v>
          </cell>
          <cell r="AA20">
            <v>166017.66</v>
          </cell>
          <cell r="AB20">
            <v>217077.04</v>
          </cell>
          <cell r="AC20">
            <v>302077.57</v>
          </cell>
          <cell r="AD20">
            <v>217015.41500000004</v>
          </cell>
          <cell r="AE20">
            <v>138324.32999999999</v>
          </cell>
          <cell r="AF20">
            <v>130172.17</v>
          </cell>
          <cell r="AG20">
            <v>137764.87</v>
          </cell>
          <cell r="AH20">
            <v>133098.15</v>
          </cell>
          <cell r="AI20">
            <v>121278.89</v>
          </cell>
          <cell r="AJ20">
            <v>132127.682</v>
          </cell>
          <cell r="AK20">
            <v>219088.33</v>
          </cell>
          <cell r="AL20">
            <v>200105.08</v>
          </cell>
          <cell r="AM20">
            <v>214028.43</v>
          </cell>
          <cell r="AN20">
            <v>211073.94666666666</v>
          </cell>
          <cell r="AO20">
            <v>71869.67</v>
          </cell>
          <cell r="AP20">
            <v>67659.64</v>
          </cell>
          <cell r="AQ20">
            <v>70931.28</v>
          </cell>
          <cell r="AR20">
            <v>71846.710000000006</v>
          </cell>
          <cell r="AS20">
            <v>68468.33</v>
          </cell>
          <cell r="AT20">
            <v>70155.126000000004</v>
          </cell>
          <cell r="AU20">
            <v>100740.11</v>
          </cell>
          <cell r="AV20">
            <v>185616.93</v>
          </cell>
          <cell r="AW20">
            <v>17016.330000000002</v>
          </cell>
          <cell r="AX20">
            <v>19133.8</v>
          </cell>
          <cell r="AY20">
            <v>19365.07</v>
          </cell>
          <cell r="AZ20">
            <v>14493.67</v>
          </cell>
          <cell r="BA20">
            <v>5994.85</v>
          </cell>
          <cell r="BC20">
            <v>91204.464000000007</v>
          </cell>
          <cell r="BD20">
            <v>80815.03</v>
          </cell>
          <cell r="BE20">
            <v>152278.13</v>
          </cell>
        </row>
        <row r="21">
          <cell r="A21">
            <v>23534</v>
          </cell>
          <cell r="B21" t="str">
            <v>RAVENSWOOD___2</v>
          </cell>
          <cell r="C21" t="str">
            <v>N.Y.C.</v>
          </cell>
          <cell r="D21">
            <v>80587.350000000006</v>
          </cell>
          <cell r="E21">
            <v>65011.59</v>
          </cell>
          <cell r="F21">
            <v>73971.98</v>
          </cell>
          <cell r="G21">
            <v>50193.75</v>
          </cell>
          <cell r="H21">
            <v>45945.16</v>
          </cell>
          <cell r="I21">
            <v>63141.965999999993</v>
          </cell>
          <cell r="J21">
            <v>40068.31</v>
          </cell>
          <cell r="K21">
            <v>34626</v>
          </cell>
          <cell r="L21">
            <v>38015.870000000003</v>
          </cell>
          <cell r="M21">
            <v>37570.06</v>
          </cell>
          <cell r="N21">
            <v>4666.3100000000004</v>
          </cell>
          <cell r="O21">
            <v>10784.11</v>
          </cell>
          <cell r="P21">
            <v>10831.84</v>
          </cell>
          <cell r="Q21">
            <v>21688.61</v>
          </cell>
          <cell r="R21">
            <v>11730.07</v>
          </cell>
          <cell r="S21">
            <v>71641.127999999997</v>
          </cell>
          <cell r="T21">
            <v>6380.36</v>
          </cell>
          <cell r="U21">
            <v>10882.84</v>
          </cell>
          <cell r="V21">
            <v>8478.0400000000009</v>
          </cell>
          <cell r="W21">
            <v>4577.8999999999996</v>
          </cell>
          <cell r="X21">
            <v>4362.6899999999996</v>
          </cell>
          <cell r="Y21">
            <v>41618.195999999996</v>
          </cell>
          <cell r="Z21">
            <v>182889.39</v>
          </cell>
          <cell r="AA21">
            <v>166017.66</v>
          </cell>
          <cell r="AB21">
            <v>217077.04</v>
          </cell>
          <cell r="AC21">
            <v>302077.57</v>
          </cell>
          <cell r="AD21">
            <v>217015.41500000004</v>
          </cell>
          <cell r="AE21">
            <v>138302.22</v>
          </cell>
          <cell r="AF21">
            <v>128435.63</v>
          </cell>
          <cell r="AG21">
            <v>137729.21</v>
          </cell>
          <cell r="AH21">
            <v>133254.54999999999</v>
          </cell>
          <cell r="AI21">
            <v>120979.49</v>
          </cell>
          <cell r="AJ21">
            <v>131740.21999999997</v>
          </cell>
          <cell r="AK21">
            <v>219088.33</v>
          </cell>
          <cell r="AL21">
            <v>200105.08</v>
          </cell>
          <cell r="AM21">
            <v>214028.43</v>
          </cell>
          <cell r="AN21">
            <v>211073.94666666666</v>
          </cell>
          <cell r="AO21">
            <v>71869.67</v>
          </cell>
          <cell r="AP21">
            <v>67659.64</v>
          </cell>
          <cell r="AQ21">
            <v>70931.28</v>
          </cell>
          <cell r="AR21">
            <v>71846.710000000006</v>
          </cell>
          <cell r="AS21">
            <v>68468.33</v>
          </cell>
          <cell r="AT21">
            <v>70155.126000000004</v>
          </cell>
          <cell r="AU21">
            <v>100740.11</v>
          </cell>
          <cell r="AV21">
            <v>185616.93</v>
          </cell>
          <cell r="AW21">
            <v>17016.330000000002</v>
          </cell>
          <cell r="AX21">
            <v>19133.8</v>
          </cell>
          <cell r="AY21">
            <v>19365.07</v>
          </cell>
          <cell r="AZ21">
            <v>14493.67</v>
          </cell>
          <cell r="BA21">
            <v>5994.85</v>
          </cell>
          <cell r="BC21">
            <v>91204.464000000007</v>
          </cell>
          <cell r="BD21">
            <v>80815.03</v>
          </cell>
          <cell r="BE21">
            <v>152278.13</v>
          </cell>
        </row>
        <row r="22">
          <cell r="A22">
            <v>23535</v>
          </cell>
          <cell r="B22" t="str">
            <v>RAVENSWOOD___3</v>
          </cell>
          <cell r="C22" t="str">
            <v>N.Y.C.</v>
          </cell>
          <cell r="D22">
            <v>53194.15</v>
          </cell>
          <cell r="E22">
            <v>41142.61</v>
          </cell>
          <cell r="F22">
            <v>50470.51</v>
          </cell>
          <cell r="G22">
            <v>32772.44</v>
          </cell>
          <cell r="H22">
            <v>32315.25</v>
          </cell>
          <cell r="I22">
            <v>41978.992000000006</v>
          </cell>
          <cell r="J22">
            <v>37084.18</v>
          </cell>
          <cell r="K22">
            <v>27606.22</v>
          </cell>
          <cell r="L22">
            <v>29414.75</v>
          </cell>
          <cell r="M22">
            <v>31368.383333333331</v>
          </cell>
          <cell r="N22">
            <v>4615.57</v>
          </cell>
          <cell r="O22">
            <v>8361.14</v>
          </cell>
          <cell r="P22">
            <v>8920.58</v>
          </cell>
          <cell r="Q22">
            <v>21131.279999999999</v>
          </cell>
          <cell r="R22">
            <v>10090.81</v>
          </cell>
          <cell r="S22">
            <v>63743.256000000001</v>
          </cell>
          <cell r="T22">
            <v>4601.8500000000004</v>
          </cell>
          <cell r="U22">
            <v>8346.4599999999991</v>
          </cell>
          <cell r="V22">
            <v>5645.77</v>
          </cell>
          <cell r="W22">
            <v>2680.45</v>
          </cell>
          <cell r="X22">
            <v>2675.99</v>
          </cell>
          <cell r="Y22">
            <v>28740.624000000007</v>
          </cell>
          <cell r="Z22">
            <v>154372.59</v>
          </cell>
          <cell r="AA22">
            <v>135837.79999999999</v>
          </cell>
          <cell r="AB22">
            <v>180949.86</v>
          </cell>
          <cell r="AC22">
            <v>225954.94</v>
          </cell>
          <cell r="AD22">
            <v>174278.79749999999</v>
          </cell>
          <cell r="AE22">
            <v>115477.21</v>
          </cell>
          <cell r="AF22">
            <v>111810.31</v>
          </cell>
          <cell r="AG22">
            <v>116115.47</v>
          </cell>
          <cell r="AH22">
            <v>94348.59</v>
          </cell>
          <cell r="AI22">
            <v>86254.13</v>
          </cell>
          <cell r="AJ22">
            <v>104801.14199999999</v>
          </cell>
          <cell r="AK22">
            <v>192496.97</v>
          </cell>
          <cell r="AL22">
            <v>144302.31</v>
          </cell>
          <cell r="AM22">
            <v>162397.57</v>
          </cell>
          <cell r="AN22">
            <v>166398.95000000001</v>
          </cell>
          <cell r="AO22">
            <v>54916.51</v>
          </cell>
          <cell r="AP22">
            <v>53571.72</v>
          </cell>
          <cell r="AQ22">
            <v>53109.51</v>
          </cell>
          <cell r="AR22">
            <v>52096.46</v>
          </cell>
          <cell r="AS22">
            <v>55052.73</v>
          </cell>
          <cell r="AT22">
            <v>53749.385999999999</v>
          </cell>
          <cell r="AU22">
            <v>79832.160000000003</v>
          </cell>
          <cell r="AV22">
            <v>132190.07999999999</v>
          </cell>
          <cell r="AW22">
            <v>9001.86</v>
          </cell>
          <cell r="AX22">
            <v>11991.85</v>
          </cell>
          <cell r="AY22">
            <v>13553.29</v>
          </cell>
          <cell r="AZ22">
            <v>7145.82</v>
          </cell>
          <cell r="BA22">
            <v>3592.18</v>
          </cell>
          <cell r="BC22">
            <v>54342</v>
          </cell>
          <cell r="BD22">
            <v>56444.7</v>
          </cell>
          <cell r="BE22">
            <v>117007.06</v>
          </cell>
        </row>
        <row r="23">
          <cell r="A23">
            <v>23538</v>
          </cell>
          <cell r="B23" t="str">
            <v>WATERSIDE___6_8_9</v>
          </cell>
          <cell r="C23" t="str">
            <v>N.Y.C.</v>
          </cell>
          <cell r="D23">
            <v>81102.929999999993</v>
          </cell>
          <cell r="E23">
            <v>64606.720000000001</v>
          </cell>
          <cell r="F23">
            <v>73968.179999999993</v>
          </cell>
          <cell r="G23">
            <v>50183.88</v>
          </cell>
          <cell r="H23">
            <v>45966.04</v>
          </cell>
          <cell r="I23">
            <v>63165.549999999988</v>
          </cell>
          <cell r="J23">
            <v>40068.31</v>
          </cell>
          <cell r="K23">
            <v>34626</v>
          </cell>
          <cell r="L23">
            <v>38015.870000000003</v>
          </cell>
          <cell r="M23">
            <v>37570.06</v>
          </cell>
          <cell r="N23">
            <v>4667.0200000000004</v>
          </cell>
          <cell r="O23">
            <v>10788.58</v>
          </cell>
          <cell r="P23">
            <v>10834.44</v>
          </cell>
          <cell r="Q23">
            <v>21691.24</v>
          </cell>
          <cell r="R23">
            <v>11731.68</v>
          </cell>
          <cell r="S23">
            <v>71655.551999999996</v>
          </cell>
          <cell r="T23">
            <v>6380.36</v>
          </cell>
          <cell r="U23">
            <v>10882.84</v>
          </cell>
          <cell r="V23">
            <v>8478.0400000000009</v>
          </cell>
          <cell r="W23">
            <v>4577.8999999999996</v>
          </cell>
          <cell r="X23">
            <v>4362.6899999999996</v>
          </cell>
          <cell r="Y23">
            <v>41618.195999999996</v>
          </cell>
          <cell r="Z23">
            <v>182889.39</v>
          </cell>
          <cell r="AA23">
            <v>166017.66</v>
          </cell>
          <cell r="AB23">
            <v>217077.04</v>
          </cell>
          <cell r="AC23">
            <v>302077.57</v>
          </cell>
          <cell r="AD23">
            <v>217015.41500000004</v>
          </cell>
          <cell r="AE23">
            <v>138309</v>
          </cell>
          <cell r="AF23">
            <v>128496.49</v>
          </cell>
          <cell r="AG23">
            <v>137732.68</v>
          </cell>
          <cell r="AH23">
            <v>133126.84</v>
          </cell>
          <cell r="AI23">
            <v>121305.11</v>
          </cell>
          <cell r="AJ23">
            <v>131794.024</v>
          </cell>
          <cell r="AK23">
            <v>219088.33</v>
          </cell>
          <cell r="AL23">
            <v>200105.08</v>
          </cell>
          <cell r="AM23">
            <v>214028.43</v>
          </cell>
          <cell r="AN23">
            <v>211073.94666666666</v>
          </cell>
          <cell r="AO23">
            <v>71869.67</v>
          </cell>
          <cell r="AP23">
            <v>67659.64</v>
          </cell>
          <cell r="AQ23">
            <v>70931.28</v>
          </cell>
          <cell r="AR23">
            <v>71846.710000000006</v>
          </cell>
          <cell r="AS23">
            <v>68468.33</v>
          </cell>
          <cell r="AT23">
            <v>70155.126000000004</v>
          </cell>
          <cell r="AU23">
            <v>100740.11</v>
          </cell>
          <cell r="AV23">
            <v>185616.93</v>
          </cell>
          <cell r="AW23">
            <v>17016.330000000002</v>
          </cell>
          <cell r="AX23">
            <v>19133.8</v>
          </cell>
          <cell r="AY23">
            <v>19365.07</v>
          </cell>
          <cell r="AZ23">
            <v>14493.67</v>
          </cell>
          <cell r="BA23">
            <v>5994.85</v>
          </cell>
          <cell r="BC23">
            <v>91204.464000000007</v>
          </cell>
          <cell r="BD23">
            <v>80815.03</v>
          </cell>
          <cell r="BE23">
            <v>152278.13</v>
          </cell>
        </row>
        <row r="24">
          <cell r="A24">
            <v>23540</v>
          </cell>
          <cell r="B24" t="str">
            <v>HUDSON_AVE_GT_4</v>
          </cell>
          <cell r="C24" t="str">
            <v>N.Y.C.</v>
          </cell>
          <cell r="D24">
            <v>50784.22</v>
          </cell>
          <cell r="E24">
            <v>42598.13</v>
          </cell>
          <cell r="F24">
            <v>50055.62</v>
          </cell>
          <cell r="G24">
            <v>34033.18</v>
          </cell>
          <cell r="H24">
            <v>32175.43</v>
          </cell>
          <cell r="I24">
            <v>41929.315999999999</v>
          </cell>
          <cell r="J24">
            <v>37200.449999999997</v>
          </cell>
          <cell r="K24">
            <v>27677.54</v>
          </cell>
          <cell r="L24">
            <v>29491.82</v>
          </cell>
          <cell r="M24">
            <v>31456.603333333333</v>
          </cell>
          <cell r="N24">
            <v>4621.2</v>
          </cell>
          <cell r="O24">
            <v>8340.27</v>
          </cell>
          <cell r="P24">
            <v>8935.35</v>
          </cell>
          <cell r="Q24">
            <v>21194.14</v>
          </cell>
          <cell r="R24">
            <v>10143.99</v>
          </cell>
          <cell r="S24">
            <v>63881.94</v>
          </cell>
          <cell r="T24">
            <v>4617.47</v>
          </cell>
          <cell r="U24">
            <v>8181.65</v>
          </cell>
          <cell r="V24">
            <v>5657.27</v>
          </cell>
          <cell r="W24">
            <v>2688.15</v>
          </cell>
          <cell r="X24">
            <v>2700.99</v>
          </cell>
          <cell r="Y24">
            <v>28614.635999999999</v>
          </cell>
          <cell r="Z24">
            <v>154211.54999999999</v>
          </cell>
          <cell r="AA24">
            <v>135525.21</v>
          </cell>
          <cell r="AB24">
            <v>180867.39</v>
          </cell>
          <cell r="AC24">
            <v>223780.96</v>
          </cell>
          <cell r="AD24">
            <v>173596.2775</v>
          </cell>
          <cell r="AE24">
            <v>109796.74</v>
          </cell>
          <cell r="AF24">
            <v>105766.58</v>
          </cell>
          <cell r="AG24">
            <v>109406.14</v>
          </cell>
          <cell r="AH24">
            <v>88883.56</v>
          </cell>
          <cell r="AI24">
            <v>91800.72</v>
          </cell>
          <cell r="AJ24">
            <v>101130.74799999999</v>
          </cell>
          <cell r="AK24">
            <v>192469.27</v>
          </cell>
          <cell r="AL24">
            <v>144366.15</v>
          </cell>
          <cell r="AM24">
            <v>162544.29999999999</v>
          </cell>
          <cell r="AN24">
            <v>166459.90666666665</v>
          </cell>
          <cell r="AO24">
            <v>54759.16</v>
          </cell>
          <cell r="AP24">
            <v>53314.73</v>
          </cell>
          <cell r="AQ24">
            <v>52749.68</v>
          </cell>
          <cell r="AR24">
            <v>51832.23</v>
          </cell>
          <cell r="AS24">
            <v>54811.199999999997</v>
          </cell>
          <cell r="AT24">
            <v>53493.4</v>
          </cell>
          <cell r="AU24">
            <v>80843.100000000006</v>
          </cell>
          <cell r="AV24">
            <v>132151.64000000001</v>
          </cell>
          <cell r="AW24">
            <v>9002.02</v>
          </cell>
          <cell r="AX24">
            <v>11861.73</v>
          </cell>
          <cell r="AY24">
            <v>13268.27</v>
          </cell>
          <cell r="AZ24">
            <v>7031.04</v>
          </cell>
          <cell r="BA24">
            <v>3647.76</v>
          </cell>
          <cell r="BC24">
            <v>53772.984000000004</v>
          </cell>
          <cell r="BD24">
            <v>56487.37</v>
          </cell>
          <cell r="BE24">
            <v>116314.56</v>
          </cell>
        </row>
        <row r="25">
          <cell r="A25">
            <v>23541</v>
          </cell>
          <cell r="B25" t="str">
            <v>KIAC_JFK_AIRPORT</v>
          </cell>
          <cell r="C25" t="str">
            <v>N.Y.C.</v>
          </cell>
          <cell r="D25">
            <v>50468.12</v>
          </cell>
          <cell r="E25">
            <v>43618.23</v>
          </cell>
          <cell r="F25">
            <v>44777.78</v>
          </cell>
          <cell r="G25">
            <v>36974.28</v>
          </cell>
          <cell r="H25">
            <v>33649.279999999999</v>
          </cell>
          <cell r="I25">
            <v>41897.538</v>
          </cell>
          <cell r="J25">
            <v>37400.230000000003</v>
          </cell>
          <cell r="K25">
            <v>27813.32</v>
          </cell>
          <cell r="L25">
            <v>29521.98</v>
          </cell>
          <cell r="M25">
            <v>31578.51</v>
          </cell>
          <cell r="N25">
            <v>4632</v>
          </cell>
          <cell r="O25">
            <v>5067.6000000000004</v>
          </cell>
          <cell r="P25">
            <v>9913.92</v>
          </cell>
          <cell r="Q25">
            <v>21281.93</v>
          </cell>
          <cell r="R25">
            <v>10210.11</v>
          </cell>
          <cell r="S25">
            <v>61326.671999999991</v>
          </cell>
          <cell r="T25">
            <v>4883.46</v>
          </cell>
          <cell r="U25">
            <v>8381.7099999999991</v>
          </cell>
          <cell r="V25">
            <v>5549.7</v>
          </cell>
          <cell r="W25">
            <v>2917.07</v>
          </cell>
          <cell r="X25">
            <v>2842.03</v>
          </cell>
          <cell r="Y25">
            <v>29488.763999999999</v>
          </cell>
          <cell r="Z25">
            <v>159543.79999999999</v>
          </cell>
          <cell r="AA25">
            <v>136613.67000000001</v>
          </cell>
          <cell r="AB25">
            <v>181935.53</v>
          </cell>
          <cell r="AC25">
            <v>224027.8</v>
          </cell>
          <cell r="AD25">
            <v>175530.2</v>
          </cell>
          <cell r="AE25">
            <v>110444.76</v>
          </cell>
          <cell r="AF25">
            <v>105965.75999999999</v>
          </cell>
          <cell r="AG25">
            <v>109772.58</v>
          </cell>
          <cell r="AH25">
            <v>89294.720000000001</v>
          </cell>
          <cell r="AI25">
            <v>92168.45</v>
          </cell>
          <cell r="AJ25">
            <v>101529.25399999999</v>
          </cell>
          <cell r="AK25">
            <v>192669.26</v>
          </cell>
          <cell r="AL25">
            <v>144566.14000000001</v>
          </cell>
          <cell r="AM25">
            <v>162574.29</v>
          </cell>
          <cell r="AN25">
            <v>166603.23000000001</v>
          </cell>
          <cell r="AO25">
            <v>55085.74</v>
          </cell>
          <cell r="AP25">
            <v>53430.93</v>
          </cell>
          <cell r="AQ25">
            <v>52715.34</v>
          </cell>
          <cell r="AR25">
            <v>51871.08</v>
          </cell>
          <cell r="AS25">
            <v>54925.3</v>
          </cell>
          <cell r="AT25">
            <v>53605.678</v>
          </cell>
          <cell r="AU25">
            <v>80832.160000000003</v>
          </cell>
          <cell r="AV25">
            <v>130769.73</v>
          </cell>
          <cell r="AW25">
            <v>9008.92</v>
          </cell>
          <cell r="AX25">
            <v>11884.31</v>
          </cell>
          <cell r="AY25">
            <v>13268.2</v>
          </cell>
          <cell r="AZ25">
            <v>7050.34</v>
          </cell>
          <cell r="BA25">
            <v>3655.15</v>
          </cell>
          <cell r="BC25">
            <v>53840.304000000011</v>
          </cell>
          <cell r="BD25">
            <v>56794.59</v>
          </cell>
          <cell r="BE25">
            <v>117008.06</v>
          </cell>
        </row>
        <row r="26">
          <cell r="A26">
            <v>23543</v>
          </cell>
          <cell r="B26" t="str">
            <v>KINTIGH____</v>
          </cell>
          <cell r="C26" t="str">
            <v>WEST</v>
          </cell>
          <cell r="D26">
            <v>2573.34</v>
          </cell>
          <cell r="E26">
            <v>2267.1</v>
          </cell>
          <cell r="F26">
            <v>6490.61</v>
          </cell>
          <cell r="G26">
            <v>1605.54</v>
          </cell>
          <cell r="H26">
            <v>1426.31</v>
          </cell>
          <cell r="I26">
            <v>2872.58</v>
          </cell>
          <cell r="J26">
            <v>852.66</v>
          </cell>
          <cell r="K26">
            <v>-832.59</v>
          </cell>
          <cell r="L26">
            <v>-2346.0500000000002</v>
          </cell>
          <cell r="M26">
            <v>-775.32666666666682</v>
          </cell>
          <cell r="N26">
            <v>966.84</v>
          </cell>
          <cell r="O26">
            <v>735.52</v>
          </cell>
          <cell r="P26">
            <v>1844.16</v>
          </cell>
          <cell r="Q26">
            <v>1975.21</v>
          </cell>
          <cell r="R26">
            <v>654.76</v>
          </cell>
          <cell r="S26">
            <v>7411.7880000000014</v>
          </cell>
          <cell r="T26">
            <v>-272.54000000000002</v>
          </cell>
          <cell r="U26">
            <v>-71.78</v>
          </cell>
          <cell r="V26">
            <v>246.04</v>
          </cell>
          <cell r="W26">
            <v>23.45</v>
          </cell>
          <cell r="X26">
            <v>126.59</v>
          </cell>
          <cell r="Y26">
            <v>62.111999999999938</v>
          </cell>
          <cell r="Z26">
            <v>14872.12</v>
          </cell>
          <cell r="AA26">
            <v>12047.8</v>
          </cell>
          <cell r="AB26">
            <v>16690.22</v>
          </cell>
          <cell r="AC26">
            <v>22552.31</v>
          </cell>
          <cell r="AD26">
            <v>16540.612499999999</v>
          </cell>
          <cell r="AE26">
            <v>3725.41</v>
          </cell>
          <cell r="AF26">
            <v>3787.77</v>
          </cell>
          <cell r="AG26">
            <v>3381.11</v>
          </cell>
          <cell r="AH26">
            <v>3194.87</v>
          </cell>
          <cell r="AI26">
            <v>3620.22</v>
          </cell>
          <cell r="AJ26">
            <v>3541.8760000000002</v>
          </cell>
          <cell r="AK26">
            <v>18717.87</v>
          </cell>
          <cell r="AL26">
            <v>7614.39</v>
          </cell>
          <cell r="AM26">
            <v>14741.27</v>
          </cell>
          <cell r="AN26">
            <v>13691.176666666666</v>
          </cell>
          <cell r="AO26">
            <v>3768.67</v>
          </cell>
          <cell r="AP26">
            <v>3313.01</v>
          </cell>
          <cell r="AQ26">
            <v>3180.59</v>
          </cell>
          <cell r="AR26">
            <v>3257.3</v>
          </cell>
          <cell r="AS26">
            <v>2592.69</v>
          </cell>
          <cell r="AT26">
            <v>3222.4520000000002</v>
          </cell>
          <cell r="AU26">
            <v>4373.8100000000004</v>
          </cell>
          <cell r="AV26">
            <v>8725.2999999999993</v>
          </cell>
          <cell r="AW26">
            <v>704.16</v>
          </cell>
          <cell r="AX26">
            <v>759.73</v>
          </cell>
          <cell r="AY26">
            <v>740.05</v>
          </cell>
          <cell r="AZ26">
            <v>274.45</v>
          </cell>
          <cell r="BA26">
            <v>-223.08</v>
          </cell>
          <cell r="BC26">
            <v>2706.3719999999994</v>
          </cell>
          <cell r="BD26">
            <v>1685.49</v>
          </cell>
          <cell r="BE26">
            <v>1905.53</v>
          </cell>
        </row>
        <row r="27">
          <cell r="A27">
            <v>23545</v>
          </cell>
          <cell r="B27" t="str">
            <v>BARRETT___1</v>
          </cell>
          <cell r="C27" t="str">
            <v>LONGIL</v>
          </cell>
          <cell r="D27">
            <v>31827.95</v>
          </cell>
          <cell r="E27">
            <v>28697.06</v>
          </cell>
          <cell r="F27">
            <v>33734.78</v>
          </cell>
          <cell r="G27">
            <v>20623.79</v>
          </cell>
          <cell r="H27">
            <v>17918.7</v>
          </cell>
          <cell r="I27">
            <v>26560.456000000006</v>
          </cell>
          <cell r="J27">
            <v>35764.080000000002</v>
          </cell>
          <cell r="K27">
            <v>28089.58</v>
          </cell>
          <cell r="L27">
            <v>29942.45</v>
          </cell>
          <cell r="M27">
            <v>31265.37</v>
          </cell>
          <cell r="N27">
            <v>4733.7299999999996</v>
          </cell>
          <cell r="O27">
            <v>8522.57</v>
          </cell>
          <cell r="P27">
            <v>9063.44</v>
          </cell>
          <cell r="Q27">
            <v>21545.39</v>
          </cell>
          <cell r="R27">
            <v>10216.41</v>
          </cell>
          <cell r="S27">
            <v>64897.847999999998</v>
          </cell>
          <cell r="T27">
            <v>4678.1499999999996</v>
          </cell>
          <cell r="U27">
            <v>7299.97</v>
          </cell>
          <cell r="V27">
            <v>5757.95</v>
          </cell>
          <cell r="W27">
            <v>2726.77</v>
          </cell>
          <cell r="X27">
            <v>2669.37</v>
          </cell>
          <cell r="Y27">
            <v>27758.652000000002</v>
          </cell>
          <cell r="Z27">
            <v>155295.37</v>
          </cell>
          <cell r="AA27">
            <v>134949.91</v>
          </cell>
          <cell r="AB27">
            <v>183599.61</v>
          </cell>
          <cell r="AC27">
            <v>212278.64</v>
          </cell>
          <cell r="AD27">
            <v>171530.88250000001</v>
          </cell>
          <cell r="AE27">
            <v>75355.960000000006</v>
          </cell>
          <cell r="AF27">
            <v>63622.69</v>
          </cell>
          <cell r="AG27">
            <v>61892.02</v>
          </cell>
          <cell r="AH27">
            <v>36275.81</v>
          </cell>
          <cell r="AI27">
            <v>54017.63</v>
          </cell>
          <cell r="AJ27">
            <v>58232.822</v>
          </cell>
          <cell r="AK27">
            <v>195885.59</v>
          </cell>
          <cell r="AL27">
            <v>146589.9</v>
          </cell>
          <cell r="AM27">
            <v>163080.51999999999</v>
          </cell>
          <cell r="AN27">
            <v>168518.67</v>
          </cell>
          <cell r="AO27">
            <v>47041.54</v>
          </cell>
          <cell r="AP27">
            <v>44518.720000000001</v>
          </cell>
          <cell r="AQ27">
            <v>44476.67</v>
          </cell>
          <cell r="AR27">
            <v>44512.91</v>
          </cell>
          <cell r="AS27">
            <v>40659.339999999997</v>
          </cell>
          <cell r="AT27">
            <v>44241.835999999996</v>
          </cell>
          <cell r="AU27">
            <v>71207.759999999995</v>
          </cell>
          <cell r="AV27">
            <v>104198.02</v>
          </cell>
          <cell r="AW27">
            <v>8976.9599999999991</v>
          </cell>
          <cell r="AX27">
            <v>10974.92</v>
          </cell>
          <cell r="AY27">
            <v>11369.95</v>
          </cell>
          <cell r="AZ27">
            <v>5823.94</v>
          </cell>
          <cell r="BA27">
            <v>2583.1999999999998</v>
          </cell>
          <cell r="BC27">
            <v>47674.763999999996</v>
          </cell>
          <cell r="BD27">
            <v>44847.69</v>
          </cell>
          <cell r="BE27">
            <v>101872.39</v>
          </cell>
        </row>
        <row r="28">
          <cell r="A28">
            <v>23546</v>
          </cell>
          <cell r="B28" t="str">
            <v>BARRETT___2</v>
          </cell>
          <cell r="C28" t="str">
            <v>LONGIL</v>
          </cell>
          <cell r="D28">
            <v>31829.29</v>
          </cell>
          <cell r="E28">
            <v>28697.31</v>
          </cell>
          <cell r="F28">
            <v>33735.89</v>
          </cell>
          <cell r="G28">
            <v>20623.38</v>
          </cell>
          <cell r="H28">
            <v>17918.09</v>
          </cell>
          <cell r="I28">
            <v>26560.792000000005</v>
          </cell>
          <cell r="J28">
            <v>35764.15</v>
          </cell>
          <cell r="K28">
            <v>28089.52</v>
          </cell>
          <cell r="L28">
            <v>29942.76</v>
          </cell>
          <cell r="M28">
            <v>31265.476666666666</v>
          </cell>
          <cell r="N28">
            <v>4733.6499999999996</v>
          </cell>
          <cell r="O28">
            <v>8522.3700000000008</v>
          </cell>
          <cell r="P28">
            <v>9063.2900000000009</v>
          </cell>
          <cell r="Q28">
            <v>21545.15</v>
          </cell>
          <cell r="R28">
            <v>10216.43</v>
          </cell>
          <cell r="S28">
            <v>64897.068000000014</v>
          </cell>
          <cell r="T28">
            <v>4678.1899999999996</v>
          </cell>
          <cell r="U28">
            <v>7299.98</v>
          </cell>
          <cell r="V28">
            <v>5757.97</v>
          </cell>
          <cell r="W28">
            <v>2726.78</v>
          </cell>
          <cell r="X28">
            <v>2669.38</v>
          </cell>
          <cell r="Y28">
            <v>27758.760000000002</v>
          </cell>
          <cell r="Z28">
            <v>155293.60999999999</v>
          </cell>
          <cell r="AA28">
            <v>134948.72</v>
          </cell>
          <cell r="AB28">
            <v>183597.06</v>
          </cell>
          <cell r="AC28">
            <v>212276.86</v>
          </cell>
          <cell r="AD28">
            <v>171529.0625</v>
          </cell>
          <cell r="AE28">
            <v>75353.539999999994</v>
          </cell>
          <cell r="AF28">
            <v>63622.82</v>
          </cell>
          <cell r="AG28">
            <v>61889.78</v>
          </cell>
          <cell r="AH28">
            <v>36275.89</v>
          </cell>
          <cell r="AI28">
            <v>54017.74</v>
          </cell>
          <cell r="AJ28">
            <v>58231.953999999991</v>
          </cell>
          <cell r="AK28">
            <v>195882.53</v>
          </cell>
          <cell r="AL28">
            <v>146588.32</v>
          </cell>
          <cell r="AM28">
            <v>163078.65</v>
          </cell>
          <cell r="AN28">
            <v>168516.5</v>
          </cell>
          <cell r="AO28">
            <v>47041.63</v>
          </cell>
          <cell r="AP28">
            <v>44517.89</v>
          </cell>
          <cell r="AQ28">
            <v>44476.76</v>
          </cell>
          <cell r="AR28">
            <v>44513</v>
          </cell>
          <cell r="AS28">
            <v>40659.43</v>
          </cell>
          <cell r="AT28">
            <v>44241.741999999998</v>
          </cell>
          <cell r="AU28">
            <v>71207.899999999994</v>
          </cell>
          <cell r="AV28">
            <v>104198.23</v>
          </cell>
          <cell r="AW28">
            <v>8976.98</v>
          </cell>
          <cell r="AX28">
            <v>10974.94</v>
          </cell>
          <cell r="AY28">
            <v>11369.98</v>
          </cell>
          <cell r="AZ28">
            <v>5823.95</v>
          </cell>
          <cell r="BA28">
            <v>2583.21</v>
          </cell>
          <cell r="BC28">
            <v>47674.872000000003</v>
          </cell>
          <cell r="BD28">
            <v>44847.78</v>
          </cell>
          <cell r="BE28">
            <v>101872.6</v>
          </cell>
        </row>
        <row r="29">
          <cell r="A29">
            <v>23547</v>
          </cell>
          <cell r="B29" t="str">
            <v>WADING_RIVER_IC_2</v>
          </cell>
          <cell r="C29" t="str">
            <v>LONGIL</v>
          </cell>
          <cell r="D29">
            <v>32382.45</v>
          </cell>
          <cell r="E29">
            <v>29185.23</v>
          </cell>
          <cell r="F29">
            <v>34312.15</v>
          </cell>
          <cell r="G29">
            <v>20976.21</v>
          </cell>
          <cell r="H29">
            <v>18218.16</v>
          </cell>
          <cell r="I29">
            <v>27014.840000000004</v>
          </cell>
          <cell r="J29">
            <v>36272.699999999997</v>
          </cell>
          <cell r="K29">
            <v>28474.42</v>
          </cell>
          <cell r="L29">
            <v>30370.09</v>
          </cell>
          <cell r="M29">
            <v>31705.736666666664</v>
          </cell>
          <cell r="N29">
            <v>4812.8599999999997</v>
          </cell>
          <cell r="O29">
            <v>8665.76</v>
          </cell>
          <cell r="P29">
            <v>9214.92</v>
          </cell>
          <cell r="Q29">
            <v>21907.91</v>
          </cell>
          <cell r="R29">
            <v>10355.81</v>
          </cell>
          <cell r="S29">
            <v>65948.712</v>
          </cell>
          <cell r="T29">
            <v>4745.07</v>
          </cell>
          <cell r="U29">
            <v>7389.38</v>
          </cell>
          <cell r="V29">
            <v>5840.1</v>
          </cell>
          <cell r="W29">
            <v>2765.68</v>
          </cell>
          <cell r="X29">
            <v>2707.48</v>
          </cell>
          <cell r="Y29">
            <v>28137.252</v>
          </cell>
          <cell r="Z29">
            <v>157449.42000000001</v>
          </cell>
          <cell r="AA29">
            <v>136799.98000000001</v>
          </cell>
          <cell r="AB29">
            <v>186151.22</v>
          </cell>
          <cell r="AC29">
            <v>215251.58</v>
          </cell>
          <cell r="AD29">
            <v>173913.05</v>
          </cell>
          <cell r="AE29">
            <v>76546.289999999994</v>
          </cell>
          <cell r="AF29">
            <v>64400.55</v>
          </cell>
          <cell r="AG29">
            <v>62684.98</v>
          </cell>
          <cell r="AH29">
            <v>36822.400000000001</v>
          </cell>
          <cell r="AI29">
            <v>54881.72</v>
          </cell>
          <cell r="AJ29">
            <v>59067.188000000002</v>
          </cell>
          <cell r="AK29">
            <v>198565.35</v>
          </cell>
          <cell r="AL29">
            <v>148601.39000000001</v>
          </cell>
          <cell r="AM29">
            <v>165316.78</v>
          </cell>
          <cell r="AN29">
            <v>170827.84</v>
          </cell>
          <cell r="AO29">
            <v>47619.88</v>
          </cell>
          <cell r="AP29">
            <v>45086.720000000001</v>
          </cell>
          <cell r="AQ29">
            <v>45023.41</v>
          </cell>
          <cell r="AR29">
            <v>45060.47</v>
          </cell>
          <cell r="AS29">
            <v>41157.599999999999</v>
          </cell>
          <cell r="AT29">
            <v>44789.616000000002</v>
          </cell>
          <cell r="AU29">
            <v>72080.23</v>
          </cell>
          <cell r="AV29">
            <v>105480.9</v>
          </cell>
          <cell r="AW29">
            <v>9087.92</v>
          </cell>
          <cell r="AX29">
            <v>11110.51</v>
          </cell>
          <cell r="AY29">
            <v>11508.64</v>
          </cell>
          <cell r="AZ29">
            <v>5894.64</v>
          </cell>
          <cell r="BA29">
            <v>2614.63</v>
          </cell>
          <cell r="BC29">
            <v>48259.607999999993</v>
          </cell>
          <cell r="BD29">
            <v>45389.16</v>
          </cell>
          <cell r="BE29">
            <v>103093.17</v>
          </cell>
        </row>
        <row r="30">
          <cell r="A30">
            <v>23548</v>
          </cell>
          <cell r="B30" t="str">
            <v>FAR_ROCKAWAY___4</v>
          </cell>
          <cell r="C30" t="str">
            <v>LONGIL</v>
          </cell>
          <cell r="D30">
            <v>32095.7</v>
          </cell>
          <cell r="E30">
            <v>28947.07</v>
          </cell>
          <cell r="F30">
            <v>34025.65</v>
          </cell>
          <cell r="G30">
            <v>20756.53</v>
          </cell>
          <cell r="H30">
            <v>18068.21</v>
          </cell>
          <cell r="I30">
            <v>26778.632000000001</v>
          </cell>
          <cell r="J30">
            <v>36148.89</v>
          </cell>
          <cell r="K30">
            <v>28345.17</v>
          </cell>
          <cell r="L30">
            <v>30254.41</v>
          </cell>
          <cell r="M30">
            <v>31582.823333333334</v>
          </cell>
          <cell r="N30">
            <v>4778.5</v>
          </cell>
          <cell r="O30">
            <v>8596.01</v>
          </cell>
          <cell r="P30">
            <v>9149.33</v>
          </cell>
          <cell r="Q30">
            <v>21746.71</v>
          </cell>
          <cell r="R30">
            <v>10290.02</v>
          </cell>
          <cell r="S30">
            <v>65472.684000000008</v>
          </cell>
          <cell r="T30">
            <v>4727.1899999999996</v>
          </cell>
          <cell r="U30">
            <v>7362.41</v>
          </cell>
          <cell r="V30">
            <v>5819.29</v>
          </cell>
          <cell r="W30">
            <v>2755.66</v>
          </cell>
          <cell r="X30">
            <v>2697.76</v>
          </cell>
          <cell r="Y30">
            <v>28034.771999999997</v>
          </cell>
          <cell r="Z30">
            <v>156554.82999999999</v>
          </cell>
          <cell r="AA30">
            <v>136251.57</v>
          </cell>
          <cell r="AB30">
            <v>184866.71</v>
          </cell>
          <cell r="AC30">
            <v>214086.95</v>
          </cell>
          <cell r="AD30">
            <v>172940.01500000001</v>
          </cell>
          <cell r="AE30">
            <v>76073.320000000007</v>
          </cell>
          <cell r="AF30">
            <v>64267.58</v>
          </cell>
          <cell r="AG30">
            <v>62307.41</v>
          </cell>
          <cell r="AH30">
            <v>36648.57</v>
          </cell>
          <cell r="AI30">
            <v>54483.28</v>
          </cell>
          <cell r="AJ30">
            <v>58756.032000000007</v>
          </cell>
          <cell r="AK30">
            <v>197589.1</v>
          </cell>
          <cell r="AL30">
            <v>147883.82</v>
          </cell>
          <cell r="AM30">
            <v>164528</v>
          </cell>
          <cell r="AN30">
            <v>170000.30666666667</v>
          </cell>
          <cell r="AO30">
            <v>47506.44</v>
          </cell>
          <cell r="AP30">
            <v>44956.06</v>
          </cell>
          <cell r="AQ30">
            <v>44915.37</v>
          </cell>
          <cell r="AR30">
            <v>44953.5</v>
          </cell>
          <cell r="AS30">
            <v>41056.28</v>
          </cell>
          <cell r="AT30">
            <v>44677.53</v>
          </cell>
          <cell r="AU30">
            <v>71911.13</v>
          </cell>
          <cell r="AV30">
            <v>105232.35</v>
          </cell>
          <cell r="AW30">
            <v>9065.85</v>
          </cell>
          <cell r="AX30">
            <v>11083.25</v>
          </cell>
          <cell r="AY30">
            <v>11480.88</v>
          </cell>
          <cell r="AZ30">
            <v>5880.12</v>
          </cell>
          <cell r="BA30">
            <v>2608.8200000000002</v>
          </cell>
          <cell r="BC30">
            <v>48142.703999999998</v>
          </cell>
          <cell r="BD30">
            <v>45282.69</v>
          </cell>
          <cell r="BE30">
            <v>102844.79</v>
          </cell>
        </row>
        <row r="31">
          <cell r="A31">
            <v>23550</v>
          </cell>
          <cell r="B31" t="str">
            <v>GLENWOOD___4</v>
          </cell>
          <cell r="C31" t="str">
            <v>LONGIL</v>
          </cell>
          <cell r="D31">
            <v>31510.400000000001</v>
          </cell>
          <cell r="E31">
            <v>28377.59</v>
          </cell>
          <cell r="F31">
            <v>33380.410000000003</v>
          </cell>
          <cell r="G31">
            <v>20387.91</v>
          </cell>
          <cell r="H31">
            <v>17699.37</v>
          </cell>
          <cell r="I31">
            <v>26271.136000000006</v>
          </cell>
          <cell r="J31">
            <v>35346.85</v>
          </cell>
          <cell r="K31">
            <v>27759.58</v>
          </cell>
          <cell r="L31">
            <v>29604.43</v>
          </cell>
          <cell r="M31">
            <v>30903.62</v>
          </cell>
          <cell r="N31">
            <v>4674.88</v>
          </cell>
          <cell r="O31">
            <v>8416.57</v>
          </cell>
          <cell r="P31">
            <v>8950.7099999999991</v>
          </cell>
          <cell r="Q31">
            <v>21283.77</v>
          </cell>
          <cell r="R31">
            <v>10093.51</v>
          </cell>
          <cell r="S31">
            <v>64103.328000000009</v>
          </cell>
          <cell r="T31">
            <v>4624.79</v>
          </cell>
          <cell r="U31">
            <v>7299.75</v>
          </cell>
          <cell r="V31">
            <v>5690.65</v>
          </cell>
          <cell r="W31">
            <v>2694.89</v>
          </cell>
          <cell r="X31">
            <v>2638.2</v>
          </cell>
          <cell r="Y31">
            <v>27537.936000000005</v>
          </cell>
          <cell r="Z31">
            <v>153429.56</v>
          </cell>
          <cell r="AA31">
            <v>133289.57999999999</v>
          </cell>
          <cell r="AB31">
            <v>181399.72</v>
          </cell>
          <cell r="AC31">
            <v>209717.26</v>
          </cell>
          <cell r="AD31">
            <v>169459.03</v>
          </cell>
          <cell r="AE31">
            <v>74355.839999999997</v>
          </cell>
          <cell r="AF31">
            <v>62760.89</v>
          </cell>
          <cell r="AG31">
            <v>61058.400000000001</v>
          </cell>
          <cell r="AH31">
            <v>35683.08</v>
          </cell>
          <cell r="AI31">
            <v>53214.1</v>
          </cell>
          <cell r="AJ31">
            <v>57414.461999999985</v>
          </cell>
          <cell r="AK31">
            <v>193464.48</v>
          </cell>
          <cell r="AL31">
            <v>144797.34</v>
          </cell>
          <cell r="AM31">
            <v>161098.38</v>
          </cell>
          <cell r="AN31">
            <v>166453.4</v>
          </cell>
          <cell r="AO31">
            <v>46472.02</v>
          </cell>
          <cell r="AP31">
            <v>43997.52</v>
          </cell>
          <cell r="AQ31">
            <v>43937.63</v>
          </cell>
          <cell r="AR31">
            <v>43974.41</v>
          </cell>
          <cell r="AS31">
            <v>40163.08</v>
          </cell>
          <cell r="AT31">
            <v>43708.931999999993</v>
          </cell>
          <cell r="AU31">
            <v>70349.31</v>
          </cell>
          <cell r="AV31">
            <v>102942.8</v>
          </cell>
          <cell r="AW31">
            <v>8869.0400000000009</v>
          </cell>
          <cell r="AX31">
            <v>10842.2</v>
          </cell>
          <cell r="AY31">
            <v>11229.58</v>
          </cell>
          <cell r="AZ31">
            <v>5751.6</v>
          </cell>
          <cell r="BA31">
            <v>2552.02</v>
          </cell>
          <cell r="BC31">
            <v>47093.327999999994</v>
          </cell>
          <cell r="BD31">
            <v>44293.22</v>
          </cell>
          <cell r="BE31">
            <v>100591.73</v>
          </cell>
        </row>
        <row r="32">
          <cell r="A32">
            <v>23551</v>
          </cell>
          <cell r="B32" t="str">
            <v>NORTHPORT___1</v>
          </cell>
          <cell r="C32" t="str">
            <v>LONGIL</v>
          </cell>
          <cell r="D32">
            <v>31891.59</v>
          </cell>
          <cell r="E32">
            <v>28747.74</v>
          </cell>
          <cell r="F32">
            <v>33795.67</v>
          </cell>
          <cell r="G32">
            <v>20666.75</v>
          </cell>
          <cell r="H32">
            <v>17951.93</v>
          </cell>
          <cell r="I32">
            <v>26610.735999999997</v>
          </cell>
          <cell r="J32">
            <v>35865.980000000003</v>
          </cell>
          <cell r="K32">
            <v>28151.73</v>
          </cell>
          <cell r="L32">
            <v>30027.55</v>
          </cell>
          <cell r="M32">
            <v>31348.420000000002</v>
          </cell>
          <cell r="N32">
            <v>4741.7</v>
          </cell>
          <cell r="O32">
            <v>8537.83</v>
          </cell>
          <cell r="P32">
            <v>9078.6299999999992</v>
          </cell>
          <cell r="Q32">
            <v>21583.21</v>
          </cell>
          <cell r="R32">
            <v>10239.92</v>
          </cell>
          <cell r="S32">
            <v>65017.547999999988</v>
          </cell>
          <cell r="T32">
            <v>4691.6400000000003</v>
          </cell>
          <cell r="U32">
            <v>7304.38</v>
          </cell>
          <cell r="V32">
            <v>5774.54</v>
          </cell>
          <cell r="W32">
            <v>2734.67</v>
          </cell>
          <cell r="X32">
            <v>2677.11</v>
          </cell>
          <cell r="Y32">
            <v>27818.808000000005</v>
          </cell>
          <cell r="Z32">
            <v>155689.51999999999</v>
          </cell>
          <cell r="AA32">
            <v>135270.07999999999</v>
          </cell>
          <cell r="AB32">
            <v>184073.25</v>
          </cell>
          <cell r="AC32">
            <v>212866.41</v>
          </cell>
          <cell r="AD32">
            <v>171974.815</v>
          </cell>
          <cell r="AE32">
            <v>75426.94</v>
          </cell>
          <cell r="AF32">
            <v>63694.400000000001</v>
          </cell>
          <cell r="AG32">
            <v>62005.06</v>
          </cell>
          <cell r="AH32">
            <v>36280.36</v>
          </cell>
          <cell r="AI32">
            <v>54070.66</v>
          </cell>
          <cell r="AJ32">
            <v>58295.484000000011</v>
          </cell>
          <cell r="AK32">
            <v>196348.81</v>
          </cell>
          <cell r="AL32">
            <v>146940.45000000001</v>
          </cell>
          <cell r="AM32">
            <v>163469.29999999999</v>
          </cell>
          <cell r="AN32">
            <v>168919.52</v>
          </cell>
          <cell r="AO32">
            <v>47101.440000000002</v>
          </cell>
          <cell r="AP32">
            <v>44598.2</v>
          </cell>
          <cell r="AQ32">
            <v>44533.36</v>
          </cell>
          <cell r="AR32">
            <v>44569.78</v>
          </cell>
          <cell r="AS32">
            <v>40709.839999999997</v>
          </cell>
          <cell r="AT32">
            <v>44302.523999999998</v>
          </cell>
          <cell r="AU32">
            <v>71295.360000000001</v>
          </cell>
          <cell r="AV32">
            <v>104332.35</v>
          </cell>
          <cell r="AW32">
            <v>8989.02</v>
          </cell>
          <cell r="AX32">
            <v>10989.59</v>
          </cell>
          <cell r="AY32">
            <v>11383.35</v>
          </cell>
          <cell r="AZ32">
            <v>5830.47</v>
          </cell>
          <cell r="BA32">
            <v>2586.11</v>
          </cell>
          <cell r="BC32">
            <v>47734.248000000007</v>
          </cell>
          <cell r="BD32">
            <v>44894.96</v>
          </cell>
          <cell r="BE32">
            <v>101971.84</v>
          </cell>
        </row>
        <row r="33">
          <cell r="A33">
            <v>23552</v>
          </cell>
          <cell r="B33" t="str">
            <v>NORTHPORT___2</v>
          </cell>
          <cell r="C33" t="str">
            <v>LONGIL</v>
          </cell>
          <cell r="D33">
            <v>31891.59</v>
          </cell>
          <cell r="E33">
            <v>28747.74</v>
          </cell>
          <cell r="F33">
            <v>33795.67</v>
          </cell>
          <cell r="G33">
            <v>20666.75</v>
          </cell>
          <cell r="H33">
            <v>17951.93</v>
          </cell>
          <cell r="I33">
            <v>26610.735999999997</v>
          </cell>
          <cell r="J33">
            <v>35865.980000000003</v>
          </cell>
          <cell r="K33">
            <v>28151.73</v>
          </cell>
          <cell r="L33">
            <v>30027.55</v>
          </cell>
          <cell r="M33">
            <v>31348.420000000002</v>
          </cell>
          <cell r="N33">
            <v>4741.7</v>
          </cell>
          <cell r="O33">
            <v>8537.83</v>
          </cell>
          <cell r="P33">
            <v>9078.6299999999992</v>
          </cell>
          <cell r="Q33">
            <v>21583.21</v>
          </cell>
          <cell r="R33">
            <v>10239.92</v>
          </cell>
          <cell r="S33">
            <v>65017.547999999988</v>
          </cell>
          <cell r="T33">
            <v>4691.6400000000003</v>
          </cell>
          <cell r="U33">
            <v>7304.38</v>
          </cell>
          <cell r="V33">
            <v>5774.54</v>
          </cell>
          <cell r="W33">
            <v>2734.67</v>
          </cell>
          <cell r="X33">
            <v>2677.11</v>
          </cell>
          <cell r="Y33">
            <v>27818.808000000005</v>
          </cell>
          <cell r="Z33">
            <v>155689.51999999999</v>
          </cell>
          <cell r="AA33">
            <v>135270.07999999999</v>
          </cell>
          <cell r="AB33">
            <v>184073.25</v>
          </cell>
          <cell r="AC33">
            <v>212866.41</v>
          </cell>
          <cell r="AD33">
            <v>171974.815</v>
          </cell>
          <cell r="AE33">
            <v>75426.94</v>
          </cell>
          <cell r="AF33">
            <v>63694.400000000001</v>
          </cell>
          <cell r="AG33">
            <v>62005.06</v>
          </cell>
          <cell r="AH33">
            <v>36280.36</v>
          </cell>
          <cell r="AI33">
            <v>54070.66</v>
          </cell>
          <cell r="AJ33">
            <v>58295.484000000011</v>
          </cell>
          <cell r="AK33">
            <v>196348.81</v>
          </cell>
          <cell r="AL33">
            <v>146940.45000000001</v>
          </cell>
          <cell r="AM33">
            <v>163469.29999999999</v>
          </cell>
          <cell r="AN33">
            <v>168919.52</v>
          </cell>
          <cell r="AO33">
            <v>47101.440000000002</v>
          </cell>
          <cell r="AP33">
            <v>44598.2</v>
          </cell>
          <cell r="AQ33">
            <v>44533.36</v>
          </cell>
          <cell r="AR33">
            <v>44569.78</v>
          </cell>
          <cell r="AS33">
            <v>40709.839999999997</v>
          </cell>
          <cell r="AT33">
            <v>44302.523999999998</v>
          </cell>
          <cell r="AU33">
            <v>71295.360000000001</v>
          </cell>
          <cell r="AV33">
            <v>104332.35</v>
          </cell>
          <cell r="AW33">
            <v>8989.02</v>
          </cell>
          <cell r="AX33">
            <v>10989.59</v>
          </cell>
          <cell r="AY33">
            <v>11383.35</v>
          </cell>
          <cell r="AZ33">
            <v>5830.47</v>
          </cell>
          <cell r="BA33">
            <v>2586.11</v>
          </cell>
          <cell r="BC33">
            <v>47734.248000000007</v>
          </cell>
          <cell r="BD33">
            <v>44894.96</v>
          </cell>
          <cell r="BE33">
            <v>101971.84</v>
          </cell>
        </row>
        <row r="34">
          <cell r="A34">
            <v>23553</v>
          </cell>
          <cell r="B34" t="str">
            <v>NORTHPORT___3</v>
          </cell>
          <cell r="C34" t="str">
            <v>LONGIL</v>
          </cell>
          <cell r="D34">
            <v>31952.22</v>
          </cell>
          <cell r="E34">
            <v>28794.34</v>
          </cell>
          <cell r="F34">
            <v>33855.5</v>
          </cell>
          <cell r="G34">
            <v>20696.560000000001</v>
          </cell>
          <cell r="H34">
            <v>17975.09</v>
          </cell>
          <cell r="I34">
            <v>26654.741999999998</v>
          </cell>
          <cell r="J34">
            <v>35890.85</v>
          </cell>
          <cell r="K34">
            <v>28172.51</v>
          </cell>
          <cell r="L34">
            <v>30050.18</v>
          </cell>
          <cell r="M34">
            <v>31371.180000000004</v>
          </cell>
          <cell r="N34">
            <v>4748.24</v>
          </cell>
          <cell r="O34">
            <v>8550.2199999999993</v>
          </cell>
          <cell r="P34">
            <v>9091.14</v>
          </cell>
          <cell r="Q34">
            <v>21613.64</v>
          </cell>
          <cell r="R34">
            <v>10245.969999999999</v>
          </cell>
          <cell r="S34">
            <v>65099.052000000003</v>
          </cell>
          <cell r="T34">
            <v>4695.0200000000004</v>
          </cell>
          <cell r="U34">
            <v>7331.42</v>
          </cell>
          <cell r="V34">
            <v>5778.44</v>
          </cell>
          <cell r="W34">
            <v>2736.48</v>
          </cell>
          <cell r="X34">
            <v>2678.88</v>
          </cell>
          <cell r="Y34">
            <v>27864.288000000004</v>
          </cell>
          <cell r="Z34">
            <v>155776.51999999999</v>
          </cell>
          <cell r="AA34">
            <v>135357.5</v>
          </cell>
          <cell r="AB34">
            <v>184177.83</v>
          </cell>
          <cell r="AC34">
            <v>212841.08</v>
          </cell>
          <cell r="AD34">
            <v>172038.23249999998</v>
          </cell>
          <cell r="AE34">
            <v>75550.92</v>
          </cell>
          <cell r="AF34">
            <v>63764.2</v>
          </cell>
          <cell r="AG34">
            <v>62065.42</v>
          </cell>
          <cell r="AH34">
            <v>36330.17</v>
          </cell>
          <cell r="AI34">
            <v>54143.47</v>
          </cell>
          <cell r="AJ34">
            <v>58370.835999999988</v>
          </cell>
          <cell r="AK34">
            <v>196473.21</v>
          </cell>
          <cell r="AL34">
            <v>147035.32</v>
          </cell>
          <cell r="AM34">
            <v>163574.75</v>
          </cell>
          <cell r="AN34">
            <v>169027.76</v>
          </cell>
          <cell r="AO34">
            <v>47173.53</v>
          </cell>
          <cell r="AP34">
            <v>44664.28</v>
          </cell>
          <cell r="AQ34">
            <v>44601.63</v>
          </cell>
          <cell r="AR34">
            <v>44638.14</v>
          </cell>
          <cell r="AS34">
            <v>40771.68</v>
          </cell>
          <cell r="AT34">
            <v>44369.851999999999</v>
          </cell>
          <cell r="AU34">
            <v>71404.289999999994</v>
          </cell>
          <cell r="AV34">
            <v>104492.56</v>
          </cell>
          <cell r="AW34">
            <v>9002.74</v>
          </cell>
          <cell r="AX34">
            <v>11006.38</v>
          </cell>
          <cell r="AY34">
            <v>11400.72</v>
          </cell>
          <cell r="AZ34">
            <v>5839.33</v>
          </cell>
          <cell r="BA34">
            <v>2590.08</v>
          </cell>
          <cell r="BC34">
            <v>47807.100000000006</v>
          </cell>
          <cell r="BD34">
            <v>44963.199999999997</v>
          </cell>
          <cell r="BE34">
            <v>102125.18</v>
          </cell>
        </row>
        <row r="35">
          <cell r="A35">
            <v>23555</v>
          </cell>
          <cell r="B35" t="str">
            <v>PORT_JEFF_3</v>
          </cell>
          <cell r="C35" t="str">
            <v>LONGIL</v>
          </cell>
          <cell r="D35">
            <v>32349.65</v>
          </cell>
          <cell r="E35">
            <v>29154.98</v>
          </cell>
          <cell r="F35">
            <v>34276.85</v>
          </cell>
          <cell r="G35">
            <v>20954.939999999999</v>
          </cell>
          <cell r="H35">
            <v>18199.48</v>
          </cell>
          <cell r="I35">
            <v>26987.180000000004</v>
          </cell>
          <cell r="J35">
            <v>36235.21</v>
          </cell>
          <cell r="K35">
            <v>28445.01</v>
          </cell>
          <cell r="L35">
            <v>30339.03</v>
          </cell>
          <cell r="M35">
            <v>31673.083333333332</v>
          </cell>
          <cell r="N35">
            <v>4807.66</v>
          </cell>
          <cell r="O35">
            <v>8656.41</v>
          </cell>
          <cell r="P35">
            <v>9204.98</v>
          </cell>
          <cell r="Q35">
            <v>21884.39</v>
          </cell>
          <cell r="R35">
            <v>10344.780000000001</v>
          </cell>
          <cell r="S35">
            <v>65877.864000000001</v>
          </cell>
          <cell r="T35">
            <v>4740.2</v>
          </cell>
          <cell r="U35">
            <v>7384.11</v>
          </cell>
          <cell r="V35">
            <v>5834.04</v>
          </cell>
          <cell r="W35">
            <v>2762.81</v>
          </cell>
          <cell r="X35">
            <v>2704.67</v>
          </cell>
          <cell r="Y35">
            <v>28110.995999999999</v>
          </cell>
          <cell r="Z35">
            <v>157280.87</v>
          </cell>
          <cell r="AA35">
            <v>136656.45000000001</v>
          </cell>
          <cell r="AB35">
            <v>185949.29</v>
          </cell>
          <cell r="AC35">
            <v>215025.09</v>
          </cell>
          <cell r="AD35">
            <v>173727.92499999999</v>
          </cell>
          <cell r="AE35">
            <v>76465.899999999994</v>
          </cell>
          <cell r="AF35">
            <v>64334.59</v>
          </cell>
          <cell r="AG35">
            <v>62614.33</v>
          </cell>
          <cell r="AH35">
            <v>36784.44</v>
          </cell>
          <cell r="AI35">
            <v>54823.41</v>
          </cell>
          <cell r="AJ35">
            <v>59004.534000000007</v>
          </cell>
          <cell r="AK35">
            <v>198355.22</v>
          </cell>
          <cell r="AL35">
            <v>148445.17000000001</v>
          </cell>
          <cell r="AM35">
            <v>165142.91</v>
          </cell>
          <cell r="AN35">
            <v>170647.76666666669</v>
          </cell>
          <cell r="AO35">
            <v>47565.18</v>
          </cell>
          <cell r="AP35">
            <v>45035.03</v>
          </cell>
          <cell r="AQ35">
            <v>44971.7</v>
          </cell>
          <cell r="AR35">
            <v>45008.7</v>
          </cell>
          <cell r="AS35">
            <v>41110.33</v>
          </cell>
          <cell r="AT35">
            <v>44738.188000000002</v>
          </cell>
          <cell r="AU35">
            <v>71997.41</v>
          </cell>
          <cell r="AV35">
            <v>105359.73</v>
          </cell>
          <cell r="AW35">
            <v>9077.49</v>
          </cell>
          <cell r="AX35">
            <v>11097.75</v>
          </cell>
          <cell r="AY35">
            <v>11495.43</v>
          </cell>
          <cell r="AZ35">
            <v>5887.87</v>
          </cell>
          <cell r="BA35">
            <v>2611.62</v>
          </cell>
          <cell r="BC35">
            <v>48204.19200000001</v>
          </cell>
          <cell r="BD35">
            <v>45337.04</v>
          </cell>
          <cell r="BE35">
            <v>102974.85</v>
          </cell>
        </row>
        <row r="36">
          <cell r="A36">
            <v>23557</v>
          </cell>
          <cell r="B36" t="str">
            <v>HUNTLEY___63</v>
          </cell>
          <cell r="C36" t="str">
            <v>WEST</v>
          </cell>
          <cell r="D36">
            <v>3187.03</v>
          </cell>
          <cell r="E36">
            <v>2583.11</v>
          </cell>
          <cell r="F36">
            <v>8332</v>
          </cell>
          <cell r="G36">
            <v>1875.62</v>
          </cell>
          <cell r="H36">
            <v>1666.19</v>
          </cell>
          <cell r="I36">
            <v>3528.7899999999995</v>
          </cell>
          <cell r="J36">
            <v>844.32</v>
          </cell>
          <cell r="K36">
            <v>-1385.46</v>
          </cell>
          <cell r="L36">
            <v>-3438.98</v>
          </cell>
          <cell r="M36">
            <v>-1326.7066666666667</v>
          </cell>
          <cell r="N36">
            <v>1194.33</v>
          </cell>
          <cell r="O36">
            <v>870.67</v>
          </cell>
          <cell r="P36">
            <v>2213.4</v>
          </cell>
          <cell r="Q36">
            <v>2312.4899999999998</v>
          </cell>
          <cell r="R36">
            <v>765.63</v>
          </cell>
          <cell r="S36">
            <v>8827.8239999999987</v>
          </cell>
          <cell r="T36">
            <v>-101.6</v>
          </cell>
          <cell r="U36">
            <v>198.85</v>
          </cell>
          <cell r="V36">
            <v>313.24</v>
          </cell>
          <cell r="W36">
            <v>104.55</v>
          </cell>
          <cell r="X36">
            <v>186.59</v>
          </cell>
          <cell r="Y36">
            <v>841.9559999999999</v>
          </cell>
          <cell r="Z36">
            <v>19435.41</v>
          </cell>
          <cell r="AA36">
            <v>15314.95</v>
          </cell>
          <cell r="AB36">
            <v>19354.77</v>
          </cell>
          <cell r="AC36">
            <v>26242.77</v>
          </cell>
          <cell r="AD36">
            <v>20086.975000000002</v>
          </cell>
          <cell r="AE36">
            <v>10355.58</v>
          </cell>
          <cell r="AF36">
            <v>4916.83</v>
          </cell>
          <cell r="AG36">
            <v>4321.4399999999996</v>
          </cell>
          <cell r="AH36">
            <v>3932.4</v>
          </cell>
          <cell r="AI36">
            <v>4162.3900000000003</v>
          </cell>
          <cell r="AJ36">
            <v>5537.7280000000001</v>
          </cell>
          <cell r="AK36">
            <v>28744.31</v>
          </cell>
          <cell r="AL36">
            <v>9423.6200000000008</v>
          </cell>
          <cell r="AM36">
            <v>19780.21</v>
          </cell>
          <cell r="AN36">
            <v>19316.046666666665</v>
          </cell>
          <cell r="AO36">
            <v>4765.71</v>
          </cell>
          <cell r="AP36">
            <v>4583.4799999999996</v>
          </cell>
          <cell r="AQ36">
            <v>4349.92</v>
          </cell>
          <cell r="AR36">
            <v>4459.93</v>
          </cell>
          <cell r="AS36">
            <v>4499.84</v>
          </cell>
          <cell r="AT36">
            <v>4531.7759999999998</v>
          </cell>
          <cell r="AU36">
            <v>5775.19</v>
          </cell>
          <cell r="AV36">
            <v>10668.51</v>
          </cell>
          <cell r="AW36">
            <v>858.36</v>
          </cell>
          <cell r="AX36">
            <v>924.94</v>
          </cell>
          <cell r="AY36">
            <v>927.42</v>
          </cell>
          <cell r="AZ36">
            <v>333.54</v>
          </cell>
          <cell r="BA36">
            <v>-202.34</v>
          </cell>
          <cell r="BC36">
            <v>3410.3040000000001</v>
          </cell>
          <cell r="BD36">
            <v>3811.71</v>
          </cell>
          <cell r="BE36">
            <v>8891.2199999999993</v>
          </cell>
        </row>
        <row r="37">
          <cell r="A37">
            <v>23558</v>
          </cell>
          <cell r="B37" t="str">
            <v>HUNTLEY___64</v>
          </cell>
          <cell r="C37" t="str">
            <v>WEST</v>
          </cell>
          <cell r="D37">
            <v>3187.03</v>
          </cell>
          <cell r="E37">
            <v>2583.11</v>
          </cell>
          <cell r="F37">
            <v>8332</v>
          </cell>
          <cell r="G37">
            <v>1875.62</v>
          </cell>
          <cell r="H37">
            <v>1666.19</v>
          </cell>
          <cell r="I37">
            <v>3528.7899999999995</v>
          </cell>
          <cell r="J37">
            <v>844.32</v>
          </cell>
          <cell r="K37">
            <v>-1385.46</v>
          </cell>
          <cell r="L37">
            <v>-3438.98</v>
          </cell>
          <cell r="M37">
            <v>-1326.7066666666667</v>
          </cell>
          <cell r="N37">
            <v>1194.33</v>
          </cell>
          <cell r="O37">
            <v>870.67</v>
          </cell>
          <cell r="P37">
            <v>2213.4</v>
          </cell>
          <cell r="Q37">
            <v>2312.4899999999998</v>
          </cell>
          <cell r="R37">
            <v>765.63</v>
          </cell>
          <cell r="S37">
            <v>8827.8239999999987</v>
          </cell>
          <cell r="T37">
            <v>-101.6</v>
          </cell>
          <cell r="U37">
            <v>198.85</v>
          </cell>
          <cell r="V37">
            <v>313.24</v>
          </cell>
          <cell r="W37">
            <v>104.55</v>
          </cell>
          <cell r="X37">
            <v>186.59</v>
          </cell>
          <cell r="Y37">
            <v>841.9559999999999</v>
          </cell>
          <cell r="Z37">
            <v>19435.41</v>
          </cell>
          <cell r="AA37">
            <v>15314.95</v>
          </cell>
          <cell r="AB37">
            <v>19354.77</v>
          </cell>
          <cell r="AC37">
            <v>26242.77</v>
          </cell>
          <cell r="AD37">
            <v>20086.975000000002</v>
          </cell>
          <cell r="AE37">
            <v>10355.58</v>
          </cell>
          <cell r="AF37">
            <v>4916.83</v>
          </cell>
          <cell r="AG37">
            <v>4321.4399999999996</v>
          </cell>
          <cell r="AH37">
            <v>3932.4</v>
          </cell>
          <cell r="AI37">
            <v>4162.3900000000003</v>
          </cell>
          <cell r="AJ37">
            <v>5537.7280000000001</v>
          </cell>
          <cell r="AK37">
            <v>28744.31</v>
          </cell>
          <cell r="AL37">
            <v>9423.6200000000008</v>
          </cell>
          <cell r="AM37">
            <v>19780.21</v>
          </cell>
          <cell r="AN37">
            <v>19316.046666666665</v>
          </cell>
          <cell r="AO37">
            <v>4765.71</v>
          </cell>
          <cell r="AP37">
            <v>4583.4799999999996</v>
          </cell>
          <cell r="AQ37">
            <v>4349.92</v>
          </cell>
          <cell r="AR37">
            <v>4459.93</v>
          </cell>
          <cell r="AS37">
            <v>4499.84</v>
          </cell>
          <cell r="AT37">
            <v>4531.7759999999998</v>
          </cell>
          <cell r="AU37">
            <v>5775.19</v>
          </cell>
          <cell r="AV37">
            <v>10668.51</v>
          </cell>
          <cell r="AW37">
            <v>858.36</v>
          </cell>
          <cell r="AX37">
            <v>924.94</v>
          </cell>
          <cell r="AY37">
            <v>927.42</v>
          </cell>
          <cell r="AZ37">
            <v>333.54</v>
          </cell>
          <cell r="BA37">
            <v>-202.34</v>
          </cell>
          <cell r="BC37">
            <v>3410.3040000000001</v>
          </cell>
          <cell r="BD37">
            <v>3811.71</v>
          </cell>
          <cell r="BE37">
            <v>8891.2199999999993</v>
          </cell>
        </row>
        <row r="38">
          <cell r="A38">
            <v>23559</v>
          </cell>
          <cell r="B38" t="str">
            <v>HUNTLEY___65</v>
          </cell>
          <cell r="C38" t="str">
            <v>WEST</v>
          </cell>
          <cell r="D38">
            <v>3187.03</v>
          </cell>
          <cell r="E38">
            <v>2583.11</v>
          </cell>
          <cell r="F38">
            <v>8332</v>
          </cell>
          <cell r="G38">
            <v>1875.62</v>
          </cell>
          <cell r="H38">
            <v>1666.19</v>
          </cell>
          <cell r="I38">
            <v>3528.7899999999995</v>
          </cell>
          <cell r="J38">
            <v>844.32</v>
          </cell>
          <cell r="K38">
            <v>-1385.46</v>
          </cell>
          <cell r="L38">
            <v>-3438.98</v>
          </cell>
          <cell r="M38">
            <v>-1326.7066666666667</v>
          </cell>
          <cell r="N38">
            <v>1194.33</v>
          </cell>
          <cell r="O38">
            <v>870.67</v>
          </cell>
          <cell r="P38">
            <v>2213.4</v>
          </cell>
          <cell r="Q38">
            <v>2312.4899999999998</v>
          </cell>
          <cell r="R38">
            <v>765.63</v>
          </cell>
          <cell r="S38">
            <v>8827.8239999999987</v>
          </cell>
          <cell r="T38">
            <v>-101.6</v>
          </cell>
          <cell r="U38">
            <v>198.85</v>
          </cell>
          <cell r="V38">
            <v>313.24</v>
          </cell>
          <cell r="W38">
            <v>104.55</v>
          </cell>
          <cell r="X38">
            <v>186.59</v>
          </cell>
          <cell r="Y38">
            <v>841.9559999999999</v>
          </cell>
          <cell r="Z38">
            <v>19435.41</v>
          </cell>
          <cell r="AA38">
            <v>15314.95</v>
          </cell>
          <cell r="AB38">
            <v>19354.77</v>
          </cell>
          <cell r="AC38">
            <v>26242.77</v>
          </cell>
          <cell r="AD38">
            <v>20086.975000000002</v>
          </cell>
          <cell r="AE38">
            <v>10355.58</v>
          </cell>
          <cell r="AF38">
            <v>4916.83</v>
          </cell>
          <cell r="AG38">
            <v>4321.4399999999996</v>
          </cell>
          <cell r="AH38">
            <v>3932.4</v>
          </cell>
          <cell r="AI38">
            <v>4162.3900000000003</v>
          </cell>
          <cell r="AJ38">
            <v>5537.7280000000001</v>
          </cell>
          <cell r="AK38">
            <v>28744.31</v>
          </cell>
          <cell r="AL38">
            <v>9423.6200000000008</v>
          </cell>
          <cell r="AM38">
            <v>19780.21</v>
          </cell>
          <cell r="AN38">
            <v>19316.046666666665</v>
          </cell>
          <cell r="AO38">
            <v>4765.71</v>
          </cell>
          <cell r="AP38">
            <v>4583.4799999999996</v>
          </cell>
          <cell r="AQ38">
            <v>4349.92</v>
          </cell>
          <cell r="AR38">
            <v>4459.93</v>
          </cell>
          <cell r="AS38">
            <v>4499.84</v>
          </cell>
          <cell r="AT38">
            <v>4531.7759999999998</v>
          </cell>
          <cell r="AU38">
            <v>5775.19</v>
          </cell>
          <cell r="AV38">
            <v>10668.51</v>
          </cell>
          <cell r="AW38">
            <v>858.36</v>
          </cell>
          <cell r="AX38">
            <v>924.94</v>
          </cell>
          <cell r="AY38">
            <v>927.42</v>
          </cell>
          <cell r="AZ38">
            <v>333.54</v>
          </cell>
          <cell r="BA38">
            <v>-202.34</v>
          </cell>
          <cell r="BC38">
            <v>3410.3040000000001</v>
          </cell>
          <cell r="BD38">
            <v>3811.71</v>
          </cell>
          <cell r="BE38">
            <v>8891.2199999999993</v>
          </cell>
        </row>
        <row r="39">
          <cell r="A39">
            <v>23560</v>
          </cell>
          <cell r="B39" t="str">
            <v>HUNTLEY___66</v>
          </cell>
          <cell r="C39" t="str">
            <v>WEST</v>
          </cell>
          <cell r="D39">
            <v>3187.03</v>
          </cell>
          <cell r="E39">
            <v>2583.11</v>
          </cell>
          <cell r="F39">
            <v>8332</v>
          </cell>
          <cell r="G39">
            <v>1875.62</v>
          </cell>
          <cell r="H39">
            <v>1666.19</v>
          </cell>
          <cell r="I39">
            <v>3528.7899999999995</v>
          </cell>
          <cell r="J39">
            <v>844.32</v>
          </cell>
          <cell r="K39">
            <v>-1385.46</v>
          </cell>
          <cell r="L39">
            <v>-3438.98</v>
          </cell>
          <cell r="M39">
            <v>-1326.7066666666667</v>
          </cell>
          <cell r="N39">
            <v>1194.33</v>
          </cell>
          <cell r="O39">
            <v>870.67</v>
          </cell>
          <cell r="P39">
            <v>2213.4</v>
          </cell>
          <cell r="Q39">
            <v>2312.4899999999998</v>
          </cell>
          <cell r="R39">
            <v>765.63</v>
          </cell>
          <cell r="S39">
            <v>8827.8239999999987</v>
          </cell>
          <cell r="T39">
            <v>-101.6</v>
          </cell>
          <cell r="U39">
            <v>198.85</v>
          </cell>
          <cell r="V39">
            <v>313.24</v>
          </cell>
          <cell r="W39">
            <v>104.55</v>
          </cell>
          <cell r="X39">
            <v>186.59</v>
          </cell>
          <cell r="Y39">
            <v>841.9559999999999</v>
          </cell>
          <cell r="Z39">
            <v>19435.41</v>
          </cell>
          <cell r="AA39">
            <v>15314.95</v>
          </cell>
          <cell r="AB39">
            <v>19354.77</v>
          </cell>
          <cell r="AC39">
            <v>26242.77</v>
          </cell>
          <cell r="AD39">
            <v>20086.975000000002</v>
          </cell>
          <cell r="AE39">
            <v>10355.58</v>
          </cell>
          <cell r="AF39">
            <v>4916.83</v>
          </cell>
          <cell r="AG39">
            <v>4321.4399999999996</v>
          </cell>
          <cell r="AH39">
            <v>3932.4</v>
          </cell>
          <cell r="AI39">
            <v>4162.3900000000003</v>
          </cell>
          <cell r="AJ39">
            <v>5537.7280000000001</v>
          </cell>
          <cell r="AK39">
            <v>28744.31</v>
          </cell>
          <cell r="AL39">
            <v>9423.6200000000008</v>
          </cell>
          <cell r="AM39">
            <v>19780.21</v>
          </cell>
          <cell r="AN39">
            <v>19316.046666666665</v>
          </cell>
          <cell r="AO39">
            <v>4765.71</v>
          </cell>
          <cell r="AP39">
            <v>4583.4799999999996</v>
          </cell>
          <cell r="AQ39">
            <v>4349.92</v>
          </cell>
          <cell r="AR39">
            <v>4459.93</v>
          </cell>
          <cell r="AS39">
            <v>4499.84</v>
          </cell>
          <cell r="AT39">
            <v>4531.7759999999998</v>
          </cell>
          <cell r="AU39">
            <v>5775.19</v>
          </cell>
          <cell r="AV39">
            <v>10668.51</v>
          </cell>
          <cell r="AW39">
            <v>858.36</v>
          </cell>
          <cell r="AX39">
            <v>924.94</v>
          </cell>
          <cell r="AY39">
            <v>927.42</v>
          </cell>
          <cell r="AZ39">
            <v>333.54</v>
          </cell>
          <cell r="BA39">
            <v>-202.34</v>
          </cell>
          <cell r="BC39">
            <v>3410.3040000000001</v>
          </cell>
          <cell r="BD39">
            <v>3811.71</v>
          </cell>
          <cell r="BE39">
            <v>8891.2199999999993</v>
          </cell>
        </row>
        <row r="40">
          <cell r="A40">
            <v>23561</v>
          </cell>
          <cell r="B40" t="str">
            <v>HUNTLEY___67</v>
          </cell>
          <cell r="C40" t="str">
            <v>WEST</v>
          </cell>
          <cell r="D40">
            <v>3121.05</v>
          </cell>
          <cell r="E40">
            <v>2624.76</v>
          </cell>
          <cell r="F40">
            <v>8369.77</v>
          </cell>
          <cell r="G40">
            <v>1895.51</v>
          </cell>
          <cell r="H40">
            <v>1684.2</v>
          </cell>
          <cell r="I40">
            <v>3539.058</v>
          </cell>
          <cell r="J40">
            <v>892.95</v>
          </cell>
          <cell r="K40">
            <v>-1374.87</v>
          </cell>
          <cell r="L40">
            <v>-3398.13</v>
          </cell>
          <cell r="M40">
            <v>-1293.3500000000001</v>
          </cell>
          <cell r="N40">
            <v>1209.6199999999999</v>
          </cell>
          <cell r="O40">
            <v>875.85</v>
          </cell>
          <cell r="P40">
            <v>2240.19</v>
          </cell>
          <cell r="Q40">
            <v>2329.59</v>
          </cell>
          <cell r="R40">
            <v>771.97</v>
          </cell>
          <cell r="S40">
            <v>8912.6640000000007</v>
          </cell>
          <cell r="T40">
            <v>327.78</v>
          </cell>
          <cell r="U40">
            <v>772.47</v>
          </cell>
          <cell r="V40">
            <v>368.42</v>
          </cell>
          <cell r="W40">
            <v>264.39</v>
          </cell>
          <cell r="X40">
            <v>262.14999999999998</v>
          </cell>
          <cell r="Y40">
            <v>2394.2520000000004</v>
          </cell>
          <cell r="Z40">
            <v>22706.77</v>
          </cell>
          <cell r="AA40">
            <v>16887.63</v>
          </cell>
          <cell r="AB40">
            <v>19528.09</v>
          </cell>
          <cell r="AC40">
            <v>26387.119999999999</v>
          </cell>
          <cell r="AD40">
            <v>21377.4025</v>
          </cell>
          <cell r="AE40">
            <v>10187.39</v>
          </cell>
          <cell r="AF40">
            <v>4873.07</v>
          </cell>
          <cell r="AG40">
            <v>4366.22</v>
          </cell>
          <cell r="AH40">
            <v>3963.04</v>
          </cell>
          <cell r="AI40">
            <v>4182.41</v>
          </cell>
          <cell r="AJ40">
            <v>5514.4260000000004</v>
          </cell>
          <cell r="AK40">
            <v>29867.3</v>
          </cell>
          <cell r="AL40">
            <v>10709.3</v>
          </cell>
          <cell r="AM40">
            <v>24128.62</v>
          </cell>
          <cell r="AN40">
            <v>21568.406666666666</v>
          </cell>
          <cell r="AO40">
            <v>5311.11</v>
          </cell>
          <cell r="AP40">
            <v>6346.83</v>
          </cell>
          <cell r="AQ40">
            <v>5174.13</v>
          </cell>
          <cell r="AR40">
            <v>5290.04</v>
          </cell>
          <cell r="AS40">
            <v>6788.93</v>
          </cell>
          <cell r="AT40">
            <v>5782.2080000000005</v>
          </cell>
          <cell r="AU40">
            <v>6429.31</v>
          </cell>
          <cell r="AV40">
            <v>10692.04</v>
          </cell>
          <cell r="AW40">
            <v>860.35</v>
          </cell>
          <cell r="AX40">
            <v>925.11</v>
          </cell>
          <cell r="AY40">
            <v>998.81</v>
          </cell>
          <cell r="AZ40">
            <v>334.85</v>
          </cell>
          <cell r="BA40">
            <v>-36.94</v>
          </cell>
          <cell r="BC40">
            <v>3698.6159999999995</v>
          </cell>
          <cell r="BD40">
            <v>6884.29</v>
          </cell>
          <cell r="BE40">
            <v>20424.04</v>
          </cell>
        </row>
        <row r="41">
          <cell r="A41">
            <v>23562</v>
          </cell>
          <cell r="B41" t="str">
            <v>HUNTLEY___68</v>
          </cell>
          <cell r="C41" t="str">
            <v>WEST</v>
          </cell>
          <cell r="D41">
            <v>3121.07</v>
          </cell>
          <cell r="E41">
            <v>2624.81</v>
          </cell>
          <cell r="F41">
            <v>8369.98</v>
          </cell>
          <cell r="G41">
            <v>1895.55</v>
          </cell>
          <cell r="H41">
            <v>1684.24</v>
          </cell>
          <cell r="I41">
            <v>3539.13</v>
          </cell>
          <cell r="J41">
            <v>892.74</v>
          </cell>
          <cell r="K41">
            <v>-1374.86</v>
          </cell>
          <cell r="L41">
            <v>-3398.08</v>
          </cell>
          <cell r="M41">
            <v>-1293.3999999999999</v>
          </cell>
          <cell r="N41">
            <v>1209.6400000000001</v>
          </cell>
          <cell r="O41">
            <v>875.88</v>
          </cell>
          <cell r="P41">
            <v>2240.2199999999998</v>
          </cell>
          <cell r="Q41">
            <v>2329.63</v>
          </cell>
          <cell r="R41">
            <v>771.98</v>
          </cell>
          <cell r="S41">
            <v>8912.82</v>
          </cell>
          <cell r="T41">
            <v>327.57</v>
          </cell>
          <cell r="U41">
            <v>771.71</v>
          </cell>
          <cell r="V41">
            <v>368.42</v>
          </cell>
          <cell r="W41">
            <v>264.25</v>
          </cell>
          <cell r="X41">
            <v>262.14999999999998</v>
          </cell>
          <cell r="Y41">
            <v>2392.92</v>
          </cell>
          <cell r="Z41">
            <v>22706.94</v>
          </cell>
          <cell r="AA41">
            <v>16887.84</v>
          </cell>
          <cell r="AB41">
            <v>19528.490000000002</v>
          </cell>
          <cell r="AC41">
            <v>26387.56</v>
          </cell>
          <cell r="AD41">
            <v>21377.7075</v>
          </cell>
          <cell r="AE41">
            <v>10187.4</v>
          </cell>
          <cell r="AF41">
            <v>4873.07</v>
          </cell>
          <cell r="AG41">
            <v>4366.29</v>
          </cell>
          <cell r="AH41">
            <v>3963.09</v>
          </cell>
          <cell r="AI41">
            <v>4182.49</v>
          </cell>
          <cell r="AJ41">
            <v>5514.4679999999989</v>
          </cell>
          <cell r="AK41">
            <v>29867.9</v>
          </cell>
          <cell r="AL41">
            <v>10712.72</v>
          </cell>
          <cell r="AM41">
            <v>24129.25</v>
          </cell>
          <cell r="AN41">
            <v>21569.956666666669</v>
          </cell>
          <cell r="AO41">
            <v>5318.82</v>
          </cell>
          <cell r="AP41">
            <v>6343.84</v>
          </cell>
          <cell r="AQ41">
            <v>5174.8599999999997</v>
          </cell>
          <cell r="AR41">
            <v>5290.71</v>
          </cell>
          <cell r="AS41">
            <v>6786.64</v>
          </cell>
          <cell r="AT41">
            <v>5782.9740000000002</v>
          </cell>
          <cell r="AU41">
            <v>6431.07</v>
          </cell>
          <cell r="AV41">
            <v>10697.52</v>
          </cell>
          <cell r="AW41">
            <v>860.75</v>
          </cell>
          <cell r="AX41">
            <v>925.51</v>
          </cell>
          <cell r="AY41">
            <v>999.14</v>
          </cell>
          <cell r="AZ41">
            <v>335.02</v>
          </cell>
          <cell r="BA41">
            <v>-37.35</v>
          </cell>
          <cell r="BC41">
            <v>3699.6840000000002</v>
          </cell>
          <cell r="BD41">
            <v>6879.95</v>
          </cell>
          <cell r="BE41">
            <v>20405.39</v>
          </cell>
        </row>
        <row r="42">
          <cell r="A42">
            <v>23563</v>
          </cell>
          <cell r="B42" t="str">
            <v>DUNKIRK___1</v>
          </cell>
          <cell r="C42" t="str">
            <v>WEST</v>
          </cell>
          <cell r="D42">
            <v>6001.64</v>
          </cell>
          <cell r="E42">
            <v>3116.47</v>
          </cell>
          <cell r="F42">
            <v>12890.26</v>
          </cell>
          <cell r="G42">
            <v>2439.52</v>
          </cell>
          <cell r="H42">
            <v>2170.73</v>
          </cell>
          <cell r="I42">
            <v>5323.7240000000002</v>
          </cell>
          <cell r="J42">
            <v>515.05999999999995</v>
          </cell>
          <cell r="K42">
            <v>-2431.4699999999998</v>
          </cell>
          <cell r="L42">
            <v>-5344.24</v>
          </cell>
          <cell r="M42">
            <v>-2420.2166666666667</v>
          </cell>
          <cell r="N42">
            <v>1692.52</v>
          </cell>
          <cell r="O42">
            <v>1139.76</v>
          </cell>
          <cell r="P42">
            <v>3034.22</v>
          </cell>
          <cell r="Q42">
            <v>2960.26</v>
          </cell>
          <cell r="R42">
            <v>985.82</v>
          </cell>
          <cell r="S42">
            <v>11775.096000000001</v>
          </cell>
          <cell r="T42">
            <v>569.30999999999995</v>
          </cell>
          <cell r="U42">
            <v>435.7</v>
          </cell>
          <cell r="V42">
            <v>364.44</v>
          </cell>
          <cell r="W42">
            <v>181.06</v>
          </cell>
          <cell r="X42">
            <v>228.47</v>
          </cell>
          <cell r="Y42">
            <v>2134.7759999999998</v>
          </cell>
          <cell r="Z42">
            <v>25604.6</v>
          </cell>
          <cell r="AA42">
            <v>20167.009999999998</v>
          </cell>
          <cell r="AB42">
            <v>24990.9</v>
          </cell>
          <cell r="AC42">
            <v>33220.910000000003</v>
          </cell>
          <cell r="AD42">
            <v>25995.855000000003</v>
          </cell>
          <cell r="AE42">
            <v>20376.27</v>
          </cell>
          <cell r="AF42">
            <v>7152.55</v>
          </cell>
          <cell r="AG42">
            <v>6156.05</v>
          </cell>
          <cell r="AH42">
            <v>5317.49</v>
          </cell>
          <cell r="AI42">
            <v>5241.0600000000004</v>
          </cell>
          <cell r="AJ42">
            <v>8848.6839999999993</v>
          </cell>
          <cell r="AK42">
            <v>46235.01</v>
          </cell>
          <cell r="AL42">
            <v>11207.38</v>
          </cell>
          <cell r="AM42">
            <v>25712.67</v>
          </cell>
          <cell r="AN42">
            <v>27718.353333333333</v>
          </cell>
          <cell r="AO42">
            <v>6569.38</v>
          </cell>
          <cell r="AP42">
            <v>4763.8999999999996</v>
          </cell>
          <cell r="AQ42">
            <v>5737.18</v>
          </cell>
          <cell r="AR42">
            <v>6053.09</v>
          </cell>
          <cell r="AS42">
            <v>6606.56</v>
          </cell>
          <cell r="AT42">
            <v>5946.0219999999999</v>
          </cell>
          <cell r="AU42">
            <v>7829.08</v>
          </cell>
          <cell r="AV42">
            <v>13529.67</v>
          </cell>
          <cell r="AW42">
            <v>1109.77</v>
          </cell>
          <cell r="AX42">
            <v>1181.28</v>
          </cell>
          <cell r="AY42">
            <v>1114.44</v>
          </cell>
          <cell r="AZ42">
            <v>438.19</v>
          </cell>
          <cell r="BA42">
            <v>-289.26</v>
          </cell>
          <cell r="BC42">
            <v>4265.3040000000001</v>
          </cell>
          <cell r="BD42">
            <v>5893.07</v>
          </cell>
          <cell r="BE42">
            <v>15157.24</v>
          </cell>
        </row>
        <row r="43">
          <cell r="A43">
            <v>23564</v>
          </cell>
          <cell r="B43" t="str">
            <v>DUNKIRK___2</v>
          </cell>
          <cell r="C43" t="str">
            <v>WEST</v>
          </cell>
          <cell r="D43">
            <v>6001.64</v>
          </cell>
          <cell r="E43">
            <v>3116.47</v>
          </cell>
          <cell r="F43">
            <v>12890.26</v>
          </cell>
          <cell r="G43">
            <v>2439.52</v>
          </cell>
          <cell r="H43">
            <v>2170.73</v>
          </cell>
          <cell r="I43">
            <v>5323.7240000000002</v>
          </cell>
          <cell r="J43">
            <v>515.05999999999995</v>
          </cell>
          <cell r="K43">
            <v>-2431.4699999999998</v>
          </cell>
          <cell r="L43">
            <v>-5344.24</v>
          </cell>
          <cell r="M43">
            <v>-2420.2166666666667</v>
          </cell>
          <cell r="N43">
            <v>1692.52</v>
          </cell>
          <cell r="O43">
            <v>1139.76</v>
          </cell>
          <cell r="P43">
            <v>3034.22</v>
          </cell>
          <cell r="Q43">
            <v>2960.26</v>
          </cell>
          <cell r="R43">
            <v>985.82</v>
          </cell>
          <cell r="S43">
            <v>11775.096000000001</v>
          </cell>
          <cell r="T43">
            <v>569.30999999999995</v>
          </cell>
          <cell r="U43">
            <v>435.7</v>
          </cell>
          <cell r="V43">
            <v>364.44</v>
          </cell>
          <cell r="W43">
            <v>181.06</v>
          </cell>
          <cell r="X43">
            <v>228.47</v>
          </cell>
          <cell r="Y43">
            <v>2134.7759999999998</v>
          </cell>
          <cell r="Z43">
            <v>25604.6</v>
          </cell>
          <cell r="AA43">
            <v>20167.009999999998</v>
          </cell>
          <cell r="AB43">
            <v>24990.9</v>
          </cell>
          <cell r="AC43">
            <v>33220.910000000003</v>
          </cell>
          <cell r="AD43">
            <v>25995.855000000003</v>
          </cell>
          <cell r="AE43">
            <v>20376.27</v>
          </cell>
          <cell r="AF43">
            <v>7152.55</v>
          </cell>
          <cell r="AG43">
            <v>6156.05</v>
          </cell>
          <cell r="AH43">
            <v>5317.49</v>
          </cell>
          <cell r="AI43">
            <v>5241.0600000000004</v>
          </cell>
          <cell r="AJ43">
            <v>8848.6839999999993</v>
          </cell>
          <cell r="AK43">
            <v>46235.01</v>
          </cell>
          <cell r="AL43">
            <v>11207.38</v>
          </cell>
          <cell r="AM43">
            <v>25712.67</v>
          </cell>
          <cell r="AN43">
            <v>27718.353333333333</v>
          </cell>
          <cell r="AO43">
            <v>6569.38</v>
          </cell>
          <cell r="AP43">
            <v>4763.8999999999996</v>
          </cell>
          <cell r="AQ43">
            <v>5737.18</v>
          </cell>
          <cell r="AR43">
            <v>6053.09</v>
          </cell>
          <cell r="AS43">
            <v>6606.56</v>
          </cell>
          <cell r="AT43">
            <v>5946.0219999999999</v>
          </cell>
          <cell r="AU43">
            <v>7829.08</v>
          </cell>
          <cell r="AV43">
            <v>13529.67</v>
          </cell>
          <cell r="AW43">
            <v>1109.77</v>
          </cell>
          <cell r="AX43">
            <v>1181.28</v>
          </cell>
          <cell r="AY43">
            <v>1114.44</v>
          </cell>
          <cell r="AZ43">
            <v>438.19</v>
          </cell>
          <cell r="BA43">
            <v>-289.26</v>
          </cell>
          <cell r="BC43">
            <v>4265.3040000000001</v>
          </cell>
          <cell r="BD43">
            <v>5893.07</v>
          </cell>
          <cell r="BE43">
            <v>15157.24</v>
          </cell>
        </row>
        <row r="44">
          <cell r="A44">
            <v>23565</v>
          </cell>
          <cell r="B44" t="str">
            <v>DUNKIRK___3</v>
          </cell>
          <cell r="C44" t="str">
            <v>WEST</v>
          </cell>
          <cell r="D44">
            <v>5944.72</v>
          </cell>
          <cell r="E44">
            <v>3099.23</v>
          </cell>
          <cell r="F44">
            <v>12856.64</v>
          </cell>
          <cell r="G44">
            <v>2428.2399999999998</v>
          </cell>
          <cell r="H44">
            <v>2161.1999999999998</v>
          </cell>
          <cell r="I44">
            <v>5298.0060000000003</v>
          </cell>
          <cell r="J44">
            <v>492.9</v>
          </cell>
          <cell r="K44">
            <v>-2419.6999999999998</v>
          </cell>
          <cell r="L44">
            <v>-5293.87</v>
          </cell>
          <cell r="M44">
            <v>-2406.89</v>
          </cell>
          <cell r="N44">
            <v>1686.25</v>
          </cell>
          <cell r="O44">
            <v>1133.28</v>
          </cell>
          <cell r="P44">
            <v>3022.56</v>
          </cell>
          <cell r="Q44">
            <v>2944.35</v>
          </cell>
          <cell r="R44">
            <v>981.49</v>
          </cell>
          <cell r="S44">
            <v>11721.516</v>
          </cell>
          <cell r="T44">
            <v>-93.04</v>
          </cell>
          <cell r="U44">
            <v>283.24</v>
          </cell>
          <cell r="V44">
            <v>336.07</v>
          </cell>
          <cell r="W44">
            <v>158.38999999999999</v>
          </cell>
          <cell r="X44">
            <v>226.37</v>
          </cell>
          <cell r="Y44">
            <v>1093.2359999999999</v>
          </cell>
          <cell r="Z44">
            <v>25541.54</v>
          </cell>
          <cell r="AA44">
            <v>20114.84</v>
          </cell>
          <cell r="AB44">
            <v>24892.55</v>
          </cell>
          <cell r="AC44">
            <v>33041.96</v>
          </cell>
          <cell r="AD44">
            <v>25897.722500000003</v>
          </cell>
          <cell r="AE44">
            <v>20337.18</v>
          </cell>
          <cell r="AF44">
            <v>7126.41</v>
          </cell>
          <cell r="AG44">
            <v>6139.05</v>
          </cell>
          <cell r="AH44">
            <v>5302.72</v>
          </cell>
          <cell r="AI44">
            <v>5223.87</v>
          </cell>
          <cell r="AJ44">
            <v>8825.8460000000014</v>
          </cell>
          <cell r="AK44">
            <v>45926.49</v>
          </cell>
          <cell r="AL44">
            <v>11176.52</v>
          </cell>
          <cell r="AM44">
            <v>25741.46</v>
          </cell>
          <cell r="AN44">
            <v>27614.823333333334</v>
          </cell>
          <cell r="AO44">
            <v>7780.71</v>
          </cell>
          <cell r="AP44">
            <v>5485.72</v>
          </cell>
          <cell r="AQ44">
            <v>5825.63</v>
          </cell>
          <cell r="AR44">
            <v>6074.18</v>
          </cell>
          <cell r="AS44">
            <v>6639.59</v>
          </cell>
          <cell r="AT44">
            <v>6361.1660000000002</v>
          </cell>
          <cell r="AU44">
            <v>7808.22</v>
          </cell>
          <cell r="AV44">
            <v>13771.59</v>
          </cell>
          <cell r="AW44">
            <v>1104.1500000000001</v>
          </cell>
          <cell r="AX44">
            <v>1175.1099999999999</v>
          </cell>
          <cell r="AY44">
            <v>1183.83</v>
          </cell>
          <cell r="AZ44">
            <v>436</v>
          </cell>
          <cell r="BA44">
            <v>-282.92</v>
          </cell>
          <cell r="BC44">
            <v>4339.4040000000005</v>
          </cell>
          <cell r="BD44">
            <v>5934.88</v>
          </cell>
          <cell r="BE44">
            <v>15399.82</v>
          </cell>
        </row>
        <row r="45">
          <cell r="A45">
            <v>23566</v>
          </cell>
          <cell r="B45" t="str">
            <v>DUNKIRK___4</v>
          </cell>
          <cell r="C45" t="str">
            <v>WEST</v>
          </cell>
          <cell r="D45">
            <v>5944.72</v>
          </cell>
          <cell r="E45">
            <v>3099.23</v>
          </cell>
          <cell r="F45">
            <v>12856.64</v>
          </cell>
          <cell r="G45">
            <v>2428.2399999999998</v>
          </cell>
          <cell r="H45">
            <v>2161.1999999999998</v>
          </cell>
          <cell r="I45">
            <v>5298.0060000000003</v>
          </cell>
          <cell r="J45">
            <v>492.07</v>
          </cell>
          <cell r="K45">
            <v>-2419.52</v>
          </cell>
          <cell r="L45">
            <v>-5294.37</v>
          </cell>
          <cell r="M45">
            <v>-2407.2733333333331</v>
          </cell>
          <cell r="N45">
            <v>1686.25</v>
          </cell>
          <cell r="O45">
            <v>1133.28</v>
          </cell>
          <cell r="P45">
            <v>3022.56</v>
          </cell>
          <cell r="Q45">
            <v>2944.35</v>
          </cell>
          <cell r="R45">
            <v>981.49</v>
          </cell>
          <cell r="S45">
            <v>11721.516</v>
          </cell>
          <cell r="T45">
            <v>-93.88</v>
          </cell>
          <cell r="U45">
            <v>283.24</v>
          </cell>
          <cell r="V45">
            <v>335.99</v>
          </cell>
          <cell r="W45">
            <v>158.4</v>
          </cell>
          <cell r="X45">
            <v>226.35</v>
          </cell>
          <cell r="Y45">
            <v>1092.1200000000001</v>
          </cell>
          <cell r="Z45">
            <v>25541.54</v>
          </cell>
          <cell r="AA45">
            <v>20114.84</v>
          </cell>
          <cell r="AB45">
            <v>24892.55</v>
          </cell>
          <cell r="AC45">
            <v>33041.96</v>
          </cell>
          <cell r="AD45">
            <v>25897.722500000003</v>
          </cell>
          <cell r="AE45">
            <v>20337.18</v>
          </cell>
          <cell r="AF45">
            <v>7126.41</v>
          </cell>
          <cell r="AG45">
            <v>6139.05</v>
          </cell>
          <cell r="AH45">
            <v>5302.72</v>
          </cell>
          <cell r="AI45">
            <v>5223.87</v>
          </cell>
          <cell r="AJ45">
            <v>8825.8460000000014</v>
          </cell>
          <cell r="AK45">
            <v>46097.86</v>
          </cell>
          <cell r="AL45">
            <v>11179.01</v>
          </cell>
          <cell r="AM45">
            <v>25771.040000000001</v>
          </cell>
          <cell r="AN45">
            <v>27682.636666666669</v>
          </cell>
          <cell r="AO45">
            <v>6502.11</v>
          </cell>
          <cell r="AP45">
            <v>5487</v>
          </cell>
          <cell r="AQ45">
            <v>5823.07</v>
          </cell>
          <cell r="AR45">
            <v>6070.74</v>
          </cell>
          <cell r="AS45">
            <v>6637.9</v>
          </cell>
          <cell r="AT45">
            <v>6104.1639999999998</v>
          </cell>
          <cell r="AU45">
            <v>7803.38</v>
          </cell>
          <cell r="AV45">
            <v>13763.04</v>
          </cell>
          <cell r="AW45">
            <v>1103.54</v>
          </cell>
          <cell r="AX45">
            <v>1174.72</v>
          </cell>
          <cell r="AY45">
            <v>1183.52</v>
          </cell>
          <cell r="AZ45">
            <v>435.68</v>
          </cell>
          <cell r="BA45">
            <v>-282.47000000000003</v>
          </cell>
          <cell r="BC45">
            <v>4337.9879999999994</v>
          </cell>
          <cell r="BD45">
            <v>5935.37</v>
          </cell>
          <cell r="BE45">
            <v>15405.63</v>
          </cell>
        </row>
        <row r="46">
          <cell r="A46">
            <v>23567</v>
          </cell>
          <cell r="B46" t="str">
            <v>INDECK___ILION</v>
          </cell>
          <cell r="C46" t="str">
            <v>MHK_VL</v>
          </cell>
          <cell r="D46">
            <v>-528.04999999999995</v>
          </cell>
          <cell r="E46">
            <v>-861.88</v>
          </cell>
          <cell r="F46">
            <v>-1482.81</v>
          </cell>
          <cell r="G46">
            <v>-650.03</v>
          </cell>
          <cell r="H46">
            <v>-580.48</v>
          </cell>
          <cell r="I46">
            <v>-820.65</v>
          </cell>
          <cell r="J46">
            <v>-703.82</v>
          </cell>
          <cell r="K46">
            <v>-418.85</v>
          </cell>
          <cell r="L46">
            <v>-388.28</v>
          </cell>
          <cell r="M46">
            <v>-503.65000000000003</v>
          </cell>
          <cell r="N46">
            <v>-252.2</v>
          </cell>
          <cell r="O46">
            <v>-314.24</v>
          </cell>
          <cell r="P46">
            <v>15.3</v>
          </cell>
          <cell r="Q46">
            <v>625.16</v>
          </cell>
          <cell r="R46">
            <v>-188.65</v>
          </cell>
          <cell r="S46">
            <v>-137.55600000000015</v>
          </cell>
          <cell r="T46">
            <v>-80.48</v>
          </cell>
          <cell r="U46">
            <v>-167.11</v>
          </cell>
          <cell r="V46">
            <v>-153.46</v>
          </cell>
          <cell r="W46">
            <v>-68.12</v>
          </cell>
          <cell r="X46">
            <v>-78.25</v>
          </cell>
          <cell r="Y46">
            <v>-656.904</v>
          </cell>
          <cell r="Z46">
            <v>-6567.96</v>
          </cell>
          <cell r="AA46">
            <v>-4218.5600000000004</v>
          </cell>
          <cell r="AB46">
            <v>-6056.15</v>
          </cell>
          <cell r="AC46">
            <v>-8741.93</v>
          </cell>
          <cell r="AD46">
            <v>-6396.15</v>
          </cell>
          <cell r="AE46">
            <v>-4504</v>
          </cell>
          <cell r="AF46">
            <v>-691.1</v>
          </cell>
          <cell r="AG46">
            <v>-422.71</v>
          </cell>
          <cell r="AH46">
            <v>-479.08</v>
          </cell>
          <cell r="AI46">
            <v>-1486.24</v>
          </cell>
          <cell r="AJ46">
            <v>-1516.626</v>
          </cell>
          <cell r="AK46">
            <v>-6787.58</v>
          </cell>
          <cell r="AL46">
            <v>-3489.46</v>
          </cell>
          <cell r="AM46">
            <v>-5709.23</v>
          </cell>
          <cell r="AN46">
            <v>-5328.7566666666671</v>
          </cell>
          <cell r="AO46">
            <v>36.44</v>
          </cell>
          <cell r="AP46">
            <v>-705.88</v>
          </cell>
          <cell r="AQ46">
            <v>-780.24</v>
          </cell>
          <cell r="AR46">
            <v>-738.55</v>
          </cell>
          <cell r="AS46">
            <v>-614.96</v>
          </cell>
          <cell r="AT46">
            <v>-560.63800000000003</v>
          </cell>
          <cell r="AU46">
            <v>-819.28</v>
          </cell>
          <cell r="AV46">
            <v>-1847.43</v>
          </cell>
          <cell r="AW46">
            <v>-187</v>
          </cell>
          <cell r="AX46">
            <v>-236.21</v>
          </cell>
          <cell r="AY46">
            <v>-168.44</v>
          </cell>
          <cell r="AZ46">
            <v>-62.57</v>
          </cell>
          <cell r="BA46">
            <v>-31.31</v>
          </cell>
          <cell r="BC46">
            <v>-822.63600000000019</v>
          </cell>
          <cell r="BD46">
            <v>-460.79</v>
          </cell>
          <cell r="BE46">
            <v>-879.46</v>
          </cell>
        </row>
        <row r="47">
          <cell r="A47">
            <v>23571</v>
          </cell>
          <cell r="B47" t="str">
            <v>ALBANY___1</v>
          </cell>
          <cell r="C47" t="str">
            <v>CAPITL</v>
          </cell>
          <cell r="D47">
            <v>17664</v>
          </cell>
          <cell r="E47">
            <v>28149.14</v>
          </cell>
          <cell r="F47">
            <v>33950.83</v>
          </cell>
          <cell r="G47">
            <v>21099.8</v>
          </cell>
          <cell r="H47">
            <v>18327.830000000002</v>
          </cell>
          <cell r="I47">
            <v>23838.32</v>
          </cell>
          <cell r="J47">
            <v>36145.410000000003</v>
          </cell>
          <cell r="K47">
            <v>26091.759999999998</v>
          </cell>
          <cell r="L47">
            <v>26926.03</v>
          </cell>
          <cell r="M47">
            <v>29721.066666666666</v>
          </cell>
          <cell r="N47">
            <v>5363.65</v>
          </cell>
          <cell r="O47">
            <v>9342.82</v>
          </cell>
          <cell r="P47">
            <v>8731.39</v>
          </cell>
          <cell r="Q47">
            <v>23604.71</v>
          </cell>
          <cell r="R47">
            <v>8286.06</v>
          </cell>
          <cell r="S47">
            <v>66394.356</v>
          </cell>
          <cell r="T47">
            <v>4331.6400000000003</v>
          </cell>
          <cell r="U47">
            <v>7183.59</v>
          </cell>
          <cell r="V47">
            <v>5896.14</v>
          </cell>
          <cell r="W47">
            <v>2785.96</v>
          </cell>
          <cell r="X47">
            <v>2764.22</v>
          </cell>
          <cell r="Y47">
            <v>27553.859999999997</v>
          </cell>
          <cell r="Z47">
            <v>175296</v>
          </cell>
          <cell r="AA47">
            <v>151562.76</v>
          </cell>
          <cell r="AB47">
            <v>206530.23</v>
          </cell>
          <cell r="AC47">
            <v>243425.96</v>
          </cell>
          <cell r="AD47">
            <v>194203.73749999999</v>
          </cell>
          <cell r="AE47">
            <v>37785.06</v>
          </cell>
          <cell r="AF47">
            <v>19204.900000000001</v>
          </cell>
          <cell r="AG47">
            <v>17638.91</v>
          </cell>
          <cell r="AH47">
            <v>16325.03</v>
          </cell>
          <cell r="AI47">
            <v>48442.400000000001</v>
          </cell>
          <cell r="AJ47">
            <v>27879.26</v>
          </cell>
          <cell r="AK47">
            <v>186449.05</v>
          </cell>
          <cell r="AL47">
            <v>145372.03</v>
          </cell>
          <cell r="AM47">
            <v>155812.43</v>
          </cell>
          <cell r="AN47">
            <v>162544.50333333333</v>
          </cell>
          <cell r="AO47">
            <v>47175.37</v>
          </cell>
          <cell r="AP47">
            <v>44559.09</v>
          </cell>
          <cell r="AQ47">
            <v>44266.73</v>
          </cell>
          <cell r="AR47">
            <v>44898.83</v>
          </cell>
          <cell r="AS47">
            <v>40707.22</v>
          </cell>
          <cell r="AT47">
            <v>44321.448000000004</v>
          </cell>
          <cell r="AU47">
            <v>61347.519999999997</v>
          </cell>
          <cell r="AV47">
            <v>115711.95</v>
          </cell>
          <cell r="AW47">
            <v>9337.1299999999992</v>
          </cell>
          <cell r="AX47">
            <v>11593.38</v>
          </cell>
          <cell r="AY47">
            <v>10069.209999999999</v>
          </cell>
          <cell r="AZ47">
            <v>3684.44</v>
          </cell>
          <cell r="BA47">
            <v>1544.8</v>
          </cell>
          <cell r="BC47">
            <v>43474.751999999993</v>
          </cell>
          <cell r="BD47">
            <v>29778.639999999999</v>
          </cell>
          <cell r="BE47">
            <v>58844.6</v>
          </cell>
        </row>
        <row r="48">
          <cell r="A48">
            <v>23572</v>
          </cell>
          <cell r="B48" t="str">
            <v>ALBANY___2</v>
          </cell>
          <cell r="C48" t="str">
            <v>CAPITL</v>
          </cell>
          <cell r="D48">
            <v>17663.68</v>
          </cell>
          <cell r="E48">
            <v>28149.1</v>
          </cell>
          <cell r="F48">
            <v>33950.89</v>
          </cell>
          <cell r="G48">
            <v>21102.21</v>
          </cell>
          <cell r="H48">
            <v>18330.12</v>
          </cell>
          <cell r="I48">
            <v>23839.200000000001</v>
          </cell>
          <cell r="J48">
            <v>36145.339999999997</v>
          </cell>
          <cell r="K48">
            <v>26091.68</v>
          </cell>
          <cell r="L48">
            <v>26926.7</v>
          </cell>
          <cell r="M48">
            <v>29721.24</v>
          </cell>
          <cell r="N48">
            <v>5364.56</v>
          </cell>
          <cell r="O48">
            <v>9344.01</v>
          </cell>
          <cell r="P48">
            <v>8732.93</v>
          </cell>
          <cell r="Q48">
            <v>23606.15</v>
          </cell>
          <cell r="R48">
            <v>8286.5</v>
          </cell>
          <cell r="S48">
            <v>66400.98</v>
          </cell>
          <cell r="T48">
            <v>4331.78</v>
          </cell>
          <cell r="U48">
            <v>7183.99</v>
          </cell>
          <cell r="V48">
            <v>5896.52</v>
          </cell>
          <cell r="W48">
            <v>2786.13</v>
          </cell>
          <cell r="X48">
            <v>2764.42</v>
          </cell>
          <cell r="Y48">
            <v>27555.408000000007</v>
          </cell>
          <cell r="Z48">
            <v>175402.35</v>
          </cell>
          <cell r="AA48">
            <v>151571.85999999999</v>
          </cell>
          <cell r="AB48">
            <v>206529.95</v>
          </cell>
          <cell r="AC48">
            <v>243463.12</v>
          </cell>
          <cell r="AD48">
            <v>194241.81999999998</v>
          </cell>
          <cell r="AE48">
            <v>37785.06</v>
          </cell>
          <cell r="AF48">
            <v>19227.21</v>
          </cell>
          <cell r="AG48">
            <v>17644.849999999999</v>
          </cell>
          <cell r="AH48">
            <v>16326.5</v>
          </cell>
          <cell r="AI48">
            <v>48446.46</v>
          </cell>
          <cell r="AJ48">
            <v>27886.015999999996</v>
          </cell>
          <cell r="AK48">
            <v>186462.36</v>
          </cell>
          <cell r="AL48">
            <v>145382.48000000001</v>
          </cell>
          <cell r="AM48">
            <v>155827.68</v>
          </cell>
          <cell r="AN48">
            <v>162557.50666666665</v>
          </cell>
          <cell r="AO48">
            <v>47178.25</v>
          </cell>
          <cell r="AP48">
            <v>44562.8</v>
          </cell>
          <cell r="AQ48">
            <v>44268.42</v>
          </cell>
          <cell r="AR48">
            <v>44900.480000000003</v>
          </cell>
          <cell r="AS48">
            <v>40700.550000000003</v>
          </cell>
          <cell r="AT48">
            <v>44322.1</v>
          </cell>
          <cell r="AU48">
            <v>61338.16</v>
          </cell>
          <cell r="AV48">
            <v>115711.12</v>
          </cell>
          <cell r="AW48">
            <v>9335.69</v>
          </cell>
          <cell r="AX48">
            <v>11592.5</v>
          </cell>
          <cell r="AY48">
            <v>10067.18</v>
          </cell>
          <cell r="AZ48">
            <v>3684.05</v>
          </cell>
          <cell r="BA48">
            <v>1544.74</v>
          </cell>
          <cell r="BC48">
            <v>43468.991999999998</v>
          </cell>
          <cell r="BD48">
            <v>29770.94</v>
          </cell>
          <cell r="BE48">
            <v>58826.26</v>
          </cell>
        </row>
        <row r="49">
          <cell r="A49">
            <v>23573</v>
          </cell>
          <cell r="B49" t="str">
            <v>ALBANY___3</v>
          </cell>
          <cell r="C49" t="str">
            <v>CAPITL</v>
          </cell>
          <cell r="D49">
            <v>17663.68</v>
          </cell>
          <cell r="E49">
            <v>28149.1</v>
          </cell>
          <cell r="F49">
            <v>33950.89</v>
          </cell>
          <cell r="G49">
            <v>21102.21</v>
          </cell>
          <cell r="H49">
            <v>18330.12</v>
          </cell>
          <cell r="I49">
            <v>23839.200000000001</v>
          </cell>
          <cell r="J49">
            <v>36145.339999999997</v>
          </cell>
          <cell r="K49">
            <v>26091.68</v>
          </cell>
          <cell r="L49">
            <v>26926.7</v>
          </cell>
          <cell r="M49">
            <v>29721.24</v>
          </cell>
          <cell r="N49">
            <v>5364.56</v>
          </cell>
          <cell r="O49">
            <v>9344.01</v>
          </cell>
          <cell r="P49">
            <v>8732.93</v>
          </cell>
          <cell r="Q49">
            <v>23606.15</v>
          </cell>
          <cell r="R49">
            <v>8286.5</v>
          </cell>
          <cell r="S49">
            <v>66400.98</v>
          </cell>
          <cell r="T49">
            <v>4331.78</v>
          </cell>
          <cell r="U49">
            <v>7183.99</v>
          </cell>
          <cell r="V49">
            <v>5896.52</v>
          </cell>
          <cell r="W49">
            <v>2786.13</v>
          </cell>
          <cell r="X49">
            <v>2764.42</v>
          </cell>
          <cell r="Y49">
            <v>27555.408000000007</v>
          </cell>
          <cell r="Z49">
            <v>175402.35</v>
          </cell>
          <cell r="AA49">
            <v>151571.85999999999</v>
          </cell>
          <cell r="AB49">
            <v>206529.95</v>
          </cell>
          <cell r="AC49">
            <v>243463.12</v>
          </cell>
          <cell r="AD49">
            <v>194241.81999999998</v>
          </cell>
          <cell r="AE49">
            <v>37785.06</v>
          </cell>
          <cell r="AF49">
            <v>19227.21</v>
          </cell>
          <cell r="AG49">
            <v>17644.849999999999</v>
          </cell>
          <cell r="AH49">
            <v>16326.5</v>
          </cell>
          <cell r="AI49">
            <v>48446.46</v>
          </cell>
          <cell r="AJ49">
            <v>27886.015999999996</v>
          </cell>
          <cell r="AK49">
            <v>186462.36</v>
          </cell>
          <cell r="AL49">
            <v>145382.48000000001</v>
          </cell>
          <cell r="AM49">
            <v>155827.68</v>
          </cell>
          <cell r="AN49">
            <v>162557.50666666665</v>
          </cell>
          <cell r="AO49">
            <v>47178.25</v>
          </cell>
          <cell r="AP49">
            <v>44562.8</v>
          </cell>
          <cell r="AQ49">
            <v>44268.42</v>
          </cell>
          <cell r="AR49">
            <v>44900.480000000003</v>
          </cell>
          <cell r="AS49">
            <v>40700.550000000003</v>
          </cell>
          <cell r="AT49">
            <v>44322.1</v>
          </cell>
          <cell r="AU49">
            <v>61338.16</v>
          </cell>
          <cell r="AV49">
            <v>115711.12</v>
          </cell>
          <cell r="AW49">
            <v>9335.69</v>
          </cell>
          <cell r="AX49">
            <v>11592.5</v>
          </cell>
          <cell r="AY49">
            <v>10067.18</v>
          </cell>
          <cell r="AZ49">
            <v>3684.05</v>
          </cell>
          <cell r="BA49">
            <v>1544.74</v>
          </cell>
          <cell r="BC49">
            <v>43468.991999999998</v>
          </cell>
          <cell r="BD49">
            <v>29770.94</v>
          </cell>
          <cell r="BE49">
            <v>58826.26</v>
          </cell>
        </row>
        <row r="50">
          <cell r="A50">
            <v>23574</v>
          </cell>
          <cell r="B50" t="str">
            <v>ALBANY___4</v>
          </cell>
          <cell r="C50" t="str">
            <v>CAPITL</v>
          </cell>
          <cell r="D50">
            <v>17663.669999999998</v>
          </cell>
          <cell r="E50">
            <v>28149.1</v>
          </cell>
          <cell r="F50">
            <v>33950.89</v>
          </cell>
          <cell r="G50">
            <v>21102.27</v>
          </cell>
          <cell r="H50">
            <v>18330.18</v>
          </cell>
          <cell r="I50">
            <v>23839.222000000002</v>
          </cell>
          <cell r="J50">
            <v>36145.339999999997</v>
          </cell>
          <cell r="K50">
            <v>26091.68</v>
          </cell>
          <cell r="L50">
            <v>26926.720000000001</v>
          </cell>
          <cell r="M50">
            <v>29721.246666666662</v>
          </cell>
          <cell r="N50">
            <v>5364.58</v>
          </cell>
          <cell r="O50">
            <v>9344.0400000000009</v>
          </cell>
          <cell r="P50">
            <v>8732.9599999999991</v>
          </cell>
          <cell r="Q50">
            <v>23606.22</v>
          </cell>
          <cell r="R50">
            <v>8286.52</v>
          </cell>
          <cell r="S50">
            <v>66401.184000000008</v>
          </cell>
          <cell r="T50">
            <v>4331.78</v>
          </cell>
          <cell r="U50">
            <v>7184.01</v>
          </cell>
          <cell r="V50">
            <v>5896.54</v>
          </cell>
          <cell r="W50">
            <v>2786.14</v>
          </cell>
          <cell r="X50">
            <v>2764.43</v>
          </cell>
          <cell r="Y50">
            <v>27555.48</v>
          </cell>
          <cell r="Z50">
            <v>175403.21</v>
          </cell>
          <cell r="AA50">
            <v>151572.21</v>
          </cell>
          <cell r="AB50">
            <v>206529.94</v>
          </cell>
          <cell r="AC50">
            <v>243463.87</v>
          </cell>
          <cell r="AD50">
            <v>194242.3075</v>
          </cell>
          <cell r="AE50">
            <v>37785.06</v>
          </cell>
          <cell r="AF50">
            <v>19227.21</v>
          </cell>
          <cell r="AG50">
            <v>17644.91</v>
          </cell>
          <cell r="AH50">
            <v>16326.57</v>
          </cell>
          <cell r="AI50">
            <v>48446.67</v>
          </cell>
          <cell r="AJ50">
            <v>27886.083999999995</v>
          </cell>
          <cell r="AK50">
            <v>186462.87</v>
          </cell>
          <cell r="AL50">
            <v>145382.88</v>
          </cell>
          <cell r="AM50">
            <v>155828.13</v>
          </cell>
          <cell r="AN50">
            <v>162557.96</v>
          </cell>
          <cell r="AO50">
            <v>47178.29</v>
          </cell>
          <cell r="AP50">
            <v>44562.87</v>
          </cell>
          <cell r="AQ50">
            <v>44268.480000000003</v>
          </cell>
          <cell r="AR50">
            <v>44900.54</v>
          </cell>
          <cell r="AS50">
            <v>40700.660000000003</v>
          </cell>
          <cell r="AT50">
            <v>44322.168000000005</v>
          </cell>
          <cell r="AU50">
            <v>61338.35</v>
          </cell>
          <cell r="AV50">
            <v>115711.28</v>
          </cell>
          <cell r="AW50">
            <v>9335.7099999999991</v>
          </cell>
          <cell r="AX50">
            <v>11592.52</v>
          </cell>
          <cell r="AY50">
            <v>10067.219999999999</v>
          </cell>
          <cell r="AZ50">
            <v>3684.05</v>
          </cell>
          <cell r="BA50">
            <v>1544.74</v>
          </cell>
          <cell r="BC50">
            <v>43469.088000000003</v>
          </cell>
          <cell r="BD50">
            <v>29771.07</v>
          </cell>
          <cell r="BE50">
            <v>58826.57</v>
          </cell>
        </row>
        <row r="51">
          <cell r="A51">
            <v>23575</v>
          </cell>
          <cell r="B51" t="str">
            <v>NINE_MILE_1</v>
          </cell>
          <cell r="C51" t="str">
            <v>CENTRL</v>
          </cell>
          <cell r="D51">
            <v>1598.5</v>
          </cell>
          <cell r="E51">
            <v>1262.8399999999999</v>
          </cell>
          <cell r="F51">
            <v>3007.3</v>
          </cell>
          <cell r="G51">
            <v>938.59</v>
          </cell>
          <cell r="H51">
            <v>841.03</v>
          </cell>
          <cell r="I51">
            <v>1529.652</v>
          </cell>
          <cell r="J51">
            <v>900.25</v>
          </cell>
          <cell r="K51">
            <v>-89.86</v>
          </cell>
          <cell r="L51">
            <v>-403.38</v>
          </cell>
          <cell r="M51">
            <v>135.66999999999999</v>
          </cell>
          <cell r="N51">
            <v>417.17</v>
          </cell>
          <cell r="O51">
            <v>424.53</v>
          </cell>
          <cell r="P51">
            <v>915.44</v>
          </cell>
          <cell r="Q51">
            <v>1115.52</v>
          </cell>
          <cell r="R51">
            <v>373.33</v>
          </cell>
          <cell r="S51">
            <v>3895.1880000000001</v>
          </cell>
          <cell r="T51">
            <v>-59.23</v>
          </cell>
          <cell r="U51">
            <v>-159.49</v>
          </cell>
          <cell r="V51">
            <v>196.9</v>
          </cell>
          <cell r="W51">
            <v>71.3</v>
          </cell>
          <cell r="X51">
            <v>92.44</v>
          </cell>
          <cell r="Y51">
            <v>170.30400000000003</v>
          </cell>
          <cell r="Z51">
            <v>9070.07</v>
          </cell>
          <cell r="AA51">
            <v>6491.14</v>
          </cell>
          <cell r="AB51">
            <v>10006.530000000001</v>
          </cell>
          <cell r="AC51">
            <v>9276.18</v>
          </cell>
          <cell r="AD51">
            <v>8710.98</v>
          </cell>
          <cell r="AE51">
            <v>7137.12</v>
          </cell>
          <cell r="AF51">
            <v>1733.14</v>
          </cell>
          <cell r="AG51">
            <v>1499.49</v>
          </cell>
          <cell r="AH51">
            <v>1322.44</v>
          </cell>
          <cell r="AI51">
            <v>2253.83</v>
          </cell>
          <cell r="AJ51">
            <v>2789.2040000000002</v>
          </cell>
          <cell r="AK51">
            <v>15654.9</v>
          </cell>
          <cell r="AL51">
            <v>5328.06</v>
          </cell>
          <cell r="AM51">
            <v>3767.9</v>
          </cell>
          <cell r="AN51">
            <v>8250.2866666666669</v>
          </cell>
          <cell r="AO51">
            <v>413.54</v>
          </cell>
          <cell r="AP51">
            <v>124.92</v>
          </cell>
          <cell r="AQ51">
            <v>-1152.1500000000001</v>
          </cell>
          <cell r="AR51">
            <v>-1083.23</v>
          </cell>
          <cell r="AS51">
            <v>-1418.87</v>
          </cell>
          <cell r="AT51">
            <v>-623.15800000000002</v>
          </cell>
          <cell r="AU51">
            <v>-2211.4</v>
          </cell>
          <cell r="AV51">
            <v>-2681.11</v>
          </cell>
          <cell r="AW51">
            <v>38.130000000000003</v>
          </cell>
          <cell r="AX51">
            <v>275.45</v>
          </cell>
          <cell r="AY51">
            <v>213.92</v>
          </cell>
          <cell r="AZ51">
            <v>97.06</v>
          </cell>
          <cell r="BA51">
            <v>-51.12</v>
          </cell>
          <cell r="BC51">
            <v>688.12799999999993</v>
          </cell>
          <cell r="BD51">
            <v>939.5</v>
          </cell>
          <cell r="BE51">
            <v>1661.9</v>
          </cell>
        </row>
        <row r="52">
          <cell r="A52">
            <v>23579</v>
          </cell>
          <cell r="B52" t="str">
            <v>GOUDEY___7</v>
          </cell>
          <cell r="C52" t="str">
            <v>CENTRL</v>
          </cell>
          <cell r="D52">
            <v>9145.0499999999993</v>
          </cell>
          <cell r="E52">
            <v>7038.69</v>
          </cell>
          <cell r="F52">
            <v>14495.42</v>
          </cell>
          <cell r="G52">
            <v>5324.71</v>
          </cell>
          <cell r="H52">
            <v>4687.32</v>
          </cell>
          <cell r="I52">
            <v>8138.2379999999994</v>
          </cell>
          <cell r="J52">
            <v>6533.64</v>
          </cell>
          <cell r="K52">
            <v>3187.82</v>
          </cell>
          <cell r="L52">
            <v>1893.54</v>
          </cell>
          <cell r="M52">
            <v>3871.6666666666665</v>
          </cell>
          <cell r="N52">
            <v>2025.4</v>
          </cell>
          <cell r="O52">
            <v>2409.54</v>
          </cell>
          <cell r="P52">
            <v>3490.87</v>
          </cell>
          <cell r="Q52">
            <v>6028.69</v>
          </cell>
          <cell r="R52">
            <v>2137.2399999999998</v>
          </cell>
          <cell r="S52">
            <v>19310.088</v>
          </cell>
          <cell r="T52">
            <v>240.9</v>
          </cell>
          <cell r="U52">
            <v>1177.76</v>
          </cell>
          <cell r="V52">
            <v>1212.3900000000001</v>
          </cell>
          <cell r="W52">
            <v>502.96</v>
          </cell>
          <cell r="X52">
            <v>601.79</v>
          </cell>
          <cell r="Y52">
            <v>4482.9600000000009</v>
          </cell>
          <cell r="Z52">
            <v>45778.73</v>
          </cell>
          <cell r="AA52">
            <v>40202.06</v>
          </cell>
          <cell r="AB52">
            <v>52540.42</v>
          </cell>
          <cell r="AC52">
            <v>64807.89</v>
          </cell>
          <cell r="AD52">
            <v>50832.275000000009</v>
          </cell>
          <cell r="AE52">
            <v>23538.51</v>
          </cell>
          <cell r="AF52">
            <v>8503.9</v>
          </cell>
          <cell r="AG52">
            <v>7538.39</v>
          </cell>
          <cell r="AH52">
            <v>6315.19</v>
          </cell>
          <cell r="AI52">
            <v>12191.57</v>
          </cell>
          <cell r="AJ52">
            <v>11617.511999999999</v>
          </cell>
          <cell r="AK52">
            <v>67892.44</v>
          </cell>
          <cell r="AL52">
            <v>32125.86</v>
          </cell>
          <cell r="AM52">
            <v>43093.29</v>
          </cell>
          <cell r="AN52">
            <v>47703.863333333335</v>
          </cell>
          <cell r="AO52">
            <v>11587.19</v>
          </cell>
          <cell r="AP52">
            <v>11354.87</v>
          </cell>
          <cell r="AQ52">
            <v>10887.39</v>
          </cell>
          <cell r="AR52">
            <v>10986.18</v>
          </cell>
          <cell r="AS52">
            <v>10334.26</v>
          </cell>
          <cell r="AT52">
            <v>11029.977999999999</v>
          </cell>
          <cell r="AU52">
            <v>14648.33</v>
          </cell>
          <cell r="AV52">
            <v>28373.62</v>
          </cell>
          <cell r="AW52">
            <v>2201.64</v>
          </cell>
          <cell r="AX52">
            <v>2319.67</v>
          </cell>
          <cell r="AY52">
            <v>2533.5100000000002</v>
          </cell>
          <cell r="AZ52">
            <v>850.29</v>
          </cell>
          <cell r="BA52">
            <v>31.47</v>
          </cell>
          <cell r="BC52">
            <v>9523.8960000000006</v>
          </cell>
          <cell r="BD52">
            <v>7297.38</v>
          </cell>
          <cell r="BE52">
            <v>16127</v>
          </cell>
        </row>
        <row r="53">
          <cell r="A53">
            <v>23580</v>
          </cell>
          <cell r="B53" t="str">
            <v>GOUDEY___8</v>
          </cell>
          <cell r="C53" t="str">
            <v>CENTRL</v>
          </cell>
          <cell r="D53">
            <v>9144.9500000000007</v>
          </cell>
          <cell r="E53">
            <v>7042.97</v>
          </cell>
          <cell r="F53">
            <v>14498.03</v>
          </cell>
          <cell r="G53">
            <v>5326.95</v>
          </cell>
          <cell r="H53">
            <v>4689.1000000000004</v>
          </cell>
          <cell r="I53">
            <v>8140.4</v>
          </cell>
          <cell r="J53">
            <v>6519.84</v>
          </cell>
          <cell r="K53">
            <v>3173.92</v>
          </cell>
          <cell r="L53">
            <v>1873.71</v>
          </cell>
          <cell r="M53">
            <v>3855.8233333333337</v>
          </cell>
          <cell r="N53">
            <v>2026.08</v>
          </cell>
          <cell r="O53">
            <v>2411.0500000000002</v>
          </cell>
          <cell r="P53">
            <v>3491.27</v>
          </cell>
          <cell r="Q53">
            <v>6031.5</v>
          </cell>
          <cell r="R53">
            <v>2137.44</v>
          </cell>
          <cell r="S53">
            <v>19316.807999999997</v>
          </cell>
          <cell r="T53">
            <v>237.99</v>
          </cell>
          <cell r="U53">
            <v>1173.83</v>
          </cell>
          <cell r="V53">
            <v>1193.33</v>
          </cell>
          <cell r="W53">
            <v>501.39</v>
          </cell>
          <cell r="X53">
            <v>595.04</v>
          </cell>
          <cell r="Y53">
            <v>4441.8959999999997</v>
          </cell>
          <cell r="Z53">
            <v>45619.49</v>
          </cell>
          <cell r="AA53">
            <v>39463.89</v>
          </cell>
          <cell r="AB53">
            <v>52450.080000000002</v>
          </cell>
          <cell r="AC53">
            <v>64419.89</v>
          </cell>
          <cell r="AD53">
            <v>50488.337500000009</v>
          </cell>
          <cell r="AE53">
            <v>23528.71</v>
          </cell>
          <cell r="AF53">
            <v>8512.4699999999993</v>
          </cell>
          <cell r="AG53">
            <v>7541.06</v>
          </cell>
          <cell r="AH53">
            <v>6318.22</v>
          </cell>
          <cell r="AI53">
            <v>12205.58</v>
          </cell>
          <cell r="AJ53">
            <v>11621.208000000001</v>
          </cell>
          <cell r="AK53">
            <v>67811.8</v>
          </cell>
          <cell r="AL53">
            <v>32060.46</v>
          </cell>
          <cell r="AM53">
            <v>42979.22</v>
          </cell>
          <cell r="AN53">
            <v>47617.16</v>
          </cell>
          <cell r="AO53">
            <v>11584.02</v>
          </cell>
          <cell r="AP53">
            <v>11352.16</v>
          </cell>
          <cell r="AQ53">
            <v>10916.9</v>
          </cell>
          <cell r="AR53">
            <v>11048.52</v>
          </cell>
          <cell r="AS53">
            <v>10365.61</v>
          </cell>
          <cell r="AT53">
            <v>11053.442000000001</v>
          </cell>
          <cell r="AU53">
            <v>14695.03</v>
          </cell>
          <cell r="AV53">
            <v>28458.26</v>
          </cell>
          <cell r="AW53">
            <v>2208.5</v>
          </cell>
          <cell r="AX53">
            <v>2318.35</v>
          </cell>
          <cell r="AY53">
            <v>2531.62</v>
          </cell>
          <cell r="AZ53">
            <v>853.62</v>
          </cell>
          <cell r="BA53">
            <v>33.01</v>
          </cell>
          <cell r="BC53">
            <v>9534.119999999999</v>
          </cell>
          <cell r="BD53">
            <v>7323.02</v>
          </cell>
          <cell r="BE53">
            <v>16186.56</v>
          </cell>
        </row>
        <row r="54">
          <cell r="A54">
            <v>23582</v>
          </cell>
          <cell r="B54" t="str">
            <v>GREENIDGE___3</v>
          </cell>
          <cell r="C54" t="str">
            <v>CENTRL</v>
          </cell>
          <cell r="D54">
            <v>7756.48</v>
          </cell>
          <cell r="E54">
            <v>3714.78</v>
          </cell>
          <cell r="F54">
            <v>10035.82</v>
          </cell>
          <cell r="G54">
            <v>2831.67</v>
          </cell>
          <cell r="H54">
            <v>2525.06</v>
          </cell>
          <cell r="I54">
            <v>5372.7620000000006</v>
          </cell>
          <cell r="J54">
            <v>2517.86</v>
          </cell>
          <cell r="K54">
            <v>286.3</v>
          </cell>
          <cell r="L54">
            <v>-1291.03</v>
          </cell>
          <cell r="M54">
            <v>504.37666666666678</v>
          </cell>
          <cell r="N54">
            <v>1348.71</v>
          </cell>
          <cell r="O54">
            <v>1279.27</v>
          </cell>
          <cell r="P54">
            <v>2446.0300000000002</v>
          </cell>
          <cell r="Q54">
            <v>3246.42</v>
          </cell>
          <cell r="R54">
            <v>1138.8900000000001</v>
          </cell>
          <cell r="S54">
            <v>11351.184000000001</v>
          </cell>
          <cell r="T54">
            <v>-137.09</v>
          </cell>
          <cell r="U54">
            <v>427.08</v>
          </cell>
          <cell r="V54">
            <v>540.76</v>
          </cell>
          <cell r="W54">
            <v>200.12</v>
          </cell>
          <cell r="X54">
            <v>285.48</v>
          </cell>
          <cell r="Y54">
            <v>1579.62</v>
          </cell>
          <cell r="Z54">
            <v>25783.75</v>
          </cell>
          <cell r="AA54">
            <v>21665.1</v>
          </cell>
          <cell r="AB54">
            <v>28958.07</v>
          </cell>
          <cell r="AC54">
            <v>37104.53</v>
          </cell>
          <cell r="AD54">
            <v>28377.862499999999</v>
          </cell>
          <cell r="AE54">
            <v>19639.38</v>
          </cell>
          <cell r="AF54">
            <v>5517.52</v>
          </cell>
          <cell r="AG54">
            <v>5128.12</v>
          </cell>
          <cell r="AH54">
            <v>4225.53</v>
          </cell>
          <cell r="AI54">
            <v>6307.48</v>
          </cell>
          <cell r="AJ54">
            <v>8163.6059999999998</v>
          </cell>
          <cell r="AK54">
            <v>48314.29</v>
          </cell>
          <cell r="AL54">
            <v>15235.03</v>
          </cell>
          <cell r="AM54">
            <v>25236.639999999999</v>
          </cell>
          <cell r="AN54">
            <v>29595.319999999996</v>
          </cell>
          <cell r="AO54">
            <v>6658.46</v>
          </cell>
          <cell r="AP54">
            <v>6541.75</v>
          </cell>
          <cell r="AQ54">
            <v>6191.9</v>
          </cell>
          <cell r="AR54">
            <v>6344.7</v>
          </cell>
          <cell r="AS54">
            <v>6019.62</v>
          </cell>
          <cell r="AT54">
            <v>6351.2860000000001</v>
          </cell>
          <cell r="AU54">
            <v>8300.43</v>
          </cell>
          <cell r="AV54">
            <v>16218.18</v>
          </cell>
          <cell r="AW54">
            <v>1244.8699999999999</v>
          </cell>
          <cell r="AX54">
            <v>1238.3399999999999</v>
          </cell>
          <cell r="AY54">
            <v>1415.69</v>
          </cell>
          <cell r="AZ54">
            <v>467.63</v>
          </cell>
          <cell r="BA54">
            <v>-133.05000000000001</v>
          </cell>
          <cell r="BC54">
            <v>5080.1759999999995</v>
          </cell>
          <cell r="BD54">
            <v>4351.25</v>
          </cell>
          <cell r="BE54">
            <v>9462.31</v>
          </cell>
        </row>
        <row r="55">
          <cell r="A55">
            <v>23583</v>
          </cell>
          <cell r="B55" t="str">
            <v>GREENIDGE___4</v>
          </cell>
          <cell r="C55" t="str">
            <v>CENTRL</v>
          </cell>
          <cell r="D55">
            <v>7756.43</v>
          </cell>
          <cell r="E55">
            <v>3715.1</v>
          </cell>
          <cell r="F55">
            <v>10036.129999999999</v>
          </cell>
          <cell r="G55">
            <v>2831.85</v>
          </cell>
          <cell r="H55">
            <v>2525.21</v>
          </cell>
          <cell r="I55">
            <v>5372.9439999999995</v>
          </cell>
          <cell r="J55">
            <v>2498.64</v>
          </cell>
          <cell r="K55">
            <v>269.05</v>
          </cell>
          <cell r="L55">
            <v>-1322.04</v>
          </cell>
          <cell r="M55">
            <v>481.88333333333338</v>
          </cell>
          <cell r="N55">
            <v>1348.78</v>
          </cell>
          <cell r="O55">
            <v>1279.3800000000001</v>
          </cell>
          <cell r="P55">
            <v>2446.1</v>
          </cell>
          <cell r="Q55">
            <v>3234.61</v>
          </cell>
          <cell r="R55">
            <v>1138.95</v>
          </cell>
          <cell r="S55">
            <v>11337.384000000002</v>
          </cell>
          <cell r="T55">
            <v>-139.99</v>
          </cell>
          <cell r="U55">
            <v>417.31</v>
          </cell>
          <cell r="V55">
            <v>537.91999999999996</v>
          </cell>
          <cell r="W55">
            <v>198.72</v>
          </cell>
          <cell r="X55">
            <v>284.17</v>
          </cell>
          <cell r="Y55">
            <v>1557.7560000000003</v>
          </cell>
          <cell r="Z55">
            <v>25706.67</v>
          </cell>
          <cell r="AA55">
            <v>21666.21</v>
          </cell>
          <cell r="AB55">
            <v>28959.57</v>
          </cell>
          <cell r="AC55">
            <v>37105.89</v>
          </cell>
          <cell r="AD55">
            <v>28359.584999999999</v>
          </cell>
          <cell r="AE55">
            <v>19639.080000000002</v>
          </cell>
          <cell r="AF55">
            <v>5495.95</v>
          </cell>
          <cell r="AG55">
            <v>5128.2700000000004</v>
          </cell>
          <cell r="AH55">
            <v>4217.5200000000004</v>
          </cell>
          <cell r="AI55">
            <v>6308.19</v>
          </cell>
          <cell r="AJ55">
            <v>8157.8020000000015</v>
          </cell>
          <cell r="AK55">
            <v>48314.96</v>
          </cell>
          <cell r="AL55">
            <v>15160.68</v>
          </cell>
          <cell r="AM55">
            <v>25193.5</v>
          </cell>
          <cell r="AN55">
            <v>29556.38</v>
          </cell>
          <cell r="AO55">
            <v>6645.21</v>
          </cell>
          <cell r="AP55">
            <v>6541.51</v>
          </cell>
          <cell r="AQ55">
            <v>6197.89</v>
          </cell>
          <cell r="AR55">
            <v>6329.93</v>
          </cell>
          <cell r="AS55">
            <v>6006.11</v>
          </cell>
          <cell r="AT55">
            <v>6344.13</v>
          </cell>
          <cell r="AU55">
            <v>8280.85</v>
          </cell>
          <cell r="AV55">
            <v>16180.33</v>
          </cell>
          <cell r="AW55">
            <v>1242.01</v>
          </cell>
          <cell r="AX55">
            <v>1235.5</v>
          </cell>
          <cell r="AY55">
            <v>1412.23</v>
          </cell>
          <cell r="AZ55">
            <v>466.42</v>
          </cell>
          <cell r="BA55">
            <v>-133.83000000000001</v>
          </cell>
          <cell r="BC55">
            <v>5066.7960000000003</v>
          </cell>
          <cell r="BD55">
            <v>4341.8100000000004</v>
          </cell>
          <cell r="BE55">
            <v>9440.61</v>
          </cell>
        </row>
        <row r="56">
          <cell r="A56">
            <v>23584</v>
          </cell>
          <cell r="B56" t="str">
            <v>MILLIKEN___1</v>
          </cell>
          <cell r="C56" t="str">
            <v>CENTRL</v>
          </cell>
          <cell r="D56">
            <v>5355.39</v>
          </cell>
          <cell r="E56">
            <v>3359.49</v>
          </cell>
          <cell r="F56">
            <v>7989.43</v>
          </cell>
          <cell r="G56">
            <v>2567.89</v>
          </cell>
          <cell r="H56">
            <v>2276.6999999999998</v>
          </cell>
          <cell r="I56">
            <v>4309.7800000000007</v>
          </cell>
          <cell r="J56">
            <v>2648</v>
          </cell>
          <cell r="K56">
            <v>881.98</v>
          </cell>
          <cell r="L56">
            <v>-210.87</v>
          </cell>
          <cell r="M56">
            <v>1106.3700000000001</v>
          </cell>
          <cell r="N56">
            <v>1097.56</v>
          </cell>
          <cell r="O56">
            <v>1133.05</v>
          </cell>
          <cell r="P56">
            <v>2029.56</v>
          </cell>
          <cell r="Q56">
            <v>2936.97</v>
          </cell>
          <cell r="R56">
            <v>1035.3399999999999</v>
          </cell>
          <cell r="S56">
            <v>9878.9759999999987</v>
          </cell>
          <cell r="T56">
            <v>18.29</v>
          </cell>
          <cell r="U56">
            <v>468.34</v>
          </cell>
          <cell r="V56">
            <v>519.29999999999995</v>
          </cell>
          <cell r="W56">
            <v>206.68</v>
          </cell>
          <cell r="X56">
            <v>267.04000000000002</v>
          </cell>
          <cell r="Y56">
            <v>1775.5799999999997</v>
          </cell>
          <cell r="Z56">
            <v>23030.86</v>
          </cell>
          <cell r="AA56">
            <v>19093.05</v>
          </cell>
          <cell r="AB56">
            <v>25960.91</v>
          </cell>
          <cell r="AC56">
            <v>33441.79</v>
          </cell>
          <cell r="AD56">
            <v>25381.652500000004</v>
          </cell>
          <cell r="AE56">
            <v>15376.28</v>
          </cell>
          <cell r="AF56">
            <v>4472.97</v>
          </cell>
          <cell r="AG56">
            <v>4077.7</v>
          </cell>
          <cell r="AH56">
            <v>3414.92</v>
          </cell>
          <cell r="AI56">
            <v>5629.5</v>
          </cell>
          <cell r="AJ56">
            <v>6594.2740000000003</v>
          </cell>
          <cell r="AK56">
            <v>38401.97</v>
          </cell>
          <cell r="AL56">
            <v>12664.3</v>
          </cell>
          <cell r="AM56">
            <v>21836.080000000002</v>
          </cell>
          <cell r="AN56">
            <v>24300.783333333336</v>
          </cell>
          <cell r="AO56">
            <v>6033.78</v>
          </cell>
          <cell r="AP56">
            <v>5866.68</v>
          </cell>
          <cell r="AQ56">
            <v>5533.93</v>
          </cell>
          <cell r="AR56">
            <v>5703.3</v>
          </cell>
          <cell r="AS56">
            <v>5399</v>
          </cell>
          <cell r="AT56">
            <v>5707.3379999999997</v>
          </cell>
          <cell r="AU56">
            <v>6859.04</v>
          </cell>
          <cell r="AV56">
            <v>14737.8</v>
          </cell>
          <cell r="AW56">
            <v>1074.52</v>
          </cell>
          <cell r="AX56">
            <v>641.59</v>
          </cell>
          <cell r="AY56">
            <v>1256.8599999999999</v>
          </cell>
          <cell r="AZ56">
            <v>354.64</v>
          </cell>
          <cell r="BA56">
            <v>-121.68</v>
          </cell>
          <cell r="BC56">
            <v>3847.116</v>
          </cell>
          <cell r="BD56">
            <v>3667.22</v>
          </cell>
          <cell r="BE56">
            <v>7752.75</v>
          </cell>
        </row>
        <row r="57">
          <cell r="A57">
            <v>23585</v>
          </cell>
          <cell r="B57" t="str">
            <v>MILLIKEN___2</v>
          </cell>
          <cell r="C57" t="str">
            <v>CENTRL</v>
          </cell>
          <cell r="D57">
            <v>5355.39</v>
          </cell>
          <cell r="E57">
            <v>3359.94</v>
          </cell>
          <cell r="F57">
            <v>7989.62</v>
          </cell>
          <cell r="G57">
            <v>2568.2199999999998</v>
          </cell>
          <cell r="H57">
            <v>2276.9299999999998</v>
          </cell>
          <cell r="I57">
            <v>4310.0200000000004</v>
          </cell>
          <cell r="J57">
            <v>2664.45</v>
          </cell>
          <cell r="K57">
            <v>890.91</v>
          </cell>
          <cell r="L57">
            <v>-198.94</v>
          </cell>
          <cell r="M57">
            <v>1118.8066666666666</v>
          </cell>
          <cell r="N57">
            <v>1097.6400000000001</v>
          </cell>
          <cell r="O57">
            <v>1133.2</v>
          </cell>
          <cell r="P57">
            <v>2029.61</v>
          </cell>
          <cell r="Q57">
            <v>2937.19</v>
          </cell>
          <cell r="R57">
            <v>1035.44</v>
          </cell>
          <cell r="S57">
            <v>9879.6959999999999</v>
          </cell>
          <cell r="T57">
            <v>18.350000000000001</v>
          </cell>
          <cell r="U57">
            <v>470.83</v>
          </cell>
          <cell r="V57">
            <v>521.6</v>
          </cell>
          <cell r="W57">
            <v>207.7</v>
          </cell>
          <cell r="X57">
            <v>268.14</v>
          </cell>
          <cell r="Y57">
            <v>1783.9439999999997</v>
          </cell>
          <cell r="Z57">
            <v>23032.03</v>
          </cell>
          <cell r="AA57">
            <v>19094.63</v>
          </cell>
          <cell r="AB57">
            <v>25962.7</v>
          </cell>
          <cell r="AC57">
            <v>33442.980000000003</v>
          </cell>
          <cell r="AD57">
            <v>25383.084999999999</v>
          </cell>
          <cell r="AE57">
            <v>15375.17</v>
          </cell>
          <cell r="AF57">
            <v>4473.25</v>
          </cell>
          <cell r="AG57">
            <v>4077.84</v>
          </cell>
          <cell r="AH57">
            <v>3415.02</v>
          </cell>
          <cell r="AI57">
            <v>5630.46</v>
          </cell>
          <cell r="AJ57">
            <v>6594.348</v>
          </cell>
          <cell r="AK57">
            <v>38469.46</v>
          </cell>
          <cell r="AL57">
            <v>12922.76</v>
          </cell>
          <cell r="AM57">
            <v>21943.49</v>
          </cell>
          <cell r="AN57">
            <v>24445.236666666668</v>
          </cell>
          <cell r="AO57">
            <v>6019.4</v>
          </cell>
          <cell r="AP57">
            <v>5851.95</v>
          </cell>
          <cell r="AQ57">
            <v>5523.1</v>
          </cell>
          <cell r="AR57">
            <v>5682.32</v>
          </cell>
          <cell r="AS57">
            <v>5377.5</v>
          </cell>
          <cell r="AT57">
            <v>5690.8539999999994</v>
          </cell>
          <cell r="AU57">
            <v>6831.53</v>
          </cell>
          <cell r="AV57">
            <v>14685.6</v>
          </cell>
          <cell r="AW57">
            <v>1070.26</v>
          </cell>
          <cell r="AX57">
            <v>639.17999999999995</v>
          </cell>
          <cell r="AY57">
            <v>1251.83</v>
          </cell>
          <cell r="AZ57">
            <v>353.45</v>
          </cell>
          <cell r="BA57">
            <v>-121.11</v>
          </cell>
          <cell r="BC57">
            <v>3832.3319999999999</v>
          </cell>
          <cell r="BD57">
            <v>3649.72</v>
          </cell>
          <cell r="BE57">
            <v>7721.56</v>
          </cell>
        </row>
        <row r="58">
          <cell r="A58">
            <v>23586</v>
          </cell>
          <cell r="B58" t="str">
            <v>DANSKAMMER___1</v>
          </cell>
          <cell r="C58" t="str">
            <v>HUD_VL</v>
          </cell>
          <cell r="D58">
            <v>29814.04</v>
          </cell>
          <cell r="E58">
            <v>26757.39</v>
          </cell>
          <cell r="F58">
            <v>34000.730000000003</v>
          </cell>
          <cell r="G58">
            <v>19098.53</v>
          </cell>
          <cell r="H58">
            <v>17495.009999999998</v>
          </cell>
          <cell r="I58">
            <v>25433.14</v>
          </cell>
          <cell r="J58">
            <v>32510.79</v>
          </cell>
          <cell r="K58">
            <v>23987.31</v>
          </cell>
          <cell r="L58">
            <v>25463.97</v>
          </cell>
          <cell r="M58">
            <v>27320.690000000002</v>
          </cell>
          <cell r="N58">
            <v>4795.34</v>
          </cell>
          <cell r="O58">
            <v>8380.7999999999993</v>
          </cell>
          <cell r="P58">
            <v>8713.98</v>
          </cell>
          <cell r="Q58">
            <v>21177.01</v>
          </cell>
          <cell r="R58">
            <v>9420.7900000000009</v>
          </cell>
          <cell r="S58">
            <v>62985.503999999994</v>
          </cell>
          <cell r="T58">
            <v>4100.43</v>
          </cell>
          <cell r="U58">
            <v>6582.75</v>
          </cell>
          <cell r="V58">
            <v>5271.76</v>
          </cell>
          <cell r="W58">
            <v>2478.27</v>
          </cell>
          <cell r="X58">
            <v>2462.08</v>
          </cell>
          <cell r="Y58">
            <v>25074.347999999998</v>
          </cell>
          <cell r="Z58">
            <v>151957.67000000001</v>
          </cell>
          <cell r="AA58">
            <v>131813.6</v>
          </cell>
          <cell r="AB58">
            <v>178241.26</v>
          </cell>
          <cell r="AC58">
            <v>209042.9</v>
          </cell>
          <cell r="AD58">
            <v>167763.85750000001</v>
          </cell>
          <cell r="AE58">
            <v>71041.929999999993</v>
          </cell>
          <cell r="AF58">
            <v>55346.27</v>
          </cell>
          <cell r="AG58">
            <v>54253</v>
          </cell>
          <cell r="AH58">
            <v>34730.050000000003</v>
          </cell>
          <cell r="AI58">
            <v>45836.18</v>
          </cell>
          <cell r="AJ58">
            <v>52241.485999999997</v>
          </cell>
          <cell r="AK58">
            <v>186048.8</v>
          </cell>
          <cell r="AL58">
            <v>139083.65</v>
          </cell>
          <cell r="AM58">
            <v>153943.16</v>
          </cell>
          <cell r="AN58">
            <v>159691.87</v>
          </cell>
          <cell r="AO58">
            <v>44787.27</v>
          </cell>
          <cell r="AP58">
            <v>42458.47</v>
          </cell>
          <cell r="AQ58">
            <v>42765.279999999999</v>
          </cell>
          <cell r="AR58">
            <v>42816.81</v>
          </cell>
          <cell r="AS58">
            <v>39048.07</v>
          </cell>
          <cell r="AT58">
            <v>42375.18</v>
          </cell>
          <cell r="AU58">
            <v>65509.81</v>
          </cell>
          <cell r="AV58">
            <v>101935.78</v>
          </cell>
          <cell r="AW58">
            <v>8641.9699999999993</v>
          </cell>
          <cell r="AX58">
            <v>10640.93</v>
          </cell>
          <cell r="AY58">
            <v>10838.17</v>
          </cell>
          <cell r="AZ58">
            <v>5258.35</v>
          </cell>
          <cell r="BA58">
            <v>2236.3200000000002</v>
          </cell>
          <cell r="BC58">
            <v>45138.887999999992</v>
          </cell>
          <cell r="BD58">
            <v>39984.42</v>
          </cell>
          <cell r="BE58">
            <v>89837.52</v>
          </cell>
        </row>
        <row r="59">
          <cell r="A59">
            <v>23587</v>
          </cell>
          <cell r="B59" t="str">
            <v>ROSETON___1</v>
          </cell>
          <cell r="C59" t="str">
            <v>HUD_VL</v>
          </cell>
          <cell r="D59">
            <v>29764.12</v>
          </cell>
          <cell r="E59">
            <v>25952.61</v>
          </cell>
          <cell r="F59">
            <v>32877.919999999998</v>
          </cell>
          <cell r="G59">
            <v>18450.490000000002</v>
          </cell>
          <cell r="H59">
            <v>16929.580000000002</v>
          </cell>
          <cell r="I59">
            <v>24794.944</v>
          </cell>
          <cell r="J59">
            <v>31694.51</v>
          </cell>
          <cell r="K59">
            <v>23459.89</v>
          </cell>
          <cell r="L59">
            <v>24999.68</v>
          </cell>
          <cell r="M59">
            <v>26718.026666666661</v>
          </cell>
          <cell r="N59">
            <v>4602.3</v>
          </cell>
          <cell r="O59">
            <v>8065.88</v>
          </cell>
          <cell r="P59">
            <v>8461.33</v>
          </cell>
          <cell r="Q59">
            <v>20376.02</v>
          </cell>
          <cell r="R59">
            <v>9246.2099999999991</v>
          </cell>
          <cell r="S59">
            <v>60902.088000000003</v>
          </cell>
          <cell r="T59">
            <v>4016.94</v>
          </cell>
          <cell r="U59">
            <v>6404.53</v>
          </cell>
          <cell r="V59">
            <v>5138.8900000000003</v>
          </cell>
          <cell r="W59">
            <v>2456.5</v>
          </cell>
          <cell r="X59">
            <v>2405.42</v>
          </cell>
          <cell r="Y59">
            <v>24506.735999999997</v>
          </cell>
          <cell r="Z59">
            <v>147517.60999999999</v>
          </cell>
          <cell r="AA59">
            <v>128220.26</v>
          </cell>
          <cell r="AB59">
            <v>173873.22</v>
          </cell>
          <cell r="AC59">
            <v>203125.29</v>
          </cell>
          <cell r="AD59">
            <v>163184.095</v>
          </cell>
          <cell r="AE59">
            <v>71297.539999999994</v>
          </cell>
          <cell r="AF59">
            <v>56560.49</v>
          </cell>
          <cell r="AG59">
            <v>55418.89</v>
          </cell>
          <cell r="AH59">
            <v>35060.54</v>
          </cell>
          <cell r="AI59">
            <v>44687.67</v>
          </cell>
          <cell r="AJ59">
            <v>52605.025999999998</v>
          </cell>
          <cell r="AK59">
            <v>182009.28</v>
          </cell>
          <cell r="AL59">
            <v>136462.46</v>
          </cell>
          <cell r="AM59">
            <v>150865.99</v>
          </cell>
          <cell r="AN59">
            <v>156445.91</v>
          </cell>
          <cell r="AO59">
            <v>44162.52</v>
          </cell>
          <cell r="AP59">
            <v>41782.89</v>
          </cell>
          <cell r="AQ59">
            <v>41999.17</v>
          </cell>
          <cell r="AR59">
            <v>42035.19</v>
          </cell>
          <cell r="AS59">
            <v>38400.080000000002</v>
          </cell>
          <cell r="AT59">
            <v>41675.970000000008</v>
          </cell>
          <cell r="AU59">
            <v>64836.28</v>
          </cell>
          <cell r="AV59">
            <v>99651.839999999997</v>
          </cell>
          <cell r="AW59">
            <v>8483.3700000000008</v>
          </cell>
          <cell r="AX59">
            <v>10491.2</v>
          </cell>
          <cell r="AY59">
            <v>10700.11</v>
          </cell>
          <cell r="AZ59">
            <v>5251.31</v>
          </cell>
          <cell r="BA59">
            <v>2234.96</v>
          </cell>
          <cell r="BC59">
            <v>44593.14</v>
          </cell>
          <cell r="BD59">
            <v>39911.040000000001</v>
          </cell>
          <cell r="BE59">
            <v>90190.85</v>
          </cell>
        </row>
        <row r="60">
          <cell r="A60">
            <v>23588</v>
          </cell>
          <cell r="B60" t="str">
            <v>ROSETON___2</v>
          </cell>
          <cell r="C60" t="str">
            <v>HUD_VL</v>
          </cell>
          <cell r="D60">
            <v>29693.55</v>
          </cell>
          <cell r="E60">
            <v>25891.07</v>
          </cell>
          <cell r="F60">
            <v>32799.96</v>
          </cell>
          <cell r="G60">
            <v>18406.740000000002</v>
          </cell>
          <cell r="H60">
            <v>16889.439999999999</v>
          </cell>
          <cell r="I60">
            <v>24736.151999999998</v>
          </cell>
          <cell r="J60">
            <v>31688.49</v>
          </cell>
          <cell r="K60">
            <v>23455.43</v>
          </cell>
          <cell r="L60">
            <v>24994.93</v>
          </cell>
          <cell r="M60">
            <v>26712.95</v>
          </cell>
          <cell r="N60">
            <v>4591.3900000000003</v>
          </cell>
          <cell r="O60">
            <v>8046.75</v>
          </cell>
          <cell r="P60">
            <v>8441.2800000000007</v>
          </cell>
          <cell r="Q60">
            <v>20327.71</v>
          </cell>
          <cell r="R60">
            <v>9224.2900000000009</v>
          </cell>
          <cell r="S60">
            <v>60757.703999999998</v>
          </cell>
          <cell r="T60">
            <v>4016.18</v>
          </cell>
          <cell r="U60">
            <v>6403.31</v>
          </cell>
          <cell r="V60">
            <v>5137.91</v>
          </cell>
          <cell r="W60">
            <v>2456.0300000000002</v>
          </cell>
          <cell r="X60">
            <v>2404.96</v>
          </cell>
          <cell r="Y60">
            <v>24502.067999999999</v>
          </cell>
          <cell r="Z60">
            <v>147518.78</v>
          </cell>
          <cell r="AA60">
            <v>128221.28</v>
          </cell>
          <cell r="AB60">
            <v>173874.6</v>
          </cell>
          <cell r="AC60">
            <v>203126.9</v>
          </cell>
          <cell r="AD60">
            <v>163185.39000000001</v>
          </cell>
          <cell r="AE60">
            <v>71127.929999999993</v>
          </cell>
          <cell r="AF60">
            <v>56425.93</v>
          </cell>
          <cell r="AG60">
            <v>55287.5</v>
          </cell>
          <cell r="AH60">
            <v>34977.42</v>
          </cell>
          <cell r="AI60">
            <v>44581.69</v>
          </cell>
          <cell r="AJ60">
            <v>52480.093999999997</v>
          </cell>
          <cell r="AK60">
            <v>182010.72</v>
          </cell>
          <cell r="AL60">
            <v>136309.35999999999</v>
          </cell>
          <cell r="AM60">
            <v>150802.20000000001</v>
          </cell>
          <cell r="AN60">
            <v>156374.09333333332</v>
          </cell>
          <cell r="AO60">
            <v>44068.03</v>
          </cell>
          <cell r="AP60">
            <v>41736</v>
          </cell>
          <cell r="AQ60">
            <v>41890.870000000003</v>
          </cell>
          <cell r="AR60">
            <v>41920.339999999997</v>
          </cell>
          <cell r="AS60">
            <v>38251.440000000002</v>
          </cell>
          <cell r="AT60">
            <v>41573.335999999996</v>
          </cell>
          <cell r="AU60">
            <v>64585.23</v>
          </cell>
          <cell r="AV60">
            <v>99336.16</v>
          </cell>
          <cell r="AW60">
            <v>8450.51</v>
          </cell>
          <cell r="AX60">
            <v>10451.09</v>
          </cell>
          <cell r="AY60">
            <v>10658.7</v>
          </cell>
          <cell r="AZ60">
            <v>5231.6099999999997</v>
          </cell>
          <cell r="BA60">
            <v>2225.38</v>
          </cell>
          <cell r="BC60">
            <v>44420.747999999992</v>
          </cell>
          <cell r="BD60">
            <v>39756.61</v>
          </cell>
          <cell r="BE60">
            <v>89841.87</v>
          </cell>
        </row>
        <row r="61">
          <cell r="A61">
            <v>23589</v>
          </cell>
          <cell r="B61" t="str">
            <v>DANSKAMMER___2</v>
          </cell>
          <cell r="C61" t="str">
            <v>HUD_VL</v>
          </cell>
          <cell r="D61">
            <v>29813.71</v>
          </cell>
          <cell r="E61">
            <v>26757.32</v>
          </cell>
          <cell r="F61">
            <v>34000.720000000001</v>
          </cell>
          <cell r="G61">
            <v>19098.43</v>
          </cell>
          <cell r="H61">
            <v>17495.03</v>
          </cell>
          <cell r="I61">
            <v>25433.041999999998</v>
          </cell>
          <cell r="J61">
            <v>32510.62</v>
          </cell>
          <cell r="K61">
            <v>23987.15</v>
          </cell>
          <cell r="L61">
            <v>25463.77</v>
          </cell>
          <cell r="M61">
            <v>27320.513333333336</v>
          </cell>
          <cell r="N61">
            <v>4795.3599999999997</v>
          </cell>
          <cell r="O61">
            <v>8380.7999999999993</v>
          </cell>
          <cell r="P61">
            <v>8714.0400000000009</v>
          </cell>
          <cell r="Q61">
            <v>21177.040000000001</v>
          </cell>
          <cell r="R61">
            <v>9420.7900000000009</v>
          </cell>
          <cell r="S61">
            <v>62985.636000000013</v>
          </cell>
          <cell r="T61">
            <v>4100.3999999999996</v>
          </cell>
          <cell r="U61">
            <v>6579.98</v>
          </cell>
          <cell r="V61">
            <v>5271.75</v>
          </cell>
          <cell r="W61">
            <v>2478.2600000000002</v>
          </cell>
          <cell r="X61">
            <v>2462.08</v>
          </cell>
          <cell r="Y61">
            <v>25070.964000000004</v>
          </cell>
          <cell r="Z61">
            <v>151957.70000000001</v>
          </cell>
          <cell r="AA61">
            <v>131813.48000000001</v>
          </cell>
          <cell r="AB61">
            <v>178241.07</v>
          </cell>
          <cell r="AC61">
            <v>209043.16</v>
          </cell>
          <cell r="AD61">
            <v>167763.85250000001</v>
          </cell>
          <cell r="AE61">
            <v>71042.91</v>
          </cell>
          <cell r="AF61">
            <v>55346.879999999997</v>
          </cell>
          <cell r="AG61">
            <v>54254.68</v>
          </cell>
          <cell r="AH61">
            <v>34731.199999999997</v>
          </cell>
          <cell r="AI61">
            <v>45836.15</v>
          </cell>
          <cell r="AJ61">
            <v>52242.363999999994</v>
          </cell>
          <cell r="AK61">
            <v>186048.59</v>
          </cell>
          <cell r="AL61">
            <v>139083.57</v>
          </cell>
          <cell r="AM61">
            <v>153943.34</v>
          </cell>
          <cell r="AN61">
            <v>159691.83333333334</v>
          </cell>
          <cell r="AO61">
            <v>44492.94</v>
          </cell>
          <cell r="AP61">
            <v>42152.04</v>
          </cell>
          <cell r="AQ61">
            <v>42530.53</v>
          </cell>
          <cell r="AR61">
            <v>42586.04</v>
          </cell>
          <cell r="AS61">
            <v>38807.18</v>
          </cell>
          <cell r="AT61">
            <v>42113.745999999999</v>
          </cell>
          <cell r="AU61">
            <v>65109.87</v>
          </cell>
          <cell r="AV61">
            <v>101304.19</v>
          </cell>
          <cell r="AW61">
            <v>8589.52</v>
          </cell>
          <cell r="AX61">
            <v>10615.68</v>
          </cell>
          <cell r="AY61">
            <v>10771.84</v>
          </cell>
          <cell r="AZ61">
            <v>5226.55</v>
          </cell>
          <cell r="BA61">
            <v>2222.48</v>
          </cell>
          <cell r="BC61">
            <v>44911.284000000014</v>
          </cell>
          <cell r="BD61">
            <v>39742.959999999999</v>
          </cell>
          <cell r="BE61">
            <v>89304.31</v>
          </cell>
        </row>
        <row r="62">
          <cell r="A62">
            <v>23590</v>
          </cell>
          <cell r="B62" t="str">
            <v>DANSKAMMER___3</v>
          </cell>
          <cell r="C62" t="str">
            <v>HUD_VL</v>
          </cell>
          <cell r="D62">
            <v>29815.360000000001</v>
          </cell>
          <cell r="E62">
            <v>26758.68</v>
          </cell>
          <cell r="F62">
            <v>34002.400000000001</v>
          </cell>
          <cell r="G62">
            <v>19099.43</v>
          </cell>
          <cell r="H62">
            <v>17495.88</v>
          </cell>
          <cell r="I62">
            <v>25434.35</v>
          </cell>
          <cell r="J62">
            <v>32512.3</v>
          </cell>
          <cell r="K62">
            <v>23988.42</v>
          </cell>
          <cell r="L62">
            <v>25465.13</v>
          </cell>
          <cell r="M62">
            <v>27321.95</v>
          </cell>
          <cell r="N62">
            <v>4795.59</v>
          </cell>
          <cell r="O62">
            <v>8381.2099999999991</v>
          </cell>
          <cell r="P62">
            <v>8714.44</v>
          </cell>
          <cell r="Q62">
            <v>21178.07</v>
          </cell>
          <cell r="R62">
            <v>9421.26</v>
          </cell>
          <cell r="S62">
            <v>62988.683999999994</v>
          </cell>
          <cell r="T62">
            <v>4100.62</v>
          </cell>
          <cell r="U62">
            <v>6580.32</v>
          </cell>
          <cell r="V62">
            <v>5272.02</v>
          </cell>
          <cell r="W62">
            <v>2478.39</v>
          </cell>
          <cell r="X62">
            <v>2462.1999999999998</v>
          </cell>
          <cell r="Y62">
            <v>25072.260000000002</v>
          </cell>
          <cell r="Z62">
            <v>151965.20000000001</v>
          </cell>
          <cell r="AA62">
            <v>131820.03</v>
          </cell>
          <cell r="AB62">
            <v>178249.96</v>
          </cell>
          <cell r="AC62">
            <v>209053.34</v>
          </cell>
          <cell r="AD62">
            <v>167772.13249999998</v>
          </cell>
          <cell r="AE62">
            <v>71045.899999999994</v>
          </cell>
          <cell r="AF62">
            <v>55349.3</v>
          </cell>
          <cell r="AG62">
            <v>54256.47</v>
          </cell>
          <cell r="AH62">
            <v>34732.31</v>
          </cell>
          <cell r="AI62">
            <v>45838.44</v>
          </cell>
          <cell r="AJ62">
            <v>52244.483999999997</v>
          </cell>
          <cell r="AK62">
            <v>186057.83</v>
          </cell>
          <cell r="AL62">
            <v>139090.45000000001</v>
          </cell>
          <cell r="AM62">
            <v>153950.82</v>
          </cell>
          <cell r="AN62">
            <v>159699.70000000001</v>
          </cell>
          <cell r="AO62">
            <v>44495.43</v>
          </cell>
          <cell r="AP62">
            <v>42154.5</v>
          </cell>
          <cell r="AQ62">
            <v>42532.88</v>
          </cell>
          <cell r="AR62">
            <v>42588.36</v>
          </cell>
          <cell r="AS62">
            <v>38809.33</v>
          </cell>
          <cell r="AT62">
            <v>42116.1</v>
          </cell>
          <cell r="AU62">
            <v>65113.43</v>
          </cell>
          <cell r="AV62">
            <v>101309.82</v>
          </cell>
          <cell r="AW62">
            <v>8589.99</v>
          </cell>
          <cell r="AX62">
            <v>10616.27</v>
          </cell>
          <cell r="AY62">
            <v>10772.43</v>
          </cell>
          <cell r="AZ62">
            <v>5226.84</v>
          </cell>
          <cell r="BA62">
            <v>2222.6</v>
          </cell>
          <cell r="BC62">
            <v>44913.755999999994</v>
          </cell>
          <cell r="BD62">
            <v>39745.11</v>
          </cell>
          <cell r="BE62">
            <v>89309.05</v>
          </cell>
        </row>
        <row r="63">
          <cell r="A63">
            <v>23591</v>
          </cell>
          <cell r="B63" t="str">
            <v>DANSKAMMER___4</v>
          </cell>
          <cell r="C63" t="str">
            <v>HUD_VL</v>
          </cell>
          <cell r="D63">
            <v>29817.200000000001</v>
          </cell>
          <cell r="E63">
            <v>26758.6</v>
          </cell>
          <cell r="F63">
            <v>34001.58</v>
          </cell>
          <cell r="G63">
            <v>19099.79</v>
          </cell>
          <cell r="H63">
            <v>17495.27</v>
          </cell>
          <cell r="I63">
            <v>25434.488000000005</v>
          </cell>
          <cell r="J63">
            <v>32512.77</v>
          </cell>
          <cell r="K63">
            <v>23989.08</v>
          </cell>
          <cell r="L63">
            <v>25466.09</v>
          </cell>
          <cell r="M63">
            <v>27322.646666666667</v>
          </cell>
          <cell r="N63">
            <v>4795.2700000000004</v>
          </cell>
          <cell r="O63">
            <v>8380.9699999999993</v>
          </cell>
          <cell r="P63">
            <v>8713.83</v>
          </cell>
          <cell r="Q63">
            <v>21177.32</v>
          </cell>
          <cell r="R63">
            <v>9421.0499999999993</v>
          </cell>
          <cell r="S63">
            <v>62986.127999999997</v>
          </cell>
          <cell r="T63">
            <v>4100.74</v>
          </cell>
          <cell r="U63">
            <v>6580.37</v>
          </cell>
          <cell r="V63">
            <v>5272.02</v>
          </cell>
          <cell r="W63">
            <v>2462.46</v>
          </cell>
          <cell r="X63">
            <v>2460.48</v>
          </cell>
          <cell r="Y63">
            <v>25051.284</v>
          </cell>
          <cell r="Z63">
            <v>151961.28</v>
          </cell>
          <cell r="AA63">
            <v>131817.69</v>
          </cell>
          <cell r="AB63">
            <v>178247.09</v>
          </cell>
          <cell r="AC63">
            <v>209046.23</v>
          </cell>
          <cell r="AD63">
            <v>167768.07249999998</v>
          </cell>
          <cell r="AE63">
            <v>71036.600000000006</v>
          </cell>
          <cell r="AF63">
            <v>55343.28</v>
          </cell>
          <cell r="AG63">
            <v>54242.19</v>
          </cell>
          <cell r="AH63">
            <v>34722.65</v>
          </cell>
          <cell r="AI63">
            <v>45837.61</v>
          </cell>
          <cell r="AJ63">
            <v>52236.466</v>
          </cell>
          <cell r="AK63">
            <v>186054.86</v>
          </cell>
          <cell r="AL63">
            <v>139087.66</v>
          </cell>
          <cell r="AM63">
            <v>153945.68</v>
          </cell>
          <cell r="AN63">
            <v>159696.06666666668</v>
          </cell>
          <cell r="AO63">
            <v>44215.61</v>
          </cell>
          <cell r="AP63">
            <v>41932.239999999998</v>
          </cell>
          <cell r="AQ63">
            <v>42403.15</v>
          </cell>
          <cell r="AR63">
            <v>42467.24</v>
          </cell>
          <cell r="AS63">
            <v>38697.32</v>
          </cell>
          <cell r="AT63">
            <v>41943.112000000001</v>
          </cell>
          <cell r="AU63">
            <v>64927.58</v>
          </cell>
          <cell r="AV63">
            <v>101016.16</v>
          </cell>
          <cell r="AW63">
            <v>8565.61</v>
          </cell>
          <cell r="AX63">
            <v>10595.99</v>
          </cell>
          <cell r="AY63">
            <v>10741.6</v>
          </cell>
          <cell r="AZ63">
            <v>5217</v>
          </cell>
          <cell r="BA63">
            <v>2222.6</v>
          </cell>
          <cell r="BC63">
            <v>44811.360000000001</v>
          </cell>
          <cell r="BD63">
            <v>39632.93</v>
          </cell>
          <cell r="BE63">
            <v>89061.42</v>
          </cell>
        </row>
        <row r="64">
          <cell r="A64">
            <v>23592</v>
          </cell>
          <cell r="B64" t="str">
            <v>DANSKAMMER___DIESEL</v>
          </cell>
          <cell r="C64" t="str">
            <v>HUD_VL</v>
          </cell>
          <cell r="D64">
            <v>29823.16</v>
          </cell>
          <cell r="E64">
            <v>26759.58</v>
          </cell>
          <cell r="F64">
            <v>34000.949999999997</v>
          </cell>
          <cell r="G64">
            <v>19101.580000000002</v>
          </cell>
          <cell r="H64">
            <v>17494.52</v>
          </cell>
          <cell r="I64">
            <v>25435.958000000002</v>
          </cell>
          <cell r="J64">
            <v>32515.13</v>
          </cell>
          <cell r="K64">
            <v>23991.78</v>
          </cell>
          <cell r="L64">
            <v>25469.5</v>
          </cell>
          <cell r="M64">
            <v>27325.47</v>
          </cell>
          <cell r="N64">
            <v>4794.71</v>
          </cell>
          <cell r="O64">
            <v>8380.77</v>
          </cell>
          <cell r="P64">
            <v>8712.7199999999993</v>
          </cell>
          <cell r="Q64">
            <v>21176.47</v>
          </cell>
          <cell r="R64">
            <v>9420.99</v>
          </cell>
          <cell r="S64">
            <v>62982.792000000001</v>
          </cell>
          <cell r="T64">
            <v>4101.22</v>
          </cell>
          <cell r="U64">
            <v>6580.79</v>
          </cell>
          <cell r="V64">
            <v>5272.26</v>
          </cell>
          <cell r="W64">
            <v>2478.59</v>
          </cell>
          <cell r="X64">
            <v>2462.2800000000002</v>
          </cell>
          <cell r="Y64">
            <v>25074.168000000001</v>
          </cell>
          <cell r="Z64">
            <v>151958.41</v>
          </cell>
          <cell r="AA64">
            <v>131817.38</v>
          </cell>
          <cell r="AB64">
            <v>178247.56</v>
          </cell>
          <cell r="AC64">
            <v>209037.77</v>
          </cell>
          <cell r="AD64">
            <v>167765.28</v>
          </cell>
          <cell r="AE64">
            <v>71016.800000000003</v>
          </cell>
          <cell r="AF64">
            <v>55330.99</v>
          </cell>
          <cell r="AG64">
            <v>54209.38</v>
          </cell>
          <cell r="AH64">
            <v>34700.480000000003</v>
          </cell>
          <cell r="AI64">
            <v>45837.71</v>
          </cell>
          <cell r="AJ64">
            <v>52219.072</v>
          </cell>
          <cell r="AK64">
            <v>186054.9</v>
          </cell>
          <cell r="AL64">
            <v>139086.45000000001</v>
          </cell>
          <cell r="AM64">
            <v>153939.29999999999</v>
          </cell>
          <cell r="AN64">
            <v>159693.54999999999</v>
          </cell>
          <cell r="AO64">
            <v>44500.86</v>
          </cell>
          <cell r="AP64">
            <v>42165.13</v>
          </cell>
          <cell r="AQ64">
            <v>42537.46</v>
          </cell>
          <cell r="AR64">
            <v>42591.18</v>
          </cell>
          <cell r="AS64">
            <v>38812.82</v>
          </cell>
          <cell r="AT64">
            <v>42121.49</v>
          </cell>
          <cell r="AU64">
            <v>65117.74</v>
          </cell>
          <cell r="AV64">
            <v>101320.36</v>
          </cell>
          <cell r="AW64">
            <v>8590.3700000000008</v>
          </cell>
          <cell r="AX64">
            <v>10617.3</v>
          </cell>
          <cell r="AY64">
            <v>10773.17</v>
          </cell>
          <cell r="AZ64">
            <v>5227.0600000000004</v>
          </cell>
          <cell r="BA64">
            <v>2222.8200000000002</v>
          </cell>
          <cell r="BC64">
            <v>44916.863999999987</v>
          </cell>
          <cell r="BD64">
            <v>39746.57</v>
          </cell>
          <cell r="BE64">
            <v>89308.22</v>
          </cell>
        </row>
        <row r="65">
          <cell r="A65">
            <v>23593</v>
          </cell>
          <cell r="B65" t="str">
            <v>LOVETT___5</v>
          </cell>
          <cell r="C65" t="str">
            <v>HUD_VL</v>
          </cell>
          <cell r="D65">
            <v>32418.98</v>
          </cell>
          <cell r="E65">
            <v>25970.39</v>
          </cell>
          <cell r="F65">
            <v>33618.29</v>
          </cell>
          <cell r="G65">
            <v>18066.09</v>
          </cell>
          <cell r="H65">
            <v>17203.75</v>
          </cell>
          <cell r="I65">
            <v>25455.5</v>
          </cell>
          <cell r="J65">
            <v>27827.5</v>
          </cell>
          <cell r="K65">
            <v>17956.27</v>
          </cell>
          <cell r="L65">
            <v>20086.59</v>
          </cell>
          <cell r="M65">
            <v>21956.786666666667</v>
          </cell>
          <cell r="N65">
            <v>4551.4799999999996</v>
          </cell>
          <cell r="O65">
            <v>8101.04</v>
          </cell>
          <cell r="P65">
            <v>8364.81</v>
          </cell>
          <cell r="Q65">
            <v>20449.95</v>
          </cell>
          <cell r="R65">
            <v>9596.34</v>
          </cell>
          <cell r="S65">
            <v>61276.34399999999</v>
          </cell>
          <cell r="T65">
            <v>3517.98</v>
          </cell>
          <cell r="U65">
            <v>5867.58</v>
          </cell>
          <cell r="V65">
            <v>4553.63</v>
          </cell>
          <cell r="W65">
            <v>2275.89</v>
          </cell>
          <cell r="X65">
            <v>2193.15</v>
          </cell>
          <cell r="Y65">
            <v>22089.875999999997</v>
          </cell>
          <cell r="Z65">
            <v>146597.94</v>
          </cell>
          <cell r="AA65">
            <v>127578.27</v>
          </cell>
          <cell r="AB65">
            <v>172829.72</v>
          </cell>
          <cell r="AC65">
            <v>202545.79</v>
          </cell>
          <cell r="AD65">
            <v>162387.93000000002</v>
          </cell>
          <cell r="AE65">
            <v>77642.789999999994</v>
          </cell>
          <cell r="AF65">
            <v>62194.39</v>
          </cell>
          <cell r="AG65">
            <v>61690.57</v>
          </cell>
          <cell r="AH65">
            <v>39193.21</v>
          </cell>
          <cell r="AI65">
            <v>41089.72</v>
          </cell>
          <cell r="AJ65">
            <v>56362.135999999999</v>
          </cell>
          <cell r="AK65">
            <v>179298.31</v>
          </cell>
          <cell r="AL65">
            <v>138025.68</v>
          </cell>
          <cell r="AM65">
            <v>152487.01</v>
          </cell>
          <cell r="AN65">
            <v>156603.66666666666</v>
          </cell>
          <cell r="AO65">
            <v>44106.67</v>
          </cell>
          <cell r="AP65">
            <v>41907.61</v>
          </cell>
          <cell r="AQ65">
            <v>41976</v>
          </cell>
          <cell r="AR65">
            <v>41629.550000000003</v>
          </cell>
          <cell r="AS65">
            <v>37896.050000000003</v>
          </cell>
          <cell r="AT65">
            <v>41503.175999999999</v>
          </cell>
          <cell r="AU65">
            <v>64613.41</v>
          </cell>
          <cell r="AV65">
            <v>97168.69</v>
          </cell>
          <cell r="AW65">
            <v>8306.18</v>
          </cell>
          <cell r="AX65">
            <v>10332.93</v>
          </cell>
          <cell r="AY65">
            <v>10824.53</v>
          </cell>
          <cell r="AZ65">
            <v>5446.44</v>
          </cell>
          <cell r="BA65">
            <v>2371.42</v>
          </cell>
          <cell r="BC65">
            <v>44737.8</v>
          </cell>
          <cell r="BD65">
            <v>40854.36</v>
          </cell>
          <cell r="BE65">
            <v>103352.65</v>
          </cell>
        </row>
        <row r="66">
          <cell r="A66">
            <v>23595</v>
          </cell>
          <cell r="B66" t="str">
            <v>BOWLINE___2</v>
          </cell>
          <cell r="C66" t="str">
            <v>HUD_VL</v>
          </cell>
          <cell r="D66">
            <v>32629.07</v>
          </cell>
          <cell r="E66">
            <v>25950.41</v>
          </cell>
          <cell r="F66">
            <v>33559.230000000003</v>
          </cell>
          <cell r="G66">
            <v>18022.689999999999</v>
          </cell>
          <cell r="H66">
            <v>17187.02</v>
          </cell>
          <cell r="I66">
            <v>25469.684000000001</v>
          </cell>
          <cell r="J66">
            <v>27659.54</v>
          </cell>
          <cell r="K66">
            <v>17671.740000000002</v>
          </cell>
          <cell r="L66">
            <v>19788.240000000002</v>
          </cell>
          <cell r="M66">
            <v>21706.506666666668</v>
          </cell>
          <cell r="N66">
            <v>4548.22</v>
          </cell>
          <cell r="O66">
            <v>8081.14</v>
          </cell>
          <cell r="P66">
            <v>8386.7000000000007</v>
          </cell>
          <cell r="Q66">
            <v>20415.47</v>
          </cell>
          <cell r="R66">
            <v>9599.39</v>
          </cell>
          <cell r="S66">
            <v>61237.103999999992</v>
          </cell>
          <cell r="T66">
            <v>3485.28</v>
          </cell>
          <cell r="U66">
            <v>5852.99</v>
          </cell>
          <cell r="V66">
            <v>4528.8599999999997</v>
          </cell>
          <cell r="W66">
            <v>2269.38</v>
          </cell>
          <cell r="X66">
            <v>2191.1999999999998</v>
          </cell>
          <cell r="Y66">
            <v>21993.252</v>
          </cell>
          <cell r="Z66">
            <v>146879.71</v>
          </cell>
          <cell r="AA66">
            <v>127953.27</v>
          </cell>
          <cell r="AB66">
            <v>173505.01</v>
          </cell>
          <cell r="AC66">
            <v>203220.9</v>
          </cell>
          <cell r="AD66">
            <v>162889.7225</v>
          </cell>
          <cell r="AE66">
            <v>78128.52</v>
          </cell>
          <cell r="AF66">
            <v>63155.62</v>
          </cell>
          <cell r="AG66">
            <v>62569.72</v>
          </cell>
          <cell r="AH66">
            <v>39715.629999999997</v>
          </cell>
          <cell r="AI66">
            <v>41280.07</v>
          </cell>
          <cell r="AJ66">
            <v>56969.911999999997</v>
          </cell>
          <cell r="AK66">
            <v>180349.22</v>
          </cell>
          <cell r="AL66">
            <v>138561.31</v>
          </cell>
          <cell r="AM66">
            <v>153194.89000000001</v>
          </cell>
          <cell r="AN66">
            <v>157368.47333333336</v>
          </cell>
          <cell r="AO66">
            <v>44605.65</v>
          </cell>
          <cell r="AP66">
            <v>42276.36</v>
          </cell>
          <cell r="AQ66">
            <v>42403.65</v>
          </cell>
          <cell r="AR66">
            <v>42290.57</v>
          </cell>
          <cell r="AS66">
            <v>38504.660000000003</v>
          </cell>
          <cell r="AT66">
            <v>42016.178</v>
          </cell>
          <cell r="AU66">
            <v>65428.37</v>
          </cell>
          <cell r="AV66">
            <v>98674.58</v>
          </cell>
          <cell r="AW66">
            <v>8435.44</v>
          </cell>
          <cell r="AX66">
            <v>10482.15</v>
          </cell>
          <cell r="AY66">
            <v>11000.27</v>
          </cell>
          <cell r="AZ66">
            <v>5555.92</v>
          </cell>
          <cell r="BA66">
            <v>2399.44</v>
          </cell>
          <cell r="BC66">
            <v>45447.864000000001</v>
          </cell>
          <cell r="BD66">
            <v>41611.22</v>
          </cell>
          <cell r="BE66">
            <v>95652.1</v>
          </cell>
        </row>
        <row r="67">
          <cell r="A67">
            <v>23598</v>
          </cell>
          <cell r="B67" t="str">
            <v>FITZPATRICK____</v>
          </cell>
          <cell r="C67" t="str">
            <v>CENTRL</v>
          </cell>
          <cell r="D67">
            <v>1570.17</v>
          </cell>
          <cell r="E67">
            <v>1230.92</v>
          </cell>
          <cell r="F67">
            <v>2958.83</v>
          </cell>
          <cell r="G67">
            <v>914.76</v>
          </cell>
          <cell r="H67">
            <v>820.86</v>
          </cell>
          <cell r="I67">
            <v>1499.1079999999999</v>
          </cell>
          <cell r="J67">
            <v>872</v>
          </cell>
          <cell r="K67">
            <v>212.79</v>
          </cell>
          <cell r="L67">
            <v>-287.04000000000002</v>
          </cell>
          <cell r="M67">
            <v>265.91666666666669</v>
          </cell>
          <cell r="N67">
            <v>408.89</v>
          </cell>
          <cell r="O67">
            <v>413.91</v>
          </cell>
          <cell r="P67">
            <v>905.08</v>
          </cell>
          <cell r="Q67">
            <v>1090.1500000000001</v>
          </cell>
          <cell r="R67">
            <v>364.15</v>
          </cell>
          <cell r="S67">
            <v>3818.616</v>
          </cell>
          <cell r="T67">
            <v>-11.42</v>
          </cell>
          <cell r="U67">
            <v>-160.74</v>
          </cell>
          <cell r="V67">
            <v>191.46</v>
          </cell>
          <cell r="W67">
            <v>69.349999999999994</v>
          </cell>
          <cell r="X67">
            <v>104.35</v>
          </cell>
          <cell r="Y67">
            <v>231.60000000000002</v>
          </cell>
          <cell r="Z67">
            <v>8854.4500000000007</v>
          </cell>
          <cell r="AA67">
            <v>6914.64</v>
          </cell>
          <cell r="AB67">
            <v>9739.77</v>
          </cell>
          <cell r="AC67">
            <v>8863.0499999999993</v>
          </cell>
          <cell r="AD67">
            <v>8592.9775000000009</v>
          </cell>
          <cell r="AE67">
            <v>7201.62</v>
          </cell>
          <cell r="AF67">
            <v>1724.89</v>
          </cell>
          <cell r="AG67">
            <v>1478.86</v>
          </cell>
          <cell r="AH67">
            <v>1306.8900000000001</v>
          </cell>
          <cell r="AI67">
            <v>2213.59</v>
          </cell>
          <cell r="AJ67">
            <v>2785.17</v>
          </cell>
          <cell r="AK67">
            <v>15268.15</v>
          </cell>
          <cell r="AL67">
            <v>5182.25</v>
          </cell>
          <cell r="AM67">
            <v>3449.69</v>
          </cell>
          <cell r="AN67">
            <v>7966.6966666666667</v>
          </cell>
          <cell r="AO67">
            <v>321.23</v>
          </cell>
          <cell r="AP67">
            <v>25.47</v>
          </cell>
          <cell r="AQ67">
            <v>-294.73</v>
          </cell>
          <cell r="AR67">
            <v>-431.81</v>
          </cell>
          <cell r="AS67">
            <v>-1540.15</v>
          </cell>
          <cell r="AT67">
            <v>-383.99799999999999</v>
          </cell>
          <cell r="AU67">
            <v>-2392.73</v>
          </cell>
          <cell r="AV67">
            <v>-2999.01</v>
          </cell>
          <cell r="AW67">
            <v>18.04</v>
          </cell>
          <cell r="AX67">
            <v>258.33999999999997</v>
          </cell>
          <cell r="AY67">
            <v>195.23</v>
          </cell>
          <cell r="AZ67">
            <v>146.69999999999999</v>
          </cell>
          <cell r="BA67">
            <v>-33.21</v>
          </cell>
          <cell r="BC67">
            <v>702.11999999999989</v>
          </cell>
          <cell r="BD67">
            <v>1013.08</v>
          </cell>
          <cell r="BE67">
            <v>2324.71</v>
          </cell>
        </row>
        <row r="68">
          <cell r="A68">
            <v>23600</v>
          </cell>
          <cell r="B68" t="str">
            <v>ST_LAWRENCE____</v>
          </cell>
          <cell r="C68" t="str">
            <v>NORTH</v>
          </cell>
          <cell r="D68">
            <v>666.53</v>
          </cell>
          <cell r="E68">
            <v>-84.68</v>
          </cell>
          <cell r="F68">
            <v>1619.56</v>
          </cell>
          <cell r="G68">
            <v>-61.18</v>
          </cell>
          <cell r="H68">
            <v>-54.43</v>
          </cell>
          <cell r="I68">
            <v>417.16</v>
          </cell>
          <cell r="J68">
            <v>-536.84</v>
          </cell>
          <cell r="K68">
            <v>-614.25</v>
          </cell>
          <cell r="L68">
            <v>-453.69</v>
          </cell>
          <cell r="M68">
            <v>-534.92666666666673</v>
          </cell>
          <cell r="N68">
            <v>7.53</v>
          </cell>
          <cell r="O68">
            <v>-21.1</v>
          </cell>
          <cell r="P68">
            <v>184.01</v>
          </cell>
          <cell r="Q68">
            <v>-12.48</v>
          </cell>
          <cell r="R68">
            <v>-3.43</v>
          </cell>
          <cell r="S68">
            <v>185.43599999999998</v>
          </cell>
          <cell r="T68">
            <v>-70.81</v>
          </cell>
          <cell r="U68">
            <v>-108.03</v>
          </cell>
          <cell r="V68">
            <v>-87.16</v>
          </cell>
          <cell r="W68">
            <v>-41.78</v>
          </cell>
          <cell r="X68">
            <v>-22.04</v>
          </cell>
          <cell r="Y68">
            <v>-395.78399999999999</v>
          </cell>
          <cell r="Z68">
            <v>-1873.74</v>
          </cell>
          <cell r="AA68">
            <v>-1944.57</v>
          </cell>
          <cell r="AB68">
            <v>-2505.9699999999998</v>
          </cell>
          <cell r="AC68">
            <v>-2608.0100000000002</v>
          </cell>
          <cell r="AD68">
            <v>-2233.0725000000002</v>
          </cell>
          <cell r="AE68">
            <v>2019.48</v>
          </cell>
          <cell r="AF68">
            <v>1184.02</v>
          </cell>
          <cell r="AG68">
            <v>194.04</v>
          </cell>
          <cell r="AH68">
            <v>65.72</v>
          </cell>
          <cell r="AI68">
            <v>-15.34</v>
          </cell>
          <cell r="AJ68">
            <v>689.58399999999995</v>
          </cell>
          <cell r="AK68">
            <v>-2222.64</v>
          </cell>
          <cell r="AL68">
            <v>-1916.29</v>
          </cell>
          <cell r="AM68">
            <v>-1471.68</v>
          </cell>
          <cell r="AN68">
            <v>-1870.2033333333336</v>
          </cell>
          <cell r="AO68">
            <v>-439.56</v>
          </cell>
          <cell r="AP68">
            <v>-611.32000000000005</v>
          </cell>
          <cell r="AQ68">
            <v>-846.74</v>
          </cell>
          <cell r="AR68">
            <v>-1053.5899999999999</v>
          </cell>
          <cell r="AS68">
            <v>-745.31</v>
          </cell>
          <cell r="AT68">
            <v>-739.30399999999997</v>
          </cell>
          <cell r="AU68">
            <v>-2727.47</v>
          </cell>
          <cell r="AV68">
            <v>-4437.66</v>
          </cell>
          <cell r="AW68">
            <v>-420.58</v>
          </cell>
          <cell r="AX68">
            <v>-434.61</v>
          </cell>
          <cell r="AY68">
            <v>-243.87</v>
          </cell>
          <cell r="AZ68">
            <v>-225.89</v>
          </cell>
          <cell r="BA68">
            <v>-186.27</v>
          </cell>
          <cell r="BC68">
            <v>-1813.4639999999999</v>
          </cell>
          <cell r="BD68">
            <v>-904.27</v>
          </cell>
          <cell r="BE68">
            <v>-4553.7299999999996</v>
          </cell>
        </row>
        <row r="69">
          <cell r="A69">
            <v>23601</v>
          </cell>
          <cell r="B69" t="str">
            <v>WADING_RIVER_IC_3</v>
          </cell>
          <cell r="C69" t="str">
            <v>LONGIL</v>
          </cell>
          <cell r="D69">
            <v>32383.96</v>
          </cell>
          <cell r="E69">
            <v>29186.61</v>
          </cell>
          <cell r="F69">
            <v>34313.760000000002</v>
          </cell>
          <cell r="G69">
            <v>20977.84</v>
          </cell>
          <cell r="H69">
            <v>18219.63</v>
          </cell>
          <cell r="I69">
            <v>27016.359999999997</v>
          </cell>
          <cell r="J69">
            <v>36274.449999999997</v>
          </cell>
          <cell r="K69">
            <v>28475.71</v>
          </cell>
          <cell r="L69">
            <v>30371.46</v>
          </cell>
          <cell r="M69">
            <v>31707.206666666665</v>
          </cell>
          <cell r="N69">
            <v>4813.09</v>
          </cell>
          <cell r="O69">
            <v>8666.18</v>
          </cell>
          <cell r="P69">
            <v>9215.36</v>
          </cell>
          <cell r="Q69">
            <v>21908.959999999999</v>
          </cell>
          <cell r="R69">
            <v>10356.299999999999</v>
          </cell>
          <cell r="S69">
            <v>65951.867999999988</v>
          </cell>
          <cell r="T69">
            <v>4745.29</v>
          </cell>
          <cell r="U69">
            <v>7389.74</v>
          </cell>
          <cell r="V69">
            <v>5840.37</v>
          </cell>
          <cell r="W69">
            <v>2765.81</v>
          </cell>
          <cell r="X69">
            <v>2707.61</v>
          </cell>
          <cell r="Y69">
            <v>28138.584000000003</v>
          </cell>
          <cell r="Z69">
            <v>157457.07</v>
          </cell>
          <cell r="AA69">
            <v>136806.53</v>
          </cell>
          <cell r="AB69">
            <v>186160.36</v>
          </cell>
          <cell r="AC69">
            <v>215261.85</v>
          </cell>
          <cell r="AD69">
            <v>173921.45249999998</v>
          </cell>
          <cell r="AE69">
            <v>76552.38</v>
          </cell>
          <cell r="AF69">
            <v>64404.84</v>
          </cell>
          <cell r="AG69">
            <v>62690.02</v>
          </cell>
          <cell r="AH69">
            <v>36825.64</v>
          </cell>
          <cell r="AI69">
            <v>54884.37</v>
          </cell>
          <cell r="AJ69">
            <v>59071.45</v>
          </cell>
          <cell r="AK69">
            <v>198575.12</v>
          </cell>
          <cell r="AL69">
            <v>148608.53</v>
          </cell>
          <cell r="AM69">
            <v>165324.76999999999</v>
          </cell>
          <cell r="AN69">
            <v>170836.14</v>
          </cell>
          <cell r="AO69">
            <v>47623.62</v>
          </cell>
          <cell r="AP69">
            <v>45090.5</v>
          </cell>
          <cell r="AQ69">
            <v>45026.96</v>
          </cell>
          <cell r="AR69">
            <v>45063.99</v>
          </cell>
          <cell r="AS69">
            <v>41160.86</v>
          </cell>
          <cell r="AT69">
            <v>44793.186000000002</v>
          </cell>
          <cell r="AU69">
            <v>72085.84</v>
          </cell>
          <cell r="AV69">
            <v>105489.16</v>
          </cell>
          <cell r="AW69">
            <v>9088.64</v>
          </cell>
          <cell r="AX69">
            <v>11111.38</v>
          </cell>
          <cell r="AY69">
            <v>11509.55</v>
          </cell>
          <cell r="AZ69">
            <v>5895.1</v>
          </cell>
          <cell r="BA69">
            <v>2614.8200000000002</v>
          </cell>
          <cell r="BC69">
            <v>48263.387999999992</v>
          </cell>
          <cell r="BD69">
            <v>45392.72</v>
          </cell>
          <cell r="BE69">
            <v>103101.4</v>
          </cell>
        </row>
        <row r="70">
          <cell r="A70">
            <v>23603</v>
          </cell>
          <cell r="B70" t="str">
            <v>GINNA____</v>
          </cell>
          <cell r="C70" t="str">
            <v>GENESE</v>
          </cell>
          <cell r="D70">
            <v>2665.95</v>
          </cell>
          <cell r="E70">
            <v>2014.82</v>
          </cell>
          <cell r="F70">
            <v>5675.32</v>
          </cell>
          <cell r="G70">
            <v>1477.93</v>
          </cell>
          <cell r="H70">
            <v>1323.9</v>
          </cell>
          <cell r="I70">
            <v>2631.5839999999998</v>
          </cell>
          <cell r="J70">
            <v>1090.76</v>
          </cell>
          <cell r="K70">
            <v>-336.79</v>
          </cell>
          <cell r="L70">
            <v>-1522.91</v>
          </cell>
          <cell r="M70">
            <v>-256.31333333333333</v>
          </cell>
          <cell r="N70">
            <v>802.95</v>
          </cell>
          <cell r="O70">
            <v>672.85</v>
          </cell>
          <cell r="P70">
            <v>1582.75</v>
          </cell>
          <cell r="Q70">
            <v>1818.27</v>
          </cell>
          <cell r="R70">
            <v>604.25</v>
          </cell>
          <cell r="S70">
            <v>6577.2839999999997</v>
          </cell>
          <cell r="T70">
            <v>-142.69</v>
          </cell>
          <cell r="U70">
            <v>81.33</v>
          </cell>
          <cell r="V70">
            <v>264.93</v>
          </cell>
          <cell r="W70">
            <v>66.09</v>
          </cell>
          <cell r="X70">
            <v>140.57</v>
          </cell>
          <cell r="Y70">
            <v>492.27599999999995</v>
          </cell>
          <cell r="Z70">
            <v>14159.44</v>
          </cell>
          <cell r="AA70">
            <v>11360.23</v>
          </cell>
          <cell r="AB70">
            <v>15595.32</v>
          </cell>
          <cell r="AC70">
            <v>20978.06</v>
          </cell>
          <cell r="AD70">
            <v>15523.262500000001</v>
          </cell>
          <cell r="AE70">
            <v>4541.9799999999996</v>
          </cell>
          <cell r="AF70">
            <v>3309.46</v>
          </cell>
          <cell r="AG70">
            <v>2580.42</v>
          </cell>
          <cell r="AH70">
            <v>2675.09</v>
          </cell>
          <cell r="AI70">
            <v>3349.68</v>
          </cell>
          <cell r="AJ70">
            <v>3291.326</v>
          </cell>
          <cell r="AK70">
            <v>9665.66</v>
          </cell>
          <cell r="AL70">
            <v>7773.29</v>
          </cell>
          <cell r="AM70">
            <v>14176.55</v>
          </cell>
          <cell r="AN70">
            <v>10538.5</v>
          </cell>
          <cell r="AO70">
            <v>3509.44</v>
          </cell>
          <cell r="AP70">
            <v>3308.27</v>
          </cell>
          <cell r="AQ70">
            <v>3140.35</v>
          </cell>
          <cell r="AR70">
            <v>3171.12</v>
          </cell>
          <cell r="AS70">
            <v>2780.71</v>
          </cell>
          <cell r="AT70">
            <v>3181.9780000000001</v>
          </cell>
          <cell r="AU70">
            <v>4192.8599999999997</v>
          </cell>
          <cell r="AV70">
            <v>8247.74</v>
          </cell>
          <cell r="AW70">
            <v>658.61</v>
          </cell>
          <cell r="AX70">
            <v>694.3</v>
          </cell>
          <cell r="AY70">
            <v>721.18</v>
          </cell>
          <cell r="AZ70">
            <v>253.45</v>
          </cell>
          <cell r="BA70">
            <v>-129.69999999999999</v>
          </cell>
          <cell r="BC70">
            <v>2637.4079999999994</v>
          </cell>
          <cell r="BD70">
            <v>1973.98</v>
          </cell>
          <cell r="BE70">
            <v>3476.48</v>
          </cell>
        </row>
        <row r="71">
          <cell r="A71">
            <v>23604</v>
          </cell>
          <cell r="B71" t="str">
            <v>STATION_5_MISC_HYD</v>
          </cell>
          <cell r="C71" t="str">
            <v>GENESE</v>
          </cell>
          <cell r="D71">
            <v>2787.43</v>
          </cell>
          <cell r="E71">
            <v>2091.9899999999998</v>
          </cell>
          <cell r="F71">
            <v>5891.51</v>
          </cell>
          <cell r="G71">
            <v>1525.64</v>
          </cell>
          <cell r="H71">
            <v>1379.68</v>
          </cell>
          <cell r="I71">
            <v>2735.25</v>
          </cell>
          <cell r="J71">
            <v>1111.67</v>
          </cell>
          <cell r="K71">
            <v>-351.02</v>
          </cell>
          <cell r="L71">
            <v>-1572.45</v>
          </cell>
          <cell r="M71">
            <v>-270.59999999999997</v>
          </cell>
          <cell r="N71">
            <v>838.17</v>
          </cell>
          <cell r="O71">
            <v>690.87</v>
          </cell>
          <cell r="P71">
            <v>1637.59</v>
          </cell>
          <cell r="Q71">
            <v>1856</v>
          </cell>
          <cell r="R71">
            <v>618.47</v>
          </cell>
          <cell r="S71">
            <v>6769.32</v>
          </cell>
          <cell r="T71">
            <v>-146.47999999999999</v>
          </cell>
          <cell r="U71">
            <v>87.98</v>
          </cell>
          <cell r="V71">
            <v>273.2</v>
          </cell>
          <cell r="W71">
            <v>66.260000000000005</v>
          </cell>
          <cell r="X71">
            <v>145.63</v>
          </cell>
          <cell r="Y71">
            <v>511.90800000000002</v>
          </cell>
          <cell r="Z71">
            <v>14739.95</v>
          </cell>
          <cell r="AA71">
            <v>11856.36</v>
          </cell>
          <cell r="AB71">
            <v>16202.78</v>
          </cell>
          <cell r="AC71">
            <v>21734.58</v>
          </cell>
          <cell r="AD71">
            <v>16133.417500000001</v>
          </cell>
          <cell r="AE71">
            <v>3394.89</v>
          </cell>
          <cell r="AF71">
            <v>3360.94</v>
          </cell>
          <cell r="AG71">
            <v>2644.09</v>
          </cell>
          <cell r="AH71">
            <v>2782.36</v>
          </cell>
          <cell r="AI71">
            <v>3439.5</v>
          </cell>
          <cell r="AJ71">
            <v>3124.3560000000002</v>
          </cell>
          <cell r="AK71">
            <v>9964.9599999999991</v>
          </cell>
          <cell r="AL71">
            <v>8080</v>
          </cell>
          <cell r="AM71">
            <v>14667.61</v>
          </cell>
          <cell r="AN71">
            <v>10904.19</v>
          </cell>
          <cell r="AO71">
            <v>3810.03</v>
          </cell>
          <cell r="AP71">
            <v>3626.74</v>
          </cell>
          <cell r="AQ71">
            <v>3513.55</v>
          </cell>
          <cell r="AR71">
            <v>3564.61</v>
          </cell>
          <cell r="AS71">
            <v>3113.32</v>
          </cell>
          <cell r="AT71">
            <v>3525.65</v>
          </cell>
          <cell r="AU71">
            <v>4696.5</v>
          </cell>
          <cell r="AV71">
            <v>9220.35</v>
          </cell>
          <cell r="AW71">
            <v>736.93</v>
          </cell>
          <cell r="AX71">
            <v>781.46</v>
          </cell>
          <cell r="AY71">
            <v>800.71</v>
          </cell>
          <cell r="AZ71">
            <v>284.56</v>
          </cell>
          <cell r="BA71">
            <v>-149.85</v>
          </cell>
          <cell r="BC71">
            <v>2944.5720000000001</v>
          </cell>
          <cell r="BD71">
            <v>2214.5300000000002</v>
          </cell>
          <cell r="BE71">
            <v>3897.52</v>
          </cell>
        </row>
        <row r="72">
          <cell r="A72">
            <v>23606</v>
          </cell>
          <cell r="B72" t="str">
            <v>OSWEGO___5</v>
          </cell>
          <cell r="C72" t="str">
            <v>CENTRL</v>
          </cell>
          <cell r="D72">
            <v>1798.44</v>
          </cell>
          <cell r="E72">
            <v>1432.25</v>
          </cell>
          <cell r="F72">
            <v>3283.78</v>
          </cell>
          <cell r="G72">
            <v>1069.81</v>
          </cell>
          <cell r="H72">
            <v>952.84</v>
          </cell>
          <cell r="I72">
            <v>1707.4240000000002</v>
          </cell>
          <cell r="J72">
            <v>1210.57</v>
          </cell>
          <cell r="K72">
            <v>357.92</v>
          </cell>
          <cell r="L72">
            <v>-138.33000000000001</v>
          </cell>
          <cell r="M72">
            <v>476.72</v>
          </cell>
          <cell r="N72">
            <v>458.96</v>
          </cell>
          <cell r="O72">
            <v>482.37</v>
          </cell>
          <cell r="P72">
            <v>972.11</v>
          </cell>
          <cell r="Q72">
            <v>1258.01</v>
          </cell>
          <cell r="R72">
            <v>424.16</v>
          </cell>
          <cell r="S72">
            <v>4314.732</v>
          </cell>
          <cell r="T72">
            <v>8.3000000000000007</v>
          </cell>
          <cell r="U72">
            <v>403.95</v>
          </cell>
          <cell r="V72">
            <v>231.22</v>
          </cell>
          <cell r="W72">
            <v>87.83</v>
          </cell>
          <cell r="X72">
            <v>122.44</v>
          </cell>
          <cell r="Y72">
            <v>1024.4879999999998</v>
          </cell>
          <cell r="Z72">
            <v>10083.94</v>
          </cell>
          <cell r="AA72">
            <v>8063.73</v>
          </cell>
          <cell r="AB72">
            <v>11238.14</v>
          </cell>
          <cell r="AC72">
            <v>18230.5</v>
          </cell>
          <cell r="AD72">
            <v>11904.077499999999</v>
          </cell>
          <cell r="AE72">
            <v>7405.48</v>
          </cell>
          <cell r="AF72">
            <v>1906.22</v>
          </cell>
          <cell r="AG72">
            <v>1659.27</v>
          </cell>
          <cell r="AH72">
            <v>1456.56</v>
          </cell>
          <cell r="AI72">
            <v>2559.09</v>
          </cell>
          <cell r="AJ72">
            <v>2997.3239999999996</v>
          </cell>
          <cell r="AK72">
            <v>16902.150000000001</v>
          </cell>
          <cell r="AL72">
            <v>6270.37</v>
          </cell>
          <cell r="AM72">
            <v>14078.93</v>
          </cell>
          <cell r="AN72">
            <v>12417.15</v>
          </cell>
          <cell r="AO72">
            <v>4099.6499999999996</v>
          </cell>
          <cell r="AP72">
            <v>3952.03</v>
          </cell>
          <cell r="AQ72">
            <v>3830.72</v>
          </cell>
          <cell r="AR72">
            <v>3958.87</v>
          </cell>
          <cell r="AS72">
            <v>4453.8900000000003</v>
          </cell>
          <cell r="AT72">
            <v>4059.0320000000002</v>
          </cell>
          <cell r="AU72">
            <v>6637.22</v>
          </cell>
          <cell r="AV72">
            <v>11674.19</v>
          </cell>
          <cell r="AW72">
            <v>715.72</v>
          </cell>
          <cell r="AX72">
            <v>617.03</v>
          </cell>
          <cell r="AY72">
            <v>668.97</v>
          </cell>
          <cell r="AZ72">
            <v>177.06</v>
          </cell>
          <cell r="BA72">
            <v>-1.1200000000000001</v>
          </cell>
          <cell r="BC72">
            <v>2613.192</v>
          </cell>
          <cell r="BD72">
            <v>1539.5</v>
          </cell>
          <cell r="BE72">
            <v>2861.9</v>
          </cell>
        </row>
        <row r="73">
          <cell r="A73">
            <v>23607</v>
          </cell>
          <cell r="B73" t="str">
            <v>GRAHMSVILLE___HY</v>
          </cell>
          <cell r="C73" t="str">
            <v>HUD_VL</v>
          </cell>
          <cell r="D73">
            <v>22203.9</v>
          </cell>
          <cell r="E73">
            <v>21415.07</v>
          </cell>
          <cell r="F73">
            <v>30044.91</v>
          </cell>
          <cell r="G73">
            <v>16314.38</v>
          </cell>
          <cell r="H73">
            <v>14854.31</v>
          </cell>
          <cell r="I73">
            <v>20966.514000000003</v>
          </cell>
          <cell r="J73">
            <v>28165.040000000001</v>
          </cell>
          <cell r="K73">
            <v>18645.32</v>
          </cell>
          <cell r="L73">
            <v>20856.13</v>
          </cell>
          <cell r="M73">
            <v>22555.49666666667</v>
          </cell>
          <cell r="N73">
            <v>4086.32</v>
          </cell>
          <cell r="O73">
            <v>7139.58</v>
          </cell>
          <cell r="P73">
            <v>7280.88</v>
          </cell>
          <cell r="Q73">
            <v>18061.04</v>
          </cell>
          <cell r="R73">
            <v>7787.81</v>
          </cell>
          <cell r="S73">
            <v>53226.756000000001</v>
          </cell>
          <cell r="T73">
            <v>3371.91</v>
          </cell>
          <cell r="U73">
            <v>6003.91</v>
          </cell>
          <cell r="V73">
            <v>4352.7</v>
          </cell>
          <cell r="W73">
            <v>2114.66</v>
          </cell>
          <cell r="X73">
            <v>2055.11</v>
          </cell>
          <cell r="Y73">
            <v>21477.948000000004</v>
          </cell>
          <cell r="Z73">
            <v>121044.84</v>
          </cell>
          <cell r="AA73">
            <v>104977.27</v>
          </cell>
          <cell r="AB73">
            <v>139342.67000000001</v>
          </cell>
          <cell r="AC73">
            <v>162518.51</v>
          </cell>
          <cell r="AD73">
            <v>131970.82250000001</v>
          </cell>
          <cell r="AE73">
            <v>51803.66</v>
          </cell>
          <cell r="AF73">
            <v>38893.129999999997</v>
          </cell>
          <cell r="AG73">
            <v>38249.29</v>
          </cell>
          <cell r="AH73">
            <v>25099.51</v>
          </cell>
          <cell r="AI73">
            <v>35994.49</v>
          </cell>
          <cell r="AJ73">
            <v>38008.016000000003</v>
          </cell>
          <cell r="AK73">
            <v>139735.29999999999</v>
          </cell>
          <cell r="AL73">
            <v>106031.21</v>
          </cell>
          <cell r="AM73">
            <v>116339.22</v>
          </cell>
          <cell r="AN73">
            <v>120701.90999999999</v>
          </cell>
          <cell r="AO73">
            <v>38493.31</v>
          </cell>
          <cell r="AP73">
            <v>35907.22</v>
          </cell>
          <cell r="AQ73">
            <v>36204.199999999997</v>
          </cell>
          <cell r="AR73">
            <v>35795.410000000003</v>
          </cell>
          <cell r="AS73">
            <v>33196.51</v>
          </cell>
          <cell r="AT73">
            <v>35919.33</v>
          </cell>
          <cell r="AU73">
            <v>54554.6</v>
          </cell>
          <cell r="AV73">
            <v>88242.92</v>
          </cell>
          <cell r="AW73">
            <v>7013.28</v>
          </cell>
          <cell r="AX73">
            <v>9218.65</v>
          </cell>
          <cell r="AY73">
            <v>8220.61</v>
          </cell>
          <cell r="AZ73">
            <v>4178.9799999999996</v>
          </cell>
          <cell r="BA73">
            <v>1779.48</v>
          </cell>
          <cell r="BC73">
            <v>36493.199999999997</v>
          </cell>
          <cell r="BD73">
            <v>31934.15</v>
          </cell>
          <cell r="BE73">
            <v>71038.100000000006</v>
          </cell>
        </row>
        <row r="74">
          <cell r="A74">
            <v>23608</v>
          </cell>
          <cell r="B74" t="str">
            <v>NEVERSINK___HYD</v>
          </cell>
          <cell r="C74" t="str">
            <v>HUD_VL</v>
          </cell>
          <cell r="D74">
            <v>22316.71</v>
          </cell>
          <cell r="E74">
            <v>21503.95</v>
          </cell>
          <cell r="F74">
            <v>29998.02</v>
          </cell>
          <cell r="G74">
            <v>16333.38</v>
          </cell>
          <cell r="H74">
            <v>14872.88</v>
          </cell>
          <cell r="I74">
            <v>21004.988000000005</v>
          </cell>
          <cell r="J74">
            <v>28248.14</v>
          </cell>
          <cell r="K74">
            <v>18702.73</v>
          </cell>
          <cell r="L74">
            <v>20844.599999999999</v>
          </cell>
          <cell r="M74">
            <v>22598.49</v>
          </cell>
          <cell r="N74">
            <v>4090.76</v>
          </cell>
          <cell r="O74">
            <v>7146.68</v>
          </cell>
          <cell r="P74">
            <v>7290.65</v>
          </cell>
          <cell r="Q74">
            <v>18078.63</v>
          </cell>
          <cell r="R74">
            <v>7799.72</v>
          </cell>
          <cell r="S74">
            <v>53287.728000000003</v>
          </cell>
          <cell r="T74">
            <v>3370.31</v>
          </cell>
          <cell r="U74">
            <v>6010.85</v>
          </cell>
          <cell r="V74">
            <v>4349.47</v>
          </cell>
          <cell r="W74">
            <v>2113.37</v>
          </cell>
          <cell r="X74">
            <v>2053.6799999999998</v>
          </cell>
          <cell r="Y74">
            <v>21477.216</v>
          </cell>
          <cell r="Z74">
            <v>121546.16</v>
          </cell>
          <cell r="AA74">
            <v>105449.27</v>
          </cell>
          <cell r="AB74">
            <v>139737.53</v>
          </cell>
          <cell r="AC74">
            <v>162910.41</v>
          </cell>
          <cell r="AD74">
            <v>132410.8425</v>
          </cell>
          <cell r="AE74">
            <v>52051.83</v>
          </cell>
          <cell r="AF74">
            <v>39087.97</v>
          </cell>
          <cell r="AG74">
            <v>38463.26</v>
          </cell>
          <cell r="AH74">
            <v>25222.42</v>
          </cell>
          <cell r="AI74">
            <v>36121.160000000003</v>
          </cell>
          <cell r="AJ74">
            <v>38189.327999999994</v>
          </cell>
          <cell r="AK74">
            <v>139976.04</v>
          </cell>
          <cell r="AL74">
            <v>106229.31</v>
          </cell>
          <cell r="AM74">
            <v>116579.91</v>
          </cell>
          <cell r="AN74">
            <v>120928.42</v>
          </cell>
          <cell r="AO74">
            <v>39770.65</v>
          </cell>
          <cell r="AP74">
            <v>36324.480000000003</v>
          </cell>
          <cell r="AQ74">
            <v>36512.54</v>
          </cell>
          <cell r="AR74">
            <v>36447.31</v>
          </cell>
          <cell r="AS74">
            <v>33626.26</v>
          </cell>
          <cell r="AT74">
            <v>36536.248000000007</v>
          </cell>
          <cell r="AU74">
            <v>55267.95</v>
          </cell>
          <cell r="AV74">
            <v>89368.88</v>
          </cell>
          <cell r="AW74">
            <v>7096.68</v>
          </cell>
          <cell r="AX74">
            <v>9310.09</v>
          </cell>
          <cell r="AY74">
            <v>8384.26</v>
          </cell>
          <cell r="AZ74">
            <v>4235.38</v>
          </cell>
          <cell r="BA74">
            <v>1803.46</v>
          </cell>
          <cell r="BC74">
            <v>36995.843999999997</v>
          </cell>
          <cell r="BD74">
            <v>32356.12</v>
          </cell>
          <cell r="BE74">
            <v>71996.759999999995</v>
          </cell>
        </row>
        <row r="75">
          <cell r="A75">
            <v>23609</v>
          </cell>
          <cell r="B75" t="str">
            <v>STURGEON_POOL_HYD</v>
          </cell>
          <cell r="C75" t="str">
            <v>HUD_VL</v>
          </cell>
          <cell r="D75">
            <v>24362.76</v>
          </cell>
          <cell r="E75">
            <v>25922.43</v>
          </cell>
          <cell r="F75">
            <v>32140.69</v>
          </cell>
          <cell r="G75">
            <v>19035.400000000001</v>
          </cell>
          <cell r="H75">
            <v>17061.02</v>
          </cell>
          <cell r="I75">
            <v>23704.46</v>
          </cell>
          <cell r="J75">
            <v>32574.240000000002</v>
          </cell>
          <cell r="K75">
            <v>23638.79</v>
          </cell>
          <cell r="L75">
            <v>24942.09</v>
          </cell>
          <cell r="M75">
            <v>27051.706666666665</v>
          </cell>
          <cell r="N75">
            <v>4736.9799999999996</v>
          </cell>
          <cell r="O75">
            <v>8342.33</v>
          </cell>
          <cell r="P75">
            <v>8262.57</v>
          </cell>
          <cell r="Q75">
            <v>21090.53</v>
          </cell>
          <cell r="R75">
            <v>8663.68</v>
          </cell>
          <cell r="S75">
            <v>61315.30799999999</v>
          </cell>
          <cell r="T75">
            <v>4017.99</v>
          </cell>
          <cell r="U75">
            <v>6564.42</v>
          </cell>
          <cell r="V75">
            <v>5221.09</v>
          </cell>
          <cell r="W75">
            <v>2493.42</v>
          </cell>
          <cell r="X75">
            <v>2445.96</v>
          </cell>
          <cell r="Y75">
            <v>24891.455999999995</v>
          </cell>
          <cell r="Z75">
            <v>150006.81</v>
          </cell>
          <cell r="AA75">
            <v>129620.18</v>
          </cell>
          <cell r="AB75">
            <v>174983.18</v>
          </cell>
          <cell r="AC75">
            <v>205536.25</v>
          </cell>
          <cell r="AD75">
            <v>165036.60499999998</v>
          </cell>
          <cell r="AE75">
            <v>55504.46</v>
          </cell>
          <cell r="AF75">
            <v>40418.629999999997</v>
          </cell>
          <cell r="AG75">
            <v>39078.78</v>
          </cell>
          <cell r="AH75">
            <v>26640.37</v>
          </cell>
          <cell r="AI75">
            <v>44402.34</v>
          </cell>
          <cell r="AJ75">
            <v>41208.915999999997</v>
          </cell>
          <cell r="AK75">
            <v>173465.43</v>
          </cell>
          <cell r="AL75">
            <v>133151.07</v>
          </cell>
          <cell r="AM75">
            <v>144900.19</v>
          </cell>
          <cell r="AN75">
            <v>150505.56333333332</v>
          </cell>
          <cell r="AO75">
            <v>43846.44</v>
          </cell>
          <cell r="AP75">
            <v>40606</v>
          </cell>
          <cell r="AQ75">
            <v>40763.74</v>
          </cell>
          <cell r="AR75">
            <v>41426.269999999997</v>
          </cell>
          <cell r="AS75">
            <v>36723.449999999997</v>
          </cell>
          <cell r="AT75">
            <v>40673.179999999993</v>
          </cell>
          <cell r="AU75">
            <v>59360.4</v>
          </cell>
          <cell r="AV75">
            <v>98940.800000000003</v>
          </cell>
          <cell r="AW75">
            <v>8186.76</v>
          </cell>
          <cell r="AX75">
            <v>10118.85</v>
          </cell>
          <cell r="AY75">
            <v>9730.14</v>
          </cell>
          <cell r="AZ75">
            <v>4332.58</v>
          </cell>
          <cell r="BA75">
            <v>1860.26</v>
          </cell>
          <cell r="BC75">
            <v>41074.308000000005</v>
          </cell>
          <cell r="BD75">
            <v>33555.46</v>
          </cell>
          <cell r="BE75">
            <v>73161.710000000006</v>
          </cell>
        </row>
        <row r="76">
          <cell r="A76">
            <v>23610</v>
          </cell>
          <cell r="B76" t="str">
            <v>DASHVILLE___HYD</v>
          </cell>
          <cell r="C76" t="str">
            <v>HUD_VL</v>
          </cell>
          <cell r="D76">
            <v>25228.13</v>
          </cell>
          <cell r="E76">
            <v>26278.07</v>
          </cell>
          <cell r="F76">
            <v>32522.19</v>
          </cell>
          <cell r="G76">
            <v>19175.810000000001</v>
          </cell>
          <cell r="H76">
            <v>17232.12</v>
          </cell>
          <cell r="I76">
            <v>24087.263999999999</v>
          </cell>
          <cell r="J76">
            <v>33575.040000000001</v>
          </cell>
          <cell r="K76">
            <v>24287.98</v>
          </cell>
          <cell r="L76">
            <v>25064.57</v>
          </cell>
          <cell r="M76">
            <v>27642.53</v>
          </cell>
          <cell r="N76">
            <v>4779.41</v>
          </cell>
          <cell r="O76">
            <v>8414.56</v>
          </cell>
          <cell r="P76">
            <v>8378.57</v>
          </cell>
          <cell r="Q76">
            <v>21264.02</v>
          </cell>
          <cell r="R76">
            <v>8810.58</v>
          </cell>
          <cell r="S76">
            <v>61976.567999999999</v>
          </cell>
          <cell r="T76">
            <v>4039.07</v>
          </cell>
          <cell r="U76">
            <v>6570.56</v>
          </cell>
          <cell r="V76">
            <v>5242.7</v>
          </cell>
          <cell r="W76">
            <v>2501.2600000000002</v>
          </cell>
          <cell r="X76">
            <v>2455.5500000000002</v>
          </cell>
          <cell r="Y76">
            <v>24970.968000000001</v>
          </cell>
          <cell r="Z76">
            <v>152157.21</v>
          </cell>
          <cell r="AA76">
            <v>131765.34</v>
          </cell>
          <cell r="AB76">
            <v>178399.96</v>
          </cell>
          <cell r="AC76">
            <v>209352.94</v>
          </cell>
          <cell r="AD76">
            <v>167918.86249999999</v>
          </cell>
          <cell r="AE76">
            <v>57896.95</v>
          </cell>
          <cell r="AF76">
            <v>42681.69</v>
          </cell>
          <cell r="AG76">
            <v>41107.33</v>
          </cell>
          <cell r="AH76">
            <v>27873.7</v>
          </cell>
          <cell r="AI76">
            <v>45008.78</v>
          </cell>
          <cell r="AJ76">
            <v>42913.69</v>
          </cell>
          <cell r="AK76">
            <v>177574.99</v>
          </cell>
          <cell r="AL76">
            <v>137253.78</v>
          </cell>
          <cell r="AM76">
            <v>149595.64000000001</v>
          </cell>
          <cell r="AN76">
            <v>154808.13666666669</v>
          </cell>
          <cell r="AO76">
            <v>44268.03</v>
          </cell>
          <cell r="AP76">
            <v>41736</v>
          </cell>
          <cell r="AQ76">
            <v>41839.629999999997</v>
          </cell>
          <cell r="AR76">
            <v>41695</v>
          </cell>
          <cell r="AS76">
            <v>37941.56</v>
          </cell>
          <cell r="AT76">
            <v>41496.044000000002</v>
          </cell>
          <cell r="AU76">
            <v>61660.76</v>
          </cell>
          <cell r="AV76">
            <v>101690.16</v>
          </cell>
          <cell r="AW76">
            <v>8468.6200000000008</v>
          </cell>
          <cell r="AX76">
            <v>10424.969999999999</v>
          </cell>
          <cell r="AY76">
            <v>10158.4</v>
          </cell>
          <cell r="AZ76">
            <v>4576.99</v>
          </cell>
          <cell r="BA76">
            <v>1962.21</v>
          </cell>
          <cell r="BC76">
            <v>42709.428</v>
          </cell>
          <cell r="BD76">
            <v>35280.11</v>
          </cell>
          <cell r="BE76">
            <v>77329.490000000005</v>
          </cell>
        </row>
        <row r="77">
          <cell r="A77">
            <v>23611</v>
          </cell>
          <cell r="B77" t="str">
            <v>COXSACKIE___GT</v>
          </cell>
          <cell r="C77" t="str">
            <v>HUD_VL</v>
          </cell>
          <cell r="D77">
            <v>21543.66</v>
          </cell>
          <cell r="E77">
            <v>26650.44</v>
          </cell>
          <cell r="F77">
            <v>32448.63</v>
          </cell>
          <cell r="G77">
            <v>19702.11</v>
          </cell>
          <cell r="H77">
            <v>17404.55</v>
          </cell>
          <cell r="I77">
            <v>23549.878000000001</v>
          </cell>
          <cell r="J77">
            <v>33071.32</v>
          </cell>
          <cell r="K77">
            <v>24295.61</v>
          </cell>
          <cell r="L77">
            <v>25508.51</v>
          </cell>
          <cell r="M77">
            <v>27625.146666666667</v>
          </cell>
          <cell r="N77">
            <v>4936.58</v>
          </cell>
          <cell r="O77">
            <v>8657.93</v>
          </cell>
          <cell r="P77">
            <v>8387.2800000000007</v>
          </cell>
          <cell r="Q77">
            <v>21886.95</v>
          </cell>
          <cell r="R77">
            <v>8465.81</v>
          </cell>
          <cell r="S77">
            <v>62801.46</v>
          </cell>
          <cell r="T77">
            <v>4101.93</v>
          </cell>
          <cell r="U77">
            <v>6707.01</v>
          </cell>
          <cell r="V77">
            <v>5406.28</v>
          </cell>
          <cell r="W77">
            <v>2582.9499999999998</v>
          </cell>
          <cell r="X77">
            <v>2534.33</v>
          </cell>
          <cell r="Y77">
            <v>25599</v>
          </cell>
          <cell r="Z77">
            <v>159640.85</v>
          </cell>
          <cell r="AA77">
            <v>137451.74</v>
          </cell>
          <cell r="AB77">
            <v>185041.21</v>
          </cell>
          <cell r="AC77">
            <v>219110.12</v>
          </cell>
          <cell r="AD77">
            <v>175310.97999999998</v>
          </cell>
          <cell r="AE77">
            <v>48724.25</v>
          </cell>
          <cell r="AF77">
            <v>32067.66</v>
          </cell>
          <cell r="AG77">
            <v>30994.84</v>
          </cell>
          <cell r="AH77">
            <v>22577.200000000001</v>
          </cell>
          <cell r="AI77">
            <v>45876.28</v>
          </cell>
          <cell r="AJ77">
            <v>36048.046000000002</v>
          </cell>
          <cell r="AK77">
            <v>177488.91</v>
          </cell>
          <cell r="AL77">
            <v>140053.92000000001</v>
          </cell>
          <cell r="AM77">
            <v>147807.23000000001</v>
          </cell>
          <cell r="AN77">
            <v>155116.68666666668</v>
          </cell>
          <cell r="AO77">
            <v>44841.99</v>
          </cell>
          <cell r="AP77">
            <v>42167.22</v>
          </cell>
          <cell r="AQ77">
            <v>42240.72</v>
          </cell>
          <cell r="AR77">
            <v>42409.86</v>
          </cell>
          <cell r="AS77">
            <v>38775.56</v>
          </cell>
          <cell r="AT77">
            <v>42087.069999999992</v>
          </cell>
          <cell r="AU77">
            <v>61009.71</v>
          </cell>
          <cell r="AV77">
            <v>106519.73</v>
          </cell>
          <cell r="AW77">
            <v>8858.41</v>
          </cell>
          <cell r="AX77">
            <v>10951.74</v>
          </cell>
          <cell r="AY77">
            <v>10118.61</v>
          </cell>
          <cell r="AZ77">
            <v>4155.17</v>
          </cell>
          <cell r="BA77">
            <v>1766.34</v>
          </cell>
          <cell r="BC77">
            <v>43020.323999999993</v>
          </cell>
          <cell r="BD77">
            <v>32771.449999999997</v>
          </cell>
          <cell r="BE77">
            <v>68921.41</v>
          </cell>
        </row>
        <row r="78">
          <cell r="A78">
            <v>23612</v>
          </cell>
          <cell r="B78" t="str">
            <v>SOUTH_CAIRO___GT</v>
          </cell>
          <cell r="C78" t="str">
            <v>HUD_VL</v>
          </cell>
          <cell r="D78">
            <v>21543.66</v>
          </cell>
          <cell r="E78">
            <v>26650.44</v>
          </cell>
          <cell r="F78">
            <v>32448.63</v>
          </cell>
          <cell r="G78">
            <v>19702.11</v>
          </cell>
          <cell r="H78">
            <v>17404.55</v>
          </cell>
          <cell r="I78">
            <v>23549.878000000001</v>
          </cell>
          <cell r="J78">
            <v>33071.32</v>
          </cell>
          <cell r="K78">
            <v>24295.61</v>
          </cell>
          <cell r="L78">
            <v>25508.51</v>
          </cell>
          <cell r="M78">
            <v>27625.146666666667</v>
          </cell>
          <cell r="N78">
            <v>4936.58</v>
          </cell>
          <cell r="O78">
            <v>8657.93</v>
          </cell>
          <cell r="P78">
            <v>8387.2800000000007</v>
          </cell>
          <cell r="Q78">
            <v>21886.95</v>
          </cell>
          <cell r="R78">
            <v>8465.81</v>
          </cell>
          <cell r="S78">
            <v>62801.46</v>
          </cell>
          <cell r="T78">
            <v>4101.93</v>
          </cell>
          <cell r="U78">
            <v>6707.01</v>
          </cell>
          <cell r="V78">
            <v>5406.28</v>
          </cell>
          <cell r="W78">
            <v>2582.9499999999998</v>
          </cell>
          <cell r="X78">
            <v>2534.33</v>
          </cell>
          <cell r="Y78">
            <v>25599</v>
          </cell>
          <cell r="Z78">
            <v>159640.85</v>
          </cell>
          <cell r="AA78">
            <v>137451.74</v>
          </cell>
          <cell r="AB78">
            <v>185041.21</v>
          </cell>
          <cell r="AC78">
            <v>219110.12</v>
          </cell>
          <cell r="AD78">
            <v>175310.97999999998</v>
          </cell>
          <cell r="AE78">
            <v>48724.25</v>
          </cell>
          <cell r="AF78">
            <v>32067.66</v>
          </cell>
          <cell r="AG78">
            <v>30994.84</v>
          </cell>
          <cell r="AH78">
            <v>22577.200000000001</v>
          </cell>
          <cell r="AI78">
            <v>45876.28</v>
          </cell>
          <cell r="AJ78">
            <v>36048.046000000002</v>
          </cell>
          <cell r="AK78">
            <v>177488.91</v>
          </cell>
          <cell r="AL78">
            <v>140053.92000000001</v>
          </cell>
          <cell r="AM78">
            <v>147807.23000000001</v>
          </cell>
          <cell r="AN78">
            <v>155116.68666666668</v>
          </cell>
          <cell r="AO78">
            <v>44841.99</v>
          </cell>
          <cell r="AP78">
            <v>42167.22</v>
          </cell>
          <cell r="AQ78">
            <v>42240.72</v>
          </cell>
          <cell r="AR78">
            <v>42409.86</v>
          </cell>
          <cell r="AS78">
            <v>38775.56</v>
          </cell>
          <cell r="AT78">
            <v>42087.069999999992</v>
          </cell>
          <cell r="AU78">
            <v>61009.71</v>
          </cell>
          <cell r="AV78">
            <v>106519.73</v>
          </cell>
          <cell r="AW78">
            <v>8858.41</v>
          </cell>
          <cell r="AX78">
            <v>10951.74</v>
          </cell>
          <cell r="AY78">
            <v>10118.61</v>
          </cell>
          <cell r="AZ78">
            <v>4155.17</v>
          </cell>
          <cell r="BA78">
            <v>1766.34</v>
          </cell>
          <cell r="BC78">
            <v>43020.323999999993</v>
          </cell>
          <cell r="BD78">
            <v>32771.449999999997</v>
          </cell>
          <cell r="BE78">
            <v>68921.41</v>
          </cell>
        </row>
        <row r="79">
          <cell r="A79">
            <v>23613</v>
          </cell>
          <cell r="B79" t="str">
            <v>OSWEGO___6</v>
          </cell>
          <cell r="C79" t="str">
            <v>CENTRL</v>
          </cell>
          <cell r="D79">
            <v>1798.44</v>
          </cell>
          <cell r="E79">
            <v>1433.09</v>
          </cell>
          <cell r="F79">
            <v>3277.76</v>
          </cell>
          <cell r="G79">
            <v>1070.69</v>
          </cell>
          <cell r="H79">
            <v>953.05</v>
          </cell>
          <cell r="I79">
            <v>1706.6059999999998</v>
          </cell>
          <cell r="J79">
            <v>1214.7</v>
          </cell>
          <cell r="K79">
            <v>364.28</v>
          </cell>
          <cell r="L79">
            <v>-122.7</v>
          </cell>
          <cell r="M79">
            <v>485.42666666666668</v>
          </cell>
          <cell r="N79">
            <v>458.54</v>
          </cell>
          <cell r="O79">
            <v>482.61</v>
          </cell>
          <cell r="P79">
            <v>970.44</v>
          </cell>
          <cell r="Q79">
            <v>1257.8599999999999</v>
          </cell>
          <cell r="R79">
            <v>424.32</v>
          </cell>
          <cell r="S79">
            <v>4312.5240000000003</v>
          </cell>
          <cell r="T79">
            <v>10.44</v>
          </cell>
          <cell r="U79">
            <v>405.07</v>
          </cell>
          <cell r="V79">
            <v>232.06</v>
          </cell>
          <cell r="W79">
            <v>88.37</v>
          </cell>
          <cell r="X79">
            <v>122.65</v>
          </cell>
          <cell r="Y79">
            <v>1030.308</v>
          </cell>
          <cell r="Z79">
            <v>10067</v>
          </cell>
          <cell r="AA79">
            <v>8091.13</v>
          </cell>
          <cell r="AB79">
            <v>11234.93</v>
          </cell>
          <cell r="AC79">
            <v>18162.21</v>
          </cell>
          <cell r="AD79">
            <v>11888.817500000001</v>
          </cell>
          <cell r="AE79">
            <v>7405.48</v>
          </cell>
          <cell r="AF79">
            <v>1906.22</v>
          </cell>
          <cell r="AG79">
            <v>1659.27</v>
          </cell>
          <cell r="AH79">
            <v>1456.56</v>
          </cell>
          <cell r="AI79">
            <v>2559.09</v>
          </cell>
          <cell r="AJ79">
            <v>2997.3239999999996</v>
          </cell>
          <cell r="AK79">
            <v>16887.13</v>
          </cell>
          <cell r="AL79">
            <v>6296.24</v>
          </cell>
          <cell r="AM79">
            <v>14030.02</v>
          </cell>
          <cell r="AN79">
            <v>12404.463333333333</v>
          </cell>
          <cell r="AO79">
            <v>4098.1899999999996</v>
          </cell>
          <cell r="AP79">
            <v>3948.68</v>
          </cell>
          <cell r="AQ79">
            <v>3825.27</v>
          </cell>
          <cell r="AR79">
            <v>3954.31</v>
          </cell>
          <cell r="AS79">
            <v>4448.71</v>
          </cell>
          <cell r="AT79">
            <v>4055.0320000000002</v>
          </cell>
          <cell r="AU79">
            <v>6629.46</v>
          </cell>
          <cell r="AV79">
            <v>11660.73</v>
          </cell>
          <cell r="AW79">
            <v>714.89</v>
          </cell>
          <cell r="AX79">
            <v>616.30999999999995</v>
          </cell>
          <cell r="AY79">
            <v>668.19</v>
          </cell>
          <cell r="AZ79">
            <v>176.85</v>
          </cell>
          <cell r="BA79">
            <v>-1.1200000000000001</v>
          </cell>
          <cell r="BC79">
            <v>2610.1440000000002</v>
          </cell>
          <cell r="BD79">
            <v>1537.96</v>
          </cell>
          <cell r="BE79">
            <v>2859.02</v>
          </cell>
        </row>
        <row r="80">
          <cell r="A80">
            <v>23614</v>
          </cell>
          <cell r="B80" t="str">
            <v>GLENWOOD___5</v>
          </cell>
          <cell r="C80" t="str">
            <v>LONGIL</v>
          </cell>
          <cell r="D80">
            <v>31510.400000000001</v>
          </cell>
          <cell r="E80">
            <v>28377.59</v>
          </cell>
          <cell r="F80">
            <v>33380.410000000003</v>
          </cell>
          <cell r="G80">
            <v>20387.91</v>
          </cell>
          <cell r="H80">
            <v>17699.37</v>
          </cell>
          <cell r="I80">
            <v>26271.136000000006</v>
          </cell>
          <cell r="J80">
            <v>35346.85</v>
          </cell>
          <cell r="K80">
            <v>27759.58</v>
          </cell>
          <cell r="L80">
            <v>29604.43</v>
          </cell>
          <cell r="M80">
            <v>30903.62</v>
          </cell>
          <cell r="N80">
            <v>4674.88</v>
          </cell>
          <cell r="O80">
            <v>8416.57</v>
          </cell>
          <cell r="P80">
            <v>8950.7099999999991</v>
          </cell>
          <cell r="Q80">
            <v>21283.77</v>
          </cell>
          <cell r="R80">
            <v>10093.51</v>
          </cell>
          <cell r="S80">
            <v>64103.328000000009</v>
          </cell>
          <cell r="T80">
            <v>4624.79</v>
          </cell>
          <cell r="U80">
            <v>7299.75</v>
          </cell>
          <cell r="V80">
            <v>5690.65</v>
          </cell>
          <cell r="W80">
            <v>2694.89</v>
          </cell>
          <cell r="X80">
            <v>2638.2</v>
          </cell>
          <cell r="Y80">
            <v>27537.936000000005</v>
          </cell>
          <cell r="Z80">
            <v>153429.56</v>
          </cell>
          <cell r="AA80">
            <v>133289.57999999999</v>
          </cell>
          <cell r="AB80">
            <v>181399.72</v>
          </cell>
          <cell r="AC80">
            <v>209717.26</v>
          </cell>
          <cell r="AD80">
            <v>169459.03</v>
          </cell>
          <cell r="AE80">
            <v>74355.839999999997</v>
          </cell>
          <cell r="AF80">
            <v>62760.89</v>
          </cell>
          <cell r="AG80">
            <v>61058.400000000001</v>
          </cell>
          <cell r="AH80">
            <v>35683.08</v>
          </cell>
          <cell r="AI80">
            <v>53214.1</v>
          </cell>
          <cell r="AJ80">
            <v>57414.461999999985</v>
          </cell>
          <cell r="AK80">
            <v>193464.48</v>
          </cell>
          <cell r="AL80">
            <v>144797.34</v>
          </cell>
          <cell r="AM80">
            <v>161098.38</v>
          </cell>
          <cell r="AN80">
            <v>166453.4</v>
          </cell>
          <cell r="AO80">
            <v>46472.02</v>
          </cell>
          <cell r="AP80">
            <v>43997.52</v>
          </cell>
          <cell r="AQ80">
            <v>43937.63</v>
          </cell>
          <cell r="AR80">
            <v>43974.41</v>
          </cell>
          <cell r="AS80">
            <v>40163.08</v>
          </cell>
          <cell r="AT80">
            <v>43708.931999999993</v>
          </cell>
          <cell r="AU80">
            <v>70349.31</v>
          </cell>
          <cell r="AV80">
            <v>102942.8</v>
          </cell>
          <cell r="AW80">
            <v>8869.0400000000009</v>
          </cell>
          <cell r="AX80">
            <v>10842.2</v>
          </cell>
          <cell r="AY80">
            <v>11229.58</v>
          </cell>
          <cell r="AZ80">
            <v>5751.6</v>
          </cell>
          <cell r="BA80">
            <v>2552.02</v>
          </cell>
          <cell r="BC80">
            <v>47093.327999999994</v>
          </cell>
          <cell r="BD80">
            <v>44293.22</v>
          </cell>
          <cell r="BE80">
            <v>100591.73</v>
          </cell>
        </row>
        <row r="81">
          <cell r="A81">
            <v>23616</v>
          </cell>
          <cell r="B81" t="str">
            <v>PORT_JEFF_4</v>
          </cell>
          <cell r="C81" t="str">
            <v>LONGIL</v>
          </cell>
          <cell r="D81">
            <v>32349.68</v>
          </cell>
          <cell r="E81">
            <v>29155.01</v>
          </cell>
          <cell r="F81">
            <v>34276.89</v>
          </cell>
          <cell r="G81">
            <v>20954.96</v>
          </cell>
          <cell r="H81">
            <v>18199.490000000002</v>
          </cell>
          <cell r="I81">
            <v>26987.205999999998</v>
          </cell>
          <cell r="J81">
            <v>36235.24</v>
          </cell>
          <cell r="K81">
            <v>28445.040000000001</v>
          </cell>
          <cell r="L81">
            <v>30339.06</v>
          </cell>
          <cell r="M81">
            <v>31673.113333333331</v>
          </cell>
          <cell r="N81">
            <v>4807.67</v>
          </cell>
          <cell r="O81">
            <v>8656.42</v>
          </cell>
          <cell r="P81">
            <v>9204.99</v>
          </cell>
          <cell r="Q81">
            <v>21884.41</v>
          </cell>
          <cell r="R81">
            <v>10344.790000000001</v>
          </cell>
          <cell r="S81">
            <v>65877.936000000002</v>
          </cell>
          <cell r="T81">
            <v>4740.21</v>
          </cell>
          <cell r="U81">
            <v>7384.11</v>
          </cell>
          <cell r="V81">
            <v>5834.05</v>
          </cell>
          <cell r="W81">
            <v>2762.81</v>
          </cell>
          <cell r="X81">
            <v>2704.67</v>
          </cell>
          <cell r="Y81">
            <v>28111.02</v>
          </cell>
          <cell r="Z81">
            <v>157281.01999999999</v>
          </cell>
          <cell r="AA81">
            <v>136656.57999999999</v>
          </cell>
          <cell r="AB81">
            <v>185949.46</v>
          </cell>
          <cell r="AC81">
            <v>215025.3</v>
          </cell>
          <cell r="AD81">
            <v>173728.08999999997</v>
          </cell>
          <cell r="AE81">
            <v>76465.98</v>
          </cell>
          <cell r="AF81">
            <v>64334.65</v>
          </cell>
          <cell r="AG81">
            <v>62614.39</v>
          </cell>
          <cell r="AH81">
            <v>36784.480000000003</v>
          </cell>
          <cell r="AI81">
            <v>54823.47</v>
          </cell>
          <cell r="AJ81">
            <v>59004.594000000005</v>
          </cell>
          <cell r="AK81">
            <v>198355.41</v>
          </cell>
          <cell r="AL81">
            <v>148445.31</v>
          </cell>
          <cell r="AM81">
            <v>165143.06</v>
          </cell>
          <cell r="AN81">
            <v>170647.92666666667</v>
          </cell>
          <cell r="AO81">
            <v>47565.23</v>
          </cell>
          <cell r="AP81">
            <v>45035.07</v>
          </cell>
          <cell r="AQ81">
            <v>44971.74</v>
          </cell>
          <cell r="AR81">
            <v>45008.75</v>
          </cell>
          <cell r="AS81">
            <v>41110.370000000003</v>
          </cell>
          <cell r="AT81">
            <v>44738.232000000004</v>
          </cell>
          <cell r="AU81">
            <v>71997.48</v>
          </cell>
          <cell r="AV81">
            <v>105359.83</v>
          </cell>
          <cell r="AW81">
            <v>9077.49</v>
          </cell>
          <cell r="AX81">
            <v>11097.76</v>
          </cell>
          <cell r="AY81">
            <v>11495.44</v>
          </cell>
          <cell r="AZ81">
            <v>5887.88</v>
          </cell>
          <cell r="BA81">
            <v>2611.62</v>
          </cell>
          <cell r="BC81">
            <v>48204.228000000003</v>
          </cell>
          <cell r="BD81">
            <v>45337.08</v>
          </cell>
          <cell r="BE81">
            <v>102974.95</v>
          </cell>
        </row>
        <row r="82">
          <cell r="A82">
            <v>23619</v>
          </cell>
          <cell r="B82" t="str">
            <v>BEEBEE_GT_13</v>
          </cell>
          <cell r="C82" t="str">
            <v>GENESE</v>
          </cell>
          <cell r="D82">
            <v>2778.95</v>
          </cell>
          <cell r="E82">
            <v>2089.33</v>
          </cell>
          <cell r="F82">
            <v>5898.54</v>
          </cell>
          <cell r="G82">
            <v>1524.24</v>
          </cell>
          <cell r="H82">
            <v>1375.51</v>
          </cell>
          <cell r="I82">
            <v>2733.3139999999999</v>
          </cell>
          <cell r="J82">
            <v>1102.0999999999999</v>
          </cell>
          <cell r="K82">
            <v>-361.37</v>
          </cell>
          <cell r="L82">
            <v>-1589.49</v>
          </cell>
          <cell r="M82">
            <v>-282.92</v>
          </cell>
          <cell r="N82">
            <v>840.18</v>
          </cell>
          <cell r="O82">
            <v>690.97</v>
          </cell>
          <cell r="P82">
            <v>1640.79</v>
          </cell>
          <cell r="Q82">
            <v>1857.67</v>
          </cell>
          <cell r="R82">
            <v>618.66999999999996</v>
          </cell>
          <cell r="S82">
            <v>6777.9360000000015</v>
          </cell>
          <cell r="T82">
            <v>-148.31</v>
          </cell>
          <cell r="U82">
            <v>85.18</v>
          </cell>
          <cell r="V82">
            <v>272.70999999999998</v>
          </cell>
          <cell r="W82">
            <v>66.17</v>
          </cell>
          <cell r="X82">
            <v>144.88999999999999</v>
          </cell>
          <cell r="Y82">
            <v>504.76800000000003</v>
          </cell>
          <cell r="Z82">
            <v>14678.69</v>
          </cell>
          <cell r="AA82">
            <v>11809.14</v>
          </cell>
          <cell r="AB82">
            <v>16144.81</v>
          </cell>
          <cell r="AC82">
            <v>21661.119999999999</v>
          </cell>
          <cell r="AD82">
            <v>16073.439999999999</v>
          </cell>
          <cell r="AE82">
            <v>3306.93</v>
          </cell>
          <cell r="AF82">
            <v>3377.31</v>
          </cell>
          <cell r="AG82">
            <v>2666.44</v>
          </cell>
          <cell r="AH82">
            <v>2787.36</v>
          </cell>
          <cell r="AI82">
            <v>3438.12</v>
          </cell>
          <cell r="AJ82">
            <v>3115.232</v>
          </cell>
          <cell r="AK82">
            <v>10070.17</v>
          </cell>
          <cell r="AL82">
            <v>8029.7</v>
          </cell>
          <cell r="AM82">
            <v>14618.85</v>
          </cell>
          <cell r="AN82">
            <v>10906.24</v>
          </cell>
          <cell r="AO82">
            <v>3786.15</v>
          </cell>
          <cell r="AP82">
            <v>3565.26</v>
          </cell>
          <cell r="AQ82">
            <v>3440.64</v>
          </cell>
          <cell r="AR82">
            <v>3494.56</v>
          </cell>
          <cell r="AS82">
            <v>3078.3</v>
          </cell>
          <cell r="AT82">
            <v>3472.982</v>
          </cell>
          <cell r="AU82">
            <v>4645.4399999999996</v>
          </cell>
          <cell r="AV82">
            <v>9117.81</v>
          </cell>
          <cell r="AW82">
            <v>728.85</v>
          </cell>
          <cell r="AX82">
            <v>773.3</v>
          </cell>
          <cell r="AY82">
            <v>791.79</v>
          </cell>
          <cell r="AZ82">
            <v>281.41000000000003</v>
          </cell>
          <cell r="BA82">
            <v>-149.27000000000001</v>
          </cell>
          <cell r="BC82">
            <v>2911.2960000000003</v>
          </cell>
          <cell r="BD82">
            <v>2190.06</v>
          </cell>
          <cell r="BE82">
            <v>3850.87</v>
          </cell>
        </row>
        <row r="83">
          <cell r="A83">
            <v>23620</v>
          </cell>
          <cell r="B83" t="str">
            <v>HUDAV+59+74_TH_GRP</v>
          </cell>
          <cell r="C83" t="str">
            <v>N.Y.C.</v>
          </cell>
          <cell r="D83">
            <v>50784.22</v>
          </cell>
          <cell r="E83">
            <v>42598.13</v>
          </cell>
          <cell r="F83">
            <v>50055.62</v>
          </cell>
          <cell r="G83">
            <v>34033.18</v>
          </cell>
          <cell r="H83">
            <v>32175.43</v>
          </cell>
          <cell r="I83">
            <v>41929.315999999999</v>
          </cell>
          <cell r="J83">
            <v>37200.449999999997</v>
          </cell>
          <cell r="K83">
            <v>27677.54</v>
          </cell>
          <cell r="L83">
            <v>29491.82</v>
          </cell>
          <cell r="M83">
            <v>31456.603333333333</v>
          </cell>
          <cell r="N83">
            <v>4621.2</v>
          </cell>
          <cell r="O83">
            <v>8340.27</v>
          </cell>
          <cell r="P83">
            <v>8935.35</v>
          </cell>
          <cell r="Q83">
            <v>21194.14</v>
          </cell>
          <cell r="R83">
            <v>10143.99</v>
          </cell>
          <cell r="S83">
            <v>63881.94</v>
          </cell>
          <cell r="T83">
            <v>4617.47</v>
          </cell>
          <cell r="U83">
            <v>8181.65</v>
          </cell>
          <cell r="V83">
            <v>5657.27</v>
          </cell>
          <cell r="W83">
            <v>2688.15</v>
          </cell>
          <cell r="X83">
            <v>2700.99</v>
          </cell>
          <cell r="Y83">
            <v>28614.635999999999</v>
          </cell>
          <cell r="Z83">
            <v>154211.54999999999</v>
          </cell>
          <cell r="AA83">
            <v>135525.21</v>
          </cell>
          <cell r="AB83">
            <v>180867.39</v>
          </cell>
          <cell r="AC83">
            <v>223780.96</v>
          </cell>
          <cell r="AD83">
            <v>173596.2775</v>
          </cell>
          <cell r="AE83">
            <v>109796.74</v>
          </cell>
          <cell r="AF83">
            <v>105766.58</v>
          </cell>
          <cell r="AG83">
            <v>109406.14</v>
          </cell>
          <cell r="AH83">
            <v>88883.56</v>
          </cell>
          <cell r="AI83">
            <v>91800.72</v>
          </cell>
          <cell r="AJ83">
            <v>101130.74799999999</v>
          </cell>
          <cell r="AK83">
            <v>192469.27</v>
          </cell>
          <cell r="AL83">
            <v>144366.15</v>
          </cell>
          <cell r="AM83">
            <v>162544.29999999999</v>
          </cell>
          <cell r="AN83">
            <v>166459.90666666665</v>
          </cell>
          <cell r="AO83">
            <v>54759.16</v>
          </cell>
          <cell r="AP83">
            <v>53314.73</v>
          </cell>
          <cell r="AQ83">
            <v>52749.68</v>
          </cell>
          <cell r="AR83">
            <v>51832.23</v>
          </cell>
          <cell r="AS83">
            <v>54811.199999999997</v>
          </cell>
          <cell r="AT83">
            <v>53493.4</v>
          </cell>
          <cell r="AU83">
            <v>80843.100000000006</v>
          </cell>
          <cell r="AV83">
            <v>132151.64000000001</v>
          </cell>
          <cell r="AW83">
            <v>9002.02</v>
          </cell>
          <cell r="AX83">
            <v>11861.73</v>
          </cell>
          <cell r="AY83">
            <v>13268.27</v>
          </cell>
          <cell r="AZ83">
            <v>7031.04</v>
          </cell>
          <cell r="BA83">
            <v>3647.76</v>
          </cell>
          <cell r="BC83">
            <v>53772.984000000004</v>
          </cell>
          <cell r="BD83">
            <v>56487.37</v>
          </cell>
          <cell r="BE83">
            <v>116314.56</v>
          </cell>
        </row>
        <row r="84">
          <cell r="A84">
            <v>23621</v>
          </cell>
          <cell r="B84" t="str">
            <v>HICKLING___1</v>
          </cell>
          <cell r="C84" t="str">
            <v>CENTRL</v>
          </cell>
          <cell r="D84">
            <v>9702.9</v>
          </cell>
          <cell r="E84">
            <v>5122.29</v>
          </cell>
          <cell r="F84">
            <v>13675.36</v>
          </cell>
          <cell r="G84">
            <v>3933.08</v>
          </cell>
          <cell r="H84">
            <v>3487.12</v>
          </cell>
          <cell r="I84">
            <v>7184.15</v>
          </cell>
          <cell r="J84">
            <v>3679.49</v>
          </cell>
          <cell r="K84">
            <v>743.48</v>
          </cell>
          <cell r="L84">
            <v>-1138.1400000000001</v>
          </cell>
          <cell r="M84">
            <v>1094.9433333333329</v>
          </cell>
          <cell r="N84">
            <v>1821.39</v>
          </cell>
          <cell r="O84">
            <v>1800.83</v>
          </cell>
          <cell r="P84">
            <v>3207.34</v>
          </cell>
          <cell r="Q84">
            <v>4530.95</v>
          </cell>
          <cell r="R84">
            <v>1583.05</v>
          </cell>
          <cell r="S84">
            <v>15532.272000000001</v>
          </cell>
          <cell r="T84">
            <v>-179.18</v>
          </cell>
          <cell r="U84">
            <v>606.15</v>
          </cell>
          <cell r="V84">
            <v>757.56</v>
          </cell>
          <cell r="W84">
            <v>287.98</v>
          </cell>
          <cell r="X84">
            <v>397.1</v>
          </cell>
          <cell r="Y84">
            <v>2243.5320000000002</v>
          </cell>
          <cell r="Z84">
            <v>35469.99</v>
          </cell>
          <cell r="AA84">
            <v>29853.87</v>
          </cell>
          <cell r="AB84">
            <v>39689.370000000003</v>
          </cell>
          <cell r="AC84">
            <v>50012.23</v>
          </cell>
          <cell r="AD84">
            <v>38756.365000000005</v>
          </cell>
          <cell r="AE84">
            <v>24762.87</v>
          </cell>
          <cell r="AF84">
            <v>7610.12</v>
          </cell>
          <cell r="AG84">
            <v>6826.34</v>
          </cell>
          <cell r="AH84">
            <v>5633.19</v>
          </cell>
          <cell r="AI84">
            <v>8727.1200000000008</v>
          </cell>
          <cell r="AJ84">
            <v>10711.928000000002</v>
          </cell>
          <cell r="AK84">
            <v>62086.93</v>
          </cell>
          <cell r="AL84">
            <v>21649.37</v>
          </cell>
          <cell r="AM84">
            <v>33992.660000000003</v>
          </cell>
          <cell r="AN84">
            <v>39242.986666666671</v>
          </cell>
          <cell r="AO84">
            <v>8976.2900000000009</v>
          </cell>
          <cell r="AP84">
            <v>9216.35</v>
          </cell>
          <cell r="AQ84">
            <v>8515.2000000000007</v>
          </cell>
          <cell r="AR84">
            <v>8737.02</v>
          </cell>
          <cell r="AS84">
            <v>8344.26</v>
          </cell>
          <cell r="AT84">
            <v>8757.8240000000005</v>
          </cell>
          <cell r="AU84">
            <v>11577.34</v>
          </cell>
          <cell r="AV84">
            <v>22494.79</v>
          </cell>
          <cell r="AW84">
            <v>1718.84</v>
          </cell>
          <cell r="AX84">
            <v>1766.45</v>
          </cell>
          <cell r="AY84">
            <v>1988.57</v>
          </cell>
          <cell r="AZ84">
            <v>661.23</v>
          </cell>
          <cell r="BA84">
            <v>-119.23</v>
          </cell>
          <cell r="BC84">
            <v>7219.0320000000002</v>
          </cell>
          <cell r="BD84">
            <v>6008.67</v>
          </cell>
          <cell r="BE84">
            <v>13453.17</v>
          </cell>
        </row>
        <row r="85">
          <cell r="A85">
            <v>23622</v>
          </cell>
          <cell r="B85" t="str">
            <v>HICKLING___2</v>
          </cell>
          <cell r="C85" t="str">
            <v>CENTRL</v>
          </cell>
          <cell r="D85">
            <v>9704.85</v>
          </cell>
          <cell r="E85">
            <v>5112.8999999999996</v>
          </cell>
          <cell r="F85">
            <v>13670.7</v>
          </cell>
          <cell r="G85">
            <v>3928.93</v>
          </cell>
          <cell r="H85">
            <v>3483.66</v>
          </cell>
          <cell r="I85">
            <v>7180.2080000000005</v>
          </cell>
          <cell r="J85">
            <v>3673.18</v>
          </cell>
          <cell r="K85">
            <v>738.24</v>
          </cell>
          <cell r="L85">
            <v>-1148.68</v>
          </cell>
          <cell r="M85">
            <v>1087.58</v>
          </cell>
          <cell r="N85">
            <v>1819.63</v>
          </cell>
          <cell r="O85">
            <v>1797.1</v>
          </cell>
          <cell r="P85">
            <v>3206.37</v>
          </cell>
          <cell r="Q85">
            <v>4527.1899999999996</v>
          </cell>
          <cell r="R85">
            <v>1581.46</v>
          </cell>
          <cell r="S85">
            <v>15518.099999999999</v>
          </cell>
          <cell r="T85">
            <v>-178.09</v>
          </cell>
          <cell r="U85">
            <v>605.04</v>
          </cell>
          <cell r="V85">
            <v>756.69</v>
          </cell>
          <cell r="W85">
            <v>287.56</v>
          </cell>
          <cell r="X85">
            <v>396.69</v>
          </cell>
          <cell r="Y85">
            <v>2241.4679999999998</v>
          </cell>
          <cell r="Z85">
            <v>35449.29</v>
          </cell>
          <cell r="AA85">
            <v>29831.360000000001</v>
          </cell>
          <cell r="AB85">
            <v>39657.64</v>
          </cell>
          <cell r="AC85">
            <v>49990.239999999998</v>
          </cell>
          <cell r="AD85">
            <v>38732.1325</v>
          </cell>
          <cell r="AE85">
            <v>24772.44</v>
          </cell>
          <cell r="AF85">
            <v>7600.26</v>
          </cell>
          <cell r="AG85">
            <v>6822.2</v>
          </cell>
          <cell r="AH85">
            <v>5630.15</v>
          </cell>
          <cell r="AI85">
            <v>8701.26</v>
          </cell>
          <cell r="AJ85">
            <v>10705.261999999999</v>
          </cell>
          <cell r="AK85">
            <v>62078.55</v>
          </cell>
          <cell r="AL85">
            <v>21626.959999999999</v>
          </cell>
          <cell r="AM85">
            <v>33981.75</v>
          </cell>
          <cell r="AN85">
            <v>39229.08666666667</v>
          </cell>
          <cell r="AO85">
            <v>8971.0499999999993</v>
          </cell>
          <cell r="AP85">
            <v>9182.2099999999991</v>
          </cell>
          <cell r="AQ85">
            <v>8531.9699999999993</v>
          </cell>
          <cell r="AR85">
            <v>8732.17</v>
          </cell>
          <cell r="AS85">
            <v>8325.8799999999992</v>
          </cell>
          <cell r="AT85">
            <v>8748.655999999999</v>
          </cell>
          <cell r="AU85">
            <v>11550.34</v>
          </cell>
          <cell r="AV85">
            <v>22444.06</v>
          </cell>
          <cell r="AW85">
            <v>1714.87</v>
          </cell>
          <cell r="AX85">
            <v>1762.24</v>
          </cell>
          <cell r="AY85">
            <v>1983.85</v>
          </cell>
          <cell r="AZ85">
            <v>659.5</v>
          </cell>
          <cell r="BA85">
            <v>-121.43</v>
          </cell>
          <cell r="BC85">
            <v>7198.8359999999993</v>
          </cell>
          <cell r="BD85">
            <v>5994.93</v>
          </cell>
          <cell r="BE85">
            <v>13422.18</v>
          </cell>
        </row>
        <row r="86">
          <cell r="A86">
            <v>23625</v>
          </cell>
          <cell r="B86" t="str">
            <v>JENNISON___1</v>
          </cell>
          <cell r="C86" t="str">
            <v>CENTRL</v>
          </cell>
          <cell r="D86">
            <v>8505.34</v>
          </cell>
          <cell r="E86">
            <v>8935.86</v>
          </cell>
          <cell r="F86">
            <v>14007.95</v>
          </cell>
          <cell r="G86">
            <v>6786.84</v>
          </cell>
          <cell r="H86">
            <v>5890.47</v>
          </cell>
          <cell r="I86">
            <v>8825.2920000000013</v>
          </cell>
          <cell r="J86">
            <v>9002.93</v>
          </cell>
          <cell r="K86">
            <v>5598.28</v>
          </cell>
          <cell r="L86">
            <v>5178.32</v>
          </cell>
          <cell r="M86">
            <v>6593.1766666666663</v>
          </cell>
          <cell r="N86">
            <v>2124.04</v>
          </cell>
          <cell r="O86">
            <v>2935.46</v>
          </cell>
          <cell r="P86">
            <v>3598.6</v>
          </cell>
          <cell r="Q86">
            <v>7204.93</v>
          </cell>
          <cell r="R86">
            <v>2681.37</v>
          </cell>
          <cell r="S86">
            <v>22253.279999999999</v>
          </cell>
          <cell r="T86">
            <v>786.21</v>
          </cell>
          <cell r="U86">
            <v>1425.93</v>
          </cell>
          <cell r="V86">
            <v>1424.29</v>
          </cell>
          <cell r="W86">
            <v>668.17</v>
          </cell>
          <cell r="X86">
            <v>701.79</v>
          </cell>
          <cell r="Y86">
            <v>6007.6679999999997</v>
          </cell>
          <cell r="Z86">
            <v>51664.07</v>
          </cell>
          <cell r="AA86">
            <v>45208.38</v>
          </cell>
          <cell r="AB86">
            <v>60448.95</v>
          </cell>
          <cell r="AC86">
            <v>72158.84</v>
          </cell>
          <cell r="AD86">
            <v>57370.06</v>
          </cell>
          <cell r="AE86">
            <v>19467.48</v>
          </cell>
          <cell r="AF86">
            <v>8275.4</v>
          </cell>
          <cell r="AG86">
            <v>7429.82</v>
          </cell>
          <cell r="AH86">
            <v>6131.83</v>
          </cell>
          <cell r="AI86">
            <v>13922.66</v>
          </cell>
          <cell r="AJ86">
            <v>11045.438</v>
          </cell>
          <cell r="AK86">
            <v>65991.25</v>
          </cell>
          <cell r="AL86">
            <v>38549.629999999997</v>
          </cell>
          <cell r="AM86">
            <v>47027.59</v>
          </cell>
          <cell r="AN86">
            <v>50522.823333333334</v>
          </cell>
          <cell r="AO86">
            <v>11960.05</v>
          </cell>
          <cell r="AP86">
            <v>11488.39</v>
          </cell>
          <cell r="AQ86">
            <v>10857.13</v>
          </cell>
          <cell r="AR86">
            <v>11106.77</v>
          </cell>
          <cell r="AS86">
            <v>10210.75</v>
          </cell>
          <cell r="AT86">
            <v>11124.617999999999</v>
          </cell>
          <cell r="AU86">
            <v>8661.8700000000008</v>
          </cell>
          <cell r="AV86">
            <v>28508.93</v>
          </cell>
          <cell r="AW86">
            <v>1780.78</v>
          </cell>
          <cell r="AX86">
            <v>-1665.85</v>
          </cell>
          <cell r="AY86">
            <v>2495.02</v>
          </cell>
          <cell r="AZ86">
            <v>372.76</v>
          </cell>
          <cell r="BA86">
            <v>-342.06</v>
          </cell>
          <cell r="BC86">
            <v>3168.7799999999997</v>
          </cell>
          <cell r="BD86">
            <v>6904.84</v>
          </cell>
          <cell r="BE86">
            <v>15577.96</v>
          </cell>
        </row>
        <row r="87">
          <cell r="A87">
            <v>23626</v>
          </cell>
          <cell r="B87" t="str">
            <v>JENNISON___2</v>
          </cell>
          <cell r="C87" t="str">
            <v>CENTRL</v>
          </cell>
          <cell r="D87">
            <v>8371.9</v>
          </cell>
          <cell r="E87">
            <v>8682.6299999999992</v>
          </cell>
          <cell r="F87">
            <v>13783.83</v>
          </cell>
          <cell r="G87">
            <v>6566.3</v>
          </cell>
          <cell r="H87">
            <v>5732.22</v>
          </cell>
          <cell r="I87">
            <v>8627.3760000000002</v>
          </cell>
          <cell r="J87">
            <v>8788.31</v>
          </cell>
          <cell r="K87">
            <v>5428.87</v>
          </cell>
          <cell r="L87">
            <v>4896.8900000000003</v>
          </cell>
          <cell r="M87">
            <v>6371.3566666666666</v>
          </cell>
          <cell r="N87">
            <v>2076.29</v>
          </cell>
          <cell r="O87">
            <v>2869.05</v>
          </cell>
          <cell r="P87">
            <v>3535.27</v>
          </cell>
          <cell r="Q87">
            <v>7035.9</v>
          </cell>
          <cell r="R87">
            <v>2610.02</v>
          </cell>
          <cell r="S87">
            <v>21751.835999999996</v>
          </cell>
          <cell r="T87">
            <v>758.11</v>
          </cell>
          <cell r="U87">
            <v>1538.54</v>
          </cell>
          <cell r="V87">
            <v>1444.57</v>
          </cell>
          <cell r="W87">
            <v>657.22</v>
          </cell>
          <cell r="X87">
            <v>705.51</v>
          </cell>
          <cell r="Y87">
            <v>6124.7400000000016</v>
          </cell>
          <cell r="Z87">
            <v>50990.99</v>
          </cell>
          <cell r="AA87">
            <v>44635.09</v>
          </cell>
          <cell r="AB87">
            <v>59491.95</v>
          </cell>
          <cell r="AC87">
            <v>71663.92</v>
          </cell>
          <cell r="AD87">
            <v>56695.487499999988</v>
          </cell>
          <cell r="AE87">
            <v>19483.78</v>
          </cell>
          <cell r="AF87">
            <v>8080.34</v>
          </cell>
          <cell r="AG87">
            <v>7252.35</v>
          </cell>
          <cell r="AH87">
            <v>6040.05</v>
          </cell>
          <cell r="AI87">
            <v>13587.22</v>
          </cell>
          <cell r="AJ87">
            <v>10888.748000000001</v>
          </cell>
          <cell r="AK87">
            <v>65768.19</v>
          </cell>
          <cell r="AL87">
            <v>37920.400000000001</v>
          </cell>
          <cell r="AM87">
            <v>46825.36</v>
          </cell>
          <cell r="AN87">
            <v>50171.316666666673</v>
          </cell>
          <cell r="AO87">
            <v>12000.14</v>
          </cell>
          <cell r="AP87">
            <v>11549.38</v>
          </cell>
          <cell r="AQ87">
            <v>10956.98</v>
          </cell>
          <cell r="AR87">
            <v>11187.36</v>
          </cell>
          <cell r="AS87">
            <v>10291</v>
          </cell>
          <cell r="AT87">
            <v>11196.972</v>
          </cell>
          <cell r="AU87">
            <v>8745.01</v>
          </cell>
          <cell r="AV87">
            <v>28709.1</v>
          </cell>
          <cell r="AW87">
            <v>1795.34</v>
          </cell>
          <cell r="AX87">
            <v>-1671.55</v>
          </cell>
          <cell r="AY87">
            <v>2516.5300000000002</v>
          </cell>
          <cell r="AZ87">
            <v>378.27</v>
          </cell>
          <cell r="BA87">
            <v>-341.04</v>
          </cell>
          <cell r="BC87">
            <v>3213.06</v>
          </cell>
          <cell r="BD87">
            <v>6849.15</v>
          </cell>
          <cell r="BE87">
            <v>15695.59</v>
          </cell>
        </row>
        <row r="88">
          <cell r="A88">
            <v>23628</v>
          </cell>
          <cell r="B88" t="str">
            <v>NEGNORTH__SRNC_HYD</v>
          </cell>
          <cell r="C88" t="str">
            <v>NORTH</v>
          </cell>
          <cell r="D88">
            <v>677.62</v>
          </cell>
          <cell r="E88">
            <v>-71.19</v>
          </cell>
          <cell r="F88">
            <v>1667.14</v>
          </cell>
          <cell r="G88">
            <v>-49.97</v>
          </cell>
          <cell r="H88">
            <v>-44.92</v>
          </cell>
          <cell r="I88">
            <v>435.73600000000005</v>
          </cell>
          <cell r="J88">
            <v>-1188.24</v>
          </cell>
          <cell r="K88">
            <v>-1774.5</v>
          </cell>
          <cell r="L88">
            <v>-934.71</v>
          </cell>
          <cell r="M88">
            <v>-1299.1499999999999</v>
          </cell>
          <cell r="N88">
            <v>19.09</v>
          </cell>
          <cell r="O88">
            <v>-13.94</v>
          </cell>
          <cell r="P88">
            <v>200.32</v>
          </cell>
          <cell r="Q88">
            <v>-581.78</v>
          </cell>
          <cell r="R88">
            <v>-220.12</v>
          </cell>
          <cell r="S88">
            <v>-715.71599999999989</v>
          </cell>
          <cell r="T88">
            <v>-205.34</v>
          </cell>
          <cell r="U88">
            <v>-301.13</v>
          </cell>
          <cell r="V88">
            <v>-239.63</v>
          </cell>
          <cell r="W88">
            <v>-119.85</v>
          </cell>
          <cell r="X88">
            <v>-96.94</v>
          </cell>
          <cell r="Y88">
            <v>-1155.4680000000003</v>
          </cell>
          <cell r="Z88">
            <v>-7172.13</v>
          </cell>
          <cell r="AA88">
            <v>-6653.69</v>
          </cell>
          <cell r="AB88">
            <v>-8607.26</v>
          </cell>
          <cell r="AC88">
            <v>-9785.7900000000009</v>
          </cell>
          <cell r="AD88">
            <v>-8054.7175000000007</v>
          </cell>
          <cell r="AE88">
            <v>833.34</v>
          </cell>
          <cell r="AF88">
            <v>1150.67</v>
          </cell>
          <cell r="AG88">
            <v>666.81</v>
          </cell>
          <cell r="AH88">
            <v>82.76</v>
          </cell>
          <cell r="AI88">
            <v>21.3</v>
          </cell>
          <cell r="AJ88">
            <v>550.97600000000011</v>
          </cell>
          <cell r="AK88">
            <v>-8046.58</v>
          </cell>
          <cell r="AL88">
            <v>-5756.49</v>
          </cell>
          <cell r="AM88">
            <v>-5720.24</v>
          </cell>
          <cell r="AN88">
            <v>-6507.7699999999995</v>
          </cell>
          <cell r="AO88">
            <v>-1640.48</v>
          </cell>
          <cell r="AP88">
            <v>-1757.13</v>
          </cell>
          <cell r="AQ88">
            <v>-1969.52</v>
          </cell>
          <cell r="AR88">
            <v>-2116.54</v>
          </cell>
          <cell r="AS88">
            <v>-1872.93</v>
          </cell>
          <cell r="AT88">
            <v>-1871.3200000000002</v>
          </cell>
          <cell r="AU88">
            <v>-4068.66</v>
          </cell>
          <cell r="AV88">
            <v>-7194.26</v>
          </cell>
          <cell r="AW88">
            <v>-630.17999999999995</v>
          </cell>
          <cell r="AX88">
            <v>-694.76</v>
          </cell>
          <cell r="AY88">
            <v>-468.98</v>
          </cell>
          <cell r="AZ88">
            <v>-277.39</v>
          </cell>
          <cell r="BA88">
            <v>-344.07</v>
          </cell>
          <cell r="BC88">
            <v>-2898.4560000000001</v>
          </cell>
          <cell r="BD88">
            <v>-1380.41</v>
          </cell>
          <cell r="BE88">
            <v>-5241.84</v>
          </cell>
        </row>
        <row r="89">
          <cell r="A89">
            <v>23629</v>
          </cell>
          <cell r="B89" t="str">
            <v>MILLIKEN___DIESEL</v>
          </cell>
          <cell r="C89" t="str">
            <v>CENTRL</v>
          </cell>
          <cell r="D89">
            <v>5355.6</v>
          </cell>
          <cell r="E89">
            <v>3370.38</v>
          </cell>
          <cell r="F89">
            <v>7994.32</v>
          </cell>
          <cell r="G89">
            <v>2575.92</v>
          </cell>
          <cell r="H89">
            <v>2282.21</v>
          </cell>
          <cell r="I89">
            <v>4315.6859999999997</v>
          </cell>
          <cell r="J89">
            <v>2673.12</v>
          </cell>
          <cell r="K89">
            <v>898.69</v>
          </cell>
          <cell r="L89">
            <v>-184.82</v>
          </cell>
          <cell r="M89">
            <v>1128.9966666666667</v>
          </cell>
          <cell r="N89">
            <v>1099.52</v>
          </cell>
          <cell r="O89">
            <v>1136.77</v>
          </cell>
          <cell r="P89">
            <v>2030.84</v>
          </cell>
          <cell r="Q89">
            <v>2942.17</v>
          </cell>
          <cell r="R89">
            <v>1037.82</v>
          </cell>
          <cell r="S89">
            <v>9896.5440000000017</v>
          </cell>
          <cell r="T89">
            <v>19.649999999999999</v>
          </cell>
          <cell r="U89">
            <v>472.41</v>
          </cell>
          <cell r="V89">
            <v>522.82000000000005</v>
          </cell>
          <cell r="W89">
            <v>208.32</v>
          </cell>
          <cell r="X89">
            <v>268.67</v>
          </cell>
          <cell r="Y89">
            <v>1790.2440000000001</v>
          </cell>
          <cell r="Z89">
            <v>23059.55</v>
          </cell>
          <cell r="AA89">
            <v>19131.580000000002</v>
          </cell>
          <cell r="AB89">
            <v>26004.49</v>
          </cell>
          <cell r="AC89">
            <v>33471.08</v>
          </cell>
          <cell r="AD89">
            <v>25416.675000000003</v>
          </cell>
          <cell r="AE89">
            <v>15349.42</v>
          </cell>
          <cell r="AF89">
            <v>4479.88</v>
          </cell>
          <cell r="AG89">
            <v>4081.1</v>
          </cell>
          <cell r="AH89">
            <v>3417.45</v>
          </cell>
          <cell r="AI89">
            <v>5652.77</v>
          </cell>
          <cell r="AJ89">
            <v>6596.1239999999989</v>
          </cell>
          <cell r="AK89">
            <v>38469.949999999997</v>
          </cell>
          <cell r="AL89">
            <v>12957.13</v>
          </cell>
          <cell r="AM89">
            <v>21954.639999999999</v>
          </cell>
          <cell r="AN89">
            <v>24460.573333333334</v>
          </cell>
          <cell r="AO89">
            <v>6019.48</v>
          </cell>
          <cell r="AP89">
            <v>5852.15</v>
          </cell>
          <cell r="AQ89">
            <v>5522.95</v>
          </cell>
          <cell r="AR89">
            <v>5682.34</v>
          </cell>
          <cell r="AS89">
            <v>5377.48</v>
          </cell>
          <cell r="AT89">
            <v>5690.8799999999992</v>
          </cell>
          <cell r="AU89">
            <v>6831.45</v>
          </cell>
          <cell r="AV89">
            <v>14685.67</v>
          </cell>
          <cell r="AW89">
            <v>1070.24</v>
          </cell>
          <cell r="AX89">
            <v>638.17999999999995</v>
          </cell>
          <cell r="AY89">
            <v>1251.8399999999999</v>
          </cell>
          <cell r="AZ89">
            <v>353.22</v>
          </cell>
          <cell r="BA89">
            <v>-121.01</v>
          </cell>
          <cell r="BC89">
            <v>3830.9639999999999</v>
          </cell>
          <cell r="BD89">
            <v>3649.7</v>
          </cell>
          <cell r="BE89">
            <v>7721.77</v>
          </cell>
        </row>
        <row r="90">
          <cell r="A90">
            <v>23632</v>
          </cell>
          <cell r="B90" t="str">
            <v>LOVETT___3</v>
          </cell>
          <cell r="C90" t="str">
            <v>HUD_VL</v>
          </cell>
          <cell r="D90">
            <v>32269.96</v>
          </cell>
          <cell r="E90">
            <v>25857.17</v>
          </cell>
          <cell r="F90">
            <v>33442.22</v>
          </cell>
          <cell r="G90">
            <v>17966.099999999999</v>
          </cell>
          <cell r="H90">
            <v>17110.080000000002</v>
          </cell>
          <cell r="I90">
            <v>25329.106000000003</v>
          </cell>
          <cell r="J90">
            <v>27859.42</v>
          </cell>
          <cell r="K90">
            <v>17917.259999999998</v>
          </cell>
          <cell r="L90">
            <v>20051.75</v>
          </cell>
          <cell r="M90">
            <v>21942.809999999998</v>
          </cell>
          <cell r="N90">
            <v>4522.3599999999997</v>
          </cell>
          <cell r="O90">
            <v>8055.95</v>
          </cell>
          <cell r="P90">
            <v>8322.0300000000007</v>
          </cell>
          <cell r="Q90">
            <v>20338.3</v>
          </cell>
          <cell r="R90">
            <v>9542.25</v>
          </cell>
          <cell r="S90">
            <v>60937.067999999999</v>
          </cell>
          <cell r="T90">
            <v>3513.16</v>
          </cell>
          <cell r="U90">
            <v>5867.64</v>
          </cell>
          <cell r="V90">
            <v>4559.4399999999996</v>
          </cell>
          <cell r="W90">
            <v>2270.31</v>
          </cell>
          <cell r="X90">
            <v>2192.2800000000002</v>
          </cell>
          <cell r="Y90">
            <v>22083.396000000001</v>
          </cell>
          <cell r="Z90">
            <v>146732.56</v>
          </cell>
          <cell r="AA90">
            <v>127956.12</v>
          </cell>
          <cell r="AB90">
            <v>173692.05</v>
          </cell>
          <cell r="AC90">
            <v>203243.37</v>
          </cell>
          <cell r="AD90">
            <v>162906.02499999999</v>
          </cell>
          <cell r="AE90">
            <v>77374.64</v>
          </cell>
          <cell r="AF90">
            <v>61906.9</v>
          </cell>
          <cell r="AG90">
            <v>61387.45</v>
          </cell>
          <cell r="AH90">
            <v>39002.61</v>
          </cell>
          <cell r="AI90">
            <v>40904.089999999997</v>
          </cell>
          <cell r="AJ90">
            <v>56115.137999999992</v>
          </cell>
          <cell r="AK90">
            <v>179450.76</v>
          </cell>
          <cell r="AL90">
            <v>138567.70000000001</v>
          </cell>
          <cell r="AM90">
            <v>152946.23999999999</v>
          </cell>
          <cell r="AN90">
            <v>156988.23333333334</v>
          </cell>
          <cell r="AO90">
            <v>44074.54</v>
          </cell>
          <cell r="AP90">
            <v>41737.85</v>
          </cell>
          <cell r="AQ90">
            <v>41879.17</v>
          </cell>
          <cell r="AR90">
            <v>40885.29</v>
          </cell>
          <cell r="AS90">
            <v>36965.040000000001</v>
          </cell>
          <cell r="AT90">
            <v>41108.378000000004</v>
          </cell>
          <cell r="AU90">
            <v>36235.550000000003</v>
          </cell>
          <cell r="AV90">
            <v>95447.09</v>
          </cell>
          <cell r="AW90">
            <v>8161.24</v>
          </cell>
          <cell r="AX90">
            <v>9831.0499999999993</v>
          </cell>
          <cell r="AY90">
            <v>10632.62</v>
          </cell>
          <cell r="AZ90">
            <v>5348.54</v>
          </cell>
          <cell r="BA90">
            <v>1521.81</v>
          </cell>
          <cell r="BC90">
            <v>42594.312000000005</v>
          </cell>
          <cell r="BD90">
            <v>40141.99</v>
          </cell>
          <cell r="BE90">
            <v>-745291.99</v>
          </cell>
        </row>
        <row r="91">
          <cell r="A91">
            <v>23637</v>
          </cell>
          <cell r="B91" t="str">
            <v>IP_CORINTH_2</v>
          </cell>
          <cell r="C91" t="str">
            <v>CAPITL</v>
          </cell>
          <cell r="BA91">
            <v>1662.37</v>
          </cell>
          <cell r="BC91">
            <v>9974.2199999999993</v>
          </cell>
          <cell r="BD91">
            <v>32856.67</v>
          </cell>
          <cell r="BE91">
            <v>65340.82</v>
          </cell>
        </row>
        <row r="92">
          <cell r="A92">
            <v>23639</v>
          </cell>
          <cell r="B92" t="str">
            <v>HILLBURN___GT</v>
          </cell>
          <cell r="C92" t="str">
            <v>HUD_VL</v>
          </cell>
          <cell r="D92">
            <v>31999.45</v>
          </cell>
          <cell r="E92">
            <v>25964.29</v>
          </cell>
          <cell r="F92">
            <v>33636.26</v>
          </cell>
          <cell r="G92">
            <v>18134.54</v>
          </cell>
          <cell r="H92">
            <v>17196.38</v>
          </cell>
          <cell r="I92">
            <v>25386.184000000001</v>
          </cell>
          <cell r="J92">
            <v>28123.31</v>
          </cell>
          <cell r="K92">
            <v>18408.97</v>
          </cell>
          <cell r="L92">
            <v>20555.39</v>
          </cell>
          <cell r="M92">
            <v>22362.556666666667</v>
          </cell>
          <cell r="N92">
            <v>4575.04</v>
          </cell>
          <cell r="O92">
            <v>8114.7</v>
          </cell>
          <cell r="P92">
            <v>8350.0499999999993</v>
          </cell>
          <cell r="Q92">
            <v>20508.259999999998</v>
          </cell>
          <cell r="R92">
            <v>9567.5300000000007</v>
          </cell>
          <cell r="S92">
            <v>61338.695999999996</v>
          </cell>
          <cell r="T92">
            <v>3576.91</v>
          </cell>
          <cell r="U92">
            <v>5934.2</v>
          </cell>
          <cell r="V92">
            <v>4592.16</v>
          </cell>
          <cell r="W92">
            <v>2299.08</v>
          </cell>
          <cell r="X92">
            <v>2214.06</v>
          </cell>
          <cell r="Y92">
            <v>22339.692000000003</v>
          </cell>
          <cell r="Z92">
            <v>146255.39000000001</v>
          </cell>
          <cell r="AA92">
            <v>127196.44</v>
          </cell>
          <cell r="AB92">
            <v>172283.17</v>
          </cell>
          <cell r="AC92">
            <v>201871.79</v>
          </cell>
          <cell r="AD92">
            <v>161901.69750000001</v>
          </cell>
          <cell r="AE92">
            <v>76746.09</v>
          </cell>
          <cell r="AF92">
            <v>60782.66</v>
          </cell>
          <cell r="AG92">
            <v>60348.1</v>
          </cell>
          <cell r="AH92">
            <v>38395.910000000003</v>
          </cell>
          <cell r="AI92">
            <v>40860.5</v>
          </cell>
          <cell r="AJ92">
            <v>55426.652000000002</v>
          </cell>
          <cell r="AK92">
            <v>178030.34</v>
          </cell>
          <cell r="AL92">
            <v>137434.96</v>
          </cell>
          <cell r="AM92">
            <v>151642.96</v>
          </cell>
          <cell r="AN92">
            <v>155702.75333333333</v>
          </cell>
          <cell r="AO92">
            <v>43988.41</v>
          </cell>
          <cell r="AP92">
            <v>41355.29</v>
          </cell>
          <cell r="AQ92">
            <v>41609.89</v>
          </cell>
          <cell r="AR92">
            <v>41625.51</v>
          </cell>
          <cell r="AS92">
            <v>37840.870000000003</v>
          </cell>
          <cell r="AT92">
            <v>41283.993999999999</v>
          </cell>
          <cell r="AU92">
            <v>64142.31</v>
          </cell>
          <cell r="AV92">
            <v>97323.27</v>
          </cell>
          <cell r="AW92">
            <v>8303.5</v>
          </cell>
          <cell r="AX92">
            <v>10304.98</v>
          </cell>
          <cell r="AY92">
            <v>10789.24</v>
          </cell>
          <cell r="AZ92">
            <v>5409.89</v>
          </cell>
          <cell r="BA92">
            <v>2351.2399999999998</v>
          </cell>
          <cell r="BC92">
            <v>44590.619999999995</v>
          </cell>
          <cell r="BD92">
            <v>40607.4</v>
          </cell>
          <cell r="BE92">
            <v>90625.14</v>
          </cell>
        </row>
        <row r="93">
          <cell r="A93">
            <v>23640</v>
          </cell>
          <cell r="B93" t="str">
            <v>SHOEMAKER___GT</v>
          </cell>
          <cell r="C93" t="str">
            <v>HUD_VL</v>
          </cell>
          <cell r="D93">
            <v>31825.07</v>
          </cell>
          <cell r="E93">
            <v>26175.86</v>
          </cell>
          <cell r="F93">
            <v>33915.96</v>
          </cell>
          <cell r="G93">
            <v>18380.61</v>
          </cell>
          <cell r="H93">
            <v>17352.23</v>
          </cell>
          <cell r="I93">
            <v>25529.946</v>
          </cell>
          <cell r="J93">
            <v>28458.36</v>
          </cell>
          <cell r="K93">
            <v>19021.59</v>
          </cell>
          <cell r="L93">
            <v>21063.74</v>
          </cell>
          <cell r="M93">
            <v>22847.896666666667</v>
          </cell>
          <cell r="N93">
            <v>4632.53</v>
          </cell>
          <cell r="O93">
            <v>8194.18</v>
          </cell>
          <cell r="P93">
            <v>8434.1299999999992</v>
          </cell>
          <cell r="Q93">
            <v>20721.650000000001</v>
          </cell>
          <cell r="R93">
            <v>9611.31</v>
          </cell>
          <cell r="S93">
            <v>61912.55999999999</v>
          </cell>
          <cell r="T93">
            <v>3621.57</v>
          </cell>
          <cell r="U93">
            <v>6064.75</v>
          </cell>
          <cell r="V93">
            <v>4698.6899999999996</v>
          </cell>
          <cell r="W93">
            <v>2323.14</v>
          </cell>
          <cell r="X93">
            <v>2267.56</v>
          </cell>
          <cell r="Y93">
            <v>22770.851999999999</v>
          </cell>
          <cell r="Z93">
            <v>145905.76</v>
          </cell>
          <cell r="AA93">
            <v>126378.44</v>
          </cell>
          <cell r="AB93">
            <v>170580.69</v>
          </cell>
          <cell r="AC93">
            <v>200370.51</v>
          </cell>
          <cell r="AD93">
            <v>160808.85</v>
          </cell>
          <cell r="AE93">
            <v>75867.08</v>
          </cell>
          <cell r="AF93">
            <v>59994.37</v>
          </cell>
          <cell r="AG93">
            <v>59537.96</v>
          </cell>
          <cell r="AH93">
            <v>37935.599999999999</v>
          </cell>
          <cell r="AI93">
            <v>41685.47</v>
          </cell>
          <cell r="AJ93">
            <v>55004.095999999998</v>
          </cell>
          <cell r="AK93">
            <v>177642.35</v>
          </cell>
          <cell r="AL93">
            <v>135780.12</v>
          </cell>
          <cell r="AM93">
            <v>150090.73000000001</v>
          </cell>
          <cell r="AN93">
            <v>154504.4</v>
          </cell>
          <cell r="AO93">
            <v>44869.84</v>
          </cell>
          <cell r="AP93">
            <v>41292.01</v>
          </cell>
          <cell r="AQ93">
            <v>41628.17</v>
          </cell>
          <cell r="AR93">
            <v>41404.230000000003</v>
          </cell>
          <cell r="AS93">
            <v>37566.18</v>
          </cell>
          <cell r="AT93">
            <v>41352.085999999996</v>
          </cell>
          <cell r="AU93">
            <v>63612.25</v>
          </cell>
          <cell r="AV93">
            <v>96994.47</v>
          </cell>
          <cell r="AW93">
            <v>8254.57</v>
          </cell>
          <cell r="AX93">
            <v>10218.27</v>
          </cell>
          <cell r="AY93">
            <v>10695.95</v>
          </cell>
          <cell r="AZ93">
            <v>5316.39</v>
          </cell>
          <cell r="BA93">
            <v>2302</v>
          </cell>
          <cell r="BC93">
            <v>44144.615999999995</v>
          </cell>
          <cell r="BD93">
            <v>40011.78</v>
          </cell>
          <cell r="BE93">
            <v>90451.81</v>
          </cell>
        </row>
        <row r="94">
          <cell r="A94">
            <v>23641</v>
          </cell>
          <cell r="B94" t="str">
            <v>MONGAUP___HYD</v>
          </cell>
          <cell r="C94" t="str">
            <v>HUD_VL</v>
          </cell>
          <cell r="D94">
            <v>32167.01</v>
          </cell>
          <cell r="E94">
            <v>26413.87</v>
          </cell>
          <cell r="F94">
            <v>34351.629999999997</v>
          </cell>
          <cell r="G94">
            <v>18611.96</v>
          </cell>
          <cell r="H94">
            <v>17567.810000000001</v>
          </cell>
          <cell r="I94">
            <v>25822.455999999998</v>
          </cell>
          <cell r="J94">
            <v>28402.42</v>
          </cell>
          <cell r="K94">
            <v>19052.04</v>
          </cell>
          <cell r="L94">
            <v>21090.98</v>
          </cell>
          <cell r="M94">
            <v>22848.48</v>
          </cell>
          <cell r="N94">
            <v>4691.21</v>
          </cell>
          <cell r="O94">
            <v>8290.17</v>
          </cell>
          <cell r="P94">
            <v>8530.06</v>
          </cell>
          <cell r="Q94">
            <v>20980.76</v>
          </cell>
          <cell r="R94">
            <v>9736.9599999999991</v>
          </cell>
          <cell r="S94">
            <v>62674.991999999991</v>
          </cell>
          <cell r="T94">
            <v>3625.89</v>
          </cell>
          <cell r="U94">
            <v>6057.62</v>
          </cell>
          <cell r="V94">
            <v>4681.16</v>
          </cell>
          <cell r="W94">
            <v>2334.1</v>
          </cell>
          <cell r="X94">
            <v>2262.09</v>
          </cell>
          <cell r="Y94">
            <v>22753.031999999999</v>
          </cell>
          <cell r="Z94">
            <v>145577.64000000001</v>
          </cell>
          <cell r="AA94">
            <v>125516.37</v>
          </cell>
          <cell r="AB94">
            <v>168623.82</v>
          </cell>
          <cell r="AC94">
            <v>198796.88</v>
          </cell>
          <cell r="AD94">
            <v>159628.67749999999</v>
          </cell>
          <cell r="AE94">
            <v>76446.92</v>
          </cell>
          <cell r="AF94">
            <v>60569.97</v>
          </cell>
          <cell r="AG94">
            <v>60139.5</v>
          </cell>
          <cell r="AH94">
            <v>38322.01</v>
          </cell>
          <cell r="AI94">
            <v>42110.3</v>
          </cell>
          <cell r="AJ94">
            <v>55517.740000000005</v>
          </cell>
          <cell r="AK94">
            <v>177240.34</v>
          </cell>
          <cell r="AL94">
            <v>134555.6</v>
          </cell>
          <cell r="AM94">
            <v>149040.31</v>
          </cell>
          <cell r="AN94">
            <v>153612.08333333334</v>
          </cell>
          <cell r="AO94">
            <v>43509.97</v>
          </cell>
          <cell r="AP94">
            <v>40762.19</v>
          </cell>
          <cell r="AQ94">
            <v>41158.949999999997</v>
          </cell>
          <cell r="AR94">
            <v>39980.04</v>
          </cell>
          <cell r="AS94">
            <v>36185.18</v>
          </cell>
          <cell r="AT94">
            <v>40319.265999999996</v>
          </cell>
          <cell r="AU94">
            <v>61310.54</v>
          </cell>
          <cell r="AV94">
            <v>93560.51</v>
          </cell>
          <cell r="AW94">
            <v>7950.62</v>
          </cell>
          <cell r="AX94">
            <v>9819.49</v>
          </cell>
          <cell r="AY94">
            <v>10336.91</v>
          </cell>
          <cell r="AZ94">
            <v>5122.22</v>
          </cell>
          <cell r="BA94">
            <v>2215.08</v>
          </cell>
          <cell r="BC94">
            <v>42533.183999999994</v>
          </cell>
          <cell r="BD94">
            <v>39259.18</v>
          </cell>
          <cell r="BE94">
            <v>87820.07</v>
          </cell>
        </row>
        <row r="95">
          <cell r="A95">
            <v>23642</v>
          </cell>
          <cell r="B95" t="str">
            <v>LOVETT___4</v>
          </cell>
          <cell r="C95" t="str">
            <v>HUD_VL</v>
          </cell>
          <cell r="D95">
            <v>32418.98</v>
          </cell>
          <cell r="E95">
            <v>25970.39</v>
          </cell>
          <cell r="F95">
            <v>33617.97</v>
          </cell>
          <cell r="G95">
            <v>18066.07</v>
          </cell>
          <cell r="H95">
            <v>17203.72</v>
          </cell>
          <cell r="I95">
            <v>25455.425999999999</v>
          </cell>
          <cell r="J95">
            <v>27827.5</v>
          </cell>
          <cell r="K95">
            <v>17933.95</v>
          </cell>
          <cell r="L95">
            <v>20066.79</v>
          </cell>
          <cell r="M95">
            <v>21942.746666666662</v>
          </cell>
          <cell r="N95">
            <v>4544.05</v>
          </cell>
          <cell r="O95">
            <v>8090.35</v>
          </cell>
          <cell r="P95">
            <v>8364.7999999999993</v>
          </cell>
          <cell r="Q95">
            <v>20449.91</v>
          </cell>
          <cell r="R95">
            <v>9596.32</v>
          </cell>
          <cell r="S95">
            <v>61254.515999999996</v>
          </cell>
          <cell r="T95">
            <v>3516.23</v>
          </cell>
          <cell r="U95">
            <v>5868.34</v>
          </cell>
          <cell r="V95">
            <v>4553.63</v>
          </cell>
          <cell r="W95">
            <v>2276.21</v>
          </cell>
          <cell r="X95">
            <v>2193.62</v>
          </cell>
          <cell r="Y95">
            <v>22089.635999999999</v>
          </cell>
          <cell r="Z95">
            <v>146597.94</v>
          </cell>
          <cell r="AA95">
            <v>127578.27</v>
          </cell>
          <cell r="AB95">
            <v>172829.72</v>
          </cell>
          <cell r="AC95">
            <v>202545.79</v>
          </cell>
          <cell r="AD95">
            <v>162387.93000000002</v>
          </cell>
          <cell r="AE95">
            <v>77642.789999999994</v>
          </cell>
          <cell r="AF95">
            <v>62194.39</v>
          </cell>
          <cell r="AG95">
            <v>61690.57</v>
          </cell>
          <cell r="AH95">
            <v>39193.21</v>
          </cell>
          <cell r="AI95">
            <v>41089.72</v>
          </cell>
          <cell r="AJ95">
            <v>56362.135999999999</v>
          </cell>
          <cell r="AK95">
            <v>179298.31</v>
          </cell>
          <cell r="AL95">
            <v>138025.68</v>
          </cell>
          <cell r="AM95">
            <v>152487.01</v>
          </cell>
          <cell r="AN95">
            <v>156603.66666666666</v>
          </cell>
          <cell r="AO95">
            <v>44124.06</v>
          </cell>
          <cell r="AP95">
            <v>41911.129999999997</v>
          </cell>
          <cell r="AQ95">
            <v>41986.99</v>
          </cell>
          <cell r="AR95">
            <v>41643.83</v>
          </cell>
          <cell r="AS95">
            <v>37914.11</v>
          </cell>
          <cell r="AT95">
            <v>41516.023999999998</v>
          </cell>
          <cell r="AU95">
            <v>64608.73</v>
          </cell>
          <cell r="AV95">
            <v>97202.61</v>
          </cell>
          <cell r="AW95">
            <v>8309.86</v>
          </cell>
          <cell r="AX95">
            <v>10335.01</v>
          </cell>
          <cell r="AY95">
            <v>10827.49</v>
          </cell>
          <cell r="AZ95">
            <v>5449.37</v>
          </cell>
          <cell r="BA95">
            <v>2371.8200000000002</v>
          </cell>
          <cell r="BC95">
            <v>44752.260000000009</v>
          </cell>
          <cell r="BD95">
            <v>40864.959999999999</v>
          </cell>
          <cell r="BE95">
            <v>102792.7</v>
          </cell>
        </row>
        <row r="96">
          <cell r="A96">
            <v>23644</v>
          </cell>
          <cell r="B96" t="str">
            <v>HQ_GEN_CEDARS</v>
          </cell>
          <cell r="C96" t="str">
            <v>NORTH</v>
          </cell>
          <cell r="D96">
            <v>678.65</v>
          </cell>
          <cell r="E96">
            <v>-43.56</v>
          </cell>
          <cell r="F96">
            <v>1609.05</v>
          </cell>
          <cell r="G96">
            <v>-31.2</v>
          </cell>
          <cell r="H96">
            <v>-28.1</v>
          </cell>
          <cell r="I96">
            <v>436.96800000000002</v>
          </cell>
          <cell r="J96">
            <v>-459.09</v>
          </cell>
          <cell r="K96">
            <v>-554.28</v>
          </cell>
          <cell r="L96">
            <v>-420.77</v>
          </cell>
          <cell r="M96">
            <v>-478.04666666666662</v>
          </cell>
          <cell r="N96">
            <v>22.9</v>
          </cell>
          <cell r="O96">
            <v>-8.08</v>
          </cell>
          <cell r="P96">
            <v>191.73</v>
          </cell>
          <cell r="Q96">
            <v>23.75</v>
          </cell>
          <cell r="R96">
            <v>6.24</v>
          </cell>
          <cell r="S96">
            <v>283.84800000000001</v>
          </cell>
          <cell r="T96">
            <v>-60.92</v>
          </cell>
          <cell r="U96">
            <v>-91.46</v>
          </cell>
          <cell r="V96">
            <v>-73.84</v>
          </cell>
          <cell r="W96">
            <v>-35.56</v>
          </cell>
          <cell r="X96">
            <v>-17.72</v>
          </cell>
          <cell r="Y96">
            <v>-335.4</v>
          </cell>
          <cell r="Z96">
            <v>-2765.52</v>
          </cell>
          <cell r="AA96">
            <v>-2820.83</v>
          </cell>
          <cell r="AB96">
            <v>-2820.83</v>
          </cell>
          <cell r="AC96">
            <v>-2820.83</v>
          </cell>
          <cell r="AD96">
            <v>-2807.0025000000001</v>
          </cell>
          <cell r="AE96">
            <v>2095.87</v>
          </cell>
          <cell r="AF96">
            <v>1159.6099999999999</v>
          </cell>
          <cell r="AG96">
            <v>242.9</v>
          </cell>
          <cell r="AH96">
            <v>111.16</v>
          </cell>
          <cell r="AI96">
            <v>63.07</v>
          </cell>
          <cell r="AJ96">
            <v>734.52199999999993</v>
          </cell>
          <cell r="AK96">
            <v>-1674.93</v>
          </cell>
          <cell r="AL96">
            <v>-1725</v>
          </cell>
          <cell r="AM96">
            <v>-1638.75</v>
          </cell>
          <cell r="AN96">
            <v>-1679.5600000000002</v>
          </cell>
          <cell r="AO96">
            <v>-317.20999999999998</v>
          </cell>
          <cell r="AP96">
            <v>-488.63</v>
          </cell>
          <cell r="AQ96">
            <v>-709.38</v>
          </cell>
          <cell r="AR96">
            <v>-1104</v>
          </cell>
          <cell r="AS96">
            <v>-749.48</v>
          </cell>
          <cell r="AT96">
            <v>-673.74</v>
          </cell>
          <cell r="AU96">
            <v>-2544.33</v>
          </cell>
          <cell r="AV96">
            <v>-3858.02</v>
          </cell>
          <cell r="AW96">
            <v>-340.2</v>
          </cell>
          <cell r="AX96">
            <v>-367.45</v>
          </cell>
          <cell r="AY96">
            <v>-194.26</v>
          </cell>
          <cell r="AZ96">
            <v>-186.02</v>
          </cell>
          <cell r="BA96">
            <v>-153.37</v>
          </cell>
          <cell r="BC96">
            <v>-1489.5600000000004</v>
          </cell>
          <cell r="BD96">
            <v>-700.83</v>
          </cell>
          <cell r="BE96">
            <v>-3573.06</v>
          </cell>
        </row>
        <row r="97">
          <cell r="A97">
            <v>23645</v>
          </cell>
          <cell r="B97" t="str">
            <v>NEG_CAPITAL___MECHNVIL</v>
          </cell>
          <cell r="C97" t="str">
            <v>CAPITL</v>
          </cell>
          <cell r="D97">
            <v>18654.98</v>
          </cell>
          <cell r="E97">
            <v>28762.13</v>
          </cell>
          <cell r="F97">
            <v>34977.54</v>
          </cell>
          <cell r="G97">
            <v>21576.42</v>
          </cell>
          <cell r="H97">
            <v>18821.82</v>
          </cell>
          <cell r="I97">
            <v>24558.577999999998</v>
          </cell>
          <cell r="J97">
            <v>37073</v>
          </cell>
          <cell r="K97">
            <v>26823.24</v>
          </cell>
          <cell r="L97">
            <v>27619.37</v>
          </cell>
          <cell r="M97">
            <v>30505.203333333335</v>
          </cell>
          <cell r="N97">
            <v>5511.37</v>
          </cell>
          <cell r="O97">
            <v>9571.51</v>
          </cell>
          <cell r="P97">
            <v>9018.3799999999992</v>
          </cell>
          <cell r="Q97">
            <v>24201.84</v>
          </cell>
          <cell r="R97">
            <v>8585.5400000000009</v>
          </cell>
          <cell r="S97">
            <v>68266.368000000002</v>
          </cell>
          <cell r="T97">
            <v>4439.12</v>
          </cell>
          <cell r="U97">
            <v>7336.08</v>
          </cell>
          <cell r="V97">
            <v>5984.37</v>
          </cell>
          <cell r="W97">
            <v>2854.97</v>
          </cell>
          <cell r="X97">
            <v>2816.43</v>
          </cell>
          <cell r="Y97">
            <v>28117.164000000004</v>
          </cell>
          <cell r="Z97">
            <v>181168.03</v>
          </cell>
          <cell r="AA97">
            <v>157150.89000000001</v>
          </cell>
          <cell r="AB97">
            <v>213331.38</v>
          </cell>
          <cell r="AC97">
            <v>252109.38</v>
          </cell>
          <cell r="AD97">
            <v>200939.92</v>
          </cell>
          <cell r="AE97">
            <v>40899.410000000003</v>
          </cell>
          <cell r="AF97">
            <v>21518.59</v>
          </cell>
          <cell r="AG97">
            <v>19810.2</v>
          </cell>
          <cell r="AH97">
            <v>17809.34</v>
          </cell>
          <cell r="AI97">
            <v>49978.75</v>
          </cell>
          <cell r="AJ97">
            <v>30003.257999999994</v>
          </cell>
          <cell r="AK97">
            <v>193631.2</v>
          </cell>
          <cell r="AL97">
            <v>148540.75</v>
          </cell>
          <cell r="AM97">
            <v>161064.17000000001</v>
          </cell>
          <cell r="AN97">
            <v>167745.37333333332</v>
          </cell>
          <cell r="AO97">
            <v>47968.88</v>
          </cell>
          <cell r="AP97">
            <v>45947.69</v>
          </cell>
          <cell r="AQ97">
            <v>45423.54</v>
          </cell>
          <cell r="AR97">
            <v>45906.96</v>
          </cell>
          <cell r="AS97">
            <v>42027.38</v>
          </cell>
          <cell r="AT97">
            <v>45454.89</v>
          </cell>
          <cell r="AU97">
            <v>63688.98</v>
          </cell>
          <cell r="AV97">
            <v>118642.62</v>
          </cell>
          <cell r="AW97">
            <v>9684.31</v>
          </cell>
          <cell r="AX97">
            <v>11935.44</v>
          </cell>
          <cell r="AY97">
            <v>10585.67</v>
          </cell>
          <cell r="AZ97">
            <v>3886.95</v>
          </cell>
          <cell r="BA97">
            <v>1616.31</v>
          </cell>
          <cell r="BC97">
            <v>45250.415999999997</v>
          </cell>
          <cell r="BD97">
            <v>31500.32</v>
          </cell>
          <cell r="BE97">
            <v>62725.2</v>
          </cell>
        </row>
        <row r="98">
          <cell r="A98">
            <v>23646</v>
          </cell>
          <cell r="B98" t="str">
            <v>RANKINE____</v>
          </cell>
          <cell r="C98" t="str">
            <v>WEST</v>
          </cell>
          <cell r="D98">
            <v>3853.78</v>
          </cell>
          <cell r="E98">
            <v>2818.19</v>
          </cell>
          <cell r="F98">
            <v>9938.16</v>
          </cell>
          <cell r="G98">
            <v>2101.46</v>
          </cell>
          <cell r="H98">
            <v>1868.55</v>
          </cell>
          <cell r="I98">
            <v>4116.0280000000002</v>
          </cell>
          <cell r="J98">
            <v>808.17</v>
          </cell>
          <cell r="K98">
            <v>-1703.27</v>
          </cell>
          <cell r="L98">
            <v>-4052.02</v>
          </cell>
          <cell r="M98">
            <v>-1649.04</v>
          </cell>
          <cell r="N98">
            <v>1376.08</v>
          </cell>
          <cell r="O98">
            <v>982</v>
          </cell>
          <cell r="P98">
            <v>2512.84</v>
          </cell>
          <cell r="Q98">
            <v>2579.58</v>
          </cell>
          <cell r="R98">
            <v>855.27</v>
          </cell>
          <cell r="S98">
            <v>9966.9239999999991</v>
          </cell>
          <cell r="T98">
            <v>45.79</v>
          </cell>
          <cell r="U98">
            <v>427.51</v>
          </cell>
          <cell r="V98">
            <v>342.66</v>
          </cell>
          <cell r="W98">
            <v>152.44</v>
          </cell>
          <cell r="X98">
            <v>220.64</v>
          </cell>
          <cell r="Y98">
            <v>1426.848</v>
          </cell>
          <cell r="Z98">
            <v>22652.31</v>
          </cell>
          <cell r="AA98">
            <v>17721.310000000001</v>
          </cell>
          <cell r="AB98">
            <v>21688.42</v>
          </cell>
          <cell r="AC98">
            <v>29234.77</v>
          </cell>
          <cell r="AD98">
            <v>22824.202499999999</v>
          </cell>
          <cell r="AE98">
            <v>13969.23</v>
          </cell>
          <cell r="AF98">
            <v>5786.93</v>
          </cell>
          <cell r="AG98">
            <v>4997.5</v>
          </cell>
          <cell r="AH98">
            <v>4467.3</v>
          </cell>
          <cell r="AI98">
            <v>4621.79</v>
          </cell>
          <cell r="AJ98">
            <v>6768.55</v>
          </cell>
          <cell r="AK98">
            <v>35877.120000000003</v>
          </cell>
          <cell r="AL98">
            <v>12121.44</v>
          </cell>
          <cell r="AM98">
            <v>23414.15</v>
          </cell>
          <cell r="AN98">
            <v>23804.236666666668</v>
          </cell>
          <cell r="AO98">
            <v>6490.59</v>
          </cell>
          <cell r="AP98">
            <v>5651.03</v>
          </cell>
          <cell r="AQ98">
            <v>5499.92</v>
          </cell>
          <cell r="AR98">
            <v>5820.78</v>
          </cell>
          <cell r="AS98">
            <v>5785.31</v>
          </cell>
          <cell r="AT98">
            <v>5849.5259999999998</v>
          </cell>
          <cell r="AU98">
            <v>23320.799999999999</v>
          </cell>
          <cell r="AV98">
            <v>12013.02</v>
          </cell>
          <cell r="AW98">
            <v>2597.5700000000002</v>
          </cell>
          <cell r="AX98">
            <v>2803.53</v>
          </cell>
          <cell r="AY98">
            <v>1058.8</v>
          </cell>
          <cell r="AZ98">
            <v>450.7</v>
          </cell>
          <cell r="BA98">
            <v>-31.97</v>
          </cell>
          <cell r="BC98">
            <v>8254.3559999999998</v>
          </cell>
          <cell r="BD98">
            <v>11536.1</v>
          </cell>
          <cell r="BE98">
            <v>373748.29</v>
          </cell>
        </row>
        <row r="99">
          <cell r="A99">
            <v>23647</v>
          </cell>
          <cell r="B99" t="str">
            <v>HEMPSTEAD____</v>
          </cell>
          <cell r="C99" t="str">
            <v>LONGIL</v>
          </cell>
          <cell r="D99">
            <v>31752.69</v>
          </cell>
          <cell r="E99">
            <v>28593.46</v>
          </cell>
          <cell r="F99">
            <v>33635.65</v>
          </cell>
          <cell r="G99">
            <v>20535.03</v>
          </cell>
          <cell r="H99">
            <v>17834.8</v>
          </cell>
          <cell r="I99">
            <v>26470.325999999994</v>
          </cell>
          <cell r="J99">
            <v>35628.160000000003</v>
          </cell>
          <cell r="K99">
            <v>27972.01</v>
          </cell>
          <cell r="L99">
            <v>29837.18</v>
          </cell>
          <cell r="M99">
            <v>31145.783333333336</v>
          </cell>
          <cell r="N99">
            <v>4711.49</v>
          </cell>
          <cell r="O99">
            <v>8479.7099999999991</v>
          </cell>
          <cell r="P99">
            <v>9020.8799999999992</v>
          </cell>
          <cell r="Q99">
            <v>21449.95</v>
          </cell>
          <cell r="R99">
            <v>10171.07</v>
          </cell>
          <cell r="S99">
            <v>64599.719999999994</v>
          </cell>
          <cell r="T99">
            <v>4661.33</v>
          </cell>
          <cell r="U99">
            <v>7311.25</v>
          </cell>
          <cell r="V99">
            <v>5735.86</v>
          </cell>
          <cell r="W99">
            <v>2716.29</v>
          </cell>
          <cell r="X99">
            <v>2659.13</v>
          </cell>
          <cell r="Y99">
            <v>27700.631999999998</v>
          </cell>
          <cell r="Z99">
            <v>154613.9</v>
          </cell>
          <cell r="AA99">
            <v>134334.38</v>
          </cell>
          <cell r="AB99">
            <v>182735.29</v>
          </cell>
          <cell r="AC99">
            <v>211348.83</v>
          </cell>
          <cell r="AD99">
            <v>170758.1</v>
          </cell>
          <cell r="AE99">
            <v>74906.899999999994</v>
          </cell>
          <cell r="AF99">
            <v>63235.93</v>
          </cell>
          <cell r="AG99">
            <v>61531.519999999997</v>
          </cell>
          <cell r="AH99">
            <v>36005.089999999997</v>
          </cell>
          <cell r="AI99">
            <v>53661.8</v>
          </cell>
          <cell r="AJ99">
            <v>57868.248</v>
          </cell>
          <cell r="AK99">
            <v>194971.27</v>
          </cell>
          <cell r="AL99">
            <v>145924.62</v>
          </cell>
          <cell r="AM99">
            <v>162348.71</v>
          </cell>
          <cell r="AN99">
            <v>167748.19999999998</v>
          </cell>
          <cell r="AO99">
            <v>46838.73</v>
          </cell>
          <cell r="AP99">
            <v>44342.06</v>
          </cell>
          <cell r="AQ99">
            <v>44284.49</v>
          </cell>
          <cell r="AR99">
            <v>44321.46</v>
          </cell>
          <cell r="AS99">
            <v>40480.879999999997</v>
          </cell>
          <cell r="AT99">
            <v>44053.523999999998</v>
          </cell>
          <cell r="AU99">
            <v>70901.210000000006</v>
          </cell>
          <cell r="AV99">
            <v>103753.43</v>
          </cell>
          <cell r="AW99">
            <v>8938.85</v>
          </cell>
          <cell r="AX99">
            <v>10927.9</v>
          </cell>
          <cell r="AY99">
            <v>11319.03</v>
          </cell>
          <cell r="AZ99">
            <v>5797.43</v>
          </cell>
          <cell r="BA99">
            <v>2572</v>
          </cell>
          <cell r="BC99">
            <v>47466.251999999993</v>
          </cell>
          <cell r="BD99">
            <v>44643.91</v>
          </cell>
          <cell r="BE99">
            <v>101393.18</v>
          </cell>
        </row>
        <row r="100">
          <cell r="A100">
            <v>23650</v>
          </cell>
          <cell r="B100" t="str">
            <v>NORTHPORT___4</v>
          </cell>
          <cell r="C100" t="str">
            <v>LONGIL</v>
          </cell>
          <cell r="D100">
            <v>31952.22</v>
          </cell>
          <cell r="E100">
            <v>28794.34</v>
          </cell>
          <cell r="F100">
            <v>33855.5</v>
          </cell>
          <cell r="G100">
            <v>20696.560000000001</v>
          </cell>
          <cell r="H100">
            <v>17975.09</v>
          </cell>
          <cell r="I100">
            <v>26654.741999999998</v>
          </cell>
          <cell r="J100">
            <v>35890.85</v>
          </cell>
          <cell r="K100">
            <v>28172.51</v>
          </cell>
          <cell r="L100">
            <v>30050.18</v>
          </cell>
          <cell r="M100">
            <v>31371.180000000004</v>
          </cell>
          <cell r="N100">
            <v>4748.24</v>
          </cell>
          <cell r="O100">
            <v>8550.2199999999993</v>
          </cell>
          <cell r="P100">
            <v>9091.14</v>
          </cell>
          <cell r="Q100">
            <v>21613.64</v>
          </cell>
          <cell r="R100">
            <v>10245.969999999999</v>
          </cell>
          <cell r="S100">
            <v>65099.052000000003</v>
          </cell>
          <cell r="T100">
            <v>4695.0200000000004</v>
          </cell>
          <cell r="U100">
            <v>7331.42</v>
          </cell>
          <cell r="V100">
            <v>5778.44</v>
          </cell>
          <cell r="W100">
            <v>2736.48</v>
          </cell>
          <cell r="X100">
            <v>2678.88</v>
          </cell>
          <cell r="Y100">
            <v>27864.288000000004</v>
          </cell>
          <cell r="Z100">
            <v>155776.51999999999</v>
          </cell>
          <cell r="AA100">
            <v>135357.5</v>
          </cell>
          <cell r="AB100">
            <v>184177.83</v>
          </cell>
          <cell r="AC100">
            <v>212841.08</v>
          </cell>
          <cell r="AD100">
            <v>172038.23249999998</v>
          </cell>
          <cell r="AE100">
            <v>75550.92</v>
          </cell>
          <cell r="AF100">
            <v>63764.2</v>
          </cell>
          <cell r="AG100">
            <v>62065.42</v>
          </cell>
          <cell r="AH100">
            <v>36330.17</v>
          </cell>
          <cell r="AI100">
            <v>54143.47</v>
          </cell>
          <cell r="AJ100">
            <v>58370.835999999988</v>
          </cell>
          <cell r="AK100">
            <v>196473.21</v>
          </cell>
          <cell r="AL100">
            <v>147035.32</v>
          </cell>
          <cell r="AM100">
            <v>163574.75</v>
          </cell>
          <cell r="AN100">
            <v>169027.76</v>
          </cell>
          <cell r="AO100">
            <v>47173.53</v>
          </cell>
          <cell r="AP100">
            <v>44664.28</v>
          </cell>
          <cell r="AQ100">
            <v>44601.63</v>
          </cell>
          <cell r="AR100">
            <v>44638.14</v>
          </cell>
          <cell r="AS100">
            <v>40771.68</v>
          </cell>
          <cell r="AT100">
            <v>44369.851999999999</v>
          </cell>
          <cell r="AU100">
            <v>71404.289999999994</v>
          </cell>
          <cell r="AV100">
            <v>104492.56</v>
          </cell>
          <cell r="AW100">
            <v>9002.74</v>
          </cell>
          <cell r="AX100">
            <v>11006.38</v>
          </cell>
          <cell r="AY100">
            <v>11400.72</v>
          </cell>
          <cell r="AZ100">
            <v>5839.33</v>
          </cell>
          <cell r="BA100">
            <v>2590.08</v>
          </cell>
          <cell r="BC100">
            <v>47807.100000000006</v>
          </cell>
          <cell r="BD100">
            <v>44963.199999999997</v>
          </cell>
          <cell r="BE100">
            <v>102125.18</v>
          </cell>
        </row>
        <row r="101">
          <cell r="A101">
            <v>23651</v>
          </cell>
          <cell r="B101" t="str">
            <v>HQ_GEN_CHAT DC</v>
          </cell>
          <cell r="C101" t="str">
            <v>HQ</v>
          </cell>
          <cell r="D101">
            <v>443.45</v>
          </cell>
          <cell r="E101">
            <v>-5.18</v>
          </cell>
          <cell r="F101">
            <v>1123.08</v>
          </cell>
          <cell r="G101">
            <v>2</v>
          </cell>
          <cell r="H101">
            <v>1.18</v>
          </cell>
          <cell r="I101">
            <v>312.90600000000001</v>
          </cell>
          <cell r="J101">
            <v>-319.44</v>
          </cell>
          <cell r="K101">
            <v>-369.94</v>
          </cell>
          <cell r="L101">
            <v>-286.89999999999998</v>
          </cell>
          <cell r="M101">
            <v>-325.42666666666668</v>
          </cell>
          <cell r="N101">
            <v>28.18</v>
          </cell>
          <cell r="O101">
            <v>4.5199999999999996</v>
          </cell>
          <cell r="P101">
            <v>187.05</v>
          </cell>
          <cell r="Q101">
            <v>44.23</v>
          </cell>
          <cell r="R101">
            <v>12.63</v>
          </cell>
          <cell r="S101">
            <v>331.93200000000002</v>
          </cell>
          <cell r="T101">
            <v>-44.83</v>
          </cell>
          <cell r="U101">
            <v>-65.91</v>
          </cell>
          <cell r="V101">
            <v>-51.23</v>
          </cell>
          <cell r="W101">
            <v>-25.18</v>
          </cell>
          <cell r="X101">
            <v>-36</v>
          </cell>
          <cell r="Y101">
            <v>-280.72500000000002</v>
          </cell>
          <cell r="Z101">
            <v>-927.85</v>
          </cell>
          <cell r="AA101">
            <v>-1083.25</v>
          </cell>
          <cell r="AB101">
            <v>-1324.49</v>
          </cell>
          <cell r="AC101">
            <v>-1253.77</v>
          </cell>
          <cell r="AD101">
            <v>-1147.3399999999999</v>
          </cell>
          <cell r="AE101">
            <v>1387.22</v>
          </cell>
          <cell r="AF101">
            <v>857.52</v>
          </cell>
          <cell r="AG101">
            <v>127.07</v>
          </cell>
          <cell r="AH101">
            <v>59.94</v>
          </cell>
          <cell r="AI101">
            <v>32.700000000000003</v>
          </cell>
          <cell r="AJ101">
            <v>492.89</v>
          </cell>
          <cell r="AK101">
            <v>-1115.43</v>
          </cell>
          <cell r="AL101">
            <v>-1098.04</v>
          </cell>
          <cell r="AM101">
            <v>-675.11</v>
          </cell>
          <cell r="AO101">
            <v>-118.58</v>
          </cell>
          <cell r="AP101">
            <v>-441.6</v>
          </cell>
          <cell r="AQ101">
            <v>-883.2</v>
          </cell>
          <cell r="AR101">
            <v>-1104</v>
          </cell>
          <cell r="AS101">
            <v>-1489</v>
          </cell>
          <cell r="AT101">
            <v>-807.27600000000007</v>
          </cell>
          <cell r="AU101">
            <v>-2900</v>
          </cell>
          <cell r="AV101">
            <v>-3405.85</v>
          </cell>
          <cell r="AW101">
            <v>-372.6</v>
          </cell>
          <cell r="AX101">
            <v>-288</v>
          </cell>
          <cell r="AY101">
            <v>-186</v>
          </cell>
          <cell r="AZ101">
            <v>-190</v>
          </cell>
          <cell r="BA101">
            <v>-183.16</v>
          </cell>
          <cell r="BC101">
            <v>-1463.712</v>
          </cell>
          <cell r="BD101">
            <v>-2458.29</v>
          </cell>
          <cell r="BE101">
            <v>-3498.64</v>
          </cell>
        </row>
        <row r="102">
          <cell r="A102">
            <v>23652</v>
          </cell>
          <cell r="B102" t="str">
            <v>ROCHESTER_9_IC</v>
          </cell>
          <cell r="C102" t="str">
            <v>GENESE</v>
          </cell>
          <cell r="D102">
            <v>2765.19</v>
          </cell>
          <cell r="E102">
            <v>2102.21</v>
          </cell>
          <cell r="F102">
            <v>5889.9</v>
          </cell>
          <cell r="G102">
            <v>1519.05</v>
          </cell>
          <cell r="H102">
            <v>1376.31</v>
          </cell>
          <cell r="I102">
            <v>2730.5319999999997</v>
          </cell>
          <cell r="J102">
            <v>1093.56</v>
          </cell>
          <cell r="K102">
            <v>-368.43</v>
          </cell>
          <cell r="L102">
            <v>-1629.01</v>
          </cell>
          <cell r="M102">
            <v>-301.29333333333335</v>
          </cell>
          <cell r="N102">
            <v>844.76</v>
          </cell>
          <cell r="O102">
            <v>689.75</v>
          </cell>
          <cell r="P102">
            <v>1645.18</v>
          </cell>
          <cell r="Q102">
            <v>1851.59</v>
          </cell>
          <cell r="R102">
            <v>617.19000000000005</v>
          </cell>
          <cell r="S102">
            <v>6778.1639999999998</v>
          </cell>
          <cell r="T102">
            <v>-147.77000000000001</v>
          </cell>
          <cell r="U102">
            <v>81.77</v>
          </cell>
          <cell r="V102">
            <v>273.33</v>
          </cell>
          <cell r="W102">
            <v>65.69</v>
          </cell>
          <cell r="X102">
            <v>145.01</v>
          </cell>
          <cell r="Y102">
            <v>501.63599999999997</v>
          </cell>
          <cell r="Z102">
            <v>15313.07</v>
          </cell>
          <cell r="AA102">
            <v>11856.53</v>
          </cell>
          <cell r="AB102">
            <v>16210.26</v>
          </cell>
          <cell r="AC102">
            <v>21666.84</v>
          </cell>
          <cell r="AD102">
            <v>16261.674999999999</v>
          </cell>
          <cell r="AE102">
            <v>2235.91</v>
          </cell>
          <cell r="AF102">
            <v>3376.1</v>
          </cell>
          <cell r="AG102">
            <v>2649.7</v>
          </cell>
          <cell r="AH102">
            <v>2787.02</v>
          </cell>
          <cell r="AI102">
            <v>3419.14</v>
          </cell>
          <cell r="AJ102">
            <v>2893.5739999999996</v>
          </cell>
          <cell r="AK102">
            <v>8626.51</v>
          </cell>
          <cell r="AL102">
            <v>8196.35</v>
          </cell>
          <cell r="AM102">
            <v>14675.79</v>
          </cell>
          <cell r="AN102">
            <v>10499.550000000001</v>
          </cell>
          <cell r="AO102">
            <v>3849.07</v>
          </cell>
          <cell r="AP102">
            <v>3610.56</v>
          </cell>
          <cell r="AQ102">
            <v>3397.02</v>
          </cell>
          <cell r="AR102">
            <v>3418.79</v>
          </cell>
          <cell r="AS102">
            <v>2995.36</v>
          </cell>
          <cell r="AT102">
            <v>3454.16</v>
          </cell>
          <cell r="AU102">
            <v>4528.4399999999996</v>
          </cell>
          <cell r="AV102">
            <v>8881.52</v>
          </cell>
          <cell r="AW102">
            <v>710.5</v>
          </cell>
          <cell r="AX102">
            <v>757.46</v>
          </cell>
          <cell r="AY102">
            <v>768.42</v>
          </cell>
          <cell r="AZ102">
            <v>274.49</v>
          </cell>
          <cell r="BA102">
            <v>-151.46</v>
          </cell>
          <cell r="BC102">
            <v>2831.2919999999995</v>
          </cell>
          <cell r="BD102">
            <v>2133.5100000000002</v>
          </cell>
          <cell r="BE102">
            <v>3727.33</v>
          </cell>
        </row>
        <row r="103">
          <cell r="A103">
            <v>23653</v>
          </cell>
          <cell r="B103" t="str">
            <v>PEEKSKILL____</v>
          </cell>
          <cell r="C103" t="str">
            <v>MILLWD</v>
          </cell>
          <cell r="D103">
            <v>34494.32</v>
          </cell>
          <cell r="E103">
            <v>26397.119999999999</v>
          </cell>
          <cell r="F103">
            <v>34151.82</v>
          </cell>
          <cell r="G103">
            <v>18238.14</v>
          </cell>
          <cell r="H103">
            <v>17481.71</v>
          </cell>
          <cell r="I103">
            <v>26152.622000000003</v>
          </cell>
          <cell r="J103">
            <v>34625.769999999997</v>
          </cell>
          <cell r="K103">
            <v>27641.35</v>
          </cell>
          <cell r="L103">
            <v>29478.01</v>
          </cell>
          <cell r="M103">
            <v>30581.709999999995</v>
          </cell>
          <cell r="N103">
            <v>4608.16</v>
          </cell>
          <cell r="O103">
            <v>8209.0499999999993</v>
          </cell>
          <cell r="P103">
            <v>8666.16</v>
          </cell>
          <cell r="Q103">
            <v>20741.63</v>
          </cell>
          <cell r="R103">
            <v>9819.2000000000007</v>
          </cell>
          <cell r="S103">
            <v>62453.04</v>
          </cell>
          <cell r="T103">
            <v>4601.28</v>
          </cell>
          <cell r="U103">
            <v>7107.59</v>
          </cell>
          <cell r="V103">
            <v>5563.8</v>
          </cell>
          <cell r="W103">
            <v>2641.38</v>
          </cell>
          <cell r="X103">
            <v>2548.59</v>
          </cell>
          <cell r="Y103">
            <v>26955.168000000001</v>
          </cell>
          <cell r="Z103">
            <v>149340.78</v>
          </cell>
          <cell r="AA103">
            <v>130116.4</v>
          </cell>
          <cell r="AB103">
            <v>176105.53</v>
          </cell>
          <cell r="AC103">
            <v>206656.42</v>
          </cell>
          <cell r="AD103">
            <v>165554.7825</v>
          </cell>
          <cell r="AE103">
            <v>81028</v>
          </cell>
          <cell r="AF103">
            <v>68053.7</v>
          </cell>
          <cell r="AG103">
            <v>67709.45</v>
          </cell>
          <cell r="AH103">
            <v>42738.2</v>
          </cell>
          <cell r="AI103">
            <v>43260.91</v>
          </cell>
          <cell r="AJ103">
            <v>60558.052000000003</v>
          </cell>
          <cell r="AK103">
            <v>186506.09</v>
          </cell>
          <cell r="AL103">
            <v>139667.78</v>
          </cell>
          <cell r="AM103">
            <v>156054.32999999999</v>
          </cell>
          <cell r="AN103">
            <v>160742.73333333331</v>
          </cell>
          <cell r="AO103">
            <v>45355.69</v>
          </cell>
          <cell r="AP103">
            <v>43074.239999999998</v>
          </cell>
          <cell r="AQ103">
            <v>43403.35</v>
          </cell>
          <cell r="AR103">
            <v>43409.04</v>
          </cell>
          <cell r="AS103">
            <v>39531.06</v>
          </cell>
          <cell r="AT103">
            <v>42954.675999999999</v>
          </cell>
          <cell r="AU103">
            <v>67336.789999999994</v>
          </cell>
          <cell r="AV103">
            <v>101019.73</v>
          </cell>
          <cell r="AW103">
            <v>8648.68</v>
          </cell>
          <cell r="AX103">
            <v>10754.6</v>
          </cell>
          <cell r="AY103">
            <v>11343.58</v>
          </cell>
          <cell r="AZ103">
            <v>5768.15</v>
          </cell>
          <cell r="BA103">
            <v>2446.5</v>
          </cell>
          <cell r="BC103">
            <v>46753.812000000005</v>
          </cell>
          <cell r="BD103">
            <v>43112.74</v>
          </cell>
          <cell r="BE103">
            <v>99044.03</v>
          </cell>
        </row>
        <row r="104">
          <cell r="A104">
            <v>23654</v>
          </cell>
          <cell r="B104" t="str">
            <v>ASHOKAN____</v>
          </cell>
          <cell r="C104" t="str">
            <v>HUD_VL</v>
          </cell>
          <cell r="D104">
            <v>22338.71</v>
          </cell>
          <cell r="E104">
            <v>26127.119999999999</v>
          </cell>
          <cell r="F104">
            <v>31853.61</v>
          </cell>
          <cell r="G104">
            <v>19281.23</v>
          </cell>
          <cell r="H104">
            <v>17111.12</v>
          </cell>
          <cell r="I104">
            <v>23342.358</v>
          </cell>
          <cell r="J104">
            <v>32372.29</v>
          </cell>
          <cell r="K104">
            <v>23841.87</v>
          </cell>
          <cell r="L104">
            <v>25167.39</v>
          </cell>
          <cell r="M104">
            <v>27127.183333333334</v>
          </cell>
          <cell r="N104">
            <v>4805.59</v>
          </cell>
          <cell r="O104">
            <v>8456.19</v>
          </cell>
          <cell r="P104">
            <v>8237.82</v>
          </cell>
          <cell r="Q104">
            <v>21381.759999999998</v>
          </cell>
          <cell r="R104">
            <v>8452.0499999999993</v>
          </cell>
          <cell r="S104">
            <v>61600.092000000004</v>
          </cell>
          <cell r="T104">
            <v>4048.33</v>
          </cell>
          <cell r="U104">
            <v>6587.28</v>
          </cell>
          <cell r="V104">
            <v>5288.14</v>
          </cell>
          <cell r="W104">
            <v>2535.06</v>
          </cell>
          <cell r="X104">
            <v>2478.9899999999998</v>
          </cell>
          <cell r="Y104">
            <v>25125.360000000001</v>
          </cell>
          <cell r="Z104">
            <v>154611.79</v>
          </cell>
          <cell r="AA104">
            <v>133140.60999999999</v>
          </cell>
          <cell r="AB104">
            <v>179603.18</v>
          </cell>
          <cell r="AC104">
            <v>212052.69</v>
          </cell>
          <cell r="AD104">
            <v>169852.0675</v>
          </cell>
          <cell r="AE104">
            <v>50391.68</v>
          </cell>
          <cell r="AF104">
            <v>34640.94</v>
          </cell>
          <cell r="AG104">
            <v>33490.089999999997</v>
          </cell>
          <cell r="AH104">
            <v>23737.22</v>
          </cell>
          <cell r="AI104">
            <v>44947.31</v>
          </cell>
          <cell r="AJ104">
            <v>37441.447999999997</v>
          </cell>
          <cell r="AK104">
            <v>174621.42</v>
          </cell>
          <cell r="AL104">
            <v>140003.68</v>
          </cell>
          <cell r="AM104">
            <v>145020.29</v>
          </cell>
          <cell r="AN104">
            <v>153215.13</v>
          </cell>
          <cell r="AO104">
            <v>43958.42</v>
          </cell>
          <cell r="AP104">
            <v>41457.550000000003</v>
          </cell>
          <cell r="AQ104">
            <v>40865.43</v>
          </cell>
          <cell r="AR104">
            <v>41376.69</v>
          </cell>
          <cell r="AS104">
            <v>37486.74</v>
          </cell>
          <cell r="AT104">
            <v>41028.966</v>
          </cell>
          <cell r="AU104">
            <v>59524.18</v>
          </cell>
          <cell r="AV104">
            <v>102371.06</v>
          </cell>
          <cell r="AW104">
            <v>8495.9</v>
          </cell>
          <cell r="AX104">
            <v>10484.219999999999</v>
          </cell>
          <cell r="AY104">
            <v>9854.48</v>
          </cell>
          <cell r="AZ104">
            <v>4149.38</v>
          </cell>
          <cell r="BA104">
            <v>1774.16</v>
          </cell>
          <cell r="BC104">
            <v>41709.767999999996</v>
          </cell>
          <cell r="BD104">
            <v>32491.9</v>
          </cell>
          <cell r="BE104">
            <v>69260.81</v>
          </cell>
        </row>
        <row r="105">
          <cell r="A105">
            <v>23655</v>
          </cell>
          <cell r="B105" t="str">
            <v>KENSICO____</v>
          </cell>
          <cell r="C105" t="str">
            <v>DUNWOD</v>
          </cell>
          <cell r="D105">
            <v>34885.589999999997</v>
          </cell>
          <cell r="E105">
            <v>26323.55</v>
          </cell>
          <cell r="F105">
            <v>33990</v>
          </cell>
          <cell r="G105">
            <v>18163.37</v>
          </cell>
          <cell r="H105">
            <v>17549.27</v>
          </cell>
          <cell r="I105">
            <v>26182.356</v>
          </cell>
          <cell r="J105">
            <v>34696.29</v>
          </cell>
          <cell r="K105">
            <v>27427.49</v>
          </cell>
          <cell r="L105">
            <v>29210.12</v>
          </cell>
          <cell r="M105">
            <v>30444.633333333331</v>
          </cell>
          <cell r="N105">
            <v>4594.04</v>
          </cell>
          <cell r="O105">
            <v>8218.1200000000008</v>
          </cell>
          <cell r="P105">
            <v>8734.59</v>
          </cell>
          <cell r="Q105">
            <v>20757.03</v>
          </cell>
          <cell r="R105">
            <v>9739.64</v>
          </cell>
          <cell r="S105">
            <v>62452.103999999992</v>
          </cell>
          <cell r="T105">
            <v>4568.07</v>
          </cell>
          <cell r="U105">
            <v>7110.67</v>
          </cell>
          <cell r="V105">
            <v>5586.81</v>
          </cell>
          <cell r="W105">
            <v>2643.55</v>
          </cell>
          <cell r="X105">
            <v>2560.0300000000002</v>
          </cell>
          <cell r="Y105">
            <v>26962.955999999995</v>
          </cell>
          <cell r="Z105">
            <v>149564.99</v>
          </cell>
          <cell r="AA105">
            <v>130463.97</v>
          </cell>
          <cell r="AB105">
            <v>169850.06</v>
          </cell>
          <cell r="AC105">
            <v>207839.53</v>
          </cell>
          <cell r="AD105">
            <v>164429.63749999998</v>
          </cell>
          <cell r="AE105">
            <v>80073.94</v>
          </cell>
          <cell r="AF105">
            <v>70244.17</v>
          </cell>
          <cell r="AG105">
            <v>70031.31</v>
          </cell>
          <cell r="AH105">
            <v>44275.01</v>
          </cell>
          <cell r="AI105">
            <v>43824.44</v>
          </cell>
          <cell r="AJ105">
            <v>61689.773999999998</v>
          </cell>
          <cell r="AK105">
            <v>188911.39</v>
          </cell>
          <cell r="AL105">
            <v>141460.76999999999</v>
          </cell>
          <cell r="AM105">
            <v>157720.91</v>
          </cell>
          <cell r="AN105">
            <v>162697.69000000003</v>
          </cell>
          <cell r="AO105">
            <v>46028.13</v>
          </cell>
          <cell r="AP105">
            <v>43501.03</v>
          </cell>
          <cell r="AQ105">
            <v>43827.05</v>
          </cell>
          <cell r="AR105">
            <v>43687.4</v>
          </cell>
          <cell r="AS105">
            <v>39780.769999999997</v>
          </cell>
          <cell r="AT105">
            <v>43364.876000000004</v>
          </cell>
          <cell r="AU105">
            <v>67663.75</v>
          </cell>
          <cell r="AV105">
            <v>101517.23</v>
          </cell>
          <cell r="AW105">
            <v>8696.73</v>
          </cell>
          <cell r="AX105">
            <v>10824.83</v>
          </cell>
          <cell r="AY105">
            <v>11442.78</v>
          </cell>
          <cell r="AZ105">
            <v>5822.28</v>
          </cell>
          <cell r="BA105">
            <v>2446.69</v>
          </cell>
          <cell r="BC105">
            <v>47079.971999999994</v>
          </cell>
          <cell r="BD105">
            <v>43479.06</v>
          </cell>
          <cell r="BE105">
            <v>99978.14</v>
          </cell>
        </row>
        <row r="106">
          <cell r="A106">
            <v>23656</v>
          </cell>
          <cell r="B106" t="str">
            <v>LIPA_MISC_IPP</v>
          </cell>
          <cell r="C106" t="str">
            <v>LONGIL</v>
          </cell>
          <cell r="D106">
            <v>32366.01</v>
          </cell>
          <cell r="E106">
            <v>29170.77</v>
          </cell>
          <cell r="F106">
            <v>34294.949999999997</v>
          </cell>
          <cell r="G106">
            <v>20963.95</v>
          </cell>
          <cell r="H106">
            <v>18207.55</v>
          </cell>
          <cell r="I106">
            <v>27000.645999999997</v>
          </cell>
          <cell r="J106">
            <v>36254.99</v>
          </cell>
          <cell r="K106">
            <v>28460.53</v>
          </cell>
          <cell r="L106">
            <v>30355.23</v>
          </cell>
          <cell r="M106">
            <v>31690.25</v>
          </cell>
          <cell r="N106">
            <v>4810.55</v>
          </cell>
          <cell r="O106">
            <v>8661.59</v>
          </cell>
          <cell r="P106">
            <v>9210.48</v>
          </cell>
          <cell r="Q106">
            <v>21897.31</v>
          </cell>
          <cell r="R106">
            <v>10350.81</v>
          </cell>
          <cell r="S106">
            <v>65916.887999999992</v>
          </cell>
          <cell r="T106">
            <v>4742.75</v>
          </cell>
          <cell r="U106">
            <v>7386.52</v>
          </cell>
          <cell r="V106">
            <v>5837.26</v>
          </cell>
          <cell r="W106">
            <v>2764.33</v>
          </cell>
          <cell r="X106">
            <v>2706.16</v>
          </cell>
          <cell r="Y106">
            <v>28124.424000000003</v>
          </cell>
          <cell r="Z106">
            <v>157373.59</v>
          </cell>
          <cell r="AA106">
            <v>136733.62</v>
          </cell>
          <cell r="AB106">
            <v>186062.04</v>
          </cell>
          <cell r="AC106">
            <v>215147.31</v>
          </cell>
          <cell r="AD106">
            <v>173829.14</v>
          </cell>
          <cell r="AE106">
            <v>76502.14</v>
          </cell>
          <cell r="AF106">
            <v>64365.08</v>
          </cell>
          <cell r="AG106">
            <v>62650.92</v>
          </cell>
          <cell r="AH106">
            <v>36800.51</v>
          </cell>
          <cell r="AI106">
            <v>54855.29</v>
          </cell>
          <cell r="AJ106">
            <v>59034.788</v>
          </cell>
          <cell r="AK106">
            <v>198469.37</v>
          </cell>
          <cell r="AL106">
            <v>148529.35999999999</v>
          </cell>
          <cell r="AM106">
            <v>165236.67000000001</v>
          </cell>
          <cell r="AN106">
            <v>170745.13333333333</v>
          </cell>
          <cell r="AO106">
            <v>47589.94</v>
          </cell>
          <cell r="AP106">
            <v>45057.97</v>
          </cell>
          <cell r="AQ106">
            <v>44995.08</v>
          </cell>
          <cell r="AR106">
            <v>45032.160000000003</v>
          </cell>
          <cell r="AS106">
            <v>41131.68</v>
          </cell>
          <cell r="AT106">
            <v>44761.365999999995</v>
          </cell>
          <cell r="AU106">
            <v>72035</v>
          </cell>
          <cell r="AV106">
            <v>105414.61</v>
          </cell>
          <cell r="AW106">
            <v>9082.2099999999991</v>
          </cell>
          <cell r="AX106">
            <v>11103.52</v>
          </cell>
          <cell r="AY106">
            <v>11501.4</v>
          </cell>
          <cell r="AZ106">
            <v>5890.94</v>
          </cell>
          <cell r="BA106">
            <v>2613</v>
          </cell>
          <cell r="BC106">
            <v>48229.284</v>
          </cell>
          <cell r="BD106">
            <v>45360.639999999999</v>
          </cell>
          <cell r="BE106">
            <v>103028.17</v>
          </cell>
        </row>
        <row r="107">
          <cell r="A107">
            <v>23657</v>
          </cell>
          <cell r="B107" t="str">
            <v>HUDSON_AVE_GT_5</v>
          </cell>
          <cell r="C107" t="str">
            <v>N.Y.C.</v>
          </cell>
          <cell r="D107">
            <v>50784.22</v>
          </cell>
          <cell r="E107">
            <v>42598.13</v>
          </cell>
          <cell r="F107">
            <v>50055.62</v>
          </cell>
          <cell r="G107">
            <v>34033.18</v>
          </cell>
          <cell r="H107">
            <v>32175.43</v>
          </cell>
          <cell r="I107">
            <v>41929.315999999999</v>
          </cell>
          <cell r="J107">
            <v>37200.449999999997</v>
          </cell>
          <cell r="K107">
            <v>27677.54</v>
          </cell>
          <cell r="L107">
            <v>29491.82</v>
          </cell>
          <cell r="M107">
            <v>31456.603333333333</v>
          </cell>
          <cell r="N107">
            <v>4621.2</v>
          </cell>
          <cell r="O107">
            <v>8340.27</v>
          </cell>
          <cell r="P107">
            <v>8935.35</v>
          </cell>
          <cell r="Q107">
            <v>21194.14</v>
          </cell>
          <cell r="R107">
            <v>10143.99</v>
          </cell>
          <cell r="S107">
            <v>63881.94</v>
          </cell>
          <cell r="T107">
            <v>4617.47</v>
          </cell>
          <cell r="U107">
            <v>8181.65</v>
          </cell>
          <cell r="V107">
            <v>5657.27</v>
          </cell>
          <cell r="W107">
            <v>2688.15</v>
          </cell>
          <cell r="X107">
            <v>2700.99</v>
          </cell>
          <cell r="Y107">
            <v>28614.635999999999</v>
          </cell>
          <cell r="Z107">
            <v>154211.54999999999</v>
          </cell>
          <cell r="AA107">
            <v>135525.21</v>
          </cell>
          <cell r="AB107">
            <v>180867.39</v>
          </cell>
          <cell r="AC107">
            <v>223780.96</v>
          </cell>
          <cell r="AD107">
            <v>173596.2775</v>
          </cell>
          <cell r="AE107">
            <v>109796.74</v>
          </cell>
          <cell r="AF107">
            <v>105766.58</v>
          </cell>
          <cell r="AG107">
            <v>109406.14</v>
          </cell>
          <cell r="AH107">
            <v>88883.56</v>
          </cell>
          <cell r="AI107">
            <v>91800.72</v>
          </cell>
          <cell r="AJ107">
            <v>101130.74799999999</v>
          </cell>
          <cell r="AK107">
            <v>192469.27</v>
          </cell>
          <cell r="AL107">
            <v>144366.15</v>
          </cell>
          <cell r="AM107">
            <v>162544.29999999999</v>
          </cell>
          <cell r="AN107">
            <v>166459.90666666665</v>
          </cell>
          <cell r="AO107">
            <v>54759.16</v>
          </cell>
          <cell r="AP107">
            <v>53314.73</v>
          </cell>
          <cell r="AQ107">
            <v>52749.68</v>
          </cell>
          <cell r="AR107">
            <v>51832.23</v>
          </cell>
          <cell r="AS107">
            <v>54811.199999999997</v>
          </cell>
          <cell r="AT107">
            <v>53493.4</v>
          </cell>
          <cell r="AU107">
            <v>80843.100000000006</v>
          </cell>
          <cell r="AV107">
            <v>132151.64000000001</v>
          </cell>
          <cell r="AW107">
            <v>9002.02</v>
          </cell>
          <cell r="AX107">
            <v>11861.73</v>
          </cell>
          <cell r="AY107">
            <v>13268.27</v>
          </cell>
          <cell r="AZ107">
            <v>7031.04</v>
          </cell>
          <cell r="BA107">
            <v>3647.76</v>
          </cell>
          <cell r="BC107">
            <v>53772.984000000004</v>
          </cell>
          <cell r="BD107">
            <v>56487.37</v>
          </cell>
          <cell r="BE107">
            <v>116314.56</v>
          </cell>
        </row>
        <row r="108">
          <cell r="A108">
            <v>23659</v>
          </cell>
          <cell r="B108" t="str">
            <v>INDIAN_POINT_GT_2</v>
          </cell>
          <cell r="C108" t="str">
            <v>MILLWD</v>
          </cell>
          <cell r="D108">
            <v>34494.67</v>
          </cell>
          <cell r="E108">
            <v>26397.33</v>
          </cell>
          <cell r="F108">
            <v>34151.97</v>
          </cell>
          <cell r="G108">
            <v>18238.23</v>
          </cell>
          <cell r="H108">
            <v>17481.78</v>
          </cell>
          <cell r="I108">
            <v>26152.795999999998</v>
          </cell>
          <cell r="J108">
            <v>34625.769999999997</v>
          </cell>
          <cell r="K108">
            <v>27641.35</v>
          </cell>
          <cell r="L108">
            <v>29478.01</v>
          </cell>
          <cell r="M108">
            <v>30581.709999999995</v>
          </cell>
          <cell r="N108">
            <v>4608.18</v>
          </cell>
          <cell r="O108">
            <v>8209.09</v>
          </cell>
          <cell r="P108">
            <v>8666.2000000000007</v>
          </cell>
          <cell r="Q108">
            <v>20741.740000000002</v>
          </cell>
          <cell r="R108">
            <v>9819.24</v>
          </cell>
          <cell r="S108">
            <v>62453.340000000011</v>
          </cell>
          <cell r="T108">
            <v>4601.28</v>
          </cell>
          <cell r="U108">
            <v>7107.59</v>
          </cell>
          <cell r="V108">
            <v>5563.8</v>
          </cell>
          <cell r="W108">
            <v>2641.38</v>
          </cell>
          <cell r="X108">
            <v>2548.59</v>
          </cell>
          <cell r="Y108">
            <v>26955.168000000001</v>
          </cell>
          <cell r="Z108">
            <v>149340.78</v>
          </cell>
          <cell r="AA108">
            <v>130116.4</v>
          </cell>
          <cell r="AB108">
            <v>176105.53</v>
          </cell>
          <cell r="AC108">
            <v>206656.42</v>
          </cell>
          <cell r="AD108">
            <v>165554.7825</v>
          </cell>
          <cell r="AE108">
            <v>81028.399999999994</v>
          </cell>
          <cell r="AF108">
            <v>68054.06</v>
          </cell>
          <cell r="AG108">
            <v>67709.89</v>
          </cell>
          <cell r="AH108">
            <v>42738.47</v>
          </cell>
          <cell r="AI108">
            <v>43261.21</v>
          </cell>
          <cell r="AJ108">
            <v>60558.405999999995</v>
          </cell>
          <cell r="AK108">
            <v>186506.09</v>
          </cell>
          <cell r="AL108">
            <v>139667.78</v>
          </cell>
          <cell r="AM108">
            <v>156054.32999999999</v>
          </cell>
          <cell r="AN108">
            <v>160742.73333333331</v>
          </cell>
          <cell r="AO108">
            <v>45355.69</v>
          </cell>
          <cell r="AP108">
            <v>43074.239999999998</v>
          </cell>
          <cell r="AQ108">
            <v>43403.35</v>
          </cell>
          <cell r="AR108">
            <v>43409.04</v>
          </cell>
          <cell r="AS108">
            <v>39531.06</v>
          </cell>
          <cell r="AT108">
            <v>42954.675999999999</v>
          </cell>
          <cell r="AU108">
            <v>67336.789999999994</v>
          </cell>
          <cell r="AV108">
            <v>101019.73</v>
          </cell>
          <cell r="AW108">
            <v>8648.68</v>
          </cell>
          <cell r="AX108">
            <v>10754.6</v>
          </cell>
          <cell r="AY108">
            <v>11343.58</v>
          </cell>
          <cell r="AZ108">
            <v>5768.15</v>
          </cell>
          <cell r="BA108">
            <v>2446.5</v>
          </cell>
          <cell r="BC108">
            <v>46753.812000000005</v>
          </cell>
          <cell r="BD108">
            <v>43112.74</v>
          </cell>
          <cell r="BE108">
            <v>99044.03</v>
          </cell>
        </row>
        <row r="109">
          <cell r="A109">
            <v>23660</v>
          </cell>
          <cell r="B109" t="str">
            <v>EAST_RIVER___6</v>
          </cell>
          <cell r="C109" t="str">
            <v>N.Y.C.</v>
          </cell>
          <cell r="D109">
            <v>51110.52</v>
          </cell>
          <cell r="E109">
            <v>42852.38</v>
          </cell>
          <cell r="F109">
            <v>50317.54</v>
          </cell>
          <cell r="G109">
            <v>34196.79</v>
          </cell>
          <cell r="H109">
            <v>32242.02</v>
          </cell>
          <cell r="I109">
            <v>42143.85</v>
          </cell>
          <cell r="J109">
            <v>37277.620000000003</v>
          </cell>
          <cell r="K109">
            <v>27751.54</v>
          </cell>
          <cell r="L109">
            <v>29574.84</v>
          </cell>
          <cell r="M109">
            <v>31534.666666666668</v>
          </cell>
          <cell r="N109">
            <v>4635.17</v>
          </cell>
          <cell r="O109">
            <v>8365.99</v>
          </cell>
          <cell r="P109">
            <v>8964.7800000000007</v>
          </cell>
          <cell r="Q109">
            <v>21263.45</v>
          </cell>
          <cell r="R109">
            <v>10171.790000000001</v>
          </cell>
          <cell r="S109">
            <v>64081.416000000005</v>
          </cell>
          <cell r="T109">
            <v>4628.26</v>
          </cell>
          <cell r="U109">
            <v>8192.01</v>
          </cell>
          <cell r="V109">
            <v>5669.68</v>
          </cell>
          <cell r="W109">
            <v>2693.43</v>
          </cell>
          <cell r="X109">
            <v>2706.08</v>
          </cell>
          <cell r="Y109">
            <v>28667.351999999999</v>
          </cell>
          <cell r="Z109">
            <v>158865.01</v>
          </cell>
          <cell r="AA109">
            <v>135613.67000000001</v>
          </cell>
          <cell r="AB109">
            <v>181466.77</v>
          </cell>
          <cell r="AC109">
            <v>224780.96</v>
          </cell>
          <cell r="AD109">
            <v>175181.60250000001</v>
          </cell>
          <cell r="AE109">
            <v>109963.62</v>
          </cell>
          <cell r="AF109">
            <v>105996.33</v>
          </cell>
          <cell r="AG109">
            <v>109538.95</v>
          </cell>
          <cell r="AH109">
            <v>88967.92</v>
          </cell>
          <cell r="AI109">
            <v>92311.93</v>
          </cell>
          <cell r="AJ109">
            <v>101355.75</v>
          </cell>
          <cell r="AK109">
            <v>192514.88</v>
          </cell>
          <cell r="AL109">
            <v>144874.20000000001</v>
          </cell>
          <cell r="AM109">
            <v>162799.37</v>
          </cell>
          <cell r="AN109">
            <v>166729.48333333334</v>
          </cell>
          <cell r="AO109">
            <v>54750.51</v>
          </cell>
          <cell r="AP109">
            <v>53366.720000000001</v>
          </cell>
          <cell r="AQ109">
            <v>52802.67</v>
          </cell>
          <cell r="AR109">
            <v>51874.32</v>
          </cell>
          <cell r="AS109">
            <v>54779.99</v>
          </cell>
          <cell r="AT109">
            <v>53514.842000000004</v>
          </cell>
          <cell r="AU109">
            <v>81120</v>
          </cell>
          <cell r="AV109">
            <v>132175.93</v>
          </cell>
          <cell r="AW109">
            <v>9007.92</v>
          </cell>
          <cell r="AX109">
            <v>11836.14</v>
          </cell>
          <cell r="AY109">
            <v>13209.18</v>
          </cell>
          <cell r="AZ109">
            <v>7004.88</v>
          </cell>
          <cell r="BA109">
            <v>3662.09</v>
          </cell>
          <cell r="BC109">
            <v>53664.251999999986</v>
          </cell>
          <cell r="BD109">
            <v>56526.92</v>
          </cell>
          <cell r="BE109">
            <v>116187.83</v>
          </cell>
        </row>
        <row r="110">
          <cell r="A110">
            <v>23663</v>
          </cell>
          <cell r="B110" t="str">
            <v>ASTORIA_10-13___</v>
          </cell>
          <cell r="C110" t="str">
            <v>N.Y.C.</v>
          </cell>
          <cell r="D110">
            <v>68485.33</v>
          </cell>
          <cell r="E110">
            <v>53646.12</v>
          </cell>
          <cell r="F110">
            <v>73384.929999999993</v>
          </cell>
          <cell r="G110">
            <v>50205.74</v>
          </cell>
          <cell r="H110">
            <v>45956.25</v>
          </cell>
          <cell r="I110">
            <v>58335.673999999999</v>
          </cell>
          <cell r="J110">
            <v>40068.31</v>
          </cell>
          <cell r="K110">
            <v>34825.99</v>
          </cell>
          <cell r="L110">
            <v>38035.86</v>
          </cell>
          <cell r="M110">
            <v>37643.386666666665</v>
          </cell>
          <cell r="N110">
            <v>4688.8599999999997</v>
          </cell>
          <cell r="O110">
            <v>11830.45</v>
          </cell>
          <cell r="P110">
            <v>10833.57</v>
          </cell>
          <cell r="Q110">
            <v>21570.57</v>
          </cell>
          <cell r="R110">
            <v>12211.61</v>
          </cell>
          <cell r="S110">
            <v>73362.071999999986</v>
          </cell>
          <cell r="T110">
            <v>6313.45</v>
          </cell>
          <cell r="U110">
            <v>10692.12</v>
          </cell>
          <cell r="V110">
            <v>8353.0400000000009</v>
          </cell>
          <cell r="W110">
            <v>4527.16</v>
          </cell>
          <cell r="X110">
            <v>4322.43</v>
          </cell>
          <cell r="Y110">
            <v>41049.839999999997</v>
          </cell>
          <cell r="Z110">
            <v>183081.4</v>
          </cell>
          <cell r="AA110">
            <v>166709.66</v>
          </cell>
          <cell r="AB110">
            <v>217012.33</v>
          </cell>
          <cell r="AC110">
            <v>302097.56</v>
          </cell>
          <cell r="AD110">
            <v>217225.23749999999</v>
          </cell>
          <cell r="AE110">
            <v>155203.64000000001</v>
          </cell>
          <cell r="AF110">
            <v>121189.19</v>
          </cell>
          <cell r="AG110">
            <v>117248.47</v>
          </cell>
          <cell r="AH110">
            <v>107680.29</v>
          </cell>
          <cell r="AI110">
            <v>128331.31</v>
          </cell>
          <cell r="AJ110">
            <v>125930.58</v>
          </cell>
          <cell r="AK110">
            <v>218896.98</v>
          </cell>
          <cell r="AL110">
            <v>200280.28</v>
          </cell>
          <cell r="AM110">
            <v>214300.24</v>
          </cell>
          <cell r="AN110">
            <v>211159.16666666666</v>
          </cell>
          <cell r="AO110">
            <v>70836.22</v>
          </cell>
          <cell r="AP110">
            <v>68504.649999999994</v>
          </cell>
          <cell r="AQ110">
            <v>69802.67</v>
          </cell>
          <cell r="AR110">
            <v>70933.509999999995</v>
          </cell>
          <cell r="AS110">
            <v>68460.77</v>
          </cell>
          <cell r="AT110">
            <v>69707.563999999998</v>
          </cell>
          <cell r="AU110">
            <v>100947.76</v>
          </cell>
          <cell r="AV110">
            <v>182393.77</v>
          </cell>
          <cell r="AW110">
            <v>17016.22</v>
          </cell>
          <cell r="AX110">
            <v>19132.91</v>
          </cell>
          <cell r="AY110">
            <v>19364.689999999999</v>
          </cell>
          <cell r="AZ110">
            <v>14493.69</v>
          </cell>
          <cell r="BA110">
            <v>6008.87</v>
          </cell>
          <cell r="BC110">
            <v>91219.656000000017</v>
          </cell>
          <cell r="BD110">
            <v>80809.960000000006</v>
          </cell>
          <cell r="BE110">
            <v>152263.59</v>
          </cell>
        </row>
        <row r="111">
          <cell r="A111">
            <v>23687</v>
          </cell>
          <cell r="B111" t="str">
            <v>INDIAN_PT_GRP</v>
          </cell>
          <cell r="C111" t="str">
            <v>MILLWD</v>
          </cell>
          <cell r="D111">
            <v>34494.67</v>
          </cell>
          <cell r="E111">
            <v>26397.33</v>
          </cell>
          <cell r="F111">
            <v>34151.97</v>
          </cell>
          <cell r="G111">
            <v>18238.23</v>
          </cell>
          <cell r="H111">
            <v>17481.78</v>
          </cell>
          <cell r="I111">
            <v>26152.795999999998</v>
          </cell>
          <cell r="J111">
            <v>34625.769999999997</v>
          </cell>
          <cell r="K111">
            <v>27641.35</v>
          </cell>
          <cell r="L111">
            <v>29478.01</v>
          </cell>
          <cell r="M111">
            <v>30581.709999999995</v>
          </cell>
          <cell r="N111">
            <v>4608.18</v>
          </cell>
          <cell r="O111">
            <v>8209.09</v>
          </cell>
          <cell r="P111">
            <v>8666.2000000000007</v>
          </cell>
          <cell r="Q111">
            <v>20741.740000000002</v>
          </cell>
          <cell r="R111">
            <v>9819.24</v>
          </cell>
          <cell r="S111">
            <v>62453.340000000011</v>
          </cell>
          <cell r="T111">
            <v>4601.28</v>
          </cell>
          <cell r="U111">
            <v>7107.59</v>
          </cell>
          <cell r="V111">
            <v>5563.8</v>
          </cell>
          <cell r="W111">
            <v>2641.38</v>
          </cell>
          <cell r="X111">
            <v>2548.59</v>
          </cell>
          <cell r="Y111">
            <v>26955.168000000001</v>
          </cell>
          <cell r="Z111">
            <v>149340.78</v>
          </cell>
          <cell r="AA111">
            <v>130116.4</v>
          </cell>
          <cell r="AB111">
            <v>176105.53</v>
          </cell>
          <cell r="AC111">
            <v>206656.42</v>
          </cell>
          <cell r="AD111">
            <v>165554.7825</v>
          </cell>
          <cell r="AE111">
            <v>81028.399999999994</v>
          </cell>
          <cell r="AF111">
            <v>68054.06</v>
          </cell>
          <cell r="AG111">
            <v>67709.89</v>
          </cell>
          <cell r="AH111">
            <v>42738.47</v>
          </cell>
          <cell r="AI111">
            <v>43261.21</v>
          </cell>
          <cell r="AJ111">
            <v>60558.405999999995</v>
          </cell>
          <cell r="AK111">
            <v>186506.09</v>
          </cell>
          <cell r="AL111">
            <v>139667.78</v>
          </cell>
          <cell r="AM111">
            <v>156054.32999999999</v>
          </cell>
          <cell r="AN111">
            <v>160742.73333333331</v>
          </cell>
          <cell r="AO111">
            <v>45355.69</v>
          </cell>
          <cell r="AP111">
            <v>43074.239999999998</v>
          </cell>
          <cell r="AQ111">
            <v>43403.35</v>
          </cell>
          <cell r="AR111">
            <v>43409.04</v>
          </cell>
          <cell r="AS111">
            <v>39531.06</v>
          </cell>
          <cell r="AT111">
            <v>42954.675999999999</v>
          </cell>
          <cell r="AU111">
            <v>67336.789999999994</v>
          </cell>
          <cell r="AV111">
            <v>101019.73</v>
          </cell>
          <cell r="AW111">
            <v>8648.68</v>
          </cell>
          <cell r="AX111">
            <v>10754.6</v>
          </cell>
          <cell r="AY111">
            <v>11343.58</v>
          </cell>
          <cell r="AZ111">
            <v>5768.15</v>
          </cell>
          <cell r="BA111">
            <v>2446.5</v>
          </cell>
          <cell r="BC111">
            <v>46753.812000000005</v>
          </cell>
          <cell r="BD111">
            <v>43112.74</v>
          </cell>
          <cell r="BE111">
            <v>99044.03</v>
          </cell>
        </row>
        <row r="112">
          <cell r="A112">
            <v>23688</v>
          </cell>
          <cell r="B112" t="str">
            <v>GLENWOOD_IC_2_G1</v>
          </cell>
          <cell r="C112" t="str">
            <v>LONGIL</v>
          </cell>
          <cell r="D112">
            <v>31299.41</v>
          </cell>
          <cell r="E112">
            <v>28217.72</v>
          </cell>
          <cell r="F112">
            <v>33169.18</v>
          </cell>
          <cell r="G112">
            <v>20287.830000000002</v>
          </cell>
          <cell r="H112">
            <v>17617.93</v>
          </cell>
          <cell r="I112">
            <v>26118.414000000001</v>
          </cell>
          <cell r="J112">
            <v>35167.01</v>
          </cell>
          <cell r="K112">
            <v>27613.759999999998</v>
          </cell>
          <cell r="L112">
            <v>29448.89</v>
          </cell>
          <cell r="M112">
            <v>30743.22</v>
          </cell>
          <cell r="N112">
            <v>4652.3599999999997</v>
          </cell>
          <cell r="O112">
            <v>8377</v>
          </cell>
          <cell r="P112">
            <v>8907.35</v>
          </cell>
          <cell r="Q112">
            <v>21176.02</v>
          </cell>
          <cell r="R112">
            <v>10043.35</v>
          </cell>
          <cell r="S112">
            <v>63787.295999999988</v>
          </cell>
          <cell r="T112">
            <v>4600.6099999999997</v>
          </cell>
          <cell r="U112">
            <v>7288.26</v>
          </cell>
          <cell r="V112">
            <v>5661.92</v>
          </cell>
          <cell r="W112">
            <v>2681.31</v>
          </cell>
          <cell r="X112">
            <v>2624.84</v>
          </cell>
          <cell r="Y112">
            <v>27428.328000000005</v>
          </cell>
          <cell r="Z112">
            <v>152661.15</v>
          </cell>
          <cell r="AA112">
            <v>132619.47</v>
          </cell>
          <cell r="AB112">
            <v>180487.39</v>
          </cell>
          <cell r="AC112">
            <v>208660.39</v>
          </cell>
          <cell r="AD112">
            <v>168607.1</v>
          </cell>
          <cell r="AE112">
            <v>74043.58</v>
          </cell>
          <cell r="AF112">
            <v>62461.35</v>
          </cell>
          <cell r="AG112">
            <v>60806.21</v>
          </cell>
          <cell r="AH112">
            <v>35558.449999999997</v>
          </cell>
          <cell r="AI112">
            <v>52966.1</v>
          </cell>
          <cell r="AJ112">
            <v>57167.137999999992</v>
          </cell>
          <cell r="AK112">
            <v>192543.73</v>
          </cell>
          <cell r="AL112">
            <v>144085.32999999999</v>
          </cell>
          <cell r="AM112">
            <v>160290.04999999999</v>
          </cell>
          <cell r="AN112">
            <v>165639.70333333334</v>
          </cell>
          <cell r="AO112">
            <v>46169.01</v>
          </cell>
          <cell r="AP112">
            <v>43720.39</v>
          </cell>
          <cell r="AQ112">
            <v>43652.44</v>
          </cell>
          <cell r="AR112">
            <v>43687.29</v>
          </cell>
          <cell r="AS112">
            <v>39903</v>
          </cell>
          <cell r="AT112">
            <v>43426.425999999999</v>
          </cell>
          <cell r="AU112">
            <v>69890.81</v>
          </cell>
          <cell r="AV112">
            <v>102267.68</v>
          </cell>
          <cell r="AW112">
            <v>8811.36</v>
          </cell>
          <cell r="AX112">
            <v>10771.77</v>
          </cell>
          <cell r="AY112">
            <v>11156.97</v>
          </cell>
          <cell r="AZ112">
            <v>5714.78</v>
          </cell>
          <cell r="BA112">
            <v>2535.2199999999998</v>
          </cell>
          <cell r="BC112">
            <v>46788.119999999995</v>
          </cell>
          <cell r="BD112">
            <v>44007.21</v>
          </cell>
          <cell r="BE112">
            <v>99951.06</v>
          </cell>
        </row>
        <row r="113">
          <cell r="A113">
            <v>23689</v>
          </cell>
          <cell r="B113" t="str">
            <v>GLENWOOD_IC_3_G1</v>
          </cell>
          <cell r="C113" t="str">
            <v>LONGIL</v>
          </cell>
          <cell r="D113">
            <v>31299.41</v>
          </cell>
          <cell r="E113">
            <v>28217.72</v>
          </cell>
          <cell r="F113">
            <v>33169.18</v>
          </cell>
          <cell r="G113">
            <v>20287.830000000002</v>
          </cell>
          <cell r="H113">
            <v>17617.93</v>
          </cell>
          <cell r="I113">
            <v>26118.414000000001</v>
          </cell>
          <cell r="J113">
            <v>35167.01</v>
          </cell>
          <cell r="K113">
            <v>27613.759999999998</v>
          </cell>
          <cell r="L113">
            <v>29448.89</v>
          </cell>
          <cell r="M113">
            <v>30743.22</v>
          </cell>
          <cell r="N113">
            <v>4652.3599999999997</v>
          </cell>
          <cell r="O113">
            <v>8377</v>
          </cell>
          <cell r="P113">
            <v>8907.35</v>
          </cell>
          <cell r="Q113">
            <v>21176.02</v>
          </cell>
          <cell r="R113">
            <v>10043.35</v>
          </cell>
          <cell r="S113">
            <v>63787.295999999988</v>
          </cell>
          <cell r="T113">
            <v>4600.6099999999997</v>
          </cell>
          <cell r="U113">
            <v>7288.26</v>
          </cell>
          <cell r="V113">
            <v>5661.92</v>
          </cell>
          <cell r="W113">
            <v>2681.31</v>
          </cell>
          <cell r="X113">
            <v>2624.84</v>
          </cell>
          <cell r="Y113">
            <v>27428.328000000005</v>
          </cell>
          <cell r="Z113">
            <v>152661.15</v>
          </cell>
          <cell r="AA113">
            <v>132619.47</v>
          </cell>
          <cell r="AB113">
            <v>180487.39</v>
          </cell>
          <cell r="AC113">
            <v>208660.39</v>
          </cell>
          <cell r="AD113">
            <v>168607.1</v>
          </cell>
          <cell r="AE113">
            <v>74043.58</v>
          </cell>
          <cell r="AF113">
            <v>62461.35</v>
          </cell>
          <cell r="AG113">
            <v>60806.21</v>
          </cell>
          <cell r="AH113">
            <v>35558.449999999997</v>
          </cell>
          <cell r="AI113">
            <v>52966.1</v>
          </cell>
          <cell r="AJ113">
            <v>57167.137999999992</v>
          </cell>
          <cell r="AK113">
            <v>192543.73</v>
          </cell>
          <cell r="AL113">
            <v>144085.32999999999</v>
          </cell>
          <cell r="AM113">
            <v>160290.04999999999</v>
          </cell>
          <cell r="AN113">
            <v>165639.70333333334</v>
          </cell>
          <cell r="AO113">
            <v>46169.01</v>
          </cell>
          <cell r="AP113">
            <v>43720.39</v>
          </cell>
          <cell r="AQ113">
            <v>43652.44</v>
          </cell>
          <cell r="AR113">
            <v>43687.29</v>
          </cell>
          <cell r="AS113">
            <v>39903</v>
          </cell>
          <cell r="AT113">
            <v>43426.425999999999</v>
          </cell>
          <cell r="AU113">
            <v>69890.81</v>
          </cell>
          <cell r="AV113">
            <v>102267.68</v>
          </cell>
          <cell r="AW113">
            <v>8811.36</v>
          </cell>
          <cell r="AX113">
            <v>10771.77</v>
          </cell>
          <cell r="AY113">
            <v>11156.97</v>
          </cell>
          <cell r="AZ113">
            <v>5714.78</v>
          </cell>
          <cell r="BA113">
            <v>2535.2199999999998</v>
          </cell>
          <cell r="BC113">
            <v>46788.119999999995</v>
          </cell>
          <cell r="BD113">
            <v>44007.21</v>
          </cell>
          <cell r="BE113">
            <v>99951.06</v>
          </cell>
        </row>
        <row r="114">
          <cell r="A114">
            <v>23690</v>
          </cell>
          <cell r="B114" t="str">
            <v>HOLTSVILLE_IC_1</v>
          </cell>
          <cell r="C114" t="str">
            <v>LONGIL</v>
          </cell>
          <cell r="D114">
            <v>32224.91</v>
          </cell>
          <cell r="E114">
            <v>29045.17</v>
          </cell>
          <cell r="F114">
            <v>34146.339999999997</v>
          </cell>
          <cell r="G114">
            <v>20879.27</v>
          </cell>
          <cell r="H114">
            <v>18134.64</v>
          </cell>
          <cell r="I114">
            <v>26886.066000000003</v>
          </cell>
          <cell r="J114">
            <v>36104.03</v>
          </cell>
          <cell r="K114">
            <v>28342.959999999999</v>
          </cell>
          <cell r="L114">
            <v>30230.240000000002</v>
          </cell>
          <cell r="M114">
            <v>31559.076666666664</v>
          </cell>
          <cell r="N114">
            <v>4790.07</v>
          </cell>
          <cell r="O114">
            <v>8624.7199999999993</v>
          </cell>
          <cell r="P114">
            <v>9171.26</v>
          </cell>
          <cell r="Q114">
            <v>21803.89</v>
          </cell>
          <cell r="R114">
            <v>10307.92</v>
          </cell>
          <cell r="S114">
            <v>65637.432000000001</v>
          </cell>
          <cell r="T114">
            <v>4723.21</v>
          </cell>
          <cell r="U114">
            <v>7363.08</v>
          </cell>
          <cell r="V114">
            <v>5813.12</v>
          </cell>
          <cell r="W114">
            <v>2752.9</v>
          </cell>
          <cell r="X114">
            <v>2694.97</v>
          </cell>
          <cell r="Y114">
            <v>28016.736000000001</v>
          </cell>
          <cell r="Z114">
            <v>156719.69</v>
          </cell>
          <cell r="AA114">
            <v>136166.91</v>
          </cell>
          <cell r="AB114">
            <v>185287.98</v>
          </cell>
          <cell r="AC114">
            <v>214256.69</v>
          </cell>
          <cell r="AD114">
            <v>173107.8175</v>
          </cell>
          <cell r="AE114">
            <v>76195.69</v>
          </cell>
          <cell r="AF114">
            <v>64108.75</v>
          </cell>
          <cell r="AG114">
            <v>62408.13</v>
          </cell>
          <cell r="AH114">
            <v>36654.129999999997</v>
          </cell>
          <cell r="AI114">
            <v>54623.68</v>
          </cell>
          <cell r="AJ114">
            <v>58798.076000000001</v>
          </cell>
          <cell r="AK114">
            <v>197644.69</v>
          </cell>
          <cell r="AL114">
            <v>147913.53</v>
          </cell>
          <cell r="AM114">
            <v>164551.26</v>
          </cell>
          <cell r="AN114">
            <v>170036.49333333332</v>
          </cell>
          <cell r="AO114">
            <v>47406.27</v>
          </cell>
          <cell r="AP114">
            <v>44884.21</v>
          </cell>
          <cell r="AQ114">
            <v>44821.45</v>
          </cell>
          <cell r="AR114">
            <v>44858.36</v>
          </cell>
          <cell r="AS114">
            <v>40972.94</v>
          </cell>
          <cell r="AT114">
            <v>44588.645999999993</v>
          </cell>
          <cell r="AU114">
            <v>71757.009999999995</v>
          </cell>
          <cell r="AV114">
            <v>105007.75</v>
          </cell>
          <cell r="AW114">
            <v>9047.16</v>
          </cell>
          <cell r="AX114">
            <v>11060.67</v>
          </cell>
          <cell r="AY114">
            <v>11457.01</v>
          </cell>
          <cell r="AZ114">
            <v>5868.2</v>
          </cell>
          <cell r="BA114">
            <v>2602.91</v>
          </cell>
          <cell r="BC114">
            <v>48043.14</v>
          </cell>
          <cell r="BD114">
            <v>45185.58</v>
          </cell>
          <cell r="BE114">
            <v>102630.61</v>
          </cell>
        </row>
        <row r="115">
          <cell r="A115">
            <v>23691</v>
          </cell>
          <cell r="B115" t="str">
            <v>HOLTSVILLE_IC_2</v>
          </cell>
          <cell r="C115" t="str">
            <v>LONGIL</v>
          </cell>
          <cell r="D115">
            <v>32224.91</v>
          </cell>
          <cell r="E115">
            <v>29045.17</v>
          </cell>
          <cell r="F115">
            <v>34146.339999999997</v>
          </cell>
          <cell r="G115">
            <v>20879.27</v>
          </cell>
          <cell r="H115">
            <v>18134.64</v>
          </cell>
          <cell r="I115">
            <v>26886.066000000003</v>
          </cell>
          <cell r="J115">
            <v>36104.03</v>
          </cell>
          <cell r="K115">
            <v>28342.959999999999</v>
          </cell>
          <cell r="L115">
            <v>30230.240000000002</v>
          </cell>
          <cell r="M115">
            <v>31559.076666666664</v>
          </cell>
          <cell r="N115">
            <v>4790.07</v>
          </cell>
          <cell r="O115">
            <v>8624.7199999999993</v>
          </cell>
          <cell r="P115">
            <v>9171.26</v>
          </cell>
          <cell r="Q115">
            <v>21803.89</v>
          </cell>
          <cell r="R115">
            <v>10307.92</v>
          </cell>
          <cell r="S115">
            <v>65637.432000000001</v>
          </cell>
          <cell r="T115">
            <v>4723.21</v>
          </cell>
          <cell r="U115">
            <v>7363.08</v>
          </cell>
          <cell r="V115">
            <v>5813.12</v>
          </cell>
          <cell r="W115">
            <v>2752.9</v>
          </cell>
          <cell r="X115">
            <v>2694.97</v>
          </cell>
          <cell r="Y115">
            <v>28016.736000000001</v>
          </cell>
          <cell r="Z115">
            <v>156719.69</v>
          </cell>
          <cell r="AA115">
            <v>136166.91</v>
          </cell>
          <cell r="AB115">
            <v>185287.98</v>
          </cell>
          <cell r="AC115">
            <v>214256.69</v>
          </cell>
          <cell r="AD115">
            <v>173107.8175</v>
          </cell>
          <cell r="AE115">
            <v>76195.69</v>
          </cell>
          <cell r="AF115">
            <v>64108.75</v>
          </cell>
          <cell r="AG115">
            <v>62408.13</v>
          </cell>
          <cell r="AH115">
            <v>36654.129999999997</v>
          </cell>
          <cell r="AI115">
            <v>54623.68</v>
          </cell>
          <cell r="AJ115">
            <v>58798.076000000001</v>
          </cell>
          <cell r="AK115">
            <v>197644.69</v>
          </cell>
          <cell r="AL115">
            <v>147913.53</v>
          </cell>
          <cell r="AM115">
            <v>164551.26</v>
          </cell>
          <cell r="AN115">
            <v>170036.49333333332</v>
          </cell>
          <cell r="AO115">
            <v>47406.27</v>
          </cell>
          <cell r="AP115">
            <v>44884.21</v>
          </cell>
          <cell r="AQ115">
            <v>44821.45</v>
          </cell>
          <cell r="AR115">
            <v>44858.36</v>
          </cell>
          <cell r="AS115">
            <v>40972.94</v>
          </cell>
          <cell r="AT115">
            <v>44588.645999999993</v>
          </cell>
          <cell r="AU115">
            <v>71757.009999999995</v>
          </cell>
          <cell r="AV115">
            <v>105007.75</v>
          </cell>
          <cell r="AW115">
            <v>9047.16</v>
          </cell>
          <cell r="AX115">
            <v>11060.67</v>
          </cell>
          <cell r="AY115">
            <v>11457.01</v>
          </cell>
          <cell r="AZ115">
            <v>5868.2</v>
          </cell>
          <cell r="BA115">
            <v>2602.91</v>
          </cell>
          <cell r="BC115">
            <v>48043.14</v>
          </cell>
          <cell r="BD115">
            <v>45185.58</v>
          </cell>
          <cell r="BE115">
            <v>102630.61</v>
          </cell>
        </row>
        <row r="116">
          <cell r="A116">
            <v>23692</v>
          </cell>
          <cell r="B116" t="str">
            <v>HOLTSVILLE_IC_3</v>
          </cell>
          <cell r="C116" t="str">
            <v>LONGIL</v>
          </cell>
          <cell r="D116">
            <v>32224.91</v>
          </cell>
          <cell r="E116">
            <v>29045.17</v>
          </cell>
          <cell r="F116">
            <v>34146.339999999997</v>
          </cell>
          <cell r="G116">
            <v>20879.27</v>
          </cell>
          <cell r="H116">
            <v>18134.64</v>
          </cell>
          <cell r="I116">
            <v>26886.066000000003</v>
          </cell>
          <cell r="J116">
            <v>36104.03</v>
          </cell>
          <cell r="K116">
            <v>28342.959999999999</v>
          </cell>
          <cell r="L116">
            <v>30230.240000000002</v>
          </cell>
          <cell r="M116">
            <v>31559.076666666664</v>
          </cell>
          <cell r="N116">
            <v>4790.07</v>
          </cell>
          <cell r="O116">
            <v>8624.7199999999993</v>
          </cell>
          <cell r="P116">
            <v>9171.26</v>
          </cell>
          <cell r="Q116">
            <v>21803.89</v>
          </cell>
          <cell r="R116">
            <v>10307.92</v>
          </cell>
          <cell r="S116">
            <v>65637.432000000001</v>
          </cell>
          <cell r="T116">
            <v>4723.21</v>
          </cell>
          <cell r="U116">
            <v>7363.08</v>
          </cell>
          <cell r="V116">
            <v>5813.12</v>
          </cell>
          <cell r="W116">
            <v>2752.9</v>
          </cell>
          <cell r="X116">
            <v>2694.97</v>
          </cell>
          <cell r="Y116">
            <v>28016.736000000001</v>
          </cell>
          <cell r="Z116">
            <v>156719.69</v>
          </cell>
          <cell r="AA116">
            <v>136166.91</v>
          </cell>
          <cell r="AB116">
            <v>185287.98</v>
          </cell>
          <cell r="AC116">
            <v>214256.69</v>
          </cell>
          <cell r="AD116">
            <v>173107.8175</v>
          </cell>
          <cell r="AE116">
            <v>76195.69</v>
          </cell>
          <cell r="AF116">
            <v>64108.75</v>
          </cell>
          <cell r="AG116">
            <v>62408.13</v>
          </cell>
          <cell r="AH116">
            <v>36654.129999999997</v>
          </cell>
          <cell r="AI116">
            <v>54623.68</v>
          </cell>
          <cell r="AJ116">
            <v>58798.076000000001</v>
          </cell>
          <cell r="AK116">
            <v>197644.69</v>
          </cell>
          <cell r="AL116">
            <v>147913.53</v>
          </cell>
          <cell r="AM116">
            <v>164551.26</v>
          </cell>
          <cell r="AN116">
            <v>170036.49333333332</v>
          </cell>
          <cell r="AO116">
            <v>47406.27</v>
          </cell>
          <cell r="AP116">
            <v>44884.21</v>
          </cell>
          <cell r="AQ116">
            <v>44821.45</v>
          </cell>
          <cell r="AR116">
            <v>44858.36</v>
          </cell>
          <cell r="AS116">
            <v>40972.94</v>
          </cell>
          <cell r="AT116">
            <v>44588.645999999993</v>
          </cell>
          <cell r="AU116">
            <v>71757.009999999995</v>
          </cell>
          <cell r="AV116">
            <v>105007.75</v>
          </cell>
          <cell r="AW116">
            <v>9047.16</v>
          </cell>
          <cell r="AX116">
            <v>11060.67</v>
          </cell>
          <cell r="AY116">
            <v>11457.01</v>
          </cell>
          <cell r="AZ116">
            <v>5868.2</v>
          </cell>
          <cell r="BA116">
            <v>2602.91</v>
          </cell>
          <cell r="BC116">
            <v>48043.14</v>
          </cell>
          <cell r="BD116">
            <v>45185.58</v>
          </cell>
          <cell r="BE116">
            <v>102630.61</v>
          </cell>
        </row>
        <row r="117">
          <cell r="A117">
            <v>23693</v>
          </cell>
          <cell r="B117" t="str">
            <v>HOLTSVILLE_IC_4</v>
          </cell>
          <cell r="C117" t="str">
            <v>LONGIL</v>
          </cell>
          <cell r="D117">
            <v>32224.91</v>
          </cell>
          <cell r="E117">
            <v>29045.17</v>
          </cell>
          <cell r="F117">
            <v>34146.339999999997</v>
          </cell>
          <cell r="G117">
            <v>20879.27</v>
          </cell>
          <cell r="H117">
            <v>18134.64</v>
          </cell>
          <cell r="I117">
            <v>26886.066000000003</v>
          </cell>
          <cell r="J117">
            <v>36104.03</v>
          </cell>
          <cell r="K117">
            <v>28342.959999999999</v>
          </cell>
          <cell r="L117">
            <v>30230.240000000002</v>
          </cell>
          <cell r="M117">
            <v>31559.076666666664</v>
          </cell>
          <cell r="N117">
            <v>4790.07</v>
          </cell>
          <cell r="O117">
            <v>8624.7199999999993</v>
          </cell>
          <cell r="P117">
            <v>9171.26</v>
          </cell>
          <cell r="Q117">
            <v>21803.89</v>
          </cell>
          <cell r="R117">
            <v>10307.92</v>
          </cell>
          <cell r="S117">
            <v>65637.432000000001</v>
          </cell>
          <cell r="T117">
            <v>4723.21</v>
          </cell>
          <cell r="U117">
            <v>7363.08</v>
          </cell>
          <cell r="V117">
            <v>5813.12</v>
          </cell>
          <cell r="W117">
            <v>2752.9</v>
          </cell>
          <cell r="X117">
            <v>2694.97</v>
          </cell>
          <cell r="Y117">
            <v>28016.736000000001</v>
          </cell>
          <cell r="Z117">
            <v>156719.69</v>
          </cell>
          <cell r="AA117">
            <v>136166.91</v>
          </cell>
          <cell r="AB117">
            <v>185287.98</v>
          </cell>
          <cell r="AC117">
            <v>214256.69</v>
          </cell>
          <cell r="AD117">
            <v>173107.8175</v>
          </cell>
          <cell r="AE117">
            <v>76195.69</v>
          </cell>
          <cell r="AF117">
            <v>64108.75</v>
          </cell>
          <cell r="AG117">
            <v>62408.13</v>
          </cell>
          <cell r="AH117">
            <v>36654.129999999997</v>
          </cell>
          <cell r="AI117">
            <v>54623.68</v>
          </cell>
          <cell r="AJ117">
            <v>58798.076000000001</v>
          </cell>
          <cell r="AK117">
            <v>197644.69</v>
          </cell>
          <cell r="AL117">
            <v>147913.53</v>
          </cell>
          <cell r="AM117">
            <v>164551.26</v>
          </cell>
          <cell r="AN117">
            <v>170036.49333333332</v>
          </cell>
          <cell r="AO117">
            <v>47406.27</v>
          </cell>
          <cell r="AP117">
            <v>44884.21</v>
          </cell>
          <cell r="AQ117">
            <v>44821.45</v>
          </cell>
          <cell r="AR117">
            <v>44858.36</v>
          </cell>
          <cell r="AS117">
            <v>40972.94</v>
          </cell>
          <cell r="AT117">
            <v>44588.645999999993</v>
          </cell>
          <cell r="AU117">
            <v>71757.009999999995</v>
          </cell>
          <cell r="AV117">
            <v>105007.75</v>
          </cell>
          <cell r="AW117">
            <v>9047.16</v>
          </cell>
          <cell r="AX117">
            <v>11060.67</v>
          </cell>
          <cell r="AY117">
            <v>11457.01</v>
          </cell>
          <cell r="AZ117">
            <v>5868.2</v>
          </cell>
          <cell r="BA117">
            <v>2602.91</v>
          </cell>
          <cell r="BC117">
            <v>48043.14</v>
          </cell>
          <cell r="BD117">
            <v>45185.58</v>
          </cell>
          <cell r="BE117">
            <v>102630.61</v>
          </cell>
        </row>
        <row r="118">
          <cell r="A118">
            <v>23694</v>
          </cell>
          <cell r="B118" t="str">
            <v>HOLTSVILLE_IC_5</v>
          </cell>
          <cell r="C118" t="str">
            <v>LONGIL</v>
          </cell>
          <cell r="D118">
            <v>32224.91</v>
          </cell>
          <cell r="E118">
            <v>29045.17</v>
          </cell>
          <cell r="F118">
            <v>34146.339999999997</v>
          </cell>
          <cell r="G118">
            <v>20879.27</v>
          </cell>
          <cell r="H118">
            <v>18134.64</v>
          </cell>
          <cell r="I118">
            <v>26886.066000000003</v>
          </cell>
          <cell r="J118">
            <v>36104.03</v>
          </cell>
          <cell r="K118">
            <v>28342.959999999999</v>
          </cell>
          <cell r="L118">
            <v>30230.240000000002</v>
          </cell>
          <cell r="M118">
            <v>31559.076666666664</v>
          </cell>
          <cell r="N118">
            <v>4790.07</v>
          </cell>
          <cell r="O118">
            <v>8624.7199999999993</v>
          </cell>
          <cell r="P118">
            <v>9171.26</v>
          </cell>
          <cell r="Q118">
            <v>21803.89</v>
          </cell>
          <cell r="R118">
            <v>10307.92</v>
          </cell>
          <cell r="S118">
            <v>65637.432000000001</v>
          </cell>
          <cell r="T118">
            <v>4723.21</v>
          </cell>
          <cell r="U118">
            <v>7363.08</v>
          </cell>
          <cell r="V118">
            <v>5813.12</v>
          </cell>
          <cell r="W118">
            <v>2752.9</v>
          </cell>
          <cell r="X118">
            <v>2694.97</v>
          </cell>
          <cell r="Y118">
            <v>28016.736000000001</v>
          </cell>
          <cell r="Z118">
            <v>156719.69</v>
          </cell>
          <cell r="AA118">
            <v>136166.91</v>
          </cell>
          <cell r="AB118">
            <v>185287.98</v>
          </cell>
          <cell r="AC118">
            <v>214256.69</v>
          </cell>
          <cell r="AD118">
            <v>173107.8175</v>
          </cell>
          <cell r="AE118">
            <v>76195.69</v>
          </cell>
          <cell r="AF118">
            <v>64108.75</v>
          </cell>
          <cell r="AG118">
            <v>62408.13</v>
          </cell>
          <cell r="AH118">
            <v>36654.129999999997</v>
          </cell>
          <cell r="AI118">
            <v>54623.68</v>
          </cell>
          <cell r="AJ118">
            <v>58798.076000000001</v>
          </cell>
          <cell r="AK118">
            <v>197644.69</v>
          </cell>
          <cell r="AL118">
            <v>147913.53</v>
          </cell>
          <cell r="AM118">
            <v>164551.26</v>
          </cell>
          <cell r="AN118">
            <v>170036.49333333332</v>
          </cell>
          <cell r="AO118">
            <v>47406.27</v>
          </cell>
          <cell r="AP118">
            <v>44884.21</v>
          </cell>
          <cell r="AQ118">
            <v>44821.45</v>
          </cell>
          <cell r="AR118">
            <v>44858.36</v>
          </cell>
          <cell r="AS118">
            <v>40972.94</v>
          </cell>
          <cell r="AT118">
            <v>44588.645999999993</v>
          </cell>
          <cell r="AU118">
            <v>71757.009999999995</v>
          </cell>
          <cell r="AV118">
            <v>105007.75</v>
          </cell>
          <cell r="AW118">
            <v>9047.16</v>
          </cell>
          <cell r="AX118">
            <v>11060.67</v>
          </cell>
          <cell r="AY118">
            <v>11457.01</v>
          </cell>
          <cell r="AZ118">
            <v>5868.2</v>
          </cell>
          <cell r="BA118">
            <v>2602.91</v>
          </cell>
          <cell r="BC118">
            <v>48043.14</v>
          </cell>
          <cell r="BD118">
            <v>45185.58</v>
          </cell>
          <cell r="BE118">
            <v>102630.61</v>
          </cell>
        </row>
        <row r="119">
          <cell r="A119">
            <v>23695</v>
          </cell>
          <cell r="B119" t="str">
            <v>HOLTSVILLE_IC_6</v>
          </cell>
          <cell r="C119" t="str">
            <v>LONGIL</v>
          </cell>
          <cell r="D119">
            <v>32374.92</v>
          </cell>
          <cell r="E119">
            <v>29180.91</v>
          </cell>
          <cell r="F119">
            <v>34304.589999999997</v>
          </cell>
          <cell r="G119">
            <v>20973.84</v>
          </cell>
          <cell r="H119">
            <v>18215.91</v>
          </cell>
          <cell r="I119">
            <v>27010.033999999996</v>
          </cell>
          <cell r="J119">
            <v>36281.269999999997</v>
          </cell>
          <cell r="K119">
            <v>28480.26</v>
          </cell>
          <cell r="L119">
            <v>30376.16</v>
          </cell>
          <cell r="M119">
            <v>31712.563333333335</v>
          </cell>
          <cell r="N119">
            <v>4811.74</v>
          </cell>
          <cell r="O119">
            <v>8663.92</v>
          </cell>
          <cell r="P119">
            <v>9212.77</v>
          </cell>
          <cell r="Q119">
            <v>21902.74</v>
          </cell>
          <cell r="R119">
            <v>10357.14</v>
          </cell>
          <cell r="S119">
            <v>65937.972000000009</v>
          </cell>
          <cell r="T119">
            <v>4746.04</v>
          </cell>
          <cell r="U119">
            <v>7388.72</v>
          </cell>
          <cell r="V119">
            <v>5841.33</v>
          </cell>
          <cell r="W119">
            <v>2766.25</v>
          </cell>
          <cell r="X119">
            <v>2708.05</v>
          </cell>
          <cell r="Y119">
            <v>28140.467999999997</v>
          </cell>
          <cell r="Z119">
            <v>157471.48000000001</v>
          </cell>
          <cell r="AA119">
            <v>136827.46</v>
          </cell>
          <cell r="AB119">
            <v>186170.75</v>
          </cell>
          <cell r="AC119">
            <v>215290.49</v>
          </cell>
          <cell r="AD119">
            <v>173940.04499999998</v>
          </cell>
          <cell r="AE119">
            <v>76529.919999999998</v>
          </cell>
          <cell r="AF119">
            <v>64423.72</v>
          </cell>
          <cell r="AG119">
            <v>62676.33</v>
          </cell>
          <cell r="AH119">
            <v>36819.19</v>
          </cell>
          <cell r="AI119">
            <v>54874.99</v>
          </cell>
          <cell r="AJ119">
            <v>59064.83</v>
          </cell>
          <cell r="AK119">
            <v>198606.59</v>
          </cell>
          <cell r="AL119">
            <v>148631.73000000001</v>
          </cell>
          <cell r="AM119">
            <v>165350.97</v>
          </cell>
          <cell r="AN119">
            <v>170863.09666666668</v>
          </cell>
          <cell r="AO119">
            <v>47621.05</v>
          </cell>
          <cell r="AP119">
            <v>45087.15</v>
          </cell>
          <cell r="AQ119">
            <v>45024.480000000003</v>
          </cell>
          <cell r="AR119">
            <v>45061.61</v>
          </cell>
          <cell r="AS119">
            <v>41158.550000000003</v>
          </cell>
          <cell r="AT119">
            <v>44790.568000000007</v>
          </cell>
          <cell r="AU119">
            <v>72082.11</v>
          </cell>
          <cell r="AV119">
            <v>105483.55</v>
          </cell>
          <cell r="AW119">
            <v>9088.15</v>
          </cell>
          <cell r="AX119">
            <v>11110.77</v>
          </cell>
          <cell r="AY119">
            <v>11508.92</v>
          </cell>
          <cell r="AZ119">
            <v>5894.79</v>
          </cell>
          <cell r="BA119">
            <v>2614.71</v>
          </cell>
          <cell r="BC119">
            <v>48260.80799999999</v>
          </cell>
          <cell r="BD119">
            <v>45390.29</v>
          </cell>
          <cell r="BE119">
            <v>103095.43</v>
          </cell>
        </row>
        <row r="120">
          <cell r="A120">
            <v>23696</v>
          </cell>
          <cell r="B120" t="str">
            <v>HOLTSVILLE_IC_7</v>
          </cell>
          <cell r="C120" t="str">
            <v>LONGIL</v>
          </cell>
          <cell r="D120">
            <v>32374.92</v>
          </cell>
          <cell r="E120">
            <v>29180.91</v>
          </cell>
          <cell r="F120">
            <v>34304.589999999997</v>
          </cell>
          <cell r="G120">
            <v>20973.84</v>
          </cell>
          <cell r="H120">
            <v>18215.91</v>
          </cell>
          <cell r="I120">
            <v>27010.033999999996</v>
          </cell>
          <cell r="J120">
            <v>36281.269999999997</v>
          </cell>
          <cell r="K120">
            <v>28480.26</v>
          </cell>
          <cell r="L120">
            <v>30376.16</v>
          </cell>
          <cell r="M120">
            <v>31712.563333333335</v>
          </cell>
          <cell r="N120">
            <v>4811.74</v>
          </cell>
          <cell r="O120">
            <v>8663.92</v>
          </cell>
          <cell r="P120">
            <v>9212.77</v>
          </cell>
          <cell r="Q120">
            <v>21902.74</v>
          </cell>
          <cell r="R120">
            <v>10357.14</v>
          </cell>
          <cell r="S120">
            <v>65937.972000000009</v>
          </cell>
          <cell r="T120">
            <v>4746.04</v>
          </cell>
          <cell r="U120">
            <v>7388.72</v>
          </cell>
          <cell r="V120">
            <v>5841.33</v>
          </cell>
          <cell r="W120">
            <v>2766.25</v>
          </cell>
          <cell r="X120">
            <v>2708.05</v>
          </cell>
          <cell r="Y120">
            <v>28140.467999999997</v>
          </cell>
          <cell r="Z120">
            <v>157471.48000000001</v>
          </cell>
          <cell r="AA120">
            <v>136827.46</v>
          </cell>
          <cell r="AB120">
            <v>186170.75</v>
          </cell>
          <cell r="AC120">
            <v>215290.49</v>
          </cell>
          <cell r="AD120">
            <v>173940.04499999998</v>
          </cell>
          <cell r="AE120">
            <v>76529.919999999998</v>
          </cell>
          <cell r="AF120">
            <v>64423.72</v>
          </cell>
          <cell r="AG120">
            <v>62676.33</v>
          </cell>
          <cell r="AH120">
            <v>36819.19</v>
          </cell>
          <cell r="AI120">
            <v>54874.99</v>
          </cell>
          <cell r="AJ120">
            <v>59064.83</v>
          </cell>
          <cell r="AK120">
            <v>198606.59</v>
          </cell>
          <cell r="AL120">
            <v>148631.73000000001</v>
          </cell>
          <cell r="AM120">
            <v>165350.97</v>
          </cell>
          <cell r="AN120">
            <v>170863.09666666668</v>
          </cell>
          <cell r="AO120">
            <v>47621.05</v>
          </cell>
          <cell r="AP120">
            <v>45087.15</v>
          </cell>
          <cell r="AQ120">
            <v>45024.480000000003</v>
          </cell>
          <cell r="AR120">
            <v>45061.61</v>
          </cell>
          <cell r="AS120">
            <v>41158.550000000003</v>
          </cell>
          <cell r="AT120">
            <v>44790.568000000007</v>
          </cell>
          <cell r="AU120">
            <v>72082.11</v>
          </cell>
          <cell r="AV120">
            <v>105483.55</v>
          </cell>
          <cell r="AW120">
            <v>9088.15</v>
          </cell>
          <cell r="AX120">
            <v>11110.77</v>
          </cell>
          <cell r="AY120">
            <v>11508.92</v>
          </cell>
          <cell r="AZ120">
            <v>5894.79</v>
          </cell>
          <cell r="BA120">
            <v>2614.71</v>
          </cell>
          <cell r="BC120">
            <v>48260.80799999999</v>
          </cell>
          <cell r="BD120">
            <v>45390.29</v>
          </cell>
          <cell r="BE120">
            <v>103095.43</v>
          </cell>
        </row>
        <row r="121">
          <cell r="A121">
            <v>23697</v>
          </cell>
          <cell r="B121" t="str">
            <v>HOLTSVILLE_IC_8</v>
          </cell>
          <cell r="C121" t="str">
            <v>LONGIL</v>
          </cell>
          <cell r="D121">
            <v>32374.92</v>
          </cell>
          <cell r="E121">
            <v>29180.91</v>
          </cell>
          <cell r="F121">
            <v>34304.589999999997</v>
          </cell>
          <cell r="G121">
            <v>20973.84</v>
          </cell>
          <cell r="H121">
            <v>18215.91</v>
          </cell>
          <cell r="I121">
            <v>27010.033999999996</v>
          </cell>
          <cell r="J121">
            <v>36281.269999999997</v>
          </cell>
          <cell r="K121">
            <v>28480.26</v>
          </cell>
          <cell r="L121">
            <v>30376.16</v>
          </cell>
          <cell r="M121">
            <v>31712.563333333335</v>
          </cell>
          <cell r="N121">
            <v>4811.74</v>
          </cell>
          <cell r="O121">
            <v>8663.92</v>
          </cell>
          <cell r="P121">
            <v>9212.77</v>
          </cell>
          <cell r="Q121">
            <v>21902.74</v>
          </cell>
          <cell r="R121">
            <v>10357.14</v>
          </cell>
          <cell r="S121">
            <v>65937.972000000009</v>
          </cell>
          <cell r="T121">
            <v>4746.04</v>
          </cell>
          <cell r="U121">
            <v>7388.72</v>
          </cell>
          <cell r="V121">
            <v>5841.33</v>
          </cell>
          <cell r="W121">
            <v>2766.25</v>
          </cell>
          <cell r="X121">
            <v>2708.05</v>
          </cell>
          <cell r="Y121">
            <v>28140.467999999997</v>
          </cell>
          <cell r="Z121">
            <v>157471.48000000001</v>
          </cell>
          <cell r="AA121">
            <v>136827.46</v>
          </cell>
          <cell r="AB121">
            <v>186170.75</v>
          </cell>
          <cell r="AC121">
            <v>215290.49</v>
          </cell>
          <cell r="AD121">
            <v>173940.04499999998</v>
          </cell>
          <cell r="AE121">
            <v>76529.919999999998</v>
          </cell>
          <cell r="AF121">
            <v>64423.72</v>
          </cell>
          <cell r="AG121">
            <v>62676.33</v>
          </cell>
          <cell r="AH121">
            <v>36819.19</v>
          </cell>
          <cell r="AI121">
            <v>54874.99</v>
          </cell>
          <cell r="AJ121">
            <v>59064.83</v>
          </cell>
          <cell r="AK121">
            <v>198606.59</v>
          </cell>
          <cell r="AL121">
            <v>148631.73000000001</v>
          </cell>
          <cell r="AM121">
            <v>165350.97</v>
          </cell>
          <cell r="AN121">
            <v>170863.09666666668</v>
          </cell>
          <cell r="AO121">
            <v>47621.05</v>
          </cell>
          <cell r="AP121">
            <v>45087.15</v>
          </cell>
          <cell r="AQ121">
            <v>45024.480000000003</v>
          </cell>
          <cell r="AR121">
            <v>45061.61</v>
          </cell>
          <cell r="AS121">
            <v>41158.550000000003</v>
          </cell>
          <cell r="AT121">
            <v>44790.568000000007</v>
          </cell>
          <cell r="AU121">
            <v>72082.11</v>
          </cell>
          <cell r="AV121">
            <v>105483.55</v>
          </cell>
          <cell r="AW121">
            <v>9088.15</v>
          </cell>
          <cell r="AX121">
            <v>11110.77</v>
          </cell>
          <cell r="AY121">
            <v>11508.92</v>
          </cell>
          <cell r="AZ121">
            <v>5894.79</v>
          </cell>
          <cell r="BA121">
            <v>2614.71</v>
          </cell>
          <cell r="BC121">
            <v>48260.80799999999</v>
          </cell>
          <cell r="BD121">
            <v>45390.29</v>
          </cell>
          <cell r="BE121">
            <v>103095.43</v>
          </cell>
        </row>
        <row r="122">
          <cell r="A122">
            <v>23698</v>
          </cell>
          <cell r="B122" t="str">
            <v>HOLTSVILLE_IC_9</v>
          </cell>
          <cell r="C122" t="str">
            <v>LONGIL</v>
          </cell>
          <cell r="D122">
            <v>32374.92</v>
          </cell>
          <cell r="E122">
            <v>29180.91</v>
          </cell>
          <cell r="F122">
            <v>34304.589999999997</v>
          </cell>
          <cell r="G122">
            <v>20973.84</v>
          </cell>
          <cell r="H122">
            <v>18215.91</v>
          </cell>
          <cell r="I122">
            <v>27010.033999999996</v>
          </cell>
          <cell r="J122">
            <v>36281.269999999997</v>
          </cell>
          <cell r="K122">
            <v>28480.26</v>
          </cell>
          <cell r="L122">
            <v>30376.16</v>
          </cell>
          <cell r="M122">
            <v>31712.563333333335</v>
          </cell>
          <cell r="N122">
            <v>4811.74</v>
          </cell>
          <cell r="O122">
            <v>8663.92</v>
          </cell>
          <cell r="P122">
            <v>9212.77</v>
          </cell>
          <cell r="Q122">
            <v>21902.74</v>
          </cell>
          <cell r="R122">
            <v>10357.14</v>
          </cell>
          <cell r="S122">
            <v>65937.972000000009</v>
          </cell>
          <cell r="T122">
            <v>4746.04</v>
          </cell>
          <cell r="U122">
            <v>7388.72</v>
          </cell>
          <cell r="V122">
            <v>5841.33</v>
          </cell>
          <cell r="W122">
            <v>2766.25</v>
          </cell>
          <cell r="X122">
            <v>2708.05</v>
          </cell>
          <cell r="Y122">
            <v>28140.467999999997</v>
          </cell>
          <cell r="Z122">
            <v>157471.48000000001</v>
          </cell>
          <cell r="AA122">
            <v>136827.46</v>
          </cell>
          <cell r="AB122">
            <v>186170.75</v>
          </cell>
          <cell r="AC122">
            <v>215290.49</v>
          </cell>
          <cell r="AD122">
            <v>173940.04499999998</v>
          </cell>
          <cell r="AE122">
            <v>76529.919999999998</v>
          </cell>
          <cell r="AF122">
            <v>64423.72</v>
          </cell>
          <cell r="AG122">
            <v>62676.33</v>
          </cell>
          <cell r="AH122">
            <v>36819.19</v>
          </cell>
          <cell r="AI122">
            <v>54874.99</v>
          </cell>
          <cell r="AJ122">
            <v>59064.83</v>
          </cell>
          <cell r="AK122">
            <v>198606.59</v>
          </cell>
          <cell r="AL122">
            <v>148631.73000000001</v>
          </cell>
          <cell r="AM122">
            <v>165350.97</v>
          </cell>
          <cell r="AN122">
            <v>170863.09666666668</v>
          </cell>
          <cell r="AO122">
            <v>47621.05</v>
          </cell>
          <cell r="AP122">
            <v>45087.15</v>
          </cell>
          <cell r="AQ122">
            <v>45024.480000000003</v>
          </cell>
          <cell r="AR122">
            <v>45061.61</v>
          </cell>
          <cell r="AS122">
            <v>41158.550000000003</v>
          </cell>
          <cell r="AT122">
            <v>44790.568000000007</v>
          </cell>
          <cell r="AU122">
            <v>72082.11</v>
          </cell>
          <cell r="AV122">
            <v>105483.55</v>
          </cell>
          <cell r="AW122">
            <v>9088.15</v>
          </cell>
          <cell r="AX122">
            <v>11110.77</v>
          </cell>
          <cell r="AY122">
            <v>11508.92</v>
          </cell>
          <cell r="AZ122">
            <v>5894.79</v>
          </cell>
          <cell r="BA122">
            <v>2614.71</v>
          </cell>
          <cell r="BC122">
            <v>48260.80799999999</v>
          </cell>
          <cell r="BD122">
            <v>45390.29</v>
          </cell>
          <cell r="BE122">
            <v>103095.43</v>
          </cell>
        </row>
        <row r="123">
          <cell r="A123">
            <v>23699</v>
          </cell>
          <cell r="B123" t="str">
            <v>HOLTSVILLE_IC_10</v>
          </cell>
          <cell r="C123" t="str">
            <v>LONGIL</v>
          </cell>
          <cell r="D123">
            <v>32374.92</v>
          </cell>
          <cell r="E123">
            <v>29180.91</v>
          </cell>
          <cell r="F123">
            <v>34304.589999999997</v>
          </cell>
          <cell r="G123">
            <v>20973.84</v>
          </cell>
          <cell r="H123">
            <v>18215.91</v>
          </cell>
          <cell r="I123">
            <v>27010.033999999996</v>
          </cell>
          <cell r="J123">
            <v>36281.269999999997</v>
          </cell>
          <cell r="K123">
            <v>28480.26</v>
          </cell>
          <cell r="L123">
            <v>30376.16</v>
          </cell>
          <cell r="M123">
            <v>31712.563333333335</v>
          </cell>
          <cell r="N123">
            <v>4811.74</v>
          </cell>
          <cell r="O123">
            <v>8663.92</v>
          </cell>
          <cell r="P123">
            <v>9212.77</v>
          </cell>
          <cell r="Q123">
            <v>21902.74</v>
          </cell>
          <cell r="R123">
            <v>10357.14</v>
          </cell>
          <cell r="S123">
            <v>65937.972000000009</v>
          </cell>
          <cell r="T123">
            <v>4746.04</v>
          </cell>
          <cell r="U123">
            <v>7388.72</v>
          </cell>
          <cell r="V123">
            <v>5841.33</v>
          </cell>
          <cell r="W123">
            <v>2766.25</v>
          </cell>
          <cell r="X123">
            <v>2708.05</v>
          </cell>
          <cell r="Y123">
            <v>28140.467999999997</v>
          </cell>
          <cell r="Z123">
            <v>157471.48000000001</v>
          </cell>
          <cell r="AA123">
            <v>136827.46</v>
          </cell>
          <cell r="AB123">
            <v>186170.75</v>
          </cell>
          <cell r="AC123">
            <v>215290.49</v>
          </cell>
          <cell r="AD123">
            <v>173940.04499999998</v>
          </cell>
          <cell r="AE123">
            <v>76529.919999999998</v>
          </cell>
          <cell r="AF123">
            <v>64423.72</v>
          </cell>
          <cell r="AG123">
            <v>62676.33</v>
          </cell>
          <cell r="AH123">
            <v>36819.19</v>
          </cell>
          <cell r="AI123">
            <v>54874.99</v>
          </cell>
          <cell r="AJ123">
            <v>59064.83</v>
          </cell>
          <cell r="AK123">
            <v>198606.59</v>
          </cell>
          <cell r="AL123">
            <v>148631.73000000001</v>
          </cell>
          <cell r="AM123">
            <v>165350.97</v>
          </cell>
          <cell r="AN123">
            <v>170863.09666666668</v>
          </cell>
          <cell r="AO123">
            <v>47621.05</v>
          </cell>
          <cell r="AP123">
            <v>45087.15</v>
          </cell>
          <cell r="AQ123">
            <v>45024.480000000003</v>
          </cell>
          <cell r="AR123">
            <v>45061.61</v>
          </cell>
          <cell r="AS123">
            <v>41158.550000000003</v>
          </cell>
          <cell r="AT123">
            <v>44790.568000000007</v>
          </cell>
          <cell r="AU123">
            <v>72082.11</v>
          </cell>
          <cell r="AV123">
            <v>105483.55</v>
          </cell>
          <cell r="AW123">
            <v>9088.15</v>
          </cell>
          <cell r="AX123">
            <v>11110.77</v>
          </cell>
          <cell r="AY123">
            <v>11508.92</v>
          </cell>
          <cell r="AZ123">
            <v>5894.79</v>
          </cell>
          <cell r="BA123">
            <v>2614.71</v>
          </cell>
          <cell r="BC123">
            <v>48260.80799999999</v>
          </cell>
          <cell r="BD123">
            <v>45390.29</v>
          </cell>
          <cell r="BE123">
            <v>103095.43</v>
          </cell>
        </row>
        <row r="124">
          <cell r="A124">
            <v>23700</v>
          </cell>
          <cell r="B124" t="str">
            <v>BARRETT_IC_9</v>
          </cell>
          <cell r="C124" t="str">
            <v>LONGIL</v>
          </cell>
          <cell r="D124">
            <v>31838.02</v>
          </cell>
          <cell r="E124">
            <v>28698.7</v>
          </cell>
          <cell r="F124">
            <v>33742.980000000003</v>
          </cell>
          <cell r="G124">
            <v>20620.5</v>
          </cell>
          <cell r="H124">
            <v>17913.86</v>
          </cell>
          <cell r="I124">
            <v>26562.811999999998</v>
          </cell>
          <cell r="J124">
            <v>35764.379999999997</v>
          </cell>
          <cell r="K124">
            <v>28088.93</v>
          </cell>
          <cell r="L124">
            <v>29944.7</v>
          </cell>
          <cell r="M124">
            <v>31266.00333333333</v>
          </cell>
          <cell r="N124">
            <v>4733.0600000000004</v>
          </cell>
          <cell r="O124">
            <v>8520.9599999999991</v>
          </cell>
          <cell r="P124">
            <v>9062.2099999999991</v>
          </cell>
          <cell r="Q124">
            <v>21543.4</v>
          </cell>
          <cell r="R124">
            <v>10216.5</v>
          </cell>
          <cell r="S124">
            <v>64891.356</v>
          </cell>
          <cell r="T124">
            <v>4678.47</v>
          </cell>
          <cell r="U124">
            <v>7300.03</v>
          </cell>
          <cell r="V124">
            <v>5758.06</v>
          </cell>
          <cell r="W124">
            <v>2726.84</v>
          </cell>
          <cell r="X124">
            <v>2669.43</v>
          </cell>
          <cell r="Y124">
            <v>27759.396000000004</v>
          </cell>
          <cell r="Z124">
            <v>155280.66</v>
          </cell>
          <cell r="AA124">
            <v>134939.98000000001</v>
          </cell>
          <cell r="AB124">
            <v>183579.14</v>
          </cell>
          <cell r="AC124">
            <v>212263.3</v>
          </cell>
          <cell r="AD124">
            <v>171515.77000000002</v>
          </cell>
          <cell r="AE124">
            <v>75336.31</v>
          </cell>
          <cell r="AF124">
            <v>63623.23</v>
          </cell>
          <cell r="AG124">
            <v>61874.17</v>
          </cell>
          <cell r="AH124">
            <v>36276.120000000003</v>
          </cell>
          <cell r="AI124">
            <v>54018.080000000002</v>
          </cell>
          <cell r="AJ124">
            <v>58225.582000000009</v>
          </cell>
          <cell r="AK124">
            <v>195860.62</v>
          </cell>
          <cell r="AL124">
            <v>146576.49</v>
          </cell>
          <cell r="AM124">
            <v>163064.73000000001</v>
          </cell>
          <cell r="AN124">
            <v>168500.61333333331</v>
          </cell>
          <cell r="AO124">
            <v>47041.93</v>
          </cell>
          <cell r="AP124">
            <v>44511.8</v>
          </cell>
          <cell r="AQ124">
            <v>44477.04</v>
          </cell>
          <cell r="AR124">
            <v>44513.29</v>
          </cell>
          <cell r="AS124">
            <v>40659.68</v>
          </cell>
          <cell r="AT124">
            <v>44240.748000000007</v>
          </cell>
          <cell r="AU124">
            <v>71208.350000000006</v>
          </cell>
          <cell r="AV124">
            <v>104198.9</v>
          </cell>
          <cell r="AW124">
            <v>8977.0400000000009</v>
          </cell>
          <cell r="AX124">
            <v>10975.01</v>
          </cell>
          <cell r="AY124">
            <v>11370.05</v>
          </cell>
          <cell r="AZ124">
            <v>5823.99</v>
          </cell>
          <cell r="BA124">
            <v>2583.2199999999998</v>
          </cell>
          <cell r="BC124">
            <v>47675.172000000006</v>
          </cell>
          <cell r="BD124">
            <v>44848.06</v>
          </cell>
          <cell r="BE124">
            <v>101873.24</v>
          </cell>
        </row>
        <row r="125">
          <cell r="A125">
            <v>23701</v>
          </cell>
          <cell r="B125" t="str">
            <v>BARRETT_IC_10</v>
          </cell>
          <cell r="C125" t="str">
            <v>LONGIL</v>
          </cell>
          <cell r="D125">
            <v>31838.02</v>
          </cell>
          <cell r="E125">
            <v>28698.7</v>
          </cell>
          <cell r="F125">
            <v>33742.980000000003</v>
          </cell>
          <cell r="G125">
            <v>20620.5</v>
          </cell>
          <cell r="H125">
            <v>17913.86</v>
          </cell>
          <cell r="I125">
            <v>26562.811999999998</v>
          </cell>
          <cell r="J125">
            <v>35764.379999999997</v>
          </cell>
          <cell r="K125">
            <v>28088.93</v>
          </cell>
          <cell r="L125">
            <v>29944.7</v>
          </cell>
          <cell r="M125">
            <v>31266.00333333333</v>
          </cell>
          <cell r="N125">
            <v>4733.0600000000004</v>
          </cell>
          <cell r="O125">
            <v>8520.9599999999991</v>
          </cell>
          <cell r="P125">
            <v>9062.2099999999991</v>
          </cell>
          <cell r="Q125">
            <v>21543.4</v>
          </cell>
          <cell r="R125">
            <v>10216.5</v>
          </cell>
          <cell r="S125">
            <v>64891.356</v>
          </cell>
          <cell r="T125">
            <v>4678.47</v>
          </cell>
          <cell r="U125">
            <v>7300.03</v>
          </cell>
          <cell r="V125">
            <v>5758.06</v>
          </cell>
          <cell r="W125">
            <v>2726.84</v>
          </cell>
          <cell r="X125">
            <v>2669.43</v>
          </cell>
          <cell r="Y125">
            <v>27759.396000000004</v>
          </cell>
          <cell r="Z125">
            <v>155280.66</v>
          </cell>
          <cell r="AA125">
            <v>134939.98000000001</v>
          </cell>
          <cell r="AB125">
            <v>183579.14</v>
          </cell>
          <cell r="AC125">
            <v>212263.3</v>
          </cell>
          <cell r="AD125">
            <v>171515.77000000002</v>
          </cell>
          <cell r="AE125">
            <v>75336.31</v>
          </cell>
          <cell r="AF125">
            <v>63623.23</v>
          </cell>
          <cell r="AG125">
            <v>61874.17</v>
          </cell>
          <cell r="AH125">
            <v>36276.120000000003</v>
          </cell>
          <cell r="AI125">
            <v>54018.080000000002</v>
          </cell>
          <cell r="AJ125">
            <v>58225.582000000009</v>
          </cell>
          <cell r="AK125">
            <v>195860.62</v>
          </cell>
          <cell r="AL125">
            <v>146576.49</v>
          </cell>
          <cell r="AM125">
            <v>163064.73000000001</v>
          </cell>
          <cell r="AN125">
            <v>168500.61333333331</v>
          </cell>
          <cell r="AO125">
            <v>47041.93</v>
          </cell>
          <cell r="AP125">
            <v>44511.8</v>
          </cell>
          <cell r="AQ125">
            <v>44477.04</v>
          </cell>
          <cell r="AR125">
            <v>44513.29</v>
          </cell>
          <cell r="AS125">
            <v>40659.68</v>
          </cell>
          <cell r="AT125">
            <v>44240.748000000007</v>
          </cell>
          <cell r="AU125">
            <v>71208.350000000006</v>
          </cell>
          <cell r="AV125">
            <v>104198.9</v>
          </cell>
          <cell r="AW125">
            <v>8977.0400000000009</v>
          </cell>
          <cell r="AX125">
            <v>10975.01</v>
          </cell>
          <cell r="AY125">
            <v>11370.05</v>
          </cell>
          <cell r="AZ125">
            <v>5823.99</v>
          </cell>
          <cell r="BA125">
            <v>2583.2199999999998</v>
          </cell>
          <cell r="BC125">
            <v>47675.172000000006</v>
          </cell>
          <cell r="BD125">
            <v>44848.06</v>
          </cell>
          <cell r="BE125">
            <v>101873.24</v>
          </cell>
        </row>
        <row r="126">
          <cell r="A126">
            <v>23702</v>
          </cell>
          <cell r="B126" t="str">
            <v>BARRETT_IC_11</v>
          </cell>
          <cell r="C126" t="str">
            <v>LONGIL</v>
          </cell>
          <cell r="D126">
            <v>31838.02</v>
          </cell>
          <cell r="E126">
            <v>28698.7</v>
          </cell>
          <cell r="F126">
            <v>33742.980000000003</v>
          </cell>
          <cell r="G126">
            <v>20620.5</v>
          </cell>
          <cell r="H126">
            <v>17913.86</v>
          </cell>
          <cell r="I126">
            <v>26562.811999999998</v>
          </cell>
          <cell r="J126">
            <v>35764.379999999997</v>
          </cell>
          <cell r="K126">
            <v>28088.93</v>
          </cell>
          <cell r="L126">
            <v>29944.7</v>
          </cell>
          <cell r="M126">
            <v>31266.00333333333</v>
          </cell>
          <cell r="N126">
            <v>4733.0600000000004</v>
          </cell>
          <cell r="O126">
            <v>8520.9599999999991</v>
          </cell>
          <cell r="P126">
            <v>9062.2099999999991</v>
          </cell>
          <cell r="Q126">
            <v>21543.4</v>
          </cell>
          <cell r="R126">
            <v>10216.5</v>
          </cell>
          <cell r="S126">
            <v>64891.356</v>
          </cell>
          <cell r="T126">
            <v>4678.47</v>
          </cell>
          <cell r="U126">
            <v>7300.03</v>
          </cell>
          <cell r="V126">
            <v>5758.06</v>
          </cell>
          <cell r="W126">
            <v>2726.84</v>
          </cell>
          <cell r="X126">
            <v>2669.43</v>
          </cell>
          <cell r="Y126">
            <v>27759.396000000004</v>
          </cell>
          <cell r="Z126">
            <v>155280.66</v>
          </cell>
          <cell r="AA126">
            <v>134939.98000000001</v>
          </cell>
          <cell r="AB126">
            <v>183579.14</v>
          </cell>
          <cell r="AC126">
            <v>212263.3</v>
          </cell>
          <cell r="AD126">
            <v>171515.77000000002</v>
          </cell>
          <cell r="AE126">
            <v>75336.31</v>
          </cell>
          <cell r="AF126">
            <v>63623.23</v>
          </cell>
          <cell r="AG126">
            <v>61874.17</v>
          </cell>
          <cell r="AH126">
            <v>36276.120000000003</v>
          </cell>
          <cell r="AI126">
            <v>54018.080000000002</v>
          </cell>
          <cell r="AJ126">
            <v>58225.582000000009</v>
          </cell>
          <cell r="AK126">
            <v>195860.62</v>
          </cell>
          <cell r="AL126">
            <v>146576.49</v>
          </cell>
          <cell r="AM126">
            <v>163064.73000000001</v>
          </cell>
          <cell r="AN126">
            <v>168500.61333333331</v>
          </cell>
          <cell r="AO126">
            <v>47041.93</v>
          </cell>
          <cell r="AP126">
            <v>44511.8</v>
          </cell>
          <cell r="AQ126">
            <v>44477.04</v>
          </cell>
          <cell r="AR126">
            <v>44513.29</v>
          </cell>
          <cell r="AS126">
            <v>40659.68</v>
          </cell>
          <cell r="AT126">
            <v>44240.748000000007</v>
          </cell>
          <cell r="AU126">
            <v>71208.350000000006</v>
          </cell>
          <cell r="AV126">
            <v>104198.9</v>
          </cell>
          <cell r="AW126">
            <v>8977.0400000000009</v>
          </cell>
          <cell r="AX126">
            <v>10975.01</v>
          </cell>
          <cell r="AY126">
            <v>11370.05</v>
          </cell>
          <cell r="AZ126">
            <v>5823.99</v>
          </cell>
          <cell r="BA126">
            <v>2583.2199999999998</v>
          </cell>
          <cell r="BC126">
            <v>47675.172000000006</v>
          </cell>
          <cell r="BD126">
            <v>44848.06</v>
          </cell>
          <cell r="BE126">
            <v>101873.24</v>
          </cell>
        </row>
        <row r="127">
          <cell r="A127">
            <v>23703</v>
          </cell>
          <cell r="B127" t="str">
            <v>BARRETT_IC_12</v>
          </cell>
          <cell r="C127" t="str">
            <v>LONGIL</v>
          </cell>
          <cell r="D127">
            <v>31838.02</v>
          </cell>
          <cell r="E127">
            <v>28698.7</v>
          </cell>
          <cell r="F127">
            <v>33742.980000000003</v>
          </cell>
          <cell r="G127">
            <v>20620.5</v>
          </cell>
          <cell r="H127">
            <v>17913.86</v>
          </cell>
          <cell r="I127">
            <v>26562.811999999998</v>
          </cell>
          <cell r="J127">
            <v>35764.379999999997</v>
          </cell>
          <cell r="K127">
            <v>28088.93</v>
          </cell>
          <cell r="L127">
            <v>29944.7</v>
          </cell>
          <cell r="M127">
            <v>31266.00333333333</v>
          </cell>
          <cell r="N127">
            <v>4733.0600000000004</v>
          </cell>
          <cell r="O127">
            <v>8520.9599999999991</v>
          </cell>
          <cell r="P127">
            <v>9062.2099999999991</v>
          </cell>
          <cell r="Q127">
            <v>21543.4</v>
          </cell>
          <cell r="R127">
            <v>10216.5</v>
          </cell>
          <cell r="S127">
            <v>64891.356</v>
          </cell>
          <cell r="T127">
            <v>4678.47</v>
          </cell>
          <cell r="U127">
            <v>7300.03</v>
          </cell>
          <cell r="V127">
            <v>5758.06</v>
          </cell>
          <cell r="W127">
            <v>2726.84</v>
          </cell>
          <cell r="X127">
            <v>2669.43</v>
          </cell>
          <cell r="Y127">
            <v>27759.396000000004</v>
          </cell>
          <cell r="Z127">
            <v>155280.66</v>
          </cell>
          <cell r="AA127">
            <v>134939.98000000001</v>
          </cell>
          <cell r="AB127">
            <v>183579.14</v>
          </cell>
          <cell r="AC127">
            <v>212263.3</v>
          </cell>
          <cell r="AD127">
            <v>171515.77000000002</v>
          </cell>
          <cell r="AE127">
            <v>75336.31</v>
          </cell>
          <cell r="AF127">
            <v>63623.23</v>
          </cell>
          <cell r="AG127">
            <v>61874.17</v>
          </cell>
          <cell r="AH127">
            <v>36276.120000000003</v>
          </cell>
          <cell r="AI127">
            <v>54018.080000000002</v>
          </cell>
          <cell r="AJ127">
            <v>58225.582000000009</v>
          </cell>
          <cell r="AK127">
            <v>195860.62</v>
          </cell>
          <cell r="AL127">
            <v>146576.49</v>
          </cell>
          <cell r="AM127">
            <v>163064.73000000001</v>
          </cell>
          <cell r="AN127">
            <v>168500.61333333331</v>
          </cell>
          <cell r="AO127">
            <v>47041.93</v>
          </cell>
          <cell r="AP127">
            <v>44511.8</v>
          </cell>
          <cell r="AQ127">
            <v>44477.04</v>
          </cell>
          <cell r="AR127">
            <v>44513.29</v>
          </cell>
          <cell r="AS127">
            <v>40659.68</v>
          </cell>
          <cell r="AT127">
            <v>44240.748000000007</v>
          </cell>
          <cell r="AU127">
            <v>71208.350000000006</v>
          </cell>
          <cell r="AV127">
            <v>104198.9</v>
          </cell>
          <cell r="AW127">
            <v>8977.0400000000009</v>
          </cell>
          <cell r="AX127">
            <v>10975.01</v>
          </cell>
          <cell r="AY127">
            <v>11370.05</v>
          </cell>
          <cell r="AZ127">
            <v>5823.99</v>
          </cell>
          <cell r="BA127">
            <v>2583.2199999999998</v>
          </cell>
          <cell r="BC127">
            <v>47675.172000000006</v>
          </cell>
          <cell r="BD127">
            <v>44848.06</v>
          </cell>
          <cell r="BE127">
            <v>101873.24</v>
          </cell>
        </row>
        <row r="128">
          <cell r="A128">
            <v>23704</v>
          </cell>
          <cell r="B128" t="str">
            <v>BARRETT_IC_1</v>
          </cell>
          <cell r="C128" t="str">
            <v>LONGIL</v>
          </cell>
          <cell r="D128">
            <v>31838.02</v>
          </cell>
          <cell r="E128">
            <v>28698.7</v>
          </cell>
          <cell r="F128">
            <v>33742.980000000003</v>
          </cell>
          <cell r="G128">
            <v>20620.5</v>
          </cell>
          <cell r="H128">
            <v>17913.86</v>
          </cell>
          <cell r="I128">
            <v>26562.811999999998</v>
          </cell>
          <cell r="J128">
            <v>35764.379999999997</v>
          </cell>
          <cell r="K128">
            <v>28088.93</v>
          </cell>
          <cell r="L128">
            <v>29944.7</v>
          </cell>
          <cell r="M128">
            <v>31266.00333333333</v>
          </cell>
          <cell r="N128">
            <v>4733.0600000000004</v>
          </cell>
          <cell r="O128">
            <v>8520.9599999999991</v>
          </cell>
          <cell r="P128">
            <v>9062.2099999999991</v>
          </cell>
          <cell r="Q128">
            <v>21543.4</v>
          </cell>
          <cell r="R128">
            <v>10216.5</v>
          </cell>
          <cell r="S128">
            <v>64891.356</v>
          </cell>
          <cell r="T128">
            <v>4678.47</v>
          </cell>
          <cell r="U128">
            <v>7300.03</v>
          </cell>
          <cell r="V128">
            <v>5758.06</v>
          </cell>
          <cell r="W128">
            <v>2726.84</v>
          </cell>
          <cell r="X128">
            <v>2669.43</v>
          </cell>
          <cell r="Y128">
            <v>27759.396000000004</v>
          </cell>
          <cell r="Z128">
            <v>155280.66</v>
          </cell>
          <cell r="AA128">
            <v>134939.98000000001</v>
          </cell>
          <cell r="AB128">
            <v>183579.14</v>
          </cell>
          <cell r="AC128">
            <v>212263.3</v>
          </cell>
          <cell r="AD128">
            <v>171515.77000000002</v>
          </cell>
          <cell r="AE128">
            <v>75336.31</v>
          </cell>
          <cell r="AF128">
            <v>63623.23</v>
          </cell>
          <cell r="AG128">
            <v>61874.17</v>
          </cell>
          <cell r="AH128">
            <v>36276.120000000003</v>
          </cell>
          <cell r="AI128">
            <v>54018.080000000002</v>
          </cell>
          <cell r="AJ128">
            <v>58225.582000000009</v>
          </cell>
          <cell r="AK128">
            <v>195860.62</v>
          </cell>
          <cell r="AL128">
            <v>146576.49</v>
          </cell>
          <cell r="AM128">
            <v>163064.73000000001</v>
          </cell>
          <cell r="AN128">
            <v>168500.61333333331</v>
          </cell>
          <cell r="AO128">
            <v>47041.93</v>
          </cell>
          <cell r="AP128">
            <v>44511.8</v>
          </cell>
          <cell r="AQ128">
            <v>44477.04</v>
          </cell>
          <cell r="AR128">
            <v>44513.29</v>
          </cell>
          <cell r="AS128">
            <v>40659.68</v>
          </cell>
          <cell r="AT128">
            <v>44240.748000000007</v>
          </cell>
          <cell r="AU128">
            <v>71208.350000000006</v>
          </cell>
          <cell r="AV128">
            <v>104198.9</v>
          </cell>
          <cell r="AW128">
            <v>8977.0400000000009</v>
          </cell>
          <cell r="AX128">
            <v>10975.01</v>
          </cell>
          <cell r="AY128">
            <v>11370.05</v>
          </cell>
          <cell r="AZ128">
            <v>5823.99</v>
          </cell>
          <cell r="BA128">
            <v>2583.2199999999998</v>
          </cell>
          <cell r="BC128">
            <v>47675.172000000006</v>
          </cell>
          <cell r="BD128">
            <v>44848.06</v>
          </cell>
          <cell r="BE128">
            <v>101873.24</v>
          </cell>
        </row>
        <row r="129">
          <cell r="A129">
            <v>23705</v>
          </cell>
          <cell r="B129" t="str">
            <v>BARRETT_IC_2</v>
          </cell>
          <cell r="C129" t="str">
            <v>LONGIL</v>
          </cell>
          <cell r="D129">
            <v>31838.02</v>
          </cell>
          <cell r="E129">
            <v>28698.7</v>
          </cell>
          <cell r="F129">
            <v>33742.980000000003</v>
          </cell>
          <cell r="G129">
            <v>20620.5</v>
          </cell>
          <cell r="H129">
            <v>17913.86</v>
          </cell>
          <cell r="I129">
            <v>26562.811999999998</v>
          </cell>
          <cell r="J129">
            <v>35764.379999999997</v>
          </cell>
          <cell r="K129">
            <v>28088.93</v>
          </cell>
          <cell r="L129">
            <v>29944.7</v>
          </cell>
          <cell r="M129">
            <v>31266.00333333333</v>
          </cell>
          <cell r="N129">
            <v>4733.0600000000004</v>
          </cell>
          <cell r="O129">
            <v>8520.9599999999991</v>
          </cell>
          <cell r="P129">
            <v>9062.2099999999991</v>
          </cell>
          <cell r="Q129">
            <v>21543.4</v>
          </cell>
          <cell r="R129">
            <v>10216.5</v>
          </cell>
          <cell r="S129">
            <v>64891.356</v>
          </cell>
          <cell r="T129">
            <v>4678.47</v>
          </cell>
          <cell r="U129">
            <v>7300.03</v>
          </cell>
          <cell r="V129">
            <v>5758.06</v>
          </cell>
          <cell r="W129">
            <v>2726.84</v>
          </cell>
          <cell r="X129">
            <v>2669.43</v>
          </cell>
          <cell r="Y129">
            <v>27759.396000000004</v>
          </cell>
          <cell r="Z129">
            <v>155280.66</v>
          </cell>
          <cell r="AA129">
            <v>134939.98000000001</v>
          </cell>
          <cell r="AB129">
            <v>183579.14</v>
          </cell>
          <cell r="AC129">
            <v>212263.3</v>
          </cell>
          <cell r="AD129">
            <v>171515.77000000002</v>
          </cell>
          <cell r="AE129">
            <v>75336.31</v>
          </cell>
          <cell r="AF129">
            <v>63623.23</v>
          </cell>
          <cell r="AG129">
            <v>61874.17</v>
          </cell>
          <cell r="AH129">
            <v>36276.120000000003</v>
          </cell>
          <cell r="AI129">
            <v>54018.080000000002</v>
          </cell>
          <cell r="AJ129">
            <v>58225.582000000009</v>
          </cell>
          <cell r="AK129">
            <v>195860.62</v>
          </cell>
          <cell r="AL129">
            <v>146576.49</v>
          </cell>
          <cell r="AM129">
            <v>163064.73000000001</v>
          </cell>
          <cell r="AN129">
            <v>168500.61333333331</v>
          </cell>
          <cell r="AO129">
            <v>47041.93</v>
          </cell>
          <cell r="AP129">
            <v>44511.8</v>
          </cell>
          <cell r="AQ129">
            <v>44477.04</v>
          </cell>
          <cell r="AR129">
            <v>44513.29</v>
          </cell>
          <cell r="AS129">
            <v>40659.68</v>
          </cell>
          <cell r="AT129">
            <v>44240.748000000007</v>
          </cell>
          <cell r="AU129">
            <v>71208.350000000006</v>
          </cell>
          <cell r="AV129">
            <v>104198.9</v>
          </cell>
          <cell r="AW129">
            <v>8977.0400000000009</v>
          </cell>
          <cell r="AX129">
            <v>10975.01</v>
          </cell>
          <cell r="AY129">
            <v>11370.05</v>
          </cell>
          <cell r="AZ129">
            <v>5823.99</v>
          </cell>
          <cell r="BA129">
            <v>2583.2199999999998</v>
          </cell>
          <cell r="BC129">
            <v>47675.172000000006</v>
          </cell>
          <cell r="BD129">
            <v>44848.06</v>
          </cell>
          <cell r="BE129">
            <v>101873.24</v>
          </cell>
        </row>
        <row r="130">
          <cell r="A130">
            <v>23706</v>
          </cell>
          <cell r="B130" t="str">
            <v>BARRETT_IC_3</v>
          </cell>
          <cell r="C130" t="str">
            <v>LONGIL</v>
          </cell>
          <cell r="D130">
            <v>31838.02</v>
          </cell>
          <cell r="E130">
            <v>28698.7</v>
          </cell>
          <cell r="F130">
            <v>33742.980000000003</v>
          </cell>
          <cell r="G130">
            <v>20620.5</v>
          </cell>
          <cell r="H130">
            <v>17913.86</v>
          </cell>
          <cell r="I130">
            <v>26562.811999999998</v>
          </cell>
          <cell r="J130">
            <v>35764.379999999997</v>
          </cell>
          <cell r="K130">
            <v>28088.93</v>
          </cell>
          <cell r="L130">
            <v>29944.7</v>
          </cell>
          <cell r="M130">
            <v>31266.00333333333</v>
          </cell>
          <cell r="N130">
            <v>4733.0600000000004</v>
          </cell>
          <cell r="O130">
            <v>8520.9599999999991</v>
          </cell>
          <cell r="P130">
            <v>9062.2099999999991</v>
          </cell>
          <cell r="Q130">
            <v>21543.4</v>
          </cell>
          <cell r="R130">
            <v>10216.5</v>
          </cell>
          <cell r="S130">
            <v>64891.356</v>
          </cell>
          <cell r="T130">
            <v>4678.47</v>
          </cell>
          <cell r="U130">
            <v>7300.03</v>
          </cell>
          <cell r="V130">
            <v>5758.06</v>
          </cell>
          <cell r="W130">
            <v>2726.84</v>
          </cell>
          <cell r="X130">
            <v>2669.43</v>
          </cell>
          <cell r="Y130">
            <v>27759.396000000004</v>
          </cell>
          <cell r="Z130">
            <v>155280.66</v>
          </cell>
          <cell r="AA130">
            <v>134939.98000000001</v>
          </cell>
          <cell r="AB130">
            <v>183579.14</v>
          </cell>
          <cell r="AC130">
            <v>212263.3</v>
          </cell>
          <cell r="AD130">
            <v>171515.77000000002</v>
          </cell>
          <cell r="AE130">
            <v>75336.31</v>
          </cell>
          <cell r="AF130">
            <v>63623.23</v>
          </cell>
          <cell r="AG130">
            <v>61874.17</v>
          </cell>
          <cell r="AH130">
            <v>36276.120000000003</v>
          </cell>
          <cell r="AI130">
            <v>54018.080000000002</v>
          </cell>
          <cell r="AJ130">
            <v>58225.582000000009</v>
          </cell>
          <cell r="AK130">
            <v>195860.62</v>
          </cell>
          <cell r="AL130">
            <v>146576.49</v>
          </cell>
          <cell r="AM130">
            <v>163064.73000000001</v>
          </cell>
          <cell r="AN130">
            <v>168500.61333333331</v>
          </cell>
          <cell r="AO130">
            <v>47041.93</v>
          </cell>
          <cell r="AP130">
            <v>44511.8</v>
          </cell>
          <cell r="AQ130">
            <v>44477.04</v>
          </cell>
          <cell r="AR130">
            <v>44513.29</v>
          </cell>
          <cell r="AS130">
            <v>40659.68</v>
          </cell>
          <cell r="AT130">
            <v>44240.748000000007</v>
          </cell>
          <cell r="AU130">
            <v>71208.350000000006</v>
          </cell>
          <cell r="AV130">
            <v>104198.9</v>
          </cell>
          <cell r="AW130">
            <v>8977.0400000000009</v>
          </cell>
          <cell r="AX130">
            <v>10975.01</v>
          </cell>
          <cell r="AY130">
            <v>11370.05</v>
          </cell>
          <cell r="AZ130">
            <v>5823.99</v>
          </cell>
          <cell r="BA130">
            <v>2583.2199999999998</v>
          </cell>
          <cell r="BC130">
            <v>47675.172000000006</v>
          </cell>
          <cell r="BD130">
            <v>44848.06</v>
          </cell>
          <cell r="BE130">
            <v>101873.24</v>
          </cell>
        </row>
        <row r="131">
          <cell r="A131">
            <v>23707</v>
          </cell>
          <cell r="B131" t="str">
            <v>BARRETT_IC_4</v>
          </cell>
          <cell r="C131" t="str">
            <v>LONGIL</v>
          </cell>
          <cell r="D131">
            <v>31838.02</v>
          </cell>
          <cell r="E131">
            <v>28698.7</v>
          </cell>
          <cell r="F131">
            <v>33742.980000000003</v>
          </cell>
          <cell r="G131">
            <v>20620.5</v>
          </cell>
          <cell r="H131">
            <v>17913.86</v>
          </cell>
          <cell r="I131">
            <v>26562.811999999998</v>
          </cell>
          <cell r="J131">
            <v>35764.379999999997</v>
          </cell>
          <cell r="K131">
            <v>28088.93</v>
          </cell>
          <cell r="L131">
            <v>29944.7</v>
          </cell>
          <cell r="M131">
            <v>31266.00333333333</v>
          </cell>
          <cell r="N131">
            <v>4733.0600000000004</v>
          </cell>
          <cell r="O131">
            <v>8520.9599999999991</v>
          </cell>
          <cell r="P131">
            <v>9062.2099999999991</v>
          </cell>
          <cell r="Q131">
            <v>21543.4</v>
          </cell>
          <cell r="R131">
            <v>10216.5</v>
          </cell>
          <cell r="S131">
            <v>64891.356</v>
          </cell>
          <cell r="T131">
            <v>4678.47</v>
          </cell>
          <cell r="U131">
            <v>7300.03</v>
          </cell>
          <cell r="V131">
            <v>5758.06</v>
          </cell>
          <cell r="W131">
            <v>2726.84</v>
          </cell>
          <cell r="X131">
            <v>2669.43</v>
          </cell>
          <cell r="Y131">
            <v>27759.396000000004</v>
          </cell>
          <cell r="Z131">
            <v>155280.66</v>
          </cell>
          <cell r="AA131">
            <v>134939.98000000001</v>
          </cell>
          <cell r="AB131">
            <v>183579.14</v>
          </cell>
          <cell r="AC131">
            <v>212263.3</v>
          </cell>
          <cell r="AD131">
            <v>171515.77000000002</v>
          </cell>
          <cell r="AE131">
            <v>75336.31</v>
          </cell>
          <cell r="AF131">
            <v>63623.23</v>
          </cell>
          <cell r="AG131">
            <v>61874.17</v>
          </cell>
          <cell r="AH131">
            <v>36276.120000000003</v>
          </cell>
          <cell r="AI131">
            <v>54018.080000000002</v>
          </cell>
          <cell r="AJ131">
            <v>58225.582000000009</v>
          </cell>
          <cell r="AK131">
            <v>195860.62</v>
          </cell>
          <cell r="AL131">
            <v>146576.49</v>
          </cell>
          <cell r="AM131">
            <v>163064.73000000001</v>
          </cell>
          <cell r="AN131">
            <v>168500.61333333331</v>
          </cell>
          <cell r="AO131">
            <v>47041.93</v>
          </cell>
          <cell r="AP131">
            <v>44511.8</v>
          </cell>
          <cell r="AQ131">
            <v>44477.04</v>
          </cell>
          <cell r="AR131">
            <v>44513.29</v>
          </cell>
          <cell r="AS131">
            <v>40659.68</v>
          </cell>
          <cell r="AT131">
            <v>44240.748000000007</v>
          </cell>
          <cell r="AU131">
            <v>71208.350000000006</v>
          </cell>
          <cell r="AV131">
            <v>104198.9</v>
          </cell>
          <cell r="AW131">
            <v>8977.0400000000009</v>
          </cell>
          <cell r="AX131">
            <v>10975.01</v>
          </cell>
          <cell r="AY131">
            <v>11370.05</v>
          </cell>
          <cell r="AZ131">
            <v>5823.99</v>
          </cell>
          <cell r="BA131">
            <v>2583.2199999999998</v>
          </cell>
          <cell r="BC131">
            <v>47675.172000000006</v>
          </cell>
          <cell r="BD131">
            <v>44848.06</v>
          </cell>
          <cell r="BE131">
            <v>101873.24</v>
          </cell>
        </row>
        <row r="132">
          <cell r="A132">
            <v>23708</v>
          </cell>
          <cell r="B132" t="str">
            <v>BARRETT_IC_5</v>
          </cell>
          <cell r="C132" t="str">
            <v>LONGIL</v>
          </cell>
          <cell r="D132">
            <v>31838.02</v>
          </cell>
          <cell r="E132">
            <v>28698.7</v>
          </cell>
          <cell r="F132">
            <v>33742.980000000003</v>
          </cell>
          <cell r="G132">
            <v>20620.5</v>
          </cell>
          <cell r="H132">
            <v>17913.86</v>
          </cell>
          <cell r="I132">
            <v>26562.811999999998</v>
          </cell>
          <cell r="J132">
            <v>35764.379999999997</v>
          </cell>
          <cell r="K132">
            <v>28088.93</v>
          </cell>
          <cell r="L132">
            <v>29944.7</v>
          </cell>
          <cell r="M132">
            <v>31266.00333333333</v>
          </cell>
          <cell r="N132">
            <v>4733.0600000000004</v>
          </cell>
          <cell r="O132">
            <v>8520.9599999999991</v>
          </cell>
          <cell r="P132">
            <v>9062.2099999999991</v>
          </cell>
          <cell r="Q132">
            <v>21543.4</v>
          </cell>
          <cell r="R132">
            <v>10216.5</v>
          </cell>
          <cell r="S132">
            <v>64891.356</v>
          </cell>
          <cell r="T132">
            <v>4678.47</v>
          </cell>
          <cell r="U132">
            <v>7300.03</v>
          </cell>
          <cell r="V132">
            <v>5758.06</v>
          </cell>
          <cell r="W132">
            <v>2726.84</v>
          </cell>
          <cell r="X132">
            <v>2669.43</v>
          </cell>
          <cell r="Y132">
            <v>27759.396000000004</v>
          </cell>
          <cell r="Z132">
            <v>155280.66</v>
          </cell>
          <cell r="AA132">
            <v>134939.98000000001</v>
          </cell>
          <cell r="AB132">
            <v>183579.14</v>
          </cell>
          <cell r="AC132">
            <v>212263.3</v>
          </cell>
          <cell r="AD132">
            <v>171515.77000000002</v>
          </cell>
          <cell r="AE132">
            <v>75336.31</v>
          </cell>
          <cell r="AF132">
            <v>63623.23</v>
          </cell>
          <cell r="AG132">
            <v>61874.17</v>
          </cell>
          <cell r="AH132">
            <v>36276.120000000003</v>
          </cell>
          <cell r="AI132">
            <v>54018.080000000002</v>
          </cell>
          <cell r="AJ132">
            <v>58225.582000000009</v>
          </cell>
          <cell r="AK132">
            <v>195860.62</v>
          </cell>
          <cell r="AL132">
            <v>146576.49</v>
          </cell>
          <cell r="AM132">
            <v>163064.73000000001</v>
          </cell>
          <cell r="AN132">
            <v>168500.61333333331</v>
          </cell>
          <cell r="AO132">
            <v>47041.93</v>
          </cell>
          <cell r="AP132">
            <v>44511.8</v>
          </cell>
          <cell r="AQ132">
            <v>44477.04</v>
          </cell>
          <cell r="AR132">
            <v>44513.29</v>
          </cell>
          <cell r="AS132">
            <v>40659.68</v>
          </cell>
          <cell r="AT132">
            <v>44240.748000000007</v>
          </cell>
          <cell r="AU132">
            <v>71208.350000000006</v>
          </cell>
          <cell r="AV132">
            <v>104198.9</v>
          </cell>
          <cell r="AW132">
            <v>8977.0400000000009</v>
          </cell>
          <cell r="AX132">
            <v>10975.01</v>
          </cell>
          <cell r="AY132">
            <v>11370.05</v>
          </cell>
          <cell r="AZ132">
            <v>5823.99</v>
          </cell>
          <cell r="BA132">
            <v>2583.2199999999998</v>
          </cell>
          <cell r="BC132">
            <v>47675.172000000006</v>
          </cell>
          <cell r="BD132">
            <v>44848.06</v>
          </cell>
          <cell r="BE132">
            <v>101873.24</v>
          </cell>
        </row>
        <row r="133">
          <cell r="A133">
            <v>23709</v>
          </cell>
          <cell r="B133" t="str">
            <v>BARRETT_IC_6</v>
          </cell>
          <cell r="C133" t="str">
            <v>LONGIL</v>
          </cell>
          <cell r="D133">
            <v>31838.02</v>
          </cell>
          <cell r="E133">
            <v>28698.7</v>
          </cell>
          <cell r="F133">
            <v>33742.980000000003</v>
          </cell>
          <cell r="G133">
            <v>20620.5</v>
          </cell>
          <cell r="H133">
            <v>17913.86</v>
          </cell>
          <cell r="I133">
            <v>26562.811999999998</v>
          </cell>
          <cell r="J133">
            <v>35764.379999999997</v>
          </cell>
          <cell r="K133">
            <v>28088.93</v>
          </cell>
          <cell r="L133">
            <v>29944.7</v>
          </cell>
          <cell r="M133">
            <v>31266.00333333333</v>
          </cell>
          <cell r="N133">
            <v>4733.0600000000004</v>
          </cell>
          <cell r="O133">
            <v>8520.9599999999991</v>
          </cell>
          <cell r="P133">
            <v>9062.2099999999991</v>
          </cell>
          <cell r="Q133">
            <v>21543.4</v>
          </cell>
          <cell r="R133">
            <v>10216.5</v>
          </cell>
          <cell r="S133">
            <v>64891.356</v>
          </cell>
          <cell r="T133">
            <v>4678.47</v>
          </cell>
          <cell r="U133">
            <v>7300.03</v>
          </cell>
          <cell r="V133">
            <v>5758.06</v>
          </cell>
          <cell r="W133">
            <v>2726.84</v>
          </cell>
          <cell r="X133">
            <v>2669.43</v>
          </cell>
          <cell r="Y133">
            <v>27759.396000000004</v>
          </cell>
          <cell r="Z133">
            <v>155280.66</v>
          </cell>
          <cell r="AA133">
            <v>134939.98000000001</v>
          </cell>
          <cell r="AB133">
            <v>183579.14</v>
          </cell>
          <cell r="AC133">
            <v>212263.3</v>
          </cell>
          <cell r="AD133">
            <v>171515.77000000002</v>
          </cell>
          <cell r="AE133">
            <v>75336.31</v>
          </cell>
          <cell r="AF133">
            <v>63623.23</v>
          </cell>
          <cell r="AG133">
            <v>61874.17</v>
          </cell>
          <cell r="AH133">
            <v>36276.120000000003</v>
          </cell>
          <cell r="AI133">
            <v>54018.080000000002</v>
          </cell>
          <cell r="AJ133">
            <v>58225.582000000009</v>
          </cell>
          <cell r="AK133">
            <v>195860.62</v>
          </cell>
          <cell r="AL133">
            <v>146576.49</v>
          </cell>
          <cell r="AM133">
            <v>163064.73000000001</v>
          </cell>
          <cell r="AN133">
            <v>168500.61333333331</v>
          </cell>
          <cell r="AO133">
            <v>47041.93</v>
          </cell>
          <cell r="AP133">
            <v>44511.8</v>
          </cell>
          <cell r="AQ133">
            <v>44477.04</v>
          </cell>
          <cell r="AR133">
            <v>44513.29</v>
          </cell>
          <cell r="AS133">
            <v>40659.68</v>
          </cell>
          <cell r="AT133">
            <v>44240.748000000007</v>
          </cell>
          <cell r="AU133">
            <v>71208.350000000006</v>
          </cell>
          <cell r="AV133">
            <v>104198.9</v>
          </cell>
          <cell r="AW133">
            <v>8977.0400000000009</v>
          </cell>
          <cell r="AX133">
            <v>10975.01</v>
          </cell>
          <cell r="AY133">
            <v>11370.05</v>
          </cell>
          <cell r="AZ133">
            <v>5823.99</v>
          </cell>
          <cell r="BA133">
            <v>2583.2199999999998</v>
          </cell>
          <cell r="BC133">
            <v>47675.172000000006</v>
          </cell>
          <cell r="BD133">
            <v>44848.06</v>
          </cell>
          <cell r="BE133">
            <v>101873.24</v>
          </cell>
        </row>
        <row r="134">
          <cell r="A134">
            <v>23710</v>
          </cell>
          <cell r="B134" t="str">
            <v>BARRETT_IC_7</v>
          </cell>
          <cell r="C134" t="str">
            <v>LONGIL</v>
          </cell>
          <cell r="D134">
            <v>31838.02</v>
          </cell>
          <cell r="E134">
            <v>28698.7</v>
          </cell>
          <cell r="F134">
            <v>33742.980000000003</v>
          </cell>
          <cell r="G134">
            <v>20620.5</v>
          </cell>
          <cell r="H134">
            <v>17913.86</v>
          </cell>
          <cell r="I134">
            <v>26562.811999999998</v>
          </cell>
          <cell r="J134">
            <v>35764.379999999997</v>
          </cell>
          <cell r="K134">
            <v>28088.93</v>
          </cell>
          <cell r="L134">
            <v>29944.7</v>
          </cell>
          <cell r="M134">
            <v>31266.00333333333</v>
          </cell>
          <cell r="N134">
            <v>4733.0600000000004</v>
          </cell>
          <cell r="O134">
            <v>8520.9599999999991</v>
          </cell>
          <cell r="P134">
            <v>9062.2099999999991</v>
          </cell>
          <cell r="Q134">
            <v>21543.4</v>
          </cell>
          <cell r="R134">
            <v>10216.5</v>
          </cell>
          <cell r="S134">
            <v>64891.356</v>
          </cell>
          <cell r="T134">
            <v>4678.47</v>
          </cell>
          <cell r="U134">
            <v>7300.03</v>
          </cell>
          <cell r="V134">
            <v>5758.06</v>
          </cell>
          <cell r="W134">
            <v>2726.84</v>
          </cell>
          <cell r="X134">
            <v>2669.43</v>
          </cell>
          <cell r="Y134">
            <v>27759.396000000004</v>
          </cell>
          <cell r="Z134">
            <v>155280.66</v>
          </cell>
          <cell r="AA134">
            <v>134939.98000000001</v>
          </cell>
          <cell r="AB134">
            <v>183579.14</v>
          </cell>
          <cell r="AC134">
            <v>212263.3</v>
          </cell>
          <cell r="AD134">
            <v>171515.77000000002</v>
          </cell>
          <cell r="AE134">
            <v>75336.31</v>
          </cell>
          <cell r="AF134">
            <v>63623.23</v>
          </cell>
          <cell r="AG134">
            <v>61874.17</v>
          </cell>
          <cell r="AH134">
            <v>36276.120000000003</v>
          </cell>
          <cell r="AI134">
            <v>54018.080000000002</v>
          </cell>
          <cell r="AJ134">
            <v>58225.582000000009</v>
          </cell>
          <cell r="AK134">
            <v>195860.62</v>
          </cell>
          <cell r="AL134">
            <v>146576.49</v>
          </cell>
          <cell r="AM134">
            <v>163064.73000000001</v>
          </cell>
          <cell r="AN134">
            <v>168500.61333333331</v>
          </cell>
          <cell r="AO134">
            <v>47041.93</v>
          </cell>
          <cell r="AP134">
            <v>44511.8</v>
          </cell>
          <cell r="AQ134">
            <v>44477.04</v>
          </cell>
          <cell r="AR134">
            <v>44513.29</v>
          </cell>
          <cell r="AS134">
            <v>40659.68</v>
          </cell>
          <cell r="AT134">
            <v>44240.748000000007</v>
          </cell>
          <cell r="AU134">
            <v>71208.350000000006</v>
          </cell>
          <cell r="AV134">
            <v>104198.9</v>
          </cell>
          <cell r="AW134">
            <v>8977.0400000000009</v>
          </cell>
          <cell r="AX134">
            <v>10975.01</v>
          </cell>
          <cell r="AY134">
            <v>11370.05</v>
          </cell>
          <cell r="AZ134">
            <v>5823.99</v>
          </cell>
          <cell r="BA134">
            <v>2583.2199999999998</v>
          </cell>
          <cell r="BC134">
            <v>47675.172000000006</v>
          </cell>
          <cell r="BD134">
            <v>44848.06</v>
          </cell>
          <cell r="BE134">
            <v>101873.24</v>
          </cell>
        </row>
        <row r="135">
          <cell r="A135">
            <v>23711</v>
          </cell>
          <cell r="B135" t="str">
            <v>BARRETT_IC_8</v>
          </cell>
          <cell r="C135" t="str">
            <v>LONGIL</v>
          </cell>
          <cell r="D135">
            <v>31838.02</v>
          </cell>
          <cell r="E135">
            <v>28698.7</v>
          </cell>
          <cell r="F135">
            <v>33742.980000000003</v>
          </cell>
          <cell r="G135">
            <v>20620.5</v>
          </cell>
          <cell r="H135">
            <v>17913.86</v>
          </cell>
          <cell r="I135">
            <v>26562.811999999998</v>
          </cell>
          <cell r="J135">
            <v>35764.379999999997</v>
          </cell>
          <cell r="K135">
            <v>28088.93</v>
          </cell>
          <cell r="L135">
            <v>29944.7</v>
          </cell>
          <cell r="M135">
            <v>31266.00333333333</v>
          </cell>
          <cell r="N135">
            <v>4733.0600000000004</v>
          </cell>
          <cell r="O135">
            <v>8520.9599999999991</v>
          </cell>
          <cell r="P135">
            <v>9062.2099999999991</v>
          </cell>
          <cell r="Q135">
            <v>21543.4</v>
          </cell>
          <cell r="R135">
            <v>10216.5</v>
          </cell>
          <cell r="S135">
            <v>64891.356</v>
          </cell>
          <cell r="T135">
            <v>4678.47</v>
          </cell>
          <cell r="U135">
            <v>7300.03</v>
          </cell>
          <cell r="V135">
            <v>5758.06</v>
          </cell>
          <cell r="W135">
            <v>2726.84</v>
          </cell>
          <cell r="X135">
            <v>2669.43</v>
          </cell>
          <cell r="Y135">
            <v>27759.396000000004</v>
          </cell>
          <cell r="Z135">
            <v>155280.66</v>
          </cell>
          <cell r="AA135">
            <v>134939.98000000001</v>
          </cell>
          <cell r="AB135">
            <v>183579.14</v>
          </cell>
          <cell r="AC135">
            <v>212263.3</v>
          </cell>
          <cell r="AD135">
            <v>171515.77000000002</v>
          </cell>
          <cell r="AE135">
            <v>75336.31</v>
          </cell>
          <cell r="AF135">
            <v>63623.23</v>
          </cell>
          <cell r="AG135">
            <v>61874.17</v>
          </cell>
          <cell r="AH135">
            <v>36276.120000000003</v>
          </cell>
          <cell r="AI135">
            <v>54018.080000000002</v>
          </cell>
          <cell r="AJ135">
            <v>58225.582000000009</v>
          </cell>
          <cell r="AK135">
            <v>195860.62</v>
          </cell>
          <cell r="AL135">
            <v>146576.49</v>
          </cell>
          <cell r="AM135">
            <v>163064.73000000001</v>
          </cell>
          <cell r="AN135">
            <v>168500.61333333331</v>
          </cell>
          <cell r="AO135">
            <v>47041.93</v>
          </cell>
          <cell r="AP135">
            <v>44511.8</v>
          </cell>
          <cell r="AQ135">
            <v>44477.04</v>
          </cell>
          <cell r="AR135">
            <v>44513.29</v>
          </cell>
          <cell r="AS135">
            <v>40659.68</v>
          </cell>
          <cell r="AT135">
            <v>44240.748000000007</v>
          </cell>
          <cell r="AU135">
            <v>71208.350000000006</v>
          </cell>
          <cell r="AV135">
            <v>104198.9</v>
          </cell>
          <cell r="AW135">
            <v>8977.0400000000009</v>
          </cell>
          <cell r="AX135">
            <v>10975.01</v>
          </cell>
          <cell r="AY135">
            <v>11370.05</v>
          </cell>
          <cell r="AZ135">
            <v>5823.99</v>
          </cell>
          <cell r="BA135">
            <v>2583.2199999999998</v>
          </cell>
          <cell r="BC135">
            <v>47675.172000000006</v>
          </cell>
          <cell r="BD135">
            <v>44848.06</v>
          </cell>
          <cell r="BE135">
            <v>101873.24</v>
          </cell>
        </row>
        <row r="136">
          <cell r="A136">
            <v>23712</v>
          </cell>
          <cell r="B136" t="str">
            <v>GLENWOOD_IC_1_G5</v>
          </cell>
          <cell r="C136" t="str">
            <v>LONGIL</v>
          </cell>
          <cell r="D136">
            <v>31507.75</v>
          </cell>
          <cell r="E136">
            <v>28375.29</v>
          </cell>
          <cell r="F136">
            <v>33377.64</v>
          </cell>
          <cell r="G136">
            <v>20386.330000000002</v>
          </cell>
          <cell r="H136">
            <v>17697.97</v>
          </cell>
          <cell r="I136">
            <v>26268.995999999996</v>
          </cell>
          <cell r="J136">
            <v>35343.93</v>
          </cell>
          <cell r="K136">
            <v>27757.32</v>
          </cell>
          <cell r="L136">
            <v>29601.99</v>
          </cell>
          <cell r="M136">
            <v>30901.08</v>
          </cell>
          <cell r="N136">
            <v>4674.5</v>
          </cell>
          <cell r="O136">
            <v>8415.9</v>
          </cell>
          <cell r="P136">
            <v>8949.98</v>
          </cell>
          <cell r="Q136">
            <v>21282.01</v>
          </cell>
          <cell r="R136">
            <v>10092.69</v>
          </cell>
          <cell r="S136">
            <v>64098.095999999998</v>
          </cell>
          <cell r="T136">
            <v>4624.41</v>
          </cell>
          <cell r="U136">
            <v>7299.57</v>
          </cell>
          <cell r="V136">
            <v>5690.18</v>
          </cell>
          <cell r="W136">
            <v>2694.66</v>
          </cell>
          <cell r="X136">
            <v>2637.98</v>
          </cell>
          <cell r="Y136">
            <v>27536.159999999996</v>
          </cell>
          <cell r="Z136">
            <v>153417.12</v>
          </cell>
          <cell r="AA136">
            <v>133278.60999999999</v>
          </cell>
          <cell r="AB136">
            <v>181385.41</v>
          </cell>
          <cell r="AC136">
            <v>209700.13</v>
          </cell>
          <cell r="AD136">
            <v>169445.3175</v>
          </cell>
          <cell r="AE136">
            <v>74350.100000000006</v>
          </cell>
          <cell r="AF136">
            <v>62755.86</v>
          </cell>
          <cell r="AG136">
            <v>61053.52</v>
          </cell>
          <cell r="AH136">
            <v>35679.9</v>
          </cell>
          <cell r="AI136">
            <v>53209.52</v>
          </cell>
          <cell r="AJ136">
            <v>57409.780000000006</v>
          </cell>
          <cell r="AK136">
            <v>193448.81</v>
          </cell>
          <cell r="AL136">
            <v>144785.56</v>
          </cell>
          <cell r="AM136">
            <v>161085.21</v>
          </cell>
          <cell r="AN136">
            <v>166439.85999999999</v>
          </cell>
          <cell r="AO136">
            <v>46467.97</v>
          </cell>
          <cell r="AP136">
            <v>43993.73</v>
          </cell>
          <cell r="AQ136">
            <v>43933.8</v>
          </cell>
          <cell r="AR136">
            <v>43970.58</v>
          </cell>
          <cell r="AS136">
            <v>40159.57</v>
          </cell>
          <cell r="AT136">
            <v>43705.130000000005</v>
          </cell>
          <cell r="AU136">
            <v>70343.199999999997</v>
          </cell>
          <cell r="AV136">
            <v>102933.84</v>
          </cell>
          <cell r="AW136">
            <v>8868.27</v>
          </cell>
          <cell r="AX136">
            <v>10841.25</v>
          </cell>
          <cell r="AY136">
            <v>11228.6</v>
          </cell>
          <cell r="AZ136">
            <v>5751.1</v>
          </cell>
          <cell r="BA136">
            <v>2551.8000000000002</v>
          </cell>
          <cell r="BC136">
            <v>47089.224000000002</v>
          </cell>
          <cell r="BD136">
            <v>44289.36</v>
          </cell>
          <cell r="BE136">
            <v>100582.92</v>
          </cell>
        </row>
        <row r="137">
          <cell r="A137">
            <v>23713</v>
          </cell>
          <cell r="B137" t="str">
            <v>PORT_JEFF_IC</v>
          </cell>
          <cell r="C137" t="str">
            <v>LONGIL</v>
          </cell>
          <cell r="D137">
            <v>32391.4</v>
          </cell>
          <cell r="E137">
            <v>29193.14</v>
          </cell>
          <cell r="F137">
            <v>34321.18</v>
          </cell>
          <cell r="G137">
            <v>20983.21</v>
          </cell>
          <cell r="H137">
            <v>18223.62</v>
          </cell>
          <cell r="I137">
            <v>27022.51</v>
          </cell>
          <cell r="J137">
            <v>36291.410000000003</v>
          </cell>
          <cell r="K137">
            <v>28490.67</v>
          </cell>
          <cell r="L137">
            <v>30386.61</v>
          </cell>
          <cell r="M137">
            <v>31722.896666666667</v>
          </cell>
          <cell r="N137">
            <v>4813.9399999999996</v>
          </cell>
          <cell r="O137">
            <v>8667.73</v>
          </cell>
          <cell r="P137">
            <v>9217</v>
          </cell>
          <cell r="Q137">
            <v>21912.959999999999</v>
          </cell>
          <cell r="R137">
            <v>10361.280000000001</v>
          </cell>
          <cell r="S137">
            <v>65967.491999999998</v>
          </cell>
          <cell r="T137">
            <v>4747.63</v>
          </cell>
          <cell r="U137">
            <v>7390.73</v>
          </cell>
          <cell r="V137">
            <v>5843.16</v>
          </cell>
          <cell r="W137">
            <v>2767.12</v>
          </cell>
          <cell r="X137">
            <v>2708.9</v>
          </cell>
          <cell r="Y137">
            <v>28149.047999999999</v>
          </cell>
          <cell r="Z137">
            <v>157530.79999999999</v>
          </cell>
          <cell r="AA137">
            <v>136871.41</v>
          </cell>
          <cell r="AB137">
            <v>186246.84</v>
          </cell>
          <cell r="AC137">
            <v>215360.37</v>
          </cell>
          <cell r="AD137">
            <v>174002.35499999998</v>
          </cell>
          <cell r="AE137">
            <v>76569.69</v>
          </cell>
          <cell r="AF137">
            <v>64438.97</v>
          </cell>
          <cell r="AG137">
            <v>62710.13</v>
          </cell>
          <cell r="AH137">
            <v>36831.99</v>
          </cell>
          <cell r="AI137">
            <v>54895.16</v>
          </cell>
          <cell r="AJ137">
            <v>59089.188000000002</v>
          </cell>
          <cell r="AK137">
            <v>198667.34</v>
          </cell>
          <cell r="AL137">
            <v>148679.21</v>
          </cell>
          <cell r="AM137">
            <v>165402.76</v>
          </cell>
          <cell r="AN137">
            <v>170916.43666666668</v>
          </cell>
          <cell r="AO137">
            <v>47616.68</v>
          </cell>
          <cell r="AP137">
            <v>45084.38</v>
          </cell>
          <cell r="AQ137">
            <v>45020.4</v>
          </cell>
          <cell r="AR137">
            <v>45057.39</v>
          </cell>
          <cell r="AS137">
            <v>41154.92</v>
          </cell>
          <cell r="AT137">
            <v>44786.753999999994</v>
          </cell>
          <cell r="AU137">
            <v>72075.179999999993</v>
          </cell>
          <cell r="AV137">
            <v>105473.76</v>
          </cell>
          <cell r="AW137">
            <v>9087.31</v>
          </cell>
          <cell r="AX137">
            <v>11109.77</v>
          </cell>
          <cell r="AY137">
            <v>11507.88</v>
          </cell>
          <cell r="AZ137">
            <v>5894.24</v>
          </cell>
          <cell r="BA137">
            <v>2614.42</v>
          </cell>
          <cell r="BC137">
            <v>48256.343999999997</v>
          </cell>
          <cell r="BD137">
            <v>45386.080000000002</v>
          </cell>
          <cell r="BE137">
            <v>103086.6</v>
          </cell>
        </row>
        <row r="138">
          <cell r="A138">
            <v>23714</v>
          </cell>
          <cell r="B138" t="str">
            <v>WEST_BABYLON___IC</v>
          </cell>
          <cell r="C138" t="str">
            <v>LONGIL</v>
          </cell>
          <cell r="D138">
            <v>32207.83</v>
          </cell>
          <cell r="E138">
            <v>29010.22</v>
          </cell>
          <cell r="F138">
            <v>34118.959999999999</v>
          </cell>
          <cell r="G138">
            <v>20834.87</v>
          </cell>
          <cell r="H138">
            <v>18095.61</v>
          </cell>
          <cell r="I138">
            <v>26853.498</v>
          </cell>
          <cell r="J138">
            <v>36145.25</v>
          </cell>
          <cell r="K138">
            <v>28363.9</v>
          </cell>
          <cell r="L138">
            <v>30261.73</v>
          </cell>
          <cell r="M138">
            <v>31590.293333333335</v>
          </cell>
          <cell r="N138">
            <v>4780.92</v>
          </cell>
          <cell r="O138">
            <v>8607.5400000000009</v>
          </cell>
          <cell r="P138">
            <v>9153.86</v>
          </cell>
          <cell r="Q138">
            <v>21764.87</v>
          </cell>
          <cell r="R138">
            <v>10313.950000000001</v>
          </cell>
          <cell r="S138">
            <v>65545.367999999988</v>
          </cell>
          <cell r="T138">
            <v>4727.9399999999996</v>
          </cell>
          <cell r="U138">
            <v>7361.37</v>
          </cell>
          <cell r="V138">
            <v>5818.35</v>
          </cell>
          <cell r="W138">
            <v>2755.35</v>
          </cell>
          <cell r="X138">
            <v>2697.37</v>
          </cell>
          <cell r="Y138">
            <v>28032.455999999995</v>
          </cell>
          <cell r="Z138">
            <v>156802.60999999999</v>
          </cell>
          <cell r="AA138">
            <v>136276.17000000001</v>
          </cell>
          <cell r="AB138">
            <v>185332.17</v>
          </cell>
          <cell r="AC138">
            <v>214402.75</v>
          </cell>
          <cell r="AD138">
            <v>173203.42500000002</v>
          </cell>
          <cell r="AE138">
            <v>75990.850000000006</v>
          </cell>
          <cell r="AF138">
            <v>64108.88</v>
          </cell>
          <cell r="AG138">
            <v>62387.68</v>
          </cell>
          <cell r="AH138">
            <v>36580.480000000003</v>
          </cell>
          <cell r="AI138">
            <v>54510.44</v>
          </cell>
          <cell r="AJ138">
            <v>58715.666000000005</v>
          </cell>
          <cell r="AK138">
            <v>197789.21</v>
          </cell>
          <cell r="AL138">
            <v>148029.85999999999</v>
          </cell>
          <cell r="AM138">
            <v>164681.79999999999</v>
          </cell>
          <cell r="AN138">
            <v>170166.95666666664</v>
          </cell>
          <cell r="AO138">
            <v>47397.85</v>
          </cell>
          <cell r="AP138">
            <v>44879.32</v>
          </cell>
          <cell r="AQ138">
            <v>44813.29</v>
          </cell>
          <cell r="AR138">
            <v>44850.12</v>
          </cell>
          <cell r="AS138">
            <v>40966.230000000003</v>
          </cell>
          <cell r="AT138">
            <v>44581.362000000001</v>
          </cell>
          <cell r="AU138">
            <v>71744.03</v>
          </cell>
          <cell r="AV138">
            <v>104987.77</v>
          </cell>
          <cell r="AW138">
            <v>9045.44</v>
          </cell>
          <cell r="AX138">
            <v>11058.62</v>
          </cell>
          <cell r="AY138">
            <v>11455.29</v>
          </cell>
          <cell r="AZ138">
            <v>5867.39</v>
          </cell>
          <cell r="BA138">
            <v>2602.4</v>
          </cell>
          <cell r="BC138">
            <v>48034.968000000008</v>
          </cell>
          <cell r="BD138">
            <v>45179.59</v>
          </cell>
          <cell r="BE138">
            <v>102620.68</v>
          </cell>
        </row>
        <row r="139">
          <cell r="A139">
            <v>23715</v>
          </cell>
          <cell r="B139" t="str">
            <v>SHOREHAM_IC_1</v>
          </cell>
          <cell r="C139" t="str">
            <v>LONGIL</v>
          </cell>
          <cell r="D139">
            <v>32444.240000000002</v>
          </cell>
          <cell r="E139">
            <v>29241.01</v>
          </cell>
          <cell r="F139">
            <v>34377.67</v>
          </cell>
          <cell r="G139">
            <v>21015.17</v>
          </cell>
          <cell r="H139">
            <v>18251.689999999999</v>
          </cell>
          <cell r="I139">
            <v>27065.955999999998</v>
          </cell>
          <cell r="J139">
            <v>36344.410000000003</v>
          </cell>
          <cell r="K139">
            <v>28532.01</v>
          </cell>
          <cell r="L139">
            <v>30430.61</v>
          </cell>
          <cell r="M139">
            <v>31769.01</v>
          </cell>
          <cell r="N139">
            <v>4822.1400000000003</v>
          </cell>
          <cell r="O139">
            <v>8682.4500000000007</v>
          </cell>
          <cell r="P139">
            <v>9232.68</v>
          </cell>
          <cell r="Q139">
            <v>21950.15</v>
          </cell>
          <cell r="R139">
            <v>10376.879999999999</v>
          </cell>
          <cell r="S139">
            <v>66077.159999999989</v>
          </cell>
          <cell r="T139">
            <v>4754.5200000000004</v>
          </cell>
          <cell r="U139">
            <v>7399.1</v>
          </cell>
          <cell r="V139">
            <v>5851.71</v>
          </cell>
          <cell r="W139">
            <v>2771.18</v>
          </cell>
          <cell r="X139">
            <v>2712.86</v>
          </cell>
          <cell r="Y139">
            <v>28187.244000000006</v>
          </cell>
          <cell r="Z139">
            <v>157768.76999999999</v>
          </cell>
          <cell r="AA139">
            <v>137073.82</v>
          </cell>
          <cell r="AB139">
            <v>186531.89</v>
          </cell>
          <cell r="AC139">
            <v>215681.8</v>
          </cell>
          <cell r="AD139">
            <v>174264.07</v>
          </cell>
          <cell r="AE139">
            <v>76690.179999999993</v>
          </cell>
          <cell r="AF139">
            <v>64529.66</v>
          </cell>
          <cell r="AG139">
            <v>62809.01</v>
          </cell>
          <cell r="AH139">
            <v>36887.32</v>
          </cell>
          <cell r="AI139">
            <v>54987.15</v>
          </cell>
          <cell r="AJ139">
            <v>59180.664000000004</v>
          </cell>
          <cell r="AK139">
            <v>198962.96</v>
          </cell>
          <cell r="AL139">
            <v>148899.23000000001</v>
          </cell>
          <cell r="AM139">
            <v>165647.67000000001</v>
          </cell>
          <cell r="AN139">
            <v>171169.95333333334</v>
          </cell>
          <cell r="AO139">
            <v>47700.14</v>
          </cell>
          <cell r="AP139">
            <v>45162.02</v>
          </cell>
          <cell r="AQ139">
            <v>45099.25</v>
          </cell>
          <cell r="AR139">
            <v>45136.45</v>
          </cell>
          <cell r="AS139">
            <v>41226.9</v>
          </cell>
          <cell r="AT139">
            <v>44864.951999999997</v>
          </cell>
          <cell r="AU139">
            <v>72201.83</v>
          </cell>
          <cell r="AV139">
            <v>105658.74</v>
          </cell>
          <cell r="AW139">
            <v>9103.24</v>
          </cell>
          <cell r="AX139">
            <v>11129.23</v>
          </cell>
          <cell r="AY139">
            <v>11528.03</v>
          </cell>
          <cell r="AZ139">
            <v>5904.57</v>
          </cell>
          <cell r="BA139">
            <v>2619.0500000000002</v>
          </cell>
          <cell r="BC139">
            <v>48340.944000000003</v>
          </cell>
          <cell r="BD139">
            <v>45465.65</v>
          </cell>
          <cell r="BE139">
            <v>103266.54</v>
          </cell>
        </row>
        <row r="140">
          <cell r="A140">
            <v>23716</v>
          </cell>
          <cell r="B140" t="str">
            <v>SHOREHAM_IC_2</v>
          </cell>
          <cell r="C140" t="str">
            <v>LONGIL</v>
          </cell>
          <cell r="D140">
            <v>32444.240000000002</v>
          </cell>
          <cell r="E140">
            <v>29241.01</v>
          </cell>
          <cell r="F140">
            <v>34377.67</v>
          </cell>
          <cell r="G140">
            <v>21015.17</v>
          </cell>
          <cell r="H140">
            <v>18251.689999999999</v>
          </cell>
          <cell r="I140">
            <v>27065.955999999998</v>
          </cell>
          <cell r="J140">
            <v>36344.410000000003</v>
          </cell>
          <cell r="K140">
            <v>28532.01</v>
          </cell>
          <cell r="L140">
            <v>30430.61</v>
          </cell>
          <cell r="M140">
            <v>31769.01</v>
          </cell>
          <cell r="N140">
            <v>4822.1400000000003</v>
          </cell>
          <cell r="O140">
            <v>8682.4500000000007</v>
          </cell>
          <cell r="P140">
            <v>9232.68</v>
          </cell>
          <cell r="Q140">
            <v>21950.15</v>
          </cell>
          <cell r="R140">
            <v>10376.879999999999</v>
          </cell>
          <cell r="S140">
            <v>66077.159999999989</v>
          </cell>
          <cell r="T140">
            <v>4754.5200000000004</v>
          </cell>
          <cell r="U140">
            <v>7399.1</v>
          </cell>
          <cell r="V140">
            <v>5851.71</v>
          </cell>
          <cell r="W140">
            <v>2771.18</v>
          </cell>
          <cell r="X140">
            <v>2712.86</v>
          </cell>
          <cell r="Y140">
            <v>28187.244000000006</v>
          </cell>
          <cell r="Z140">
            <v>157768.76999999999</v>
          </cell>
          <cell r="AA140">
            <v>137073.82</v>
          </cell>
          <cell r="AB140">
            <v>186531.89</v>
          </cell>
          <cell r="AC140">
            <v>215681.8</v>
          </cell>
          <cell r="AD140">
            <v>174264.07</v>
          </cell>
          <cell r="AE140">
            <v>76690.179999999993</v>
          </cell>
          <cell r="AF140">
            <v>64529.66</v>
          </cell>
          <cell r="AG140">
            <v>62809.01</v>
          </cell>
          <cell r="AH140">
            <v>36887.32</v>
          </cell>
          <cell r="AI140">
            <v>54987.15</v>
          </cell>
          <cell r="AJ140">
            <v>59180.664000000004</v>
          </cell>
          <cell r="AK140">
            <v>198962.96</v>
          </cell>
          <cell r="AL140">
            <v>148899.23000000001</v>
          </cell>
          <cell r="AM140">
            <v>165647.67000000001</v>
          </cell>
          <cell r="AN140">
            <v>171169.95333333334</v>
          </cell>
          <cell r="AO140">
            <v>47700.14</v>
          </cell>
          <cell r="AP140">
            <v>45162.02</v>
          </cell>
          <cell r="AQ140">
            <v>45099.25</v>
          </cell>
          <cell r="AR140">
            <v>45136.45</v>
          </cell>
          <cell r="AS140">
            <v>41226.9</v>
          </cell>
          <cell r="AT140">
            <v>44864.951999999997</v>
          </cell>
          <cell r="AU140">
            <v>72201.83</v>
          </cell>
          <cell r="AV140">
            <v>105658.74</v>
          </cell>
          <cell r="AW140">
            <v>9103.24</v>
          </cell>
          <cell r="AX140">
            <v>11129.23</v>
          </cell>
          <cell r="AY140">
            <v>11528.03</v>
          </cell>
          <cell r="AZ140">
            <v>5904.57</v>
          </cell>
          <cell r="BA140">
            <v>2619.0500000000002</v>
          </cell>
          <cell r="BC140">
            <v>48340.944000000003</v>
          </cell>
          <cell r="BD140">
            <v>45465.65</v>
          </cell>
          <cell r="BE140">
            <v>103266.54</v>
          </cell>
        </row>
        <row r="141">
          <cell r="A141">
            <v>23717</v>
          </cell>
          <cell r="B141" t="str">
            <v>EAST_HAMPTON___GT</v>
          </cell>
          <cell r="C141" t="str">
            <v>LONGIL</v>
          </cell>
          <cell r="D141">
            <v>33258.04</v>
          </cell>
          <cell r="E141">
            <v>29974.52</v>
          </cell>
          <cell r="F141">
            <v>35240.080000000002</v>
          </cell>
          <cell r="G141">
            <v>21535.64</v>
          </cell>
          <cell r="H141">
            <v>18703.560000000001</v>
          </cell>
          <cell r="I141">
            <v>27742.367999999999</v>
          </cell>
          <cell r="J141">
            <v>37239.9</v>
          </cell>
          <cell r="K141">
            <v>29235.17</v>
          </cell>
          <cell r="L141">
            <v>31180.39</v>
          </cell>
          <cell r="M141">
            <v>32551.820000000003</v>
          </cell>
          <cell r="N141">
            <v>4943.1899999999996</v>
          </cell>
          <cell r="O141">
            <v>8900.3799999999992</v>
          </cell>
          <cell r="P141">
            <v>9464.44</v>
          </cell>
          <cell r="Q141">
            <v>22501.11</v>
          </cell>
          <cell r="R141">
            <v>10633.21</v>
          </cell>
          <cell r="S141">
            <v>67730.796000000002</v>
          </cell>
          <cell r="T141">
            <v>4871.68</v>
          </cell>
          <cell r="U141">
            <v>7532.91</v>
          </cell>
          <cell r="V141">
            <v>5995.92</v>
          </cell>
          <cell r="W141">
            <v>2839.47</v>
          </cell>
          <cell r="X141">
            <v>2779.72</v>
          </cell>
          <cell r="Y141">
            <v>28823.640000000003</v>
          </cell>
          <cell r="Z141">
            <v>161666.57999999999</v>
          </cell>
          <cell r="AA141">
            <v>140458.76</v>
          </cell>
          <cell r="AB141">
            <v>191141.57</v>
          </cell>
          <cell r="AC141">
            <v>221008.45</v>
          </cell>
          <cell r="AD141">
            <v>178568.84</v>
          </cell>
          <cell r="AE141">
            <v>78604.490000000005</v>
          </cell>
          <cell r="AF141">
            <v>66144.460000000006</v>
          </cell>
          <cell r="AG141">
            <v>64376.7</v>
          </cell>
          <cell r="AH141">
            <v>37815.61</v>
          </cell>
          <cell r="AI141">
            <v>56424.01</v>
          </cell>
          <cell r="AJ141">
            <v>60673.054000000004</v>
          </cell>
          <cell r="AK141">
            <v>203876.69</v>
          </cell>
          <cell r="AL141">
            <v>152576.24</v>
          </cell>
          <cell r="AM141">
            <v>169738.28</v>
          </cell>
          <cell r="AN141">
            <v>175397.06999999998</v>
          </cell>
          <cell r="AO141">
            <v>48973.52</v>
          </cell>
          <cell r="AP141">
            <v>46368.959999999999</v>
          </cell>
          <cell r="AQ141">
            <v>46303.06</v>
          </cell>
          <cell r="AR141">
            <v>46341.27</v>
          </cell>
          <cell r="AS141">
            <v>42327.67</v>
          </cell>
          <cell r="AT141">
            <v>46062.895999999993</v>
          </cell>
          <cell r="AU141">
            <v>74128.89</v>
          </cell>
          <cell r="AV141">
            <v>108479.14</v>
          </cell>
          <cell r="AW141">
            <v>9346.25</v>
          </cell>
          <cell r="AX141">
            <v>11426.34</v>
          </cell>
          <cell r="AY141">
            <v>11835.81</v>
          </cell>
          <cell r="AZ141">
            <v>6062.2</v>
          </cell>
          <cell r="BA141">
            <v>2688.91</v>
          </cell>
          <cell r="BC141">
            <v>49631.411999999989</v>
          </cell>
          <cell r="BD141">
            <v>46679.44</v>
          </cell>
          <cell r="BE141">
            <v>106024.38</v>
          </cell>
        </row>
        <row r="142">
          <cell r="A142">
            <v>23718</v>
          </cell>
          <cell r="B142" t="str">
            <v>NORTHPORT___IC</v>
          </cell>
          <cell r="C142" t="str">
            <v>LONGIL</v>
          </cell>
          <cell r="D142">
            <v>31892.63</v>
          </cell>
          <cell r="E142">
            <v>28747.05</v>
          </cell>
          <cell r="F142">
            <v>33795.69</v>
          </cell>
          <cell r="G142">
            <v>20665.66</v>
          </cell>
          <cell r="H142">
            <v>17950.439999999999</v>
          </cell>
          <cell r="I142">
            <v>26610.294000000002</v>
          </cell>
          <cell r="J142">
            <v>35864.46</v>
          </cell>
          <cell r="K142">
            <v>28150.85</v>
          </cell>
          <cell r="L142">
            <v>30026.7</v>
          </cell>
          <cell r="M142">
            <v>31347.336666666666</v>
          </cell>
          <cell r="N142">
            <v>4741.37</v>
          </cell>
          <cell r="O142">
            <v>8537.24</v>
          </cell>
          <cell r="P142">
            <v>9078.0400000000009</v>
          </cell>
          <cell r="Q142">
            <v>21581.96</v>
          </cell>
          <cell r="R142">
            <v>10239.43</v>
          </cell>
          <cell r="S142">
            <v>65013.648000000001</v>
          </cell>
          <cell r="T142">
            <v>4691.49</v>
          </cell>
          <cell r="U142">
            <v>7304.04</v>
          </cell>
          <cell r="V142">
            <v>5774.27</v>
          </cell>
          <cell r="W142">
            <v>2734.54</v>
          </cell>
          <cell r="X142">
            <v>2676.99</v>
          </cell>
          <cell r="Y142">
            <v>27817.596000000005</v>
          </cell>
          <cell r="Z142">
            <v>155680.29999999999</v>
          </cell>
          <cell r="AA142">
            <v>135262.64000000001</v>
          </cell>
          <cell r="AB142">
            <v>184061.99</v>
          </cell>
          <cell r="AC142">
            <v>212854.6</v>
          </cell>
          <cell r="AD142">
            <v>171964.88250000001</v>
          </cell>
          <cell r="AE142">
            <v>75420.850000000006</v>
          </cell>
          <cell r="AF142">
            <v>63690.93</v>
          </cell>
          <cell r="AG142">
            <v>61999.65</v>
          </cell>
          <cell r="AH142">
            <v>36276.28</v>
          </cell>
          <cell r="AI142">
            <v>54066.12</v>
          </cell>
          <cell r="AJ142">
            <v>58290.766000000003</v>
          </cell>
          <cell r="AK142">
            <v>196336.46</v>
          </cell>
          <cell r="AL142">
            <v>146932.35</v>
          </cell>
          <cell r="AM142">
            <v>163460.06</v>
          </cell>
          <cell r="AN142">
            <v>168909.62333333332</v>
          </cell>
          <cell r="AO142">
            <v>47097.68</v>
          </cell>
          <cell r="AP142">
            <v>44594.16</v>
          </cell>
          <cell r="AQ142">
            <v>44529.77</v>
          </cell>
          <cell r="AR142">
            <v>44566.25</v>
          </cell>
          <cell r="AS142">
            <v>40706.54</v>
          </cell>
          <cell r="AT142">
            <v>44298.879999999997</v>
          </cell>
          <cell r="AU142">
            <v>71289.94</v>
          </cell>
          <cell r="AV142">
            <v>104323.94</v>
          </cell>
          <cell r="AW142">
            <v>8988.2999999999993</v>
          </cell>
          <cell r="AX142">
            <v>10988.69</v>
          </cell>
          <cell r="AY142">
            <v>11382.45</v>
          </cell>
          <cell r="AZ142">
            <v>5830.03</v>
          </cell>
          <cell r="BA142">
            <v>2585.94</v>
          </cell>
          <cell r="BC142">
            <v>47730.491999999998</v>
          </cell>
          <cell r="BD142">
            <v>44891.59</v>
          </cell>
          <cell r="BE142">
            <v>101964.02</v>
          </cell>
        </row>
        <row r="143">
          <cell r="A143">
            <v>23719</v>
          </cell>
          <cell r="B143" t="str">
            <v>SOUTHOLD___IC</v>
          </cell>
          <cell r="C143" t="str">
            <v>LONGIL</v>
          </cell>
          <cell r="D143">
            <v>33213.279999999999</v>
          </cell>
          <cell r="E143">
            <v>29934.19</v>
          </cell>
          <cell r="F143">
            <v>35192.660000000003</v>
          </cell>
          <cell r="G143">
            <v>21506.74</v>
          </cell>
          <cell r="H143">
            <v>18678.47</v>
          </cell>
          <cell r="I143">
            <v>27705.068000000007</v>
          </cell>
          <cell r="J143">
            <v>37191.550000000003</v>
          </cell>
          <cell r="K143">
            <v>29197.200000000001</v>
          </cell>
          <cell r="L143">
            <v>31139.9</v>
          </cell>
          <cell r="M143">
            <v>32509.55</v>
          </cell>
          <cell r="N143">
            <v>4936.54</v>
          </cell>
          <cell r="O143">
            <v>8888.4</v>
          </cell>
          <cell r="P143">
            <v>9451.7099999999991</v>
          </cell>
          <cell r="Q143">
            <v>22470.83</v>
          </cell>
          <cell r="R143">
            <v>10619.37</v>
          </cell>
          <cell r="S143">
            <v>67640.22</v>
          </cell>
          <cell r="T143">
            <v>4865.3500000000004</v>
          </cell>
          <cell r="U143">
            <v>7525.64</v>
          </cell>
          <cell r="V143">
            <v>5988.13</v>
          </cell>
          <cell r="W143">
            <v>2835.78</v>
          </cell>
          <cell r="X143">
            <v>2776.11</v>
          </cell>
          <cell r="Y143">
            <v>28789.212</v>
          </cell>
          <cell r="Z143">
            <v>161456.20000000001</v>
          </cell>
          <cell r="AA143">
            <v>140276.01999999999</v>
          </cell>
          <cell r="AB143">
            <v>190892.82</v>
          </cell>
          <cell r="AC143">
            <v>220720.9</v>
          </cell>
          <cell r="AD143">
            <v>178336.48499999999</v>
          </cell>
          <cell r="AE143">
            <v>78498.539999999994</v>
          </cell>
          <cell r="AF143">
            <v>66055.37</v>
          </cell>
          <cell r="AG143">
            <v>64289.95</v>
          </cell>
          <cell r="AH143">
            <v>37763.910000000003</v>
          </cell>
          <cell r="AI143">
            <v>56345.79</v>
          </cell>
          <cell r="AJ143">
            <v>60590.712</v>
          </cell>
          <cell r="AK143">
            <v>203611.43</v>
          </cell>
          <cell r="AL143">
            <v>152377.72</v>
          </cell>
          <cell r="AM143">
            <v>169517.44</v>
          </cell>
          <cell r="AN143">
            <v>175168.86333333337</v>
          </cell>
          <cell r="AO143">
            <v>48892.31</v>
          </cell>
          <cell r="AP143">
            <v>46291.97</v>
          </cell>
          <cell r="AQ143">
            <v>46226.3</v>
          </cell>
          <cell r="AR143">
            <v>46264.43</v>
          </cell>
          <cell r="AS143">
            <v>42257.46</v>
          </cell>
          <cell r="AT143">
            <v>45986.493999999999</v>
          </cell>
          <cell r="AU143">
            <v>74006</v>
          </cell>
          <cell r="AV143">
            <v>108299.27</v>
          </cell>
          <cell r="AW143">
            <v>9330.75</v>
          </cell>
          <cell r="AX143">
            <v>11407.39</v>
          </cell>
          <cell r="AY143">
            <v>11816.18</v>
          </cell>
          <cell r="AZ143">
            <v>6052.15</v>
          </cell>
          <cell r="BA143">
            <v>2684.46</v>
          </cell>
          <cell r="BC143">
            <v>49549.115999999995</v>
          </cell>
          <cell r="BD143">
            <v>46602.02</v>
          </cell>
          <cell r="BE143">
            <v>105848.46</v>
          </cell>
        </row>
        <row r="144">
          <cell r="A144">
            <v>23720</v>
          </cell>
          <cell r="B144" t="str">
            <v>SOUTH_HAMPTN___IC</v>
          </cell>
          <cell r="C144" t="str">
            <v>LONGIL</v>
          </cell>
          <cell r="D144">
            <v>32973.07</v>
          </cell>
          <cell r="E144">
            <v>29717.71</v>
          </cell>
          <cell r="F144">
            <v>34938.15</v>
          </cell>
          <cell r="G144">
            <v>21352.38</v>
          </cell>
          <cell r="H144">
            <v>18544.46</v>
          </cell>
          <cell r="I144">
            <v>27505.153999999999</v>
          </cell>
          <cell r="J144">
            <v>36927.910000000003</v>
          </cell>
          <cell r="K144">
            <v>28990.1</v>
          </cell>
          <cell r="L144">
            <v>30919.07</v>
          </cell>
          <cell r="M144">
            <v>32279.026666666672</v>
          </cell>
          <cell r="N144">
            <v>4900.84</v>
          </cell>
          <cell r="O144">
            <v>8824.1299999999992</v>
          </cell>
          <cell r="P144">
            <v>9383.36</v>
          </cell>
          <cell r="Q144">
            <v>22308.33</v>
          </cell>
          <cell r="R144">
            <v>10543.92</v>
          </cell>
          <cell r="S144">
            <v>67152.695999999996</v>
          </cell>
          <cell r="T144">
            <v>4830.8500000000004</v>
          </cell>
          <cell r="U144">
            <v>7486.48</v>
          </cell>
          <cell r="V144">
            <v>5945.67</v>
          </cell>
          <cell r="W144">
            <v>2815.67</v>
          </cell>
          <cell r="X144">
            <v>2756.42</v>
          </cell>
          <cell r="Y144">
            <v>28602.107999999993</v>
          </cell>
          <cell r="Z144">
            <v>160309.04999999999</v>
          </cell>
          <cell r="AA144">
            <v>139279.48000000001</v>
          </cell>
          <cell r="AB144">
            <v>189536.46</v>
          </cell>
          <cell r="AC144">
            <v>219152.89</v>
          </cell>
          <cell r="AD144">
            <v>177069.47</v>
          </cell>
          <cell r="AE144">
            <v>77921.5</v>
          </cell>
          <cell r="AF144">
            <v>65568.5</v>
          </cell>
          <cell r="AG144">
            <v>63817.62</v>
          </cell>
          <cell r="AH144">
            <v>37484.949999999997</v>
          </cell>
          <cell r="AI144">
            <v>55908.37</v>
          </cell>
          <cell r="AJ144">
            <v>60140.188000000002</v>
          </cell>
          <cell r="AK144">
            <v>202165.06</v>
          </cell>
          <cell r="AL144">
            <v>151295.24</v>
          </cell>
          <cell r="AM144">
            <v>168313.22</v>
          </cell>
          <cell r="AN144">
            <v>173924.50666666668</v>
          </cell>
          <cell r="AO144">
            <v>48491.93</v>
          </cell>
          <cell r="AP144">
            <v>45913.08</v>
          </cell>
          <cell r="AQ144">
            <v>45847.71</v>
          </cell>
          <cell r="AR144">
            <v>45885.55</v>
          </cell>
          <cell r="AS144">
            <v>41911.449999999997</v>
          </cell>
          <cell r="AT144">
            <v>45609.944000000003</v>
          </cell>
          <cell r="AU144">
            <v>73399.89</v>
          </cell>
          <cell r="AV144">
            <v>107412.36</v>
          </cell>
          <cell r="AW144">
            <v>9254.34</v>
          </cell>
          <cell r="AX144">
            <v>11313.97</v>
          </cell>
          <cell r="AY144">
            <v>11719.42</v>
          </cell>
          <cell r="AZ144">
            <v>6002.59</v>
          </cell>
          <cell r="BA144">
            <v>2662.46</v>
          </cell>
          <cell r="BC144">
            <v>49143.335999999996</v>
          </cell>
          <cell r="BD144">
            <v>46220.42</v>
          </cell>
          <cell r="BE144">
            <v>104981.88</v>
          </cell>
        </row>
        <row r="145">
          <cell r="A145">
            <v>23721</v>
          </cell>
          <cell r="B145" t="str">
            <v>MONTAUK___DIESEL</v>
          </cell>
          <cell r="C145" t="str">
            <v>LONGIL</v>
          </cell>
          <cell r="D145">
            <v>33258.04</v>
          </cell>
          <cell r="E145">
            <v>29974.52</v>
          </cell>
          <cell r="F145">
            <v>35240.080000000002</v>
          </cell>
          <cell r="G145">
            <v>21535.64</v>
          </cell>
          <cell r="H145">
            <v>18703.560000000001</v>
          </cell>
          <cell r="I145">
            <v>27742.367999999999</v>
          </cell>
          <cell r="J145">
            <v>37239.9</v>
          </cell>
          <cell r="K145">
            <v>29235.17</v>
          </cell>
          <cell r="L145">
            <v>31180.39</v>
          </cell>
          <cell r="M145">
            <v>32551.820000000003</v>
          </cell>
          <cell r="N145">
            <v>4943.1899999999996</v>
          </cell>
          <cell r="O145">
            <v>8900.3799999999992</v>
          </cell>
          <cell r="P145">
            <v>9464.44</v>
          </cell>
          <cell r="Q145">
            <v>22501.11</v>
          </cell>
          <cell r="R145">
            <v>10633.21</v>
          </cell>
          <cell r="S145">
            <v>67730.796000000002</v>
          </cell>
          <cell r="T145">
            <v>4871.68</v>
          </cell>
          <cell r="U145">
            <v>7532.91</v>
          </cell>
          <cell r="V145">
            <v>5995.92</v>
          </cell>
          <cell r="W145">
            <v>2839.47</v>
          </cell>
          <cell r="X145">
            <v>2779.72</v>
          </cell>
          <cell r="Y145">
            <v>28823.640000000003</v>
          </cell>
          <cell r="Z145">
            <v>161666.57999999999</v>
          </cell>
          <cell r="AA145">
            <v>140458.76</v>
          </cell>
          <cell r="AB145">
            <v>191141.57</v>
          </cell>
          <cell r="AC145">
            <v>221008.45</v>
          </cell>
          <cell r="AD145">
            <v>178568.84</v>
          </cell>
          <cell r="AE145">
            <v>78604.490000000005</v>
          </cell>
          <cell r="AF145">
            <v>66144.460000000006</v>
          </cell>
          <cell r="AG145">
            <v>64376.7</v>
          </cell>
          <cell r="AH145">
            <v>37815.61</v>
          </cell>
          <cell r="AI145">
            <v>56424.01</v>
          </cell>
          <cell r="AJ145">
            <v>60673.054000000004</v>
          </cell>
          <cell r="AK145">
            <v>203876.69</v>
          </cell>
          <cell r="AL145">
            <v>152576.24</v>
          </cell>
          <cell r="AM145">
            <v>169738.28</v>
          </cell>
          <cell r="AN145">
            <v>175397.06999999998</v>
          </cell>
          <cell r="AO145">
            <v>48973.52</v>
          </cell>
          <cell r="AP145">
            <v>46368.959999999999</v>
          </cell>
          <cell r="AQ145">
            <v>46303.06</v>
          </cell>
          <cell r="AR145">
            <v>46341.27</v>
          </cell>
          <cell r="AS145">
            <v>42327.67</v>
          </cell>
          <cell r="AT145">
            <v>46062.895999999993</v>
          </cell>
          <cell r="AU145">
            <v>74128.89</v>
          </cell>
          <cell r="AV145">
            <v>108479.14</v>
          </cell>
          <cell r="AW145">
            <v>9346.25</v>
          </cell>
          <cell r="AX145">
            <v>11426.34</v>
          </cell>
          <cell r="AY145">
            <v>11835.81</v>
          </cell>
          <cell r="AZ145">
            <v>6062.2</v>
          </cell>
          <cell r="BA145">
            <v>2688.91</v>
          </cell>
          <cell r="BC145">
            <v>49631.411999999989</v>
          </cell>
          <cell r="BD145">
            <v>46679.44</v>
          </cell>
          <cell r="BE145">
            <v>106024.38</v>
          </cell>
        </row>
        <row r="146">
          <cell r="A146">
            <v>23722</v>
          </cell>
          <cell r="B146" t="str">
            <v>EAST_HAMPTON___DIESEL</v>
          </cell>
          <cell r="C146" t="str">
            <v>LONGIL</v>
          </cell>
          <cell r="D146">
            <v>33258.04</v>
          </cell>
          <cell r="E146">
            <v>29974.52</v>
          </cell>
          <cell r="F146">
            <v>35240.080000000002</v>
          </cell>
          <cell r="G146">
            <v>21535.64</v>
          </cell>
          <cell r="H146">
            <v>18703.560000000001</v>
          </cell>
          <cell r="I146">
            <v>27742.367999999999</v>
          </cell>
          <cell r="J146">
            <v>37239.9</v>
          </cell>
          <cell r="K146">
            <v>29235.17</v>
          </cell>
          <cell r="L146">
            <v>31180.39</v>
          </cell>
          <cell r="M146">
            <v>32551.820000000003</v>
          </cell>
          <cell r="N146">
            <v>4943.1899999999996</v>
          </cell>
          <cell r="O146">
            <v>8900.3799999999992</v>
          </cell>
          <cell r="P146">
            <v>9464.44</v>
          </cell>
          <cell r="Q146">
            <v>22501.11</v>
          </cell>
          <cell r="R146">
            <v>10633.21</v>
          </cell>
          <cell r="S146">
            <v>67730.796000000002</v>
          </cell>
          <cell r="T146">
            <v>4871.68</v>
          </cell>
          <cell r="U146">
            <v>7532.91</v>
          </cell>
          <cell r="V146">
            <v>5995.92</v>
          </cell>
          <cell r="W146">
            <v>2839.47</v>
          </cell>
          <cell r="X146">
            <v>2779.72</v>
          </cell>
          <cell r="Y146">
            <v>28823.640000000003</v>
          </cell>
          <cell r="Z146">
            <v>161666.57999999999</v>
          </cell>
          <cell r="AA146">
            <v>140458.76</v>
          </cell>
          <cell r="AB146">
            <v>191141.57</v>
          </cell>
          <cell r="AC146">
            <v>221008.45</v>
          </cell>
          <cell r="AD146">
            <v>178568.84</v>
          </cell>
          <cell r="AE146">
            <v>78604.490000000005</v>
          </cell>
          <cell r="AF146">
            <v>66144.460000000006</v>
          </cell>
          <cell r="AG146">
            <v>64376.7</v>
          </cell>
          <cell r="AH146">
            <v>37815.61</v>
          </cell>
          <cell r="AI146">
            <v>56424.01</v>
          </cell>
          <cell r="AJ146">
            <v>60673.054000000004</v>
          </cell>
          <cell r="AK146">
            <v>203876.69</v>
          </cell>
          <cell r="AL146">
            <v>152576.24</v>
          </cell>
          <cell r="AM146">
            <v>169738.28</v>
          </cell>
          <cell r="AN146">
            <v>175397.06999999998</v>
          </cell>
          <cell r="AO146">
            <v>48973.52</v>
          </cell>
          <cell r="AP146">
            <v>46368.959999999999</v>
          </cell>
          <cell r="AQ146">
            <v>46303.06</v>
          </cell>
          <cell r="AR146">
            <v>46341.27</v>
          </cell>
          <cell r="AS146">
            <v>42327.67</v>
          </cell>
          <cell r="AT146">
            <v>46062.895999999993</v>
          </cell>
          <cell r="AU146">
            <v>74128.89</v>
          </cell>
          <cell r="AV146">
            <v>108479.14</v>
          </cell>
          <cell r="AW146">
            <v>9346.25</v>
          </cell>
          <cell r="AX146">
            <v>11426.34</v>
          </cell>
          <cell r="AY146">
            <v>11835.81</v>
          </cell>
          <cell r="AZ146">
            <v>6062.2</v>
          </cell>
          <cell r="BA146">
            <v>2688.91</v>
          </cell>
          <cell r="BC146">
            <v>49631.411999999989</v>
          </cell>
          <cell r="BD146">
            <v>46679.44</v>
          </cell>
          <cell r="BE146">
            <v>106024.38</v>
          </cell>
        </row>
        <row r="147">
          <cell r="A147">
            <v>23729</v>
          </cell>
          <cell r="B147" t="str">
            <v>RAVENSWOOD_GT_1</v>
          </cell>
          <cell r="C147" t="str">
            <v>N.Y.C.</v>
          </cell>
          <cell r="D147">
            <v>81006.61</v>
          </cell>
          <cell r="E147">
            <v>65593.09</v>
          </cell>
          <cell r="F147">
            <v>74581.850000000006</v>
          </cell>
          <cell r="G147">
            <v>50469.72</v>
          </cell>
          <cell r="H147">
            <v>45946.13</v>
          </cell>
          <cell r="I147">
            <v>63519.48</v>
          </cell>
          <cell r="J147">
            <v>40068.31</v>
          </cell>
          <cell r="K147">
            <v>34626</v>
          </cell>
          <cell r="L147">
            <v>38015.870000000003</v>
          </cell>
          <cell r="M147">
            <v>37570.06</v>
          </cell>
          <cell r="N147">
            <v>4665.8500000000004</v>
          </cell>
          <cell r="O147">
            <v>10784.25</v>
          </cell>
          <cell r="P147">
            <v>10831.03</v>
          </cell>
          <cell r="Q147">
            <v>21686.21</v>
          </cell>
          <cell r="R147">
            <v>11728.86</v>
          </cell>
          <cell r="S147">
            <v>71635.44</v>
          </cell>
          <cell r="T147">
            <v>6380.36</v>
          </cell>
          <cell r="U147">
            <v>10882.84</v>
          </cell>
          <cell r="V147">
            <v>8478.0400000000009</v>
          </cell>
          <cell r="W147">
            <v>4577.8999999999996</v>
          </cell>
          <cell r="X147">
            <v>4362.6899999999996</v>
          </cell>
          <cell r="Y147">
            <v>41618.195999999996</v>
          </cell>
          <cell r="Z147">
            <v>182889.39</v>
          </cell>
          <cell r="AA147">
            <v>166017.66</v>
          </cell>
          <cell r="AB147">
            <v>217077.04</v>
          </cell>
          <cell r="AC147">
            <v>302077.57</v>
          </cell>
          <cell r="AD147">
            <v>217015.41500000004</v>
          </cell>
          <cell r="AE147">
            <v>138296.69</v>
          </cell>
          <cell r="AF147">
            <v>128326.17</v>
          </cell>
          <cell r="AG147">
            <v>137715.41</v>
          </cell>
          <cell r="AH147">
            <v>133115.47</v>
          </cell>
          <cell r="AI147">
            <v>121247.67</v>
          </cell>
          <cell r="AJ147">
            <v>131740.28200000001</v>
          </cell>
          <cell r="AK147">
            <v>219088.33</v>
          </cell>
          <cell r="AL147">
            <v>200105.08</v>
          </cell>
          <cell r="AM147">
            <v>214028.43</v>
          </cell>
          <cell r="AN147">
            <v>211073.94666666666</v>
          </cell>
          <cell r="AO147">
            <v>71869.67</v>
          </cell>
          <cell r="AP147">
            <v>67659.64</v>
          </cell>
          <cell r="AQ147">
            <v>70931.28</v>
          </cell>
          <cell r="AR147">
            <v>71846.710000000006</v>
          </cell>
          <cell r="AS147">
            <v>68468.33</v>
          </cell>
          <cell r="AT147">
            <v>70155.126000000004</v>
          </cell>
          <cell r="AU147">
            <v>100740.11</v>
          </cell>
          <cell r="AV147">
            <v>185616.93</v>
          </cell>
          <cell r="AW147">
            <v>17016.330000000002</v>
          </cell>
          <cell r="AX147">
            <v>19133.8</v>
          </cell>
          <cell r="AY147">
            <v>19365.07</v>
          </cell>
          <cell r="AZ147">
            <v>14493.67</v>
          </cell>
          <cell r="BA147">
            <v>5994.85</v>
          </cell>
          <cell r="BC147">
            <v>91204.464000000007</v>
          </cell>
          <cell r="BD147">
            <v>80815.03</v>
          </cell>
          <cell r="BE147">
            <v>152278.13</v>
          </cell>
        </row>
        <row r="148">
          <cell r="A148">
            <v>23743</v>
          </cell>
          <cell r="B148" t="str">
            <v>JARVIS____</v>
          </cell>
          <cell r="C148" t="str">
            <v>MHK_VL</v>
          </cell>
          <cell r="D148">
            <v>-409.8</v>
          </cell>
          <cell r="E148">
            <v>-718.54</v>
          </cell>
          <cell r="F148">
            <v>-1124.82</v>
          </cell>
          <cell r="G148">
            <v>-541.22</v>
          </cell>
          <cell r="H148">
            <v>-474.99</v>
          </cell>
          <cell r="I148">
            <v>-653.87400000000002</v>
          </cell>
          <cell r="J148">
            <v>-567.14</v>
          </cell>
          <cell r="K148">
            <v>-391.81</v>
          </cell>
          <cell r="L148">
            <v>-422.5</v>
          </cell>
          <cell r="M148">
            <v>-460.48333333333335</v>
          </cell>
          <cell r="N148">
            <v>-172.41</v>
          </cell>
          <cell r="O148">
            <v>-238.74</v>
          </cell>
          <cell r="P148">
            <v>-129.12</v>
          </cell>
          <cell r="Q148">
            <v>-618.99</v>
          </cell>
          <cell r="R148">
            <v>-195.76</v>
          </cell>
          <cell r="S148">
            <v>-1626.0240000000001</v>
          </cell>
          <cell r="T148">
            <v>-78.430000000000007</v>
          </cell>
          <cell r="U148">
            <v>-149.99</v>
          </cell>
          <cell r="V148">
            <v>-130.88</v>
          </cell>
          <cell r="W148">
            <v>-59.39</v>
          </cell>
          <cell r="X148">
            <v>-64.39</v>
          </cell>
          <cell r="Y148">
            <v>-579.69600000000003</v>
          </cell>
          <cell r="Z148">
            <v>-4414.2</v>
          </cell>
          <cell r="AA148">
            <v>-3370.34</v>
          </cell>
          <cell r="AB148">
            <v>-4764.75</v>
          </cell>
          <cell r="AC148">
            <v>-6501.44</v>
          </cell>
          <cell r="AD148">
            <v>-4762.6824999999999</v>
          </cell>
          <cell r="AE148">
            <v>-1953.81</v>
          </cell>
          <cell r="AF148">
            <v>-485.24</v>
          </cell>
          <cell r="AG148">
            <v>-340.07</v>
          </cell>
          <cell r="AH148">
            <v>-354.81</v>
          </cell>
          <cell r="AI148">
            <v>-1136.0999999999999</v>
          </cell>
          <cell r="AJ148">
            <v>-854.00600000000009</v>
          </cell>
          <cell r="AK148">
            <v>-4905.1400000000003</v>
          </cell>
          <cell r="AL148">
            <v>-2757.76</v>
          </cell>
          <cell r="AM148">
            <v>-4250.18</v>
          </cell>
          <cell r="AN148">
            <v>-3971.0266666666671</v>
          </cell>
          <cell r="AO148">
            <v>-1019.91</v>
          </cell>
          <cell r="AP148">
            <v>-1008.93</v>
          </cell>
          <cell r="AQ148">
            <v>-938.63</v>
          </cell>
          <cell r="AR148">
            <v>-953.97</v>
          </cell>
          <cell r="AS148">
            <v>-873.31</v>
          </cell>
          <cell r="AT148">
            <v>-958.95</v>
          </cell>
          <cell r="AU148">
            <v>-1039.3399999999999</v>
          </cell>
          <cell r="AV148">
            <v>-2403.4899999999998</v>
          </cell>
          <cell r="AW148">
            <v>-178.76</v>
          </cell>
          <cell r="AX148">
            <v>-231.76</v>
          </cell>
          <cell r="AY148">
            <v>-187.86</v>
          </cell>
          <cell r="AZ148">
            <v>-67.53</v>
          </cell>
          <cell r="BA148">
            <v>-28.2</v>
          </cell>
          <cell r="BC148">
            <v>-832.93200000000002</v>
          </cell>
          <cell r="BD148">
            <v>-443.14</v>
          </cell>
          <cell r="BE148">
            <v>-862.45</v>
          </cell>
        </row>
        <row r="149">
          <cell r="A149">
            <v>23744</v>
          </cell>
          <cell r="B149" t="str">
            <v>NINE_MILE_2</v>
          </cell>
          <cell r="C149" t="str">
            <v>CENTRL</v>
          </cell>
          <cell r="D149">
            <v>1595.39</v>
          </cell>
          <cell r="E149">
            <v>1254.96</v>
          </cell>
          <cell r="F149">
            <v>2987.44</v>
          </cell>
          <cell r="G149">
            <v>932.94</v>
          </cell>
          <cell r="H149">
            <v>835.89</v>
          </cell>
          <cell r="I149">
            <v>1521.3240000000003</v>
          </cell>
          <cell r="J149">
            <v>892.95</v>
          </cell>
          <cell r="K149">
            <v>227.89</v>
          </cell>
          <cell r="L149">
            <v>-271.85000000000002</v>
          </cell>
          <cell r="M149">
            <v>282.99666666666673</v>
          </cell>
          <cell r="N149">
            <v>414.3</v>
          </cell>
          <cell r="O149">
            <v>421.93</v>
          </cell>
          <cell r="P149">
            <v>909.81</v>
          </cell>
          <cell r="Q149">
            <v>1108.6500000000001</v>
          </cell>
          <cell r="R149">
            <v>371.05</v>
          </cell>
          <cell r="S149">
            <v>3870.8879999999999</v>
          </cell>
          <cell r="T149">
            <v>-9.51</v>
          </cell>
          <cell r="U149">
            <v>-164.01</v>
          </cell>
          <cell r="V149">
            <v>195.87</v>
          </cell>
          <cell r="W149">
            <v>71.260000000000005</v>
          </cell>
          <cell r="X149">
            <v>106.18</v>
          </cell>
          <cell r="Y149">
            <v>239.74800000000005</v>
          </cell>
          <cell r="Z149">
            <v>8970.59</v>
          </cell>
          <cell r="AA149">
            <v>7045.59</v>
          </cell>
          <cell r="AB149">
            <v>9900.5400000000009</v>
          </cell>
          <cell r="AC149">
            <v>8892.74</v>
          </cell>
          <cell r="AD149">
            <v>8702.3649999999998</v>
          </cell>
          <cell r="AE149">
            <v>7181.45</v>
          </cell>
          <cell r="AF149">
            <v>1736.82</v>
          </cell>
          <cell r="AG149">
            <v>1498.16</v>
          </cell>
          <cell r="AH149">
            <v>1321.86</v>
          </cell>
          <cell r="AI149">
            <v>2247.9899999999998</v>
          </cell>
          <cell r="AJ149">
            <v>2797.2560000000003</v>
          </cell>
          <cell r="AK149">
            <v>15470.95</v>
          </cell>
          <cell r="AL149">
            <v>5286.72</v>
          </cell>
          <cell r="AM149">
            <v>3402.11</v>
          </cell>
          <cell r="AN149">
            <v>8053.2600000000011</v>
          </cell>
          <cell r="AO149">
            <v>303.2</v>
          </cell>
          <cell r="AP149">
            <v>15</v>
          </cell>
          <cell r="AQ149">
            <v>-303.49</v>
          </cell>
          <cell r="AR149">
            <v>-444.69</v>
          </cell>
          <cell r="AS149">
            <v>-1583.44</v>
          </cell>
          <cell r="AT149">
            <v>-402.68400000000003</v>
          </cell>
          <cell r="AU149">
            <v>-2459.9699999999998</v>
          </cell>
          <cell r="AV149">
            <v>-3086.89</v>
          </cell>
          <cell r="AW149">
            <v>17.989999999999998</v>
          </cell>
          <cell r="AX149">
            <v>264.62</v>
          </cell>
          <cell r="AY149">
            <v>200</v>
          </cell>
          <cell r="AZ149">
            <v>150.61000000000001</v>
          </cell>
          <cell r="BA149">
            <v>-33.83</v>
          </cell>
          <cell r="BC149">
            <v>719.26800000000003</v>
          </cell>
          <cell r="BD149">
            <v>1039.22</v>
          </cell>
          <cell r="BE149">
            <v>2386.83</v>
          </cell>
        </row>
        <row r="150">
          <cell r="A150">
            <v>23754</v>
          </cell>
          <cell r="B150" t="str">
            <v>HIGH_FALLS___HY</v>
          </cell>
          <cell r="C150" t="str">
            <v>HUD_VL</v>
          </cell>
          <cell r="D150">
            <v>24262.18</v>
          </cell>
          <cell r="E150">
            <v>25462.69</v>
          </cell>
          <cell r="F150">
            <v>31984.9</v>
          </cell>
          <cell r="G150">
            <v>18764.330000000002</v>
          </cell>
          <cell r="H150">
            <v>16855.419999999998</v>
          </cell>
          <cell r="I150">
            <v>23465.903999999999</v>
          </cell>
          <cell r="J150">
            <v>31936.26</v>
          </cell>
          <cell r="K150">
            <v>22991.79</v>
          </cell>
          <cell r="L150">
            <v>24387.95</v>
          </cell>
          <cell r="M150">
            <v>26438.666666666668</v>
          </cell>
          <cell r="N150">
            <v>4673.84</v>
          </cell>
          <cell r="O150">
            <v>8220.4</v>
          </cell>
          <cell r="P150">
            <v>8173.07</v>
          </cell>
          <cell r="Q150">
            <v>20788</v>
          </cell>
          <cell r="R150">
            <v>8596.98</v>
          </cell>
          <cell r="S150">
            <v>60542.747999999992</v>
          </cell>
          <cell r="T150">
            <v>3930.18</v>
          </cell>
          <cell r="U150">
            <v>6461.68</v>
          </cell>
          <cell r="V150">
            <v>5092.1400000000003</v>
          </cell>
          <cell r="W150">
            <v>2442.83</v>
          </cell>
          <cell r="X150">
            <v>2387.6999999999998</v>
          </cell>
          <cell r="Y150">
            <v>24377.436000000002</v>
          </cell>
          <cell r="Z150">
            <v>146384.67000000001</v>
          </cell>
          <cell r="AA150">
            <v>126436.27</v>
          </cell>
          <cell r="AB150">
            <v>169887.72</v>
          </cell>
          <cell r="AC150">
            <v>199485.15</v>
          </cell>
          <cell r="AD150">
            <v>160548.45250000001</v>
          </cell>
          <cell r="AE150">
            <v>55387.61</v>
          </cell>
          <cell r="AF150">
            <v>40564.449999999997</v>
          </cell>
          <cell r="AG150">
            <v>39365.61</v>
          </cell>
          <cell r="AH150">
            <v>26676.02</v>
          </cell>
          <cell r="AI150">
            <v>43511.39</v>
          </cell>
          <cell r="AJ150">
            <v>41101.015999999989</v>
          </cell>
          <cell r="AK150">
            <v>169018.18</v>
          </cell>
          <cell r="AL150">
            <v>129140.96</v>
          </cell>
          <cell r="AM150">
            <v>140850.54</v>
          </cell>
          <cell r="AN150">
            <v>146336.56000000003</v>
          </cell>
          <cell r="AO150">
            <v>43134.78</v>
          </cell>
          <cell r="AP150">
            <v>39773.879999999997</v>
          </cell>
          <cell r="AQ150">
            <v>39928.86</v>
          </cell>
          <cell r="AR150">
            <v>40666.46</v>
          </cell>
          <cell r="AS150">
            <v>36220.550000000003</v>
          </cell>
          <cell r="AT150">
            <v>39944.906000000003</v>
          </cell>
          <cell r="AU150">
            <v>58708.42</v>
          </cell>
          <cell r="AV150">
            <v>97447.69</v>
          </cell>
          <cell r="AW150">
            <v>8016.02</v>
          </cell>
          <cell r="AX150">
            <v>9982.0400000000009</v>
          </cell>
          <cell r="AY150">
            <v>9534.57</v>
          </cell>
          <cell r="AZ150">
            <v>4317.6400000000003</v>
          </cell>
          <cell r="BA150">
            <v>1850.03</v>
          </cell>
          <cell r="BC150">
            <v>40440.36</v>
          </cell>
          <cell r="BD150">
            <v>33368.32</v>
          </cell>
          <cell r="BE150">
            <v>72968.960000000006</v>
          </cell>
        </row>
        <row r="151">
          <cell r="A151">
            <v>23756</v>
          </cell>
          <cell r="B151" t="str">
            <v>GILBOA____1</v>
          </cell>
          <cell r="C151" t="str">
            <v>CAPITL</v>
          </cell>
          <cell r="D151">
            <v>9947.86</v>
          </cell>
          <cell r="E151">
            <v>21774.37</v>
          </cell>
          <cell r="F151">
            <v>24994.95</v>
          </cell>
          <cell r="G151">
            <v>16661.5</v>
          </cell>
          <cell r="H151">
            <v>14247.13</v>
          </cell>
          <cell r="I151">
            <v>17525.162</v>
          </cell>
          <cell r="J151">
            <v>28131.85</v>
          </cell>
          <cell r="K151">
            <v>20255.12</v>
          </cell>
          <cell r="L151">
            <v>21007.01</v>
          </cell>
          <cell r="M151">
            <v>23131.326666666664</v>
          </cell>
          <cell r="N151">
            <v>4196.41</v>
          </cell>
          <cell r="O151">
            <v>7386.03</v>
          </cell>
          <cell r="P151">
            <v>6642.71</v>
          </cell>
          <cell r="Q151">
            <v>18661.240000000002</v>
          </cell>
          <cell r="R151">
            <v>6071.34</v>
          </cell>
          <cell r="S151">
            <v>51549.275999999991</v>
          </cell>
          <cell r="T151">
            <v>3366.27</v>
          </cell>
          <cell r="U151">
            <v>5604.72</v>
          </cell>
          <cell r="V151">
            <v>4595.87</v>
          </cell>
          <cell r="W151">
            <v>2166.84</v>
          </cell>
          <cell r="X151">
            <v>2163.8200000000002</v>
          </cell>
          <cell r="Y151">
            <v>21477.023999999998</v>
          </cell>
          <cell r="Z151">
            <v>136339.54</v>
          </cell>
          <cell r="AA151">
            <v>117273.46</v>
          </cell>
          <cell r="AB151">
            <v>159971.64000000001</v>
          </cell>
          <cell r="AC151">
            <v>187852.89</v>
          </cell>
          <cell r="AD151">
            <v>150359.38250000001</v>
          </cell>
          <cell r="AE151">
            <v>19563.37</v>
          </cell>
          <cell r="AF151">
            <v>5340.26</v>
          </cell>
          <cell r="AG151">
            <v>3601.68</v>
          </cell>
          <cell r="AH151">
            <v>7466.99</v>
          </cell>
          <cell r="AI151">
            <v>37764.120000000003</v>
          </cell>
          <cell r="AJ151">
            <v>14747.284</v>
          </cell>
          <cell r="AK151">
            <v>135848.87</v>
          </cell>
          <cell r="AL151">
            <v>110873.46</v>
          </cell>
          <cell r="AM151">
            <v>115977.95</v>
          </cell>
          <cell r="AN151">
            <v>120900.09333333334</v>
          </cell>
          <cell r="AO151">
            <v>35631.599999999999</v>
          </cell>
          <cell r="AP151">
            <v>33427.79</v>
          </cell>
          <cell r="AQ151">
            <v>33240.17</v>
          </cell>
          <cell r="AR151">
            <v>33816.410000000003</v>
          </cell>
          <cell r="AS151">
            <v>30836.240000000002</v>
          </cell>
          <cell r="AT151">
            <v>33390.441999999995</v>
          </cell>
          <cell r="AU151">
            <v>44940.99</v>
          </cell>
          <cell r="AV151">
            <v>89201.600000000006</v>
          </cell>
          <cell r="AW151">
            <v>7123.24</v>
          </cell>
          <cell r="AX151">
            <v>8856.93</v>
          </cell>
          <cell r="AY151">
            <v>7337.36</v>
          </cell>
          <cell r="AZ151">
            <v>2382.91</v>
          </cell>
          <cell r="BA151">
            <v>1039.33</v>
          </cell>
          <cell r="BC151">
            <v>32087.723999999998</v>
          </cell>
          <cell r="BD151">
            <v>19180.55</v>
          </cell>
          <cell r="BE151">
            <v>37023.230000000003</v>
          </cell>
        </row>
        <row r="152">
          <cell r="A152">
            <v>23757</v>
          </cell>
          <cell r="B152" t="str">
            <v>GILBOA____2</v>
          </cell>
          <cell r="C152" t="str">
            <v>CAPITL</v>
          </cell>
          <cell r="D152">
            <v>9947.86</v>
          </cell>
          <cell r="E152">
            <v>21774.37</v>
          </cell>
          <cell r="F152">
            <v>24994.95</v>
          </cell>
          <cell r="G152">
            <v>16661.5</v>
          </cell>
          <cell r="H152">
            <v>14247.13</v>
          </cell>
          <cell r="I152">
            <v>17525.162</v>
          </cell>
          <cell r="J152">
            <v>28131.85</v>
          </cell>
          <cell r="K152">
            <v>20255.12</v>
          </cell>
          <cell r="L152">
            <v>21007.01</v>
          </cell>
          <cell r="M152">
            <v>23131.326666666664</v>
          </cell>
          <cell r="N152">
            <v>4196.41</v>
          </cell>
          <cell r="O152">
            <v>7386.03</v>
          </cell>
          <cell r="P152">
            <v>6642.71</v>
          </cell>
          <cell r="Q152">
            <v>18661.240000000002</v>
          </cell>
          <cell r="R152">
            <v>6071.34</v>
          </cell>
          <cell r="S152">
            <v>51549.275999999991</v>
          </cell>
          <cell r="T152">
            <v>3366.27</v>
          </cell>
          <cell r="U152">
            <v>5604.72</v>
          </cell>
          <cell r="V152">
            <v>4595.87</v>
          </cell>
          <cell r="W152">
            <v>2166.84</v>
          </cell>
          <cell r="X152">
            <v>2163.8200000000002</v>
          </cell>
          <cell r="Y152">
            <v>21477.023999999998</v>
          </cell>
          <cell r="Z152">
            <v>136339.54</v>
          </cell>
          <cell r="AA152">
            <v>117273.46</v>
          </cell>
          <cell r="AB152">
            <v>159971.64000000001</v>
          </cell>
          <cell r="AC152">
            <v>187852.89</v>
          </cell>
          <cell r="AD152">
            <v>150359.38250000001</v>
          </cell>
          <cell r="AE152">
            <v>19563.37</v>
          </cell>
          <cell r="AF152">
            <v>5340.26</v>
          </cell>
          <cell r="AG152">
            <v>3601.68</v>
          </cell>
          <cell r="AH152">
            <v>7466.99</v>
          </cell>
          <cell r="AI152">
            <v>37764.120000000003</v>
          </cell>
          <cell r="AJ152">
            <v>14747.284</v>
          </cell>
          <cell r="AK152">
            <v>135848.87</v>
          </cell>
          <cell r="AL152">
            <v>110873.46</v>
          </cell>
          <cell r="AM152">
            <v>115977.95</v>
          </cell>
          <cell r="AN152">
            <v>120900.09333333334</v>
          </cell>
          <cell r="AO152">
            <v>35631.599999999999</v>
          </cell>
          <cell r="AP152">
            <v>33427.79</v>
          </cell>
          <cell r="AQ152">
            <v>33240.17</v>
          </cell>
          <cell r="AR152">
            <v>33816.410000000003</v>
          </cell>
          <cell r="AS152">
            <v>30836.240000000002</v>
          </cell>
          <cell r="AT152">
            <v>33390.441999999995</v>
          </cell>
          <cell r="AU152">
            <v>44940.99</v>
          </cell>
          <cell r="AV152">
            <v>89201.600000000006</v>
          </cell>
          <cell r="AW152">
            <v>7123.24</v>
          </cell>
          <cell r="AX152">
            <v>8856.93</v>
          </cell>
          <cell r="AY152">
            <v>7337.36</v>
          </cell>
          <cell r="AZ152">
            <v>2382.91</v>
          </cell>
          <cell r="BA152">
            <v>1039.33</v>
          </cell>
          <cell r="BC152">
            <v>32087.723999999998</v>
          </cell>
          <cell r="BD152">
            <v>19180.55</v>
          </cell>
          <cell r="BE152">
            <v>37023.230000000003</v>
          </cell>
        </row>
        <row r="153">
          <cell r="A153">
            <v>23758</v>
          </cell>
          <cell r="B153" t="str">
            <v>GILBOA____3</v>
          </cell>
          <cell r="C153" t="str">
            <v>CAPITL</v>
          </cell>
          <cell r="D153">
            <v>9947.86</v>
          </cell>
          <cell r="E153">
            <v>21774.37</v>
          </cell>
          <cell r="F153">
            <v>24994.95</v>
          </cell>
          <cell r="G153">
            <v>16661.5</v>
          </cell>
          <cell r="H153">
            <v>14247.13</v>
          </cell>
          <cell r="I153">
            <v>17525.162</v>
          </cell>
          <cell r="J153">
            <v>28131.85</v>
          </cell>
          <cell r="K153">
            <v>20255.12</v>
          </cell>
          <cell r="L153">
            <v>21007.01</v>
          </cell>
          <cell r="M153">
            <v>23131.326666666664</v>
          </cell>
          <cell r="N153">
            <v>4196.41</v>
          </cell>
          <cell r="O153">
            <v>7386.03</v>
          </cell>
          <cell r="P153">
            <v>6642.71</v>
          </cell>
          <cell r="Q153">
            <v>18661.240000000002</v>
          </cell>
          <cell r="R153">
            <v>6071.34</v>
          </cell>
          <cell r="S153">
            <v>51549.275999999991</v>
          </cell>
          <cell r="T153">
            <v>3366.27</v>
          </cell>
          <cell r="U153">
            <v>5604.72</v>
          </cell>
          <cell r="V153">
            <v>4595.87</v>
          </cell>
          <cell r="W153">
            <v>2166.84</v>
          </cell>
          <cell r="X153">
            <v>2163.8200000000002</v>
          </cell>
          <cell r="Y153">
            <v>21477.023999999998</v>
          </cell>
          <cell r="Z153">
            <v>136339.54</v>
          </cell>
          <cell r="AA153">
            <v>117273.46</v>
          </cell>
          <cell r="AB153">
            <v>159971.64000000001</v>
          </cell>
          <cell r="AC153">
            <v>187852.89</v>
          </cell>
          <cell r="AD153">
            <v>150359.38250000001</v>
          </cell>
          <cell r="AE153">
            <v>19563.37</v>
          </cell>
          <cell r="AF153">
            <v>5340.26</v>
          </cell>
          <cell r="AG153">
            <v>3601.68</v>
          </cell>
          <cell r="AH153">
            <v>7466.99</v>
          </cell>
          <cell r="AI153">
            <v>37764.120000000003</v>
          </cell>
          <cell r="AJ153">
            <v>14747.284</v>
          </cell>
          <cell r="AK153">
            <v>135848.87</v>
          </cell>
          <cell r="AL153">
            <v>110873.46</v>
          </cell>
          <cell r="AM153">
            <v>115977.95</v>
          </cell>
          <cell r="AN153">
            <v>120900.09333333334</v>
          </cell>
          <cell r="AO153">
            <v>35631.599999999999</v>
          </cell>
          <cell r="AP153">
            <v>33427.79</v>
          </cell>
          <cell r="AQ153">
            <v>33240.17</v>
          </cell>
          <cell r="AR153">
            <v>33816.410000000003</v>
          </cell>
          <cell r="AS153">
            <v>30836.240000000002</v>
          </cell>
          <cell r="AT153">
            <v>33390.441999999995</v>
          </cell>
          <cell r="AU153">
            <v>44940.99</v>
          </cell>
          <cell r="AV153">
            <v>89201.600000000006</v>
          </cell>
          <cell r="AW153">
            <v>7123.24</v>
          </cell>
          <cell r="AX153">
            <v>8856.93</v>
          </cell>
          <cell r="AY153">
            <v>7337.36</v>
          </cell>
          <cell r="AZ153">
            <v>2382.91</v>
          </cell>
          <cell r="BA153">
            <v>1039.33</v>
          </cell>
          <cell r="BC153">
            <v>32087.723999999998</v>
          </cell>
          <cell r="BD153">
            <v>19180.55</v>
          </cell>
          <cell r="BE153">
            <v>37023.230000000003</v>
          </cell>
        </row>
        <row r="154">
          <cell r="A154">
            <v>23759</v>
          </cell>
          <cell r="B154" t="str">
            <v>GILBOA____4</v>
          </cell>
          <cell r="C154" t="str">
            <v>CAPITL</v>
          </cell>
          <cell r="D154">
            <v>9947.86</v>
          </cell>
          <cell r="E154">
            <v>21774.37</v>
          </cell>
          <cell r="F154">
            <v>24994.95</v>
          </cell>
          <cell r="G154">
            <v>16661.5</v>
          </cell>
          <cell r="H154">
            <v>14247.13</v>
          </cell>
          <cell r="I154">
            <v>17525.162</v>
          </cell>
          <cell r="J154">
            <v>28131.85</v>
          </cell>
          <cell r="K154">
            <v>20255.12</v>
          </cell>
          <cell r="L154">
            <v>21007.01</v>
          </cell>
          <cell r="M154">
            <v>23131.326666666664</v>
          </cell>
          <cell r="N154">
            <v>4196.41</v>
          </cell>
          <cell r="O154">
            <v>7386.03</v>
          </cell>
          <cell r="P154">
            <v>6642.71</v>
          </cell>
          <cell r="Q154">
            <v>18661.240000000002</v>
          </cell>
          <cell r="R154">
            <v>6071.34</v>
          </cell>
          <cell r="S154">
            <v>51549.275999999991</v>
          </cell>
          <cell r="T154">
            <v>3366.27</v>
          </cell>
          <cell r="U154">
            <v>5604.72</v>
          </cell>
          <cell r="V154">
            <v>4595.87</v>
          </cell>
          <cell r="W154">
            <v>2166.84</v>
          </cell>
          <cell r="X154">
            <v>2163.8200000000002</v>
          </cell>
          <cell r="Y154">
            <v>21477.023999999998</v>
          </cell>
          <cell r="Z154">
            <v>136339.54</v>
          </cell>
          <cell r="AA154">
            <v>117273.46</v>
          </cell>
          <cell r="AB154">
            <v>159971.64000000001</v>
          </cell>
          <cell r="AC154">
            <v>187852.89</v>
          </cell>
          <cell r="AD154">
            <v>150359.38250000001</v>
          </cell>
          <cell r="AE154">
            <v>19563.37</v>
          </cell>
          <cell r="AF154">
            <v>5340.26</v>
          </cell>
          <cell r="AG154">
            <v>3601.68</v>
          </cell>
          <cell r="AH154">
            <v>7466.99</v>
          </cell>
          <cell r="AI154">
            <v>37764.120000000003</v>
          </cell>
          <cell r="AJ154">
            <v>14747.284</v>
          </cell>
          <cell r="AK154">
            <v>135848.87</v>
          </cell>
          <cell r="AL154">
            <v>110873.46</v>
          </cell>
          <cell r="AM154">
            <v>115977.95</v>
          </cell>
          <cell r="AN154">
            <v>120900.09333333334</v>
          </cell>
          <cell r="AO154">
            <v>35631.599999999999</v>
          </cell>
          <cell r="AP154">
            <v>33427.79</v>
          </cell>
          <cell r="AQ154">
            <v>33240.17</v>
          </cell>
          <cell r="AR154">
            <v>33816.410000000003</v>
          </cell>
          <cell r="AS154">
            <v>30836.240000000002</v>
          </cell>
          <cell r="AT154">
            <v>33390.441999999995</v>
          </cell>
          <cell r="AU154">
            <v>44940.99</v>
          </cell>
          <cell r="AV154">
            <v>89201.600000000006</v>
          </cell>
          <cell r="AW154">
            <v>7123.24</v>
          </cell>
          <cell r="AX154">
            <v>8856.93</v>
          </cell>
          <cell r="AY154">
            <v>7337.36</v>
          </cell>
          <cell r="AZ154">
            <v>2382.91</v>
          </cell>
          <cell r="BA154">
            <v>1039.33</v>
          </cell>
          <cell r="BC154">
            <v>32087.723999999998</v>
          </cell>
          <cell r="BD154">
            <v>19180.55</v>
          </cell>
          <cell r="BE154">
            <v>37023.230000000003</v>
          </cell>
        </row>
        <row r="155">
          <cell r="A155">
            <v>23760</v>
          </cell>
          <cell r="B155" t="str">
            <v>NIAGARA____</v>
          </cell>
          <cell r="C155" t="str">
            <v>WEST</v>
          </cell>
          <cell r="D155">
            <v>2788.13</v>
          </cell>
          <cell r="E155">
            <v>2510.44</v>
          </cell>
          <cell r="F155">
            <v>7381.42</v>
          </cell>
          <cell r="G155">
            <v>1766.11</v>
          </cell>
          <cell r="H155">
            <v>1568.58</v>
          </cell>
          <cell r="I155">
            <v>3202.9360000000001</v>
          </cell>
          <cell r="J155">
            <v>783.57</v>
          </cell>
          <cell r="K155">
            <v>-1166.94</v>
          </cell>
          <cell r="L155">
            <v>-2986.42</v>
          </cell>
          <cell r="M155">
            <v>-1123.2633333333333</v>
          </cell>
          <cell r="N155">
            <v>1107</v>
          </cell>
          <cell r="O155">
            <v>813.3</v>
          </cell>
          <cell r="P155">
            <v>2070.13</v>
          </cell>
          <cell r="Q155">
            <v>2173.52</v>
          </cell>
          <cell r="R155">
            <v>720.05</v>
          </cell>
          <cell r="S155">
            <v>8260.8000000000011</v>
          </cell>
          <cell r="T155">
            <v>-365.72</v>
          </cell>
          <cell r="U155">
            <v>-159.49</v>
          </cell>
          <cell r="V155">
            <v>254.77</v>
          </cell>
          <cell r="W155">
            <v>2.17</v>
          </cell>
          <cell r="X155">
            <v>127.56</v>
          </cell>
          <cell r="Y155">
            <v>-168.85200000000003</v>
          </cell>
          <cell r="Z155">
            <v>16189.55</v>
          </cell>
          <cell r="AA155">
            <v>13356.52</v>
          </cell>
          <cell r="AB155">
            <v>18209.77</v>
          </cell>
          <cell r="AC155">
            <v>24642.69</v>
          </cell>
          <cell r="AD155">
            <v>18099.6325</v>
          </cell>
          <cell r="AE155">
            <v>7794.01</v>
          </cell>
          <cell r="AF155">
            <v>4321.47</v>
          </cell>
          <cell r="AG155">
            <v>3973.43</v>
          </cell>
          <cell r="AH155">
            <v>3648.38</v>
          </cell>
          <cell r="AI155">
            <v>3926.13</v>
          </cell>
          <cell r="AJ155">
            <v>4732.6840000000002</v>
          </cell>
          <cell r="AK155">
            <v>24572.43</v>
          </cell>
          <cell r="AL155">
            <v>8087.71</v>
          </cell>
          <cell r="AM155">
            <v>15878.92</v>
          </cell>
          <cell r="AN155">
            <v>16179.686666666666</v>
          </cell>
          <cell r="AO155">
            <v>4126.6099999999997</v>
          </cell>
          <cell r="AP155">
            <v>3502.87</v>
          </cell>
          <cell r="AQ155">
            <v>3503.87</v>
          </cell>
          <cell r="AR155">
            <v>3616.27</v>
          </cell>
          <cell r="AS155">
            <v>2792.62</v>
          </cell>
          <cell r="AT155">
            <v>3508.4479999999994</v>
          </cell>
          <cell r="AU155">
            <v>4928.97</v>
          </cell>
          <cell r="AV155">
            <v>9834.2199999999993</v>
          </cell>
          <cell r="AW155">
            <v>792.32</v>
          </cell>
          <cell r="AX155">
            <v>853.12</v>
          </cell>
          <cell r="AY155">
            <v>819.4</v>
          </cell>
          <cell r="AZ155">
            <v>308.06</v>
          </cell>
          <cell r="BA155">
            <v>-287.08999999999997</v>
          </cell>
          <cell r="BC155">
            <v>2982.9719999999998</v>
          </cell>
          <cell r="BD155">
            <v>1707.45</v>
          </cell>
          <cell r="BE155">
            <v>1384.15</v>
          </cell>
        </row>
        <row r="156">
          <cell r="A156">
            <v>23765</v>
          </cell>
          <cell r="B156" t="str">
            <v>CH_MISC_IPPS</v>
          </cell>
          <cell r="C156" t="str">
            <v>HUD_VL</v>
          </cell>
          <cell r="D156">
            <v>29823.16</v>
          </cell>
          <cell r="E156">
            <v>26759.58</v>
          </cell>
          <cell r="F156">
            <v>34000.949999999997</v>
          </cell>
          <cell r="G156">
            <v>19101.580000000002</v>
          </cell>
          <cell r="H156">
            <v>17494.52</v>
          </cell>
          <cell r="I156">
            <v>25435.958000000002</v>
          </cell>
          <cell r="J156">
            <v>32515.13</v>
          </cell>
          <cell r="K156">
            <v>23991.78</v>
          </cell>
          <cell r="L156">
            <v>25469.5</v>
          </cell>
          <cell r="M156">
            <v>27325.47</v>
          </cell>
          <cell r="N156">
            <v>4794.71</v>
          </cell>
          <cell r="O156">
            <v>8380.77</v>
          </cell>
          <cell r="P156">
            <v>8712.7199999999993</v>
          </cell>
          <cell r="Q156">
            <v>21176.47</v>
          </cell>
          <cell r="R156">
            <v>9420.99</v>
          </cell>
          <cell r="S156">
            <v>62982.792000000001</v>
          </cell>
          <cell r="T156">
            <v>4101.22</v>
          </cell>
          <cell r="U156">
            <v>6580.79</v>
          </cell>
          <cell r="V156">
            <v>5272.26</v>
          </cell>
          <cell r="W156">
            <v>2478.59</v>
          </cell>
          <cell r="X156">
            <v>2462.2800000000002</v>
          </cell>
          <cell r="Y156">
            <v>25074.168000000001</v>
          </cell>
          <cell r="Z156">
            <v>151958.41</v>
          </cell>
          <cell r="AA156">
            <v>131817.38</v>
          </cell>
          <cell r="AB156">
            <v>178247.56</v>
          </cell>
          <cell r="AC156">
            <v>209037.77</v>
          </cell>
          <cell r="AD156">
            <v>167765.28</v>
          </cell>
          <cell r="AE156">
            <v>71016.800000000003</v>
          </cell>
          <cell r="AF156">
            <v>55330.99</v>
          </cell>
          <cell r="AG156">
            <v>54209.38</v>
          </cell>
          <cell r="AH156">
            <v>34700.480000000003</v>
          </cell>
          <cell r="AI156">
            <v>45837.71</v>
          </cell>
          <cell r="AJ156">
            <v>52219.072</v>
          </cell>
          <cell r="AK156">
            <v>186054.9</v>
          </cell>
          <cell r="AL156">
            <v>139086.45000000001</v>
          </cell>
          <cell r="AM156">
            <v>153939.29999999999</v>
          </cell>
          <cell r="AN156">
            <v>159693.54999999999</v>
          </cell>
          <cell r="AO156">
            <v>44500.86</v>
          </cell>
          <cell r="AP156">
            <v>42165.13</v>
          </cell>
          <cell r="AQ156">
            <v>42537.46</v>
          </cell>
          <cell r="AR156">
            <v>42591.18</v>
          </cell>
          <cell r="AS156">
            <v>38812.82</v>
          </cell>
          <cell r="AT156">
            <v>42121.49</v>
          </cell>
          <cell r="AU156">
            <v>65117.74</v>
          </cell>
          <cell r="AV156">
            <v>101320.36</v>
          </cell>
          <cell r="AW156">
            <v>8590.3700000000008</v>
          </cell>
          <cell r="AX156">
            <v>10617.3</v>
          </cell>
          <cell r="AY156">
            <v>10773.17</v>
          </cell>
          <cell r="AZ156">
            <v>5227.0600000000004</v>
          </cell>
          <cell r="BA156">
            <v>2222.8200000000002</v>
          </cell>
          <cell r="BC156">
            <v>44916.863999999987</v>
          </cell>
          <cell r="BD156">
            <v>39746.57</v>
          </cell>
          <cell r="BE156">
            <v>89308.22</v>
          </cell>
        </row>
        <row r="157">
          <cell r="A157">
            <v>23766</v>
          </cell>
          <cell r="B157" t="str">
            <v>FULTON_COGEN____</v>
          </cell>
          <cell r="C157" t="str">
            <v>CENTRL</v>
          </cell>
          <cell r="D157">
            <v>2014.69</v>
          </cell>
          <cell r="E157">
            <v>1544.19</v>
          </cell>
          <cell r="F157">
            <v>3551.76</v>
          </cell>
          <cell r="G157">
            <v>1145.46</v>
          </cell>
          <cell r="H157">
            <v>1025.78</v>
          </cell>
          <cell r="I157">
            <v>1856.3760000000002</v>
          </cell>
          <cell r="J157">
            <v>1212.33</v>
          </cell>
          <cell r="K157">
            <v>372</v>
          </cell>
          <cell r="L157">
            <v>-129.59</v>
          </cell>
          <cell r="M157">
            <v>484.91333333333336</v>
          </cell>
          <cell r="N157">
            <v>493.9</v>
          </cell>
          <cell r="O157">
            <v>518.54</v>
          </cell>
          <cell r="P157">
            <v>1035.57</v>
          </cell>
          <cell r="Q157">
            <v>1348.9</v>
          </cell>
          <cell r="R157">
            <v>453.64</v>
          </cell>
          <cell r="S157">
            <v>4620.66</v>
          </cell>
          <cell r="T157">
            <v>11.68</v>
          </cell>
          <cell r="U157">
            <v>294.3</v>
          </cell>
          <cell r="V157">
            <v>247.03</v>
          </cell>
          <cell r="W157">
            <v>94.91</v>
          </cell>
          <cell r="X157">
            <v>129.83000000000001</v>
          </cell>
          <cell r="Y157">
            <v>933.30000000000007</v>
          </cell>
          <cell r="Z157">
            <v>10733.54</v>
          </cell>
          <cell r="AA157">
            <v>8681.01</v>
          </cell>
          <cell r="AB157">
            <v>12007.09</v>
          </cell>
          <cell r="AC157">
            <v>17257.080000000002</v>
          </cell>
          <cell r="AD157">
            <v>12169.68</v>
          </cell>
          <cell r="AE157">
            <v>7789.44</v>
          </cell>
          <cell r="AF157">
            <v>2053</v>
          </cell>
          <cell r="AG157">
            <v>1820.82</v>
          </cell>
          <cell r="AH157">
            <v>1581.74</v>
          </cell>
          <cell r="AI157">
            <v>2716.56</v>
          </cell>
          <cell r="AJ157">
            <v>3192.3119999999994</v>
          </cell>
          <cell r="AK157">
            <v>18162.669999999998</v>
          </cell>
          <cell r="AL157">
            <v>6368.6</v>
          </cell>
          <cell r="AM157">
            <v>12361.02</v>
          </cell>
          <cell r="AN157">
            <v>12297.429999999998</v>
          </cell>
          <cell r="AO157">
            <v>4016.76</v>
          </cell>
          <cell r="AP157">
            <v>3815.26</v>
          </cell>
          <cell r="AQ157">
            <v>3865.92</v>
          </cell>
          <cell r="AR157">
            <v>3794.56</v>
          </cell>
          <cell r="AS157">
            <v>4242.26</v>
          </cell>
          <cell r="AT157">
            <v>3946.9520000000002</v>
          </cell>
          <cell r="AU157">
            <v>4981.5</v>
          </cell>
          <cell r="AV157">
            <v>9192.7199999999993</v>
          </cell>
          <cell r="AW157">
            <v>964.52</v>
          </cell>
          <cell r="AX157">
            <v>1023.79</v>
          </cell>
          <cell r="AY157">
            <v>1133.56</v>
          </cell>
          <cell r="AZ157">
            <v>198.08</v>
          </cell>
          <cell r="BA157">
            <v>12.69</v>
          </cell>
          <cell r="BC157">
            <v>3999.1680000000001</v>
          </cell>
          <cell r="BD157">
            <v>2719.23</v>
          </cell>
          <cell r="BE157">
            <v>3206.19</v>
          </cell>
        </row>
        <row r="158">
          <cell r="A158">
            <v>23767</v>
          </cell>
          <cell r="B158" t="str">
            <v>NEG_CENTRAL_HIGH_ACRES</v>
          </cell>
          <cell r="C158" t="str">
            <v>CENTRL</v>
          </cell>
          <cell r="D158">
            <v>3210.25</v>
          </cell>
          <cell r="E158">
            <v>2039.75</v>
          </cell>
          <cell r="F158">
            <v>5684.77</v>
          </cell>
          <cell r="G158">
            <v>1471.75</v>
          </cell>
          <cell r="H158">
            <v>1345.59</v>
          </cell>
          <cell r="I158">
            <v>2750.422</v>
          </cell>
          <cell r="J158">
            <v>1134.6099999999999</v>
          </cell>
          <cell r="K158">
            <v>-252.69</v>
          </cell>
          <cell r="L158">
            <v>-1390.47</v>
          </cell>
          <cell r="M158">
            <v>-169.51666666666674</v>
          </cell>
          <cell r="N158">
            <v>799.21</v>
          </cell>
          <cell r="O158">
            <v>669.35</v>
          </cell>
          <cell r="P158">
            <v>1569.55</v>
          </cell>
          <cell r="Q158">
            <v>1795.72</v>
          </cell>
          <cell r="R158">
            <v>599.29999999999995</v>
          </cell>
          <cell r="S158">
            <v>6519.7559999999994</v>
          </cell>
          <cell r="T158">
            <v>-129.58000000000001</v>
          </cell>
          <cell r="U158">
            <v>98.81</v>
          </cell>
          <cell r="V158">
            <v>273.7</v>
          </cell>
          <cell r="W158">
            <v>72.23</v>
          </cell>
          <cell r="X158">
            <v>144.38999999999999</v>
          </cell>
          <cell r="Y158">
            <v>551.46</v>
          </cell>
          <cell r="Z158">
            <v>14273.69</v>
          </cell>
          <cell r="AA158">
            <v>11506.83</v>
          </cell>
          <cell r="AB158">
            <v>15773.92</v>
          </cell>
          <cell r="AC158">
            <v>21083.19</v>
          </cell>
          <cell r="AD158">
            <v>15659.407500000001</v>
          </cell>
          <cell r="AE158">
            <v>14775.12</v>
          </cell>
          <cell r="AF158">
            <v>3183.2</v>
          </cell>
          <cell r="AG158">
            <v>3185.84</v>
          </cell>
          <cell r="AH158">
            <v>2634.65</v>
          </cell>
          <cell r="AI158">
            <v>3327</v>
          </cell>
          <cell r="AJ158">
            <v>5421.1620000000003</v>
          </cell>
          <cell r="AK158">
            <v>31886.85</v>
          </cell>
          <cell r="AL158">
            <v>7915.97</v>
          </cell>
          <cell r="AM158">
            <v>14209.17</v>
          </cell>
          <cell r="AN158">
            <v>18003.996666666666</v>
          </cell>
          <cell r="AO158">
            <v>3612.25</v>
          </cell>
          <cell r="AP158">
            <v>3336.35</v>
          </cell>
          <cell r="AQ158">
            <v>3163.45</v>
          </cell>
          <cell r="AR158">
            <v>3172.89</v>
          </cell>
          <cell r="AS158">
            <v>2800.37</v>
          </cell>
          <cell r="AT158">
            <v>3217.0619999999994</v>
          </cell>
          <cell r="AU158">
            <v>-62324.63</v>
          </cell>
          <cell r="AV158">
            <v>8315.25</v>
          </cell>
          <cell r="AW158">
            <v>662.89</v>
          </cell>
          <cell r="AX158">
            <v>-4666.97</v>
          </cell>
          <cell r="AY158">
            <v>-5869.79</v>
          </cell>
          <cell r="AZ158">
            <v>-3302.47</v>
          </cell>
          <cell r="BA158">
            <v>-127.21</v>
          </cell>
          <cell r="BC158">
            <v>-15964.26</v>
          </cell>
          <cell r="BD158">
            <v>1978.44</v>
          </cell>
          <cell r="BE158">
            <v>3478.02</v>
          </cell>
        </row>
        <row r="159">
          <cell r="A159">
            <v>23768</v>
          </cell>
          <cell r="B159" t="str">
            <v>NEG_CENTRAL___INDECK</v>
          </cell>
          <cell r="C159" t="str">
            <v>CENTRL</v>
          </cell>
          <cell r="D159">
            <v>8530.98</v>
          </cell>
          <cell r="E159">
            <v>3004.73</v>
          </cell>
          <cell r="F159">
            <v>8806.1</v>
          </cell>
          <cell r="G159">
            <v>2284.3200000000002</v>
          </cell>
          <cell r="H159">
            <v>2050.4899999999998</v>
          </cell>
          <cell r="I159">
            <v>4935.3239999999987</v>
          </cell>
          <cell r="J159">
            <v>1849.01</v>
          </cell>
          <cell r="K159">
            <v>-230.85</v>
          </cell>
          <cell r="L159">
            <v>-1850.82</v>
          </cell>
          <cell r="M159">
            <v>-77.553333333333285</v>
          </cell>
          <cell r="N159">
            <v>1192.52</v>
          </cell>
          <cell r="O159">
            <v>1030.44</v>
          </cell>
          <cell r="P159">
            <v>2213.3000000000002</v>
          </cell>
          <cell r="Q159">
            <v>2732.73</v>
          </cell>
          <cell r="R159">
            <v>925</v>
          </cell>
          <cell r="S159">
            <v>9712.7880000000005</v>
          </cell>
          <cell r="T159">
            <v>-137.04</v>
          </cell>
          <cell r="U159">
            <v>301.93</v>
          </cell>
          <cell r="V159">
            <v>437.44</v>
          </cell>
          <cell r="W159">
            <v>151</v>
          </cell>
          <cell r="X159">
            <v>236.39</v>
          </cell>
          <cell r="Y159">
            <v>1187.6640000000002</v>
          </cell>
          <cell r="Z159">
            <v>22156.46</v>
          </cell>
          <cell r="AA159">
            <v>18001.23</v>
          </cell>
          <cell r="AB159">
            <v>23772.799999999999</v>
          </cell>
          <cell r="AC159">
            <v>31213.61</v>
          </cell>
          <cell r="AD159">
            <v>23786.025000000001</v>
          </cell>
          <cell r="AE159">
            <v>17953.97</v>
          </cell>
          <cell r="AF159">
            <v>4935.54</v>
          </cell>
          <cell r="AG159">
            <v>4700.42</v>
          </cell>
          <cell r="AH159">
            <v>3861.06</v>
          </cell>
          <cell r="AI159">
            <v>4980.38</v>
          </cell>
          <cell r="AJ159">
            <v>7286.2740000000003</v>
          </cell>
          <cell r="AK159">
            <v>45810.8</v>
          </cell>
          <cell r="AL159">
            <v>12621.21</v>
          </cell>
          <cell r="AM159">
            <v>21908.560000000001</v>
          </cell>
          <cell r="AN159">
            <v>26780.190000000002</v>
          </cell>
          <cell r="AO159">
            <v>5175.33</v>
          </cell>
          <cell r="AP159">
            <v>4645.7</v>
          </cell>
          <cell r="AQ159">
            <v>4682.84</v>
          </cell>
          <cell r="AR159">
            <v>4779.6899999999996</v>
          </cell>
          <cell r="AS159">
            <v>4628.9399999999996</v>
          </cell>
          <cell r="AT159">
            <v>4782.4999999999991</v>
          </cell>
          <cell r="AU159">
            <v>6350.34</v>
          </cell>
          <cell r="AV159">
            <v>12202.66</v>
          </cell>
          <cell r="AW159">
            <v>959.79</v>
          </cell>
          <cell r="AX159">
            <v>1008.09</v>
          </cell>
          <cell r="AY159">
            <v>1065.07</v>
          </cell>
          <cell r="AZ159">
            <v>364.83</v>
          </cell>
          <cell r="BA159">
            <v>-173.42</v>
          </cell>
          <cell r="BC159">
            <v>3869.232</v>
          </cell>
          <cell r="BD159">
            <v>3530.45</v>
          </cell>
          <cell r="BE159">
            <v>7639.07</v>
          </cell>
        </row>
        <row r="160">
          <cell r="A160">
            <v>23769</v>
          </cell>
          <cell r="B160" t="str">
            <v>LEDERLE____</v>
          </cell>
          <cell r="C160" t="str">
            <v>HUD_VL</v>
          </cell>
          <cell r="D160">
            <v>32361.82</v>
          </cell>
          <cell r="E160">
            <v>26067.84</v>
          </cell>
          <cell r="F160">
            <v>33837.82</v>
          </cell>
          <cell r="G160">
            <v>18174.45</v>
          </cell>
          <cell r="H160">
            <v>17291.419999999998</v>
          </cell>
          <cell r="I160">
            <v>25546.670000000002</v>
          </cell>
          <cell r="J160">
            <v>27919.73</v>
          </cell>
          <cell r="K160">
            <v>18167.86</v>
          </cell>
          <cell r="L160">
            <v>20318.169999999998</v>
          </cell>
          <cell r="M160">
            <v>22135.25333333333</v>
          </cell>
          <cell r="N160">
            <v>4584.1099999999997</v>
          </cell>
          <cell r="O160">
            <v>8138.13</v>
          </cell>
          <cell r="P160">
            <v>8383.2000000000007</v>
          </cell>
          <cell r="Q160">
            <v>20565.330000000002</v>
          </cell>
          <cell r="R160">
            <v>9638.1200000000008</v>
          </cell>
          <cell r="S160">
            <v>61570.668000000012</v>
          </cell>
          <cell r="T160">
            <v>3549.4</v>
          </cell>
          <cell r="U160">
            <v>5897.54</v>
          </cell>
          <cell r="V160">
            <v>4582.01</v>
          </cell>
          <cell r="W160">
            <v>2291.84</v>
          </cell>
          <cell r="X160">
            <v>2215.7199999999998</v>
          </cell>
          <cell r="Y160">
            <v>22243.812000000005</v>
          </cell>
          <cell r="Z160">
            <v>146276.07</v>
          </cell>
          <cell r="AA160">
            <v>127003.32</v>
          </cell>
          <cell r="AB160">
            <v>171681.79</v>
          </cell>
          <cell r="AC160">
            <v>201510.17</v>
          </cell>
          <cell r="AD160">
            <v>161617.83750000002</v>
          </cell>
          <cell r="AE160">
            <v>77485.77</v>
          </cell>
          <cell r="AF160">
            <v>61677.45</v>
          </cell>
          <cell r="AG160">
            <v>61249.81</v>
          </cell>
          <cell r="AH160">
            <v>38945.51</v>
          </cell>
          <cell r="AI160">
            <v>41067.440000000002</v>
          </cell>
          <cell r="AJ160">
            <v>56085.195999999996</v>
          </cell>
          <cell r="AK160">
            <v>178372.51</v>
          </cell>
          <cell r="AL160">
            <v>137221.12</v>
          </cell>
          <cell r="AM160">
            <v>151615.26999999999</v>
          </cell>
          <cell r="AN160">
            <v>155736.30000000002</v>
          </cell>
          <cell r="AO160">
            <v>44431.05</v>
          </cell>
          <cell r="AP160">
            <v>41777.26</v>
          </cell>
          <cell r="AQ160">
            <v>41928.21</v>
          </cell>
          <cell r="AR160">
            <v>41835.08</v>
          </cell>
          <cell r="AS160">
            <v>38033.47</v>
          </cell>
          <cell r="AT160">
            <v>41601.013999999996</v>
          </cell>
          <cell r="AU160">
            <v>64198.1</v>
          </cell>
          <cell r="AV160">
            <v>97778.15</v>
          </cell>
          <cell r="AW160">
            <v>8342.11</v>
          </cell>
          <cell r="AX160">
            <v>10347.94</v>
          </cell>
          <cell r="AY160">
            <v>10872.54</v>
          </cell>
          <cell r="AZ160">
            <v>5455.45</v>
          </cell>
          <cell r="BA160">
            <v>2357.63</v>
          </cell>
          <cell r="BC160">
            <v>44850.804000000004</v>
          </cell>
          <cell r="BD160">
            <v>40924.69</v>
          </cell>
          <cell r="BE160">
            <v>81399.360000000001</v>
          </cell>
        </row>
        <row r="161">
          <cell r="A161">
            <v>23770</v>
          </cell>
          <cell r="B161" t="str">
            <v>YORK___WARBASSE</v>
          </cell>
          <cell r="C161" t="str">
            <v>N.Y.C.</v>
          </cell>
          <cell r="D161">
            <v>64875.519999999997</v>
          </cell>
          <cell r="E161">
            <v>58528.72</v>
          </cell>
          <cell r="F161">
            <v>64327.95</v>
          </cell>
          <cell r="G161">
            <v>49973.69</v>
          </cell>
          <cell r="H161">
            <v>47819.33</v>
          </cell>
          <cell r="I161">
            <v>57105.042000000001</v>
          </cell>
          <cell r="J161">
            <v>40132.69</v>
          </cell>
          <cell r="K161">
            <v>34825.99</v>
          </cell>
          <cell r="L161">
            <v>38035.86</v>
          </cell>
          <cell r="M161">
            <v>37664.846666666665</v>
          </cell>
          <cell r="N161">
            <v>4655.5</v>
          </cell>
          <cell r="O161">
            <v>11837.4</v>
          </cell>
          <cell r="P161">
            <v>11837.84</v>
          </cell>
          <cell r="Q161">
            <v>21746.2</v>
          </cell>
          <cell r="R161">
            <v>11235.38</v>
          </cell>
          <cell r="S161">
            <v>73574.784</v>
          </cell>
          <cell r="T161">
            <v>6440.35</v>
          </cell>
          <cell r="U161">
            <v>10942.83</v>
          </cell>
          <cell r="V161">
            <v>8538.0300000000007</v>
          </cell>
          <cell r="W161">
            <v>4637.8900000000003</v>
          </cell>
          <cell r="X161">
            <v>4422.42</v>
          </cell>
          <cell r="Y161">
            <v>41977.823999999993</v>
          </cell>
          <cell r="Z161">
            <v>182985.4</v>
          </cell>
          <cell r="AA161">
            <v>166313.66</v>
          </cell>
          <cell r="AB161">
            <v>217373.04</v>
          </cell>
          <cell r="AC161">
            <v>302097.56</v>
          </cell>
          <cell r="AD161">
            <v>217192.41499999998</v>
          </cell>
          <cell r="AE161">
            <v>137011.51</v>
          </cell>
          <cell r="AF161">
            <v>121475.71</v>
          </cell>
          <cell r="AG161">
            <v>127603.44</v>
          </cell>
          <cell r="AH161">
            <v>112723.04</v>
          </cell>
          <cell r="AI161">
            <v>123169.79</v>
          </cell>
          <cell r="AJ161">
            <v>124396.698</v>
          </cell>
          <cell r="AK161">
            <v>218896.98</v>
          </cell>
          <cell r="AL161">
            <v>200305.07</v>
          </cell>
          <cell r="AM161">
            <v>214028.43</v>
          </cell>
          <cell r="AN161">
            <v>211076.82666666666</v>
          </cell>
          <cell r="AO161">
            <v>70946.16</v>
          </cell>
          <cell r="AP161">
            <v>68504.649999999994</v>
          </cell>
          <cell r="AQ161">
            <v>69650.55</v>
          </cell>
          <cell r="AR161">
            <v>70963.509999999995</v>
          </cell>
          <cell r="AS161">
            <v>68439.740000000005</v>
          </cell>
          <cell r="AT161">
            <v>69700.921999999991</v>
          </cell>
          <cell r="AU161">
            <v>100652.11</v>
          </cell>
          <cell r="AV161">
            <v>182288.13</v>
          </cell>
          <cell r="AW161">
            <v>17007.29</v>
          </cell>
          <cell r="AX161">
            <v>19130.88</v>
          </cell>
          <cell r="AY161">
            <v>19361.43</v>
          </cell>
          <cell r="AZ161">
            <v>14484.65</v>
          </cell>
          <cell r="BA161">
            <v>5980.45</v>
          </cell>
          <cell r="BC161">
            <v>91157.639999999985</v>
          </cell>
          <cell r="BD161">
            <v>80802.77</v>
          </cell>
          <cell r="BE161">
            <v>152228.59</v>
          </cell>
        </row>
        <row r="162">
          <cell r="A162">
            <v>23776</v>
          </cell>
          <cell r="B162" t="str">
            <v>E_FISHKILL_LBMP</v>
          </cell>
          <cell r="C162" t="str">
            <v>MILLWD</v>
          </cell>
          <cell r="D162">
            <v>33388.35</v>
          </cell>
          <cell r="E162">
            <v>26960.85</v>
          </cell>
          <cell r="F162">
            <v>34707.75</v>
          </cell>
          <cell r="G162">
            <v>18977.55</v>
          </cell>
          <cell r="H162">
            <v>17524.689999999999</v>
          </cell>
          <cell r="I162">
            <v>26311.838</v>
          </cell>
          <cell r="J162">
            <v>33073.370000000003</v>
          </cell>
          <cell r="K162">
            <v>24943.68</v>
          </cell>
          <cell r="L162">
            <v>26502.48</v>
          </cell>
          <cell r="M162">
            <v>28173.176666666666</v>
          </cell>
          <cell r="N162">
            <v>4736.87</v>
          </cell>
          <cell r="O162">
            <v>8255.59</v>
          </cell>
          <cell r="P162">
            <v>8919.49</v>
          </cell>
          <cell r="Q162">
            <v>20855.59</v>
          </cell>
          <cell r="R162">
            <v>9870.35</v>
          </cell>
          <cell r="S162">
            <v>63165.467999999986</v>
          </cell>
          <cell r="T162">
            <v>4218.6000000000004</v>
          </cell>
          <cell r="U162">
            <v>6653.51</v>
          </cell>
          <cell r="V162">
            <v>5355.05</v>
          </cell>
          <cell r="W162">
            <v>2547.9299999999998</v>
          </cell>
          <cell r="X162">
            <v>2494.44</v>
          </cell>
          <cell r="Y162">
            <v>25523.436000000002</v>
          </cell>
          <cell r="Z162">
            <v>151043.53</v>
          </cell>
          <cell r="AA162">
            <v>131262.85999999999</v>
          </cell>
          <cell r="AB162">
            <v>177966.03</v>
          </cell>
          <cell r="AC162">
            <v>207974.12</v>
          </cell>
          <cell r="AD162">
            <v>167061.63500000001</v>
          </cell>
          <cell r="AE162">
            <v>81143.37</v>
          </cell>
          <cell r="AF162">
            <v>66086.37</v>
          </cell>
          <cell r="AG162">
            <v>64947.61</v>
          </cell>
          <cell r="AH162">
            <v>40054.050000000003</v>
          </cell>
          <cell r="AI162">
            <v>47011.17</v>
          </cell>
          <cell r="AJ162">
            <v>59848.513999999988</v>
          </cell>
          <cell r="AK162">
            <v>192929.7</v>
          </cell>
          <cell r="AL162">
            <v>141636.63</v>
          </cell>
          <cell r="AM162">
            <v>158558.84</v>
          </cell>
          <cell r="AN162">
            <v>164375.05666666667</v>
          </cell>
          <cell r="AO162">
            <v>45904.55</v>
          </cell>
          <cell r="AP162">
            <v>43490.080000000002</v>
          </cell>
          <cell r="AQ162">
            <v>43632.88</v>
          </cell>
          <cell r="AR162">
            <v>43582.12</v>
          </cell>
          <cell r="AS162">
            <v>39751.050000000003</v>
          </cell>
          <cell r="AT162">
            <v>43272.135999999999</v>
          </cell>
          <cell r="AU162">
            <v>68439.12</v>
          </cell>
          <cell r="AV162">
            <v>101703.53</v>
          </cell>
          <cell r="AW162">
            <v>8732.23</v>
          </cell>
          <cell r="AX162">
            <v>10781.73</v>
          </cell>
          <cell r="AY162">
            <v>11277.69</v>
          </cell>
          <cell r="AZ162">
            <v>5743.83</v>
          </cell>
          <cell r="BA162">
            <v>2423.7600000000002</v>
          </cell>
          <cell r="BC162">
            <v>46751.088000000003</v>
          </cell>
          <cell r="BD162">
            <v>43533.49</v>
          </cell>
          <cell r="BE162">
            <v>99452.66</v>
          </cell>
        </row>
        <row r="163">
          <cell r="A163">
            <v>23777</v>
          </cell>
          <cell r="B163" t="str">
            <v>SITHE___STERLING</v>
          </cell>
          <cell r="C163" t="str">
            <v>MHK_VL</v>
          </cell>
          <cell r="D163">
            <v>1008.84</v>
          </cell>
          <cell r="E163">
            <v>504.98</v>
          </cell>
          <cell r="F163">
            <v>1388.31</v>
          </cell>
          <cell r="G163">
            <v>417.08</v>
          </cell>
          <cell r="H163">
            <v>325</v>
          </cell>
          <cell r="I163">
            <v>728.84199999999998</v>
          </cell>
          <cell r="J163">
            <v>992.95</v>
          </cell>
          <cell r="K163">
            <v>252.89</v>
          </cell>
          <cell r="L163">
            <v>-139.38999999999999</v>
          </cell>
          <cell r="M163">
            <v>368.81666666666678</v>
          </cell>
          <cell r="N163">
            <v>195.68</v>
          </cell>
          <cell r="O163">
            <v>172.68</v>
          </cell>
          <cell r="P163">
            <v>481.43</v>
          </cell>
          <cell r="Q163">
            <v>426.32</v>
          </cell>
          <cell r="R163">
            <v>212.63</v>
          </cell>
          <cell r="S163">
            <v>1786.4879999999996</v>
          </cell>
          <cell r="T163">
            <v>-31.63</v>
          </cell>
          <cell r="U163">
            <v>54.08</v>
          </cell>
          <cell r="V163">
            <v>68.09</v>
          </cell>
          <cell r="W163">
            <v>23.14</v>
          </cell>
          <cell r="X163">
            <v>35.28</v>
          </cell>
          <cell r="Y163">
            <v>178.75200000000001</v>
          </cell>
          <cell r="Z163">
            <v>3716.41</v>
          </cell>
          <cell r="AA163">
            <v>3263.95</v>
          </cell>
          <cell r="AB163">
            <v>4214.6899999999996</v>
          </cell>
          <cell r="AC163">
            <v>5292.75</v>
          </cell>
          <cell r="AD163">
            <v>4121.95</v>
          </cell>
          <cell r="AE163">
            <v>3252.37</v>
          </cell>
          <cell r="AF163">
            <v>916.94</v>
          </cell>
          <cell r="AG163">
            <v>884.01</v>
          </cell>
          <cell r="AH163">
            <v>738.29</v>
          </cell>
          <cell r="AI163">
            <v>1104.53</v>
          </cell>
          <cell r="AJ163">
            <v>1379.2279999999998</v>
          </cell>
          <cell r="AK163">
            <v>7872.62</v>
          </cell>
          <cell r="AL163">
            <v>5386.72</v>
          </cell>
          <cell r="AM163">
            <v>3504.11</v>
          </cell>
          <cell r="AN163">
            <v>5587.8166666666666</v>
          </cell>
          <cell r="AO163">
            <v>1571.18</v>
          </cell>
          <cell r="AP163">
            <v>1440.71</v>
          </cell>
          <cell r="AQ163">
            <v>1251.8499999999999</v>
          </cell>
          <cell r="AR163">
            <v>1250.6300000000001</v>
          </cell>
          <cell r="AS163">
            <v>1245.3699999999999</v>
          </cell>
          <cell r="AT163">
            <v>1351.9479999999999</v>
          </cell>
          <cell r="AU163">
            <v>1723.99</v>
          </cell>
          <cell r="AV163">
            <v>3295.74</v>
          </cell>
          <cell r="AW163">
            <v>223.27</v>
          </cell>
          <cell r="AX163">
            <v>166.59</v>
          </cell>
          <cell r="AY163">
            <v>240.14</v>
          </cell>
          <cell r="AZ163">
            <v>69.989999999999995</v>
          </cell>
          <cell r="BA163">
            <v>-27.88</v>
          </cell>
          <cell r="BC163">
            <v>806.53199999999993</v>
          </cell>
          <cell r="BD163">
            <v>700.93</v>
          </cell>
          <cell r="BE163">
            <v>1316.48</v>
          </cell>
        </row>
        <row r="164">
          <cell r="A164">
            <v>23778</v>
          </cell>
          <cell r="B164" t="str">
            <v>GLEN_PARK____</v>
          </cell>
          <cell r="C164" t="str">
            <v>MHK_VL</v>
          </cell>
          <cell r="D164">
            <v>1340.06</v>
          </cell>
          <cell r="E164">
            <v>813.22</v>
          </cell>
          <cell r="F164">
            <v>2197.08</v>
          </cell>
          <cell r="G164">
            <v>598.66999999999996</v>
          </cell>
          <cell r="H164">
            <v>529.79999999999995</v>
          </cell>
          <cell r="I164">
            <v>1095.7660000000001</v>
          </cell>
          <cell r="J164">
            <v>592.47</v>
          </cell>
          <cell r="K164">
            <v>66.77</v>
          </cell>
          <cell r="L164">
            <v>-181.13</v>
          </cell>
          <cell r="M164">
            <v>159.37</v>
          </cell>
          <cell r="N164">
            <v>277.56</v>
          </cell>
          <cell r="O164">
            <v>277.47000000000003</v>
          </cell>
          <cell r="P164">
            <v>645.39</v>
          </cell>
          <cell r="Q164">
            <v>717.41</v>
          </cell>
          <cell r="R164">
            <v>258.49</v>
          </cell>
          <cell r="S164">
            <v>2611.5839999999998</v>
          </cell>
          <cell r="T164">
            <v>-18.55</v>
          </cell>
          <cell r="U164">
            <v>128.52000000000001</v>
          </cell>
          <cell r="V164">
            <v>115.14</v>
          </cell>
          <cell r="W164">
            <v>41.84</v>
          </cell>
          <cell r="X164">
            <v>65.89</v>
          </cell>
          <cell r="Y164">
            <v>399.40800000000007</v>
          </cell>
          <cell r="Z164">
            <v>5412.87</v>
          </cell>
          <cell r="AA164">
            <v>4588.74</v>
          </cell>
          <cell r="AB164">
            <v>6211.16</v>
          </cell>
          <cell r="AC164">
            <v>8875.7199999999993</v>
          </cell>
          <cell r="AD164">
            <v>6272.1224999999995</v>
          </cell>
          <cell r="AE164">
            <v>4537.7</v>
          </cell>
          <cell r="AF164">
            <v>1405.06</v>
          </cell>
          <cell r="AG164">
            <v>1136.25</v>
          </cell>
          <cell r="AH164">
            <v>948.65</v>
          </cell>
          <cell r="AI164">
            <v>1528.49</v>
          </cell>
          <cell r="AJ164">
            <v>1911.23</v>
          </cell>
          <cell r="AK164">
            <v>10637.78</v>
          </cell>
          <cell r="AL164">
            <v>3508.4</v>
          </cell>
          <cell r="AM164">
            <v>6397.46</v>
          </cell>
          <cell r="AN164">
            <v>6847.88</v>
          </cell>
          <cell r="AO164">
            <v>2447.5300000000002</v>
          </cell>
          <cell r="AP164">
            <v>1949.53</v>
          </cell>
          <cell r="AQ164">
            <v>1727.03</v>
          </cell>
          <cell r="AR164">
            <v>1657.43</v>
          </cell>
          <cell r="AS164">
            <v>1863.16</v>
          </cell>
          <cell r="AT164">
            <v>1928.9360000000001</v>
          </cell>
          <cell r="AU164">
            <v>2637.22</v>
          </cell>
          <cell r="AV164">
            <v>4380.16</v>
          </cell>
          <cell r="AW164">
            <v>426.09</v>
          </cell>
          <cell r="AX164">
            <v>290</v>
          </cell>
          <cell r="AY164">
            <v>285.58</v>
          </cell>
          <cell r="AZ164">
            <v>89.95</v>
          </cell>
          <cell r="BA164">
            <v>-13.49</v>
          </cell>
          <cell r="BC164">
            <v>1293.7559999999999</v>
          </cell>
          <cell r="BD164">
            <v>683.18</v>
          </cell>
          <cell r="BE164">
            <v>805.14</v>
          </cell>
        </row>
        <row r="165">
          <cell r="A165">
            <v>23779</v>
          </cell>
          <cell r="B165" t="str">
            <v>BETHLEHEM___STEEL</v>
          </cell>
          <cell r="C165" t="str">
            <v>WEST</v>
          </cell>
          <cell r="D165">
            <v>3875.67</v>
          </cell>
          <cell r="E165">
            <v>2815.24</v>
          </cell>
          <cell r="F165">
            <v>9992.33</v>
          </cell>
          <cell r="G165">
            <v>2105.12</v>
          </cell>
          <cell r="H165">
            <v>1871.72</v>
          </cell>
          <cell r="I165">
            <v>4132.0159999999996</v>
          </cell>
          <cell r="J165">
            <v>789.75</v>
          </cell>
          <cell r="K165">
            <v>-1709</v>
          </cell>
          <cell r="L165">
            <v>-4046.79</v>
          </cell>
          <cell r="M165">
            <v>-1655.3466666666666</v>
          </cell>
          <cell r="N165">
            <v>1378.52</v>
          </cell>
          <cell r="O165">
            <v>979.51</v>
          </cell>
          <cell r="P165">
            <v>2516.67</v>
          </cell>
          <cell r="Q165">
            <v>2577.0500000000002</v>
          </cell>
          <cell r="R165">
            <v>855.61</v>
          </cell>
          <cell r="S165">
            <v>9968.8320000000022</v>
          </cell>
          <cell r="T165">
            <v>39.979999999999997</v>
          </cell>
          <cell r="U165">
            <v>360.41</v>
          </cell>
          <cell r="V165">
            <v>342.92</v>
          </cell>
          <cell r="W165">
            <v>152.51</v>
          </cell>
          <cell r="X165">
            <v>219.6</v>
          </cell>
          <cell r="Y165">
            <v>1338.5039999999999</v>
          </cell>
          <cell r="Z165">
            <v>22552.35</v>
          </cell>
          <cell r="AA165">
            <v>17664.72</v>
          </cell>
          <cell r="AB165">
            <v>21671.87</v>
          </cell>
          <cell r="AC165">
            <v>29151.86</v>
          </cell>
          <cell r="AD165">
            <v>22760.2</v>
          </cell>
          <cell r="AE165">
            <v>13984.55</v>
          </cell>
          <cell r="AF165">
            <v>5754.7</v>
          </cell>
          <cell r="AG165">
            <v>5002.3500000000004</v>
          </cell>
          <cell r="AH165">
            <v>4461.25</v>
          </cell>
          <cell r="AI165">
            <v>4611.47</v>
          </cell>
          <cell r="AJ165">
            <v>6762.8639999999996</v>
          </cell>
          <cell r="AK165">
            <v>35708.97</v>
          </cell>
          <cell r="AL165">
            <v>10665.3</v>
          </cell>
          <cell r="AM165">
            <v>23241.47</v>
          </cell>
          <cell r="AN165">
            <v>23205.24666666667</v>
          </cell>
          <cell r="AO165">
            <v>5598.59</v>
          </cell>
          <cell r="AP165">
            <v>5387.95</v>
          </cell>
          <cell r="AQ165">
            <v>5100.1000000000004</v>
          </cell>
          <cell r="AR165">
            <v>5274.03</v>
          </cell>
          <cell r="AS165">
            <v>5784.6</v>
          </cell>
          <cell r="AT165">
            <v>5429.054000000001</v>
          </cell>
          <cell r="AU165">
            <v>6736.44</v>
          </cell>
          <cell r="AV165">
            <v>12011.52</v>
          </cell>
          <cell r="AW165">
            <v>964.37</v>
          </cell>
          <cell r="AX165">
            <v>1035.1400000000001</v>
          </cell>
          <cell r="AY165">
            <v>1058.6600000000001</v>
          </cell>
          <cell r="AZ165">
            <v>376.3</v>
          </cell>
          <cell r="BA165">
            <v>-198.22</v>
          </cell>
          <cell r="BC165">
            <v>3883.5000000000009</v>
          </cell>
          <cell r="BD165">
            <v>5210.26</v>
          </cell>
          <cell r="BE165">
            <v>13554.96</v>
          </cell>
        </row>
        <row r="166">
          <cell r="A166">
            <v>23780</v>
          </cell>
          <cell r="B166" t="str">
            <v>FORT_DRUM_COGEN</v>
          </cell>
          <cell r="C166" t="str">
            <v>MHK_VL</v>
          </cell>
          <cell r="D166">
            <v>1206.73</v>
          </cell>
          <cell r="E166">
            <v>674.16</v>
          </cell>
          <cell r="F166">
            <v>1960.33</v>
          </cell>
          <cell r="G166">
            <v>496.51</v>
          </cell>
          <cell r="H166">
            <v>437.62</v>
          </cell>
          <cell r="I166">
            <v>955.06999999999994</v>
          </cell>
          <cell r="J166">
            <v>481.05</v>
          </cell>
          <cell r="K166">
            <v>6.64</v>
          </cell>
          <cell r="L166">
            <v>-212.51</v>
          </cell>
          <cell r="M166">
            <v>91.726666666666674</v>
          </cell>
          <cell r="N166">
            <v>240.07</v>
          </cell>
          <cell r="O166">
            <v>231.77</v>
          </cell>
          <cell r="P166">
            <v>574.21</v>
          </cell>
          <cell r="Q166">
            <v>602.66</v>
          </cell>
          <cell r="R166">
            <v>220.62</v>
          </cell>
          <cell r="S166">
            <v>2243.1959999999999</v>
          </cell>
          <cell r="T166">
            <v>-25.06</v>
          </cell>
          <cell r="U166">
            <v>99.88</v>
          </cell>
          <cell r="V166">
            <v>90.9</v>
          </cell>
          <cell r="W166">
            <v>31.94</v>
          </cell>
          <cell r="X166">
            <v>54.14</v>
          </cell>
          <cell r="Y166">
            <v>302.15999999999997</v>
          </cell>
          <cell r="Z166">
            <v>4489.53</v>
          </cell>
          <cell r="AA166">
            <v>3828.17</v>
          </cell>
          <cell r="AB166">
            <v>5168.95</v>
          </cell>
          <cell r="AC166">
            <v>7447.25</v>
          </cell>
          <cell r="AD166">
            <v>5233.4750000000004</v>
          </cell>
          <cell r="AE166">
            <v>4065.16</v>
          </cell>
          <cell r="AF166">
            <v>1299.71</v>
          </cell>
          <cell r="AG166">
            <v>1013.25</v>
          </cell>
          <cell r="AH166">
            <v>837.95</v>
          </cell>
          <cell r="AI166">
            <v>1319.55</v>
          </cell>
          <cell r="AJ166">
            <v>1707.1239999999998</v>
          </cell>
          <cell r="AK166">
            <v>9299.7099999999991</v>
          </cell>
          <cell r="AL166">
            <v>2993.83</v>
          </cell>
          <cell r="AM166">
            <v>5410.61</v>
          </cell>
          <cell r="AN166">
            <v>5901.3833333333323</v>
          </cell>
          <cell r="AO166">
            <v>1797.74</v>
          </cell>
          <cell r="AP166">
            <v>1706.84</v>
          </cell>
          <cell r="AQ166">
            <v>1490.14</v>
          </cell>
          <cell r="AR166">
            <v>1396.69</v>
          </cell>
          <cell r="AS166">
            <v>1632.91</v>
          </cell>
          <cell r="AT166">
            <v>1604.864</v>
          </cell>
          <cell r="AU166">
            <v>2188.85</v>
          </cell>
          <cell r="AV166">
            <v>3571.6</v>
          </cell>
          <cell r="AW166">
            <v>359.77</v>
          </cell>
          <cell r="AX166">
            <v>246.48</v>
          </cell>
          <cell r="AY166">
            <v>239.26</v>
          </cell>
          <cell r="AZ166">
            <v>73.319999999999993</v>
          </cell>
          <cell r="BA166">
            <v>-13.11</v>
          </cell>
          <cell r="BC166">
            <v>1086.8639999999998</v>
          </cell>
          <cell r="BD166">
            <v>539.41</v>
          </cell>
          <cell r="BE166">
            <v>432.2</v>
          </cell>
        </row>
        <row r="167">
          <cell r="A167">
            <v>23781</v>
          </cell>
          <cell r="B167" t="str">
            <v>INDECK___YERKES</v>
          </cell>
          <cell r="C167" t="str">
            <v>WEST</v>
          </cell>
          <cell r="D167">
            <v>3187.05</v>
          </cell>
          <cell r="E167">
            <v>2583.13</v>
          </cell>
          <cell r="F167">
            <v>8332.08</v>
          </cell>
          <cell r="G167">
            <v>1875.63</v>
          </cell>
          <cell r="H167">
            <v>1666.21</v>
          </cell>
          <cell r="I167">
            <v>3528.8199999999997</v>
          </cell>
          <cell r="J167">
            <v>843.14</v>
          </cell>
          <cell r="K167">
            <v>-1385.74</v>
          </cell>
          <cell r="L167">
            <v>-3439.04</v>
          </cell>
          <cell r="M167">
            <v>-1327.2133333333334</v>
          </cell>
          <cell r="N167">
            <v>1194.3399999999999</v>
          </cell>
          <cell r="O167">
            <v>870.68</v>
          </cell>
          <cell r="P167">
            <v>2213.41</v>
          </cell>
          <cell r="Q167">
            <v>2312.5100000000002</v>
          </cell>
          <cell r="R167">
            <v>765.64</v>
          </cell>
          <cell r="S167">
            <v>8827.8960000000006</v>
          </cell>
          <cell r="T167">
            <v>-101.93</v>
          </cell>
          <cell r="U167">
            <v>198.78</v>
          </cell>
          <cell r="V167">
            <v>313.13</v>
          </cell>
          <cell r="W167">
            <v>104.54</v>
          </cell>
          <cell r="X167">
            <v>186.56</v>
          </cell>
          <cell r="Y167">
            <v>841.29599999999982</v>
          </cell>
          <cell r="Z167">
            <v>19435.53</v>
          </cell>
          <cell r="AA167">
            <v>15315.06</v>
          </cell>
          <cell r="AB167">
            <v>19354.939999999999</v>
          </cell>
          <cell r="AC167">
            <v>26242.93</v>
          </cell>
          <cell r="AD167">
            <v>20087.114999999998</v>
          </cell>
          <cell r="AE167">
            <v>10355.58</v>
          </cell>
          <cell r="AF167">
            <v>4916.8500000000004</v>
          </cell>
          <cell r="AG167">
            <v>4321.45</v>
          </cell>
          <cell r="AH167">
            <v>3932.41</v>
          </cell>
          <cell r="AI167">
            <v>4162.42</v>
          </cell>
          <cell r="AJ167">
            <v>5537.7420000000002</v>
          </cell>
          <cell r="AK167">
            <v>28744.45</v>
          </cell>
          <cell r="AL167">
            <v>9423.68</v>
          </cell>
          <cell r="AM167">
            <v>19780.29</v>
          </cell>
          <cell r="AN167">
            <v>19316.140000000003</v>
          </cell>
          <cell r="AO167">
            <v>4765.71</v>
          </cell>
          <cell r="AP167">
            <v>4583.4799999999996</v>
          </cell>
          <cell r="AQ167">
            <v>4349.8500000000004</v>
          </cell>
          <cell r="AR167">
            <v>4459.8999999999996</v>
          </cell>
          <cell r="AS167">
            <v>4499.82</v>
          </cell>
          <cell r="AT167">
            <v>4531.7519999999995</v>
          </cell>
          <cell r="AU167">
            <v>5775.17</v>
          </cell>
          <cell r="AV167">
            <v>10668.44</v>
          </cell>
          <cell r="AW167">
            <v>858.35</v>
          </cell>
          <cell r="AX167">
            <v>924.93</v>
          </cell>
          <cell r="AY167">
            <v>927.42</v>
          </cell>
          <cell r="AZ167">
            <v>333.54</v>
          </cell>
          <cell r="BA167">
            <v>-202.35</v>
          </cell>
          <cell r="BC167">
            <v>3410.2679999999996</v>
          </cell>
          <cell r="BD167">
            <v>3811.69</v>
          </cell>
          <cell r="BE167">
            <v>8891.18</v>
          </cell>
        </row>
        <row r="168">
          <cell r="A168">
            <v>23783</v>
          </cell>
          <cell r="B168" t="str">
            <v>INDECK___OSWEGO</v>
          </cell>
          <cell r="C168" t="str">
            <v>CENTRL</v>
          </cell>
          <cell r="D168">
            <v>1941.36</v>
          </cell>
          <cell r="E168">
            <v>1487.26</v>
          </cell>
          <cell r="F168">
            <v>3437.97</v>
          </cell>
          <cell r="G168">
            <v>1111.0999999999999</v>
          </cell>
          <cell r="H168">
            <v>988.14</v>
          </cell>
          <cell r="I168">
            <v>1793.1659999999999</v>
          </cell>
          <cell r="J168">
            <v>1185.72</v>
          </cell>
          <cell r="K168">
            <v>354.6</v>
          </cell>
          <cell r="L168">
            <v>-140.62</v>
          </cell>
          <cell r="M168">
            <v>466.56666666666678</v>
          </cell>
          <cell r="N168">
            <v>480.12</v>
          </cell>
          <cell r="O168">
            <v>499.73</v>
          </cell>
          <cell r="P168">
            <v>1003.29</v>
          </cell>
          <cell r="Q168">
            <v>1300.72</v>
          </cell>
          <cell r="R168">
            <v>438.58</v>
          </cell>
          <cell r="S168">
            <v>4466.9279999999999</v>
          </cell>
          <cell r="T168">
            <v>9.74</v>
          </cell>
          <cell r="U168">
            <v>318.45999999999998</v>
          </cell>
          <cell r="V168">
            <v>236.46</v>
          </cell>
          <cell r="W168">
            <v>90.62</v>
          </cell>
          <cell r="X168">
            <v>124.9</v>
          </cell>
          <cell r="Y168">
            <v>936.21600000000001</v>
          </cell>
          <cell r="Z168">
            <v>10326.379999999999</v>
          </cell>
          <cell r="AA168">
            <v>8337.64</v>
          </cell>
          <cell r="AB168">
            <v>11550.94</v>
          </cell>
          <cell r="AC168">
            <v>17184.900000000001</v>
          </cell>
          <cell r="AD168">
            <v>11849.965</v>
          </cell>
          <cell r="AE168">
            <v>7515.86</v>
          </cell>
          <cell r="AF168">
            <v>2009.02</v>
          </cell>
          <cell r="AG168">
            <v>1753.37</v>
          </cell>
          <cell r="AH168">
            <v>1524.09</v>
          </cell>
          <cell r="AI168">
            <v>2643.26</v>
          </cell>
          <cell r="AJ168">
            <v>3089.12</v>
          </cell>
          <cell r="AK168">
            <v>17479</v>
          </cell>
          <cell r="AL168">
            <v>6214.7</v>
          </cell>
          <cell r="AM168">
            <v>12584.69</v>
          </cell>
          <cell r="AN168">
            <v>12092.796666666667</v>
          </cell>
          <cell r="AO168">
            <v>4049.65</v>
          </cell>
          <cell r="AP168">
            <v>3841.1</v>
          </cell>
          <cell r="AQ168">
            <v>3925.19</v>
          </cell>
          <cell r="AR168">
            <v>3994.56</v>
          </cell>
          <cell r="AS168">
            <v>3928.84</v>
          </cell>
          <cell r="AT168">
            <v>3947.8679999999999</v>
          </cell>
          <cell r="AU168">
            <v>7804.3</v>
          </cell>
          <cell r="AV168">
            <v>12594.63</v>
          </cell>
          <cell r="AW168">
            <v>1440.4</v>
          </cell>
          <cell r="AX168">
            <v>531.55999999999995</v>
          </cell>
          <cell r="AY168">
            <v>566.6</v>
          </cell>
          <cell r="AZ168">
            <v>185.28</v>
          </cell>
          <cell r="BA168">
            <v>-15.18</v>
          </cell>
          <cell r="BC168">
            <v>3250.3920000000007</v>
          </cell>
          <cell r="BD168">
            <v>1427.86</v>
          </cell>
          <cell r="BE168">
            <v>2960.71</v>
          </cell>
        </row>
        <row r="169">
          <cell r="A169">
            <v>23786</v>
          </cell>
          <cell r="B169" t="str">
            <v>LINDEN_COGEN____</v>
          </cell>
          <cell r="C169" t="str">
            <v>N.Y.C.</v>
          </cell>
          <cell r="D169">
            <v>51756.7</v>
          </cell>
          <cell r="E169">
            <v>43347.040000000001</v>
          </cell>
          <cell r="F169">
            <v>50906.83</v>
          </cell>
          <cell r="G169">
            <v>34116.74</v>
          </cell>
          <cell r="H169">
            <v>32629.35</v>
          </cell>
          <cell r="I169">
            <v>42551.332000000002</v>
          </cell>
          <cell r="J169">
            <v>36836.18</v>
          </cell>
          <cell r="K169">
            <v>27292</v>
          </cell>
          <cell r="L169">
            <v>29028.03</v>
          </cell>
          <cell r="M169">
            <v>31052.069999999996</v>
          </cell>
          <cell r="N169">
            <v>4590.99</v>
          </cell>
          <cell r="O169">
            <v>8435.49</v>
          </cell>
          <cell r="P169">
            <v>8937.73</v>
          </cell>
          <cell r="Q169">
            <v>20941.740000000002</v>
          </cell>
          <cell r="R169">
            <v>10080.17</v>
          </cell>
          <cell r="S169">
            <v>63583.34399999999</v>
          </cell>
          <cell r="T169">
            <v>4536.5200000000004</v>
          </cell>
          <cell r="U169">
            <v>8053.88</v>
          </cell>
          <cell r="V169">
            <v>5550.28</v>
          </cell>
          <cell r="W169">
            <v>2626.91</v>
          </cell>
          <cell r="X169">
            <v>2642.03</v>
          </cell>
          <cell r="Y169">
            <v>28091.544000000002</v>
          </cell>
          <cell r="Z169">
            <v>149981.41</v>
          </cell>
          <cell r="AA169">
            <v>129909.68</v>
          </cell>
          <cell r="AB169">
            <v>175503.53</v>
          </cell>
          <cell r="AC169">
            <v>215131.43</v>
          </cell>
          <cell r="AD169">
            <v>167631.51250000001</v>
          </cell>
          <cell r="AE169">
            <v>108882.7</v>
          </cell>
          <cell r="AF169">
            <v>108236.16</v>
          </cell>
          <cell r="AG169">
            <v>112173.5</v>
          </cell>
          <cell r="AH169">
            <v>91491.04</v>
          </cell>
          <cell r="AI169">
            <v>93110.54</v>
          </cell>
          <cell r="AJ169">
            <v>102778.78799999999</v>
          </cell>
          <cell r="AK169">
            <v>189296.97</v>
          </cell>
          <cell r="AL169">
            <v>140398.32</v>
          </cell>
          <cell r="AM169">
            <v>157143.06</v>
          </cell>
          <cell r="AN169">
            <v>162279.45000000001</v>
          </cell>
          <cell r="AO169">
            <v>54065.72</v>
          </cell>
          <cell r="AP169">
            <v>52664.52</v>
          </cell>
          <cell r="AQ169">
            <v>51965.8</v>
          </cell>
          <cell r="AR169">
            <v>51074.7</v>
          </cell>
          <cell r="AS169">
            <v>54029.72</v>
          </cell>
          <cell r="AT169">
            <v>52760.09199999999</v>
          </cell>
          <cell r="AU169">
            <v>79699.88</v>
          </cell>
          <cell r="AV169">
            <v>130369.73</v>
          </cell>
          <cell r="AW169">
            <v>8876.1200000000008</v>
          </cell>
          <cell r="AX169">
            <v>11690.88</v>
          </cell>
          <cell r="AY169">
            <v>13064.67</v>
          </cell>
          <cell r="AZ169">
            <v>6932.01</v>
          </cell>
          <cell r="BA169">
            <v>3587.36</v>
          </cell>
          <cell r="BC169">
            <v>52981.248000000007</v>
          </cell>
          <cell r="BD169">
            <v>55104.12</v>
          </cell>
          <cell r="BE169">
            <v>114486.53</v>
          </cell>
        </row>
        <row r="170">
          <cell r="A170">
            <v>23790</v>
          </cell>
          <cell r="B170" t="str">
            <v>BINGHAMTON__COGEN</v>
          </cell>
          <cell r="C170" t="str">
            <v>CENTRL</v>
          </cell>
          <cell r="T170">
            <v>463.49</v>
          </cell>
          <cell r="U170">
            <v>1368.42</v>
          </cell>
          <cell r="V170">
            <v>1299.4100000000001</v>
          </cell>
          <cell r="W170">
            <v>567.49</v>
          </cell>
          <cell r="X170">
            <v>639.78</v>
          </cell>
          <cell r="Y170">
            <v>5206.3080000000009</v>
          </cell>
          <cell r="AO170">
            <v>11738.76</v>
          </cell>
          <cell r="AP170">
            <v>11494.53</v>
          </cell>
          <cell r="AQ170">
            <v>11125.04</v>
          </cell>
          <cell r="AR170">
            <v>11279.35</v>
          </cell>
          <cell r="AS170">
            <v>10531.13</v>
          </cell>
          <cell r="AT170">
            <v>11233.761999999999</v>
          </cell>
          <cell r="AU170">
            <v>14990.57</v>
          </cell>
          <cell r="AV170">
            <v>29063.42</v>
          </cell>
          <cell r="AW170">
            <v>2262.52</v>
          </cell>
          <cell r="AX170">
            <v>2363.48</v>
          </cell>
          <cell r="AY170">
            <v>2579.56</v>
          </cell>
          <cell r="AZ170">
            <v>870.04</v>
          </cell>
          <cell r="BA170">
            <v>101.85</v>
          </cell>
          <cell r="BC170">
            <v>9812.94</v>
          </cell>
          <cell r="BD170">
            <v>7343.02</v>
          </cell>
          <cell r="BE170">
            <v>16180.47</v>
          </cell>
        </row>
        <row r="171">
          <cell r="A171">
            <v>23791</v>
          </cell>
          <cell r="B171" t="str">
            <v>NEG_WEST_LEA_LOCKPORT</v>
          </cell>
          <cell r="C171" t="str">
            <v>WEST</v>
          </cell>
          <cell r="D171">
            <v>2816.2</v>
          </cell>
          <cell r="E171">
            <v>2462.4499999999998</v>
          </cell>
          <cell r="F171">
            <v>7633.53</v>
          </cell>
          <cell r="G171">
            <v>1777.16</v>
          </cell>
          <cell r="H171">
            <v>1578.07</v>
          </cell>
          <cell r="I171">
            <v>3253.482</v>
          </cell>
          <cell r="J171">
            <v>849.13</v>
          </cell>
          <cell r="K171">
            <v>-1149.26</v>
          </cell>
          <cell r="L171">
            <v>-2984.4</v>
          </cell>
          <cell r="M171">
            <v>-1094.8433333333335</v>
          </cell>
          <cell r="N171">
            <v>1106.8599999999999</v>
          </cell>
          <cell r="O171">
            <v>821.43</v>
          </cell>
          <cell r="P171">
            <v>2069.5300000000002</v>
          </cell>
          <cell r="Q171">
            <v>2193.13</v>
          </cell>
          <cell r="R171">
            <v>725.82</v>
          </cell>
          <cell r="S171">
            <v>8300.1239999999998</v>
          </cell>
          <cell r="T171">
            <v>-212.1</v>
          </cell>
          <cell r="U171">
            <v>45.86</v>
          </cell>
          <cell r="V171">
            <v>284.2</v>
          </cell>
          <cell r="W171">
            <v>60.04</v>
          </cell>
          <cell r="X171">
            <v>157.63</v>
          </cell>
          <cell r="Y171">
            <v>402.75600000000003</v>
          </cell>
          <cell r="Z171">
            <v>17474.89</v>
          </cell>
          <cell r="AA171">
            <v>14013.83</v>
          </cell>
          <cell r="AB171">
            <v>18338.12</v>
          </cell>
          <cell r="AC171">
            <v>24867.57</v>
          </cell>
          <cell r="AD171">
            <v>18673.602500000001</v>
          </cell>
          <cell r="AE171">
            <v>8553.68</v>
          </cell>
          <cell r="AF171">
            <v>4490.8</v>
          </cell>
          <cell r="AG171">
            <v>3967.15</v>
          </cell>
          <cell r="AH171">
            <v>3649.45</v>
          </cell>
          <cell r="AI171">
            <v>3947</v>
          </cell>
          <cell r="AJ171">
            <v>4921.616</v>
          </cell>
          <cell r="AK171">
            <v>24866.98</v>
          </cell>
          <cell r="AL171">
            <v>8684.84</v>
          </cell>
          <cell r="AM171">
            <v>17498.48</v>
          </cell>
          <cell r="AN171">
            <v>17016.766666666666</v>
          </cell>
          <cell r="AO171">
            <v>4404.4799999999996</v>
          </cell>
          <cell r="AP171">
            <v>4012.99</v>
          </cell>
          <cell r="AQ171">
            <v>3867.35</v>
          </cell>
          <cell r="AR171">
            <v>3984.86</v>
          </cell>
          <cell r="AS171">
            <v>3639.17</v>
          </cell>
          <cell r="AT171">
            <v>3981.7699999999995</v>
          </cell>
          <cell r="AU171">
            <v>5274.39</v>
          </cell>
          <cell r="AV171">
            <v>10083.549999999999</v>
          </cell>
          <cell r="AW171">
            <v>811</v>
          </cell>
          <cell r="AX171">
            <v>872.55</v>
          </cell>
          <cell r="AY171">
            <v>862.99</v>
          </cell>
          <cell r="AZ171">
            <v>314.79000000000002</v>
          </cell>
          <cell r="BA171">
            <v>-229.77</v>
          </cell>
          <cell r="BC171">
            <v>3157.8720000000003</v>
          </cell>
          <cell r="BD171">
            <v>2776.1</v>
          </cell>
          <cell r="BE171">
            <v>5323.37</v>
          </cell>
        </row>
        <row r="172">
          <cell r="A172">
            <v>23792</v>
          </cell>
          <cell r="B172" t="str">
            <v>NEGNORTH__KES_CHATEGAY</v>
          </cell>
          <cell r="C172" t="str">
            <v>NORTH</v>
          </cell>
          <cell r="D172">
            <v>680.1</v>
          </cell>
          <cell r="E172">
            <v>-64.819999999999993</v>
          </cell>
          <cell r="F172">
            <v>1649.66</v>
          </cell>
          <cell r="G172">
            <v>-45.7</v>
          </cell>
          <cell r="H172">
            <v>-41.05</v>
          </cell>
          <cell r="I172">
            <v>435.63800000000003</v>
          </cell>
          <cell r="J172">
            <v>-614.16999999999996</v>
          </cell>
          <cell r="K172">
            <v>-1215.8399999999999</v>
          </cell>
          <cell r="L172">
            <v>-703.37</v>
          </cell>
          <cell r="M172">
            <v>-844.45999999999992</v>
          </cell>
          <cell r="N172">
            <v>23</v>
          </cell>
          <cell r="O172">
            <v>-12.22</v>
          </cell>
          <cell r="P172">
            <v>203.24</v>
          </cell>
          <cell r="Q172">
            <v>-637.67999999999995</v>
          </cell>
          <cell r="R172">
            <v>-245.38</v>
          </cell>
          <cell r="S172">
            <v>-802.84799999999996</v>
          </cell>
          <cell r="T172">
            <v>-179.21</v>
          </cell>
          <cell r="U172">
            <v>-222.1</v>
          </cell>
          <cell r="V172">
            <v>-161.03</v>
          </cell>
          <cell r="W172">
            <v>-88.02</v>
          </cell>
          <cell r="X172">
            <v>-58.58</v>
          </cell>
          <cell r="Y172">
            <v>-850.72800000000007</v>
          </cell>
          <cell r="Z172">
            <v>-4511.26</v>
          </cell>
          <cell r="AA172">
            <v>-4529.1400000000003</v>
          </cell>
          <cell r="AB172">
            <v>-5526.15</v>
          </cell>
          <cell r="AC172">
            <v>-6312.25</v>
          </cell>
          <cell r="AD172">
            <v>-5219.7000000000007</v>
          </cell>
          <cell r="AE172">
            <v>1406.66</v>
          </cell>
          <cell r="AF172">
            <v>1157.6300000000001</v>
          </cell>
          <cell r="AG172">
            <v>442.01</v>
          </cell>
          <cell r="AH172">
            <v>90.13</v>
          </cell>
          <cell r="AI172">
            <v>28.98</v>
          </cell>
          <cell r="AJ172">
            <v>625.08200000000011</v>
          </cell>
          <cell r="AK172">
            <v>-5066.38</v>
          </cell>
          <cell r="AL172">
            <v>-3802.38</v>
          </cell>
          <cell r="AM172">
            <v>-3622.33</v>
          </cell>
          <cell r="AN172">
            <v>-4163.6966666666667</v>
          </cell>
          <cell r="AO172">
            <v>-1025.6199999999999</v>
          </cell>
          <cell r="AP172">
            <v>-1205.9000000000001</v>
          </cell>
          <cell r="AQ172">
            <v>-1454.47</v>
          </cell>
          <cell r="AR172">
            <v>-1565.85</v>
          </cell>
          <cell r="AS172">
            <v>-1431.53</v>
          </cell>
          <cell r="AT172">
            <v>-1336.674</v>
          </cell>
          <cell r="AU172">
            <v>-3383.51</v>
          </cell>
          <cell r="AV172">
            <v>-5692.7</v>
          </cell>
          <cell r="AW172">
            <v>-517.08000000000004</v>
          </cell>
          <cell r="AX172">
            <v>-562.07000000000005</v>
          </cell>
          <cell r="AY172">
            <v>-352.64</v>
          </cell>
          <cell r="AZ172">
            <v>-247.14</v>
          </cell>
          <cell r="BA172">
            <v>-388.69</v>
          </cell>
          <cell r="BC172">
            <v>-2481.1440000000002</v>
          </cell>
          <cell r="BD172">
            <v>-1116.17</v>
          </cell>
          <cell r="BE172">
            <v>-4752.2</v>
          </cell>
        </row>
        <row r="173">
          <cell r="A173">
            <v>23793</v>
          </cell>
          <cell r="B173" t="str">
            <v>NEGNORTH__FLCN_SEA</v>
          </cell>
          <cell r="C173" t="str">
            <v>NORTH</v>
          </cell>
          <cell r="D173">
            <v>665.07</v>
          </cell>
          <cell r="E173">
            <v>-72.17</v>
          </cell>
          <cell r="F173">
            <v>1628.42</v>
          </cell>
          <cell r="G173">
            <v>-50.64</v>
          </cell>
          <cell r="H173">
            <v>-45.48</v>
          </cell>
          <cell r="I173">
            <v>425.04000000000008</v>
          </cell>
          <cell r="J173">
            <v>-1248.79</v>
          </cell>
          <cell r="K173">
            <v>-1851.76</v>
          </cell>
          <cell r="L173">
            <v>-970.59</v>
          </cell>
          <cell r="M173">
            <v>-1357.0466666666669</v>
          </cell>
          <cell r="N173">
            <v>17.66</v>
          </cell>
          <cell r="O173">
            <v>-13.11</v>
          </cell>
          <cell r="P173">
            <v>195.14</v>
          </cell>
          <cell r="Q173">
            <v>-562.92999999999995</v>
          </cell>
          <cell r="R173">
            <v>-211.9</v>
          </cell>
          <cell r="S173">
            <v>-690.16799999999989</v>
          </cell>
          <cell r="T173">
            <v>-205.33</v>
          </cell>
          <cell r="U173">
            <v>-306.95</v>
          </cell>
          <cell r="V173">
            <v>-246.05</v>
          </cell>
          <cell r="W173">
            <v>-122.2</v>
          </cell>
          <cell r="X173">
            <v>-99.78</v>
          </cell>
          <cell r="Y173">
            <v>-1176.3719999999998</v>
          </cell>
          <cell r="Z173">
            <v>-7386.19</v>
          </cell>
          <cell r="AA173">
            <v>-6805.71</v>
          </cell>
          <cell r="AB173">
            <v>-8825.15</v>
          </cell>
          <cell r="AC173">
            <v>-10467.030000000001</v>
          </cell>
          <cell r="AD173">
            <v>-8371.02</v>
          </cell>
          <cell r="AE173">
            <v>791.66</v>
          </cell>
          <cell r="AF173">
            <v>1132.3399999999999</v>
          </cell>
          <cell r="AG173">
            <v>686.77</v>
          </cell>
          <cell r="AH173">
            <v>78.930000000000007</v>
          </cell>
          <cell r="AI173">
            <v>16.579999999999998</v>
          </cell>
          <cell r="AJ173">
            <v>541.25599999999997</v>
          </cell>
          <cell r="AK173">
            <v>-8262.65</v>
          </cell>
          <cell r="AL173">
            <v>-5899.94</v>
          </cell>
          <cell r="AM173">
            <v>-6125.74</v>
          </cell>
          <cell r="AN173">
            <v>-6762.7766666666676</v>
          </cell>
          <cell r="AO173">
            <v>-1765.54</v>
          </cell>
          <cell r="AP173">
            <v>-1872.59</v>
          </cell>
          <cell r="AQ173">
            <v>-2076.4499999999998</v>
          </cell>
          <cell r="AR173">
            <v>-2230.27</v>
          </cell>
          <cell r="AS173">
            <v>-1966.36</v>
          </cell>
          <cell r="AT173">
            <v>-1982.2420000000002</v>
          </cell>
          <cell r="AU173">
            <v>-4191.78</v>
          </cell>
          <cell r="AV173">
            <v>-7489.47</v>
          </cell>
          <cell r="AW173">
            <v>-651.39</v>
          </cell>
          <cell r="AX173">
            <v>-720.42</v>
          </cell>
          <cell r="AY173">
            <v>-492.57</v>
          </cell>
          <cell r="AZ173">
            <v>-281.39999999999998</v>
          </cell>
          <cell r="BA173">
            <v>-331.67</v>
          </cell>
          <cell r="BC173">
            <v>-2972.9399999999996</v>
          </cell>
          <cell r="BD173">
            <v>-1427.93</v>
          </cell>
          <cell r="BE173">
            <v>-5292.92</v>
          </cell>
        </row>
        <row r="174">
          <cell r="A174">
            <v>23794</v>
          </cell>
          <cell r="B174" t="str">
            <v>NYPA___HOLTSVILL</v>
          </cell>
          <cell r="C174" t="str">
            <v>LONGIL</v>
          </cell>
          <cell r="D174">
            <v>32224.91</v>
          </cell>
          <cell r="E174">
            <v>29045.17</v>
          </cell>
          <cell r="F174">
            <v>34146.339999999997</v>
          </cell>
          <cell r="G174">
            <v>20879.27</v>
          </cell>
          <cell r="H174">
            <v>18134.64</v>
          </cell>
          <cell r="I174">
            <v>26886.066000000003</v>
          </cell>
          <cell r="J174">
            <v>36104.03</v>
          </cell>
          <cell r="K174">
            <v>28342.959999999999</v>
          </cell>
          <cell r="L174">
            <v>30230.240000000002</v>
          </cell>
          <cell r="M174">
            <v>31559.076666666664</v>
          </cell>
          <cell r="N174">
            <v>4790.07</v>
          </cell>
          <cell r="O174">
            <v>8624.7199999999993</v>
          </cell>
          <cell r="P174">
            <v>9171.26</v>
          </cell>
          <cell r="Q174">
            <v>21803.89</v>
          </cell>
          <cell r="R174">
            <v>10307.92</v>
          </cell>
          <cell r="S174">
            <v>65637.432000000001</v>
          </cell>
          <cell r="T174">
            <v>4723.21</v>
          </cell>
          <cell r="U174">
            <v>7363.08</v>
          </cell>
          <cell r="V174">
            <v>5813.12</v>
          </cell>
          <cell r="W174">
            <v>2752.9</v>
          </cell>
          <cell r="X174">
            <v>2694.97</v>
          </cell>
          <cell r="Y174">
            <v>28016.736000000001</v>
          </cell>
          <cell r="Z174">
            <v>156719.69</v>
          </cell>
          <cell r="AA174">
            <v>136166.91</v>
          </cell>
          <cell r="AB174">
            <v>185287.98</v>
          </cell>
          <cell r="AC174">
            <v>214256.69</v>
          </cell>
          <cell r="AD174">
            <v>173107.8175</v>
          </cell>
          <cell r="AE174">
            <v>76195.69</v>
          </cell>
          <cell r="AF174">
            <v>64108.75</v>
          </cell>
          <cell r="AG174">
            <v>62408.13</v>
          </cell>
          <cell r="AH174">
            <v>36654.129999999997</v>
          </cell>
          <cell r="AI174">
            <v>54623.68</v>
          </cell>
          <cell r="AJ174">
            <v>58798.076000000001</v>
          </cell>
          <cell r="AK174">
            <v>197644.69</v>
          </cell>
          <cell r="AL174">
            <v>147913.53</v>
          </cell>
          <cell r="AM174">
            <v>164551.26</v>
          </cell>
          <cell r="AN174">
            <v>170036.49333333332</v>
          </cell>
          <cell r="AO174">
            <v>47406.27</v>
          </cell>
          <cell r="AP174">
            <v>44884.21</v>
          </cell>
          <cell r="AQ174">
            <v>44821.45</v>
          </cell>
          <cell r="AR174">
            <v>44858.36</v>
          </cell>
          <cell r="AS174">
            <v>40972.949999999997</v>
          </cell>
          <cell r="AT174">
            <v>44588.648000000001</v>
          </cell>
          <cell r="AU174">
            <v>71757.009999999995</v>
          </cell>
          <cell r="AV174">
            <v>105007.76</v>
          </cell>
          <cell r="AW174">
            <v>9047.16</v>
          </cell>
          <cell r="AX174">
            <v>11060.67</v>
          </cell>
          <cell r="AY174">
            <v>11457.01</v>
          </cell>
          <cell r="AZ174">
            <v>5868.2</v>
          </cell>
          <cell r="BA174">
            <v>2602.91</v>
          </cell>
          <cell r="BC174">
            <v>48043.14</v>
          </cell>
          <cell r="BD174">
            <v>45185.58</v>
          </cell>
          <cell r="BE174">
            <v>102630.61</v>
          </cell>
        </row>
        <row r="175">
          <cell r="A175">
            <v>23796</v>
          </cell>
          <cell r="B175" t="str">
            <v>RENSSELAER___COGEN</v>
          </cell>
          <cell r="C175" t="str">
            <v>CAPITL</v>
          </cell>
          <cell r="D175">
            <v>18047.169999999998</v>
          </cell>
          <cell r="E175">
            <v>28147.67</v>
          </cell>
          <cell r="F175">
            <v>34006.29</v>
          </cell>
          <cell r="G175">
            <v>21082.83</v>
          </cell>
          <cell r="H175">
            <v>18342.599999999999</v>
          </cell>
          <cell r="I175">
            <v>23925.311999999998</v>
          </cell>
          <cell r="J175">
            <v>36116.07</v>
          </cell>
          <cell r="K175">
            <v>26097.21</v>
          </cell>
          <cell r="L175">
            <v>26951.439999999999</v>
          </cell>
          <cell r="M175">
            <v>29721.573333333334</v>
          </cell>
          <cell r="N175">
            <v>5359.99</v>
          </cell>
          <cell r="O175">
            <v>9335.01</v>
          </cell>
          <cell r="P175">
            <v>8752.27</v>
          </cell>
          <cell r="Q175">
            <v>23586.76</v>
          </cell>
          <cell r="R175">
            <v>8337.2999999999993</v>
          </cell>
          <cell r="S175">
            <v>66445.59599999999</v>
          </cell>
          <cell r="T175">
            <v>4334.96</v>
          </cell>
          <cell r="U175">
            <v>7179.25</v>
          </cell>
          <cell r="V175">
            <v>5890.73</v>
          </cell>
          <cell r="W175">
            <v>2785.04</v>
          </cell>
          <cell r="X175">
            <v>2762.69</v>
          </cell>
          <cell r="Y175">
            <v>27543.203999999998</v>
          </cell>
          <cell r="Z175">
            <v>175037.65</v>
          </cell>
          <cell r="AA175">
            <v>151377.71</v>
          </cell>
          <cell r="AB175">
            <v>206148.36</v>
          </cell>
          <cell r="AC175">
            <v>243056.42</v>
          </cell>
          <cell r="AD175">
            <v>193905.035</v>
          </cell>
          <cell r="AE175">
            <v>38871.43</v>
          </cell>
          <cell r="AF175">
            <v>20279.34</v>
          </cell>
          <cell r="AG175">
            <v>18759.05</v>
          </cell>
          <cell r="AH175">
            <v>16912.830000000002</v>
          </cell>
          <cell r="AI175">
            <v>48481.919999999998</v>
          </cell>
          <cell r="AJ175">
            <v>28660.914000000001</v>
          </cell>
          <cell r="AK175">
            <v>186989.93</v>
          </cell>
          <cell r="AL175">
            <v>145527.1</v>
          </cell>
          <cell r="AM175">
            <v>156176.51999999999</v>
          </cell>
          <cell r="AN175">
            <v>162897.85</v>
          </cell>
          <cell r="AO175">
            <v>47286.18</v>
          </cell>
          <cell r="AP175">
            <v>44616.97</v>
          </cell>
          <cell r="AQ175">
            <v>44353.760000000002</v>
          </cell>
          <cell r="AR175">
            <v>44967.62</v>
          </cell>
          <cell r="AS175">
            <v>40783.75</v>
          </cell>
          <cell r="AT175">
            <v>44401.656000000003</v>
          </cell>
          <cell r="AU175">
            <v>61655.95</v>
          </cell>
          <cell r="AV175">
            <v>115679.11</v>
          </cell>
          <cell r="AW175">
            <v>9346.44</v>
          </cell>
          <cell r="AX175">
            <v>11608.38</v>
          </cell>
          <cell r="AY175">
            <v>10123.209999999999</v>
          </cell>
          <cell r="AZ175">
            <v>3746.19</v>
          </cell>
          <cell r="BA175">
            <v>1570.1</v>
          </cell>
          <cell r="BC175">
            <v>43673.183999999994</v>
          </cell>
          <cell r="BD175">
            <v>30166.41</v>
          </cell>
          <cell r="BE175">
            <v>59939.53</v>
          </cell>
        </row>
        <row r="176">
          <cell r="A176">
            <v>23797</v>
          </cell>
          <cell r="B176" t="str">
            <v>SENECA___ENERGY</v>
          </cell>
          <cell r="C176" t="str">
            <v>CENTRL</v>
          </cell>
          <cell r="D176">
            <v>4125.53</v>
          </cell>
          <cell r="E176">
            <v>2485.59</v>
          </cell>
          <cell r="F176">
            <v>6341.85</v>
          </cell>
          <cell r="G176">
            <v>1861.05</v>
          </cell>
          <cell r="H176">
            <v>1659.63</v>
          </cell>
          <cell r="I176">
            <v>3294.7300000000005</v>
          </cell>
          <cell r="J176">
            <v>1718.66</v>
          </cell>
          <cell r="K176">
            <v>253.72</v>
          </cell>
          <cell r="L176">
            <v>-760.11</v>
          </cell>
          <cell r="M176">
            <v>404.09</v>
          </cell>
          <cell r="N176">
            <v>880.58</v>
          </cell>
          <cell r="O176">
            <v>835.62</v>
          </cell>
          <cell r="P176">
            <v>1675.71</v>
          </cell>
          <cell r="Q176">
            <v>2157.2399999999998</v>
          </cell>
          <cell r="R176">
            <v>741.97</v>
          </cell>
          <cell r="S176">
            <v>7549.3439999999991</v>
          </cell>
          <cell r="T176">
            <v>-59.23</v>
          </cell>
          <cell r="U176">
            <v>308.7</v>
          </cell>
          <cell r="V176">
            <v>368.71</v>
          </cell>
          <cell r="W176">
            <v>133.37</v>
          </cell>
          <cell r="X176">
            <v>192.78</v>
          </cell>
          <cell r="Y176">
            <v>1133.1959999999999</v>
          </cell>
          <cell r="Z176">
            <v>17164.080000000002</v>
          </cell>
          <cell r="AA176">
            <v>14170.79</v>
          </cell>
          <cell r="AB176">
            <v>19248.2</v>
          </cell>
          <cell r="AC176">
            <v>25457.25</v>
          </cell>
          <cell r="AD176">
            <v>19010.080000000002</v>
          </cell>
          <cell r="AE176">
            <v>13568.07</v>
          </cell>
          <cell r="AF176">
            <v>3574.5</v>
          </cell>
          <cell r="AG176">
            <v>3321.3</v>
          </cell>
          <cell r="AH176">
            <v>2790</v>
          </cell>
          <cell r="AI176">
            <v>4260.84</v>
          </cell>
          <cell r="AJ176">
            <v>5502.942</v>
          </cell>
          <cell r="AK176">
            <v>32428.05</v>
          </cell>
          <cell r="AL176">
            <v>10115.89</v>
          </cell>
          <cell r="AM176">
            <v>17369.14</v>
          </cell>
          <cell r="AN176">
            <v>19971.026666666668</v>
          </cell>
          <cell r="AO176">
            <v>4605.99</v>
          </cell>
          <cell r="AP176">
            <v>4389.8900000000003</v>
          </cell>
          <cell r="AQ176">
            <v>4186.93</v>
          </cell>
          <cell r="AR176">
            <v>4255.55</v>
          </cell>
          <cell r="AS176">
            <v>4029.89</v>
          </cell>
          <cell r="AT176">
            <v>4293.6499999999996</v>
          </cell>
          <cell r="AU176">
            <v>5771.96</v>
          </cell>
          <cell r="AV176">
            <v>11149.19</v>
          </cell>
          <cell r="AW176">
            <v>846.27</v>
          </cell>
          <cell r="AX176">
            <v>846.13</v>
          </cell>
          <cell r="AY176">
            <v>928.5</v>
          </cell>
          <cell r="AZ176">
            <v>306.54000000000002</v>
          </cell>
          <cell r="BA176">
            <v>-84.88</v>
          </cell>
          <cell r="BC176">
            <v>3411.0719999999997</v>
          </cell>
          <cell r="BD176">
            <v>2655.15</v>
          </cell>
          <cell r="BE176">
            <v>5332.3</v>
          </cell>
        </row>
        <row r="177">
          <cell r="A177">
            <v>23798</v>
          </cell>
          <cell r="B177" t="str">
            <v>ADK_RESOURCE___RCVRY</v>
          </cell>
          <cell r="C177" t="str">
            <v>CAPITL</v>
          </cell>
          <cell r="D177">
            <v>19477.189999999999</v>
          </cell>
          <cell r="E177">
            <v>29384.880000000001</v>
          </cell>
          <cell r="F177">
            <v>36095.800000000003</v>
          </cell>
          <cell r="G177">
            <v>22098.78</v>
          </cell>
          <cell r="H177">
            <v>19337.189999999999</v>
          </cell>
          <cell r="I177">
            <v>25278.768</v>
          </cell>
          <cell r="J177">
            <v>37838.57</v>
          </cell>
          <cell r="K177">
            <v>27396.65</v>
          </cell>
          <cell r="L177">
            <v>28112.68</v>
          </cell>
          <cell r="M177">
            <v>31115.966666666664</v>
          </cell>
          <cell r="N177">
            <v>5679.36</v>
          </cell>
          <cell r="O177">
            <v>9816.99</v>
          </cell>
          <cell r="P177">
            <v>9329.16</v>
          </cell>
          <cell r="Q177">
            <v>24839.78</v>
          </cell>
          <cell r="R177">
            <v>8870.65</v>
          </cell>
          <cell r="S177">
            <v>70243.127999999997</v>
          </cell>
          <cell r="T177">
            <v>4517.3900000000003</v>
          </cell>
          <cell r="U177">
            <v>7456.9</v>
          </cell>
          <cell r="V177">
            <v>6050.78</v>
          </cell>
          <cell r="W177">
            <v>2914.42</v>
          </cell>
          <cell r="X177">
            <v>2859.16</v>
          </cell>
          <cell r="Y177">
            <v>28558.379999999997</v>
          </cell>
          <cell r="Z177">
            <v>188393.13</v>
          </cell>
          <cell r="AA177">
            <v>162924.32999999999</v>
          </cell>
          <cell r="AB177">
            <v>220106.36</v>
          </cell>
          <cell r="AC177">
            <v>261468.47</v>
          </cell>
          <cell r="AD177">
            <v>208223.07249999998</v>
          </cell>
          <cell r="AE177">
            <v>43813.53</v>
          </cell>
          <cell r="AF177">
            <v>23848.55</v>
          </cell>
          <cell r="AG177">
            <v>21470.06</v>
          </cell>
          <cell r="AH177">
            <v>19109.919999999998</v>
          </cell>
          <cell r="AI177">
            <v>51671.68</v>
          </cell>
          <cell r="AJ177">
            <v>31982.748</v>
          </cell>
          <cell r="AK177">
            <v>200452.88</v>
          </cell>
          <cell r="AL177">
            <v>149496.79999999999</v>
          </cell>
          <cell r="AM177">
            <v>165329.26</v>
          </cell>
          <cell r="AN177">
            <v>171759.64666666667</v>
          </cell>
          <cell r="AO177">
            <v>49550.92</v>
          </cell>
          <cell r="AP177">
            <v>46564</v>
          </cell>
          <cell r="AQ177">
            <v>46599.95</v>
          </cell>
          <cell r="AR177">
            <v>46882.52</v>
          </cell>
          <cell r="AS177">
            <v>43247.41</v>
          </cell>
          <cell r="AT177">
            <v>46568.959999999999</v>
          </cell>
          <cell r="AU177">
            <v>65738.95</v>
          </cell>
          <cell r="AV177">
            <v>121757.15</v>
          </cell>
          <cell r="AW177">
            <v>9938.64</v>
          </cell>
          <cell r="AX177">
            <v>12278.09</v>
          </cell>
          <cell r="AY177">
            <v>10985.84</v>
          </cell>
          <cell r="AZ177">
            <v>4060.82</v>
          </cell>
          <cell r="BA177">
            <v>1674.88</v>
          </cell>
          <cell r="BC177">
            <v>46725.923999999999</v>
          </cell>
          <cell r="BD177">
            <v>32954.839999999997</v>
          </cell>
          <cell r="BE177">
            <v>65712.02</v>
          </cell>
        </row>
        <row r="178">
          <cell r="A178">
            <v>23799</v>
          </cell>
          <cell r="B178" t="str">
            <v>SELKIRK___II</v>
          </cell>
          <cell r="C178" t="str">
            <v>CAPITL</v>
          </cell>
          <cell r="D178">
            <v>16911.47</v>
          </cell>
          <cell r="E178">
            <v>27599.58</v>
          </cell>
          <cell r="F178">
            <v>33029.35</v>
          </cell>
          <cell r="G178">
            <v>20754.16</v>
          </cell>
          <cell r="H178">
            <v>17947.22</v>
          </cell>
          <cell r="I178">
            <v>23248.356</v>
          </cell>
          <cell r="J178">
            <v>35166</v>
          </cell>
          <cell r="K178">
            <v>25380.67</v>
          </cell>
          <cell r="L178">
            <v>26259.64</v>
          </cell>
          <cell r="M178">
            <v>28935.436666666665</v>
          </cell>
          <cell r="N178">
            <v>5261.48</v>
          </cell>
          <cell r="O178">
            <v>9164.2999999999993</v>
          </cell>
          <cell r="P178">
            <v>8542.6200000000008</v>
          </cell>
          <cell r="Q178">
            <v>23161.14</v>
          </cell>
          <cell r="R178">
            <v>8073.68</v>
          </cell>
          <cell r="S178">
            <v>65043.864000000001</v>
          </cell>
          <cell r="T178">
            <v>4228.3</v>
          </cell>
          <cell r="U178">
            <v>7028.93</v>
          </cell>
          <cell r="V178">
            <v>5770.11</v>
          </cell>
          <cell r="W178">
            <v>2724.56</v>
          </cell>
          <cell r="X178">
            <v>2703</v>
          </cell>
          <cell r="Y178">
            <v>26945.880000000005</v>
          </cell>
          <cell r="Z178">
            <v>171356.37</v>
          </cell>
          <cell r="AA178">
            <v>147589.72</v>
          </cell>
          <cell r="AB178">
            <v>200577.53</v>
          </cell>
          <cell r="AC178">
            <v>237207.48</v>
          </cell>
          <cell r="AD178">
            <v>189182.77499999999</v>
          </cell>
          <cell r="AE178">
            <v>35984.47</v>
          </cell>
          <cell r="AF178">
            <v>17967.509999999998</v>
          </cell>
          <cell r="AG178">
            <v>16211.39</v>
          </cell>
          <cell r="AH178">
            <v>15477.13</v>
          </cell>
          <cell r="AI178">
            <v>47510.19</v>
          </cell>
          <cell r="AJ178">
            <v>26630.137999999999</v>
          </cell>
          <cell r="AK178">
            <v>180906.42</v>
          </cell>
          <cell r="AL178">
            <v>141866.42000000001</v>
          </cell>
          <cell r="AM178">
            <v>151724.63</v>
          </cell>
          <cell r="AN178">
            <v>158165.82333333333</v>
          </cell>
          <cell r="AO178">
            <v>45867.74</v>
          </cell>
          <cell r="AP178">
            <v>43392.3</v>
          </cell>
          <cell r="AQ178">
            <v>43069.78</v>
          </cell>
          <cell r="AR178">
            <v>43700.21</v>
          </cell>
          <cell r="AS178">
            <v>39897.9</v>
          </cell>
          <cell r="AT178">
            <v>43185.585999999996</v>
          </cell>
          <cell r="AU178">
            <v>59946.41</v>
          </cell>
          <cell r="AV178">
            <v>113018.01</v>
          </cell>
          <cell r="AW178">
            <v>9157.43</v>
          </cell>
          <cell r="AX178">
            <v>11340.47</v>
          </cell>
          <cell r="AY178">
            <v>9830.59</v>
          </cell>
          <cell r="AZ178">
            <v>3552.89</v>
          </cell>
          <cell r="BA178">
            <v>1492.7</v>
          </cell>
          <cell r="BC178">
            <v>42448.896000000008</v>
          </cell>
          <cell r="BD178">
            <v>28882.87</v>
          </cell>
          <cell r="BE178">
            <v>56924.71</v>
          </cell>
        </row>
        <row r="179">
          <cell r="A179">
            <v>23800</v>
          </cell>
          <cell r="B179" t="str">
            <v>SITHE___INDEPEND</v>
          </cell>
          <cell r="C179" t="str">
            <v>CENTRL</v>
          </cell>
          <cell r="D179">
            <v>1610.13</v>
          </cell>
          <cell r="E179">
            <v>1268.31</v>
          </cell>
          <cell r="F179">
            <v>3010.3</v>
          </cell>
          <cell r="G179">
            <v>942.61</v>
          </cell>
          <cell r="H179">
            <v>844.13</v>
          </cell>
          <cell r="I179">
            <v>1535.096</v>
          </cell>
          <cell r="J179">
            <v>912</v>
          </cell>
          <cell r="K179">
            <v>235.57</v>
          </cell>
          <cell r="L179">
            <v>-263.25</v>
          </cell>
          <cell r="M179">
            <v>294.77333333333331</v>
          </cell>
          <cell r="N179">
            <v>418.25</v>
          </cell>
          <cell r="O179">
            <v>426.31</v>
          </cell>
          <cell r="P179">
            <v>916.52</v>
          </cell>
          <cell r="Q179">
            <v>1119.07</v>
          </cell>
          <cell r="R179">
            <v>374.76</v>
          </cell>
          <cell r="S179">
            <v>3905.8919999999998</v>
          </cell>
          <cell r="T179">
            <v>-8.5399999999999991</v>
          </cell>
          <cell r="U179">
            <v>-129.91999999999999</v>
          </cell>
          <cell r="V179">
            <v>198.26</v>
          </cell>
          <cell r="W179">
            <v>72.180000000000007</v>
          </cell>
          <cell r="X179">
            <v>107.09</v>
          </cell>
          <cell r="Y179">
            <v>286.88400000000001</v>
          </cell>
          <cell r="Z179">
            <v>9043.51</v>
          </cell>
          <cell r="AA179">
            <v>7120.3</v>
          </cell>
          <cell r="AB179">
            <v>9986.4</v>
          </cell>
          <cell r="AC179">
            <v>9451.11</v>
          </cell>
          <cell r="AD179">
            <v>8900.33</v>
          </cell>
          <cell r="AE179">
            <v>7224.19</v>
          </cell>
          <cell r="AF179">
            <v>1748.79</v>
          </cell>
          <cell r="AG179">
            <v>1512.93</v>
          </cell>
          <cell r="AH179">
            <v>1333.94</v>
          </cell>
          <cell r="AI179">
            <v>2266.7600000000002</v>
          </cell>
          <cell r="AJ179">
            <v>2817.3220000000001</v>
          </cell>
          <cell r="AK179">
            <v>15599.7</v>
          </cell>
          <cell r="AL179">
            <v>5347.53</v>
          </cell>
          <cell r="AM179">
            <v>4033.45</v>
          </cell>
          <cell r="AN179">
            <v>8326.8933333333334</v>
          </cell>
          <cell r="AO179">
            <v>532</v>
          </cell>
          <cell r="AP179">
            <v>251.97</v>
          </cell>
          <cell r="AQ179">
            <v>-48.15</v>
          </cell>
          <cell r="AR179">
            <v>-173.14</v>
          </cell>
          <cell r="AS179">
            <v>-1215.9000000000001</v>
          </cell>
          <cell r="AT179">
            <v>-130.64400000000001</v>
          </cell>
          <cell r="AU179">
            <v>-1904.9</v>
          </cell>
          <cell r="AV179">
            <v>-2184.1799999999998</v>
          </cell>
          <cell r="AW179">
            <v>62.35</v>
          </cell>
          <cell r="AX179">
            <v>287.81</v>
          </cell>
          <cell r="AY179">
            <v>230.24</v>
          </cell>
          <cell r="AZ179">
            <v>152.72999999999999</v>
          </cell>
          <cell r="BA179">
            <v>-32.619999999999997</v>
          </cell>
          <cell r="BC179">
            <v>840.61200000000019</v>
          </cell>
          <cell r="BD179">
            <v>1073.55</v>
          </cell>
          <cell r="BE179">
            <v>2415.7800000000002</v>
          </cell>
        </row>
        <row r="180">
          <cell r="A180">
            <v>23801</v>
          </cell>
          <cell r="B180" t="str">
            <v>SELKIRK___l</v>
          </cell>
          <cell r="C180" t="str">
            <v>CAPITL</v>
          </cell>
          <cell r="D180">
            <v>17841.05</v>
          </cell>
          <cell r="E180">
            <v>27307.97</v>
          </cell>
          <cell r="F180">
            <v>33070.29</v>
          </cell>
          <cell r="G180">
            <v>20555.63</v>
          </cell>
          <cell r="H180">
            <v>17947.22</v>
          </cell>
          <cell r="I180">
            <v>23344.432000000001</v>
          </cell>
          <cell r="J180">
            <v>35165.82</v>
          </cell>
          <cell r="K180">
            <v>25402.97</v>
          </cell>
          <cell r="L180">
            <v>26296.14</v>
          </cell>
          <cell r="M180">
            <v>28954.976666666666</v>
          </cell>
          <cell r="N180">
            <v>5231.13</v>
          </cell>
          <cell r="O180">
            <v>9122.07</v>
          </cell>
          <cell r="P180">
            <v>8562.14</v>
          </cell>
          <cell r="Q180">
            <v>23055.77</v>
          </cell>
          <cell r="R180">
            <v>8193.1299999999992</v>
          </cell>
          <cell r="S180">
            <v>64997.088000000003</v>
          </cell>
          <cell r="T180">
            <v>4232.22</v>
          </cell>
          <cell r="U180">
            <v>7024.99</v>
          </cell>
          <cell r="V180">
            <v>5764.28</v>
          </cell>
          <cell r="W180">
            <v>2719.96</v>
          </cell>
          <cell r="X180">
            <v>2699.55</v>
          </cell>
          <cell r="Y180">
            <v>26929.199999999993</v>
          </cell>
          <cell r="Z180">
            <v>171865.41</v>
          </cell>
          <cell r="AA180">
            <v>147090.76999999999</v>
          </cell>
          <cell r="AB180">
            <v>200590.25</v>
          </cell>
          <cell r="AC180">
            <v>236184.28</v>
          </cell>
          <cell r="AD180">
            <v>188932.67749999999</v>
          </cell>
          <cell r="AE180">
            <v>38962.97</v>
          </cell>
          <cell r="AF180">
            <v>20974.43</v>
          </cell>
          <cell r="AG180">
            <v>19270.73</v>
          </cell>
          <cell r="AH180">
            <v>17062.32</v>
          </cell>
          <cell r="AI180">
            <v>47651.32</v>
          </cell>
          <cell r="AJ180">
            <v>28784.354000000003</v>
          </cell>
          <cell r="AK180">
            <v>180551.1</v>
          </cell>
          <cell r="AL180">
            <v>141973.01</v>
          </cell>
          <cell r="AM180">
            <v>151951.37</v>
          </cell>
          <cell r="AN180">
            <v>158158.49333333332</v>
          </cell>
          <cell r="AO180">
            <v>45856.75</v>
          </cell>
          <cell r="AP180">
            <v>43287.61</v>
          </cell>
          <cell r="AQ180">
            <v>43097.72</v>
          </cell>
          <cell r="AR180">
            <v>43773.18</v>
          </cell>
          <cell r="AS180">
            <v>39795.47</v>
          </cell>
          <cell r="AT180">
            <v>43162.146000000001</v>
          </cell>
          <cell r="AU180">
            <v>59949.62</v>
          </cell>
          <cell r="AV180">
            <v>112555.42</v>
          </cell>
          <cell r="AW180">
            <v>9124.1299999999992</v>
          </cell>
          <cell r="AX180">
            <v>11291.06</v>
          </cell>
          <cell r="AY180">
            <v>9836.9699999999993</v>
          </cell>
          <cell r="AZ180">
            <v>3573.82</v>
          </cell>
          <cell r="BA180">
            <v>1499.67</v>
          </cell>
          <cell r="BC180">
            <v>42390.78</v>
          </cell>
          <cell r="BD180">
            <v>29053.75</v>
          </cell>
          <cell r="BE180">
            <v>57503.56</v>
          </cell>
        </row>
        <row r="181">
          <cell r="A181">
            <v>23802</v>
          </cell>
          <cell r="B181" t="str">
            <v>INDECK___CORINTH</v>
          </cell>
          <cell r="C181" t="str">
            <v>CAPITL</v>
          </cell>
          <cell r="D181">
            <v>19204.54</v>
          </cell>
          <cell r="E181">
            <v>29126.53</v>
          </cell>
          <cell r="F181">
            <v>35899.230000000003</v>
          </cell>
          <cell r="G181">
            <v>21957.1</v>
          </cell>
          <cell r="H181">
            <v>19211.8</v>
          </cell>
          <cell r="I181">
            <v>25079.84</v>
          </cell>
          <cell r="J181">
            <v>37627.51</v>
          </cell>
          <cell r="K181">
            <v>27194.81</v>
          </cell>
          <cell r="L181">
            <v>27910.11</v>
          </cell>
          <cell r="M181">
            <v>30910.81</v>
          </cell>
          <cell r="N181">
            <v>5658.95</v>
          </cell>
          <cell r="O181">
            <v>9758.51</v>
          </cell>
          <cell r="P181">
            <v>9290.7800000000007</v>
          </cell>
          <cell r="Q181">
            <v>24696.75</v>
          </cell>
          <cell r="R181">
            <v>8800.16</v>
          </cell>
          <cell r="S181">
            <v>69846.179999999993</v>
          </cell>
          <cell r="T181">
            <v>4486.83</v>
          </cell>
          <cell r="U181">
            <v>7422.41</v>
          </cell>
          <cell r="V181">
            <v>6013.94</v>
          </cell>
          <cell r="W181">
            <v>2900.77</v>
          </cell>
          <cell r="X181">
            <v>2860.67</v>
          </cell>
          <cell r="Y181">
            <v>28421.544000000005</v>
          </cell>
          <cell r="Z181">
            <v>188367.52</v>
          </cell>
          <cell r="AA181">
            <v>162418.28</v>
          </cell>
          <cell r="AB181">
            <v>219176.79</v>
          </cell>
          <cell r="AC181">
            <v>260822.04</v>
          </cell>
          <cell r="AD181">
            <v>207696.1575</v>
          </cell>
          <cell r="AE181">
            <v>43593.56</v>
          </cell>
          <cell r="AF181">
            <v>23640.45</v>
          </cell>
          <cell r="AG181">
            <v>21071.200000000001</v>
          </cell>
          <cell r="AH181">
            <v>18899.72</v>
          </cell>
          <cell r="AI181">
            <v>51488.49</v>
          </cell>
          <cell r="AJ181">
            <v>31738.683999999997</v>
          </cell>
          <cell r="AK181">
            <v>200141.3</v>
          </cell>
          <cell r="AL181">
            <v>150331.14000000001</v>
          </cell>
          <cell r="AM181">
            <v>165352.35999999999</v>
          </cell>
          <cell r="AN181">
            <v>171941.6</v>
          </cell>
          <cell r="AO181">
            <v>49235.94</v>
          </cell>
          <cell r="AP181">
            <v>46091.12</v>
          </cell>
          <cell r="AQ181">
            <v>46412.2</v>
          </cell>
          <cell r="AR181">
            <v>46923.9</v>
          </cell>
          <cell r="AS181">
            <v>43118.14</v>
          </cell>
          <cell r="AT181">
            <v>46356.259999999995</v>
          </cell>
          <cell r="AU181">
            <v>65506.67</v>
          </cell>
          <cell r="AV181">
            <v>121482.99</v>
          </cell>
          <cell r="AW181">
            <v>9904.4699999999993</v>
          </cell>
          <cell r="AX181">
            <v>12243.74</v>
          </cell>
          <cell r="AY181">
            <v>10949.24</v>
          </cell>
          <cell r="AZ181">
            <v>4041.14</v>
          </cell>
          <cell r="BA181">
            <v>1662.56</v>
          </cell>
          <cell r="BC181">
            <v>46561.37999999999</v>
          </cell>
          <cell r="BD181">
            <v>32860</v>
          </cell>
          <cell r="BE181">
            <v>65347.25</v>
          </cell>
        </row>
        <row r="182">
          <cell r="A182">
            <v>23803</v>
          </cell>
          <cell r="B182" t="str">
            <v>BURROWS___LYONSDAL</v>
          </cell>
          <cell r="C182" t="str">
            <v>MHK_VL</v>
          </cell>
          <cell r="D182">
            <v>348.24</v>
          </cell>
          <cell r="E182">
            <v>-93.34</v>
          </cell>
          <cell r="F182">
            <v>239.25</v>
          </cell>
          <cell r="G182">
            <v>-61.4</v>
          </cell>
          <cell r="H182">
            <v>-70</v>
          </cell>
          <cell r="I182">
            <v>72.55</v>
          </cell>
          <cell r="J182">
            <v>89.35</v>
          </cell>
          <cell r="K182">
            <v>-141.54</v>
          </cell>
          <cell r="L182">
            <v>-298.02</v>
          </cell>
          <cell r="M182">
            <v>-116.73666666666666</v>
          </cell>
          <cell r="N182">
            <v>15.5</v>
          </cell>
          <cell r="O182">
            <v>-24.42</v>
          </cell>
          <cell r="P182">
            <v>134.5</v>
          </cell>
          <cell r="Q182">
            <v>-77.05</v>
          </cell>
          <cell r="R182">
            <v>3.26</v>
          </cell>
          <cell r="S182">
            <v>62.148000000000003</v>
          </cell>
          <cell r="T182">
            <v>-54.46</v>
          </cell>
          <cell r="U182">
            <v>-42.13</v>
          </cell>
          <cell r="V182">
            <v>-28.44</v>
          </cell>
          <cell r="W182">
            <v>-16.57</v>
          </cell>
          <cell r="X182">
            <v>-10.47</v>
          </cell>
          <cell r="Y182">
            <v>-182.48399999999998</v>
          </cell>
          <cell r="Z182">
            <v>-275.99</v>
          </cell>
          <cell r="AA182">
            <v>51.31</v>
          </cell>
          <cell r="AB182">
            <v>-132.09</v>
          </cell>
          <cell r="AC182">
            <v>-238.37</v>
          </cell>
          <cell r="AD182">
            <v>-148.785</v>
          </cell>
          <cell r="AE182">
            <v>879.3</v>
          </cell>
          <cell r="AF182">
            <v>360.98</v>
          </cell>
          <cell r="AG182">
            <v>310.89999999999998</v>
          </cell>
          <cell r="AH182">
            <v>230.07</v>
          </cell>
          <cell r="AI182">
            <v>86.66</v>
          </cell>
          <cell r="AJ182">
            <v>373.58199999999999</v>
          </cell>
          <cell r="AK182">
            <v>3707.91</v>
          </cell>
          <cell r="AL182">
            <v>851.73</v>
          </cell>
          <cell r="AM182">
            <v>-22.79</v>
          </cell>
          <cell r="AN182">
            <v>1512.2833333333331</v>
          </cell>
          <cell r="AO182">
            <v>615.15</v>
          </cell>
          <cell r="AP182">
            <v>560.47</v>
          </cell>
          <cell r="AQ182">
            <v>403.37</v>
          </cell>
          <cell r="AR182">
            <v>339.3</v>
          </cell>
          <cell r="AS182">
            <v>470.92</v>
          </cell>
          <cell r="AT182">
            <v>477.84199999999993</v>
          </cell>
          <cell r="AU182">
            <v>520.85</v>
          </cell>
          <cell r="AV182">
            <v>794.16</v>
          </cell>
          <cell r="AW182">
            <v>51.09</v>
          </cell>
          <cell r="AX182">
            <v>-1.33</v>
          </cell>
          <cell r="AY182">
            <v>30.18</v>
          </cell>
          <cell r="AZ182">
            <v>2.69</v>
          </cell>
          <cell r="BA182">
            <v>-22.95</v>
          </cell>
          <cell r="BC182">
            <v>71.615999999999985</v>
          </cell>
          <cell r="BD182">
            <v>73.13</v>
          </cell>
          <cell r="BE182">
            <v>-165.15</v>
          </cell>
        </row>
        <row r="183">
          <cell r="A183">
            <v>23805</v>
          </cell>
          <cell r="B183" t="str">
            <v>WATERTOWN___HYD</v>
          </cell>
          <cell r="C183" t="str">
            <v>MHK_VL</v>
          </cell>
          <cell r="D183">
            <v>1236.2</v>
          </cell>
          <cell r="E183">
            <v>705.37</v>
          </cell>
          <cell r="F183">
            <v>2015.24</v>
          </cell>
          <cell r="G183">
            <v>519.54</v>
          </cell>
          <cell r="H183">
            <v>458.46</v>
          </cell>
          <cell r="I183">
            <v>986.9620000000001</v>
          </cell>
          <cell r="J183">
            <v>505.89</v>
          </cell>
          <cell r="K183">
            <v>19.78</v>
          </cell>
          <cell r="L183">
            <v>-206.6</v>
          </cell>
          <cell r="M183">
            <v>106.35666666666664</v>
          </cell>
          <cell r="N183">
            <v>248.74</v>
          </cell>
          <cell r="O183">
            <v>242.01</v>
          </cell>
          <cell r="P183">
            <v>590.61</v>
          </cell>
          <cell r="Q183">
            <v>628.53</v>
          </cell>
          <cell r="R183">
            <v>229.03</v>
          </cell>
          <cell r="S183">
            <v>2326.7039999999997</v>
          </cell>
          <cell r="T183">
            <v>-23.66</v>
          </cell>
          <cell r="U183">
            <v>106.18</v>
          </cell>
          <cell r="V183">
            <v>96.27</v>
          </cell>
          <cell r="W183">
            <v>34.15</v>
          </cell>
          <cell r="X183">
            <v>56.73</v>
          </cell>
          <cell r="Y183">
            <v>323.60400000000004</v>
          </cell>
          <cell r="Z183">
            <v>4697.79</v>
          </cell>
          <cell r="AA183">
            <v>3996.26</v>
          </cell>
          <cell r="AB183">
            <v>5401.08</v>
          </cell>
          <cell r="AC183">
            <v>7767.73</v>
          </cell>
          <cell r="AD183">
            <v>5465.7150000000001</v>
          </cell>
          <cell r="AE183">
            <v>4176.79</v>
          </cell>
          <cell r="AF183">
            <v>1323.67</v>
          </cell>
          <cell r="AG183">
            <v>1040.74</v>
          </cell>
          <cell r="AH183">
            <v>862.72</v>
          </cell>
          <cell r="AI183">
            <v>1366.11</v>
          </cell>
          <cell r="AJ183">
            <v>1754.0060000000001</v>
          </cell>
          <cell r="AK183">
            <v>9595.08</v>
          </cell>
          <cell r="AL183">
            <v>3108.1</v>
          </cell>
          <cell r="AM183">
            <v>5632.34</v>
          </cell>
          <cell r="AN183">
            <v>6111.84</v>
          </cell>
          <cell r="AO183">
            <v>1859.75</v>
          </cell>
          <cell r="AP183">
            <v>1761.37</v>
          </cell>
          <cell r="AQ183">
            <v>1544.29</v>
          </cell>
          <cell r="AR183">
            <v>1455.31</v>
          </cell>
          <cell r="AS183">
            <v>1683.71</v>
          </cell>
          <cell r="AT183">
            <v>1660.886</v>
          </cell>
          <cell r="AU183">
            <v>2287.77</v>
          </cell>
          <cell r="AV183">
            <v>3752.35</v>
          </cell>
          <cell r="AW183">
            <v>374.5</v>
          </cell>
          <cell r="AX183">
            <v>256.19</v>
          </cell>
          <cell r="AY183">
            <v>249.88</v>
          </cell>
          <cell r="AZ183">
            <v>76.989999999999995</v>
          </cell>
          <cell r="BA183">
            <v>-13.21</v>
          </cell>
          <cell r="BC183">
            <v>1133.22</v>
          </cell>
          <cell r="BD183">
            <v>571.19000000000005</v>
          </cell>
          <cell r="BE183">
            <v>514.52</v>
          </cell>
        </row>
        <row r="184">
          <cell r="A184">
            <v>23807</v>
          </cell>
          <cell r="B184" t="str">
            <v>DOGLEVILLE___HYD</v>
          </cell>
          <cell r="C184" t="str">
            <v>CAPITL</v>
          </cell>
          <cell r="D184">
            <v>-632.66</v>
          </cell>
          <cell r="E184">
            <v>-999.58</v>
          </cell>
          <cell r="F184">
            <v>-1852.6</v>
          </cell>
          <cell r="G184">
            <v>-751.87</v>
          </cell>
          <cell r="H184">
            <v>-695.48</v>
          </cell>
          <cell r="I184">
            <v>-986.4380000000001</v>
          </cell>
          <cell r="J184">
            <v>312.01</v>
          </cell>
          <cell r="K184">
            <v>-450.51</v>
          </cell>
          <cell r="L184">
            <v>-327.87</v>
          </cell>
          <cell r="M184">
            <v>-155.45666666666668</v>
          </cell>
          <cell r="N184">
            <v>-348.93</v>
          </cell>
          <cell r="O184">
            <v>-412.99</v>
          </cell>
          <cell r="P184">
            <v>-279.8</v>
          </cell>
          <cell r="Q184">
            <v>12.78</v>
          </cell>
          <cell r="R184">
            <v>-255.2</v>
          </cell>
          <cell r="S184">
            <v>-1540.9680000000003</v>
          </cell>
          <cell r="T184">
            <v>-83.52</v>
          </cell>
          <cell r="U184">
            <v>-190.12</v>
          </cell>
          <cell r="V184">
            <v>-184.74</v>
          </cell>
          <cell r="W184">
            <v>-81.12</v>
          </cell>
          <cell r="X184">
            <v>-97.45</v>
          </cell>
          <cell r="Y184">
            <v>-764.34000000000015</v>
          </cell>
          <cell r="Z184">
            <v>-5400.01</v>
          </cell>
          <cell r="AA184">
            <v>-1609.17</v>
          </cell>
          <cell r="AB184">
            <v>-4092.35</v>
          </cell>
          <cell r="AC184">
            <v>-5440.45</v>
          </cell>
          <cell r="AD184">
            <v>-4135.4949999999999</v>
          </cell>
          <cell r="AE184">
            <v>-9193.5300000000007</v>
          </cell>
          <cell r="AF184">
            <v>-961.86</v>
          </cell>
          <cell r="AG184">
            <v>-506.11</v>
          </cell>
          <cell r="AH184">
            <v>-659.45</v>
          </cell>
          <cell r="AI184">
            <v>-2023.5</v>
          </cell>
          <cell r="AJ184">
            <v>-2668.8900000000003</v>
          </cell>
          <cell r="AK184">
            <v>-5094.9399999999996</v>
          </cell>
          <cell r="AL184">
            <v>-2955.74</v>
          </cell>
          <cell r="AM184">
            <v>-3782.49</v>
          </cell>
          <cell r="AN184">
            <v>-3944.3899999999994</v>
          </cell>
          <cell r="AO184">
            <v>-275.29000000000002</v>
          </cell>
          <cell r="AP184">
            <v>-700</v>
          </cell>
          <cell r="AQ184">
            <v>-738.63</v>
          </cell>
          <cell r="AR184">
            <v>-727.8</v>
          </cell>
          <cell r="AS184">
            <v>-559.66999999999996</v>
          </cell>
          <cell r="AT184">
            <v>-600.27800000000002</v>
          </cell>
          <cell r="AU184">
            <v>-739.34</v>
          </cell>
          <cell r="AV184">
            <v>-1815.68</v>
          </cell>
          <cell r="AW184">
            <v>-194.05</v>
          </cell>
          <cell r="AX184">
            <v>-223.87</v>
          </cell>
          <cell r="AY184">
            <v>-185.86</v>
          </cell>
          <cell r="AZ184">
            <v>-65.260000000000005</v>
          </cell>
          <cell r="BA184">
            <v>-26.2</v>
          </cell>
          <cell r="BC184">
            <v>-834.28800000000001</v>
          </cell>
          <cell r="BD184">
            <v>-462</v>
          </cell>
          <cell r="BE184">
            <v>-834.42</v>
          </cell>
        </row>
        <row r="185">
          <cell r="A185">
            <v>23808</v>
          </cell>
          <cell r="B185" t="str">
            <v>GENERAL___MILLS</v>
          </cell>
          <cell r="C185" t="str">
            <v>WEST</v>
          </cell>
          <cell r="D185">
            <v>3875.67</v>
          </cell>
          <cell r="E185">
            <v>2815.24</v>
          </cell>
          <cell r="F185">
            <v>9992.33</v>
          </cell>
          <cell r="G185">
            <v>2105.12</v>
          </cell>
          <cell r="H185">
            <v>1871.72</v>
          </cell>
          <cell r="I185">
            <v>4132.0159999999996</v>
          </cell>
          <cell r="J185">
            <v>789.75</v>
          </cell>
          <cell r="K185">
            <v>-1709</v>
          </cell>
          <cell r="L185">
            <v>-4046.79</v>
          </cell>
          <cell r="M185">
            <v>-1655.3466666666666</v>
          </cell>
          <cell r="N185">
            <v>1378.52</v>
          </cell>
          <cell r="O185">
            <v>979.51</v>
          </cell>
          <cell r="P185">
            <v>2516.67</v>
          </cell>
          <cell r="Q185">
            <v>2577.0500000000002</v>
          </cell>
          <cell r="R185">
            <v>855.61</v>
          </cell>
          <cell r="S185">
            <v>9968.8320000000022</v>
          </cell>
          <cell r="T185">
            <v>39.979999999999997</v>
          </cell>
          <cell r="U185">
            <v>360.41</v>
          </cell>
          <cell r="V185">
            <v>342.92</v>
          </cell>
          <cell r="W185">
            <v>152.51</v>
          </cell>
          <cell r="X185">
            <v>219.6</v>
          </cell>
          <cell r="Y185">
            <v>1338.5039999999999</v>
          </cell>
          <cell r="Z185">
            <v>22552.35</v>
          </cell>
          <cell r="AA185">
            <v>17664.72</v>
          </cell>
          <cell r="AB185">
            <v>21671.87</v>
          </cell>
          <cell r="AC185">
            <v>29151.86</v>
          </cell>
          <cell r="AD185">
            <v>22760.2</v>
          </cell>
          <cell r="AE185">
            <v>13984.55</v>
          </cell>
          <cell r="AF185">
            <v>5754.7</v>
          </cell>
          <cell r="AG185">
            <v>5002.3500000000004</v>
          </cell>
          <cell r="AH185">
            <v>4461.25</v>
          </cell>
          <cell r="AI185">
            <v>4611.47</v>
          </cell>
          <cell r="AJ185">
            <v>6762.8639999999996</v>
          </cell>
          <cell r="AK185">
            <v>35708.97</v>
          </cell>
          <cell r="AL185">
            <v>10665.3</v>
          </cell>
          <cell r="AM185">
            <v>23241.47</v>
          </cell>
          <cell r="AN185">
            <v>23205.24666666667</v>
          </cell>
          <cell r="AO185">
            <v>5598.59</v>
          </cell>
          <cell r="AP185">
            <v>5387.95</v>
          </cell>
          <cell r="AQ185">
            <v>5100.1000000000004</v>
          </cell>
          <cell r="AR185">
            <v>5274.03</v>
          </cell>
          <cell r="AS185">
            <v>5784.6</v>
          </cell>
          <cell r="AT185">
            <v>5429.054000000001</v>
          </cell>
          <cell r="AU185">
            <v>6736.44</v>
          </cell>
          <cell r="AV185">
            <v>12011.52</v>
          </cell>
          <cell r="AW185">
            <v>964.37</v>
          </cell>
          <cell r="AX185">
            <v>1035.1400000000001</v>
          </cell>
          <cell r="AY185">
            <v>1058.6600000000001</v>
          </cell>
          <cell r="AZ185">
            <v>376.3</v>
          </cell>
          <cell r="BA185">
            <v>-198.22</v>
          </cell>
          <cell r="BC185">
            <v>3883.5000000000009</v>
          </cell>
          <cell r="BD185">
            <v>5210.26</v>
          </cell>
          <cell r="BE185">
            <v>13554.96</v>
          </cell>
        </row>
        <row r="186">
          <cell r="A186">
            <v>23810</v>
          </cell>
          <cell r="B186" t="str">
            <v>HUDSONAVE_GT_3</v>
          </cell>
          <cell r="C186" t="str">
            <v>N.Y.C.</v>
          </cell>
          <cell r="D186">
            <v>50784.22</v>
          </cell>
          <cell r="E186">
            <v>42598.13</v>
          </cell>
          <cell r="F186">
            <v>50055.62</v>
          </cell>
          <cell r="G186">
            <v>34033.18</v>
          </cell>
          <cell r="H186">
            <v>32175.43</v>
          </cell>
          <cell r="I186">
            <v>41929.315999999999</v>
          </cell>
          <cell r="J186">
            <v>37200.449999999997</v>
          </cell>
          <cell r="K186">
            <v>27677.54</v>
          </cell>
          <cell r="L186">
            <v>29491.82</v>
          </cell>
          <cell r="M186">
            <v>31456.603333333333</v>
          </cell>
          <cell r="N186">
            <v>4621.2</v>
          </cell>
          <cell r="O186">
            <v>8340.27</v>
          </cell>
          <cell r="P186">
            <v>8935.35</v>
          </cell>
          <cell r="Q186">
            <v>21194.14</v>
          </cell>
          <cell r="R186">
            <v>10143.99</v>
          </cell>
          <cell r="S186">
            <v>63881.94</v>
          </cell>
          <cell r="T186">
            <v>4617.47</v>
          </cell>
          <cell r="U186">
            <v>8181.65</v>
          </cell>
          <cell r="V186">
            <v>5657.27</v>
          </cell>
          <cell r="W186">
            <v>2688.15</v>
          </cell>
          <cell r="X186">
            <v>2700.99</v>
          </cell>
          <cell r="Y186">
            <v>28614.635999999999</v>
          </cell>
          <cell r="Z186">
            <v>154211.54999999999</v>
          </cell>
          <cell r="AA186">
            <v>135525.21</v>
          </cell>
          <cell r="AB186">
            <v>180867.39</v>
          </cell>
          <cell r="AC186">
            <v>223780.96</v>
          </cell>
          <cell r="AD186">
            <v>173596.2775</v>
          </cell>
          <cell r="AE186">
            <v>109796.74</v>
          </cell>
          <cell r="AF186">
            <v>105766.58</v>
          </cell>
          <cell r="AG186">
            <v>109406.14</v>
          </cell>
          <cell r="AH186">
            <v>88883.56</v>
          </cell>
          <cell r="AI186">
            <v>91800.72</v>
          </cell>
          <cell r="AJ186">
            <v>101130.74799999999</v>
          </cell>
          <cell r="AK186">
            <v>192469.27</v>
          </cell>
          <cell r="AL186">
            <v>144366.15</v>
          </cell>
          <cell r="AM186">
            <v>162544.29999999999</v>
          </cell>
          <cell r="AN186">
            <v>166459.90666666665</v>
          </cell>
          <cell r="AO186">
            <v>54759.16</v>
          </cell>
          <cell r="AP186">
            <v>53314.73</v>
          </cell>
          <cell r="AQ186">
            <v>52749.68</v>
          </cell>
          <cell r="AR186">
            <v>51832.23</v>
          </cell>
          <cell r="AS186">
            <v>54811.199999999997</v>
          </cell>
          <cell r="AT186">
            <v>53493.4</v>
          </cell>
          <cell r="AU186">
            <v>80843.100000000006</v>
          </cell>
          <cell r="AV186">
            <v>132151.64000000001</v>
          </cell>
          <cell r="AW186">
            <v>9002.02</v>
          </cell>
          <cell r="AX186">
            <v>11861.73</v>
          </cell>
          <cell r="AY186">
            <v>13268.27</v>
          </cell>
          <cell r="AZ186">
            <v>7031.04</v>
          </cell>
          <cell r="BA186">
            <v>3647.76</v>
          </cell>
          <cell r="BC186">
            <v>53772.984000000004</v>
          </cell>
          <cell r="BD186">
            <v>56487.37</v>
          </cell>
          <cell r="BE186">
            <v>116314.56</v>
          </cell>
        </row>
        <row r="187">
          <cell r="A187">
            <v>23811</v>
          </cell>
          <cell r="B187" t="str">
            <v>NEG_WEST___LANCASTR</v>
          </cell>
          <cell r="C187" t="str">
            <v>WEST</v>
          </cell>
          <cell r="D187">
            <v>5822.8</v>
          </cell>
          <cell r="E187">
            <v>3123.58</v>
          </cell>
          <cell r="F187">
            <v>12481.56</v>
          </cell>
          <cell r="G187">
            <v>2420.2199999999998</v>
          </cell>
          <cell r="H187">
            <v>2150.92</v>
          </cell>
          <cell r="I187">
            <v>5199.8160000000007</v>
          </cell>
          <cell r="J187">
            <v>615.55999999999995</v>
          </cell>
          <cell r="K187">
            <v>-2186.13</v>
          </cell>
          <cell r="L187">
            <v>-4896.47</v>
          </cell>
          <cell r="M187">
            <v>-2155.6800000000003</v>
          </cell>
          <cell r="N187">
            <v>1648.82</v>
          </cell>
          <cell r="O187">
            <v>1129.99</v>
          </cell>
          <cell r="P187">
            <v>2961.79</v>
          </cell>
          <cell r="Q187">
            <v>2935.46</v>
          </cell>
          <cell r="R187">
            <v>976.71</v>
          </cell>
          <cell r="S187">
            <v>11583.324000000001</v>
          </cell>
          <cell r="T187">
            <v>-322.3</v>
          </cell>
          <cell r="U187">
            <v>177.45</v>
          </cell>
          <cell r="V187">
            <v>322.57</v>
          </cell>
          <cell r="W187">
            <v>105.78</v>
          </cell>
          <cell r="X187">
            <v>213.46</v>
          </cell>
          <cell r="Y187">
            <v>596.35200000000009</v>
          </cell>
          <cell r="Z187">
            <v>24911.599999999999</v>
          </cell>
          <cell r="AA187">
            <v>19815.689999999999</v>
          </cell>
          <cell r="AB187">
            <v>24842.76</v>
          </cell>
          <cell r="AC187">
            <v>32901.69</v>
          </cell>
          <cell r="AD187">
            <v>25617.934999999998</v>
          </cell>
          <cell r="AE187">
            <v>19380.38</v>
          </cell>
          <cell r="AF187">
            <v>6898.47</v>
          </cell>
          <cell r="AG187">
            <v>5987.38</v>
          </cell>
          <cell r="AH187">
            <v>5181.43</v>
          </cell>
          <cell r="AI187">
            <v>5197.0600000000004</v>
          </cell>
          <cell r="AJ187">
            <v>8528.9439999999995</v>
          </cell>
          <cell r="AK187">
            <v>45168.9</v>
          </cell>
          <cell r="AL187">
            <v>11121.62</v>
          </cell>
          <cell r="AM187">
            <v>25149.74</v>
          </cell>
          <cell r="AN187">
            <v>27146.753333333338</v>
          </cell>
          <cell r="AO187">
            <v>6147.95</v>
          </cell>
          <cell r="AP187">
            <v>6108.65</v>
          </cell>
          <cell r="AQ187">
            <v>5741.8</v>
          </cell>
          <cell r="AR187">
            <v>5902.79</v>
          </cell>
          <cell r="AS187">
            <v>6210.2</v>
          </cell>
          <cell r="AT187">
            <v>6022.2780000000002</v>
          </cell>
          <cell r="AU187">
            <v>7602.49</v>
          </cell>
          <cell r="AV187">
            <v>13970.33</v>
          </cell>
          <cell r="AW187">
            <v>1090.95</v>
          </cell>
          <cell r="AX187">
            <v>1165.3499999999999</v>
          </cell>
          <cell r="AY187">
            <v>1249.45</v>
          </cell>
          <cell r="AZ187">
            <v>429.56</v>
          </cell>
          <cell r="BA187">
            <v>-286.06</v>
          </cell>
          <cell r="BC187">
            <v>4379.1000000000004</v>
          </cell>
          <cell r="BD187">
            <v>5297.17</v>
          </cell>
          <cell r="BE187">
            <v>13418.02</v>
          </cell>
        </row>
        <row r="188">
          <cell r="A188">
            <v>23856</v>
          </cell>
          <cell r="B188" t="str">
            <v>FIBERTEK___ENERGY</v>
          </cell>
          <cell r="C188" t="str">
            <v>CENTRL</v>
          </cell>
          <cell r="D188">
            <v>2650.13</v>
          </cell>
          <cell r="E188">
            <v>1942.69</v>
          </cell>
          <cell r="F188">
            <v>4487.6099999999997</v>
          </cell>
          <cell r="G188">
            <v>1486.37</v>
          </cell>
          <cell r="H188">
            <v>1292.03</v>
          </cell>
          <cell r="I188">
            <v>2371.7660000000001</v>
          </cell>
          <cell r="J188">
            <v>1509.05</v>
          </cell>
          <cell r="K188">
            <v>466.29</v>
          </cell>
          <cell r="L188">
            <v>-140.63999999999999</v>
          </cell>
          <cell r="M188">
            <v>611.56666666666661</v>
          </cell>
          <cell r="N188">
            <v>636.9</v>
          </cell>
          <cell r="O188">
            <v>651.19000000000005</v>
          </cell>
          <cell r="P188">
            <v>1258.58</v>
          </cell>
          <cell r="Q188">
            <v>1689.68</v>
          </cell>
          <cell r="R188">
            <v>574.97</v>
          </cell>
          <cell r="S188">
            <v>5773.5840000000007</v>
          </cell>
          <cell r="T188">
            <v>13.62</v>
          </cell>
          <cell r="U188">
            <v>305.41000000000003</v>
          </cell>
          <cell r="V188">
            <v>309.48</v>
          </cell>
          <cell r="W188">
            <v>121.22</v>
          </cell>
          <cell r="X188">
            <v>160.63999999999999</v>
          </cell>
          <cell r="Y188">
            <v>1092.444</v>
          </cell>
          <cell r="Z188">
            <v>13391.49</v>
          </cell>
          <cell r="AA188">
            <v>10947.35</v>
          </cell>
          <cell r="AB188">
            <v>15050.05</v>
          </cell>
          <cell r="AC188">
            <v>20423.689999999999</v>
          </cell>
          <cell r="AD188">
            <v>14953.145</v>
          </cell>
          <cell r="AE188">
            <v>9498.4699999999993</v>
          </cell>
          <cell r="AF188">
            <v>2624.13</v>
          </cell>
          <cell r="AG188">
            <v>2337.87</v>
          </cell>
          <cell r="AH188">
            <v>2004.47</v>
          </cell>
          <cell r="AI188">
            <v>3467.81</v>
          </cell>
          <cell r="AJ188">
            <v>3986.55</v>
          </cell>
          <cell r="AK188">
            <v>23053.03</v>
          </cell>
          <cell r="AL188">
            <v>8052.7</v>
          </cell>
          <cell r="AM188">
            <v>14144.54</v>
          </cell>
          <cell r="AN188">
            <v>15083.423333333334</v>
          </cell>
          <cell r="AO188">
            <v>4047.29</v>
          </cell>
          <cell r="AP188">
            <v>3763.98</v>
          </cell>
          <cell r="AQ188">
            <v>3620.02</v>
          </cell>
          <cell r="AR188">
            <v>3651.42</v>
          </cell>
          <cell r="AS188">
            <v>3565.77</v>
          </cell>
          <cell r="AT188">
            <v>3729.6959999999999</v>
          </cell>
          <cell r="AU188">
            <v>5145.8500000000004</v>
          </cell>
          <cell r="AV188">
            <v>9764.48</v>
          </cell>
          <cell r="AW188">
            <v>714.57</v>
          </cell>
          <cell r="AX188">
            <v>698.07</v>
          </cell>
          <cell r="AY188">
            <v>767.38</v>
          </cell>
          <cell r="AZ188">
            <v>243.7</v>
          </cell>
          <cell r="BA188">
            <v>-30.99</v>
          </cell>
          <cell r="BC188">
            <v>2871.2759999999998</v>
          </cell>
          <cell r="BD188">
            <v>2085.46</v>
          </cell>
          <cell r="BE188">
            <v>4095.11</v>
          </cell>
        </row>
        <row r="189">
          <cell r="A189">
            <v>23857</v>
          </cell>
          <cell r="B189" t="str">
            <v>CARTHAGE___PAPER</v>
          </cell>
          <cell r="C189" t="str">
            <v>MHK_VL</v>
          </cell>
          <cell r="D189">
            <v>1116.6500000000001</v>
          </cell>
          <cell r="E189">
            <v>581.42999999999995</v>
          </cell>
          <cell r="F189">
            <v>1805.11</v>
          </cell>
          <cell r="G189">
            <v>428.73</v>
          </cell>
          <cell r="H189">
            <v>376.59</v>
          </cell>
          <cell r="I189">
            <v>861.70199999999988</v>
          </cell>
          <cell r="J189">
            <v>406.03</v>
          </cell>
          <cell r="K189">
            <v>-34.22</v>
          </cell>
          <cell r="L189">
            <v>-235.49</v>
          </cell>
          <cell r="M189">
            <v>45.439999999999976</v>
          </cell>
          <cell r="N189">
            <v>215.52</v>
          </cell>
          <cell r="O189">
            <v>201.15</v>
          </cell>
          <cell r="P189">
            <v>526.85</v>
          </cell>
          <cell r="Q189">
            <v>525.91999999999996</v>
          </cell>
          <cell r="R189">
            <v>195.11</v>
          </cell>
          <cell r="S189">
            <v>1997.46</v>
          </cell>
          <cell r="T189">
            <v>-29.52</v>
          </cell>
          <cell r="U189">
            <v>80.42</v>
          </cell>
          <cell r="V189">
            <v>74.48</v>
          </cell>
          <cell r="W189">
            <v>25.11</v>
          </cell>
          <cell r="X189">
            <v>45.96</v>
          </cell>
          <cell r="Y189">
            <v>235.74000000000004</v>
          </cell>
          <cell r="Z189">
            <v>3867.95</v>
          </cell>
          <cell r="AA189">
            <v>3311.46</v>
          </cell>
          <cell r="AB189">
            <v>4465</v>
          </cell>
          <cell r="AC189">
            <v>6484.76</v>
          </cell>
          <cell r="AD189">
            <v>4532.2924999999996</v>
          </cell>
          <cell r="AE189">
            <v>3756.86</v>
          </cell>
          <cell r="AF189">
            <v>1228.68</v>
          </cell>
          <cell r="AG189">
            <v>930.87</v>
          </cell>
          <cell r="AH189">
            <v>762.97</v>
          </cell>
          <cell r="AI189">
            <v>1176.92</v>
          </cell>
          <cell r="AJ189">
            <v>1571.26</v>
          </cell>
          <cell r="AK189">
            <v>8417.0400000000009</v>
          </cell>
          <cell r="AL189">
            <v>2643.36</v>
          </cell>
          <cell r="AM189">
            <v>4746.28</v>
          </cell>
          <cell r="AN189">
            <v>5268.8933333333334</v>
          </cell>
          <cell r="AO189">
            <v>1607.15</v>
          </cell>
          <cell r="AP189">
            <v>1542.94</v>
          </cell>
          <cell r="AQ189">
            <v>1338.4</v>
          </cell>
          <cell r="AR189">
            <v>1217.5899999999999</v>
          </cell>
          <cell r="AS189">
            <v>1479.92</v>
          </cell>
          <cell r="AT189">
            <v>1437.2</v>
          </cell>
          <cell r="AU189">
            <v>1887.78</v>
          </cell>
          <cell r="AV189">
            <v>3017.97</v>
          </cell>
          <cell r="AW189">
            <v>314.97000000000003</v>
          </cell>
          <cell r="AX189">
            <v>217</v>
          </cell>
          <cell r="AY189">
            <v>207.12</v>
          </cell>
          <cell r="AZ189">
            <v>62.12</v>
          </cell>
          <cell r="BA189">
            <v>-12.89</v>
          </cell>
          <cell r="BC189">
            <v>945.98400000000015</v>
          </cell>
          <cell r="BD189">
            <v>442.35</v>
          </cell>
          <cell r="BE189">
            <v>176.88</v>
          </cell>
        </row>
        <row r="190">
          <cell r="A190">
            <v>23858</v>
          </cell>
          <cell r="B190" t="str">
            <v>NSINS_S._GLNS_FALLS</v>
          </cell>
          <cell r="C190" t="str">
            <v>CAPITL</v>
          </cell>
          <cell r="D190">
            <v>19429.91</v>
          </cell>
          <cell r="E190">
            <v>29368.3</v>
          </cell>
          <cell r="F190">
            <v>36113.440000000002</v>
          </cell>
          <cell r="G190">
            <v>22101.79</v>
          </cell>
          <cell r="H190">
            <v>19340.240000000002</v>
          </cell>
          <cell r="I190">
            <v>25270.736000000001</v>
          </cell>
          <cell r="J190">
            <v>37870.79</v>
          </cell>
          <cell r="K190">
            <v>27404.11</v>
          </cell>
          <cell r="L190">
            <v>28120.959999999999</v>
          </cell>
          <cell r="M190">
            <v>31131.953333333335</v>
          </cell>
          <cell r="N190">
            <v>5685.09</v>
          </cell>
          <cell r="O190">
            <v>9820.09</v>
          </cell>
          <cell r="P190">
            <v>9336.52</v>
          </cell>
          <cell r="Q190">
            <v>24849.63</v>
          </cell>
          <cell r="R190">
            <v>8867.48</v>
          </cell>
          <cell r="S190">
            <v>70270.571999999986</v>
          </cell>
          <cell r="T190">
            <v>4519.16</v>
          </cell>
          <cell r="U190">
            <v>7448.4</v>
          </cell>
          <cell r="V190">
            <v>6054.69</v>
          </cell>
          <cell r="W190">
            <v>2917.29</v>
          </cell>
          <cell r="X190">
            <v>2867.78</v>
          </cell>
          <cell r="Y190">
            <v>28568.784</v>
          </cell>
          <cell r="Z190">
            <v>188768.33</v>
          </cell>
          <cell r="AA190">
            <v>163189.29999999999</v>
          </cell>
          <cell r="AB190">
            <v>220391.35</v>
          </cell>
          <cell r="AC190">
            <v>261917.91</v>
          </cell>
          <cell r="AD190">
            <v>208566.7225</v>
          </cell>
          <cell r="AE190">
            <v>43819.29</v>
          </cell>
          <cell r="AF190">
            <v>23816.9</v>
          </cell>
          <cell r="AG190">
            <v>21376.560000000001</v>
          </cell>
          <cell r="AH190">
            <v>19077.240000000002</v>
          </cell>
          <cell r="AI190">
            <v>51714.62</v>
          </cell>
          <cell r="AJ190">
            <v>31960.922000000002</v>
          </cell>
          <cell r="AK190">
            <v>200862.01</v>
          </cell>
          <cell r="AL190">
            <v>150235.62</v>
          </cell>
          <cell r="AM190">
            <v>165789.53</v>
          </cell>
          <cell r="AN190">
            <v>172295.72</v>
          </cell>
          <cell r="AO190">
            <v>49083.31</v>
          </cell>
          <cell r="AP190">
            <v>46250.080000000002</v>
          </cell>
          <cell r="AQ190">
            <v>46509.46</v>
          </cell>
          <cell r="AR190">
            <v>46811.53</v>
          </cell>
          <cell r="AS190">
            <v>43083.51</v>
          </cell>
          <cell r="AT190">
            <v>46347.578000000001</v>
          </cell>
          <cell r="AU190">
            <v>65476.27</v>
          </cell>
          <cell r="AV190">
            <v>121358.74</v>
          </cell>
          <cell r="AW190">
            <v>9910.2800000000007</v>
          </cell>
          <cell r="AX190">
            <v>12235.17</v>
          </cell>
          <cell r="AY190">
            <v>10974.95</v>
          </cell>
          <cell r="AZ190">
            <v>4042.73</v>
          </cell>
          <cell r="BA190">
            <v>1665.71</v>
          </cell>
          <cell r="BC190">
            <v>46594.608000000007</v>
          </cell>
          <cell r="BD190">
            <v>32833.33</v>
          </cell>
          <cell r="BE190">
            <v>65402.59</v>
          </cell>
        </row>
        <row r="191">
          <cell r="A191">
            <v>23895</v>
          </cell>
          <cell r="B191" t="str">
            <v>CH_RES_NIAGARA</v>
          </cell>
          <cell r="C191" t="str">
            <v>WEST</v>
          </cell>
          <cell r="D191">
            <v>3001.06</v>
          </cell>
          <cell r="E191">
            <v>2528.98</v>
          </cell>
          <cell r="F191">
            <v>7843.81</v>
          </cell>
          <cell r="G191">
            <v>1811.64</v>
          </cell>
          <cell r="H191">
            <v>1608.86</v>
          </cell>
          <cell r="I191">
            <v>3358.87</v>
          </cell>
          <cell r="J191">
            <v>790.29</v>
          </cell>
          <cell r="K191">
            <v>-1270.1199999999999</v>
          </cell>
          <cell r="L191">
            <v>-3190.8</v>
          </cell>
          <cell r="M191">
            <v>-1223.5433333333333</v>
          </cell>
          <cell r="N191">
            <v>1145.43</v>
          </cell>
          <cell r="O191">
            <v>837.87</v>
          </cell>
          <cell r="P191">
            <v>2131.58</v>
          </cell>
          <cell r="Q191">
            <v>2232.0500000000002</v>
          </cell>
          <cell r="R191">
            <v>739.24</v>
          </cell>
          <cell r="S191">
            <v>8503.4039999999986</v>
          </cell>
          <cell r="T191">
            <v>-270.44</v>
          </cell>
          <cell r="U191">
            <v>-26.21</v>
          </cell>
          <cell r="V191">
            <v>276.04000000000002</v>
          </cell>
          <cell r="W191">
            <v>40.18</v>
          </cell>
          <cell r="X191">
            <v>149.79</v>
          </cell>
          <cell r="Y191">
            <v>203.23200000000003</v>
          </cell>
          <cell r="Z191">
            <v>17482.490000000002</v>
          </cell>
          <cell r="AA191">
            <v>14144.56</v>
          </cell>
          <cell r="AB191">
            <v>18668.990000000002</v>
          </cell>
          <cell r="AC191">
            <v>25290.82</v>
          </cell>
          <cell r="AD191">
            <v>18896.715000000004</v>
          </cell>
          <cell r="AE191">
            <v>9173.48</v>
          </cell>
          <cell r="AF191">
            <v>4618.1400000000003</v>
          </cell>
          <cell r="AG191">
            <v>4135.8</v>
          </cell>
          <cell r="AH191">
            <v>3777.52</v>
          </cell>
          <cell r="AI191">
            <v>4027.17</v>
          </cell>
          <cell r="AJ191">
            <v>5146.4220000000005</v>
          </cell>
          <cell r="AK191">
            <v>26494.22</v>
          </cell>
          <cell r="AL191">
            <v>8600.5300000000007</v>
          </cell>
          <cell r="AM191">
            <v>17408.23</v>
          </cell>
          <cell r="AN191">
            <v>17500.993333333332</v>
          </cell>
          <cell r="AO191">
            <v>4378.1099999999997</v>
          </cell>
          <cell r="AP191">
            <v>3886.89</v>
          </cell>
          <cell r="AQ191">
            <v>3822.24</v>
          </cell>
          <cell r="AR191">
            <v>3947.41</v>
          </cell>
          <cell r="AS191">
            <v>3456.24</v>
          </cell>
          <cell r="AT191">
            <v>3898.1779999999999</v>
          </cell>
          <cell r="AU191">
            <v>5272.06</v>
          </cell>
          <cell r="AV191">
            <v>10186.06</v>
          </cell>
          <cell r="AW191">
            <v>820.13</v>
          </cell>
          <cell r="AX191">
            <v>883.44</v>
          </cell>
          <cell r="AY191">
            <v>863.52</v>
          </cell>
          <cell r="AZ191">
            <v>318.66000000000003</v>
          </cell>
          <cell r="BA191">
            <v>-262.69</v>
          </cell>
          <cell r="BC191">
            <v>3147.6719999999996</v>
          </cell>
          <cell r="BD191">
            <v>2515.4699999999998</v>
          </cell>
          <cell r="BE191">
            <v>4259.6099999999997</v>
          </cell>
        </row>
        <row r="192">
          <cell r="A192">
            <v>23900</v>
          </cell>
          <cell r="B192" t="str">
            <v>FORT_ORANGE____</v>
          </cell>
          <cell r="C192" t="str">
            <v>CAPITL</v>
          </cell>
          <cell r="D192">
            <v>18982.09</v>
          </cell>
          <cell r="E192">
            <v>28095.61</v>
          </cell>
          <cell r="F192">
            <v>34084.89</v>
          </cell>
          <cell r="G192">
            <v>20965.18</v>
          </cell>
          <cell r="H192">
            <v>18309.03</v>
          </cell>
          <cell r="I192">
            <v>24087.359999999997</v>
          </cell>
          <cell r="J192">
            <v>35950.39</v>
          </cell>
          <cell r="K192">
            <v>26030.59</v>
          </cell>
          <cell r="L192">
            <v>26927.79</v>
          </cell>
          <cell r="M192">
            <v>29636.256666666664</v>
          </cell>
          <cell r="N192">
            <v>5326.34</v>
          </cell>
          <cell r="O192">
            <v>9278.25</v>
          </cell>
          <cell r="P192">
            <v>8765.86</v>
          </cell>
          <cell r="Q192">
            <v>23443.87</v>
          </cell>
          <cell r="R192">
            <v>8434.39</v>
          </cell>
          <cell r="S192">
            <v>66298.452000000005</v>
          </cell>
          <cell r="T192">
            <v>4329.6400000000003</v>
          </cell>
          <cell r="U192">
            <v>7133.49</v>
          </cell>
          <cell r="V192">
            <v>5859.35</v>
          </cell>
          <cell r="W192">
            <v>2771.07</v>
          </cell>
          <cell r="X192">
            <v>2747.28</v>
          </cell>
          <cell r="Y192">
            <v>27408.995999999999</v>
          </cell>
          <cell r="Z192">
            <v>173692.21</v>
          </cell>
          <cell r="AA192">
            <v>150298.25</v>
          </cell>
          <cell r="AB192">
            <v>204645.68</v>
          </cell>
          <cell r="AC192">
            <v>241109.47</v>
          </cell>
          <cell r="AD192">
            <v>192436.40249999997</v>
          </cell>
          <cell r="AE192">
            <v>41438.199999999997</v>
          </cell>
          <cell r="AF192">
            <v>23008.18</v>
          </cell>
          <cell r="AG192">
            <v>21542.06</v>
          </cell>
          <cell r="AH192">
            <v>18329.990000000002</v>
          </cell>
          <cell r="AI192">
            <v>48381.9</v>
          </cell>
          <cell r="AJ192">
            <v>30540.066000000003</v>
          </cell>
          <cell r="AK192">
            <v>187488.53</v>
          </cell>
          <cell r="AL192">
            <v>145424.22</v>
          </cell>
          <cell r="AM192">
            <v>156466.85999999999</v>
          </cell>
          <cell r="AN192">
            <v>163126.53666666665</v>
          </cell>
          <cell r="AO192">
            <v>47435.78</v>
          </cell>
          <cell r="AP192">
            <v>44646.31</v>
          </cell>
          <cell r="AQ192">
            <v>44478.89</v>
          </cell>
          <cell r="AR192">
            <v>45020.3</v>
          </cell>
          <cell r="AS192">
            <v>40937.65</v>
          </cell>
          <cell r="AT192">
            <v>44503.785999999993</v>
          </cell>
          <cell r="AU192">
            <v>62437.52</v>
          </cell>
          <cell r="AV192">
            <v>115157.95</v>
          </cell>
          <cell r="AW192">
            <v>9356.7199999999993</v>
          </cell>
          <cell r="AX192">
            <v>11589.37</v>
          </cell>
          <cell r="AY192">
            <v>10264.530000000001</v>
          </cell>
          <cell r="AZ192">
            <v>3880.96</v>
          </cell>
          <cell r="BA192">
            <v>1625.81</v>
          </cell>
          <cell r="BC192">
            <v>44060.868000000002</v>
          </cell>
          <cell r="BD192">
            <v>31233.919999999998</v>
          </cell>
          <cell r="BE192">
            <v>62944.71</v>
          </cell>
        </row>
        <row r="193">
          <cell r="A193">
            <v>23901</v>
          </cell>
          <cell r="B193" t="str">
            <v>NORTHERN_CONS_POWER</v>
          </cell>
          <cell r="C193" t="str">
            <v>WEST</v>
          </cell>
          <cell r="D193">
            <v>9223</v>
          </cell>
          <cell r="E193">
            <v>3489.81</v>
          </cell>
          <cell r="F193">
            <v>17071.919999999998</v>
          </cell>
          <cell r="G193">
            <v>2885.08</v>
          </cell>
          <cell r="H193">
            <v>2569.56</v>
          </cell>
          <cell r="I193">
            <v>7047.8739999999989</v>
          </cell>
          <cell r="J193">
            <v>27.68</v>
          </cell>
          <cell r="K193">
            <v>-3367.74</v>
          </cell>
          <cell r="L193">
            <v>-6902.2</v>
          </cell>
          <cell r="M193">
            <v>-3414.0866666666666</v>
          </cell>
          <cell r="N193">
            <v>2133.69</v>
          </cell>
          <cell r="O193">
            <v>1349.7</v>
          </cell>
          <cell r="P193">
            <v>3754.85</v>
          </cell>
          <cell r="Q193">
            <v>3456.62</v>
          </cell>
          <cell r="R193">
            <v>1158.02</v>
          </cell>
          <cell r="S193">
            <v>14223.456</v>
          </cell>
          <cell r="T193">
            <v>-1102.7</v>
          </cell>
          <cell r="U193">
            <v>-129.91999999999999</v>
          </cell>
          <cell r="V193">
            <v>273.44</v>
          </cell>
          <cell r="W193">
            <v>100.74</v>
          </cell>
          <cell r="X193">
            <v>211.3</v>
          </cell>
          <cell r="Y193">
            <v>-776.56800000000021</v>
          </cell>
          <cell r="Z193">
            <v>28945.98</v>
          </cell>
          <cell r="AA193">
            <v>23252.959999999999</v>
          </cell>
          <cell r="AB193">
            <v>29492.54</v>
          </cell>
          <cell r="AC193">
            <v>38378.99</v>
          </cell>
          <cell r="AD193">
            <v>30017.6175</v>
          </cell>
          <cell r="AE193">
            <v>29554.02</v>
          </cell>
          <cell r="AF193">
            <v>9080.77</v>
          </cell>
          <cell r="AG193">
            <v>7799.08</v>
          </cell>
          <cell r="AH193">
            <v>6509.03</v>
          </cell>
          <cell r="AI193">
            <v>6105.99</v>
          </cell>
          <cell r="AJ193">
            <v>11809.778</v>
          </cell>
          <cell r="AK193">
            <v>61904.61</v>
          </cell>
          <cell r="AL193">
            <v>11588.4</v>
          </cell>
          <cell r="AM193">
            <v>28797.86</v>
          </cell>
          <cell r="AN193">
            <v>34096.956666666665</v>
          </cell>
          <cell r="AO193">
            <v>7334.08</v>
          </cell>
          <cell r="AP193">
            <v>8942.64</v>
          </cell>
          <cell r="AQ193">
            <v>7061.5</v>
          </cell>
          <cell r="AR193">
            <v>7064.4</v>
          </cell>
          <cell r="AS193">
            <v>7292.22</v>
          </cell>
          <cell r="AT193">
            <v>7538.9680000000008</v>
          </cell>
          <cell r="AU193">
            <v>9050.5499999999993</v>
          </cell>
          <cell r="AV193">
            <v>17575.46</v>
          </cell>
          <cell r="AW193">
            <v>1281.44</v>
          </cell>
          <cell r="AX193">
            <v>1354.72</v>
          </cell>
          <cell r="AY193">
            <v>1703.64</v>
          </cell>
          <cell r="AZ193">
            <v>511.79</v>
          </cell>
          <cell r="BA193">
            <v>-429.89</v>
          </cell>
          <cell r="BC193">
            <v>5306.0399999999991</v>
          </cell>
          <cell r="BD193">
            <v>6168.71</v>
          </cell>
          <cell r="BE193">
            <v>15506.91</v>
          </cell>
        </row>
        <row r="194">
          <cell r="A194">
            <v>23902</v>
          </cell>
          <cell r="B194" t="str">
            <v>SITHE___MASSENA</v>
          </cell>
          <cell r="C194" t="str">
            <v>NORTH</v>
          </cell>
          <cell r="D194">
            <v>686.63</v>
          </cell>
          <cell r="E194">
            <v>-65.17</v>
          </cell>
          <cell r="F194">
            <v>1645.64</v>
          </cell>
          <cell r="G194">
            <v>-46.97</v>
          </cell>
          <cell r="H194">
            <v>-42.03</v>
          </cell>
          <cell r="I194">
            <v>435.62000000000006</v>
          </cell>
          <cell r="J194">
            <v>-524.49</v>
          </cell>
          <cell r="K194">
            <v>-613.48</v>
          </cell>
          <cell r="L194">
            <v>-460.23</v>
          </cell>
          <cell r="M194">
            <v>-532.73333333333335</v>
          </cell>
          <cell r="N194">
            <v>8.56</v>
          </cell>
          <cell r="O194">
            <v>-14.83</v>
          </cell>
          <cell r="P194">
            <v>198.19</v>
          </cell>
          <cell r="Q194">
            <v>5.38</v>
          </cell>
          <cell r="R194">
            <v>3.12</v>
          </cell>
          <cell r="S194">
            <v>240.50399999999996</v>
          </cell>
          <cell r="T194">
            <v>-70.06</v>
          </cell>
          <cell r="U194">
            <v>-104.28</v>
          </cell>
          <cell r="V194">
            <v>-84</v>
          </cell>
          <cell r="W194">
            <v>-40.36</v>
          </cell>
          <cell r="X194">
            <v>-20.62</v>
          </cell>
          <cell r="Y194">
            <v>-383.18400000000008</v>
          </cell>
          <cell r="Z194">
            <v>-1726.67</v>
          </cell>
          <cell r="AA194">
            <v>-1817.79</v>
          </cell>
          <cell r="AB194">
            <v>-2332.37</v>
          </cell>
          <cell r="AC194">
            <v>-2357.9699999999998</v>
          </cell>
          <cell r="AD194">
            <v>-2058.6999999999998</v>
          </cell>
          <cell r="AE194">
            <v>2116.04</v>
          </cell>
          <cell r="AF194">
            <v>1198.3800000000001</v>
          </cell>
          <cell r="AG194">
            <v>228.22</v>
          </cell>
          <cell r="AH194">
            <v>90.52</v>
          </cell>
          <cell r="AI194">
            <v>30.91</v>
          </cell>
          <cell r="AJ194">
            <v>732.81399999999996</v>
          </cell>
          <cell r="AK194">
            <v>-1980.52</v>
          </cell>
          <cell r="AL194">
            <v>-1801.82</v>
          </cell>
          <cell r="AM194">
            <v>-1300.3399999999999</v>
          </cell>
          <cell r="AN194">
            <v>-1694.2266666666667</v>
          </cell>
          <cell r="AO194">
            <v>-399.19</v>
          </cell>
          <cell r="AP194">
            <v>-588.63</v>
          </cell>
          <cell r="AQ194">
            <v>-819.38</v>
          </cell>
          <cell r="AR194">
            <v>-1003.34</v>
          </cell>
          <cell r="AS194">
            <v>-728.25</v>
          </cell>
          <cell r="AT194">
            <v>-707.75800000000004</v>
          </cell>
          <cell r="AU194">
            <v>-2625.63</v>
          </cell>
          <cell r="AV194">
            <v>-4224.25</v>
          </cell>
          <cell r="AW194">
            <v>-411.54</v>
          </cell>
          <cell r="AX194">
            <v>-435.66</v>
          </cell>
          <cell r="AY194">
            <v>-236.7</v>
          </cell>
          <cell r="AZ194">
            <v>-223.2</v>
          </cell>
          <cell r="BA194">
            <v>-184.13</v>
          </cell>
          <cell r="BC194">
            <v>-1789.4759999999999</v>
          </cell>
          <cell r="BD194">
            <v>-864.28</v>
          </cell>
          <cell r="BE194">
            <v>-4380</v>
          </cell>
        </row>
        <row r="195">
          <cell r="A195">
            <v>23903</v>
          </cell>
          <cell r="B195" t="str">
            <v>AMERICAN___BRASS</v>
          </cell>
          <cell r="C195" t="str">
            <v>WEST</v>
          </cell>
          <cell r="D195">
            <v>3187.05</v>
          </cell>
          <cell r="E195">
            <v>2583.13</v>
          </cell>
          <cell r="F195">
            <v>8332.08</v>
          </cell>
          <cell r="G195">
            <v>1875.63</v>
          </cell>
          <cell r="H195">
            <v>1666.21</v>
          </cell>
          <cell r="I195">
            <v>3528.8199999999997</v>
          </cell>
          <cell r="J195">
            <v>843.14</v>
          </cell>
          <cell r="K195">
            <v>-1385.74</v>
          </cell>
          <cell r="L195">
            <v>-3439.04</v>
          </cell>
          <cell r="M195">
            <v>-1327.2133333333334</v>
          </cell>
          <cell r="N195">
            <v>1194.3399999999999</v>
          </cell>
          <cell r="O195">
            <v>870.68</v>
          </cell>
          <cell r="P195">
            <v>2213.41</v>
          </cell>
          <cell r="Q195">
            <v>2312.5100000000002</v>
          </cell>
          <cell r="R195">
            <v>765.64</v>
          </cell>
          <cell r="S195">
            <v>8827.8960000000006</v>
          </cell>
          <cell r="T195">
            <v>-101.93</v>
          </cell>
          <cell r="U195">
            <v>198.78</v>
          </cell>
          <cell r="V195">
            <v>313.13</v>
          </cell>
          <cell r="W195">
            <v>104.54</v>
          </cell>
          <cell r="X195">
            <v>186.56</v>
          </cell>
          <cell r="Y195">
            <v>841.29599999999982</v>
          </cell>
          <cell r="Z195">
            <v>19435.53</v>
          </cell>
          <cell r="AA195">
            <v>15315.06</v>
          </cell>
          <cell r="AB195">
            <v>19354.939999999999</v>
          </cell>
          <cell r="AC195">
            <v>26242.93</v>
          </cell>
          <cell r="AD195">
            <v>20087.114999999998</v>
          </cell>
          <cell r="AE195">
            <v>10355.58</v>
          </cell>
          <cell r="AF195">
            <v>4916.8500000000004</v>
          </cell>
          <cell r="AG195">
            <v>4321.45</v>
          </cell>
          <cell r="AH195">
            <v>3932.41</v>
          </cell>
          <cell r="AI195">
            <v>4162.42</v>
          </cell>
          <cell r="AJ195">
            <v>5537.7420000000002</v>
          </cell>
          <cell r="AK195">
            <v>28744.45</v>
          </cell>
          <cell r="AL195">
            <v>9423.68</v>
          </cell>
          <cell r="AM195">
            <v>19780.29</v>
          </cell>
          <cell r="AN195">
            <v>19316.140000000003</v>
          </cell>
          <cell r="AO195">
            <v>4765.71</v>
          </cell>
          <cell r="AP195">
            <v>4583.4799999999996</v>
          </cell>
          <cell r="AQ195">
            <v>4349.8500000000004</v>
          </cell>
          <cell r="AR195">
            <v>4459.8999999999996</v>
          </cell>
          <cell r="AS195">
            <v>4499.82</v>
          </cell>
          <cell r="AT195">
            <v>4531.7519999999995</v>
          </cell>
          <cell r="AU195">
            <v>5775.17</v>
          </cell>
          <cell r="AV195">
            <v>10668.44</v>
          </cell>
          <cell r="AW195">
            <v>858.35</v>
          </cell>
          <cell r="AX195">
            <v>924.93</v>
          </cell>
          <cell r="AY195">
            <v>927.42</v>
          </cell>
          <cell r="AZ195">
            <v>333.54</v>
          </cell>
          <cell r="BA195">
            <v>-202.35</v>
          </cell>
          <cell r="BC195">
            <v>3410.2679999999996</v>
          </cell>
          <cell r="BD195">
            <v>3811.69</v>
          </cell>
          <cell r="BE195">
            <v>8891.18</v>
          </cell>
        </row>
        <row r="196">
          <cell r="A196">
            <v>23913</v>
          </cell>
          <cell r="B196" t="str">
            <v>NEG NORTH__LWR_SARANAC</v>
          </cell>
          <cell r="C196" t="str">
            <v>NORTH</v>
          </cell>
          <cell r="T196">
            <v>-205.41</v>
          </cell>
          <cell r="U196">
            <v>-301.42</v>
          </cell>
          <cell r="V196">
            <v>-239.93</v>
          </cell>
          <cell r="W196">
            <v>-119.97</v>
          </cell>
          <cell r="X196">
            <v>-97.08</v>
          </cell>
          <cell r="Y196">
            <v>-1156.5720000000001</v>
          </cell>
          <cell r="AO196">
            <v>-1643.53</v>
          </cell>
          <cell r="AP196">
            <v>-1759.84</v>
          </cell>
          <cell r="AQ196">
            <v>-1972.05</v>
          </cell>
          <cell r="AR196">
            <v>-2119.29</v>
          </cell>
          <cell r="AS196">
            <v>-1875.18</v>
          </cell>
          <cell r="AT196">
            <v>-1873.9779999999998</v>
          </cell>
          <cell r="AU196">
            <v>-4071.92</v>
          </cell>
          <cell r="AV196">
            <v>-7201.65</v>
          </cell>
          <cell r="AW196">
            <v>-630.73</v>
          </cell>
          <cell r="AX196">
            <v>-695.41</v>
          </cell>
          <cell r="AY196">
            <v>-469.56</v>
          </cell>
          <cell r="AZ196">
            <v>-277.52</v>
          </cell>
          <cell r="BA196">
            <v>-343.85</v>
          </cell>
          <cell r="BC196">
            <v>-2900.4839999999995</v>
          </cell>
          <cell r="BD196">
            <v>-1381.65</v>
          </cell>
          <cell r="BE196">
            <v>-5243.82</v>
          </cell>
        </row>
        <row r="197">
          <cell r="A197">
            <v>23914</v>
          </cell>
          <cell r="B197" t="str">
            <v>RUSSEL__STATION</v>
          </cell>
          <cell r="C197" t="str">
            <v>GENESE</v>
          </cell>
          <cell r="T197">
            <v>-153.22</v>
          </cell>
          <cell r="U197">
            <v>76.180000000000007</v>
          </cell>
          <cell r="V197">
            <v>271.35000000000002</v>
          </cell>
          <cell r="W197">
            <v>63.94</v>
          </cell>
          <cell r="X197">
            <v>144.08000000000001</v>
          </cell>
          <cell r="Y197">
            <v>482.79600000000005</v>
          </cell>
          <cell r="AO197">
            <v>3783.19</v>
          </cell>
          <cell r="AP197">
            <v>3525.97</v>
          </cell>
          <cell r="AQ197">
            <v>3354.78</v>
          </cell>
          <cell r="AR197">
            <v>3388.77</v>
          </cell>
          <cell r="AS197">
            <v>2966.91</v>
          </cell>
          <cell r="AT197">
            <v>3403.9240000000004</v>
          </cell>
          <cell r="AU197">
            <v>4492.3599999999997</v>
          </cell>
          <cell r="AV197">
            <v>8812.0400000000009</v>
          </cell>
          <cell r="AW197">
            <v>705.06</v>
          </cell>
          <cell r="AX197">
            <v>751.37</v>
          </cell>
          <cell r="AY197">
            <v>763.04</v>
          </cell>
          <cell r="AZ197">
            <v>272.45999999999998</v>
          </cell>
          <cell r="BA197">
            <v>-150.03</v>
          </cell>
          <cell r="BC197">
            <v>2810.2799999999997</v>
          </cell>
          <cell r="BD197">
            <v>2114.52</v>
          </cell>
          <cell r="BE197">
            <v>3689.89</v>
          </cell>
        </row>
        <row r="198">
          <cell r="A198">
            <v>23915</v>
          </cell>
          <cell r="B198" t="str">
            <v>NEG NORTH__ALICE_FALLS</v>
          </cell>
          <cell r="C198" t="str">
            <v>NORTH</v>
          </cell>
          <cell r="T198">
            <v>-205.34</v>
          </cell>
          <cell r="U198">
            <v>-301.13</v>
          </cell>
          <cell r="V198">
            <v>-239.63</v>
          </cell>
          <cell r="W198">
            <v>-119.85</v>
          </cell>
          <cell r="X198">
            <v>-96.94</v>
          </cell>
          <cell r="Y198">
            <v>-1155.4680000000003</v>
          </cell>
          <cell r="AO198">
            <v>-1640.48</v>
          </cell>
          <cell r="AP198">
            <v>-1757.13</v>
          </cell>
          <cell r="AQ198">
            <v>-1969.52</v>
          </cell>
          <cell r="AR198">
            <v>-2116.54</v>
          </cell>
          <cell r="AS198">
            <v>-1872.93</v>
          </cell>
          <cell r="AT198">
            <v>-1871.3200000000002</v>
          </cell>
          <cell r="AU198">
            <v>-4068.66</v>
          </cell>
          <cell r="AV198">
            <v>-7194.26</v>
          </cell>
          <cell r="AW198">
            <v>-630.17999999999995</v>
          </cell>
          <cell r="AX198">
            <v>-694.76</v>
          </cell>
          <cell r="AY198">
            <v>-468.98</v>
          </cell>
          <cell r="AZ198">
            <v>-277.39</v>
          </cell>
          <cell r="BA198">
            <v>-344.07</v>
          </cell>
          <cell r="BC198">
            <v>-2898.4560000000001</v>
          </cell>
          <cell r="BD198">
            <v>-1380.41</v>
          </cell>
          <cell r="BE198">
            <v>-5241.84</v>
          </cell>
        </row>
        <row r="199">
          <cell r="A199">
            <v>23982</v>
          </cell>
          <cell r="B199" t="str">
            <v>INDECK___OLEAN</v>
          </cell>
          <cell r="C199" t="str">
            <v>WEST</v>
          </cell>
          <cell r="D199">
            <v>5897.43</v>
          </cell>
          <cell r="E199">
            <v>3130.03</v>
          </cell>
          <cell r="F199">
            <v>12669.88</v>
          </cell>
          <cell r="G199">
            <v>2427.0500000000002</v>
          </cell>
          <cell r="H199">
            <v>2158.36</v>
          </cell>
          <cell r="I199">
            <v>5256.55</v>
          </cell>
          <cell r="J199">
            <v>533.15</v>
          </cell>
          <cell r="K199">
            <v>-2481.23</v>
          </cell>
          <cell r="L199">
            <v>-5575.61</v>
          </cell>
          <cell r="M199">
            <v>-2507.8966666666665</v>
          </cell>
          <cell r="N199">
            <v>1677.12</v>
          </cell>
          <cell r="O199">
            <v>1145.32</v>
          </cell>
          <cell r="P199">
            <v>3007.68</v>
          </cell>
          <cell r="Q199">
            <v>2964.79</v>
          </cell>
          <cell r="R199">
            <v>982.86</v>
          </cell>
          <cell r="S199">
            <v>11733.324000000001</v>
          </cell>
          <cell r="T199">
            <v>1597.48</v>
          </cell>
          <cell r="U199">
            <v>657.51</v>
          </cell>
          <cell r="V199">
            <v>414.33</v>
          </cell>
          <cell r="W199">
            <v>220.74</v>
          </cell>
          <cell r="X199">
            <v>237.41</v>
          </cell>
          <cell r="Y199">
            <v>3752.9639999999995</v>
          </cell>
          <cell r="Z199">
            <v>25847.09</v>
          </cell>
          <cell r="AA199">
            <v>20208.41</v>
          </cell>
          <cell r="AB199">
            <v>25048.03</v>
          </cell>
          <cell r="AC199">
            <v>33464.94</v>
          </cell>
          <cell r="AD199">
            <v>26142.1175</v>
          </cell>
          <cell r="AE199">
            <v>19999.64</v>
          </cell>
          <cell r="AF199">
            <v>7222.31</v>
          </cell>
          <cell r="AG199">
            <v>6079.34</v>
          </cell>
          <cell r="AH199">
            <v>5300.71</v>
          </cell>
          <cell r="AI199">
            <v>5244.58</v>
          </cell>
          <cell r="AJ199">
            <v>8769.3160000000007</v>
          </cell>
          <cell r="AK199">
            <v>46870.99</v>
          </cell>
          <cell r="AL199">
            <v>12310.44</v>
          </cell>
          <cell r="AM199">
            <v>26594.38</v>
          </cell>
          <cell r="AN199">
            <v>28591.936666666665</v>
          </cell>
          <cell r="AO199">
            <v>8636.7099999999991</v>
          </cell>
          <cell r="AP199">
            <v>4323.6499999999996</v>
          </cell>
          <cell r="AQ199">
            <v>6087.1</v>
          </cell>
          <cell r="AR199">
            <v>6424.19</v>
          </cell>
          <cell r="AS199">
            <v>7023.23</v>
          </cell>
          <cell r="AT199">
            <v>6498.9759999999997</v>
          </cell>
          <cell r="AU199">
            <v>8412.09</v>
          </cell>
          <cell r="AV199">
            <v>14031.28</v>
          </cell>
          <cell r="AW199">
            <v>1203.17</v>
          </cell>
          <cell r="AX199">
            <v>1293.06</v>
          </cell>
          <cell r="AY199">
            <v>1070.8699999999999</v>
          </cell>
          <cell r="AZ199">
            <v>472.52</v>
          </cell>
          <cell r="BA199">
            <v>-343.51</v>
          </cell>
          <cell r="BC199">
            <v>4435.3320000000003</v>
          </cell>
          <cell r="BD199">
            <v>6379.25</v>
          </cell>
          <cell r="BE199">
            <v>15799.38</v>
          </cell>
        </row>
        <row r="200">
          <cell r="A200">
            <v>23983</v>
          </cell>
          <cell r="B200" t="str">
            <v>CH_RES_BVR_FALLS</v>
          </cell>
          <cell r="C200" t="str">
            <v>MHK_VL</v>
          </cell>
          <cell r="D200">
            <v>-332.33</v>
          </cell>
          <cell r="E200">
            <v>-973.37</v>
          </cell>
          <cell r="F200">
            <v>-766.63</v>
          </cell>
          <cell r="G200">
            <v>-729.71</v>
          </cell>
          <cell r="H200">
            <v>-640.62</v>
          </cell>
          <cell r="I200">
            <v>-688.53199999999993</v>
          </cell>
          <cell r="J200">
            <v>-1385.95</v>
          </cell>
          <cell r="K200">
            <v>-930.89</v>
          </cell>
          <cell r="L200">
            <v>-823.22</v>
          </cell>
          <cell r="M200">
            <v>-1046.6866666666667</v>
          </cell>
          <cell r="N200">
            <v>15.27</v>
          </cell>
          <cell r="O200">
            <v>-232.32</v>
          </cell>
          <cell r="P200">
            <v>10.029999999999999</v>
          </cell>
          <cell r="Q200">
            <v>-748.81</v>
          </cell>
          <cell r="R200">
            <v>-259.85000000000002</v>
          </cell>
          <cell r="S200">
            <v>-1458.8159999999998</v>
          </cell>
          <cell r="T200">
            <v>-140.88999999999999</v>
          </cell>
          <cell r="U200">
            <v>-277.05</v>
          </cell>
          <cell r="V200">
            <v>-244.14</v>
          </cell>
          <cell r="W200">
            <v>-111.46</v>
          </cell>
          <cell r="X200">
            <v>-106.53</v>
          </cell>
          <cell r="Y200">
            <v>-1056.0839999999998</v>
          </cell>
          <cell r="Z200">
            <v>-6367.44</v>
          </cell>
          <cell r="AA200">
            <v>-4611.17</v>
          </cell>
          <cell r="AB200">
            <v>-7094.35</v>
          </cell>
          <cell r="AC200">
            <v>-8442.4500000000007</v>
          </cell>
          <cell r="AD200">
            <v>-6628.8525</v>
          </cell>
          <cell r="AE200">
            <v>-962.76</v>
          </cell>
          <cell r="AF200">
            <v>-71.83</v>
          </cell>
          <cell r="AG200">
            <v>-424.23</v>
          </cell>
          <cell r="AH200">
            <v>-484.36</v>
          </cell>
          <cell r="AI200">
            <v>-1550.08</v>
          </cell>
          <cell r="AJ200">
            <v>-698.65199999999993</v>
          </cell>
          <cell r="AK200">
            <v>-7835.62</v>
          </cell>
          <cell r="AL200">
            <v>-5182.01</v>
          </cell>
          <cell r="AM200">
            <v>-5384.49</v>
          </cell>
          <cell r="AN200">
            <v>-6134.0400000000009</v>
          </cell>
          <cell r="AO200">
            <v>-408.8</v>
          </cell>
          <cell r="AP200">
            <v>-1729.65</v>
          </cell>
          <cell r="AQ200">
            <v>-1743.23</v>
          </cell>
          <cell r="AR200">
            <v>-1602.36</v>
          </cell>
          <cell r="AS200">
            <v>-1733.83</v>
          </cell>
          <cell r="AT200">
            <v>-1443.5740000000001</v>
          </cell>
          <cell r="AU200">
            <v>-1362.78</v>
          </cell>
          <cell r="AV200">
            <v>-2895.84</v>
          </cell>
          <cell r="AW200">
            <v>-366.21</v>
          </cell>
          <cell r="AX200">
            <v>-461.66</v>
          </cell>
          <cell r="AY200">
            <v>-385.13</v>
          </cell>
          <cell r="AZ200">
            <v>-120.98</v>
          </cell>
          <cell r="BA200">
            <v>-37.83</v>
          </cell>
          <cell r="BC200">
            <v>-1646.1719999999998</v>
          </cell>
          <cell r="BD200">
            <v>-623.24</v>
          </cell>
          <cell r="BE200">
            <v>418.53</v>
          </cell>
        </row>
        <row r="201">
          <cell r="A201">
            <v>23985</v>
          </cell>
          <cell r="B201" t="str">
            <v>CH_RES_SYRACUSE</v>
          </cell>
          <cell r="C201" t="str">
            <v>CENTRL</v>
          </cell>
          <cell r="D201">
            <v>2650.13</v>
          </cell>
          <cell r="E201">
            <v>1942.69</v>
          </cell>
          <cell r="F201">
            <v>4487.6099999999997</v>
          </cell>
          <cell r="G201">
            <v>1486.37</v>
          </cell>
          <cell r="H201">
            <v>1292.03</v>
          </cell>
          <cell r="I201">
            <v>2371.7660000000001</v>
          </cell>
          <cell r="J201">
            <v>1509.05</v>
          </cell>
          <cell r="K201">
            <v>466.29</v>
          </cell>
          <cell r="L201">
            <v>-140.63999999999999</v>
          </cell>
          <cell r="M201">
            <v>611.56666666666661</v>
          </cell>
          <cell r="N201">
            <v>636.9</v>
          </cell>
          <cell r="O201">
            <v>651.19000000000005</v>
          </cell>
          <cell r="P201">
            <v>1258.58</v>
          </cell>
          <cell r="Q201">
            <v>1689.68</v>
          </cell>
          <cell r="R201">
            <v>574.97</v>
          </cell>
          <cell r="S201">
            <v>5773.5840000000007</v>
          </cell>
          <cell r="T201">
            <v>13.62</v>
          </cell>
          <cell r="U201">
            <v>305.41000000000003</v>
          </cell>
          <cell r="V201">
            <v>309.48</v>
          </cell>
          <cell r="W201">
            <v>121.22</v>
          </cell>
          <cell r="X201">
            <v>160.63999999999999</v>
          </cell>
          <cell r="Y201">
            <v>1092.444</v>
          </cell>
          <cell r="Z201">
            <v>13391.49</v>
          </cell>
          <cell r="AA201">
            <v>10947.35</v>
          </cell>
          <cell r="AB201">
            <v>15050.05</v>
          </cell>
          <cell r="AC201">
            <v>20423.689999999999</v>
          </cell>
          <cell r="AD201">
            <v>14953.145</v>
          </cell>
          <cell r="AE201">
            <v>9498.4699999999993</v>
          </cell>
          <cell r="AF201">
            <v>2624.13</v>
          </cell>
          <cell r="AG201">
            <v>2337.87</v>
          </cell>
          <cell r="AH201">
            <v>2004.47</v>
          </cell>
          <cell r="AI201">
            <v>3467.81</v>
          </cell>
          <cell r="AJ201">
            <v>3986.55</v>
          </cell>
          <cell r="AK201">
            <v>23053.03</v>
          </cell>
          <cell r="AL201">
            <v>8052.7</v>
          </cell>
          <cell r="AM201">
            <v>14144.54</v>
          </cell>
          <cell r="AN201">
            <v>15083.423333333334</v>
          </cell>
          <cell r="AO201">
            <v>4047.29</v>
          </cell>
          <cell r="AP201">
            <v>3763.98</v>
          </cell>
          <cell r="AQ201">
            <v>3620.02</v>
          </cell>
          <cell r="AR201">
            <v>3651.42</v>
          </cell>
          <cell r="AS201">
            <v>3565.77</v>
          </cell>
          <cell r="AT201">
            <v>3729.6959999999999</v>
          </cell>
          <cell r="AU201">
            <v>5145.8500000000004</v>
          </cell>
          <cell r="AV201">
            <v>9764.48</v>
          </cell>
          <cell r="AW201">
            <v>714.57</v>
          </cell>
          <cell r="AX201">
            <v>698.07</v>
          </cell>
          <cell r="AY201">
            <v>767.38</v>
          </cell>
          <cell r="AZ201">
            <v>243.7</v>
          </cell>
          <cell r="BA201">
            <v>-30.99</v>
          </cell>
          <cell r="BC201">
            <v>2871.2759999999998</v>
          </cell>
          <cell r="BD201">
            <v>2085.46</v>
          </cell>
          <cell r="BE201">
            <v>4095.11</v>
          </cell>
        </row>
        <row r="202">
          <cell r="A202">
            <v>23986</v>
          </cell>
          <cell r="B202" t="str">
            <v>ONONDAGA___COGEN</v>
          </cell>
          <cell r="C202" t="str">
            <v>CENTRL</v>
          </cell>
          <cell r="D202">
            <v>2650.13</v>
          </cell>
          <cell r="E202">
            <v>1942.69</v>
          </cell>
          <cell r="F202">
            <v>4487.6099999999997</v>
          </cell>
          <cell r="G202">
            <v>1486.37</v>
          </cell>
          <cell r="H202">
            <v>1292.03</v>
          </cell>
          <cell r="I202">
            <v>2371.7660000000001</v>
          </cell>
          <cell r="J202">
            <v>1509.05</v>
          </cell>
          <cell r="K202">
            <v>466.29</v>
          </cell>
          <cell r="L202">
            <v>-140.63999999999999</v>
          </cell>
          <cell r="M202">
            <v>611.56666666666661</v>
          </cell>
          <cell r="N202">
            <v>636.9</v>
          </cell>
          <cell r="O202">
            <v>651.19000000000005</v>
          </cell>
          <cell r="P202">
            <v>1258.58</v>
          </cell>
          <cell r="Q202">
            <v>1689.68</v>
          </cell>
          <cell r="R202">
            <v>574.97</v>
          </cell>
          <cell r="S202">
            <v>5773.5840000000007</v>
          </cell>
          <cell r="T202">
            <v>13.62</v>
          </cell>
          <cell r="U202">
            <v>305.41000000000003</v>
          </cell>
          <cell r="V202">
            <v>309.48</v>
          </cell>
          <cell r="W202">
            <v>121.22</v>
          </cell>
          <cell r="X202">
            <v>160.63999999999999</v>
          </cell>
          <cell r="Y202">
            <v>1092.444</v>
          </cell>
          <cell r="Z202">
            <v>13391.49</v>
          </cell>
          <cell r="AA202">
            <v>10947.35</v>
          </cell>
          <cell r="AB202">
            <v>15050.05</v>
          </cell>
          <cell r="AC202">
            <v>20423.689999999999</v>
          </cell>
          <cell r="AD202">
            <v>14953.145</v>
          </cell>
          <cell r="AE202">
            <v>9498.4699999999993</v>
          </cell>
          <cell r="AF202">
            <v>2624.13</v>
          </cell>
          <cell r="AG202">
            <v>2337.87</v>
          </cell>
          <cell r="AH202">
            <v>2004.47</v>
          </cell>
          <cell r="AI202">
            <v>3467.81</v>
          </cell>
          <cell r="AJ202">
            <v>3986.55</v>
          </cell>
          <cell r="AK202">
            <v>23053.03</v>
          </cell>
          <cell r="AL202">
            <v>8052.7</v>
          </cell>
          <cell r="AM202">
            <v>14144.54</v>
          </cell>
          <cell r="AN202">
            <v>15083.423333333334</v>
          </cell>
          <cell r="AO202">
            <v>4047.29</v>
          </cell>
          <cell r="AP202">
            <v>3763.98</v>
          </cell>
          <cell r="AQ202">
            <v>3620.02</v>
          </cell>
          <cell r="AR202">
            <v>3651.42</v>
          </cell>
          <cell r="AS202">
            <v>3565.77</v>
          </cell>
          <cell r="AT202">
            <v>3729.6959999999999</v>
          </cell>
          <cell r="AU202">
            <v>5145.8500000000004</v>
          </cell>
          <cell r="AV202">
            <v>9764.48</v>
          </cell>
          <cell r="AW202">
            <v>714.57</v>
          </cell>
          <cell r="AX202">
            <v>698.07</v>
          </cell>
          <cell r="AY202">
            <v>767.38</v>
          </cell>
          <cell r="AZ202">
            <v>243.7</v>
          </cell>
          <cell r="BA202">
            <v>-30.99</v>
          </cell>
          <cell r="BC202">
            <v>2871.2759999999998</v>
          </cell>
          <cell r="BD202">
            <v>2085.46</v>
          </cell>
          <cell r="BE202">
            <v>4095.11</v>
          </cell>
        </row>
        <row r="203">
          <cell r="A203">
            <v>23987</v>
          </cell>
          <cell r="B203" t="str">
            <v>ONONDAGA_REF_OCCRA</v>
          </cell>
          <cell r="C203" t="str">
            <v>CENTRL</v>
          </cell>
          <cell r="D203">
            <v>2562.13</v>
          </cell>
          <cell r="E203">
            <v>1887.87</v>
          </cell>
          <cell r="F203">
            <v>4322.16</v>
          </cell>
          <cell r="G203">
            <v>1467.34</v>
          </cell>
          <cell r="H203">
            <v>1255.6300000000001</v>
          </cell>
          <cell r="I203">
            <v>2299.0260000000003</v>
          </cell>
          <cell r="J203">
            <v>1451.33</v>
          </cell>
          <cell r="K203">
            <v>486.24</v>
          </cell>
          <cell r="L203">
            <v>28.86</v>
          </cell>
          <cell r="M203">
            <v>655.47666666666657</v>
          </cell>
          <cell r="N203">
            <v>613.69000000000005</v>
          </cell>
          <cell r="O203">
            <v>633.85</v>
          </cell>
          <cell r="P203">
            <v>1218.92</v>
          </cell>
          <cell r="Q203">
            <v>1638.73</v>
          </cell>
          <cell r="R203">
            <v>556.05999999999995</v>
          </cell>
          <cell r="S203">
            <v>5593.5</v>
          </cell>
          <cell r="T203">
            <v>20.170000000000002</v>
          </cell>
          <cell r="U203">
            <v>291.58999999999997</v>
          </cell>
          <cell r="V203">
            <v>303.54000000000002</v>
          </cell>
          <cell r="W203">
            <v>118.99</v>
          </cell>
          <cell r="X203">
            <v>157.80000000000001</v>
          </cell>
          <cell r="Y203">
            <v>1070.5079999999998</v>
          </cell>
          <cell r="Z203">
            <v>13042.72</v>
          </cell>
          <cell r="AA203">
            <v>10642.94</v>
          </cell>
          <cell r="AB203">
            <v>14636.88</v>
          </cell>
          <cell r="AC203">
            <v>19630.21</v>
          </cell>
          <cell r="AD203">
            <v>14488.1875</v>
          </cell>
          <cell r="AE203">
            <v>9112.31</v>
          </cell>
          <cell r="AF203">
            <v>2507.38</v>
          </cell>
          <cell r="AG203">
            <v>2243.25</v>
          </cell>
          <cell r="AH203">
            <v>1925.18</v>
          </cell>
          <cell r="AI203">
            <v>3431.95</v>
          </cell>
          <cell r="AJ203">
            <v>3844.0140000000001</v>
          </cell>
          <cell r="AK203">
            <v>21872.84</v>
          </cell>
          <cell r="AL203">
            <v>7641.54</v>
          </cell>
          <cell r="AM203">
            <v>13470.12</v>
          </cell>
          <cell r="AN203">
            <v>14328.166666666666</v>
          </cell>
          <cell r="AO203">
            <v>3809.62</v>
          </cell>
          <cell r="AP203">
            <v>3541.34</v>
          </cell>
          <cell r="AQ203">
            <v>3358.9</v>
          </cell>
          <cell r="AR203">
            <v>3372.89</v>
          </cell>
          <cell r="AS203">
            <v>3247.36</v>
          </cell>
          <cell r="AT203">
            <v>3466.0219999999999</v>
          </cell>
          <cell r="AU203">
            <v>4621.97</v>
          </cell>
          <cell r="AV203">
            <v>8889.65</v>
          </cell>
          <cell r="AW203">
            <v>672.11</v>
          </cell>
          <cell r="AX203">
            <v>634.66</v>
          </cell>
          <cell r="AY203">
            <v>731.56</v>
          </cell>
          <cell r="AZ203">
            <v>227.99</v>
          </cell>
          <cell r="BA203">
            <v>-26.36</v>
          </cell>
          <cell r="BC203">
            <v>2687.9519999999993</v>
          </cell>
          <cell r="BD203">
            <v>1995.91</v>
          </cell>
          <cell r="BE203">
            <v>3944.89</v>
          </cell>
        </row>
        <row r="204">
          <cell r="A204">
            <v>23988</v>
          </cell>
          <cell r="B204" t="str">
            <v>INTERNATIONL___PAPER</v>
          </cell>
          <cell r="C204" t="str">
            <v>CAPITL</v>
          </cell>
          <cell r="D204">
            <v>19202.25</v>
          </cell>
          <cell r="E204">
            <v>29123.34</v>
          </cell>
          <cell r="F204">
            <v>35895.68</v>
          </cell>
          <cell r="G204">
            <v>21954.93</v>
          </cell>
          <cell r="H204">
            <v>19209.87</v>
          </cell>
          <cell r="I204">
            <v>25077.213999999996</v>
          </cell>
          <cell r="J204">
            <v>37623.379999999997</v>
          </cell>
          <cell r="K204">
            <v>27191.71</v>
          </cell>
          <cell r="L204">
            <v>27906.99</v>
          </cell>
          <cell r="M204">
            <v>30907.360000000001</v>
          </cell>
          <cell r="N204">
            <v>5658.44</v>
          </cell>
          <cell r="O204">
            <v>9757.5499999999993</v>
          </cell>
          <cell r="P204">
            <v>9289.9599999999991</v>
          </cell>
          <cell r="Q204">
            <v>24694.33</v>
          </cell>
          <cell r="R204">
            <v>8799.27</v>
          </cell>
          <cell r="S204">
            <v>69839.459999999992</v>
          </cell>
          <cell r="T204">
            <v>4486.34</v>
          </cell>
          <cell r="U204">
            <v>7421.63</v>
          </cell>
          <cell r="V204">
            <v>6013.1</v>
          </cell>
          <cell r="W204">
            <v>2900.47</v>
          </cell>
          <cell r="X204">
            <v>2860.38</v>
          </cell>
          <cell r="Y204">
            <v>28418.304</v>
          </cell>
          <cell r="Z204">
            <v>188355.59</v>
          </cell>
          <cell r="AA204">
            <v>162402.88</v>
          </cell>
          <cell r="AB204">
            <v>219154.64</v>
          </cell>
          <cell r="AC204">
            <v>260798.55</v>
          </cell>
          <cell r="AD204">
            <v>207677.91499999998</v>
          </cell>
          <cell r="AE204">
            <v>43590.3</v>
          </cell>
          <cell r="AF204">
            <v>23638.83</v>
          </cell>
          <cell r="AG204">
            <v>21068.92</v>
          </cell>
          <cell r="AH204">
            <v>18898.02</v>
          </cell>
          <cell r="AI204">
            <v>51484.56</v>
          </cell>
          <cell r="AJ204">
            <v>31736.126</v>
          </cell>
          <cell r="AK204">
            <v>200122.77</v>
          </cell>
          <cell r="AL204">
            <v>150316.22</v>
          </cell>
          <cell r="AM204">
            <v>165336.60999999999</v>
          </cell>
          <cell r="AN204">
            <v>171925.19999999998</v>
          </cell>
          <cell r="AO204">
            <v>49230.07</v>
          </cell>
          <cell r="AP204">
            <v>46082.05</v>
          </cell>
          <cell r="AQ204">
            <v>46406.55</v>
          </cell>
          <cell r="AR204">
            <v>46919.17</v>
          </cell>
          <cell r="AS204">
            <v>43113.7</v>
          </cell>
          <cell r="AT204">
            <v>46350.307999999997</v>
          </cell>
          <cell r="AU204">
            <v>65499.97</v>
          </cell>
          <cell r="AV204">
            <v>121470.27</v>
          </cell>
          <cell r="AW204">
            <v>9903.44</v>
          </cell>
          <cell r="AX204">
            <v>12242.44</v>
          </cell>
          <cell r="AY204">
            <v>10948.16</v>
          </cell>
          <cell r="AZ204">
            <v>4040.73</v>
          </cell>
          <cell r="BA204">
            <v>1662.37</v>
          </cell>
          <cell r="BC204">
            <v>46556.568000000014</v>
          </cell>
          <cell r="BD204">
            <v>32856.67</v>
          </cell>
          <cell r="BE204">
            <v>65340.82</v>
          </cell>
        </row>
        <row r="205">
          <cell r="A205">
            <v>23990</v>
          </cell>
          <cell r="B205" t="str">
            <v>PROJECT___ORANGE</v>
          </cell>
          <cell r="C205" t="str">
            <v>CENTRL</v>
          </cell>
          <cell r="D205">
            <v>2187.77</v>
          </cell>
          <cell r="E205">
            <v>1668.72</v>
          </cell>
          <cell r="F205">
            <v>3791.79</v>
          </cell>
          <cell r="G205">
            <v>1293.7</v>
          </cell>
          <cell r="H205">
            <v>1106.32</v>
          </cell>
          <cell r="I205">
            <v>2009.6599999999999</v>
          </cell>
          <cell r="J205">
            <v>1164.3399999999999</v>
          </cell>
          <cell r="K205">
            <v>392.77</v>
          </cell>
          <cell r="L205">
            <v>29.84</v>
          </cell>
          <cell r="M205">
            <v>528.98333333333323</v>
          </cell>
          <cell r="N205">
            <v>535.79</v>
          </cell>
          <cell r="O205">
            <v>560.42999999999995</v>
          </cell>
          <cell r="P205">
            <v>1098.3</v>
          </cell>
          <cell r="Q205">
            <v>1447.69</v>
          </cell>
          <cell r="R205">
            <v>476.65</v>
          </cell>
          <cell r="S205">
            <v>4942.6319999999996</v>
          </cell>
          <cell r="T205">
            <v>19.79</v>
          </cell>
          <cell r="U205">
            <v>256.95</v>
          </cell>
          <cell r="V205">
            <v>269.86</v>
          </cell>
          <cell r="W205">
            <v>105.05</v>
          </cell>
          <cell r="X205">
            <v>140.99</v>
          </cell>
          <cell r="Y205">
            <v>951.16799999999989</v>
          </cell>
          <cell r="Z205">
            <v>11601.99</v>
          </cell>
          <cell r="AA205">
            <v>9401.0300000000007</v>
          </cell>
          <cell r="AB205">
            <v>12950.07</v>
          </cell>
          <cell r="AC205">
            <v>17446.14</v>
          </cell>
          <cell r="AD205">
            <v>12849.807499999999</v>
          </cell>
          <cell r="AE205">
            <v>8178.08</v>
          </cell>
          <cell r="AF205">
            <v>2206.1</v>
          </cell>
          <cell r="AG205">
            <v>1961.73</v>
          </cell>
          <cell r="AH205">
            <v>1697.37</v>
          </cell>
          <cell r="AI205">
            <v>3067.86</v>
          </cell>
          <cell r="AJ205">
            <v>3422.2280000000001</v>
          </cell>
          <cell r="AK205">
            <v>19287.580000000002</v>
          </cell>
          <cell r="AL205">
            <v>6161.38</v>
          </cell>
          <cell r="AM205">
            <v>11970.87</v>
          </cell>
          <cell r="AN205">
            <v>12473.276666666667</v>
          </cell>
          <cell r="AO205">
            <v>3337.02</v>
          </cell>
          <cell r="AP205">
            <v>3108.47</v>
          </cell>
          <cell r="AQ205">
            <v>2950.32</v>
          </cell>
          <cell r="AR205">
            <v>2963</v>
          </cell>
          <cell r="AS205">
            <v>2856.27</v>
          </cell>
          <cell r="AT205">
            <v>3043.0160000000001</v>
          </cell>
          <cell r="AU205">
            <v>4109.1499999999996</v>
          </cell>
          <cell r="AV205">
            <v>7810.82</v>
          </cell>
          <cell r="AW205">
            <v>597.51</v>
          </cell>
          <cell r="AX205">
            <v>594.44000000000005</v>
          </cell>
          <cell r="AY205">
            <v>644.13</v>
          </cell>
          <cell r="AZ205">
            <v>204.92</v>
          </cell>
          <cell r="BA205">
            <v>-16.100000000000001</v>
          </cell>
          <cell r="BC205">
            <v>2429.88</v>
          </cell>
          <cell r="BD205">
            <v>1761.84</v>
          </cell>
          <cell r="BE205">
            <v>3428.65</v>
          </cell>
        </row>
        <row r="206">
          <cell r="A206">
            <v>24000</v>
          </cell>
          <cell r="B206" t="str">
            <v>PLEASANT__VALLEY</v>
          </cell>
          <cell r="C206" t="str">
            <v>HUD_VL</v>
          </cell>
          <cell r="D206">
            <v>36818.839999999997</v>
          </cell>
          <cell r="E206">
            <v>27470.12</v>
          </cell>
          <cell r="F206">
            <v>36560.82</v>
          </cell>
          <cell r="G206">
            <v>19085.39</v>
          </cell>
          <cell r="H206">
            <v>17947.21</v>
          </cell>
          <cell r="I206">
            <v>27576.476000000002</v>
          </cell>
          <cell r="J206">
            <v>33641.300000000003</v>
          </cell>
          <cell r="K206">
            <v>25456.27</v>
          </cell>
          <cell r="L206">
            <v>26970.06</v>
          </cell>
          <cell r="M206">
            <v>28689.210000000003</v>
          </cell>
          <cell r="N206">
            <v>4858.93</v>
          </cell>
          <cell r="O206">
            <v>8367.56</v>
          </cell>
          <cell r="P206">
            <v>9280.08</v>
          </cell>
          <cell r="Q206">
            <v>21139.72</v>
          </cell>
          <cell r="R206">
            <v>10320.18</v>
          </cell>
          <cell r="S206">
            <v>64759.763999999996</v>
          </cell>
          <cell r="T206">
            <v>4284.42</v>
          </cell>
          <cell r="U206">
            <v>6783.34</v>
          </cell>
          <cell r="V206">
            <v>5449.16</v>
          </cell>
          <cell r="W206">
            <v>2587.5100000000002</v>
          </cell>
          <cell r="X206">
            <v>2532.86</v>
          </cell>
          <cell r="Y206">
            <v>25964.748000000003</v>
          </cell>
          <cell r="Z206">
            <v>153413.99</v>
          </cell>
          <cell r="AA206">
            <v>133303.66</v>
          </cell>
          <cell r="AB206">
            <v>180640.23</v>
          </cell>
          <cell r="AC206">
            <v>211609.88</v>
          </cell>
          <cell r="AD206">
            <v>169741.94</v>
          </cell>
          <cell r="AE206">
            <v>90546.32</v>
          </cell>
          <cell r="AF206">
            <v>74429.81</v>
          </cell>
          <cell r="AG206">
            <v>73396.52</v>
          </cell>
          <cell r="AH206">
            <v>44959.33</v>
          </cell>
          <cell r="AI206">
            <v>47408.2</v>
          </cell>
          <cell r="AJ206">
            <v>66148.036000000007</v>
          </cell>
          <cell r="AK206">
            <v>201635.75</v>
          </cell>
          <cell r="AL206">
            <v>145246.82</v>
          </cell>
          <cell r="AM206">
            <v>164299.23000000001</v>
          </cell>
          <cell r="AN206">
            <v>170393.93333333335</v>
          </cell>
          <cell r="AO206">
            <v>47289.58</v>
          </cell>
          <cell r="AP206">
            <v>44845.78</v>
          </cell>
          <cell r="AQ206">
            <v>45030.65</v>
          </cell>
          <cell r="AR206">
            <v>44904.13</v>
          </cell>
          <cell r="AS206">
            <v>40939.040000000001</v>
          </cell>
          <cell r="AT206">
            <v>44601.836000000003</v>
          </cell>
          <cell r="AU206">
            <v>71237.350000000006</v>
          </cell>
          <cell r="AV206">
            <v>103517.89</v>
          </cell>
          <cell r="AW206">
            <v>8944.2900000000009</v>
          </cell>
          <cell r="AX206">
            <v>11055.05</v>
          </cell>
          <cell r="AY206">
            <v>11807.62</v>
          </cell>
          <cell r="AZ206">
            <v>6165.13</v>
          </cell>
          <cell r="BA206">
            <v>2558.81</v>
          </cell>
          <cell r="BC206">
            <v>48637.079999999987</v>
          </cell>
          <cell r="BD206">
            <v>46480.89</v>
          </cell>
          <cell r="BE206">
            <v>107103.23</v>
          </cell>
        </row>
        <row r="207">
          <cell r="A207">
            <v>24008</v>
          </cell>
          <cell r="B207" t="str">
            <v>NYISO_LBMP_REFERENCE</v>
          </cell>
          <cell r="C207" t="str">
            <v>MHK_VL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C207">
            <v>0</v>
          </cell>
          <cell r="BD207">
            <v>0</v>
          </cell>
          <cell r="BE207">
            <v>0</v>
          </cell>
        </row>
        <row r="208">
          <cell r="A208">
            <v>24010</v>
          </cell>
          <cell r="B208" t="str">
            <v>AMERICAN_REF_FUEL</v>
          </cell>
          <cell r="C208" t="str">
            <v>WEST</v>
          </cell>
          <cell r="D208">
            <v>3187.05</v>
          </cell>
          <cell r="E208">
            <v>2583.13</v>
          </cell>
          <cell r="F208">
            <v>8332.08</v>
          </cell>
          <cell r="G208">
            <v>1875.63</v>
          </cell>
          <cell r="H208">
            <v>1666.21</v>
          </cell>
          <cell r="I208">
            <v>3528.8199999999997</v>
          </cell>
          <cell r="J208">
            <v>843.14</v>
          </cell>
          <cell r="K208">
            <v>-1385.74</v>
          </cell>
          <cell r="L208">
            <v>-3439.04</v>
          </cell>
          <cell r="M208">
            <v>-1327.2133333333334</v>
          </cell>
          <cell r="N208">
            <v>1194.3399999999999</v>
          </cell>
          <cell r="O208">
            <v>870.68</v>
          </cell>
          <cell r="P208">
            <v>2213.41</v>
          </cell>
          <cell r="Q208">
            <v>2312.5100000000002</v>
          </cell>
          <cell r="R208">
            <v>765.64</v>
          </cell>
          <cell r="S208">
            <v>8827.8960000000006</v>
          </cell>
          <cell r="T208">
            <v>-101.93</v>
          </cell>
          <cell r="U208">
            <v>198.78</v>
          </cell>
          <cell r="V208">
            <v>313.13</v>
          </cell>
          <cell r="W208">
            <v>104.54</v>
          </cell>
          <cell r="X208">
            <v>186.56</v>
          </cell>
          <cell r="Y208">
            <v>841.29599999999982</v>
          </cell>
          <cell r="Z208">
            <v>19435.53</v>
          </cell>
          <cell r="AA208">
            <v>15315.06</v>
          </cell>
          <cell r="AB208">
            <v>19354.939999999999</v>
          </cell>
          <cell r="AC208">
            <v>26242.93</v>
          </cell>
          <cell r="AD208">
            <v>20087.114999999998</v>
          </cell>
          <cell r="AE208">
            <v>10355.58</v>
          </cell>
          <cell r="AF208">
            <v>4916.8500000000004</v>
          </cell>
          <cell r="AG208">
            <v>4321.45</v>
          </cell>
          <cell r="AH208">
            <v>3932.41</v>
          </cell>
          <cell r="AI208">
            <v>4162.42</v>
          </cell>
          <cell r="AJ208">
            <v>5537.7420000000002</v>
          </cell>
          <cell r="AK208">
            <v>28744.45</v>
          </cell>
          <cell r="AL208">
            <v>9423.68</v>
          </cell>
          <cell r="AM208">
            <v>19780.29</v>
          </cell>
          <cell r="AN208">
            <v>19316.140000000003</v>
          </cell>
          <cell r="AO208">
            <v>4765.71</v>
          </cell>
          <cell r="AP208">
            <v>4583.4799999999996</v>
          </cell>
          <cell r="AQ208">
            <v>4349.8500000000004</v>
          </cell>
          <cell r="AR208">
            <v>4459.8999999999996</v>
          </cell>
          <cell r="AS208">
            <v>4499.82</v>
          </cell>
          <cell r="AT208">
            <v>4531.7519999999995</v>
          </cell>
          <cell r="AU208">
            <v>5775.17</v>
          </cell>
          <cell r="AV208">
            <v>10668.44</v>
          </cell>
          <cell r="AW208">
            <v>858.35</v>
          </cell>
          <cell r="AX208">
            <v>924.93</v>
          </cell>
          <cell r="AY208">
            <v>927.42</v>
          </cell>
          <cell r="AZ208">
            <v>333.54</v>
          </cell>
          <cell r="BA208">
            <v>-202.35</v>
          </cell>
          <cell r="BC208">
            <v>3410.2679999999996</v>
          </cell>
          <cell r="BD208">
            <v>3811.69</v>
          </cell>
          <cell r="BE208">
            <v>8891.18</v>
          </cell>
        </row>
        <row r="209">
          <cell r="A209">
            <v>24011</v>
          </cell>
          <cell r="B209" t="str">
            <v>ADK_HUDSON___FALLS</v>
          </cell>
          <cell r="C209" t="str">
            <v>CAPITL</v>
          </cell>
          <cell r="D209">
            <v>19477.189999999999</v>
          </cell>
          <cell r="E209">
            <v>29384.880000000001</v>
          </cell>
          <cell r="F209">
            <v>36095.800000000003</v>
          </cell>
          <cell r="G209">
            <v>22098.78</v>
          </cell>
          <cell r="H209">
            <v>19337.189999999999</v>
          </cell>
          <cell r="I209">
            <v>25278.768</v>
          </cell>
          <cell r="J209">
            <v>37838.57</v>
          </cell>
          <cell r="K209">
            <v>27396.65</v>
          </cell>
          <cell r="L209">
            <v>28112.68</v>
          </cell>
          <cell r="M209">
            <v>31115.966666666664</v>
          </cell>
          <cell r="N209">
            <v>5679.36</v>
          </cell>
          <cell r="O209">
            <v>9816.99</v>
          </cell>
          <cell r="P209">
            <v>9329.16</v>
          </cell>
          <cell r="Q209">
            <v>24839.78</v>
          </cell>
          <cell r="R209">
            <v>8870.65</v>
          </cell>
          <cell r="S209">
            <v>70243.127999999997</v>
          </cell>
          <cell r="T209">
            <v>4517.3900000000003</v>
          </cell>
          <cell r="U209">
            <v>7456.9</v>
          </cell>
          <cell r="V209">
            <v>6050.78</v>
          </cell>
          <cell r="W209">
            <v>2914.42</v>
          </cell>
          <cell r="X209">
            <v>2859.16</v>
          </cell>
          <cell r="Y209">
            <v>28558.379999999997</v>
          </cell>
          <cell r="Z209">
            <v>188393.13</v>
          </cell>
          <cell r="AA209">
            <v>162924.32999999999</v>
          </cell>
          <cell r="AB209">
            <v>220106.36</v>
          </cell>
          <cell r="AC209">
            <v>261468.47</v>
          </cell>
          <cell r="AD209">
            <v>208223.07249999998</v>
          </cell>
          <cell r="AE209">
            <v>43813.53</v>
          </cell>
          <cell r="AF209">
            <v>23848.55</v>
          </cell>
          <cell r="AG209">
            <v>21470.06</v>
          </cell>
          <cell r="AH209">
            <v>19109.919999999998</v>
          </cell>
          <cell r="AI209">
            <v>51671.68</v>
          </cell>
          <cell r="AJ209">
            <v>31982.748</v>
          </cell>
          <cell r="AK209">
            <v>200452.88</v>
          </cell>
          <cell r="AL209">
            <v>149496.79999999999</v>
          </cell>
          <cell r="AM209">
            <v>165329.26</v>
          </cell>
          <cell r="AN209">
            <v>171759.64666666667</v>
          </cell>
          <cell r="AO209">
            <v>49550.92</v>
          </cell>
          <cell r="AP209">
            <v>46564</v>
          </cell>
          <cell r="AQ209">
            <v>46599.95</v>
          </cell>
          <cell r="AR209">
            <v>46882.52</v>
          </cell>
          <cell r="AS209">
            <v>43247.41</v>
          </cell>
          <cell r="AT209">
            <v>46568.959999999999</v>
          </cell>
          <cell r="AU209">
            <v>65738.95</v>
          </cell>
          <cell r="AV209">
            <v>121757.15</v>
          </cell>
          <cell r="AW209">
            <v>9938.64</v>
          </cell>
          <cell r="AX209">
            <v>12278.09</v>
          </cell>
          <cell r="AY209">
            <v>10985.84</v>
          </cell>
          <cell r="AZ209">
            <v>4060.82</v>
          </cell>
          <cell r="BA209">
            <v>1674.88</v>
          </cell>
          <cell r="BC209">
            <v>46725.923999999999</v>
          </cell>
          <cell r="BD209">
            <v>32954.839999999997</v>
          </cell>
          <cell r="BE209">
            <v>65712.02</v>
          </cell>
        </row>
        <row r="210">
          <cell r="A210">
            <v>24013</v>
          </cell>
          <cell r="B210" t="str">
            <v>LITTLE_FALLS__HYD</v>
          </cell>
          <cell r="C210" t="str">
            <v>CAPITL</v>
          </cell>
          <cell r="D210">
            <v>-632.66</v>
          </cell>
          <cell r="E210">
            <v>-999.58</v>
          </cell>
          <cell r="F210">
            <v>-1852.6</v>
          </cell>
          <cell r="G210">
            <v>-751.87</v>
          </cell>
          <cell r="H210">
            <v>-695.48</v>
          </cell>
          <cell r="I210">
            <v>-986.4380000000001</v>
          </cell>
          <cell r="J210">
            <v>312.01</v>
          </cell>
          <cell r="K210">
            <v>-450.51</v>
          </cell>
          <cell r="L210">
            <v>-327.87</v>
          </cell>
          <cell r="M210">
            <v>-155.45666666666668</v>
          </cell>
          <cell r="N210">
            <v>-348.93</v>
          </cell>
          <cell r="O210">
            <v>-412.99</v>
          </cell>
          <cell r="P210">
            <v>-279.8</v>
          </cell>
          <cell r="Q210">
            <v>12.78</v>
          </cell>
          <cell r="R210">
            <v>-255.2</v>
          </cell>
          <cell r="S210">
            <v>-1540.9680000000003</v>
          </cell>
          <cell r="T210">
            <v>-83.52</v>
          </cell>
          <cell r="U210">
            <v>-190.12</v>
          </cell>
          <cell r="V210">
            <v>-184.74</v>
          </cell>
          <cell r="W210">
            <v>-81.12</v>
          </cell>
          <cell r="X210">
            <v>-97.45</v>
          </cell>
          <cell r="Y210">
            <v>-764.34000000000015</v>
          </cell>
          <cell r="Z210">
            <v>-5400.01</v>
          </cell>
          <cell r="AA210">
            <v>-1609.17</v>
          </cell>
          <cell r="AB210">
            <v>-4092.35</v>
          </cell>
          <cell r="AC210">
            <v>-5440.45</v>
          </cell>
          <cell r="AD210">
            <v>-4135.4949999999999</v>
          </cell>
          <cell r="AE210">
            <v>-9193.5300000000007</v>
          </cell>
          <cell r="AF210">
            <v>-961.86</v>
          </cell>
          <cell r="AG210">
            <v>-506.11</v>
          </cell>
          <cell r="AH210">
            <v>-659.45</v>
          </cell>
          <cell r="AI210">
            <v>-2023.5</v>
          </cell>
          <cell r="AJ210">
            <v>-2668.8900000000003</v>
          </cell>
          <cell r="AK210">
            <v>-5094.9399999999996</v>
          </cell>
          <cell r="AL210">
            <v>-2955.74</v>
          </cell>
          <cell r="AM210">
            <v>-3782.49</v>
          </cell>
          <cell r="AN210">
            <v>-3944.3899999999994</v>
          </cell>
          <cell r="AO210">
            <v>-275.29000000000002</v>
          </cell>
          <cell r="AP210">
            <v>-700</v>
          </cell>
          <cell r="AQ210">
            <v>-738.63</v>
          </cell>
          <cell r="AR210">
            <v>-727.8</v>
          </cell>
          <cell r="AS210">
            <v>-559.66999999999996</v>
          </cell>
          <cell r="AT210">
            <v>-600.27800000000002</v>
          </cell>
          <cell r="AU210">
            <v>-739.34</v>
          </cell>
          <cell r="AV210">
            <v>-1815.68</v>
          </cell>
          <cell r="AW210">
            <v>-194.05</v>
          </cell>
          <cell r="AX210">
            <v>-223.87</v>
          </cell>
          <cell r="AY210">
            <v>-185.86</v>
          </cell>
          <cell r="AZ210">
            <v>-65.260000000000005</v>
          </cell>
          <cell r="BA210">
            <v>-26.2</v>
          </cell>
          <cell r="BC210">
            <v>-834.28800000000001</v>
          </cell>
          <cell r="BD210">
            <v>-462</v>
          </cell>
          <cell r="BE210">
            <v>-834.42</v>
          </cell>
        </row>
        <row r="211">
          <cell r="A211">
            <v>24014</v>
          </cell>
          <cell r="B211" t="str">
            <v>LONG_LAKE_PHOENIX</v>
          </cell>
          <cell r="C211" t="str">
            <v>CENTRL</v>
          </cell>
          <cell r="D211">
            <v>2007.58</v>
          </cell>
          <cell r="E211">
            <v>1539.65</v>
          </cell>
          <cell r="F211">
            <v>3541.34</v>
          </cell>
          <cell r="G211">
            <v>1142.7</v>
          </cell>
          <cell r="H211">
            <v>1022.79</v>
          </cell>
          <cell r="I211">
            <v>1850.8120000000004</v>
          </cell>
          <cell r="J211">
            <v>1212.67</v>
          </cell>
          <cell r="K211">
            <v>372.01</v>
          </cell>
          <cell r="L211">
            <v>-129.02000000000001</v>
          </cell>
          <cell r="M211">
            <v>485.22</v>
          </cell>
          <cell r="N211">
            <v>492.59</v>
          </cell>
          <cell r="O211">
            <v>517.04999999999995</v>
          </cell>
          <cell r="P211">
            <v>1032.74</v>
          </cell>
          <cell r="Q211">
            <v>1345.06</v>
          </cell>
          <cell r="R211">
            <v>452.53</v>
          </cell>
          <cell r="S211">
            <v>4607.9639999999999</v>
          </cell>
          <cell r="T211">
            <v>11.72</v>
          </cell>
          <cell r="U211">
            <v>298.99</v>
          </cell>
          <cell r="V211">
            <v>246.36</v>
          </cell>
          <cell r="W211">
            <v>94.67</v>
          </cell>
          <cell r="X211">
            <v>129.51</v>
          </cell>
          <cell r="Y211">
            <v>937.5</v>
          </cell>
          <cell r="Z211">
            <v>10704.48</v>
          </cell>
          <cell r="AA211">
            <v>8655.98</v>
          </cell>
          <cell r="AB211">
            <v>11973.85</v>
          </cell>
          <cell r="AC211">
            <v>17294.37</v>
          </cell>
          <cell r="AD211">
            <v>12157.169999999998</v>
          </cell>
          <cell r="AE211">
            <v>7765.91</v>
          </cell>
          <cell r="AF211">
            <v>2048.44</v>
          </cell>
          <cell r="AG211">
            <v>1814.78</v>
          </cell>
          <cell r="AH211">
            <v>1576.88</v>
          </cell>
          <cell r="AI211">
            <v>2710.82</v>
          </cell>
          <cell r="AJ211">
            <v>3183.3660000000004</v>
          </cell>
          <cell r="AK211">
            <v>18106.16</v>
          </cell>
          <cell r="AL211">
            <v>6363.58</v>
          </cell>
          <cell r="AM211">
            <v>12429.93</v>
          </cell>
          <cell r="AN211">
            <v>12299.89</v>
          </cell>
          <cell r="AO211">
            <v>4049.65</v>
          </cell>
          <cell r="AP211">
            <v>3841.1</v>
          </cell>
          <cell r="AQ211">
            <v>3920.19</v>
          </cell>
          <cell r="AR211">
            <v>3855.31</v>
          </cell>
          <cell r="AS211">
            <v>4342.8900000000003</v>
          </cell>
          <cell r="AT211">
            <v>4001.828</v>
          </cell>
          <cell r="AU211">
            <v>5048.59</v>
          </cell>
          <cell r="AV211">
            <v>9300.39</v>
          </cell>
          <cell r="AW211">
            <v>989.03</v>
          </cell>
          <cell r="AX211">
            <v>1052.31</v>
          </cell>
          <cell r="AY211">
            <v>1167.05</v>
          </cell>
          <cell r="AZ211">
            <v>197.53</v>
          </cell>
          <cell r="BA211">
            <v>14.99</v>
          </cell>
          <cell r="BC211">
            <v>4105.0920000000006</v>
          </cell>
          <cell r="BD211">
            <v>2784.71</v>
          </cell>
          <cell r="BE211">
            <v>3195.51</v>
          </cell>
        </row>
        <row r="212">
          <cell r="A212">
            <v>24015</v>
          </cell>
          <cell r="B212" t="str">
            <v>MEDINA__POWER</v>
          </cell>
          <cell r="C212" t="str">
            <v>WEST</v>
          </cell>
          <cell r="T212">
            <v>857.02</v>
          </cell>
          <cell r="U212">
            <v>523.26</v>
          </cell>
          <cell r="V212">
            <v>387.28</v>
          </cell>
          <cell r="W212">
            <v>190.86</v>
          </cell>
          <cell r="X212">
            <v>232.61</v>
          </cell>
          <cell r="Y212">
            <v>2629.2359999999999</v>
          </cell>
          <cell r="AO212">
            <v>7228.35</v>
          </cell>
          <cell r="AP212">
            <v>4902.99</v>
          </cell>
          <cell r="AQ212">
            <v>5584.62</v>
          </cell>
          <cell r="AR212">
            <v>5834.29</v>
          </cell>
          <cell r="AS212">
            <v>6391.73</v>
          </cell>
          <cell r="AT212">
            <v>5988.3959999999997</v>
          </cell>
          <cell r="AU212">
            <v>7559.96</v>
          </cell>
          <cell r="AV212">
            <v>12993.15</v>
          </cell>
          <cell r="AW212">
            <v>1083.6300000000001</v>
          </cell>
          <cell r="AX212">
            <v>1167.69</v>
          </cell>
          <cell r="AY212">
            <v>1063.55</v>
          </cell>
          <cell r="AZ212">
            <v>423.63</v>
          </cell>
          <cell r="BA212">
            <v>-270.58</v>
          </cell>
          <cell r="BC212">
            <v>4161.5040000000008</v>
          </cell>
          <cell r="BD212">
            <v>5804.44</v>
          </cell>
          <cell r="BE212">
            <v>14653.16</v>
          </cell>
        </row>
        <row r="213">
          <cell r="A213">
            <v>24016</v>
          </cell>
          <cell r="B213" t="str">
            <v>HARZA_MOOSE___RIVER</v>
          </cell>
          <cell r="C213" t="str">
            <v>MHK_VL</v>
          </cell>
          <cell r="D213">
            <v>348.24</v>
          </cell>
          <cell r="E213">
            <v>-93.34</v>
          </cell>
          <cell r="F213">
            <v>239.25</v>
          </cell>
          <cell r="G213">
            <v>-61.4</v>
          </cell>
          <cell r="H213">
            <v>-70</v>
          </cell>
          <cell r="I213">
            <v>72.55</v>
          </cell>
          <cell r="J213">
            <v>89.35</v>
          </cell>
          <cell r="K213">
            <v>-141.54</v>
          </cell>
          <cell r="L213">
            <v>-298.02</v>
          </cell>
          <cell r="M213">
            <v>-116.73666666666666</v>
          </cell>
          <cell r="N213">
            <v>15.5</v>
          </cell>
          <cell r="O213">
            <v>-24.42</v>
          </cell>
          <cell r="P213">
            <v>134.5</v>
          </cell>
          <cell r="Q213">
            <v>-77.05</v>
          </cell>
          <cell r="R213">
            <v>3.26</v>
          </cell>
          <cell r="S213">
            <v>62.148000000000003</v>
          </cell>
          <cell r="T213">
            <v>-54.46</v>
          </cell>
          <cell r="U213">
            <v>-42.13</v>
          </cell>
          <cell r="V213">
            <v>-28.44</v>
          </cell>
          <cell r="W213">
            <v>-16.57</v>
          </cell>
          <cell r="X213">
            <v>-10.47</v>
          </cell>
          <cell r="Y213">
            <v>-182.48399999999998</v>
          </cell>
          <cell r="Z213">
            <v>-275.99</v>
          </cell>
          <cell r="AA213">
            <v>51.31</v>
          </cell>
          <cell r="AB213">
            <v>-132.09</v>
          </cell>
          <cell r="AC213">
            <v>-238.37</v>
          </cell>
          <cell r="AD213">
            <v>-148.785</v>
          </cell>
          <cell r="AE213">
            <v>879.3</v>
          </cell>
          <cell r="AF213">
            <v>360.98</v>
          </cell>
          <cell r="AG213">
            <v>310.89999999999998</v>
          </cell>
          <cell r="AH213">
            <v>230.07</v>
          </cell>
          <cell r="AI213">
            <v>86.66</v>
          </cell>
          <cell r="AJ213">
            <v>373.58199999999999</v>
          </cell>
          <cell r="AK213">
            <v>3707.91</v>
          </cell>
          <cell r="AL213">
            <v>851.73</v>
          </cell>
          <cell r="AM213">
            <v>-22.79</v>
          </cell>
          <cell r="AN213">
            <v>1512.2833333333331</v>
          </cell>
          <cell r="AO213">
            <v>615.15</v>
          </cell>
          <cell r="AP213">
            <v>560.47</v>
          </cell>
          <cell r="AQ213">
            <v>403.37</v>
          </cell>
          <cell r="AR213">
            <v>339.3</v>
          </cell>
          <cell r="AS213">
            <v>470.92</v>
          </cell>
          <cell r="AT213">
            <v>477.84199999999993</v>
          </cell>
          <cell r="AU213">
            <v>520.85</v>
          </cell>
          <cell r="AV213">
            <v>794.16</v>
          </cell>
          <cell r="AW213">
            <v>51.09</v>
          </cell>
          <cell r="AX213">
            <v>-1.33</v>
          </cell>
          <cell r="AY213">
            <v>30.18</v>
          </cell>
          <cell r="AZ213">
            <v>2.69</v>
          </cell>
          <cell r="BA213">
            <v>-22.95</v>
          </cell>
          <cell r="BC213">
            <v>71.615999999999985</v>
          </cell>
          <cell r="BD213">
            <v>73.13</v>
          </cell>
          <cell r="BE213">
            <v>-165.15</v>
          </cell>
        </row>
        <row r="214">
          <cell r="A214">
            <v>24017</v>
          </cell>
          <cell r="B214" t="str">
            <v>SYRACUSE___POWER</v>
          </cell>
          <cell r="C214" t="str">
            <v>CENTRL</v>
          </cell>
          <cell r="D214">
            <v>2562.13</v>
          </cell>
          <cell r="E214">
            <v>1887.87</v>
          </cell>
          <cell r="F214">
            <v>4322.16</v>
          </cell>
          <cell r="G214">
            <v>1467.34</v>
          </cell>
          <cell r="H214">
            <v>1255.6300000000001</v>
          </cell>
          <cell r="I214">
            <v>2299.0260000000003</v>
          </cell>
          <cell r="J214">
            <v>1451.33</v>
          </cell>
          <cell r="K214">
            <v>486.24</v>
          </cell>
          <cell r="L214">
            <v>28.86</v>
          </cell>
          <cell r="M214">
            <v>655.47666666666657</v>
          </cell>
          <cell r="N214">
            <v>613.69000000000005</v>
          </cell>
          <cell r="O214">
            <v>633.85</v>
          </cell>
          <cell r="P214">
            <v>1218.92</v>
          </cell>
          <cell r="Q214">
            <v>1638.73</v>
          </cell>
          <cell r="R214">
            <v>556.05999999999995</v>
          </cell>
          <cell r="S214">
            <v>5593.5</v>
          </cell>
          <cell r="T214">
            <v>20.170000000000002</v>
          </cell>
          <cell r="U214">
            <v>291.58999999999997</v>
          </cell>
          <cell r="V214">
            <v>303.54000000000002</v>
          </cell>
          <cell r="W214">
            <v>118.99</v>
          </cell>
          <cell r="X214">
            <v>157.80000000000001</v>
          </cell>
          <cell r="Y214">
            <v>1070.5079999999998</v>
          </cell>
          <cell r="Z214">
            <v>13042.72</v>
          </cell>
          <cell r="AA214">
            <v>10642.94</v>
          </cell>
          <cell r="AB214">
            <v>14636.88</v>
          </cell>
          <cell r="AC214">
            <v>19630.21</v>
          </cell>
          <cell r="AD214">
            <v>14488.1875</v>
          </cell>
          <cell r="AE214">
            <v>9112.31</v>
          </cell>
          <cell r="AF214">
            <v>2507.38</v>
          </cell>
          <cell r="AG214">
            <v>2243.25</v>
          </cell>
          <cell r="AH214">
            <v>1925.18</v>
          </cell>
          <cell r="AI214">
            <v>3431.95</v>
          </cell>
          <cell r="AJ214">
            <v>3844.0140000000001</v>
          </cell>
          <cell r="AK214">
            <v>21872.84</v>
          </cell>
          <cell r="AL214">
            <v>7641.54</v>
          </cell>
          <cell r="AM214">
            <v>13470.12</v>
          </cell>
          <cell r="AN214">
            <v>14328.166666666666</v>
          </cell>
          <cell r="AO214">
            <v>3809.62</v>
          </cell>
          <cell r="AP214">
            <v>3541.34</v>
          </cell>
          <cell r="AQ214">
            <v>3358.9</v>
          </cell>
          <cell r="AR214">
            <v>3372.89</v>
          </cell>
          <cell r="AS214">
            <v>3247.36</v>
          </cell>
          <cell r="AT214">
            <v>3466.0219999999999</v>
          </cell>
          <cell r="AU214">
            <v>4621.97</v>
          </cell>
          <cell r="AV214">
            <v>8889.65</v>
          </cell>
          <cell r="AW214">
            <v>672.11</v>
          </cell>
          <cell r="AX214">
            <v>634.66</v>
          </cell>
          <cell r="AY214">
            <v>731.56</v>
          </cell>
          <cell r="AZ214">
            <v>227.99</v>
          </cell>
          <cell r="BA214">
            <v>-26.36</v>
          </cell>
          <cell r="BC214">
            <v>2687.9519999999993</v>
          </cell>
          <cell r="BD214">
            <v>1995.91</v>
          </cell>
          <cell r="BE214">
            <v>3944.89</v>
          </cell>
        </row>
        <row r="215">
          <cell r="A215">
            <v>24018</v>
          </cell>
          <cell r="B215" t="str">
            <v>CRESCENT___HYD</v>
          </cell>
          <cell r="C215" t="str">
            <v>CAPITL</v>
          </cell>
          <cell r="D215">
            <v>18372.75</v>
          </cell>
          <cell r="E215">
            <v>28486.53</v>
          </cell>
          <cell r="F215">
            <v>34551.379999999997</v>
          </cell>
          <cell r="G215">
            <v>21368</v>
          </cell>
          <cell r="H215">
            <v>18621.66</v>
          </cell>
          <cell r="I215">
            <v>24280.064000000002</v>
          </cell>
          <cell r="J215">
            <v>36639.410000000003</v>
          </cell>
          <cell r="K215">
            <v>26495.75</v>
          </cell>
          <cell r="L215">
            <v>27314.38</v>
          </cell>
          <cell r="M215">
            <v>30149.846666666668</v>
          </cell>
          <cell r="N215">
            <v>5450.82</v>
          </cell>
          <cell r="O215">
            <v>9473.81</v>
          </cell>
          <cell r="P215">
            <v>8909.9</v>
          </cell>
          <cell r="Q215">
            <v>23949.22</v>
          </cell>
          <cell r="R215">
            <v>8478.89</v>
          </cell>
          <cell r="S215">
            <v>67515.168000000005</v>
          </cell>
          <cell r="T215">
            <v>4391.66</v>
          </cell>
          <cell r="U215">
            <v>7264.4</v>
          </cell>
          <cell r="V215">
            <v>5931.18</v>
          </cell>
          <cell r="W215">
            <v>2824.81</v>
          </cell>
          <cell r="X215">
            <v>2788.65</v>
          </cell>
          <cell r="Y215">
            <v>27840.840000000004</v>
          </cell>
          <cell r="Z215">
            <v>178490.5</v>
          </cell>
          <cell r="AA215">
            <v>154585.24</v>
          </cell>
          <cell r="AB215">
            <v>210014.7</v>
          </cell>
          <cell r="AC215">
            <v>248175.26</v>
          </cell>
          <cell r="AD215">
            <v>197816.42499999999</v>
          </cell>
          <cell r="AE215">
            <v>40044.9</v>
          </cell>
          <cell r="AF215">
            <v>20950.75</v>
          </cell>
          <cell r="AG215">
            <v>19296.43</v>
          </cell>
          <cell r="AH215">
            <v>17399.95</v>
          </cell>
          <cell r="AI215">
            <v>49358.26</v>
          </cell>
          <cell r="AJ215">
            <v>29410.058000000001</v>
          </cell>
          <cell r="AK215">
            <v>190773.08</v>
          </cell>
          <cell r="AL215">
            <v>147251.17000000001</v>
          </cell>
          <cell r="AM215">
            <v>158962.38</v>
          </cell>
          <cell r="AN215">
            <v>165662.21</v>
          </cell>
          <cell r="AO215">
            <v>48009.62</v>
          </cell>
          <cell r="AP215">
            <v>45370.92</v>
          </cell>
          <cell r="AQ215">
            <v>45117.87</v>
          </cell>
          <cell r="AR215">
            <v>45564.27</v>
          </cell>
          <cell r="AS215">
            <v>41596.42</v>
          </cell>
          <cell r="AT215">
            <v>45131.819999999992</v>
          </cell>
          <cell r="AU215">
            <v>62983.53</v>
          </cell>
          <cell r="AV215">
            <v>117504.57</v>
          </cell>
          <cell r="AW215">
            <v>9546.7099999999991</v>
          </cell>
          <cell r="AX215">
            <v>11809.5</v>
          </cell>
          <cell r="AY215">
            <v>10392.33</v>
          </cell>
          <cell r="AZ215">
            <v>3827.99</v>
          </cell>
          <cell r="BA215">
            <v>1595.64</v>
          </cell>
          <cell r="BC215">
            <v>44606.603999999992</v>
          </cell>
          <cell r="BD215">
            <v>31014.73</v>
          </cell>
          <cell r="BE215">
            <v>61744.77</v>
          </cell>
        </row>
        <row r="216">
          <cell r="A216">
            <v>24019</v>
          </cell>
          <cell r="B216" t="str">
            <v>INDIAN_POINT_GT_3</v>
          </cell>
          <cell r="C216" t="str">
            <v>MILLWD</v>
          </cell>
          <cell r="D216">
            <v>34494.67</v>
          </cell>
          <cell r="E216">
            <v>26397.33</v>
          </cell>
          <cell r="F216">
            <v>34151.97</v>
          </cell>
          <cell r="G216">
            <v>18238.23</v>
          </cell>
          <cell r="H216">
            <v>17481.78</v>
          </cell>
          <cell r="I216">
            <v>26152.795999999998</v>
          </cell>
          <cell r="J216">
            <v>34625.769999999997</v>
          </cell>
          <cell r="K216">
            <v>27641.35</v>
          </cell>
          <cell r="L216">
            <v>29478.01</v>
          </cell>
          <cell r="M216">
            <v>30581.709999999995</v>
          </cell>
          <cell r="N216">
            <v>4608.18</v>
          </cell>
          <cell r="O216">
            <v>8209.09</v>
          </cell>
          <cell r="P216">
            <v>8666.2000000000007</v>
          </cell>
          <cell r="Q216">
            <v>20741.740000000002</v>
          </cell>
          <cell r="R216">
            <v>9819.24</v>
          </cell>
          <cell r="S216">
            <v>62453.340000000011</v>
          </cell>
          <cell r="T216">
            <v>4601.28</v>
          </cell>
          <cell r="U216">
            <v>7107.59</v>
          </cell>
          <cell r="V216">
            <v>5563.8</v>
          </cell>
          <cell r="W216">
            <v>2641.38</v>
          </cell>
          <cell r="X216">
            <v>2548.59</v>
          </cell>
          <cell r="Y216">
            <v>26955.168000000001</v>
          </cell>
          <cell r="Z216">
            <v>149340.78</v>
          </cell>
          <cell r="AA216">
            <v>130116.4</v>
          </cell>
          <cell r="AB216">
            <v>176105.53</v>
          </cell>
          <cell r="AC216">
            <v>206656.42</v>
          </cell>
          <cell r="AD216">
            <v>165554.7825</v>
          </cell>
          <cell r="AE216">
            <v>81028.399999999994</v>
          </cell>
          <cell r="AF216">
            <v>68054.06</v>
          </cell>
          <cell r="AG216">
            <v>67709.89</v>
          </cell>
          <cell r="AH216">
            <v>42738.47</v>
          </cell>
          <cell r="AI216">
            <v>43261.21</v>
          </cell>
          <cell r="AJ216">
            <v>60558.405999999995</v>
          </cell>
          <cell r="AK216">
            <v>186506.09</v>
          </cell>
          <cell r="AL216">
            <v>139667.78</v>
          </cell>
          <cell r="AM216">
            <v>156054.32999999999</v>
          </cell>
          <cell r="AN216">
            <v>160742.73333333331</v>
          </cell>
          <cell r="AO216">
            <v>45355.69</v>
          </cell>
          <cell r="AP216">
            <v>43074.239999999998</v>
          </cell>
          <cell r="AQ216">
            <v>43403.35</v>
          </cell>
          <cell r="AR216">
            <v>43409.04</v>
          </cell>
          <cell r="AS216">
            <v>39531.06</v>
          </cell>
          <cell r="AT216">
            <v>42954.675999999999</v>
          </cell>
          <cell r="AU216">
            <v>67336.789999999994</v>
          </cell>
          <cell r="AV216">
            <v>101019.73</v>
          </cell>
          <cell r="AW216">
            <v>8648.68</v>
          </cell>
          <cell r="AX216">
            <v>10754.6</v>
          </cell>
          <cell r="AY216">
            <v>11343.58</v>
          </cell>
          <cell r="AZ216">
            <v>5768.15</v>
          </cell>
          <cell r="BA216">
            <v>2446.5</v>
          </cell>
          <cell r="BC216">
            <v>46753.812000000005</v>
          </cell>
          <cell r="BD216">
            <v>43112.74</v>
          </cell>
          <cell r="BE216">
            <v>99044.03</v>
          </cell>
        </row>
        <row r="217">
          <cell r="A217">
            <v>24020</v>
          </cell>
          <cell r="B217" t="str">
            <v>VISCHER___FERRY_HYD</v>
          </cell>
          <cell r="C217" t="str">
            <v>CAPITL</v>
          </cell>
          <cell r="D217">
            <v>18372.75</v>
          </cell>
          <cell r="E217">
            <v>28486.53</v>
          </cell>
          <cell r="F217">
            <v>34551.379999999997</v>
          </cell>
          <cell r="G217">
            <v>21368</v>
          </cell>
          <cell r="H217">
            <v>18621.66</v>
          </cell>
          <cell r="I217">
            <v>24280.064000000002</v>
          </cell>
          <cell r="J217">
            <v>36639.410000000003</v>
          </cell>
          <cell r="K217">
            <v>26495.75</v>
          </cell>
          <cell r="L217">
            <v>27314.38</v>
          </cell>
          <cell r="M217">
            <v>30149.846666666668</v>
          </cell>
          <cell r="N217">
            <v>5450.82</v>
          </cell>
          <cell r="O217">
            <v>9473.81</v>
          </cell>
          <cell r="P217">
            <v>8909.9</v>
          </cell>
          <cell r="Q217">
            <v>23949.22</v>
          </cell>
          <cell r="R217">
            <v>8478.89</v>
          </cell>
          <cell r="S217">
            <v>67515.168000000005</v>
          </cell>
          <cell r="T217">
            <v>4391.66</v>
          </cell>
          <cell r="U217">
            <v>7264.4</v>
          </cell>
          <cell r="V217">
            <v>5931.18</v>
          </cell>
          <cell r="W217">
            <v>2824.81</v>
          </cell>
          <cell r="X217">
            <v>2788.65</v>
          </cell>
          <cell r="Y217">
            <v>27840.840000000004</v>
          </cell>
          <cell r="Z217">
            <v>178490.5</v>
          </cell>
          <cell r="AA217">
            <v>154585.24</v>
          </cell>
          <cell r="AB217">
            <v>210014.7</v>
          </cell>
          <cell r="AC217">
            <v>248175.26</v>
          </cell>
          <cell r="AD217">
            <v>197816.42499999999</v>
          </cell>
          <cell r="AE217">
            <v>40044.9</v>
          </cell>
          <cell r="AF217">
            <v>20950.75</v>
          </cell>
          <cell r="AG217">
            <v>19296.43</v>
          </cell>
          <cell r="AH217">
            <v>17399.95</v>
          </cell>
          <cell r="AI217">
            <v>49358.26</v>
          </cell>
          <cell r="AJ217">
            <v>29410.058000000001</v>
          </cell>
          <cell r="AK217">
            <v>190773.08</v>
          </cell>
          <cell r="AL217">
            <v>147251.17000000001</v>
          </cell>
          <cell r="AM217">
            <v>158962.38</v>
          </cell>
          <cell r="AN217">
            <v>165662.21</v>
          </cell>
          <cell r="AO217">
            <v>48009.62</v>
          </cell>
          <cell r="AP217">
            <v>45370.92</v>
          </cell>
          <cell r="AQ217">
            <v>45117.87</v>
          </cell>
          <cell r="AR217">
            <v>45564.27</v>
          </cell>
          <cell r="AS217">
            <v>41596.42</v>
          </cell>
          <cell r="AT217">
            <v>45131.819999999992</v>
          </cell>
          <cell r="AU217">
            <v>62983.53</v>
          </cell>
          <cell r="AV217">
            <v>117504.57</v>
          </cell>
          <cell r="AW217">
            <v>9546.7099999999991</v>
          </cell>
          <cell r="AX217">
            <v>11809.5</v>
          </cell>
          <cell r="AY217">
            <v>10392.33</v>
          </cell>
          <cell r="AZ217">
            <v>3827.99</v>
          </cell>
          <cell r="BA217">
            <v>1595.64</v>
          </cell>
          <cell r="BC217">
            <v>44606.603999999992</v>
          </cell>
          <cell r="BD217">
            <v>31014.73</v>
          </cell>
          <cell r="BE217">
            <v>61744.77</v>
          </cell>
        </row>
        <row r="218">
          <cell r="A218">
            <v>24021</v>
          </cell>
          <cell r="B218" t="str">
            <v>SITHE___OGDNSBRG</v>
          </cell>
          <cell r="C218" t="str">
            <v>MHK_VL</v>
          </cell>
          <cell r="D218">
            <v>732.32</v>
          </cell>
          <cell r="E218">
            <v>-15.76</v>
          </cell>
          <cell r="F218">
            <v>1675.23</v>
          </cell>
          <cell r="G218">
            <v>-10.92</v>
          </cell>
          <cell r="H218">
            <v>-10.67</v>
          </cell>
          <cell r="I218">
            <v>474.03999999999996</v>
          </cell>
          <cell r="J218">
            <v>-490.36</v>
          </cell>
          <cell r="K218">
            <v>-610.20000000000005</v>
          </cell>
          <cell r="L218">
            <v>-478.14</v>
          </cell>
          <cell r="M218">
            <v>-526.23333333333323</v>
          </cell>
          <cell r="N218">
            <v>315.27</v>
          </cell>
          <cell r="O218">
            <v>-1.53</v>
          </cell>
          <cell r="P218">
            <v>295.14</v>
          </cell>
          <cell r="Q218">
            <v>50.51</v>
          </cell>
          <cell r="R218">
            <v>22.57</v>
          </cell>
          <cell r="S218">
            <v>818.35199999999998</v>
          </cell>
          <cell r="T218">
            <v>-67.77</v>
          </cell>
          <cell r="U218">
            <v>-94.78</v>
          </cell>
          <cell r="V218">
            <v>-75.790000000000006</v>
          </cell>
          <cell r="W218">
            <v>-36.64</v>
          </cell>
          <cell r="X218">
            <v>-16.84</v>
          </cell>
          <cell r="Y218">
            <v>-350.18399999999997</v>
          </cell>
          <cell r="Z218">
            <v>-1339.97</v>
          </cell>
          <cell r="AA218">
            <v>-1494.19</v>
          </cell>
          <cell r="AB218">
            <v>-1884.9</v>
          </cell>
          <cell r="AC218">
            <v>-1709.28</v>
          </cell>
          <cell r="AD218">
            <v>-1607.0849999999998</v>
          </cell>
          <cell r="AE218">
            <v>2348.9899999999998</v>
          </cell>
          <cell r="AF218">
            <v>1226.43</v>
          </cell>
          <cell r="AG218">
            <v>315.20999999999998</v>
          </cell>
          <cell r="AH218">
            <v>152.93</v>
          </cell>
          <cell r="AI218">
            <v>150.31</v>
          </cell>
          <cell r="AJ218">
            <v>838.774</v>
          </cell>
          <cell r="AK218">
            <v>-1331.68</v>
          </cell>
          <cell r="AL218">
            <v>-1498.34</v>
          </cell>
          <cell r="AM218">
            <v>-852.59</v>
          </cell>
          <cell r="AN218">
            <v>-1227.5366666666666</v>
          </cell>
          <cell r="AO218">
            <v>-305.73</v>
          </cell>
          <cell r="AP218">
            <v>-438.63</v>
          </cell>
          <cell r="AQ218">
            <v>-661.6</v>
          </cell>
          <cell r="AR218">
            <v>-844.69</v>
          </cell>
          <cell r="AS218">
            <v>-683.89</v>
          </cell>
          <cell r="AT218">
            <v>-586.90800000000002</v>
          </cell>
          <cell r="AU218">
            <v>-2360.86</v>
          </cell>
          <cell r="AV218">
            <v>-3674.54</v>
          </cell>
          <cell r="AW218">
            <v>-96.19</v>
          </cell>
          <cell r="AX218">
            <v>-265.19</v>
          </cell>
          <cell r="AY218">
            <v>-111.65</v>
          </cell>
          <cell r="AZ218">
            <v>-50.09</v>
          </cell>
          <cell r="BA218">
            <v>-0.28999999999999998</v>
          </cell>
          <cell r="BC218">
            <v>-628.09199999999987</v>
          </cell>
          <cell r="BD218">
            <v>-760.5</v>
          </cell>
          <cell r="BE218">
            <v>-3924.54</v>
          </cell>
        </row>
        <row r="219">
          <cell r="A219">
            <v>24023</v>
          </cell>
          <cell r="B219" t="str">
            <v>PYRITES___HYD</v>
          </cell>
          <cell r="C219" t="str">
            <v>MHK_VL</v>
          </cell>
          <cell r="D219">
            <v>762.24</v>
          </cell>
          <cell r="E219">
            <v>22.73</v>
          </cell>
          <cell r="F219">
            <v>1670.06</v>
          </cell>
          <cell r="G219">
            <v>17.29</v>
          </cell>
          <cell r="H219">
            <v>13.74</v>
          </cell>
          <cell r="I219">
            <v>497.21199999999988</v>
          </cell>
          <cell r="J219">
            <v>-458.87</v>
          </cell>
          <cell r="K219">
            <v>-603.58000000000004</v>
          </cell>
          <cell r="L219">
            <v>-490.22</v>
          </cell>
          <cell r="M219">
            <v>-517.55666666666673</v>
          </cell>
          <cell r="N219">
            <v>132.85</v>
          </cell>
          <cell r="O219">
            <v>16.010000000000002</v>
          </cell>
          <cell r="P219">
            <v>281.52</v>
          </cell>
          <cell r="Q219">
            <v>86.01</v>
          </cell>
          <cell r="R219">
            <v>36.270000000000003</v>
          </cell>
          <cell r="S219">
            <v>663.19200000000001</v>
          </cell>
          <cell r="T219">
            <v>-66.38</v>
          </cell>
          <cell r="U219">
            <v>-85.99</v>
          </cell>
          <cell r="V219">
            <v>-68.06</v>
          </cell>
          <cell r="W219">
            <v>-33.229999999999997</v>
          </cell>
          <cell r="X219">
            <v>-13.52</v>
          </cell>
          <cell r="Y219">
            <v>-320.61599999999999</v>
          </cell>
          <cell r="Z219">
            <v>-1000.2</v>
          </cell>
          <cell r="AA219">
            <v>-1192.1099999999999</v>
          </cell>
          <cell r="AB219">
            <v>-1466.79</v>
          </cell>
          <cell r="AC219">
            <v>-1118.18</v>
          </cell>
          <cell r="AD219">
            <v>-1194.32</v>
          </cell>
          <cell r="AE219">
            <v>2547.85</v>
          </cell>
          <cell r="AF219">
            <v>1252.1099999999999</v>
          </cell>
          <cell r="AG219">
            <v>390.15</v>
          </cell>
          <cell r="AH219">
            <v>201.18</v>
          </cell>
          <cell r="AI219">
            <v>255.03</v>
          </cell>
          <cell r="AJ219">
            <v>929.2639999999999</v>
          </cell>
          <cell r="AK219">
            <v>-758.16</v>
          </cell>
          <cell r="AL219">
            <v>-1229.6300000000001</v>
          </cell>
          <cell r="AM219">
            <v>-450.35</v>
          </cell>
          <cell r="AN219">
            <v>-812.71333333333325</v>
          </cell>
          <cell r="AO219">
            <v>-195.38</v>
          </cell>
          <cell r="AP219">
            <v>-405.51</v>
          </cell>
          <cell r="AQ219">
            <v>-637.44000000000005</v>
          </cell>
          <cell r="AR219">
            <v>-778.22</v>
          </cell>
          <cell r="AS219">
            <v>-688.92</v>
          </cell>
          <cell r="AT219">
            <v>-541.09399999999994</v>
          </cell>
          <cell r="AU219">
            <v>-2269.56</v>
          </cell>
          <cell r="AV219">
            <v>-3403.49</v>
          </cell>
          <cell r="AW219">
            <v>-78.260000000000005</v>
          </cell>
          <cell r="AX219">
            <v>-285.04000000000002</v>
          </cell>
          <cell r="AY219">
            <v>-100.33</v>
          </cell>
          <cell r="AZ219">
            <v>-45.7</v>
          </cell>
          <cell r="BA219">
            <v>5.73</v>
          </cell>
          <cell r="BC219">
            <v>-604.31999999999994</v>
          </cell>
          <cell r="BD219">
            <v>-712.78</v>
          </cell>
          <cell r="BE219">
            <v>-3758.85</v>
          </cell>
        </row>
        <row r="220">
          <cell r="A220">
            <v>24024</v>
          </cell>
          <cell r="B220" t="str">
            <v>SITHE___BATAVIA</v>
          </cell>
          <cell r="C220" t="str">
            <v>GENESE</v>
          </cell>
          <cell r="D220">
            <v>2866.06</v>
          </cell>
          <cell r="E220">
            <v>2342.4299999999998</v>
          </cell>
          <cell r="F220">
            <v>7092.38</v>
          </cell>
          <cell r="G220">
            <v>1696.33</v>
          </cell>
          <cell r="H220">
            <v>1511.69</v>
          </cell>
          <cell r="I220">
            <v>3101.7779999999998</v>
          </cell>
          <cell r="J220">
            <v>911.77</v>
          </cell>
          <cell r="K220">
            <v>-903.2</v>
          </cell>
          <cell r="L220">
            <v>-2534.35</v>
          </cell>
          <cell r="M220">
            <v>-841.92666666666662</v>
          </cell>
          <cell r="N220">
            <v>1022.88</v>
          </cell>
          <cell r="O220">
            <v>781.08</v>
          </cell>
          <cell r="P220">
            <v>1935.55</v>
          </cell>
          <cell r="Q220">
            <v>2089.4499999999998</v>
          </cell>
          <cell r="R220">
            <v>692.69</v>
          </cell>
          <cell r="S220">
            <v>7825.98</v>
          </cell>
          <cell r="T220">
            <v>-188.31</v>
          </cell>
          <cell r="U220">
            <v>61.14</v>
          </cell>
          <cell r="V220">
            <v>277.47000000000003</v>
          </cell>
          <cell r="W220">
            <v>62.52</v>
          </cell>
          <cell r="X220">
            <v>153.97999999999999</v>
          </cell>
          <cell r="Y220">
            <v>440.15999999999997</v>
          </cell>
          <cell r="Z220">
            <v>16611.310000000001</v>
          </cell>
          <cell r="AA220">
            <v>13303.21</v>
          </cell>
          <cell r="AB220">
            <v>17634.02</v>
          </cell>
          <cell r="AC220">
            <v>23865.14</v>
          </cell>
          <cell r="AD220">
            <v>17853.419999999998</v>
          </cell>
          <cell r="AE220">
            <v>6631.82</v>
          </cell>
          <cell r="AF220">
            <v>4152.0600000000004</v>
          </cell>
          <cell r="AG220">
            <v>3566.09</v>
          </cell>
          <cell r="AH220">
            <v>3375.05</v>
          </cell>
          <cell r="AI220">
            <v>3789.64</v>
          </cell>
          <cell r="AJ220">
            <v>4302.9319999999998</v>
          </cell>
          <cell r="AK220">
            <v>20520.82</v>
          </cell>
          <cell r="AL220">
            <v>8476.44</v>
          </cell>
          <cell r="AM220">
            <v>16644.97</v>
          </cell>
          <cell r="AN220">
            <v>15214.076666666668</v>
          </cell>
          <cell r="AO220">
            <v>4128.07</v>
          </cell>
          <cell r="AP220">
            <v>3852.19</v>
          </cell>
          <cell r="AQ220">
            <v>3715.98</v>
          </cell>
          <cell r="AR220">
            <v>3787.13</v>
          </cell>
          <cell r="AS220">
            <v>3425.41</v>
          </cell>
          <cell r="AT220">
            <v>3781.7559999999999</v>
          </cell>
          <cell r="AU220">
            <v>5008.01</v>
          </cell>
          <cell r="AV220">
            <v>9635.81</v>
          </cell>
          <cell r="AW220">
            <v>773.72</v>
          </cell>
          <cell r="AX220">
            <v>830.03</v>
          </cell>
          <cell r="AY220">
            <v>826.93</v>
          </cell>
          <cell r="AZ220">
            <v>299.81</v>
          </cell>
          <cell r="BA220">
            <v>-203.94</v>
          </cell>
          <cell r="BC220">
            <v>3031.8599999999997</v>
          </cell>
          <cell r="BD220">
            <v>2570.4699999999998</v>
          </cell>
          <cell r="BE220">
            <v>4845.67</v>
          </cell>
        </row>
        <row r="221">
          <cell r="A221">
            <v>24026</v>
          </cell>
          <cell r="B221" t="str">
            <v>OXBOW____</v>
          </cell>
          <cell r="C221" t="str">
            <v>WEST</v>
          </cell>
          <cell r="D221">
            <v>3094.82</v>
          </cell>
          <cell r="E221">
            <v>2557.16</v>
          </cell>
          <cell r="F221">
            <v>8091.22</v>
          </cell>
          <cell r="G221">
            <v>1844.25</v>
          </cell>
          <cell r="H221">
            <v>1638.08</v>
          </cell>
          <cell r="I221">
            <v>3445.1059999999998</v>
          </cell>
          <cell r="J221">
            <v>818.64</v>
          </cell>
          <cell r="K221">
            <v>-1331.98</v>
          </cell>
          <cell r="L221">
            <v>-3324.66</v>
          </cell>
          <cell r="M221">
            <v>-1279.3333333333333</v>
          </cell>
          <cell r="N221">
            <v>1170.4100000000001</v>
          </cell>
          <cell r="O221">
            <v>854.96</v>
          </cell>
          <cell r="P221">
            <v>2173.37</v>
          </cell>
          <cell r="Q221">
            <v>2273.7800000000002</v>
          </cell>
          <cell r="R221">
            <v>752.81</v>
          </cell>
          <cell r="S221">
            <v>8670.3960000000006</v>
          </cell>
          <cell r="T221">
            <v>-183.85</v>
          </cell>
          <cell r="U221">
            <v>89.69</v>
          </cell>
          <cell r="V221">
            <v>295.77999999999997</v>
          </cell>
          <cell r="W221">
            <v>73.540000000000006</v>
          </cell>
          <cell r="X221">
            <v>169.05</v>
          </cell>
          <cell r="Y221">
            <v>533.05200000000002</v>
          </cell>
          <cell r="Z221">
            <v>18503.759999999998</v>
          </cell>
          <cell r="AA221">
            <v>14754.56</v>
          </cell>
          <cell r="AB221">
            <v>19023.66</v>
          </cell>
          <cell r="AC221">
            <v>25791.96</v>
          </cell>
          <cell r="AD221">
            <v>19518.485000000001</v>
          </cell>
          <cell r="AE221">
            <v>9781.15</v>
          </cell>
          <cell r="AF221">
            <v>4776.22</v>
          </cell>
          <cell r="AG221">
            <v>4231.0200000000004</v>
          </cell>
          <cell r="AH221">
            <v>3858.36</v>
          </cell>
          <cell r="AI221">
            <v>4097.83</v>
          </cell>
          <cell r="AJ221">
            <v>5348.9160000000002</v>
          </cell>
          <cell r="AK221">
            <v>27668.95</v>
          </cell>
          <cell r="AL221">
            <v>9033.2099999999991</v>
          </cell>
          <cell r="AM221">
            <v>18645.05</v>
          </cell>
          <cell r="AN221">
            <v>18449.070000000003</v>
          </cell>
          <cell r="AO221">
            <v>4557.43</v>
          </cell>
          <cell r="AP221">
            <v>4212.3100000000004</v>
          </cell>
          <cell r="AQ221">
            <v>4093.02</v>
          </cell>
          <cell r="AR221">
            <v>4197.92</v>
          </cell>
          <cell r="AS221">
            <v>3971.59</v>
          </cell>
          <cell r="AT221">
            <v>4206.4539999999997</v>
          </cell>
          <cell r="AU221">
            <v>5509.59</v>
          </cell>
          <cell r="AV221">
            <v>10407.969999999999</v>
          </cell>
          <cell r="AW221">
            <v>837.15</v>
          </cell>
          <cell r="AX221">
            <v>902.25</v>
          </cell>
          <cell r="AY221">
            <v>893.06</v>
          </cell>
          <cell r="AZ221">
            <v>325.22000000000003</v>
          </cell>
          <cell r="BA221">
            <v>-258.20999999999998</v>
          </cell>
          <cell r="BC221">
            <v>3239.364</v>
          </cell>
          <cell r="BD221">
            <v>3162.27</v>
          </cell>
          <cell r="BE221">
            <v>6579.62</v>
          </cell>
        </row>
        <row r="222">
          <cell r="A222">
            <v>24028</v>
          </cell>
          <cell r="B222" t="str">
            <v>ADK_S_GLENS___FALLS</v>
          </cell>
          <cell r="C222" t="str">
            <v>CAPITL</v>
          </cell>
          <cell r="D222">
            <v>19477.189999999999</v>
          </cell>
          <cell r="E222">
            <v>29384.880000000001</v>
          </cell>
          <cell r="F222">
            <v>36095.800000000003</v>
          </cell>
          <cell r="G222">
            <v>22098.78</v>
          </cell>
          <cell r="H222">
            <v>19337.189999999999</v>
          </cell>
          <cell r="I222">
            <v>25278.768</v>
          </cell>
          <cell r="J222">
            <v>37838.57</v>
          </cell>
          <cell r="K222">
            <v>27396.65</v>
          </cell>
          <cell r="L222">
            <v>28112.68</v>
          </cell>
          <cell r="M222">
            <v>31115.966666666664</v>
          </cell>
          <cell r="N222">
            <v>5679.36</v>
          </cell>
          <cell r="O222">
            <v>9816.99</v>
          </cell>
          <cell r="P222">
            <v>9329.16</v>
          </cell>
          <cell r="Q222">
            <v>24839.78</v>
          </cell>
          <cell r="R222">
            <v>8870.65</v>
          </cell>
          <cell r="S222">
            <v>70243.127999999997</v>
          </cell>
          <cell r="T222">
            <v>4517.3900000000003</v>
          </cell>
          <cell r="U222">
            <v>7456.9</v>
          </cell>
          <cell r="V222">
            <v>6050.78</v>
          </cell>
          <cell r="W222">
            <v>2914.42</v>
          </cell>
          <cell r="X222">
            <v>2859.16</v>
          </cell>
          <cell r="Y222">
            <v>28558.379999999997</v>
          </cell>
          <cell r="Z222">
            <v>188393.13</v>
          </cell>
          <cell r="AA222">
            <v>162924.32999999999</v>
          </cell>
          <cell r="AB222">
            <v>220106.36</v>
          </cell>
          <cell r="AC222">
            <v>261468.47</v>
          </cell>
          <cell r="AD222">
            <v>208223.07249999998</v>
          </cell>
          <cell r="AE222">
            <v>43813.53</v>
          </cell>
          <cell r="AF222">
            <v>23848.55</v>
          </cell>
          <cell r="AG222">
            <v>21470.06</v>
          </cell>
          <cell r="AH222">
            <v>19109.919999999998</v>
          </cell>
          <cell r="AI222">
            <v>51671.68</v>
          </cell>
          <cell r="AJ222">
            <v>31982.748</v>
          </cell>
          <cell r="AK222">
            <v>200452.88</v>
          </cell>
          <cell r="AL222">
            <v>149496.79999999999</v>
          </cell>
          <cell r="AM222">
            <v>165329.26</v>
          </cell>
          <cell r="AN222">
            <v>171759.64666666667</v>
          </cell>
          <cell r="AO222">
            <v>49550.92</v>
          </cell>
          <cell r="AP222">
            <v>46564</v>
          </cell>
          <cell r="AQ222">
            <v>46599.95</v>
          </cell>
          <cell r="AR222">
            <v>46882.52</v>
          </cell>
          <cell r="AS222">
            <v>43247.41</v>
          </cell>
          <cell r="AT222">
            <v>46568.959999999999</v>
          </cell>
          <cell r="AU222">
            <v>65738.95</v>
          </cell>
          <cell r="AV222">
            <v>121757.15</v>
          </cell>
          <cell r="AW222">
            <v>9938.64</v>
          </cell>
          <cell r="AX222">
            <v>12278.09</v>
          </cell>
          <cell r="AY222">
            <v>10985.84</v>
          </cell>
          <cell r="AZ222">
            <v>4060.82</v>
          </cell>
          <cell r="BA222">
            <v>1674.88</v>
          </cell>
          <cell r="BC222">
            <v>46725.923999999999</v>
          </cell>
          <cell r="BD222">
            <v>32954.839999999997</v>
          </cell>
          <cell r="BE222">
            <v>65712.02</v>
          </cell>
        </row>
        <row r="223">
          <cell r="A223">
            <v>24039</v>
          </cell>
          <cell r="B223" t="str">
            <v>GARDENVILLE_LBMP</v>
          </cell>
          <cell r="C223" t="str">
            <v>WEST</v>
          </cell>
          <cell r="D223">
            <v>3875.67</v>
          </cell>
          <cell r="E223">
            <v>2815.24</v>
          </cell>
          <cell r="F223">
            <v>9992.33</v>
          </cell>
          <cell r="G223">
            <v>2105.12</v>
          </cell>
          <cell r="H223">
            <v>1871.72</v>
          </cell>
          <cell r="I223">
            <v>4132.0159999999996</v>
          </cell>
          <cell r="J223">
            <v>789.75</v>
          </cell>
          <cell r="K223">
            <v>-1709</v>
          </cell>
          <cell r="L223">
            <v>-4046.79</v>
          </cell>
          <cell r="M223">
            <v>-1655.3466666666666</v>
          </cell>
          <cell r="N223">
            <v>1378.52</v>
          </cell>
          <cell r="O223">
            <v>979.51</v>
          </cell>
          <cell r="P223">
            <v>2516.67</v>
          </cell>
          <cell r="Q223">
            <v>2577.0500000000002</v>
          </cell>
          <cell r="R223">
            <v>855.61</v>
          </cell>
          <cell r="S223">
            <v>9968.8320000000022</v>
          </cell>
          <cell r="T223">
            <v>39.979999999999997</v>
          </cell>
          <cell r="U223">
            <v>360.41</v>
          </cell>
          <cell r="V223">
            <v>342.92</v>
          </cell>
          <cell r="W223">
            <v>152.51</v>
          </cell>
          <cell r="X223">
            <v>219.6</v>
          </cell>
          <cell r="Y223">
            <v>1338.5039999999999</v>
          </cell>
          <cell r="Z223">
            <v>22552.35</v>
          </cell>
          <cell r="AA223">
            <v>17664.72</v>
          </cell>
          <cell r="AB223">
            <v>21671.87</v>
          </cell>
          <cell r="AC223">
            <v>29151.86</v>
          </cell>
          <cell r="AD223">
            <v>22760.2</v>
          </cell>
          <cell r="AE223">
            <v>13984.55</v>
          </cell>
          <cell r="AF223">
            <v>5754.7</v>
          </cell>
          <cell r="AG223">
            <v>5002.3500000000004</v>
          </cell>
          <cell r="AH223">
            <v>4461.25</v>
          </cell>
          <cell r="AI223">
            <v>4611.47</v>
          </cell>
          <cell r="AJ223">
            <v>6762.8639999999996</v>
          </cell>
          <cell r="AK223">
            <v>35708.97</v>
          </cell>
          <cell r="AL223">
            <v>10665.3</v>
          </cell>
          <cell r="AM223">
            <v>23241.47</v>
          </cell>
          <cell r="AN223">
            <v>23205.24666666667</v>
          </cell>
          <cell r="AO223">
            <v>5598.59</v>
          </cell>
          <cell r="AP223">
            <v>5387.95</v>
          </cell>
          <cell r="AQ223">
            <v>5100.1000000000004</v>
          </cell>
          <cell r="AR223">
            <v>5274.03</v>
          </cell>
          <cell r="AS223">
            <v>5784.6</v>
          </cell>
          <cell r="AT223">
            <v>5429.054000000001</v>
          </cell>
          <cell r="AU223">
            <v>6736.44</v>
          </cell>
          <cell r="AV223">
            <v>12011.52</v>
          </cell>
          <cell r="AW223">
            <v>964.37</v>
          </cell>
          <cell r="AX223">
            <v>1035.1400000000001</v>
          </cell>
          <cell r="AY223">
            <v>1058.6600000000001</v>
          </cell>
          <cell r="AZ223">
            <v>376.3</v>
          </cell>
          <cell r="BA223">
            <v>-198.22</v>
          </cell>
          <cell r="BC223">
            <v>3883.5000000000009</v>
          </cell>
          <cell r="BD223">
            <v>5210.26</v>
          </cell>
          <cell r="BE223">
            <v>13554.96</v>
          </cell>
        </row>
        <row r="224">
          <cell r="A224">
            <v>24041</v>
          </cell>
          <cell r="B224" t="str">
            <v>SENECA_OSWGO___HYD</v>
          </cell>
          <cell r="C224" t="str">
            <v>CENTRL</v>
          </cell>
          <cell r="D224">
            <v>2014.69</v>
          </cell>
          <cell r="E224">
            <v>1544.19</v>
          </cell>
          <cell r="F224">
            <v>3551.76</v>
          </cell>
          <cell r="G224">
            <v>1145.46</v>
          </cell>
          <cell r="H224">
            <v>1025.78</v>
          </cell>
          <cell r="I224">
            <v>1856.3760000000002</v>
          </cell>
          <cell r="J224">
            <v>1212.33</v>
          </cell>
          <cell r="K224">
            <v>372</v>
          </cell>
          <cell r="L224">
            <v>-129.59</v>
          </cell>
          <cell r="M224">
            <v>484.91333333333336</v>
          </cell>
          <cell r="N224">
            <v>493.9</v>
          </cell>
          <cell r="O224">
            <v>518.54</v>
          </cell>
          <cell r="P224">
            <v>1035.57</v>
          </cell>
          <cell r="Q224">
            <v>1348.9</v>
          </cell>
          <cell r="R224">
            <v>453.64</v>
          </cell>
          <cell r="S224">
            <v>4620.66</v>
          </cell>
          <cell r="T224">
            <v>11.68</v>
          </cell>
          <cell r="U224">
            <v>294.3</v>
          </cell>
          <cell r="V224">
            <v>247.03</v>
          </cell>
          <cell r="W224">
            <v>94.91</v>
          </cell>
          <cell r="X224">
            <v>129.83000000000001</v>
          </cell>
          <cell r="Y224">
            <v>933.30000000000007</v>
          </cell>
          <cell r="Z224">
            <v>10733.54</v>
          </cell>
          <cell r="AA224">
            <v>8681.01</v>
          </cell>
          <cell r="AB224">
            <v>12007.09</v>
          </cell>
          <cell r="AC224">
            <v>17257.080000000002</v>
          </cell>
          <cell r="AD224">
            <v>12169.68</v>
          </cell>
          <cell r="AE224">
            <v>7789.44</v>
          </cell>
          <cell r="AF224">
            <v>2053</v>
          </cell>
          <cell r="AG224">
            <v>1820.82</v>
          </cell>
          <cell r="AH224">
            <v>1581.74</v>
          </cell>
          <cell r="AI224">
            <v>2716.56</v>
          </cell>
          <cell r="AJ224">
            <v>3192.3119999999994</v>
          </cell>
          <cell r="AK224">
            <v>18162.669999999998</v>
          </cell>
          <cell r="AL224">
            <v>6368.6</v>
          </cell>
          <cell r="AM224">
            <v>12361.02</v>
          </cell>
          <cell r="AN224">
            <v>12297.429999999998</v>
          </cell>
          <cell r="AO224">
            <v>4016.76</v>
          </cell>
          <cell r="AP224">
            <v>3815.26</v>
          </cell>
          <cell r="AQ224">
            <v>3865.92</v>
          </cell>
          <cell r="AR224">
            <v>3794.56</v>
          </cell>
          <cell r="AS224">
            <v>4242.26</v>
          </cell>
          <cell r="AT224">
            <v>3946.9520000000002</v>
          </cell>
          <cell r="AU224">
            <v>4981.5</v>
          </cell>
          <cell r="AV224">
            <v>9192.7199999999993</v>
          </cell>
          <cell r="AW224">
            <v>964.52</v>
          </cell>
          <cell r="AX224">
            <v>1023.79</v>
          </cell>
          <cell r="AY224">
            <v>1133.56</v>
          </cell>
          <cell r="AZ224">
            <v>198.08</v>
          </cell>
          <cell r="BA224">
            <v>12.69</v>
          </cell>
          <cell r="BC224">
            <v>3999.1680000000001</v>
          </cell>
          <cell r="BD224">
            <v>2719.23</v>
          </cell>
          <cell r="BE224">
            <v>3206.19</v>
          </cell>
        </row>
        <row r="225">
          <cell r="A225">
            <v>24042</v>
          </cell>
          <cell r="B225" t="str">
            <v>N_SALMON___HYD</v>
          </cell>
          <cell r="C225" t="str">
            <v>CENTRL</v>
          </cell>
          <cell r="D225">
            <v>696.52</v>
          </cell>
          <cell r="E225">
            <v>-42.14</v>
          </cell>
          <cell r="F225">
            <v>1642.05</v>
          </cell>
          <cell r="G225">
            <v>-29.68</v>
          </cell>
          <cell r="H225">
            <v>-26.92</v>
          </cell>
          <cell r="I225">
            <v>447.96600000000001</v>
          </cell>
          <cell r="J225">
            <v>-410.41</v>
          </cell>
          <cell r="K225">
            <v>-1038.17</v>
          </cell>
          <cell r="L225">
            <v>-633.65</v>
          </cell>
          <cell r="M225">
            <v>-694.07666666666671</v>
          </cell>
          <cell r="N225">
            <v>41.41</v>
          </cell>
          <cell r="O225">
            <v>-5.37</v>
          </cell>
          <cell r="P225">
            <v>207.13</v>
          </cell>
          <cell r="Q225">
            <v>-627.38</v>
          </cell>
          <cell r="R225">
            <v>-245.21</v>
          </cell>
          <cell r="S225">
            <v>-755.30400000000009</v>
          </cell>
          <cell r="T225">
            <v>-179.18</v>
          </cell>
          <cell r="U225">
            <v>-197.67</v>
          </cell>
          <cell r="V225">
            <v>-130.49</v>
          </cell>
          <cell r="W225">
            <v>-78.16</v>
          </cell>
          <cell r="X225">
            <v>-43.41</v>
          </cell>
          <cell r="Y225">
            <v>-754.69200000000001</v>
          </cell>
          <cell r="Z225">
            <v>-3353.24</v>
          </cell>
          <cell r="AA225">
            <v>-3596.4</v>
          </cell>
          <cell r="AB225">
            <v>-4200.01</v>
          </cell>
          <cell r="AC225">
            <v>-4734.8900000000003</v>
          </cell>
          <cell r="AD225">
            <v>-3971.1350000000002</v>
          </cell>
          <cell r="AE225">
            <v>1710.97</v>
          </cell>
          <cell r="AF225">
            <v>1175.7</v>
          </cell>
          <cell r="AG225">
            <v>417.64</v>
          </cell>
          <cell r="AH225">
            <v>118</v>
          </cell>
          <cell r="AI225">
            <v>83.69</v>
          </cell>
          <cell r="AJ225">
            <v>701.2</v>
          </cell>
          <cell r="AK225">
            <v>-3658.35</v>
          </cell>
          <cell r="AL225">
            <v>-2967.52</v>
          </cell>
          <cell r="AM225">
            <v>-2580.41</v>
          </cell>
          <cell r="AN225">
            <v>-3068.7599999999998</v>
          </cell>
          <cell r="AO225">
            <v>-789.22</v>
          </cell>
          <cell r="AP225">
            <v>-993.25</v>
          </cell>
          <cell r="AQ225">
            <v>-1238.8800000000001</v>
          </cell>
          <cell r="AR225">
            <v>-1304</v>
          </cell>
          <cell r="AS225">
            <v>-1270.3</v>
          </cell>
          <cell r="AT225">
            <v>-1119.1300000000001</v>
          </cell>
          <cell r="AU225">
            <v>-3000</v>
          </cell>
          <cell r="AV225">
            <v>-4864.2700000000004</v>
          </cell>
          <cell r="AW225">
            <v>-461.53</v>
          </cell>
          <cell r="AX225">
            <v>-513.41999999999996</v>
          </cell>
          <cell r="AY225">
            <v>-300.64</v>
          </cell>
          <cell r="AZ225">
            <v>-230.48</v>
          </cell>
          <cell r="BA225">
            <v>-417.74</v>
          </cell>
          <cell r="BC225">
            <v>-2308.5720000000001</v>
          </cell>
          <cell r="BD225">
            <v>-965.68</v>
          </cell>
          <cell r="BE225">
            <v>-4319.0200000000004</v>
          </cell>
        </row>
        <row r="226">
          <cell r="A226">
            <v>24043</v>
          </cell>
          <cell r="B226" t="str">
            <v>S_SALMON___HYD</v>
          </cell>
          <cell r="C226" t="str">
            <v>CENTRL</v>
          </cell>
          <cell r="D226">
            <v>1835.44</v>
          </cell>
          <cell r="E226">
            <v>1346.79</v>
          </cell>
          <cell r="F226">
            <v>3205.27</v>
          </cell>
          <cell r="G226">
            <v>996.1</v>
          </cell>
          <cell r="H226">
            <v>892.49</v>
          </cell>
          <cell r="I226">
            <v>1655.2180000000001</v>
          </cell>
          <cell r="J226">
            <v>1023.09</v>
          </cell>
          <cell r="K226">
            <v>278.95999999999998</v>
          </cell>
          <cell r="L226">
            <v>-140.76</v>
          </cell>
          <cell r="M226">
            <v>387.09666666666664</v>
          </cell>
          <cell r="N226">
            <v>435.66</v>
          </cell>
          <cell r="O226">
            <v>452.08</v>
          </cell>
          <cell r="P226">
            <v>936</v>
          </cell>
          <cell r="Q226">
            <v>1172.3399999999999</v>
          </cell>
          <cell r="R226">
            <v>399.67</v>
          </cell>
          <cell r="S226">
            <v>4074.8999999999996</v>
          </cell>
          <cell r="T226">
            <v>2.41</v>
          </cell>
          <cell r="U226">
            <v>235.02</v>
          </cell>
          <cell r="V226">
            <v>207.78</v>
          </cell>
          <cell r="W226">
            <v>79.13</v>
          </cell>
          <cell r="X226">
            <v>111.14</v>
          </cell>
          <cell r="Y226">
            <v>762.57600000000002</v>
          </cell>
          <cell r="Z226">
            <v>9183.73</v>
          </cell>
          <cell r="AA226">
            <v>7471.9</v>
          </cell>
          <cell r="AB226">
            <v>10292.48</v>
          </cell>
          <cell r="AC226">
            <v>14628.49</v>
          </cell>
          <cell r="AD226">
            <v>10394.15</v>
          </cell>
          <cell r="AE226">
            <v>6848.7</v>
          </cell>
          <cell r="AF226">
            <v>1860.15</v>
          </cell>
          <cell r="AG226">
            <v>1623.43</v>
          </cell>
          <cell r="AH226">
            <v>1394.75</v>
          </cell>
          <cell r="AI226">
            <v>2357.61</v>
          </cell>
          <cell r="AJ226">
            <v>2816.9280000000003</v>
          </cell>
          <cell r="AK226">
            <v>15869.33</v>
          </cell>
          <cell r="AL226">
            <v>5496.18</v>
          </cell>
          <cell r="AM226">
            <v>10406.74</v>
          </cell>
          <cell r="AN226">
            <v>10590.75</v>
          </cell>
          <cell r="AO226">
            <v>3121.65</v>
          </cell>
          <cell r="AP226">
            <v>2875.11</v>
          </cell>
          <cell r="AQ226">
            <v>2733.13</v>
          </cell>
          <cell r="AR226">
            <v>2747.23</v>
          </cell>
          <cell r="AS226">
            <v>2793.39</v>
          </cell>
          <cell r="AT226">
            <v>2854.1019999999999</v>
          </cell>
          <cell r="AU226">
            <v>4460.2700000000004</v>
          </cell>
          <cell r="AV226">
            <v>7761.3</v>
          </cell>
          <cell r="AW226">
            <v>699.06</v>
          </cell>
          <cell r="AX226">
            <v>470.61</v>
          </cell>
          <cell r="AY226">
            <v>492.86</v>
          </cell>
          <cell r="AZ226">
            <v>157.5</v>
          </cell>
          <cell r="BA226">
            <v>-16.09</v>
          </cell>
          <cell r="BC226">
            <v>2164.7280000000005</v>
          </cell>
          <cell r="BD226">
            <v>1272.1099999999999</v>
          </cell>
          <cell r="BE226">
            <v>2336.61</v>
          </cell>
        </row>
        <row r="227">
          <cell r="A227">
            <v>24044</v>
          </cell>
          <cell r="B227" t="str">
            <v>OSWEGATCHIE___HYD</v>
          </cell>
          <cell r="C227" t="str">
            <v>MHK_VL</v>
          </cell>
          <cell r="D227">
            <v>799.72</v>
          </cell>
          <cell r="E227">
            <v>167.05</v>
          </cell>
          <cell r="F227">
            <v>1469.85</v>
          </cell>
          <cell r="G227">
            <v>123.58</v>
          </cell>
          <cell r="H227">
            <v>105.49</v>
          </cell>
          <cell r="I227">
            <v>533.13799999999992</v>
          </cell>
          <cell r="J227">
            <v>-130.19999999999999</v>
          </cell>
          <cell r="K227">
            <v>-373.25</v>
          </cell>
          <cell r="L227">
            <v>-397.46</v>
          </cell>
          <cell r="M227">
            <v>-300.30333333333334</v>
          </cell>
          <cell r="N227">
            <v>118.27</v>
          </cell>
          <cell r="O227">
            <v>62.09</v>
          </cell>
          <cell r="P227">
            <v>336.43</v>
          </cell>
          <cell r="Q227">
            <v>199.15</v>
          </cell>
          <cell r="R227">
            <v>80.739999999999995</v>
          </cell>
          <cell r="S227">
            <v>956.01599999999985</v>
          </cell>
          <cell r="T227">
            <v>-54.58</v>
          </cell>
          <cell r="U227">
            <v>-30.59</v>
          </cell>
          <cell r="V227">
            <v>-19.52</v>
          </cell>
          <cell r="W227">
            <v>-13.43</v>
          </cell>
          <cell r="X227">
            <v>6.2</v>
          </cell>
          <cell r="Y227">
            <v>-134.304</v>
          </cell>
          <cell r="Z227">
            <v>589.72</v>
          </cell>
          <cell r="AA227">
            <v>370.09</v>
          </cell>
          <cell r="AB227">
            <v>566.32000000000005</v>
          </cell>
          <cell r="AC227">
            <v>1427.72</v>
          </cell>
          <cell r="AD227">
            <v>738.46250000000009</v>
          </cell>
          <cell r="AE227">
            <v>2676.9</v>
          </cell>
          <cell r="AF227">
            <v>1134.29</v>
          </cell>
          <cell r="AG227">
            <v>536.09</v>
          </cell>
          <cell r="AH227">
            <v>372.72</v>
          </cell>
          <cell r="AI227">
            <v>514.25</v>
          </cell>
          <cell r="AJ227">
            <v>1046.8499999999999</v>
          </cell>
          <cell r="AK227">
            <v>2531.6999999999998</v>
          </cell>
          <cell r="AL227">
            <v>244.34</v>
          </cell>
          <cell r="AM227">
            <v>1264.02</v>
          </cell>
          <cell r="AN227">
            <v>1346.6866666666667</v>
          </cell>
          <cell r="AO227">
            <v>421.71</v>
          </cell>
          <cell r="AP227">
            <v>-14.67</v>
          </cell>
          <cell r="AQ227">
            <v>-6</v>
          </cell>
          <cell r="AR227">
            <v>-100</v>
          </cell>
          <cell r="AS227">
            <v>-461</v>
          </cell>
          <cell r="AT227">
            <v>-31.992000000000008</v>
          </cell>
          <cell r="AU227">
            <v>-1205.53</v>
          </cell>
          <cell r="AV227">
            <v>-974.5</v>
          </cell>
          <cell r="AW227">
            <v>50.76</v>
          </cell>
          <cell r="AX227">
            <v>-201</v>
          </cell>
          <cell r="AY227">
            <v>5.54</v>
          </cell>
          <cell r="AZ227">
            <v>-8.1300000000000008</v>
          </cell>
          <cell r="BA227">
            <v>-2.5099999999999998</v>
          </cell>
          <cell r="BC227">
            <v>-186.40800000000002</v>
          </cell>
          <cell r="BD227">
            <v>-269.94</v>
          </cell>
          <cell r="BE227">
            <v>-2105.23</v>
          </cell>
        </row>
        <row r="228">
          <cell r="A228">
            <v>24046</v>
          </cell>
          <cell r="B228" t="str">
            <v>OAK_ORCHARD___HYD</v>
          </cell>
          <cell r="C228" t="str">
            <v>WEST</v>
          </cell>
          <cell r="D228">
            <v>2799.49</v>
          </cell>
          <cell r="E228">
            <v>2112.64</v>
          </cell>
          <cell r="F228">
            <v>5949.65</v>
          </cell>
          <cell r="G228">
            <v>1529.03</v>
          </cell>
          <cell r="H228">
            <v>1382.91</v>
          </cell>
          <cell r="I228">
            <v>2754.7439999999997</v>
          </cell>
          <cell r="J228">
            <v>1079.8599999999999</v>
          </cell>
          <cell r="K228">
            <v>-409.02</v>
          </cell>
          <cell r="L228">
            <v>-1667.05</v>
          </cell>
          <cell r="M228">
            <v>-332.07</v>
          </cell>
          <cell r="N228">
            <v>852.07</v>
          </cell>
          <cell r="O228">
            <v>694.97</v>
          </cell>
          <cell r="P228">
            <v>1657.61</v>
          </cell>
          <cell r="Q228">
            <v>1866.9</v>
          </cell>
          <cell r="R228">
            <v>621.83000000000004</v>
          </cell>
          <cell r="S228">
            <v>6832.0559999999996</v>
          </cell>
          <cell r="T228">
            <v>-149.74</v>
          </cell>
          <cell r="U228">
            <v>83.18</v>
          </cell>
          <cell r="V228">
            <v>273.44</v>
          </cell>
          <cell r="W228">
            <v>65.39</v>
          </cell>
          <cell r="X228">
            <v>145.5</v>
          </cell>
          <cell r="Y228">
            <v>501.32400000000001</v>
          </cell>
          <cell r="Z228">
            <v>14839.03</v>
          </cell>
          <cell r="AA228">
            <v>11904.03</v>
          </cell>
          <cell r="AB228">
            <v>16249.07</v>
          </cell>
          <cell r="AC228">
            <v>21819.83</v>
          </cell>
          <cell r="AD228">
            <v>16202.990000000002</v>
          </cell>
          <cell r="AE228">
            <v>2326.64</v>
          </cell>
          <cell r="AF228">
            <v>3416.6</v>
          </cell>
          <cell r="AG228">
            <v>2693.58</v>
          </cell>
          <cell r="AH228">
            <v>2812.95</v>
          </cell>
          <cell r="AI228">
            <v>3439.46</v>
          </cell>
          <cell r="AJ228">
            <v>2937.846</v>
          </cell>
          <cell r="AK228">
            <v>11270.18</v>
          </cell>
          <cell r="AL228">
            <v>8089.18</v>
          </cell>
          <cell r="AM228">
            <v>14844.69</v>
          </cell>
          <cell r="AN228">
            <v>11401.35</v>
          </cell>
          <cell r="AO228">
            <v>3797.14</v>
          </cell>
          <cell r="AP228">
            <v>3505.55</v>
          </cell>
          <cell r="AQ228">
            <v>3335.15</v>
          </cell>
          <cell r="AR228">
            <v>3380.02</v>
          </cell>
          <cell r="AS228">
            <v>2973.95</v>
          </cell>
          <cell r="AT228">
            <v>3398.3620000000001</v>
          </cell>
          <cell r="AU228">
            <v>4480</v>
          </cell>
          <cell r="AV228">
            <v>8774.7900000000009</v>
          </cell>
          <cell r="AW228">
            <v>701.18</v>
          </cell>
          <cell r="AX228">
            <v>746.6</v>
          </cell>
          <cell r="AY228">
            <v>758.24</v>
          </cell>
          <cell r="AZ228">
            <v>270.42</v>
          </cell>
          <cell r="BA228">
            <v>-150.12</v>
          </cell>
          <cell r="BC228">
            <v>2791.5839999999998</v>
          </cell>
          <cell r="BD228">
            <v>2121.09</v>
          </cell>
          <cell r="BE228">
            <v>3739.16</v>
          </cell>
        </row>
        <row r="229">
          <cell r="A229">
            <v>24047</v>
          </cell>
          <cell r="B229" t="str">
            <v>BLACK_RIVER___HYD</v>
          </cell>
          <cell r="C229" t="str">
            <v>MHK_VL</v>
          </cell>
          <cell r="D229">
            <v>1236.2</v>
          </cell>
          <cell r="E229">
            <v>705.37</v>
          </cell>
          <cell r="F229">
            <v>2015.24</v>
          </cell>
          <cell r="G229">
            <v>519.54</v>
          </cell>
          <cell r="H229">
            <v>458.46</v>
          </cell>
          <cell r="I229">
            <v>986.9620000000001</v>
          </cell>
          <cell r="J229">
            <v>505.89</v>
          </cell>
          <cell r="K229">
            <v>19.78</v>
          </cell>
          <cell r="L229">
            <v>-206.6</v>
          </cell>
          <cell r="M229">
            <v>106.35666666666664</v>
          </cell>
          <cell r="N229">
            <v>248.74</v>
          </cell>
          <cell r="O229">
            <v>242.01</v>
          </cell>
          <cell r="P229">
            <v>590.61</v>
          </cell>
          <cell r="Q229">
            <v>628.53</v>
          </cell>
          <cell r="R229">
            <v>229.03</v>
          </cell>
          <cell r="S229">
            <v>2326.7039999999997</v>
          </cell>
          <cell r="T229">
            <v>-23.66</v>
          </cell>
          <cell r="U229">
            <v>106.18</v>
          </cell>
          <cell r="V229">
            <v>96.27</v>
          </cell>
          <cell r="W229">
            <v>34.15</v>
          </cell>
          <cell r="X229">
            <v>56.73</v>
          </cell>
          <cell r="Y229">
            <v>323.60400000000004</v>
          </cell>
          <cell r="Z229">
            <v>4697.79</v>
          </cell>
          <cell r="AA229">
            <v>3996.26</v>
          </cell>
          <cell r="AB229">
            <v>5401.08</v>
          </cell>
          <cell r="AC229">
            <v>7767.73</v>
          </cell>
          <cell r="AD229">
            <v>5465.7150000000001</v>
          </cell>
          <cell r="AE229">
            <v>4176.79</v>
          </cell>
          <cell r="AF229">
            <v>1323.67</v>
          </cell>
          <cell r="AG229">
            <v>1040.74</v>
          </cell>
          <cell r="AH229">
            <v>862.72</v>
          </cell>
          <cell r="AI229">
            <v>1366.11</v>
          </cell>
          <cell r="AJ229">
            <v>1754.0060000000001</v>
          </cell>
          <cell r="AK229">
            <v>9595.08</v>
          </cell>
          <cell r="AL229">
            <v>3108.1</v>
          </cell>
          <cell r="AM229">
            <v>5632.34</v>
          </cell>
          <cell r="AN229">
            <v>6111.84</v>
          </cell>
          <cell r="AO229">
            <v>1859.75</v>
          </cell>
          <cell r="AP229">
            <v>1761.37</v>
          </cell>
          <cell r="AQ229">
            <v>1544.29</v>
          </cell>
          <cell r="AR229">
            <v>1455.31</v>
          </cell>
          <cell r="AS229">
            <v>1683.71</v>
          </cell>
          <cell r="AT229">
            <v>1660.886</v>
          </cell>
          <cell r="AU229">
            <v>2287.77</v>
          </cell>
          <cell r="AV229">
            <v>3752.35</v>
          </cell>
          <cell r="AW229">
            <v>374.5</v>
          </cell>
          <cell r="AX229">
            <v>256.19</v>
          </cell>
          <cell r="AY229">
            <v>249.88</v>
          </cell>
          <cell r="AZ229">
            <v>76.989999999999995</v>
          </cell>
          <cell r="BA229">
            <v>-13.21</v>
          </cell>
          <cell r="BC229">
            <v>1133.22</v>
          </cell>
          <cell r="BD229">
            <v>571.19000000000005</v>
          </cell>
          <cell r="BE229">
            <v>514.52</v>
          </cell>
        </row>
        <row r="230">
          <cell r="A230">
            <v>24048</v>
          </cell>
          <cell r="B230" t="str">
            <v>BEAVER_RIVER___HYD</v>
          </cell>
          <cell r="C230" t="str">
            <v>MHK_VL</v>
          </cell>
          <cell r="D230">
            <v>832.2</v>
          </cell>
          <cell r="E230">
            <v>287.61</v>
          </cell>
          <cell r="F230">
            <v>1306.8</v>
          </cell>
          <cell r="G230">
            <v>213.13</v>
          </cell>
          <cell r="H230">
            <v>181.98</v>
          </cell>
          <cell r="I230">
            <v>564.34399999999994</v>
          </cell>
          <cell r="J230">
            <v>165.84</v>
          </cell>
          <cell r="K230">
            <v>-163.46</v>
          </cell>
          <cell r="L230">
            <v>-300.48</v>
          </cell>
          <cell r="M230">
            <v>-99.366666666666674</v>
          </cell>
          <cell r="N230">
            <v>135.13999999999999</v>
          </cell>
          <cell r="O230">
            <v>102.98</v>
          </cell>
          <cell r="P230">
            <v>376.3</v>
          </cell>
          <cell r="Q230">
            <v>281.48</v>
          </cell>
          <cell r="R230">
            <v>114.48</v>
          </cell>
          <cell r="S230">
            <v>1212.4560000000001</v>
          </cell>
          <cell r="T230">
            <v>-43.28</v>
          </cell>
          <cell r="U230">
            <v>17.87</v>
          </cell>
          <cell r="V230">
            <v>21.85</v>
          </cell>
          <cell r="W230">
            <v>3.62</v>
          </cell>
          <cell r="X230">
            <v>21.22</v>
          </cell>
          <cell r="Y230">
            <v>25.536000000000001</v>
          </cell>
          <cell r="Z230">
            <v>1887.69</v>
          </cell>
          <cell r="AA230">
            <v>1663.56</v>
          </cell>
          <cell r="AB230">
            <v>2212.67</v>
          </cell>
          <cell r="AC230">
            <v>3399.3</v>
          </cell>
          <cell r="AD230">
            <v>2290.8050000000003</v>
          </cell>
          <cell r="AE230">
            <v>2730.67</v>
          </cell>
          <cell r="AF230">
            <v>998.73</v>
          </cell>
          <cell r="AG230">
            <v>660.42</v>
          </cell>
          <cell r="AH230">
            <v>518.80999999999995</v>
          </cell>
          <cell r="AI230">
            <v>721.13</v>
          </cell>
          <cell r="AJ230">
            <v>1125.9519999999998</v>
          </cell>
          <cell r="AK230">
            <v>5454.67</v>
          </cell>
          <cell r="AL230">
            <v>1512.12</v>
          </cell>
          <cell r="AM230">
            <v>2593.9</v>
          </cell>
          <cell r="AN230">
            <v>3186.896666666667</v>
          </cell>
          <cell r="AO230">
            <v>1018.07</v>
          </cell>
          <cell r="AP230">
            <v>1025.4100000000001</v>
          </cell>
          <cell r="AQ230">
            <v>830.48</v>
          </cell>
          <cell r="AR230">
            <v>645.04999999999995</v>
          </cell>
          <cell r="AS230">
            <v>986.45</v>
          </cell>
          <cell r="AT230">
            <v>901.09199999999998</v>
          </cell>
          <cell r="AU230">
            <v>926.67</v>
          </cell>
          <cell r="AV230">
            <v>1252.06</v>
          </cell>
          <cell r="AW230">
            <v>171.58</v>
          </cell>
          <cell r="AX230">
            <v>122.47</v>
          </cell>
          <cell r="AY230">
            <v>103.51</v>
          </cell>
          <cell r="AZ230">
            <v>26.42</v>
          </cell>
          <cell r="BA230">
            <v>-11.93</v>
          </cell>
          <cell r="BC230">
            <v>494.46</v>
          </cell>
          <cell r="BD230">
            <v>133.32</v>
          </cell>
          <cell r="BE230">
            <v>-624.64</v>
          </cell>
        </row>
        <row r="231">
          <cell r="A231">
            <v>24049</v>
          </cell>
          <cell r="B231" t="str">
            <v>WEST_CANADA___HYD</v>
          </cell>
          <cell r="C231" t="str">
            <v>MHK_VL</v>
          </cell>
          <cell r="D231">
            <v>-407.82</v>
          </cell>
          <cell r="E231">
            <v>-716.37</v>
          </cell>
          <cell r="F231">
            <v>-1119.51</v>
          </cell>
          <cell r="G231">
            <v>-539.49</v>
          </cell>
          <cell r="H231">
            <v>-473.54</v>
          </cell>
          <cell r="I231">
            <v>-651.34599999999989</v>
          </cell>
          <cell r="J231">
            <v>-566.36</v>
          </cell>
          <cell r="K231">
            <v>-391.59</v>
          </cell>
          <cell r="L231">
            <v>-422.61</v>
          </cell>
          <cell r="M231">
            <v>-460.18666666666667</v>
          </cell>
          <cell r="N231">
            <v>-171.69</v>
          </cell>
          <cell r="O231">
            <v>-238.21</v>
          </cell>
          <cell r="P231">
            <v>-127.55</v>
          </cell>
          <cell r="Q231">
            <v>-617.38</v>
          </cell>
          <cell r="R231">
            <v>-195.21</v>
          </cell>
          <cell r="S231">
            <v>-1620.0479999999998</v>
          </cell>
          <cell r="T231">
            <v>-78.41</v>
          </cell>
          <cell r="U231">
            <v>-149.88999999999999</v>
          </cell>
          <cell r="V231">
            <v>-130.76</v>
          </cell>
          <cell r="W231">
            <v>-59.37</v>
          </cell>
          <cell r="X231">
            <v>-64.319999999999993</v>
          </cell>
          <cell r="Y231">
            <v>-579.29999999999995</v>
          </cell>
          <cell r="Z231">
            <v>-4404</v>
          </cell>
          <cell r="AA231">
            <v>-3364.81</v>
          </cell>
          <cell r="AB231">
            <v>-4756.63</v>
          </cell>
          <cell r="AC231">
            <v>-6488.52</v>
          </cell>
          <cell r="AD231">
            <v>-4753.49</v>
          </cell>
          <cell r="AE231">
            <v>-1946.76</v>
          </cell>
          <cell r="AF231">
            <v>-483.9</v>
          </cell>
          <cell r="AG231">
            <v>-339.24</v>
          </cell>
          <cell r="AH231">
            <v>-354.42</v>
          </cell>
          <cell r="AI231">
            <v>-1135.1500000000001</v>
          </cell>
          <cell r="AJ231">
            <v>-851.89399999999989</v>
          </cell>
          <cell r="AK231">
            <v>-4894.95</v>
          </cell>
          <cell r="AL231">
            <v>-2755.75</v>
          </cell>
          <cell r="AM231">
            <v>-4243.3999999999996</v>
          </cell>
          <cell r="AN231">
            <v>-3964.6999999999994</v>
          </cell>
          <cell r="AO231">
            <v>-1022.56</v>
          </cell>
          <cell r="AP231">
            <v>-1001.57</v>
          </cell>
          <cell r="AQ231">
            <v>-930.15</v>
          </cell>
          <cell r="AR231">
            <v>-941.69</v>
          </cell>
          <cell r="AS231">
            <v>-860.5</v>
          </cell>
          <cell r="AT231">
            <v>-951.2940000000001</v>
          </cell>
          <cell r="AU231">
            <v>-1219.18</v>
          </cell>
          <cell r="AV231">
            <v>-2371.3000000000002</v>
          </cell>
          <cell r="AW231">
            <v>-178.67</v>
          </cell>
          <cell r="AX231">
            <v>-230.84</v>
          </cell>
          <cell r="AY231">
            <v>-187.73</v>
          </cell>
          <cell r="AZ231">
            <v>-67.260000000000005</v>
          </cell>
          <cell r="BA231">
            <v>-28.18</v>
          </cell>
          <cell r="BC231">
            <v>-831.21600000000001</v>
          </cell>
          <cell r="BD231">
            <v>-441.6</v>
          </cell>
          <cell r="BE231">
            <v>-859.04</v>
          </cell>
        </row>
        <row r="232">
          <cell r="A232">
            <v>24050</v>
          </cell>
          <cell r="B232" t="str">
            <v>E_CANADA_MHWK_HY</v>
          </cell>
          <cell r="C232" t="str">
            <v>CAPITL</v>
          </cell>
          <cell r="D232">
            <v>-632.66</v>
          </cell>
          <cell r="E232">
            <v>-999.58</v>
          </cell>
          <cell r="F232">
            <v>-1852.6</v>
          </cell>
          <cell r="G232">
            <v>-751.87</v>
          </cell>
          <cell r="H232">
            <v>-695.48</v>
          </cell>
          <cell r="I232">
            <v>-986.4380000000001</v>
          </cell>
          <cell r="J232">
            <v>312.01</v>
          </cell>
          <cell r="K232">
            <v>-450.51</v>
          </cell>
          <cell r="L232">
            <v>-327.87</v>
          </cell>
          <cell r="M232">
            <v>-155.45666666666668</v>
          </cell>
          <cell r="N232">
            <v>-348.93</v>
          </cell>
          <cell r="O232">
            <v>-412.99</v>
          </cell>
          <cell r="P232">
            <v>-279.8</v>
          </cell>
          <cell r="Q232">
            <v>12.78</v>
          </cell>
          <cell r="R232">
            <v>-255.2</v>
          </cell>
          <cell r="S232">
            <v>-1540.9680000000003</v>
          </cell>
          <cell r="T232">
            <v>-83.52</v>
          </cell>
          <cell r="U232">
            <v>-190.12</v>
          </cell>
          <cell r="V232">
            <v>-184.74</v>
          </cell>
          <cell r="W232">
            <v>-81.12</v>
          </cell>
          <cell r="X232">
            <v>-97.45</v>
          </cell>
          <cell r="Y232">
            <v>-764.34000000000015</v>
          </cell>
          <cell r="Z232">
            <v>-5400.01</v>
          </cell>
          <cell r="AA232">
            <v>-1609.17</v>
          </cell>
          <cell r="AB232">
            <v>-4092.35</v>
          </cell>
          <cell r="AC232">
            <v>-5440.45</v>
          </cell>
          <cell r="AD232">
            <v>-4135.4949999999999</v>
          </cell>
          <cell r="AE232">
            <v>-9193.5300000000007</v>
          </cell>
          <cell r="AF232">
            <v>-961.86</v>
          </cell>
          <cell r="AG232">
            <v>-506.11</v>
          </cell>
          <cell r="AH232">
            <v>-659.45</v>
          </cell>
          <cell r="AI232">
            <v>-2023.5</v>
          </cell>
          <cell r="AJ232">
            <v>-2668.8900000000003</v>
          </cell>
          <cell r="AK232">
            <v>-5094.9399999999996</v>
          </cell>
          <cell r="AL232">
            <v>-2955.74</v>
          </cell>
          <cell r="AM232">
            <v>-3782.49</v>
          </cell>
          <cell r="AN232">
            <v>-3944.3899999999994</v>
          </cell>
          <cell r="AO232">
            <v>-275.29000000000002</v>
          </cell>
          <cell r="AP232">
            <v>-700</v>
          </cell>
          <cell r="AQ232">
            <v>-738.63</v>
          </cell>
          <cell r="AR232">
            <v>-727.8</v>
          </cell>
          <cell r="AS232">
            <v>-559.66999999999996</v>
          </cell>
          <cell r="AT232">
            <v>-600.27800000000002</v>
          </cell>
          <cell r="AU232">
            <v>-739.34</v>
          </cell>
          <cell r="AV232">
            <v>-1815.68</v>
          </cell>
          <cell r="AW232">
            <v>-194.05</v>
          </cell>
          <cell r="AX232">
            <v>-223.87</v>
          </cell>
          <cell r="AY232">
            <v>-185.86</v>
          </cell>
          <cell r="AZ232">
            <v>-65.260000000000005</v>
          </cell>
          <cell r="BA232">
            <v>-26.2</v>
          </cell>
          <cell r="BC232">
            <v>-834.28800000000001</v>
          </cell>
          <cell r="BD232">
            <v>-462</v>
          </cell>
          <cell r="BE232">
            <v>-834.42</v>
          </cell>
        </row>
        <row r="233">
          <cell r="A233">
            <v>24051</v>
          </cell>
          <cell r="B233" t="str">
            <v>E_CANADA_CEN_HY</v>
          </cell>
          <cell r="C233" t="str">
            <v>CAPITL</v>
          </cell>
          <cell r="D233">
            <v>22493.72</v>
          </cell>
          <cell r="E233">
            <v>34510.39</v>
          </cell>
          <cell r="F233">
            <v>43797.36</v>
          </cell>
          <cell r="G233">
            <v>26086.9</v>
          </cell>
          <cell r="H233">
            <v>22774.36</v>
          </cell>
          <cell r="I233">
            <v>29932.545999999995</v>
          </cell>
          <cell r="J233">
            <v>43495.53</v>
          </cell>
          <cell r="K233">
            <v>30755.96</v>
          </cell>
          <cell r="L233">
            <v>31552.3</v>
          </cell>
          <cell r="M233">
            <v>35267.93</v>
          </cell>
          <cell r="N233">
            <v>6869.75</v>
          </cell>
          <cell r="O233">
            <v>11570.46</v>
          </cell>
          <cell r="P233">
            <v>11171.48</v>
          </cell>
          <cell r="Q233">
            <v>29312.49</v>
          </cell>
          <cell r="R233">
            <v>10280.17</v>
          </cell>
          <cell r="S233">
            <v>83045.22</v>
          </cell>
          <cell r="T233">
            <v>5088.8599999999997</v>
          </cell>
          <cell r="U233">
            <v>8492.85</v>
          </cell>
          <cell r="V233">
            <v>7175.81</v>
          </cell>
          <cell r="W233">
            <v>3355.15</v>
          </cell>
          <cell r="X233">
            <v>3377.23</v>
          </cell>
          <cell r="Y233">
            <v>32987.880000000005</v>
          </cell>
          <cell r="Z233">
            <v>219079.18</v>
          </cell>
          <cell r="AA233">
            <v>189787.87</v>
          </cell>
          <cell r="AB233">
            <v>256063.82</v>
          </cell>
          <cell r="AC233">
            <v>304248.71000000002</v>
          </cell>
          <cell r="AD233">
            <v>242294.89500000002</v>
          </cell>
          <cell r="AE233">
            <v>58225.32</v>
          </cell>
          <cell r="AF233">
            <v>25152.21</v>
          </cell>
          <cell r="AG233">
            <v>22197.759999999998</v>
          </cell>
          <cell r="AH233">
            <v>20770.82</v>
          </cell>
          <cell r="AI233">
            <v>59930.73</v>
          </cell>
          <cell r="AJ233">
            <v>37255.368000000002</v>
          </cell>
          <cell r="AK233">
            <v>237122.86</v>
          </cell>
          <cell r="AL233">
            <v>178933.26</v>
          </cell>
          <cell r="AM233">
            <v>194041.72</v>
          </cell>
          <cell r="AN233">
            <v>203365.94666666666</v>
          </cell>
          <cell r="AO233">
            <v>58026.1</v>
          </cell>
          <cell r="AP233">
            <v>54234.44</v>
          </cell>
          <cell r="AQ233">
            <v>54439.95</v>
          </cell>
          <cell r="AR233">
            <v>55180.06</v>
          </cell>
          <cell r="AS233">
            <v>50312.01</v>
          </cell>
          <cell r="AT233">
            <v>54438.512000000002</v>
          </cell>
          <cell r="AU233">
            <v>76553.2</v>
          </cell>
          <cell r="AV233">
            <v>142464.68</v>
          </cell>
          <cell r="AW233">
            <v>11554.11</v>
          </cell>
          <cell r="AX233">
            <v>14640.71</v>
          </cell>
          <cell r="AY233">
            <v>12549.12</v>
          </cell>
          <cell r="AZ233">
            <v>4614.8</v>
          </cell>
          <cell r="BA233">
            <v>1853.75</v>
          </cell>
          <cell r="BC233">
            <v>54254.988000000012</v>
          </cell>
          <cell r="BD233">
            <v>43970.9</v>
          </cell>
          <cell r="BE233">
            <v>73594.28</v>
          </cell>
        </row>
        <row r="234">
          <cell r="A234">
            <v>24053</v>
          </cell>
          <cell r="B234" t="str">
            <v>NMP_GENESEE___MISC</v>
          </cell>
          <cell r="C234" t="str">
            <v>GENESE</v>
          </cell>
          <cell r="D234">
            <v>2799.49</v>
          </cell>
          <cell r="E234">
            <v>2112.64</v>
          </cell>
          <cell r="F234">
            <v>5949.65</v>
          </cell>
          <cell r="G234">
            <v>1529.03</v>
          </cell>
          <cell r="H234">
            <v>1382.91</v>
          </cell>
          <cell r="I234">
            <v>2754.7439999999997</v>
          </cell>
          <cell r="J234">
            <v>-522.67999999999995</v>
          </cell>
          <cell r="K234">
            <v>-658.74</v>
          </cell>
          <cell r="L234">
            <v>-498.93</v>
          </cell>
          <cell r="M234">
            <v>-560.11666666666667</v>
          </cell>
          <cell r="N234">
            <v>852.07</v>
          </cell>
          <cell r="O234">
            <v>13.78</v>
          </cell>
          <cell r="P234">
            <v>254.15</v>
          </cell>
          <cell r="Q234">
            <v>-49.99</v>
          </cell>
          <cell r="R234">
            <v>-49.99</v>
          </cell>
          <cell r="S234">
            <v>1224.0239999999999</v>
          </cell>
          <cell r="T234">
            <v>-178.96</v>
          </cell>
          <cell r="U234">
            <v>-151.72</v>
          </cell>
          <cell r="V234">
            <v>-75.290000000000006</v>
          </cell>
          <cell r="W234">
            <v>-60.07</v>
          </cell>
          <cell r="X234">
            <v>-17.75</v>
          </cell>
          <cell r="Y234">
            <v>-580.548</v>
          </cell>
          <cell r="Z234">
            <v>-1347.47</v>
          </cell>
          <cell r="AA234">
            <v>-2001</v>
          </cell>
          <cell r="AB234">
            <v>-2001</v>
          </cell>
          <cell r="AC234">
            <v>-2001</v>
          </cell>
          <cell r="AD234">
            <v>-1837.6175000000001</v>
          </cell>
          <cell r="AE234">
            <v>2326.64</v>
          </cell>
          <cell r="AF234">
            <v>3416.6</v>
          </cell>
          <cell r="AG234">
            <v>2693.58</v>
          </cell>
          <cell r="AH234">
            <v>2812.95</v>
          </cell>
          <cell r="AI234">
            <v>3439.46</v>
          </cell>
          <cell r="AJ234">
            <v>2937.846</v>
          </cell>
          <cell r="AK234">
            <v>-1156.25</v>
          </cell>
          <cell r="AL234">
            <v>-1471.53</v>
          </cell>
          <cell r="AM234">
            <v>-733.56</v>
          </cell>
          <cell r="AN234">
            <v>-1120.4466666666665</v>
          </cell>
          <cell r="AO234">
            <v>-290.72000000000003</v>
          </cell>
          <cell r="AP234">
            <v>-550.51</v>
          </cell>
          <cell r="AQ234">
            <v>-913.59</v>
          </cell>
          <cell r="AR234">
            <v>-843.02</v>
          </cell>
          <cell r="AS234">
            <v>-704.68</v>
          </cell>
          <cell r="AT234">
            <v>-660.50400000000002</v>
          </cell>
          <cell r="AU234">
            <v>-2243.4299999999998</v>
          </cell>
          <cell r="AV234">
            <v>-3434.8</v>
          </cell>
          <cell r="AW234">
            <v>-378.17</v>
          </cell>
          <cell r="AX234">
            <v>-456.09</v>
          </cell>
          <cell r="AY234">
            <v>-216.59</v>
          </cell>
          <cell r="AZ234">
            <v>-211.03</v>
          </cell>
          <cell r="BA234">
            <v>-158.63999999999999</v>
          </cell>
          <cell r="BC234">
            <v>-1704.6239999999998</v>
          </cell>
          <cell r="BD234">
            <v>-712.7</v>
          </cell>
          <cell r="BE234">
            <v>-3636.18</v>
          </cell>
        </row>
        <row r="235">
          <cell r="A235">
            <v>24054</v>
          </cell>
          <cell r="B235" t="str">
            <v>FRANKLIN_FALL_HYD</v>
          </cell>
          <cell r="C235" t="str">
            <v>NORTH</v>
          </cell>
          <cell r="D235">
            <v>696.52</v>
          </cell>
          <cell r="E235">
            <v>-42.14</v>
          </cell>
          <cell r="F235">
            <v>1642.05</v>
          </cell>
          <cell r="G235">
            <v>-29.68</v>
          </cell>
          <cell r="H235">
            <v>-26.92</v>
          </cell>
          <cell r="I235">
            <v>447.96600000000001</v>
          </cell>
          <cell r="J235">
            <v>-410.41</v>
          </cell>
          <cell r="K235">
            <v>-1038.17</v>
          </cell>
          <cell r="L235">
            <v>-633.65</v>
          </cell>
          <cell r="M235">
            <v>-694.07666666666671</v>
          </cell>
          <cell r="N235">
            <v>41.41</v>
          </cell>
          <cell r="O235">
            <v>-5.37</v>
          </cell>
          <cell r="P235">
            <v>207.13</v>
          </cell>
          <cell r="Q235">
            <v>-627.38</v>
          </cell>
          <cell r="R235">
            <v>-245.21</v>
          </cell>
          <cell r="S235">
            <v>-755.30400000000009</v>
          </cell>
          <cell r="T235">
            <v>-179.18</v>
          </cell>
          <cell r="U235">
            <v>-197.67</v>
          </cell>
          <cell r="V235">
            <v>-130.49</v>
          </cell>
          <cell r="W235">
            <v>-78.16</v>
          </cell>
          <cell r="X235">
            <v>-43.41</v>
          </cell>
          <cell r="Y235">
            <v>-754.69200000000001</v>
          </cell>
          <cell r="Z235">
            <v>-3353.24</v>
          </cell>
          <cell r="AA235">
            <v>-3596.4</v>
          </cell>
          <cell r="AB235">
            <v>-4200.01</v>
          </cell>
          <cell r="AC235">
            <v>-4734.8900000000003</v>
          </cell>
          <cell r="AD235">
            <v>-3971.1350000000002</v>
          </cell>
          <cell r="AE235">
            <v>1710.97</v>
          </cell>
          <cell r="AF235">
            <v>1175.7</v>
          </cell>
          <cell r="AG235">
            <v>417.64</v>
          </cell>
          <cell r="AH235">
            <v>118</v>
          </cell>
          <cell r="AI235">
            <v>83.69</v>
          </cell>
          <cell r="AJ235">
            <v>701.2</v>
          </cell>
          <cell r="AK235">
            <v>-3658.35</v>
          </cell>
          <cell r="AL235">
            <v>-2967.52</v>
          </cell>
          <cell r="AM235">
            <v>-2580.41</v>
          </cell>
          <cell r="AN235">
            <v>-3068.7599999999998</v>
          </cell>
          <cell r="AO235">
            <v>-789.22</v>
          </cell>
          <cell r="AP235">
            <v>-993.25</v>
          </cell>
          <cell r="AQ235">
            <v>-1238.8800000000001</v>
          </cell>
          <cell r="AR235">
            <v>-1304</v>
          </cell>
          <cell r="AS235">
            <v>-1270.3</v>
          </cell>
          <cell r="AT235">
            <v>-1119.1300000000001</v>
          </cell>
          <cell r="AU235">
            <v>-3000</v>
          </cell>
          <cell r="AV235">
            <v>-4864.2700000000004</v>
          </cell>
          <cell r="AW235">
            <v>-461.53</v>
          </cell>
          <cell r="AX235">
            <v>-513.41999999999996</v>
          </cell>
          <cell r="AY235">
            <v>-300.64</v>
          </cell>
          <cell r="AZ235">
            <v>-230.48</v>
          </cell>
          <cell r="BA235">
            <v>-417.74</v>
          </cell>
          <cell r="BC235">
            <v>-2308.5720000000001</v>
          </cell>
          <cell r="BD235">
            <v>-965.68</v>
          </cell>
          <cell r="BE235">
            <v>-4319.0200000000004</v>
          </cell>
        </row>
        <row r="236">
          <cell r="A236">
            <v>24056</v>
          </cell>
          <cell r="B236" t="str">
            <v>UPPER_RAQUET___HYD</v>
          </cell>
          <cell r="C236" t="str">
            <v>MHK_VL</v>
          </cell>
          <cell r="D236">
            <v>745.97</v>
          </cell>
          <cell r="E236">
            <v>33.049999999999997</v>
          </cell>
          <cell r="F236">
            <v>1618.94</v>
          </cell>
          <cell r="G236">
            <v>24.94</v>
          </cell>
          <cell r="H236">
            <v>20.54</v>
          </cell>
          <cell r="I236">
            <v>488.68799999999999</v>
          </cell>
          <cell r="J236">
            <v>-440.78</v>
          </cell>
          <cell r="K236">
            <v>-589.22</v>
          </cell>
          <cell r="L236">
            <v>-481.77</v>
          </cell>
          <cell r="M236">
            <v>-503.92333333333335</v>
          </cell>
          <cell r="N236">
            <v>98.65</v>
          </cell>
          <cell r="O236">
            <v>17.32</v>
          </cell>
          <cell r="P236">
            <v>267.57</v>
          </cell>
          <cell r="Q236">
            <v>93.11</v>
          </cell>
          <cell r="R236">
            <v>38</v>
          </cell>
          <cell r="S236">
            <v>617.57999999999993</v>
          </cell>
          <cell r="T236">
            <v>-64.72</v>
          </cell>
          <cell r="U236">
            <v>-82.51</v>
          </cell>
          <cell r="V236">
            <v>-65.069999999999993</v>
          </cell>
          <cell r="W236">
            <v>-32.06</v>
          </cell>
          <cell r="X236">
            <v>-12.57</v>
          </cell>
          <cell r="Y236">
            <v>-308.31600000000003</v>
          </cell>
          <cell r="Z236">
            <v>-905.07</v>
          </cell>
          <cell r="AA236">
            <v>-1098.3900000000001</v>
          </cell>
          <cell r="AB236">
            <v>-1340.82</v>
          </cell>
          <cell r="AC236">
            <v>-962.16</v>
          </cell>
          <cell r="AD236">
            <v>-1076.6099999999999</v>
          </cell>
          <cell r="AE236">
            <v>2540.39</v>
          </cell>
          <cell r="AF236">
            <v>1235.43</v>
          </cell>
          <cell r="AG236">
            <v>398.74</v>
          </cell>
          <cell r="AH236">
            <v>209.69</v>
          </cell>
          <cell r="AI236">
            <v>274.86</v>
          </cell>
          <cell r="AJ236">
            <v>931.82199999999978</v>
          </cell>
          <cell r="AK236">
            <v>-616.29999999999995</v>
          </cell>
          <cell r="AL236">
            <v>-1153.4000000000001</v>
          </cell>
          <cell r="AM236">
            <v>-352.5</v>
          </cell>
          <cell r="AN236">
            <v>-707.4</v>
          </cell>
          <cell r="AO236">
            <v>-169.86</v>
          </cell>
          <cell r="AP236">
            <v>-351.16</v>
          </cell>
          <cell r="AQ236">
            <v>-591.48</v>
          </cell>
          <cell r="AR236">
            <v>-712.02</v>
          </cell>
          <cell r="AS236">
            <v>-648.47</v>
          </cell>
          <cell r="AT236">
            <v>-494.59799999999996</v>
          </cell>
          <cell r="AU236">
            <v>-2109.9699999999998</v>
          </cell>
          <cell r="AV236">
            <v>-3120.33</v>
          </cell>
          <cell r="AW236">
            <v>-68.959999999999994</v>
          </cell>
          <cell r="AX236">
            <v>-272.47000000000003</v>
          </cell>
          <cell r="AY236">
            <v>-91.48</v>
          </cell>
          <cell r="AZ236">
            <v>-41.83</v>
          </cell>
          <cell r="BA236">
            <v>6.79</v>
          </cell>
          <cell r="BC236">
            <v>-561.54</v>
          </cell>
          <cell r="BD236">
            <v>-657.32</v>
          </cell>
          <cell r="BE236">
            <v>-3493.12</v>
          </cell>
        </row>
        <row r="237">
          <cell r="A237">
            <v>24057</v>
          </cell>
          <cell r="B237" t="str">
            <v>LOWER_RAQUET___HYD</v>
          </cell>
          <cell r="C237" t="str">
            <v>MHK_VL</v>
          </cell>
          <cell r="D237">
            <v>745.97</v>
          </cell>
          <cell r="E237">
            <v>33.049999999999997</v>
          </cell>
          <cell r="F237">
            <v>1618.94</v>
          </cell>
          <cell r="G237">
            <v>24.94</v>
          </cell>
          <cell r="H237">
            <v>20.54</v>
          </cell>
          <cell r="I237">
            <v>488.68799999999999</v>
          </cell>
          <cell r="J237">
            <v>-440.78</v>
          </cell>
          <cell r="K237">
            <v>-589.22</v>
          </cell>
          <cell r="L237">
            <v>-481.77</v>
          </cell>
          <cell r="M237">
            <v>-503.92333333333335</v>
          </cell>
          <cell r="N237">
            <v>98.65</v>
          </cell>
          <cell r="O237">
            <v>17.32</v>
          </cell>
          <cell r="P237">
            <v>267.57</v>
          </cell>
          <cell r="Q237">
            <v>93.11</v>
          </cell>
          <cell r="R237">
            <v>38</v>
          </cell>
          <cell r="S237">
            <v>617.57999999999993</v>
          </cell>
          <cell r="T237">
            <v>-64.72</v>
          </cell>
          <cell r="U237">
            <v>-82.51</v>
          </cell>
          <cell r="V237">
            <v>-65.069999999999993</v>
          </cell>
          <cell r="W237">
            <v>-32.06</v>
          </cell>
          <cell r="X237">
            <v>-12.57</v>
          </cell>
          <cell r="Y237">
            <v>-308.31600000000003</v>
          </cell>
          <cell r="Z237">
            <v>-905.07</v>
          </cell>
          <cell r="AA237">
            <v>-1098.3900000000001</v>
          </cell>
          <cell r="AB237">
            <v>-1340.82</v>
          </cell>
          <cell r="AC237">
            <v>-962.16</v>
          </cell>
          <cell r="AD237">
            <v>-1076.6099999999999</v>
          </cell>
          <cell r="AE237">
            <v>2540.39</v>
          </cell>
          <cell r="AF237">
            <v>1235.43</v>
          </cell>
          <cell r="AG237">
            <v>398.74</v>
          </cell>
          <cell r="AH237">
            <v>209.69</v>
          </cell>
          <cell r="AI237">
            <v>274.86</v>
          </cell>
          <cell r="AJ237">
            <v>931.82199999999978</v>
          </cell>
          <cell r="AK237">
            <v>-616.29999999999995</v>
          </cell>
          <cell r="AL237">
            <v>-1153.4000000000001</v>
          </cell>
          <cell r="AM237">
            <v>-352.5</v>
          </cell>
          <cell r="AN237">
            <v>-707.4</v>
          </cell>
          <cell r="AO237">
            <v>-169.86</v>
          </cell>
          <cell r="AP237">
            <v>-351.16</v>
          </cell>
          <cell r="AQ237">
            <v>-591.48</v>
          </cell>
          <cell r="AR237">
            <v>-712.02</v>
          </cell>
          <cell r="AS237">
            <v>-648.47</v>
          </cell>
          <cell r="AT237">
            <v>-494.59799999999996</v>
          </cell>
          <cell r="AU237">
            <v>-2109.9699999999998</v>
          </cell>
          <cell r="AV237">
            <v>-3120.33</v>
          </cell>
          <cell r="AW237">
            <v>-68.959999999999994</v>
          </cell>
          <cell r="AX237">
            <v>-272.47000000000003</v>
          </cell>
          <cell r="AY237">
            <v>-91.48</v>
          </cell>
          <cell r="AZ237">
            <v>-41.83</v>
          </cell>
          <cell r="BA237">
            <v>6.79</v>
          </cell>
          <cell r="BC237">
            <v>-561.54</v>
          </cell>
          <cell r="BD237">
            <v>-657.32</v>
          </cell>
          <cell r="BE237">
            <v>-3493.12</v>
          </cell>
        </row>
        <row r="238">
          <cell r="A238">
            <v>24058</v>
          </cell>
          <cell r="B238" t="str">
            <v>UPPER_HUDSON___HYD</v>
          </cell>
          <cell r="C238" t="str">
            <v>CAPITL</v>
          </cell>
          <cell r="D238">
            <v>19340.54</v>
          </cell>
          <cell r="E238">
            <v>29316.2</v>
          </cell>
          <cell r="F238">
            <v>36109.269999999997</v>
          </cell>
          <cell r="G238">
            <v>22085.94</v>
          </cell>
          <cell r="H238">
            <v>19325.97</v>
          </cell>
          <cell r="I238">
            <v>25235.584000000003</v>
          </cell>
          <cell r="J238">
            <v>37874.620000000003</v>
          </cell>
          <cell r="K238">
            <v>27380.799999999999</v>
          </cell>
          <cell r="L238">
            <v>28098.07</v>
          </cell>
          <cell r="M238">
            <v>31117.829999999998</v>
          </cell>
          <cell r="N238">
            <v>5688.66</v>
          </cell>
          <cell r="O238">
            <v>9815.34</v>
          </cell>
          <cell r="P238">
            <v>9338.86</v>
          </cell>
          <cell r="Q238">
            <v>24840.26</v>
          </cell>
          <cell r="R238">
            <v>8853.41</v>
          </cell>
          <cell r="S238">
            <v>70243.83600000001</v>
          </cell>
          <cell r="T238">
            <v>4516.33</v>
          </cell>
          <cell r="U238">
            <v>7468.97</v>
          </cell>
          <cell r="V238">
            <v>6064.02</v>
          </cell>
          <cell r="W238">
            <v>2918.48</v>
          </cell>
          <cell r="X238">
            <v>2877.93</v>
          </cell>
          <cell r="Y238">
            <v>28614.875999999997</v>
          </cell>
          <cell r="Z238">
            <v>189068.75</v>
          </cell>
          <cell r="AA238">
            <v>163345.53</v>
          </cell>
          <cell r="AB238">
            <v>220508.53</v>
          </cell>
          <cell r="AC238">
            <v>262230.75</v>
          </cell>
          <cell r="AD238">
            <v>208788.39</v>
          </cell>
          <cell r="AE238">
            <v>43782.43</v>
          </cell>
          <cell r="AF238">
            <v>23734.86</v>
          </cell>
          <cell r="AG238">
            <v>21206.58</v>
          </cell>
          <cell r="AH238">
            <v>19001.02</v>
          </cell>
          <cell r="AI238">
            <v>51719.4</v>
          </cell>
          <cell r="AJ238">
            <v>31888.858</v>
          </cell>
          <cell r="AK238">
            <v>201245.38</v>
          </cell>
          <cell r="AL238">
            <v>151222.56</v>
          </cell>
          <cell r="AM238">
            <v>166292.79999999999</v>
          </cell>
          <cell r="AN238">
            <v>172920.24666666667</v>
          </cell>
          <cell r="AO238">
            <v>49580.53</v>
          </cell>
          <cell r="AP238">
            <v>46501.599999999999</v>
          </cell>
          <cell r="AQ238">
            <v>46714.080000000002</v>
          </cell>
          <cell r="AR238">
            <v>47182.39</v>
          </cell>
          <cell r="AS238">
            <v>43344.3</v>
          </cell>
          <cell r="AT238">
            <v>46664.58</v>
          </cell>
          <cell r="AU238">
            <v>65848.28</v>
          </cell>
          <cell r="AV238">
            <v>122130.78</v>
          </cell>
          <cell r="AW238">
            <v>9956.73</v>
          </cell>
          <cell r="AX238">
            <v>12309.75</v>
          </cell>
          <cell r="AY238">
            <v>11004.8</v>
          </cell>
          <cell r="AZ238">
            <v>4062.5</v>
          </cell>
          <cell r="BA238">
            <v>1671.81</v>
          </cell>
          <cell r="BC238">
            <v>46806.707999999999</v>
          </cell>
          <cell r="BD238">
            <v>33030.42</v>
          </cell>
          <cell r="BE238">
            <v>65675.839999999997</v>
          </cell>
        </row>
        <row r="239">
          <cell r="A239">
            <v>24059</v>
          </cell>
          <cell r="B239" t="str">
            <v>LOWER___HUDSON</v>
          </cell>
          <cell r="C239" t="str">
            <v>CAPITL</v>
          </cell>
          <cell r="D239">
            <v>18372.75</v>
          </cell>
          <cell r="E239">
            <v>28486.53</v>
          </cell>
          <cell r="F239">
            <v>34551.379999999997</v>
          </cell>
          <cell r="G239">
            <v>21368</v>
          </cell>
          <cell r="H239">
            <v>18621.66</v>
          </cell>
          <cell r="I239">
            <v>24280.064000000002</v>
          </cell>
          <cell r="J239">
            <v>36639.410000000003</v>
          </cell>
          <cell r="K239">
            <v>26495.75</v>
          </cell>
          <cell r="L239">
            <v>27314.38</v>
          </cell>
          <cell r="M239">
            <v>30149.846666666668</v>
          </cell>
          <cell r="N239">
            <v>5450.82</v>
          </cell>
          <cell r="O239">
            <v>9473.81</v>
          </cell>
          <cell r="P239">
            <v>8909.9</v>
          </cell>
          <cell r="Q239">
            <v>23949.22</v>
          </cell>
          <cell r="R239">
            <v>8478.89</v>
          </cell>
          <cell r="S239">
            <v>67515.168000000005</v>
          </cell>
          <cell r="T239">
            <v>4391.66</v>
          </cell>
          <cell r="U239">
            <v>7264.4</v>
          </cell>
          <cell r="V239">
            <v>5931.18</v>
          </cell>
          <cell r="W239">
            <v>2824.81</v>
          </cell>
          <cell r="X239">
            <v>2788.65</v>
          </cell>
          <cell r="Y239">
            <v>27840.840000000004</v>
          </cell>
          <cell r="Z239">
            <v>178490.5</v>
          </cell>
          <cell r="AA239">
            <v>154585.24</v>
          </cell>
          <cell r="AB239">
            <v>210014.7</v>
          </cell>
          <cell r="AC239">
            <v>248175.26</v>
          </cell>
          <cell r="AD239">
            <v>197816.42499999999</v>
          </cell>
          <cell r="AE239">
            <v>40044.9</v>
          </cell>
          <cell r="AF239">
            <v>20950.75</v>
          </cell>
          <cell r="AG239">
            <v>19296.43</v>
          </cell>
          <cell r="AH239">
            <v>17399.95</v>
          </cell>
          <cell r="AI239">
            <v>49358.26</v>
          </cell>
          <cell r="AJ239">
            <v>29410.058000000001</v>
          </cell>
          <cell r="AK239">
            <v>190773.08</v>
          </cell>
          <cell r="AL239">
            <v>147251.17000000001</v>
          </cell>
          <cell r="AM239">
            <v>158962.38</v>
          </cell>
          <cell r="AN239">
            <v>165662.21</v>
          </cell>
          <cell r="AO239">
            <v>48009.62</v>
          </cell>
          <cell r="AP239">
            <v>45370.92</v>
          </cell>
          <cell r="AQ239">
            <v>45117.87</v>
          </cell>
          <cell r="AR239">
            <v>45564.27</v>
          </cell>
          <cell r="AS239">
            <v>41596.42</v>
          </cell>
          <cell r="AT239">
            <v>45131.819999999992</v>
          </cell>
          <cell r="AU239">
            <v>62983.53</v>
          </cell>
          <cell r="AV239">
            <v>117504.57</v>
          </cell>
          <cell r="AW239">
            <v>9546.7099999999991</v>
          </cell>
          <cell r="AX239">
            <v>11809.5</v>
          </cell>
          <cell r="AY239">
            <v>10392.33</v>
          </cell>
          <cell r="AZ239">
            <v>3827.99</v>
          </cell>
          <cell r="BA239">
            <v>1595.64</v>
          </cell>
          <cell r="BC239">
            <v>44606.603999999992</v>
          </cell>
          <cell r="BD239">
            <v>31014.73</v>
          </cell>
          <cell r="BE239">
            <v>61744.77</v>
          </cell>
        </row>
        <row r="240">
          <cell r="A240">
            <v>24060</v>
          </cell>
          <cell r="B240" t="str">
            <v>CARR_STREET_E._SYR</v>
          </cell>
          <cell r="C240" t="str">
            <v>CENTRL</v>
          </cell>
          <cell r="D240">
            <v>2229.9499999999998</v>
          </cell>
          <cell r="E240">
            <v>1691.53</v>
          </cell>
          <cell r="F240">
            <v>3885.93</v>
          </cell>
          <cell r="G240">
            <v>1304.99</v>
          </cell>
          <cell r="H240">
            <v>1122.52</v>
          </cell>
          <cell r="I240">
            <v>2046.9839999999999</v>
          </cell>
          <cell r="J240">
            <v>1199.72</v>
          </cell>
          <cell r="K240">
            <v>394.42</v>
          </cell>
          <cell r="L240">
            <v>-127.64</v>
          </cell>
          <cell r="M240">
            <v>488.83333333333331</v>
          </cell>
          <cell r="N240">
            <v>536.64</v>
          </cell>
          <cell r="O240">
            <v>568.38</v>
          </cell>
          <cell r="P240">
            <v>1122.82</v>
          </cell>
          <cell r="Q240">
            <v>1469.82</v>
          </cell>
          <cell r="R240">
            <v>486.22</v>
          </cell>
          <cell r="S240">
            <v>5020.6560000000009</v>
          </cell>
          <cell r="T240">
            <v>16.850000000000001</v>
          </cell>
          <cell r="U240">
            <v>257.93</v>
          </cell>
          <cell r="V240">
            <v>273.70999999999998</v>
          </cell>
          <cell r="W240">
            <v>106.1</v>
          </cell>
          <cell r="X240">
            <v>143.56</v>
          </cell>
          <cell r="Y240">
            <v>957.7800000000002</v>
          </cell>
          <cell r="Z240">
            <v>11879.49</v>
          </cell>
          <cell r="AA240">
            <v>9566.84</v>
          </cell>
          <cell r="AB240">
            <v>13217.77</v>
          </cell>
          <cell r="AC240">
            <v>17905.009999999998</v>
          </cell>
          <cell r="AD240">
            <v>13142.2775</v>
          </cell>
          <cell r="AE240">
            <v>8503.26</v>
          </cell>
          <cell r="AF240">
            <v>2279.6</v>
          </cell>
          <cell r="AG240">
            <v>2007.69</v>
          </cell>
          <cell r="AH240">
            <v>1738.72</v>
          </cell>
          <cell r="AI240">
            <v>3119.07</v>
          </cell>
          <cell r="AJ240">
            <v>3529.6680000000001</v>
          </cell>
          <cell r="AK240">
            <v>19823.89</v>
          </cell>
          <cell r="AL240">
            <v>6426.95</v>
          </cell>
          <cell r="AM240">
            <v>12304.4</v>
          </cell>
          <cell r="AN240">
            <v>12851.746666666666</v>
          </cell>
          <cell r="AO240">
            <v>3391.38</v>
          </cell>
          <cell r="AP240">
            <v>3141.1</v>
          </cell>
          <cell r="AQ240">
            <v>2986.41</v>
          </cell>
          <cell r="AR240">
            <v>3000.62</v>
          </cell>
          <cell r="AS240">
            <v>2888.9</v>
          </cell>
          <cell r="AT240">
            <v>3081.6819999999998</v>
          </cell>
          <cell r="AU240">
            <v>4157.2</v>
          </cell>
          <cell r="AV240">
            <v>7905.86</v>
          </cell>
          <cell r="AW240">
            <v>605.52</v>
          </cell>
          <cell r="AX240">
            <v>604.36</v>
          </cell>
          <cell r="AY240">
            <v>653.79</v>
          </cell>
          <cell r="AZ240">
            <v>208.22</v>
          </cell>
          <cell r="BA240">
            <v>-15.62</v>
          </cell>
          <cell r="BC240">
            <v>2467.5240000000003</v>
          </cell>
          <cell r="BD240">
            <v>1788.19</v>
          </cell>
          <cell r="BE240">
            <v>3486.85</v>
          </cell>
        </row>
        <row r="241">
          <cell r="A241">
            <v>24062</v>
          </cell>
          <cell r="B241" t="str">
            <v>N.E._GEN_SANDY PR</v>
          </cell>
          <cell r="C241" t="str">
            <v>NPX</v>
          </cell>
          <cell r="D241">
            <v>24001.7</v>
          </cell>
          <cell r="E241">
            <v>28261.9</v>
          </cell>
          <cell r="F241">
            <v>35160.980000000003</v>
          </cell>
          <cell r="G241">
            <v>20744.37</v>
          </cell>
          <cell r="H241">
            <v>18485.650000000001</v>
          </cell>
          <cell r="I241">
            <v>25330.92</v>
          </cell>
          <cell r="J241">
            <v>35592.870000000003</v>
          </cell>
          <cell r="K241">
            <v>26194.55</v>
          </cell>
          <cell r="L241">
            <v>27053.040000000001</v>
          </cell>
          <cell r="M241">
            <v>29613.486666666664</v>
          </cell>
          <cell r="N241">
            <v>5287.64</v>
          </cell>
          <cell r="O241">
            <v>9173.2999999999993</v>
          </cell>
          <cell r="P241">
            <v>9048.77</v>
          </cell>
          <cell r="Q241">
            <v>23183.18</v>
          </cell>
          <cell r="R241">
            <v>9073.66</v>
          </cell>
          <cell r="S241">
            <v>66919.86</v>
          </cell>
          <cell r="T241">
            <v>4329.38</v>
          </cell>
          <cell r="U241">
            <v>7121.39</v>
          </cell>
          <cell r="V241">
            <v>5814.26</v>
          </cell>
          <cell r="W241">
            <v>2751.77</v>
          </cell>
          <cell r="X241">
            <v>2703.31</v>
          </cell>
          <cell r="Y241">
            <v>30025.200000000001</v>
          </cell>
          <cell r="Z241">
            <v>169112.69</v>
          </cell>
          <cell r="AA241">
            <v>146045.13</v>
          </cell>
          <cell r="AB241">
            <v>198237.41</v>
          </cell>
          <cell r="AC241">
            <v>234605.61</v>
          </cell>
          <cell r="AD241">
            <v>187000.21</v>
          </cell>
          <cell r="AE241">
            <v>55446.12</v>
          </cell>
          <cell r="AF241">
            <v>37872.11</v>
          </cell>
          <cell r="AG241">
            <v>35397.94</v>
          </cell>
          <cell r="AH241">
            <v>25742.53</v>
          </cell>
          <cell r="AI241">
            <v>48921.07</v>
          </cell>
          <cell r="AJ241">
            <v>40675.954000000005</v>
          </cell>
          <cell r="AK241">
            <v>192612.48000000001</v>
          </cell>
          <cell r="AL241">
            <v>146426.70000000001</v>
          </cell>
          <cell r="AM241">
            <v>159691.98000000001</v>
          </cell>
          <cell r="AN241">
            <v>166243.72</v>
          </cell>
          <cell r="AO241">
            <v>47112.72</v>
          </cell>
          <cell r="AP241">
            <v>44526.49</v>
          </cell>
          <cell r="AQ241">
            <v>44445.51</v>
          </cell>
          <cell r="AR241">
            <v>44812.18</v>
          </cell>
          <cell r="AS241">
            <v>40832.639999999999</v>
          </cell>
          <cell r="AT241">
            <v>44345.907999999996</v>
          </cell>
          <cell r="AU241">
            <v>64552.160000000003</v>
          </cell>
          <cell r="AV241">
            <v>111678.48</v>
          </cell>
          <cell r="AW241">
            <v>9217</v>
          </cell>
          <cell r="AX241">
            <v>11475.85</v>
          </cell>
          <cell r="AY241">
            <v>10464.69</v>
          </cell>
          <cell r="AZ241">
            <v>4429.84</v>
          </cell>
          <cell r="BA241">
            <v>1852.98</v>
          </cell>
          <cell r="BC241">
            <v>44928.432000000015</v>
          </cell>
          <cell r="BD241">
            <v>34869.199999999997</v>
          </cell>
          <cell r="BE241">
            <v>74348.78</v>
          </cell>
        </row>
        <row r="242">
          <cell r="A242">
            <v>24063</v>
          </cell>
          <cell r="B242" t="str">
            <v>O.H._GEN_BRUCE</v>
          </cell>
          <cell r="C242" t="str">
            <v>OH</v>
          </cell>
          <cell r="D242">
            <v>2309.75</v>
          </cell>
          <cell r="E242">
            <v>2815.17</v>
          </cell>
          <cell r="F242">
            <v>5842.34</v>
          </cell>
          <cell r="G242">
            <v>1722.79</v>
          </cell>
          <cell r="H242">
            <v>1530.27</v>
          </cell>
          <cell r="I242">
            <v>2844.0639999999999</v>
          </cell>
          <cell r="J242">
            <v>732.07</v>
          </cell>
          <cell r="K242">
            <v>-1169.71</v>
          </cell>
          <cell r="L242">
            <v>-2949.89</v>
          </cell>
          <cell r="M242">
            <v>-1129.1766666666665</v>
          </cell>
          <cell r="N242">
            <v>1088.23</v>
          </cell>
          <cell r="O242">
            <v>793.5</v>
          </cell>
          <cell r="P242">
            <v>2031.89</v>
          </cell>
          <cell r="Q242">
            <v>2116.86</v>
          </cell>
          <cell r="R242">
            <v>701.99</v>
          </cell>
          <cell r="S242">
            <v>8078.9639999999999</v>
          </cell>
          <cell r="T242">
            <v>-377.95</v>
          </cell>
          <cell r="U242">
            <v>-158.83000000000001</v>
          </cell>
          <cell r="V242">
            <v>244.78</v>
          </cell>
          <cell r="W242">
            <v>0.96</v>
          </cell>
          <cell r="X242">
            <v>123.43</v>
          </cell>
          <cell r="Y242">
            <v>-436.56</v>
          </cell>
          <cell r="Z242">
            <v>15815.68</v>
          </cell>
          <cell r="AA242">
            <v>13029</v>
          </cell>
          <cell r="AB242">
            <v>17774.09</v>
          </cell>
          <cell r="AC242">
            <v>23999.05</v>
          </cell>
          <cell r="AD242">
            <v>17654.455000000002</v>
          </cell>
          <cell r="AE242">
            <v>6241.9</v>
          </cell>
          <cell r="AF242">
            <v>3454.44</v>
          </cell>
          <cell r="AG242">
            <v>3906.99</v>
          </cell>
          <cell r="AH242">
            <v>3575.26</v>
          </cell>
          <cell r="AI242">
            <v>3833.66</v>
          </cell>
          <cell r="AJ242">
            <v>4202.45</v>
          </cell>
          <cell r="AK242">
            <v>24302.55</v>
          </cell>
          <cell r="AL242">
            <v>7801.98</v>
          </cell>
          <cell r="AM242">
            <v>15520.23</v>
          </cell>
          <cell r="AN242">
            <v>15874.92</v>
          </cell>
          <cell r="AO242">
            <v>3848.07</v>
          </cell>
          <cell r="AP242">
            <v>4093.17</v>
          </cell>
          <cell r="AQ242">
            <v>3335.11</v>
          </cell>
          <cell r="AR242">
            <v>3396.34</v>
          </cell>
          <cell r="AS242">
            <v>2618.4899999999998</v>
          </cell>
          <cell r="AT242">
            <v>3458.2359999999999</v>
          </cell>
          <cell r="AU242">
            <v>4630.21</v>
          </cell>
          <cell r="AV242">
            <v>9240.81</v>
          </cell>
          <cell r="AW242">
            <v>745.16</v>
          </cell>
          <cell r="AX242">
            <v>802.05</v>
          </cell>
          <cell r="AY242">
            <v>770.83</v>
          </cell>
          <cell r="AZ242">
            <v>289.47000000000003</v>
          </cell>
          <cell r="BA242">
            <v>-273.07</v>
          </cell>
          <cell r="BC242">
            <v>2801.3280000000004</v>
          </cell>
          <cell r="BD242">
            <v>1674.79</v>
          </cell>
          <cell r="BE242">
            <v>1299.76</v>
          </cell>
        </row>
        <row r="243">
          <cell r="A243">
            <v>24065</v>
          </cell>
          <cell r="B243" t="str">
            <v>PJM_GEN_KEYSTONE</v>
          </cell>
          <cell r="C243" t="str">
            <v>PJM</v>
          </cell>
          <cell r="D243">
            <v>15070.68</v>
          </cell>
          <cell r="E243">
            <v>4043.46</v>
          </cell>
          <cell r="F243">
            <v>24707.54</v>
          </cell>
          <cell r="G243">
            <v>3534.8</v>
          </cell>
          <cell r="H243">
            <v>3149.28</v>
          </cell>
          <cell r="I243">
            <v>10101.152</v>
          </cell>
          <cell r="J243">
            <v>-1188.24</v>
          </cell>
          <cell r="K243">
            <v>-5485.31</v>
          </cell>
          <cell r="L243">
            <v>-10297.030000000001</v>
          </cell>
          <cell r="M243">
            <v>-5656.86</v>
          </cell>
          <cell r="N243">
            <v>2929.02</v>
          </cell>
          <cell r="O243">
            <v>1662.68</v>
          </cell>
          <cell r="P243">
            <v>5050.6499999999996</v>
          </cell>
          <cell r="Q243">
            <v>4185.76</v>
          </cell>
          <cell r="R243">
            <v>1410.46</v>
          </cell>
          <cell r="S243">
            <v>18286.284</v>
          </cell>
          <cell r="T243">
            <v>-1994.87</v>
          </cell>
          <cell r="U243">
            <v>-730.9</v>
          </cell>
          <cell r="V243">
            <v>119.75</v>
          </cell>
          <cell r="W243">
            <v>-137.88</v>
          </cell>
          <cell r="X243">
            <v>151.33000000000001</v>
          </cell>
          <cell r="Y243">
            <v>-4115.8500000000004</v>
          </cell>
          <cell r="Z243">
            <v>33764.81</v>
          </cell>
          <cell r="AA243">
            <v>27715.94</v>
          </cell>
          <cell r="AB243">
            <v>35924.67</v>
          </cell>
          <cell r="AC243">
            <v>45827.61</v>
          </cell>
          <cell r="AD243">
            <v>35808.2575</v>
          </cell>
          <cell r="AE243">
            <v>46983.72</v>
          </cell>
          <cell r="AF243">
            <v>12829.14</v>
          </cell>
          <cell r="AG243">
            <v>10886.03</v>
          </cell>
          <cell r="AH243">
            <v>8770.82</v>
          </cell>
          <cell r="AI243">
            <v>7493.51</v>
          </cell>
          <cell r="AJ243">
            <v>17392.643999999997</v>
          </cell>
          <cell r="AK243">
            <v>89932.07</v>
          </cell>
          <cell r="AL243">
            <v>11112.68</v>
          </cell>
          <cell r="AM243">
            <v>33302.18</v>
          </cell>
          <cell r="AN243">
            <v>44782.31</v>
          </cell>
          <cell r="AO243">
            <v>8568.67</v>
          </cell>
          <cell r="AP243">
            <v>9096.6200000000008</v>
          </cell>
          <cell r="AQ243">
            <v>8269.23</v>
          </cell>
          <cell r="AR243">
            <v>8363.1299999999992</v>
          </cell>
          <cell r="AS243">
            <v>8230.67</v>
          </cell>
          <cell r="AT243">
            <v>8505.6640000000007</v>
          </cell>
          <cell r="AU243">
            <v>10880.93</v>
          </cell>
          <cell r="AV243">
            <v>21160.080000000002</v>
          </cell>
          <cell r="AW243">
            <v>1541.24</v>
          </cell>
          <cell r="AX243">
            <v>1615.38</v>
          </cell>
          <cell r="AY243">
            <v>1974.99</v>
          </cell>
          <cell r="AZ243">
            <v>624.59</v>
          </cell>
          <cell r="BA243">
            <v>-720</v>
          </cell>
          <cell r="BC243">
            <v>6043.4400000000005</v>
          </cell>
          <cell r="BD243">
            <v>6379.24</v>
          </cell>
          <cell r="BE243">
            <v>15399.81</v>
          </cell>
        </row>
        <row r="244">
          <cell r="A244">
            <v>24077</v>
          </cell>
          <cell r="B244" t="str">
            <v>GOWANUS_GT1_1</v>
          </cell>
          <cell r="C244" t="str">
            <v>N.Y.C.</v>
          </cell>
          <cell r="D244">
            <v>64875.54</v>
          </cell>
          <cell r="E244">
            <v>58679.360000000001</v>
          </cell>
          <cell r="F244">
            <v>64613.23</v>
          </cell>
          <cell r="G244">
            <v>50111.91</v>
          </cell>
          <cell r="H244">
            <v>47820.15</v>
          </cell>
          <cell r="I244">
            <v>57220.038</v>
          </cell>
          <cell r="J244">
            <v>40132.69</v>
          </cell>
          <cell r="K244">
            <v>34825.99</v>
          </cell>
          <cell r="L244">
            <v>38035.86</v>
          </cell>
          <cell r="M244">
            <v>37664.846666666665</v>
          </cell>
          <cell r="N244">
            <v>4655.8500000000004</v>
          </cell>
          <cell r="O244">
            <v>11834.42</v>
          </cell>
          <cell r="P244">
            <v>11838.24</v>
          </cell>
          <cell r="Q244">
            <v>21747.93</v>
          </cell>
          <cell r="R244">
            <v>11236.33</v>
          </cell>
          <cell r="S244">
            <v>73575.323999999993</v>
          </cell>
          <cell r="T244">
            <v>6440.35</v>
          </cell>
          <cell r="U244">
            <v>10942.83</v>
          </cell>
          <cell r="V244">
            <v>8538.0300000000007</v>
          </cell>
          <cell r="W244">
            <v>4637.8900000000003</v>
          </cell>
          <cell r="X244">
            <v>4422.42</v>
          </cell>
          <cell r="Y244">
            <v>41977.823999999993</v>
          </cell>
          <cell r="Z244">
            <v>182985.4</v>
          </cell>
          <cell r="AA244">
            <v>166313.66</v>
          </cell>
          <cell r="AB244">
            <v>217373.04</v>
          </cell>
          <cell r="AC244">
            <v>302097.56</v>
          </cell>
          <cell r="AD244">
            <v>217192.41499999998</v>
          </cell>
          <cell r="AE244">
            <v>137049.57</v>
          </cell>
          <cell r="AF244">
            <v>121475.71</v>
          </cell>
          <cell r="AG244">
            <v>127603.43</v>
          </cell>
          <cell r="AH244">
            <v>112723.03</v>
          </cell>
          <cell r="AI244">
            <v>123169.8</v>
          </cell>
          <cell r="AJ244">
            <v>124404.308</v>
          </cell>
          <cell r="AK244">
            <v>218896.98</v>
          </cell>
          <cell r="AL244">
            <v>200305.07</v>
          </cell>
          <cell r="AM244">
            <v>214028.43</v>
          </cell>
          <cell r="AN244">
            <v>211076.82666666666</v>
          </cell>
          <cell r="AO244">
            <v>70946.16</v>
          </cell>
          <cell r="AP244">
            <v>68504.649999999994</v>
          </cell>
          <cell r="AQ244">
            <v>69650.55</v>
          </cell>
          <cell r="AR244">
            <v>70963.509999999995</v>
          </cell>
          <cell r="AS244">
            <v>68439.740000000005</v>
          </cell>
          <cell r="AT244">
            <v>69700.921999999991</v>
          </cell>
          <cell r="AU244">
            <v>100652.11</v>
          </cell>
          <cell r="AV244">
            <v>182288.13</v>
          </cell>
          <cell r="AW244">
            <v>17007.29</v>
          </cell>
          <cell r="AX244">
            <v>19130.88</v>
          </cell>
          <cell r="AY244">
            <v>19361.43</v>
          </cell>
          <cell r="AZ244">
            <v>14484.65</v>
          </cell>
          <cell r="BA244">
            <v>5980.45</v>
          </cell>
          <cell r="BC244">
            <v>91157.639999999985</v>
          </cell>
          <cell r="BD244">
            <v>80802.77</v>
          </cell>
          <cell r="BE244">
            <v>152228.59</v>
          </cell>
        </row>
        <row r="245">
          <cell r="A245">
            <v>24078</v>
          </cell>
          <cell r="B245" t="str">
            <v>GOWANUS_GT1_2</v>
          </cell>
          <cell r="C245" t="str">
            <v>N.Y.C.</v>
          </cell>
          <cell r="D245">
            <v>64875.54</v>
          </cell>
          <cell r="E245">
            <v>58679.360000000001</v>
          </cell>
          <cell r="F245">
            <v>64613.23</v>
          </cell>
          <cell r="G245">
            <v>50111.91</v>
          </cell>
          <cell r="H245">
            <v>47820.15</v>
          </cell>
          <cell r="I245">
            <v>57220.038</v>
          </cell>
          <cell r="J245">
            <v>40132.69</v>
          </cell>
          <cell r="K245">
            <v>34825.99</v>
          </cell>
          <cell r="L245">
            <v>38035.86</v>
          </cell>
          <cell r="M245">
            <v>37664.846666666665</v>
          </cell>
          <cell r="N245">
            <v>4655.8500000000004</v>
          </cell>
          <cell r="O245">
            <v>11834.42</v>
          </cell>
          <cell r="P245">
            <v>11838.24</v>
          </cell>
          <cell r="Q245">
            <v>21747.93</v>
          </cell>
          <cell r="R245">
            <v>11236.33</v>
          </cell>
          <cell r="S245">
            <v>73575.323999999993</v>
          </cell>
          <cell r="T245">
            <v>6440.35</v>
          </cell>
          <cell r="U245">
            <v>10942.83</v>
          </cell>
          <cell r="V245">
            <v>8538.0300000000007</v>
          </cell>
          <cell r="W245">
            <v>4637.8900000000003</v>
          </cell>
          <cell r="X245">
            <v>4422.42</v>
          </cell>
          <cell r="Y245">
            <v>41977.823999999993</v>
          </cell>
          <cell r="Z245">
            <v>182985.4</v>
          </cell>
          <cell r="AA245">
            <v>166313.66</v>
          </cell>
          <cell r="AB245">
            <v>217373.04</v>
          </cell>
          <cell r="AC245">
            <v>302097.56</v>
          </cell>
          <cell r="AD245">
            <v>217192.41499999998</v>
          </cell>
          <cell r="AE245">
            <v>137049.57</v>
          </cell>
          <cell r="AF245">
            <v>121475.71</v>
          </cell>
          <cell r="AG245">
            <v>127603.43</v>
          </cell>
          <cell r="AH245">
            <v>112723.03</v>
          </cell>
          <cell r="AI245">
            <v>123169.8</v>
          </cell>
          <cell r="AJ245">
            <v>124404.308</v>
          </cell>
          <cell r="AK245">
            <v>218896.98</v>
          </cell>
          <cell r="AL245">
            <v>200305.07</v>
          </cell>
          <cell r="AM245">
            <v>214028.43</v>
          </cell>
          <cell r="AN245">
            <v>211076.82666666666</v>
          </cell>
          <cell r="AO245">
            <v>70946.16</v>
          </cell>
          <cell r="AP245">
            <v>68504.649999999994</v>
          </cell>
          <cell r="AQ245">
            <v>69650.55</v>
          </cell>
          <cell r="AR245">
            <v>70963.509999999995</v>
          </cell>
          <cell r="AS245">
            <v>68439.740000000005</v>
          </cell>
          <cell r="AT245">
            <v>69700.921999999991</v>
          </cell>
          <cell r="AU245">
            <v>100652.11</v>
          </cell>
          <cell r="AV245">
            <v>182288.13</v>
          </cell>
          <cell r="AW245">
            <v>17007.29</v>
          </cell>
          <cell r="AX245">
            <v>19130.88</v>
          </cell>
          <cell r="AY245">
            <v>19361.43</v>
          </cell>
          <cell r="AZ245">
            <v>14484.65</v>
          </cell>
          <cell r="BA245">
            <v>5980.45</v>
          </cell>
          <cell r="BC245">
            <v>91157.639999999985</v>
          </cell>
          <cell r="BD245">
            <v>80802.77</v>
          </cell>
          <cell r="BE245">
            <v>152228.59</v>
          </cell>
        </row>
        <row r="246">
          <cell r="A246">
            <v>24079</v>
          </cell>
          <cell r="B246" t="str">
            <v>GOWANUS_GT1_3</v>
          </cell>
          <cell r="C246" t="str">
            <v>N.Y.C.</v>
          </cell>
          <cell r="D246">
            <v>64875.54</v>
          </cell>
          <cell r="E246">
            <v>58679.360000000001</v>
          </cell>
          <cell r="F246">
            <v>64613.23</v>
          </cell>
          <cell r="G246">
            <v>50111.91</v>
          </cell>
          <cell r="H246">
            <v>47820.15</v>
          </cell>
          <cell r="I246">
            <v>57220.038</v>
          </cell>
          <cell r="J246">
            <v>40132.69</v>
          </cell>
          <cell r="K246">
            <v>34825.99</v>
          </cell>
          <cell r="L246">
            <v>38035.86</v>
          </cell>
          <cell r="M246">
            <v>37664.846666666665</v>
          </cell>
          <cell r="N246">
            <v>4655.8500000000004</v>
          </cell>
          <cell r="O246">
            <v>11834.42</v>
          </cell>
          <cell r="P246">
            <v>11838.24</v>
          </cell>
          <cell r="Q246">
            <v>21746.2</v>
          </cell>
          <cell r="R246">
            <v>11235.38</v>
          </cell>
          <cell r="S246">
            <v>73572.108000000007</v>
          </cell>
          <cell r="T246">
            <v>6440.35</v>
          </cell>
          <cell r="U246">
            <v>10942.83</v>
          </cell>
          <cell r="V246">
            <v>8538.0300000000007</v>
          </cell>
          <cell r="W246">
            <v>4637.8900000000003</v>
          </cell>
          <cell r="X246">
            <v>4422.42</v>
          </cell>
          <cell r="Y246">
            <v>41977.823999999993</v>
          </cell>
          <cell r="Z246">
            <v>182985.4</v>
          </cell>
          <cell r="AA246">
            <v>166313.66</v>
          </cell>
          <cell r="AB246">
            <v>217373.04</v>
          </cell>
          <cell r="AC246">
            <v>302097.56</v>
          </cell>
          <cell r="AD246">
            <v>217192.41499999998</v>
          </cell>
          <cell r="AE246">
            <v>137049.57</v>
          </cell>
          <cell r="AF246">
            <v>121475.71</v>
          </cell>
          <cell r="AG246">
            <v>127603.43</v>
          </cell>
          <cell r="AH246">
            <v>112723.03</v>
          </cell>
          <cell r="AI246">
            <v>123169.8</v>
          </cell>
          <cell r="AJ246">
            <v>124404.308</v>
          </cell>
          <cell r="AK246">
            <v>218896.98</v>
          </cell>
          <cell r="AL246">
            <v>200305.07</v>
          </cell>
          <cell r="AM246">
            <v>214028.43</v>
          </cell>
          <cell r="AN246">
            <v>211076.82666666666</v>
          </cell>
          <cell r="AO246">
            <v>70946.16</v>
          </cell>
          <cell r="AP246">
            <v>68504.649999999994</v>
          </cell>
          <cell r="AQ246">
            <v>69650.55</v>
          </cell>
          <cell r="AR246">
            <v>70963.509999999995</v>
          </cell>
          <cell r="AS246">
            <v>68439.740000000005</v>
          </cell>
          <cell r="AT246">
            <v>69700.921999999991</v>
          </cell>
          <cell r="AU246">
            <v>100652.11</v>
          </cell>
          <cell r="AV246">
            <v>182288.13</v>
          </cell>
          <cell r="AW246">
            <v>17007.29</v>
          </cell>
          <cell r="AX246">
            <v>19130.88</v>
          </cell>
          <cell r="AY246">
            <v>19361.43</v>
          </cell>
          <cell r="AZ246">
            <v>14484.65</v>
          </cell>
          <cell r="BA246">
            <v>5980.45</v>
          </cell>
          <cell r="BC246">
            <v>91157.639999999985</v>
          </cell>
          <cell r="BD246">
            <v>80802.77</v>
          </cell>
          <cell r="BE246">
            <v>152228.59</v>
          </cell>
        </row>
        <row r="247">
          <cell r="A247">
            <v>24080</v>
          </cell>
          <cell r="B247" t="str">
            <v>GOWANUS_GT1_4</v>
          </cell>
          <cell r="C247" t="str">
            <v>N.Y.C.</v>
          </cell>
          <cell r="D247">
            <v>64875.54</v>
          </cell>
          <cell r="E247">
            <v>58679.360000000001</v>
          </cell>
          <cell r="F247">
            <v>64613.23</v>
          </cell>
          <cell r="G247">
            <v>50111.91</v>
          </cell>
          <cell r="H247">
            <v>47820.15</v>
          </cell>
          <cell r="I247">
            <v>57220.038</v>
          </cell>
          <cell r="J247">
            <v>40132.69</v>
          </cell>
          <cell r="K247">
            <v>34825.99</v>
          </cell>
          <cell r="L247">
            <v>38035.86</v>
          </cell>
          <cell r="M247">
            <v>37664.846666666665</v>
          </cell>
          <cell r="N247">
            <v>4655.8500000000004</v>
          </cell>
          <cell r="O247">
            <v>11834.42</v>
          </cell>
          <cell r="P247">
            <v>11838.24</v>
          </cell>
          <cell r="Q247">
            <v>21747.93</v>
          </cell>
          <cell r="R247">
            <v>11236.33</v>
          </cell>
          <cell r="S247">
            <v>73575.323999999993</v>
          </cell>
          <cell r="T247">
            <v>6440.35</v>
          </cell>
          <cell r="U247">
            <v>10942.83</v>
          </cell>
          <cell r="V247">
            <v>8538.0300000000007</v>
          </cell>
          <cell r="W247">
            <v>4637.8900000000003</v>
          </cell>
          <cell r="X247">
            <v>4422.42</v>
          </cell>
          <cell r="Y247">
            <v>41977.823999999993</v>
          </cell>
          <cell r="Z247">
            <v>182985.4</v>
          </cell>
          <cell r="AA247">
            <v>166313.66</v>
          </cell>
          <cell r="AB247">
            <v>217373.04</v>
          </cell>
          <cell r="AC247">
            <v>302097.56</v>
          </cell>
          <cell r="AD247">
            <v>217192.41499999998</v>
          </cell>
          <cell r="AE247">
            <v>137049.57</v>
          </cell>
          <cell r="AF247">
            <v>121475.71</v>
          </cell>
          <cell r="AG247">
            <v>127603.43</v>
          </cell>
          <cell r="AH247">
            <v>112723.03</v>
          </cell>
          <cell r="AI247">
            <v>123169.8</v>
          </cell>
          <cell r="AJ247">
            <v>124404.308</v>
          </cell>
          <cell r="AK247">
            <v>218896.98</v>
          </cell>
          <cell r="AL247">
            <v>200305.07</v>
          </cell>
          <cell r="AM247">
            <v>214028.43</v>
          </cell>
          <cell r="AN247">
            <v>211076.82666666666</v>
          </cell>
          <cell r="AO247">
            <v>70946.16</v>
          </cell>
          <cell r="AP247">
            <v>68504.649999999994</v>
          </cell>
          <cell r="AQ247">
            <v>69650.55</v>
          </cell>
          <cell r="AR247">
            <v>70963.509999999995</v>
          </cell>
          <cell r="AS247">
            <v>68439.740000000005</v>
          </cell>
          <cell r="AT247">
            <v>69700.921999999991</v>
          </cell>
          <cell r="AU247">
            <v>100652.11</v>
          </cell>
          <cell r="AV247">
            <v>182288.13</v>
          </cell>
          <cell r="AW247">
            <v>17007.29</v>
          </cell>
          <cell r="AX247">
            <v>19130.88</v>
          </cell>
          <cell r="AY247">
            <v>19361.43</v>
          </cell>
          <cell r="AZ247">
            <v>14484.65</v>
          </cell>
          <cell r="BA247">
            <v>5980.45</v>
          </cell>
          <cell r="BC247">
            <v>91157.639999999985</v>
          </cell>
          <cell r="BD247">
            <v>80802.77</v>
          </cell>
          <cell r="BE247">
            <v>152228.59</v>
          </cell>
        </row>
        <row r="248">
          <cell r="A248">
            <v>24084</v>
          </cell>
          <cell r="B248" t="str">
            <v>GOWANUS_GT1_5</v>
          </cell>
          <cell r="C248" t="str">
            <v>N.Y.C.</v>
          </cell>
          <cell r="D248">
            <v>64875.54</v>
          </cell>
          <cell r="E248">
            <v>58679.360000000001</v>
          </cell>
          <cell r="F248">
            <v>64613.23</v>
          </cell>
          <cell r="G248">
            <v>50111.91</v>
          </cell>
          <cell r="H248">
            <v>47820.15</v>
          </cell>
          <cell r="I248">
            <v>57220.038</v>
          </cell>
          <cell r="J248">
            <v>40132.69</v>
          </cell>
          <cell r="K248">
            <v>34825.99</v>
          </cell>
          <cell r="L248">
            <v>38035.86</v>
          </cell>
          <cell r="M248">
            <v>37664.846666666665</v>
          </cell>
          <cell r="N248">
            <v>4655.8500000000004</v>
          </cell>
          <cell r="O248">
            <v>11834.42</v>
          </cell>
          <cell r="P248">
            <v>11838.24</v>
          </cell>
          <cell r="Q248">
            <v>21747.93</v>
          </cell>
          <cell r="R248">
            <v>11236.33</v>
          </cell>
          <cell r="S248">
            <v>73575.323999999993</v>
          </cell>
          <cell r="T248">
            <v>6440.35</v>
          </cell>
          <cell r="U248">
            <v>10942.83</v>
          </cell>
          <cell r="V248">
            <v>8538.0300000000007</v>
          </cell>
          <cell r="W248">
            <v>4637.8900000000003</v>
          </cell>
          <cell r="X248">
            <v>4422.42</v>
          </cell>
          <cell r="Y248">
            <v>41977.823999999993</v>
          </cell>
          <cell r="Z248">
            <v>182985.4</v>
          </cell>
          <cell r="AA248">
            <v>166313.66</v>
          </cell>
          <cell r="AB248">
            <v>217373.04</v>
          </cell>
          <cell r="AC248">
            <v>302097.56</v>
          </cell>
          <cell r="AD248">
            <v>217192.41499999998</v>
          </cell>
          <cell r="AE248">
            <v>137049.57</v>
          </cell>
          <cell r="AF248">
            <v>121475.71</v>
          </cell>
          <cell r="AG248">
            <v>127603.43</v>
          </cell>
          <cell r="AH248">
            <v>112723.03</v>
          </cell>
          <cell r="AI248">
            <v>123169.8</v>
          </cell>
          <cell r="AJ248">
            <v>124404.308</v>
          </cell>
          <cell r="AK248">
            <v>218896.98</v>
          </cell>
          <cell r="AL248">
            <v>200305.07</v>
          </cell>
          <cell r="AM248">
            <v>214028.43</v>
          </cell>
          <cell r="AN248">
            <v>211076.82666666666</v>
          </cell>
          <cell r="AO248">
            <v>70946.16</v>
          </cell>
          <cell r="AP248">
            <v>68504.649999999994</v>
          </cell>
          <cell r="AQ248">
            <v>69650.55</v>
          </cell>
          <cell r="AR248">
            <v>70963.509999999995</v>
          </cell>
          <cell r="AS248">
            <v>68439.740000000005</v>
          </cell>
          <cell r="AT248">
            <v>69700.921999999991</v>
          </cell>
          <cell r="AU248">
            <v>100652.11</v>
          </cell>
          <cell r="AV248">
            <v>182288.13</v>
          </cell>
          <cell r="AW248">
            <v>17007.29</v>
          </cell>
          <cell r="AX248">
            <v>19130.88</v>
          </cell>
          <cell r="AY248">
            <v>19361.43</v>
          </cell>
          <cell r="AZ248">
            <v>14484.65</v>
          </cell>
          <cell r="BA248">
            <v>5980.45</v>
          </cell>
          <cell r="BC248">
            <v>91157.639999999985</v>
          </cell>
          <cell r="BD248">
            <v>80802.77</v>
          </cell>
          <cell r="BE248">
            <v>152228.59</v>
          </cell>
        </row>
        <row r="249">
          <cell r="A249">
            <v>24094</v>
          </cell>
          <cell r="B249" t="str">
            <v>ASTORIA_GT2_1</v>
          </cell>
          <cell r="C249" t="str">
            <v>N.Y.C.</v>
          </cell>
          <cell r="D249">
            <v>58361.02</v>
          </cell>
          <cell r="E249">
            <v>64918.71</v>
          </cell>
          <cell r="F249">
            <v>74021.83</v>
          </cell>
          <cell r="G249">
            <v>50233.83</v>
          </cell>
          <cell r="H249">
            <v>45966.05</v>
          </cell>
          <cell r="I249">
            <v>58700.288</v>
          </cell>
          <cell r="J249">
            <v>39868.32</v>
          </cell>
          <cell r="K249">
            <v>34583.550000000003</v>
          </cell>
          <cell r="L249">
            <v>37985.870000000003</v>
          </cell>
          <cell r="M249">
            <v>37479.246666666666</v>
          </cell>
          <cell r="N249">
            <v>4690.25</v>
          </cell>
          <cell r="O249">
            <v>11834.42</v>
          </cell>
          <cell r="P249">
            <v>10837.84</v>
          </cell>
          <cell r="Q249">
            <v>21646.21</v>
          </cell>
          <cell r="R249">
            <v>11735.38</v>
          </cell>
          <cell r="S249">
            <v>72892.92</v>
          </cell>
          <cell r="T249">
            <v>6368.05</v>
          </cell>
          <cell r="U249">
            <v>10842.84</v>
          </cell>
          <cell r="V249">
            <v>8438.0400000000009</v>
          </cell>
          <cell r="W249">
            <v>4575.95</v>
          </cell>
          <cell r="X249">
            <v>4330.93</v>
          </cell>
          <cell r="Y249">
            <v>41466.971999999994</v>
          </cell>
          <cell r="Z249">
            <v>182985.39</v>
          </cell>
          <cell r="AA249">
            <v>166413.66</v>
          </cell>
          <cell r="AB249">
            <v>217011.78</v>
          </cell>
          <cell r="AC249">
            <v>302077.57</v>
          </cell>
          <cell r="AD249">
            <v>217122.10000000003</v>
          </cell>
          <cell r="AE249">
            <v>121105.42</v>
          </cell>
          <cell r="AF249">
            <v>120903.12</v>
          </cell>
          <cell r="AG249">
            <v>134930.79</v>
          </cell>
          <cell r="AH249">
            <v>116903.35</v>
          </cell>
          <cell r="AI249">
            <v>91393.86</v>
          </cell>
          <cell r="AJ249">
            <v>117047.30799999999</v>
          </cell>
          <cell r="AK249">
            <v>218945.72</v>
          </cell>
          <cell r="AL249">
            <v>200105.08</v>
          </cell>
          <cell r="AM249">
            <v>213828.44</v>
          </cell>
          <cell r="AN249">
            <v>210959.74666666667</v>
          </cell>
          <cell r="AO249">
            <v>70819.45</v>
          </cell>
          <cell r="AP249">
            <v>67421.38</v>
          </cell>
          <cell r="AQ249">
            <v>69600.55</v>
          </cell>
          <cell r="AR249">
            <v>70721.929999999993</v>
          </cell>
          <cell r="AS249">
            <v>68481.59</v>
          </cell>
          <cell r="AT249">
            <v>69408.98000000001</v>
          </cell>
          <cell r="AU249">
            <v>101092.15</v>
          </cell>
          <cell r="AV249">
            <v>181968.13</v>
          </cell>
          <cell r="AW249">
            <v>17021.080000000002</v>
          </cell>
          <cell r="AX249">
            <v>19137.68</v>
          </cell>
          <cell r="AY249">
            <v>19369.900000000001</v>
          </cell>
          <cell r="AZ249">
            <v>14482.8</v>
          </cell>
          <cell r="BA249">
            <v>6016.45</v>
          </cell>
          <cell r="BC249">
            <v>91233.491999999998</v>
          </cell>
          <cell r="BD249">
            <v>80827.61</v>
          </cell>
          <cell r="BE249">
            <v>152305.21</v>
          </cell>
        </row>
        <row r="250">
          <cell r="A250">
            <v>24095</v>
          </cell>
          <cell r="B250" t="str">
            <v>ASTORIA_GT2_2</v>
          </cell>
          <cell r="C250" t="str">
            <v>N.Y.C.</v>
          </cell>
          <cell r="D250">
            <v>58361.02</v>
          </cell>
          <cell r="E250">
            <v>64918.71</v>
          </cell>
          <cell r="F250">
            <v>74021.83</v>
          </cell>
          <cell r="G250">
            <v>50233.83</v>
          </cell>
          <cell r="H250">
            <v>45966.05</v>
          </cell>
          <cell r="I250">
            <v>58700.288</v>
          </cell>
          <cell r="J250">
            <v>39868.32</v>
          </cell>
          <cell r="K250">
            <v>34583.550000000003</v>
          </cell>
          <cell r="L250">
            <v>37985.870000000003</v>
          </cell>
          <cell r="M250">
            <v>37479.246666666666</v>
          </cell>
          <cell r="N250">
            <v>4690.25</v>
          </cell>
          <cell r="O250">
            <v>11834.42</v>
          </cell>
          <cell r="P250">
            <v>10837.84</v>
          </cell>
          <cell r="Q250">
            <v>21646.21</v>
          </cell>
          <cell r="R250">
            <v>11735.38</v>
          </cell>
          <cell r="S250">
            <v>72892.92</v>
          </cell>
          <cell r="T250">
            <v>6368.05</v>
          </cell>
          <cell r="U250">
            <v>10842.84</v>
          </cell>
          <cell r="V250">
            <v>8438.0400000000009</v>
          </cell>
          <cell r="W250">
            <v>4575.95</v>
          </cell>
          <cell r="X250">
            <v>4330.93</v>
          </cell>
          <cell r="Y250">
            <v>41466.971999999994</v>
          </cell>
          <cell r="Z250">
            <v>182985.39</v>
          </cell>
          <cell r="AA250">
            <v>166413.66</v>
          </cell>
          <cell r="AB250">
            <v>217011.78</v>
          </cell>
          <cell r="AC250">
            <v>302077.57</v>
          </cell>
          <cell r="AD250">
            <v>217122.10000000003</v>
          </cell>
          <cell r="AE250">
            <v>121105.42</v>
          </cell>
          <cell r="AF250">
            <v>120903.12</v>
          </cell>
          <cell r="AG250">
            <v>134930.79</v>
          </cell>
          <cell r="AH250">
            <v>116903.35</v>
          </cell>
          <cell r="AI250">
            <v>91393.86</v>
          </cell>
          <cell r="AJ250">
            <v>117047.30799999999</v>
          </cell>
          <cell r="AK250">
            <v>218945.72</v>
          </cell>
          <cell r="AL250">
            <v>200105.08</v>
          </cell>
          <cell r="AM250">
            <v>213828.44</v>
          </cell>
          <cell r="AN250">
            <v>210959.74666666667</v>
          </cell>
          <cell r="AO250">
            <v>70819.45</v>
          </cell>
          <cell r="AP250">
            <v>67421.38</v>
          </cell>
          <cell r="AQ250">
            <v>69600.55</v>
          </cell>
          <cell r="AR250">
            <v>70721.929999999993</v>
          </cell>
          <cell r="AS250">
            <v>68481.59</v>
          </cell>
          <cell r="AT250">
            <v>69408.98000000001</v>
          </cell>
          <cell r="AU250">
            <v>101092.15</v>
          </cell>
          <cell r="AV250">
            <v>181968.13</v>
          </cell>
          <cell r="AW250">
            <v>17021.080000000002</v>
          </cell>
          <cell r="AX250">
            <v>19137.68</v>
          </cell>
          <cell r="AY250">
            <v>19369.900000000001</v>
          </cell>
          <cell r="AZ250">
            <v>14482.8</v>
          </cell>
          <cell r="BA250">
            <v>6016.45</v>
          </cell>
          <cell r="BC250">
            <v>91233.491999999998</v>
          </cell>
          <cell r="BD250">
            <v>80827.61</v>
          </cell>
          <cell r="BE250">
            <v>152305.21</v>
          </cell>
        </row>
        <row r="251">
          <cell r="A251">
            <v>24096</v>
          </cell>
          <cell r="B251" t="str">
            <v>ASTORIA_GT2_3</v>
          </cell>
          <cell r="C251" t="str">
            <v>N.Y.C.</v>
          </cell>
          <cell r="D251">
            <v>58361.02</v>
          </cell>
          <cell r="E251">
            <v>64918.71</v>
          </cell>
          <cell r="F251">
            <v>74021.83</v>
          </cell>
          <cell r="G251">
            <v>50233.83</v>
          </cell>
          <cell r="H251">
            <v>45966.05</v>
          </cell>
          <cell r="I251">
            <v>58700.288</v>
          </cell>
          <cell r="J251">
            <v>39868.32</v>
          </cell>
          <cell r="K251">
            <v>34583.550000000003</v>
          </cell>
          <cell r="L251">
            <v>37985.870000000003</v>
          </cell>
          <cell r="M251">
            <v>37479.246666666666</v>
          </cell>
          <cell r="N251">
            <v>4690.25</v>
          </cell>
          <cell r="O251">
            <v>11834.42</v>
          </cell>
          <cell r="P251">
            <v>10837.84</v>
          </cell>
          <cell r="Q251">
            <v>21646.21</v>
          </cell>
          <cell r="R251">
            <v>11735.38</v>
          </cell>
          <cell r="S251">
            <v>72892.92</v>
          </cell>
          <cell r="T251">
            <v>6368.05</v>
          </cell>
          <cell r="U251">
            <v>10842.84</v>
          </cell>
          <cell r="V251">
            <v>8438.0400000000009</v>
          </cell>
          <cell r="W251">
            <v>4575.95</v>
          </cell>
          <cell r="X251">
            <v>4330.93</v>
          </cell>
          <cell r="Y251">
            <v>41466.971999999994</v>
          </cell>
          <cell r="Z251">
            <v>182985.39</v>
          </cell>
          <cell r="AA251">
            <v>166413.66</v>
          </cell>
          <cell r="AB251">
            <v>217011.78</v>
          </cell>
          <cell r="AC251">
            <v>302077.57</v>
          </cell>
          <cell r="AD251">
            <v>217122.10000000003</v>
          </cell>
          <cell r="AE251">
            <v>121105.42</v>
          </cell>
          <cell r="AF251">
            <v>120903.12</v>
          </cell>
          <cell r="AG251">
            <v>134930.79</v>
          </cell>
          <cell r="AH251">
            <v>116903.35</v>
          </cell>
          <cell r="AI251">
            <v>91393.86</v>
          </cell>
          <cell r="AJ251">
            <v>117047.30799999999</v>
          </cell>
          <cell r="AK251">
            <v>218945.72</v>
          </cell>
          <cell r="AL251">
            <v>200105.08</v>
          </cell>
          <cell r="AM251">
            <v>213828.44</v>
          </cell>
          <cell r="AN251">
            <v>210959.74666666667</v>
          </cell>
          <cell r="AO251">
            <v>70819.45</v>
          </cell>
          <cell r="AP251">
            <v>67421.38</v>
          </cell>
          <cell r="AQ251">
            <v>69600.55</v>
          </cell>
          <cell r="AR251">
            <v>70721.929999999993</v>
          </cell>
          <cell r="AS251">
            <v>68481.59</v>
          </cell>
          <cell r="AT251">
            <v>69408.98000000001</v>
          </cell>
          <cell r="AU251">
            <v>101092.15</v>
          </cell>
          <cell r="AV251">
            <v>181968.13</v>
          </cell>
          <cell r="AW251">
            <v>17021.080000000002</v>
          </cell>
          <cell r="AX251">
            <v>19137.68</v>
          </cell>
          <cell r="AY251">
            <v>19369.900000000001</v>
          </cell>
          <cell r="AZ251">
            <v>14482.8</v>
          </cell>
          <cell r="BA251">
            <v>6016.45</v>
          </cell>
          <cell r="BC251">
            <v>91233.491999999998</v>
          </cell>
          <cell r="BD251">
            <v>80827.61</v>
          </cell>
          <cell r="BE251">
            <v>152305.21</v>
          </cell>
        </row>
        <row r="252">
          <cell r="A252">
            <v>24097</v>
          </cell>
          <cell r="B252" t="str">
            <v>ASTORIA_GT2_4</v>
          </cell>
          <cell r="C252" t="str">
            <v>N.Y.C.</v>
          </cell>
          <cell r="D252">
            <v>58361.02</v>
          </cell>
          <cell r="E252">
            <v>64918.71</v>
          </cell>
          <cell r="F252">
            <v>74021.83</v>
          </cell>
          <cell r="G252">
            <v>50233.83</v>
          </cell>
          <cell r="H252">
            <v>45966.05</v>
          </cell>
          <cell r="I252">
            <v>58700.288</v>
          </cell>
          <cell r="J252">
            <v>39868.32</v>
          </cell>
          <cell r="K252">
            <v>34583.550000000003</v>
          </cell>
          <cell r="L252">
            <v>37985.870000000003</v>
          </cell>
          <cell r="M252">
            <v>37479.246666666666</v>
          </cell>
          <cell r="N252">
            <v>4690.25</v>
          </cell>
          <cell r="O252">
            <v>11834.42</v>
          </cell>
          <cell r="P252">
            <v>10837.84</v>
          </cell>
          <cell r="Q252">
            <v>21646.21</v>
          </cell>
          <cell r="R252">
            <v>11735.38</v>
          </cell>
          <cell r="S252">
            <v>72892.92</v>
          </cell>
          <cell r="T252">
            <v>6368.05</v>
          </cell>
          <cell r="U252">
            <v>10842.84</v>
          </cell>
          <cell r="V252">
            <v>8438.0400000000009</v>
          </cell>
          <cell r="W252">
            <v>4575.95</v>
          </cell>
          <cell r="X252">
            <v>4330.93</v>
          </cell>
          <cell r="Y252">
            <v>41466.971999999994</v>
          </cell>
          <cell r="Z252">
            <v>182985.39</v>
          </cell>
          <cell r="AA252">
            <v>166413.66</v>
          </cell>
          <cell r="AB252">
            <v>217011.78</v>
          </cell>
          <cell r="AC252">
            <v>302077.57</v>
          </cell>
          <cell r="AD252">
            <v>217122.10000000003</v>
          </cell>
          <cell r="AE252">
            <v>121105.42</v>
          </cell>
          <cell r="AF252">
            <v>120903.12</v>
          </cell>
          <cell r="AG252">
            <v>134930.79</v>
          </cell>
          <cell r="AH252">
            <v>116903.35</v>
          </cell>
          <cell r="AI252">
            <v>91393.86</v>
          </cell>
          <cell r="AJ252">
            <v>117047.30799999999</v>
          </cell>
          <cell r="AK252">
            <v>218945.72</v>
          </cell>
          <cell r="AL252">
            <v>200105.08</v>
          </cell>
          <cell r="AM252">
            <v>213828.44</v>
          </cell>
          <cell r="AN252">
            <v>210959.74666666667</v>
          </cell>
          <cell r="AO252">
            <v>70819.45</v>
          </cell>
          <cell r="AP252">
            <v>67421.38</v>
          </cell>
          <cell r="AQ252">
            <v>69600.55</v>
          </cell>
          <cell r="AR252">
            <v>70721.929999999993</v>
          </cell>
          <cell r="AS252">
            <v>68481.59</v>
          </cell>
          <cell r="AT252">
            <v>69408.98000000001</v>
          </cell>
          <cell r="AU252">
            <v>101092.15</v>
          </cell>
          <cell r="AV252">
            <v>181968.13</v>
          </cell>
          <cell r="AW252">
            <v>17021.080000000002</v>
          </cell>
          <cell r="AX252">
            <v>19137.68</v>
          </cell>
          <cell r="AY252">
            <v>19369.900000000001</v>
          </cell>
          <cell r="AZ252">
            <v>14482.8</v>
          </cell>
          <cell r="BA252">
            <v>6016.45</v>
          </cell>
          <cell r="BC252">
            <v>91233.491999999998</v>
          </cell>
          <cell r="BD252">
            <v>80827.61</v>
          </cell>
          <cell r="BE252">
            <v>152305.21</v>
          </cell>
        </row>
        <row r="253">
          <cell r="A253">
            <v>24098</v>
          </cell>
          <cell r="B253" t="str">
            <v>ASTORIA_GT3_1</v>
          </cell>
          <cell r="C253" t="str">
            <v>N.Y.C.</v>
          </cell>
          <cell r="D253">
            <v>58361.02</v>
          </cell>
          <cell r="E253">
            <v>64918.71</v>
          </cell>
          <cell r="F253">
            <v>74021.83</v>
          </cell>
          <cell r="G253">
            <v>50233.83</v>
          </cell>
          <cell r="H253">
            <v>45966.05</v>
          </cell>
          <cell r="I253">
            <v>58700.288</v>
          </cell>
          <cell r="J253">
            <v>39868.32</v>
          </cell>
          <cell r="K253">
            <v>34583.550000000003</v>
          </cell>
          <cell r="L253">
            <v>37985.870000000003</v>
          </cell>
          <cell r="M253">
            <v>37479.246666666666</v>
          </cell>
          <cell r="N253">
            <v>4690.25</v>
          </cell>
          <cell r="O253">
            <v>11834.42</v>
          </cell>
          <cell r="P253">
            <v>10837.84</v>
          </cell>
          <cell r="Q253">
            <v>21646.21</v>
          </cell>
          <cell r="R253">
            <v>11735.38</v>
          </cell>
          <cell r="S253">
            <v>72892.92</v>
          </cell>
          <cell r="T253">
            <v>6368.05</v>
          </cell>
          <cell r="U253">
            <v>10842.84</v>
          </cell>
          <cell r="V253">
            <v>8438.0400000000009</v>
          </cell>
          <cell r="W253">
            <v>4575.95</v>
          </cell>
          <cell r="X253">
            <v>4330.93</v>
          </cell>
          <cell r="Y253">
            <v>41466.971999999994</v>
          </cell>
          <cell r="Z253">
            <v>182985.39</v>
          </cell>
          <cell r="AA253">
            <v>166413.66</v>
          </cell>
          <cell r="AB253">
            <v>217011.78</v>
          </cell>
          <cell r="AC253">
            <v>302077.57</v>
          </cell>
          <cell r="AD253">
            <v>217122.10000000003</v>
          </cell>
          <cell r="AE253">
            <v>121105.42</v>
          </cell>
          <cell r="AF253">
            <v>120903.12</v>
          </cell>
          <cell r="AG253">
            <v>134930.79</v>
          </cell>
          <cell r="AH253">
            <v>116903.35</v>
          </cell>
          <cell r="AI253">
            <v>91393.86</v>
          </cell>
          <cell r="AJ253">
            <v>117047.30799999999</v>
          </cell>
          <cell r="AK253">
            <v>218945.72</v>
          </cell>
          <cell r="AL253">
            <v>200105.08</v>
          </cell>
          <cell r="AM253">
            <v>213828.44</v>
          </cell>
          <cell r="AN253">
            <v>210959.74666666667</v>
          </cell>
          <cell r="AO253">
            <v>70819.45</v>
          </cell>
          <cell r="AP253">
            <v>67421.38</v>
          </cell>
          <cell r="AQ253">
            <v>69600.55</v>
          </cell>
          <cell r="AR253">
            <v>70721.929999999993</v>
          </cell>
          <cell r="AS253">
            <v>68481.59</v>
          </cell>
          <cell r="AT253">
            <v>69408.98000000001</v>
          </cell>
          <cell r="AU253">
            <v>101092.15</v>
          </cell>
          <cell r="AV253">
            <v>181968.13</v>
          </cell>
          <cell r="AW253">
            <v>17021.080000000002</v>
          </cell>
          <cell r="AX253">
            <v>19137.68</v>
          </cell>
          <cell r="AY253">
            <v>19369.900000000001</v>
          </cell>
          <cell r="AZ253">
            <v>14482.8</v>
          </cell>
          <cell r="BA253">
            <v>6016.45</v>
          </cell>
          <cell r="BC253">
            <v>91233.491999999998</v>
          </cell>
          <cell r="BD253">
            <v>80827.61</v>
          </cell>
          <cell r="BE253">
            <v>152305.21</v>
          </cell>
        </row>
        <row r="254">
          <cell r="A254">
            <v>24099</v>
          </cell>
          <cell r="B254" t="str">
            <v>ASTORIA_GT3_2</v>
          </cell>
          <cell r="C254" t="str">
            <v>N.Y.C.</v>
          </cell>
          <cell r="D254">
            <v>58361.02</v>
          </cell>
          <cell r="E254">
            <v>64918.71</v>
          </cell>
          <cell r="F254">
            <v>74021.83</v>
          </cell>
          <cell r="G254">
            <v>50233.83</v>
          </cell>
          <cell r="H254">
            <v>45966.05</v>
          </cell>
          <cell r="I254">
            <v>58700.288</v>
          </cell>
          <cell r="J254">
            <v>39868.32</v>
          </cell>
          <cell r="K254">
            <v>34583.550000000003</v>
          </cell>
          <cell r="L254">
            <v>37985.870000000003</v>
          </cell>
          <cell r="M254">
            <v>37479.246666666666</v>
          </cell>
          <cell r="N254">
            <v>4690.25</v>
          </cell>
          <cell r="O254">
            <v>11834.42</v>
          </cell>
          <cell r="P254">
            <v>10837.84</v>
          </cell>
          <cell r="Q254">
            <v>21646.21</v>
          </cell>
          <cell r="R254">
            <v>11735.38</v>
          </cell>
          <cell r="S254">
            <v>72892.92</v>
          </cell>
          <cell r="T254">
            <v>6368.05</v>
          </cell>
          <cell r="U254">
            <v>10842.84</v>
          </cell>
          <cell r="V254">
            <v>8438.0400000000009</v>
          </cell>
          <cell r="W254">
            <v>4575.95</v>
          </cell>
          <cell r="X254">
            <v>4330.93</v>
          </cell>
          <cell r="Y254">
            <v>41466.971999999994</v>
          </cell>
          <cell r="Z254">
            <v>182985.39</v>
          </cell>
          <cell r="AA254">
            <v>166413.66</v>
          </cell>
          <cell r="AB254">
            <v>217011.78</v>
          </cell>
          <cell r="AC254">
            <v>302077.57</v>
          </cell>
          <cell r="AD254">
            <v>217122.10000000003</v>
          </cell>
          <cell r="AE254">
            <v>121105.42</v>
          </cell>
          <cell r="AF254">
            <v>120903.12</v>
          </cell>
          <cell r="AG254">
            <v>134930.79</v>
          </cell>
          <cell r="AH254">
            <v>116903.35</v>
          </cell>
          <cell r="AI254">
            <v>91393.86</v>
          </cell>
          <cell r="AJ254">
            <v>117047.30799999999</v>
          </cell>
          <cell r="AK254">
            <v>218945.72</v>
          </cell>
          <cell r="AL254">
            <v>200105.08</v>
          </cell>
          <cell r="AM254">
            <v>213828.44</v>
          </cell>
          <cell r="AN254">
            <v>210959.74666666667</v>
          </cell>
          <cell r="AO254">
            <v>70819.45</v>
          </cell>
          <cell r="AP254">
            <v>67421.38</v>
          </cell>
          <cell r="AQ254">
            <v>69600.55</v>
          </cell>
          <cell r="AR254">
            <v>70721.929999999993</v>
          </cell>
          <cell r="AS254">
            <v>68481.59</v>
          </cell>
          <cell r="AT254">
            <v>69408.98000000001</v>
          </cell>
          <cell r="AU254">
            <v>101092.15</v>
          </cell>
          <cell r="AV254">
            <v>181968.13</v>
          </cell>
          <cell r="AW254">
            <v>17021.080000000002</v>
          </cell>
          <cell r="AX254">
            <v>19137.68</v>
          </cell>
          <cell r="AY254">
            <v>19369.900000000001</v>
          </cell>
          <cell r="AZ254">
            <v>14482.8</v>
          </cell>
          <cell r="BA254">
            <v>6016.45</v>
          </cell>
          <cell r="BC254">
            <v>91233.491999999998</v>
          </cell>
          <cell r="BD254">
            <v>80827.61</v>
          </cell>
          <cell r="BE254">
            <v>152305.21</v>
          </cell>
        </row>
        <row r="255">
          <cell r="A255">
            <v>24100</v>
          </cell>
          <cell r="B255" t="str">
            <v>ASTORIA_GT3_3</v>
          </cell>
          <cell r="C255" t="str">
            <v>N.Y.C.</v>
          </cell>
          <cell r="D255">
            <v>58361.02</v>
          </cell>
          <cell r="E255">
            <v>64918.71</v>
          </cell>
          <cell r="F255">
            <v>74021.83</v>
          </cell>
          <cell r="G255">
            <v>50233.83</v>
          </cell>
          <cell r="H255">
            <v>45966.05</v>
          </cell>
          <cell r="I255">
            <v>58700.288</v>
          </cell>
          <cell r="J255">
            <v>39868.32</v>
          </cell>
          <cell r="K255">
            <v>34583.550000000003</v>
          </cell>
          <cell r="L255">
            <v>37985.870000000003</v>
          </cell>
          <cell r="M255">
            <v>37479.246666666666</v>
          </cell>
          <cell r="N255">
            <v>4690.25</v>
          </cell>
          <cell r="O255">
            <v>11834.42</v>
          </cell>
          <cell r="P255">
            <v>10837.84</v>
          </cell>
          <cell r="Q255">
            <v>21646.21</v>
          </cell>
          <cell r="R255">
            <v>11735.38</v>
          </cell>
          <cell r="S255">
            <v>72892.92</v>
          </cell>
          <cell r="T255">
            <v>6368.05</v>
          </cell>
          <cell r="U255">
            <v>10842.84</v>
          </cell>
          <cell r="V255">
            <v>8438.0400000000009</v>
          </cell>
          <cell r="W255">
            <v>4575.95</v>
          </cell>
          <cell r="X255">
            <v>4330.93</v>
          </cell>
          <cell r="Y255">
            <v>41466.971999999994</v>
          </cell>
          <cell r="Z255">
            <v>182985.39</v>
          </cell>
          <cell r="AA255">
            <v>166413.66</v>
          </cell>
          <cell r="AB255">
            <v>217011.78</v>
          </cell>
          <cell r="AC255">
            <v>302077.57</v>
          </cell>
          <cell r="AD255">
            <v>217122.10000000003</v>
          </cell>
          <cell r="AE255">
            <v>121105.42</v>
          </cell>
          <cell r="AF255">
            <v>120903.12</v>
          </cell>
          <cell r="AG255">
            <v>134930.79</v>
          </cell>
          <cell r="AH255">
            <v>116903.35</v>
          </cell>
          <cell r="AI255">
            <v>91393.86</v>
          </cell>
          <cell r="AJ255">
            <v>117047.30799999999</v>
          </cell>
          <cell r="AK255">
            <v>218945.72</v>
          </cell>
          <cell r="AL255">
            <v>200105.08</v>
          </cell>
          <cell r="AM255">
            <v>213828.44</v>
          </cell>
          <cell r="AN255">
            <v>210959.74666666667</v>
          </cell>
          <cell r="AO255">
            <v>70819.45</v>
          </cell>
          <cell r="AP255">
            <v>67421.38</v>
          </cell>
          <cell r="AQ255">
            <v>69600.55</v>
          </cell>
          <cell r="AR255">
            <v>70721.929999999993</v>
          </cell>
          <cell r="AS255">
            <v>68481.59</v>
          </cell>
          <cell r="AT255">
            <v>69408.98000000001</v>
          </cell>
          <cell r="AU255">
            <v>101092.15</v>
          </cell>
          <cell r="AV255">
            <v>181968.13</v>
          </cell>
          <cell r="AW255">
            <v>17021.080000000002</v>
          </cell>
          <cell r="AX255">
            <v>19137.68</v>
          </cell>
          <cell r="AY255">
            <v>19369.900000000001</v>
          </cell>
          <cell r="AZ255">
            <v>14482.8</v>
          </cell>
          <cell r="BA255">
            <v>6016.45</v>
          </cell>
          <cell r="BC255">
            <v>91233.491999999998</v>
          </cell>
          <cell r="BD255">
            <v>80827.61</v>
          </cell>
          <cell r="BE255">
            <v>152305.21</v>
          </cell>
        </row>
        <row r="256">
          <cell r="A256">
            <v>24101</v>
          </cell>
          <cell r="B256" t="str">
            <v>ASTORIA_GT3_4</v>
          </cell>
          <cell r="C256" t="str">
            <v>N.Y.C.</v>
          </cell>
          <cell r="D256">
            <v>58361.02</v>
          </cell>
          <cell r="E256">
            <v>64918.71</v>
          </cell>
          <cell r="F256">
            <v>74021.83</v>
          </cell>
          <cell r="G256">
            <v>50233.83</v>
          </cell>
          <cell r="H256">
            <v>45966.05</v>
          </cell>
          <cell r="I256">
            <v>58700.288</v>
          </cell>
          <cell r="J256">
            <v>39868.32</v>
          </cell>
          <cell r="K256">
            <v>34583.550000000003</v>
          </cell>
          <cell r="L256">
            <v>37985.870000000003</v>
          </cell>
          <cell r="M256">
            <v>37479.246666666666</v>
          </cell>
          <cell r="N256">
            <v>4690.25</v>
          </cell>
          <cell r="O256">
            <v>11834.42</v>
          </cell>
          <cell r="P256">
            <v>10837.84</v>
          </cell>
          <cell r="Q256">
            <v>21646.21</v>
          </cell>
          <cell r="R256">
            <v>11735.38</v>
          </cell>
          <cell r="S256">
            <v>72892.92</v>
          </cell>
          <cell r="T256">
            <v>6368.05</v>
          </cell>
          <cell r="U256">
            <v>10842.84</v>
          </cell>
          <cell r="V256">
            <v>8438.0400000000009</v>
          </cell>
          <cell r="W256">
            <v>4575.95</v>
          </cell>
          <cell r="X256">
            <v>4330.93</v>
          </cell>
          <cell r="Y256">
            <v>41466.971999999994</v>
          </cell>
          <cell r="Z256">
            <v>182985.39</v>
          </cell>
          <cell r="AA256">
            <v>166413.66</v>
          </cell>
          <cell r="AB256">
            <v>217011.78</v>
          </cell>
          <cell r="AC256">
            <v>302077.57</v>
          </cell>
          <cell r="AD256">
            <v>217122.10000000003</v>
          </cell>
          <cell r="AE256">
            <v>121105.42</v>
          </cell>
          <cell r="AF256">
            <v>120903.12</v>
          </cell>
          <cell r="AG256">
            <v>134930.79</v>
          </cell>
          <cell r="AH256">
            <v>116903.35</v>
          </cell>
          <cell r="AI256">
            <v>91393.86</v>
          </cell>
          <cell r="AJ256">
            <v>117047.30799999999</v>
          </cell>
          <cell r="AK256">
            <v>218945.72</v>
          </cell>
          <cell r="AL256">
            <v>200105.08</v>
          </cell>
          <cell r="AM256">
            <v>213828.44</v>
          </cell>
          <cell r="AN256">
            <v>210959.74666666667</v>
          </cell>
          <cell r="AO256">
            <v>70819.45</v>
          </cell>
          <cell r="AP256">
            <v>67421.38</v>
          </cell>
          <cell r="AQ256">
            <v>69600.55</v>
          </cell>
          <cell r="AR256">
            <v>70721.929999999993</v>
          </cell>
          <cell r="AS256">
            <v>68481.59</v>
          </cell>
          <cell r="AT256">
            <v>69408.98000000001</v>
          </cell>
          <cell r="AU256">
            <v>101092.15</v>
          </cell>
          <cell r="AV256">
            <v>181968.13</v>
          </cell>
          <cell r="AW256">
            <v>17021.080000000002</v>
          </cell>
          <cell r="AX256">
            <v>19137.68</v>
          </cell>
          <cell r="AY256">
            <v>19369.900000000001</v>
          </cell>
          <cell r="AZ256">
            <v>14482.8</v>
          </cell>
          <cell r="BA256">
            <v>6016.45</v>
          </cell>
          <cell r="BC256">
            <v>91233.491999999998</v>
          </cell>
          <cell r="BD256">
            <v>80827.61</v>
          </cell>
          <cell r="BE256">
            <v>152305.21</v>
          </cell>
        </row>
        <row r="257">
          <cell r="A257">
            <v>24102</v>
          </cell>
          <cell r="B257" t="str">
            <v>ASTORIA_GT4_1</v>
          </cell>
          <cell r="C257" t="str">
            <v>N.Y.C.</v>
          </cell>
          <cell r="D257">
            <v>58361.02</v>
          </cell>
          <cell r="E257">
            <v>64918.71</v>
          </cell>
          <cell r="F257">
            <v>74021.83</v>
          </cell>
          <cell r="G257">
            <v>50233.83</v>
          </cell>
          <cell r="H257">
            <v>45966.05</v>
          </cell>
          <cell r="I257">
            <v>58700.288</v>
          </cell>
          <cell r="J257">
            <v>39868.32</v>
          </cell>
          <cell r="K257">
            <v>34583.550000000003</v>
          </cell>
          <cell r="L257">
            <v>37985.870000000003</v>
          </cell>
          <cell r="M257">
            <v>37479.246666666666</v>
          </cell>
          <cell r="N257">
            <v>4690.25</v>
          </cell>
          <cell r="O257">
            <v>11834.42</v>
          </cell>
          <cell r="P257">
            <v>10837.84</v>
          </cell>
          <cell r="Q257">
            <v>21646.21</v>
          </cell>
          <cell r="R257">
            <v>11735.38</v>
          </cell>
          <cell r="S257">
            <v>72892.92</v>
          </cell>
          <cell r="T257">
            <v>6368.05</v>
          </cell>
          <cell r="U257">
            <v>10842.84</v>
          </cell>
          <cell r="V257">
            <v>8438.0400000000009</v>
          </cell>
          <cell r="W257">
            <v>4575.95</v>
          </cell>
          <cell r="X257">
            <v>4330.93</v>
          </cell>
          <cell r="Y257">
            <v>41466.971999999994</v>
          </cell>
          <cell r="Z257">
            <v>182985.39</v>
          </cell>
          <cell r="AA257">
            <v>166413.66</v>
          </cell>
          <cell r="AB257">
            <v>217011.78</v>
          </cell>
          <cell r="AC257">
            <v>302077.57</v>
          </cell>
          <cell r="AD257">
            <v>217122.10000000003</v>
          </cell>
          <cell r="AE257">
            <v>121105.42</v>
          </cell>
          <cell r="AF257">
            <v>120903.12</v>
          </cell>
          <cell r="AG257">
            <v>134930.79</v>
          </cell>
          <cell r="AH257">
            <v>116903.35</v>
          </cell>
          <cell r="AI257">
            <v>91393.86</v>
          </cell>
          <cell r="AJ257">
            <v>117047.30799999999</v>
          </cell>
          <cell r="AK257">
            <v>218945.72</v>
          </cell>
          <cell r="AL257">
            <v>200105.08</v>
          </cell>
          <cell r="AM257">
            <v>213828.44</v>
          </cell>
          <cell r="AN257">
            <v>210959.74666666667</v>
          </cell>
          <cell r="AO257">
            <v>70819.45</v>
          </cell>
          <cell r="AP257">
            <v>67421.38</v>
          </cell>
          <cell r="AQ257">
            <v>69600.55</v>
          </cell>
          <cell r="AR257">
            <v>70721.929999999993</v>
          </cell>
          <cell r="AS257">
            <v>68481.59</v>
          </cell>
          <cell r="AT257">
            <v>69408.98000000001</v>
          </cell>
          <cell r="AU257">
            <v>101092.15</v>
          </cell>
          <cell r="AV257">
            <v>181968.13</v>
          </cell>
          <cell r="AW257">
            <v>17021.080000000002</v>
          </cell>
          <cell r="AX257">
            <v>19137.68</v>
          </cell>
          <cell r="AY257">
            <v>19369.900000000001</v>
          </cell>
          <cell r="AZ257">
            <v>14482.8</v>
          </cell>
          <cell r="BA257">
            <v>6016.45</v>
          </cell>
          <cell r="BC257">
            <v>91233.491999999998</v>
          </cell>
          <cell r="BD257">
            <v>80827.61</v>
          </cell>
          <cell r="BE257">
            <v>152305.21</v>
          </cell>
        </row>
        <row r="258">
          <cell r="A258">
            <v>24103</v>
          </cell>
          <cell r="B258" t="str">
            <v>ASTORIA_GT4_2</v>
          </cell>
          <cell r="C258" t="str">
            <v>N.Y.C.</v>
          </cell>
          <cell r="D258">
            <v>58361.02</v>
          </cell>
          <cell r="E258">
            <v>64918.71</v>
          </cell>
          <cell r="F258">
            <v>74021.83</v>
          </cell>
          <cell r="G258">
            <v>50233.83</v>
          </cell>
          <cell r="H258">
            <v>45966.05</v>
          </cell>
          <cell r="I258">
            <v>58700.288</v>
          </cell>
          <cell r="J258">
            <v>39868.32</v>
          </cell>
          <cell r="K258">
            <v>34583.550000000003</v>
          </cell>
          <cell r="L258">
            <v>37985.870000000003</v>
          </cell>
          <cell r="M258">
            <v>37479.246666666666</v>
          </cell>
          <cell r="N258">
            <v>4690.25</v>
          </cell>
          <cell r="O258">
            <v>11834.42</v>
          </cell>
          <cell r="P258">
            <v>10837.84</v>
          </cell>
          <cell r="Q258">
            <v>21646.21</v>
          </cell>
          <cell r="R258">
            <v>11735.38</v>
          </cell>
          <cell r="S258">
            <v>72892.92</v>
          </cell>
          <cell r="T258">
            <v>6368.05</v>
          </cell>
          <cell r="U258">
            <v>10842.84</v>
          </cell>
          <cell r="V258">
            <v>8438.0400000000009</v>
          </cell>
          <cell r="W258">
            <v>4575.95</v>
          </cell>
          <cell r="X258">
            <v>4330.93</v>
          </cell>
          <cell r="Y258">
            <v>41466.971999999994</v>
          </cell>
          <cell r="Z258">
            <v>182985.39</v>
          </cell>
          <cell r="AA258">
            <v>166413.66</v>
          </cell>
          <cell r="AB258">
            <v>217011.78</v>
          </cell>
          <cell r="AC258">
            <v>302077.57</v>
          </cell>
          <cell r="AD258">
            <v>217122.10000000003</v>
          </cell>
          <cell r="AE258">
            <v>121105.42</v>
          </cell>
          <cell r="AF258">
            <v>120903.12</v>
          </cell>
          <cell r="AG258">
            <v>134930.79</v>
          </cell>
          <cell r="AH258">
            <v>116903.35</v>
          </cell>
          <cell r="AI258">
            <v>91393.86</v>
          </cell>
          <cell r="AJ258">
            <v>117047.30799999999</v>
          </cell>
          <cell r="AK258">
            <v>218945.72</v>
          </cell>
          <cell r="AL258">
            <v>200105.08</v>
          </cell>
          <cell r="AM258">
            <v>213828.44</v>
          </cell>
          <cell r="AN258">
            <v>210959.74666666667</v>
          </cell>
          <cell r="AO258">
            <v>70819.45</v>
          </cell>
          <cell r="AP258">
            <v>67421.38</v>
          </cell>
          <cell r="AQ258">
            <v>69600.55</v>
          </cell>
          <cell r="AR258">
            <v>70721.929999999993</v>
          </cell>
          <cell r="AS258">
            <v>68481.59</v>
          </cell>
          <cell r="AT258">
            <v>69408.98000000001</v>
          </cell>
          <cell r="AU258">
            <v>101092.15</v>
          </cell>
          <cell r="AV258">
            <v>181968.13</v>
          </cell>
          <cell r="AW258">
            <v>17021.080000000002</v>
          </cell>
          <cell r="AX258">
            <v>19137.68</v>
          </cell>
          <cell r="AY258">
            <v>19369.900000000001</v>
          </cell>
          <cell r="AZ258">
            <v>14482.8</v>
          </cell>
          <cell r="BA258">
            <v>6016.45</v>
          </cell>
          <cell r="BC258">
            <v>91233.491999999998</v>
          </cell>
          <cell r="BD258">
            <v>80827.61</v>
          </cell>
          <cell r="BE258">
            <v>152305.21</v>
          </cell>
        </row>
        <row r="259">
          <cell r="A259">
            <v>24104</v>
          </cell>
          <cell r="B259" t="str">
            <v>ASTORIA_GT4_3</v>
          </cell>
          <cell r="C259" t="str">
            <v>N.Y.C.</v>
          </cell>
          <cell r="D259">
            <v>58361.02</v>
          </cell>
          <cell r="E259">
            <v>64918.71</v>
          </cell>
          <cell r="F259">
            <v>74021.83</v>
          </cell>
          <cell r="G259">
            <v>50233.83</v>
          </cell>
          <cell r="H259">
            <v>45966.05</v>
          </cell>
          <cell r="I259">
            <v>58700.288</v>
          </cell>
          <cell r="J259">
            <v>39868.32</v>
          </cell>
          <cell r="K259">
            <v>34583.550000000003</v>
          </cell>
          <cell r="L259">
            <v>37985.870000000003</v>
          </cell>
          <cell r="M259">
            <v>37479.246666666666</v>
          </cell>
          <cell r="N259">
            <v>4690.25</v>
          </cell>
          <cell r="O259">
            <v>11834.42</v>
          </cell>
          <cell r="P259">
            <v>10837.84</v>
          </cell>
          <cell r="Q259">
            <v>21646.21</v>
          </cell>
          <cell r="R259">
            <v>11735.38</v>
          </cell>
          <cell r="S259">
            <v>72892.92</v>
          </cell>
          <cell r="T259">
            <v>6368.05</v>
          </cell>
          <cell r="U259">
            <v>10842.84</v>
          </cell>
          <cell r="V259">
            <v>8438.0400000000009</v>
          </cell>
          <cell r="W259">
            <v>4575.95</v>
          </cell>
          <cell r="X259">
            <v>4330.93</v>
          </cell>
          <cell r="Y259">
            <v>41466.971999999994</v>
          </cell>
          <cell r="Z259">
            <v>182985.39</v>
          </cell>
          <cell r="AA259">
            <v>166413.66</v>
          </cell>
          <cell r="AB259">
            <v>217011.78</v>
          </cell>
          <cell r="AC259">
            <v>302077.57</v>
          </cell>
          <cell r="AD259">
            <v>217122.10000000003</v>
          </cell>
          <cell r="AE259">
            <v>121105.42</v>
          </cell>
          <cell r="AF259">
            <v>120903.12</v>
          </cell>
          <cell r="AG259">
            <v>134930.79</v>
          </cell>
          <cell r="AH259">
            <v>116903.35</v>
          </cell>
          <cell r="AI259">
            <v>91393.86</v>
          </cell>
          <cell r="AJ259">
            <v>117047.30799999999</v>
          </cell>
          <cell r="AK259">
            <v>218945.72</v>
          </cell>
          <cell r="AL259">
            <v>200105.08</v>
          </cell>
          <cell r="AM259">
            <v>213828.44</v>
          </cell>
          <cell r="AN259">
            <v>210959.74666666667</v>
          </cell>
          <cell r="AO259">
            <v>70819.45</v>
          </cell>
          <cell r="AP259">
            <v>67421.38</v>
          </cell>
          <cell r="AQ259">
            <v>69600.55</v>
          </cell>
          <cell r="AR259">
            <v>70721.929999999993</v>
          </cell>
          <cell r="AS259">
            <v>68481.59</v>
          </cell>
          <cell r="AT259">
            <v>69408.98000000001</v>
          </cell>
          <cell r="AU259">
            <v>101092.15</v>
          </cell>
          <cell r="AV259">
            <v>181968.13</v>
          </cell>
          <cell r="AW259">
            <v>17021.080000000002</v>
          </cell>
          <cell r="AX259">
            <v>19137.68</v>
          </cell>
          <cell r="AY259">
            <v>19369.900000000001</v>
          </cell>
          <cell r="AZ259">
            <v>14482.8</v>
          </cell>
          <cell r="BA259">
            <v>6016.45</v>
          </cell>
          <cell r="BC259">
            <v>91233.491999999998</v>
          </cell>
          <cell r="BD259">
            <v>80827.61</v>
          </cell>
          <cell r="BE259">
            <v>152305.21</v>
          </cell>
        </row>
        <row r="260">
          <cell r="A260">
            <v>24105</v>
          </cell>
          <cell r="B260" t="str">
            <v>ASTORIA_GT4_4</v>
          </cell>
          <cell r="C260" t="str">
            <v>N.Y.C.</v>
          </cell>
          <cell r="D260">
            <v>58361.02</v>
          </cell>
          <cell r="E260">
            <v>64918.71</v>
          </cell>
          <cell r="F260">
            <v>74021.83</v>
          </cell>
          <cell r="G260">
            <v>50233.83</v>
          </cell>
          <cell r="H260">
            <v>45966.05</v>
          </cell>
          <cell r="I260">
            <v>58700.288</v>
          </cell>
          <cell r="J260">
            <v>39868.32</v>
          </cell>
          <cell r="K260">
            <v>34583.550000000003</v>
          </cell>
          <cell r="L260">
            <v>37985.870000000003</v>
          </cell>
          <cell r="M260">
            <v>37479.246666666666</v>
          </cell>
          <cell r="N260">
            <v>4690.25</v>
          </cell>
          <cell r="O260">
            <v>11834.42</v>
          </cell>
          <cell r="P260">
            <v>10837.84</v>
          </cell>
          <cell r="Q260">
            <v>21646.21</v>
          </cell>
          <cell r="R260">
            <v>11735.38</v>
          </cell>
          <cell r="S260">
            <v>72892.92</v>
          </cell>
          <cell r="T260">
            <v>6368.05</v>
          </cell>
          <cell r="U260">
            <v>10842.84</v>
          </cell>
          <cell r="V260">
            <v>8438.0400000000009</v>
          </cell>
          <cell r="W260">
            <v>4575.95</v>
          </cell>
          <cell r="X260">
            <v>4330.93</v>
          </cell>
          <cell r="Y260">
            <v>41466.971999999994</v>
          </cell>
          <cell r="Z260">
            <v>182985.39</v>
          </cell>
          <cell r="AA260">
            <v>166413.66</v>
          </cell>
          <cell r="AB260">
            <v>217011.78</v>
          </cell>
          <cell r="AC260">
            <v>302077.57</v>
          </cell>
          <cell r="AD260">
            <v>217122.10000000003</v>
          </cell>
          <cell r="AE260">
            <v>121105.42</v>
          </cell>
          <cell r="AF260">
            <v>120903.12</v>
          </cell>
          <cell r="AG260">
            <v>134930.79</v>
          </cell>
          <cell r="AH260">
            <v>116903.35</v>
          </cell>
          <cell r="AI260">
            <v>91393.86</v>
          </cell>
          <cell r="AJ260">
            <v>117047.30799999999</v>
          </cell>
          <cell r="AK260">
            <v>218945.72</v>
          </cell>
          <cell r="AL260">
            <v>200105.08</v>
          </cell>
          <cell r="AM260">
            <v>213828.44</v>
          </cell>
          <cell r="AN260">
            <v>210959.74666666667</v>
          </cell>
          <cell r="AO260">
            <v>70819.45</v>
          </cell>
          <cell r="AP260">
            <v>67421.38</v>
          </cell>
          <cell r="AQ260">
            <v>69600.55</v>
          </cell>
          <cell r="AR260">
            <v>70721.929999999993</v>
          </cell>
          <cell r="AS260">
            <v>68481.59</v>
          </cell>
          <cell r="AT260">
            <v>69408.98000000001</v>
          </cell>
          <cell r="AU260">
            <v>101092.15</v>
          </cell>
          <cell r="AV260">
            <v>181968.13</v>
          </cell>
          <cell r="AW260">
            <v>17021.080000000002</v>
          </cell>
          <cell r="AX260">
            <v>19137.68</v>
          </cell>
          <cell r="AY260">
            <v>19369.900000000001</v>
          </cell>
          <cell r="AZ260">
            <v>14482.8</v>
          </cell>
          <cell r="BA260">
            <v>6016.45</v>
          </cell>
          <cell r="BC260">
            <v>91233.491999999998</v>
          </cell>
          <cell r="BD260">
            <v>80827.61</v>
          </cell>
          <cell r="BE260">
            <v>152305.21</v>
          </cell>
        </row>
        <row r="261">
          <cell r="A261">
            <v>24106</v>
          </cell>
          <cell r="B261" t="str">
            <v>ASTORIA_GT_5</v>
          </cell>
          <cell r="C261" t="str">
            <v>N.Y.C.</v>
          </cell>
          <cell r="D261">
            <v>58318.13</v>
          </cell>
          <cell r="E261">
            <v>64880.21</v>
          </cell>
          <cell r="F261">
            <v>73983.97</v>
          </cell>
          <cell r="G261">
            <v>50217.72</v>
          </cell>
          <cell r="H261">
            <v>45956.24</v>
          </cell>
          <cell r="I261">
            <v>58671.254000000001</v>
          </cell>
          <cell r="J261">
            <v>39868.32</v>
          </cell>
          <cell r="K261">
            <v>34583.550000000003</v>
          </cell>
          <cell r="L261">
            <v>37985.870000000003</v>
          </cell>
          <cell r="M261">
            <v>37479.246666666666</v>
          </cell>
          <cell r="N261">
            <v>4688.87</v>
          </cell>
          <cell r="O261">
            <v>11830.46</v>
          </cell>
          <cell r="P261">
            <v>10833.58</v>
          </cell>
          <cell r="Q261">
            <v>21639.22</v>
          </cell>
          <cell r="R261">
            <v>11732.9</v>
          </cell>
          <cell r="S261">
            <v>72870.035999999993</v>
          </cell>
          <cell r="T261">
            <v>6368.05</v>
          </cell>
          <cell r="U261">
            <v>10842.84</v>
          </cell>
          <cell r="V261">
            <v>8438.0400000000009</v>
          </cell>
          <cell r="W261">
            <v>4575.95</v>
          </cell>
          <cell r="X261">
            <v>4330.93</v>
          </cell>
          <cell r="Y261">
            <v>41466.971999999994</v>
          </cell>
          <cell r="Z261">
            <v>182985.39</v>
          </cell>
          <cell r="AA261">
            <v>166413.66</v>
          </cell>
          <cell r="AB261">
            <v>217011.78</v>
          </cell>
          <cell r="AC261">
            <v>302077.57</v>
          </cell>
          <cell r="AD261">
            <v>217122.10000000003</v>
          </cell>
          <cell r="AE261">
            <v>121105.42</v>
          </cell>
          <cell r="AF261">
            <v>120903.12</v>
          </cell>
          <cell r="AG261">
            <v>134910.10999999999</v>
          </cell>
          <cell r="AH261">
            <v>116902.15</v>
          </cell>
          <cell r="AI261">
            <v>91385.76</v>
          </cell>
          <cell r="AJ261">
            <v>117041.31199999999</v>
          </cell>
          <cell r="AK261">
            <v>218945.72</v>
          </cell>
          <cell r="AL261">
            <v>200105.08</v>
          </cell>
          <cell r="AM261">
            <v>213828.44</v>
          </cell>
          <cell r="AN261">
            <v>210959.74666666667</v>
          </cell>
          <cell r="AO261">
            <v>70819.45</v>
          </cell>
          <cell r="AP261">
            <v>67421.38</v>
          </cell>
          <cell r="AQ261">
            <v>69600.55</v>
          </cell>
          <cell r="AR261">
            <v>70721.929999999993</v>
          </cell>
          <cell r="AS261">
            <v>68481.59</v>
          </cell>
          <cell r="AT261">
            <v>69408.98000000001</v>
          </cell>
          <cell r="AU261">
            <v>101092.15</v>
          </cell>
          <cell r="AV261">
            <v>181968.13</v>
          </cell>
          <cell r="AW261">
            <v>17021.080000000002</v>
          </cell>
          <cell r="AX261">
            <v>19137.68</v>
          </cell>
          <cell r="AY261">
            <v>19369.900000000001</v>
          </cell>
          <cell r="AZ261">
            <v>14482.8</v>
          </cell>
          <cell r="BA261">
            <v>6016.45</v>
          </cell>
          <cell r="BC261">
            <v>91233.491999999998</v>
          </cell>
          <cell r="BD261">
            <v>80827.61</v>
          </cell>
          <cell r="BE261">
            <v>152305.21</v>
          </cell>
        </row>
        <row r="262">
          <cell r="A262">
            <v>24107</v>
          </cell>
          <cell r="B262" t="str">
            <v>ASTORIA_GT_7</v>
          </cell>
          <cell r="C262" t="str">
            <v>N.Y.C.</v>
          </cell>
          <cell r="D262">
            <v>58318.13</v>
          </cell>
          <cell r="E262">
            <v>64880.21</v>
          </cell>
          <cell r="F262">
            <v>73983.97</v>
          </cell>
          <cell r="G262">
            <v>50217.72</v>
          </cell>
          <cell r="H262">
            <v>45956.24</v>
          </cell>
          <cell r="I262">
            <v>58671.254000000001</v>
          </cell>
          <cell r="J262">
            <v>39868.32</v>
          </cell>
          <cell r="K262">
            <v>34583.550000000003</v>
          </cell>
          <cell r="L262">
            <v>37985.870000000003</v>
          </cell>
          <cell r="M262">
            <v>37479.246666666666</v>
          </cell>
          <cell r="N262">
            <v>4688.87</v>
          </cell>
          <cell r="O262">
            <v>11830.46</v>
          </cell>
          <cell r="P262">
            <v>10833.58</v>
          </cell>
          <cell r="Q262">
            <v>21639.22</v>
          </cell>
          <cell r="R262">
            <v>11732.9</v>
          </cell>
          <cell r="S262">
            <v>72870.035999999993</v>
          </cell>
          <cell r="T262">
            <v>6368.05</v>
          </cell>
          <cell r="U262">
            <v>10842.84</v>
          </cell>
          <cell r="V262">
            <v>8438.0400000000009</v>
          </cell>
          <cell r="W262">
            <v>4575.95</v>
          </cell>
          <cell r="X262">
            <v>4330.93</v>
          </cell>
          <cell r="Y262">
            <v>41466.971999999994</v>
          </cell>
          <cell r="Z262">
            <v>182985.39</v>
          </cell>
          <cell r="AA262">
            <v>166413.66</v>
          </cell>
          <cell r="AB262">
            <v>217011.78</v>
          </cell>
          <cell r="AC262">
            <v>302077.57</v>
          </cell>
          <cell r="AD262">
            <v>217122.10000000003</v>
          </cell>
          <cell r="AE262">
            <v>121105.42</v>
          </cell>
          <cell r="AF262">
            <v>120903.12</v>
          </cell>
          <cell r="AG262">
            <v>134910.10999999999</v>
          </cell>
          <cell r="AH262">
            <v>116902.15</v>
          </cell>
          <cell r="AI262">
            <v>91385.76</v>
          </cell>
          <cell r="AJ262">
            <v>117041.31199999999</v>
          </cell>
          <cell r="AK262">
            <v>218945.72</v>
          </cell>
          <cell r="AL262">
            <v>200105.08</v>
          </cell>
          <cell r="AM262">
            <v>213828.44</v>
          </cell>
          <cell r="AN262">
            <v>210959.74666666667</v>
          </cell>
          <cell r="AO262">
            <v>70819.45</v>
          </cell>
          <cell r="AP262">
            <v>67421.38</v>
          </cell>
          <cell r="AQ262">
            <v>69600.55</v>
          </cell>
          <cell r="AR262">
            <v>70721.929999999993</v>
          </cell>
          <cell r="AS262">
            <v>68481.59</v>
          </cell>
          <cell r="AT262">
            <v>69408.98000000001</v>
          </cell>
          <cell r="AU262">
            <v>101092.15</v>
          </cell>
          <cell r="AV262">
            <v>181968.13</v>
          </cell>
          <cell r="AW262">
            <v>17021.080000000002</v>
          </cell>
          <cell r="AX262">
            <v>19137.68</v>
          </cell>
          <cell r="AY262">
            <v>19369.900000000001</v>
          </cell>
          <cell r="AZ262">
            <v>14482.8</v>
          </cell>
          <cell r="BA262">
            <v>6016.45</v>
          </cell>
          <cell r="BC262">
            <v>91233.491999999998</v>
          </cell>
          <cell r="BD262">
            <v>80827.61</v>
          </cell>
          <cell r="BE262">
            <v>152305.21</v>
          </cell>
        </row>
        <row r="263">
          <cell r="A263">
            <v>24108</v>
          </cell>
          <cell r="B263" t="str">
            <v>ASTORIA_GT_8</v>
          </cell>
          <cell r="C263" t="str">
            <v>N.Y.C.</v>
          </cell>
          <cell r="D263">
            <v>58318.13</v>
          </cell>
          <cell r="E263">
            <v>64880.21</v>
          </cell>
          <cell r="F263">
            <v>73983.97</v>
          </cell>
          <cell r="G263">
            <v>50217.72</v>
          </cell>
          <cell r="H263">
            <v>45956.24</v>
          </cell>
          <cell r="I263">
            <v>58671.254000000001</v>
          </cell>
          <cell r="J263">
            <v>39868.32</v>
          </cell>
          <cell r="K263">
            <v>34583.550000000003</v>
          </cell>
          <cell r="L263">
            <v>37985.870000000003</v>
          </cell>
          <cell r="M263">
            <v>37479.246666666666</v>
          </cell>
          <cell r="N263">
            <v>4688.87</v>
          </cell>
          <cell r="O263">
            <v>11830.46</v>
          </cell>
          <cell r="P263">
            <v>10833.58</v>
          </cell>
          <cell r="Q263">
            <v>21639.22</v>
          </cell>
          <cell r="R263">
            <v>11732.9</v>
          </cell>
          <cell r="S263">
            <v>72870.035999999993</v>
          </cell>
          <cell r="T263">
            <v>6368.05</v>
          </cell>
          <cell r="U263">
            <v>10842.84</v>
          </cell>
          <cell r="V263">
            <v>8438.0400000000009</v>
          </cell>
          <cell r="W263">
            <v>4575.95</v>
          </cell>
          <cell r="X263">
            <v>4330.93</v>
          </cell>
          <cell r="Y263">
            <v>41466.971999999994</v>
          </cell>
          <cell r="Z263">
            <v>182985.39</v>
          </cell>
          <cell r="AA263">
            <v>166413.66</v>
          </cell>
          <cell r="AB263">
            <v>217011.78</v>
          </cell>
          <cell r="AC263">
            <v>302077.57</v>
          </cell>
          <cell r="AD263">
            <v>217122.10000000003</v>
          </cell>
          <cell r="AE263">
            <v>121105.42</v>
          </cell>
          <cell r="AF263">
            <v>120903.12</v>
          </cell>
          <cell r="AG263">
            <v>134910.10999999999</v>
          </cell>
          <cell r="AH263">
            <v>116902.15</v>
          </cell>
          <cell r="AI263">
            <v>91385.76</v>
          </cell>
          <cell r="AJ263">
            <v>117041.31199999999</v>
          </cell>
          <cell r="AK263">
            <v>218945.72</v>
          </cell>
          <cell r="AL263">
            <v>200105.08</v>
          </cell>
          <cell r="AM263">
            <v>213828.44</v>
          </cell>
          <cell r="AN263">
            <v>210959.74666666667</v>
          </cell>
          <cell r="AO263">
            <v>70819.45</v>
          </cell>
          <cell r="AP263">
            <v>67421.38</v>
          </cell>
          <cell r="AQ263">
            <v>69600.55</v>
          </cell>
          <cell r="AR263">
            <v>70721.929999999993</v>
          </cell>
          <cell r="AS263">
            <v>68481.59</v>
          </cell>
          <cell r="AT263">
            <v>69408.98000000001</v>
          </cell>
          <cell r="AU263">
            <v>101092.15</v>
          </cell>
          <cell r="AV263">
            <v>181968.13</v>
          </cell>
          <cell r="AW263">
            <v>17021.080000000002</v>
          </cell>
          <cell r="AX263">
            <v>19137.68</v>
          </cell>
          <cell r="AY263">
            <v>19369.900000000001</v>
          </cell>
          <cell r="AZ263">
            <v>14482.8</v>
          </cell>
          <cell r="BA263">
            <v>6016.45</v>
          </cell>
          <cell r="BC263">
            <v>91233.491999999998</v>
          </cell>
          <cell r="BD263">
            <v>80827.61</v>
          </cell>
          <cell r="BE263">
            <v>152305.21</v>
          </cell>
        </row>
        <row r="264">
          <cell r="A264">
            <v>24109</v>
          </cell>
          <cell r="B264" t="str">
            <v>ASTORIA_GT_9</v>
          </cell>
          <cell r="C264" t="str">
            <v>N.Y.C.</v>
          </cell>
          <cell r="D264">
            <v>58318.13</v>
          </cell>
          <cell r="E264">
            <v>64880.21</v>
          </cell>
          <cell r="F264">
            <v>73983.97</v>
          </cell>
          <cell r="G264">
            <v>50217.72</v>
          </cell>
          <cell r="H264">
            <v>45956.24</v>
          </cell>
          <cell r="I264">
            <v>58671.254000000001</v>
          </cell>
          <cell r="J264">
            <v>39868.32</v>
          </cell>
          <cell r="K264">
            <v>34583.550000000003</v>
          </cell>
          <cell r="L264">
            <v>37985.870000000003</v>
          </cell>
          <cell r="M264">
            <v>37479.246666666666</v>
          </cell>
          <cell r="N264">
            <v>4688.87</v>
          </cell>
          <cell r="O264">
            <v>11830.46</v>
          </cell>
          <cell r="P264">
            <v>10833.58</v>
          </cell>
          <cell r="Q264">
            <v>21639.22</v>
          </cell>
          <cell r="R264">
            <v>11732.9</v>
          </cell>
          <cell r="S264">
            <v>72870.035999999993</v>
          </cell>
          <cell r="T264">
            <v>6368.05</v>
          </cell>
          <cell r="U264">
            <v>10842.84</v>
          </cell>
          <cell r="V264">
            <v>8438.0400000000009</v>
          </cell>
          <cell r="W264">
            <v>4575.95</v>
          </cell>
          <cell r="X264">
            <v>4330.93</v>
          </cell>
          <cell r="Y264">
            <v>41466.971999999994</v>
          </cell>
          <cell r="Z264">
            <v>182985.39</v>
          </cell>
          <cell r="AA264">
            <v>166413.66</v>
          </cell>
          <cell r="AB264">
            <v>217011.78</v>
          </cell>
          <cell r="AC264">
            <v>302077.57</v>
          </cell>
          <cell r="AD264">
            <v>217122.10000000003</v>
          </cell>
          <cell r="AE264">
            <v>121105.42</v>
          </cell>
          <cell r="AF264">
            <v>120903.12</v>
          </cell>
          <cell r="AG264">
            <v>134910.10999999999</v>
          </cell>
          <cell r="AH264">
            <v>116902.15</v>
          </cell>
          <cell r="AI264">
            <v>91385.76</v>
          </cell>
          <cell r="AJ264">
            <v>117041.31199999999</v>
          </cell>
          <cell r="AK264">
            <v>218945.72</v>
          </cell>
          <cell r="AL264">
            <v>200105.08</v>
          </cell>
          <cell r="AM264">
            <v>213828.44</v>
          </cell>
          <cell r="AN264">
            <v>210959.74666666667</v>
          </cell>
          <cell r="AO264">
            <v>70819.45</v>
          </cell>
          <cell r="AP264">
            <v>67421.38</v>
          </cell>
          <cell r="AQ264">
            <v>69600.55</v>
          </cell>
          <cell r="AR264">
            <v>70721.929999999993</v>
          </cell>
          <cell r="AS264">
            <v>68481.59</v>
          </cell>
          <cell r="AT264">
            <v>69408.98000000001</v>
          </cell>
          <cell r="AU264">
            <v>101092.15</v>
          </cell>
          <cell r="AV264">
            <v>181968.13</v>
          </cell>
          <cell r="AW264">
            <v>17021.080000000002</v>
          </cell>
          <cell r="AX264">
            <v>19137.68</v>
          </cell>
          <cell r="AY264">
            <v>19369.900000000001</v>
          </cell>
          <cell r="AZ264">
            <v>14482.8</v>
          </cell>
          <cell r="BA264">
            <v>6016.45</v>
          </cell>
          <cell r="BC264">
            <v>91233.491999999998</v>
          </cell>
          <cell r="BD264">
            <v>80827.61</v>
          </cell>
          <cell r="BE264">
            <v>152305.21</v>
          </cell>
        </row>
        <row r="265">
          <cell r="A265">
            <v>24110</v>
          </cell>
          <cell r="B265" t="str">
            <v>ASTORIA_GT_10</v>
          </cell>
          <cell r="C265" t="str">
            <v>N.Y.C.</v>
          </cell>
          <cell r="D265">
            <v>68485.33</v>
          </cell>
          <cell r="E265">
            <v>53646.12</v>
          </cell>
          <cell r="F265">
            <v>73384.929999999993</v>
          </cell>
          <cell r="G265">
            <v>50205.74</v>
          </cell>
          <cell r="H265">
            <v>45956.25</v>
          </cell>
          <cell r="I265">
            <v>58335.673999999999</v>
          </cell>
          <cell r="J265">
            <v>40068.31</v>
          </cell>
          <cell r="K265">
            <v>34825.99</v>
          </cell>
          <cell r="L265">
            <v>38035.86</v>
          </cell>
          <cell r="M265">
            <v>37643.386666666665</v>
          </cell>
          <cell r="N265">
            <v>4688.8599999999997</v>
          </cell>
          <cell r="O265">
            <v>11830.45</v>
          </cell>
          <cell r="P265">
            <v>10833.57</v>
          </cell>
          <cell r="Q265">
            <v>21570.57</v>
          </cell>
          <cell r="R265">
            <v>12211.61</v>
          </cell>
          <cell r="S265">
            <v>73362.071999999986</v>
          </cell>
          <cell r="T265">
            <v>6313.45</v>
          </cell>
          <cell r="U265">
            <v>10692.12</v>
          </cell>
          <cell r="V265">
            <v>8353.0400000000009</v>
          </cell>
          <cell r="W265">
            <v>4527.16</v>
          </cell>
          <cell r="X265">
            <v>4322.43</v>
          </cell>
          <cell r="Y265">
            <v>41049.839999999997</v>
          </cell>
          <cell r="Z265">
            <v>183081.4</v>
          </cell>
          <cell r="AA265">
            <v>166709.66</v>
          </cell>
          <cell r="AB265">
            <v>217012.33</v>
          </cell>
          <cell r="AC265">
            <v>302097.56</v>
          </cell>
          <cell r="AD265">
            <v>217225.23749999999</v>
          </cell>
          <cell r="AE265">
            <v>155203.64000000001</v>
          </cell>
          <cell r="AF265">
            <v>121189.19</v>
          </cell>
          <cell r="AG265">
            <v>117248.47</v>
          </cell>
          <cell r="AH265">
            <v>107680.29</v>
          </cell>
          <cell r="AI265">
            <v>128331.31</v>
          </cell>
          <cell r="AJ265">
            <v>125930.58</v>
          </cell>
          <cell r="AK265">
            <v>218896.98</v>
          </cell>
          <cell r="AL265">
            <v>200280.28</v>
          </cell>
          <cell r="AM265">
            <v>214300.24</v>
          </cell>
          <cell r="AN265">
            <v>211159.16666666666</v>
          </cell>
          <cell r="AO265">
            <v>70836.22</v>
          </cell>
          <cell r="AP265">
            <v>68504.649999999994</v>
          </cell>
          <cell r="AQ265">
            <v>69802.67</v>
          </cell>
          <cell r="AR265">
            <v>70933.509999999995</v>
          </cell>
          <cell r="AS265">
            <v>68460.77</v>
          </cell>
          <cell r="AT265">
            <v>69707.563999999998</v>
          </cell>
          <cell r="AU265">
            <v>100947.76</v>
          </cell>
          <cell r="AV265">
            <v>182393.77</v>
          </cell>
          <cell r="AW265">
            <v>17016.22</v>
          </cell>
          <cell r="AX265">
            <v>19132.91</v>
          </cell>
          <cell r="AY265">
            <v>19364.689999999999</v>
          </cell>
          <cell r="AZ265">
            <v>14493.69</v>
          </cell>
          <cell r="BA265">
            <v>6008.87</v>
          </cell>
          <cell r="BC265">
            <v>91219.656000000017</v>
          </cell>
          <cell r="BD265">
            <v>80809.960000000006</v>
          </cell>
          <cell r="BE265">
            <v>152263.59</v>
          </cell>
        </row>
        <row r="266">
          <cell r="A266">
            <v>24111</v>
          </cell>
          <cell r="B266" t="str">
            <v>GOWANUS_GT1_6</v>
          </cell>
          <cell r="C266" t="str">
            <v>N.Y.C.</v>
          </cell>
          <cell r="D266">
            <v>64875.54</v>
          </cell>
          <cell r="E266">
            <v>58679.360000000001</v>
          </cell>
          <cell r="F266">
            <v>64613.23</v>
          </cell>
          <cell r="G266">
            <v>50111.91</v>
          </cell>
          <cell r="H266">
            <v>47820.15</v>
          </cell>
          <cell r="I266">
            <v>57220.038</v>
          </cell>
          <cell r="J266">
            <v>40132.69</v>
          </cell>
          <cell r="K266">
            <v>34825.99</v>
          </cell>
          <cell r="L266">
            <v>38035.86</v>
          </cell>
          <cell r="M266">
            <v>37664.846666666665</v>
          </cell>
          <cell r="N266">
            <v>4655.8500000000004</v>
          </cell>
          <cell r="O266">
            <v>11834.42</v>
          </cell>
          <cell r="P266">
            <v>11838.24</v>
          </cell>
          <cell r="Q266">
            <v>21747.93</v>
          </cell>
          <cell r="R266">
            <v>11236.33</v>
          </cell>
          <cell r="S266">
            <v>73575.323999999993</v>
          </cell>
          <cell r="T266">
            <v>6440.35</v>
          </cell>
          <cell r="U266">
            <v>10942.83</v>
          </cell>
          <cell r="V266">
            <v>8538.0300000000007</v>
          </cell>
          <cell r="W266">
            <v>4637.8900000000003</v>
          </cell>
          <cell r="X266">
            <v>4422.42</v>
          </cell>
          <cell r="Y266">
            <v>41977.823999999993</v>
          </cell>
          <cell r="Z266">
            <v>182985.4</v>
          </cell>
          <cell r="AA266">
            <v>166313.66</v>
          </cell>
          <cell r="AB266">
            <v>217373.04</v>
          </cell>
          <cell r="AC266">
            <v>302097.56</v>
          </cell>
          <cell r="AD266">
            <v>217192.41499999998</v>
          </cell>
          <cell r="AE266">
            <v>137049.57</v>
          </cell>
          <cell r="AF266">
            <v>121475.71</v>
          </cell>
          <cell r="AG266">
            <v>127603.43</v>
          </cell>
          <cell r="AH266">
            <v>112723.03</v>
          </cell>
          <cell r="AI266">
            <v>123169.8</v>
          </cell>
          <cell r="AJ266">
            <v>124404.308</v>
          </cell>
          <cell r="AK266">
            <v>218896.98</v>
          </cell>
          <cell r="AL266">
            <v>200305.07</v>
          </cell>
          <cell r="AM266">
            <v>214028.43</v>
          </cell>
          <cell r="AN266">
            <v>211076.82666666666</v>
          </cell>
          <cell r="AO266">
            <v>70946.16</v>
          </cell>
          <cell r="AP266">
            <v>68504.649999999994</v>
          </cell>
          <cell r="AQ266">
            <v>69650.55</v>
          </cell>
          <cell r="AR266">
            <v>70963.509999999995</v>
          </cell>
          <cell r="AS266">
            <v>68439.740000000005</v>
          </cell>
          <cell r="AT266">
            <v>69700.921999999991</v>
          </cell>
          <cell r="AU266">
            <v>100652.11</v>
          </cell>
          <cell r="AV266">
            <v>182288.13</v>
          </cell>
          <cell r="AW266">
            <v>17007.29</v>
          </cell>
          <cell r="AX266">
            <v>19130.88</v>
          </cell>
          <cell r="AY266">
            <v>19361.43</v>
          </cell>
          <cell r="AZ266">
            <v>14484.65</v>
          </cell>
          <cell r="BA266">
            <v>5980.45</v>
          </cell>
          <cell r="BC266">
            <v>91157.639999999985</v>
          </cell>
          <cell r="BD266">
            <v>80802.77</v>
          </cell>
          <cell r="BE266">
            <v>152228.59</v>
          </cell>
        </row>
        <row r="267">
          <cell r="A267">
            <v>24112</v>
          </cell>
          <cell r="B267" t="str">
            <v>GOWANUS_GT1_7</v>
          </cell>
          <cell r="C267" t="str">
            <v>N.Y.C.</v>
          </cell>
          <cell r="D267">
            <v>64875.54</v>
          </cell>
          <cell r="E267">
            <v>58679.360000000001</v>
          </cell>
          <cell r="F267">
            <v>64613.23</v>
          </cell>
          <cell r="G267">
            <v>50111.91</v>
          </cell>
          <cell r="H267">
            <v>47820.15</v>
          </cell>
          <cell r="I267">
            <v>57220.038</v>
          </cell>
          <cell r="J267">
            <v>40132.69</v>
          </cell>
          <cell r="K267">
            <v>34825.99</v>
          </cell>
          <cell r="L267">
            <v>38035.86</v>
          </cell>
          <cell r="M267">
            <v>37664.846666666665</v>
          </cell>
          <cell r="N267">
            <v>4655.8500000000004</v>
          </cell>
          <cell r="O267">
            <v>11834.42</v>
          </cell>
          <cell r="P267">
            <v>11838.24</v>
          </cell>
          <cell r="Q267">
            <v>21747.93</v>
          </cell>
          <cell r="R267">
            <v>11236.33</v>
          </cell>
          <cell r="S267">
            <v>73575.323999999993</v>
          </cell>
          <cell r="T267">
            <v>6440.35</v>
          </cell>
          <cell r="U267">
            <v>10942.83</v>
          </cell>
          <cell r="V267">
            <v>8538.0300000000007</v>
          </cell>
          <cell r="W267">
            <v>4637.8900000000003</v>
          </cell>
          <cell r="X267">
            <v>4422.42</v>
          </cell>
          <cell r="Y267">
            <v>41977.823999999993</v>
          </cell>
          <cell r="Z267">
            <v>182985.4</v>
          </cell>
          <cell r="AA267">
            <v>166313.66</v>
          </cell>
          <cell r="AB267">
            <v>217373.04</v>
          </cell>
          <cell r="AC267">
            <v>302097.56</v>
          </cell>
          <cell r="AD267">
            <v>217192.41499999998</v>
          </cell>
          <cell r="AE267">
            <v>137049.57</v>
          </cell>
          <cell r="AF267">
            <v>121475.71</v>
          </cell>
          <cell r="AG267">
            <v>127603.43</v>
          </cell>
          <cell r="AH267">
            <v>112723.03</v>
          </cell>
          <cell r="AI267">
            <v>123169.8</v>
          </cell>
          <cell r="AJ267">
            <v>124404.308</v>
          </cell>
          <cell r="AK267">
            <v>218896.98</v>
          </cell>
          <cell r="AL267">
            <v>200305.07</v>
          </cell>
          <cell r="AM267">
            <v>214028.43</v>
          </cell>
          <cell r="AN267">
            <v>211076.82666666666</v>
          </cell>
          <cell r="AO267">
            <v>70946.16</v>
          </cell>
          <cell r="AP267">
            <v>68504.649999999994</v>
          </cell>
          <cell r="AQ267">
            <v>69650.55</v>
          </cell>
          <cell r="AR267">
            <v>70963.509999999995</v>
          </cell>
          <cell r="AS267">
            <v>68439.740000000005</v>
          </cell>
          <cell r="AT267">
            <v>69700.921999999991</v>
          </cell>
          <cell r="AU267">
            <v>100652.11</v>
          </cell>
          <cell r="AV267">
            <v>182288.13</v>
          </cell>
          <cell r="AW267">
            <v>17007.29</v>
          </cell>
          <cell r="AX267">
            <v>19130.88</v>
          </cell>
          <cell r="AY267">
            <v>19361.43</v>
          </cell>
          <cell r="AZ267">
            <v>14484.65</v>
          </cell>
          <cell r="BA267">
            <v>5980.45</v>
          </cell>
          <cell r="BC267">
            <v>91157.639999999985</v>
          </cell>
          <cell r="BD267">
            <v>80802.77</v>
          </cell>
          <cell r="BE267">
            <v>152228.59</v>
          </cell>
        </row>
        <row r="268">
          <cell r="A268">
            <v>24113</v>
          </cell>
          <cell r="B268" t="str">
            <v>GOWANUS_GT1_8</v>
          </cell>
          <cell r="C268" t="str">
            <v>N.Y.C.</v>
          </cell>
          <cell r="D268">
            <v>64875.54</v>
          </cell>
          <cell r="E268">
            <v>58679.360000000001</v>
          </cell>
          <cell r="F268">
            <v>64613.23</v>
          </cell>
          <cell r="G268">
            <v>50111.91</v>
          </cell>
          <cell r="H268">
            <v>47820.15</v>
          </cell>
          <cell r="I268">
            <v>57220.038</v>
          </cell>
          <cell r="J268">
            <v>40132.69</v>
          </cell>
          <cell r="K268">
            <v>34825.99</v>
          </cell>
          <cell r="L268">
            <v>38035.86</v>
          </cell>
          <cell r="M268">
            <v>37664.846666666665</v>
          </cell>
          <cell r="N268">
            <v>4655.8500000000004</v>
          </cell>
          <cell r="O268">
            <v>11834.42</v>
          </cell>
          <cell r="P268">
            <v>11838.24</v>
          </cell>
          <cell r="Q268">
            <v>21747.93</v>
          </cell>
          <cell r="R268">
            <v>11236.33</v>
          </cell>
          <cell r="S268">
            <v>73575.323999999993</v>
          </cell>
          <cell r="T268">
            <v>6440.35</v>
          </cell>
          <cell r="U268">
            <v>10942.83</v>
          </cell>
          <cell r="V268">
            <v>8538.0300000000007</v>
          </cell>
          <cell r="W268">
            <v>4637.8900000000003</v>
          </cell>
          <cell r="X268">
            <v>4422.42</v>
          </cell>
          <cell r="Y268">
            <v>41977.823999999993</v>
          </cell>
          <cell r="Z268">
            <v>182985.4</v>
          </cell>
          <cell r="AA268">
            <v>166313.66</v>
          </cell>
          <cell r="AB268">
            <v>217373.04</v>
          </cell>
          <cell r="AC268">
            <v>302097.56</v>
          </cell>
          <cell r="AD268">
            <v>217192.41499999998</v>
          </cell>
          <cell r="AE268">
            <v>137049.57</v>
          </cell>
          <cell r="AF268">
            <v>121475.71</v>
          </cell>
          <cell r="AG268">
            <v>127603.43</v>
          </cell>
          <cell r="AH268">
            <v>112723.03</v>
          </cell>
          <cell r="AI268">
            <v>123169.8</v>
          </cell>
          <cell r="AJ268">
            <v>124404.308</v>
          </cell>
          <cell r="AK268">
            <v>218896.98</v>
          </cell>
          <cell r="AL268">
            <v>200305.07</v>
          </cell>
          <cell r="AM268">
            <v>214028.43</v>
          </cell>
          <cell r="AN268">
            <v>211076.82666666666</v>
          </cell>
          <cell r="AO268">
            <v>70946.16</v>
          </cell>
          <cell r="AP268">
            <v>68504.649999999994</v>
          </cell>
          <cell r="AQ268">
            <v>69650.55</v>
          </cell>
          <cell r="AR268">
            <v>70963.509999999995</v>
          </cell>
          <cell r="AS268">
            <v>68439.740000000005</v>
          </cell>
          <cell r="AT268">
            <v>69700.921999999991</v>
          </cell>
          <cell r="AU268">
            <v>100652.11</v>
          </cell>
          <cell r="AV268">
            <v>182288.13</v>
          </cell>
          <cell r="AW268">
            <v>17007.29</v>
          </cell>
          <cell r="AX268">
            <v>19130.88</v>
          </cell>
          <cell r="AY268">
            <v>19361.43</v>
          </cell>
          <cell r="AZ268">
            <v>14484.65</v>
          </cell>
          <cell r="BA268">
            <v>5980.45</v>
          </cell>
          <cell r="BC268">
            <v>91157.639999999985</v>
          </cell>
          <cell r="BD268">
            <v>80802.77</v>
          </cell>
          <cell r="BE268">
            <v>152228.59</v>
          </cell>
        </row>
        <row r="269">
          <cell r="A269">
            <v>24114</v>
          </cell>
          <cell r="B269" t="str">
            <v>GOWANUS_GT2_1</v>
          </cell>
          <cell r="C269" t="str">
            <v>N.Y.C.</v>
          </cell>
          <cell r="D269">
            <v>64875.54</v>
          </cell>
          <cell r="E269">
            <v>58679.360000000001</v>
          </cell>
          <cell r="F269">
            <v>64613.23</v>
          </cell>
          <cell r="G269">
            <v>50111.91</v>
          </cell>
          <cell r="H269">
            <v>47820.15</v>
          </cell>
          <cell r="I269">
            <v>57220.038</v>
          </cell>
          <cell r="J269">
            <v>40132.69</v>
          </cell>
          <cell r="K269">
            <v>34825.99</v>
          </cell>
          <cell r="L269">
            <v>38035.86</v>
          </cell>
          <cell r="M269">
            <v>37664.846666666665</v>
          </cell>
          <cell r="N269">
            <v>4655.8500000000004</v>
          </cell>
          <cell r="O269">
            <v>11834.42</v>
          </cell>
          <cell r="P269">
            <v>11838.24</v>
          </cell>
          <cell r="Q269">
            <v>21747.93</v>
          </cell>
          <cell r="R269">
            <v>11236.33</v>
          </cell>
          <cell r="S269">
            <v>73575.323999999993</v>
          </cell>
          <cell r="T269">
            <v>6440.35</v>
          </cell>
          <cell r="U269">
            <v>10942.83</v>
          </cell>
          <cell r="V269">
            <v>8538.0300000000007</v>
          </cell>
          <cell r="W269">
            <v>4637.8900000000003</v>
          </cell>
          <cell r="X269">
            <v>4422.42</v>
          </cell>
          <cell r="Y269">
            <v>41977.823999999993</v>
          </cell>
          <cell r="Z269">
            <v>182985.4</v>
          </cell>
          <cell r="AA269">
            <v>166313.66</v>
          </cell>
          <cell r="AB269">
            <v>217373.04</v>
          </cell>
          <cell r="AC269">
            <v>302097.56</v>
          </cell>
          <cell r="AD269">
            <v>217192.41499999998</v>
          </cell>
          <cell r="AE269">
            <v>137049.57</v>
          </cell>
          <cell r="AF269">
            <v>121475.71</v>
          </cell>
          <cell r="AG269">
            <v>127603.43</v>
          </cell>
          <cell r="AH269">
            <v>112723.03</v>
          </cell>
          <cell r="AI269">
            <v>123169.8</v>
          </cell>
          <cell r="AJ269">
            <v>124404.308</v>
          </cell>
          <cell r="AK269">
            <v>218896.98</v>
          </cell>
          <cell r="AL269">
            <v>200305.07</v>
          </cell>
          <cell r="AM269">
            <v>214028.43</v>
          </cell>
          <cell r="AN269">
            <v>211076.82666666666</v>
          </cell>
          <cell r="AO269">
            <v>70946.16</v>
          </cell>
          <cell r="AP269">
            <v>68504.649999999994</v>
          </cell>
          <cell r="AQ269">
            <v>69650.55</v>
          </cell>
          <cell r="AR269">
            <v>70963.509999999995</v>
          </cell>
          <cell r="AS269">
            <v>68439.740000000005</v>
          </cell>
          <cell r="AT269">
            <v>69700.921999999991</v>
          </cell>
          <cell r="AU269">
            <v>100652.11</v>
          </cell>
          <cell r="AV269">
            <v>182288.13</v>
          </cell>
          <cell r="AW269">
            <v>17007.29</v>
          </cell>
          <cell r="AX269">
            <v>19130.88</v>
          </cell>
          <cell r="AY269">
            <v>19361.43</v>
          </cell>
          <cell r="AZ269">
            <v>14484.65</v>
          </cell>
          <cell r="BA269">
            <v>5980.45</v>
          </cell>
          <cell r="BC269">
            <v>91157.639999999985</v>
          </cell>
          <cell r="BD269">
            <v>80802.77</v>
          </cell>
          <cell r="BE269">
            <v>152228.59</v>
          </cell>
        </row>
        <row r="270">
          <cell r="A270">
            <v>24115</v>
          </cell>
          <cell r="B270" t="str">
            <v>GOWANUS_GT2_2</v>
          </cell>
          <cell r="C270" t="str">
            <v>N.Y.C.</v>
          </cell>
          <cell r="D270">
            <v>64875.54</v>
          </cell>
          <cell r="E270">
            <v>58679.360000000001</v>
          </cell>
          <cell r="F270">
            <v>64613.23</v>
          </cell>
          <cell r="G270">
            <v>50111.91</v>
          </cell>
          <cell r="H270">
            <v>47820.15</v>
          </cell>
          <cell r="I270">
            <v>57220.038</v>
          </cell>
          <cell r="J270">
            <v>40132.69</v>
          </cell>
          <cell r="K270">
            <v>34825.99</v>
          </cell>
          <cell r="L270">
            <v>38035.86</v>
          </cell>
          <cell r="M270">
            <v>37664.846666666665</v>
          </cell>
          <cell r="N270">
            <v>4655.8500000000004</v>
          </cell>
          <cell r="O270">
            <v>11834.42</v>
          </cell>
          <cell r="P270">
            <v>11838.24</v>
          </cell>
          <cell r="Q270">
            <v>21747.93</v>
          </cell>
          <cell r="R270">
            <v>11236.33</v>
          </cell>
          <cell r="S270">
            <v>73575.323999999993</v>
          </cell>
          <cell r="T270">
            <v>6440.35</v>
          </cell>
          <cell r="U270">
            <v>10942.83</v>
          </cell>
          <cell r="V270">
            <v>8538.0300000000007</v>
          </cell>
          <cell r="W270">
            <v>4637.8900000000003</v>
          </cell>
          <cell r="X270">
            <v>4422.42</v>
          </cell>
          <cell r="Y270">
            <v>41977.823999999993</v>
          </cell>
          <cell r="Z270">
            <v>182985.4</v>
          </cell>
          <cell r="AA270">
            <v>166313.66</v>
          </cell>
          <cell r="AB270">
            <v>217373.04</v>
          </cell>
          <cell r="AC270">
            <v>302097.56</v>
          </cell>
          <cell r="AD270">
            <v>217192.41499999998</v>
          </cell>
          <cell r="AE270">
            <v>137049.57</v>
          </cell>
          <cell r="AF270">
            <v>121475.71</v>
          </cell>
          <cell r="AG270">
            <v>127603.43</v>
          </cell>
          <cell r="AH270">
            <v>112723.03</v>
          </cell>
          <cell r="AI270">
            <v>123169.8</v>
          </cell>
          <cell r="AJ270">
            <v>124404.308</v>
          </cell>
          <cell r="AK270">
            <v>218896.98</v>
          </cell>
          <cell r="AL270">
            <v>200305.07</v>
          </cell>
          <cell r="AM270">
            <v>214028.43</v>
          </cell>
          <cell r="AN270">
            <v>211076.82666666666</v>
          </cell>
          <cell r="AO270">
            <v>70946.16</v>
          </cell>
          <cell r="AP270">
            <v>68504.649999999994</v>
          </cell>
          <cell r="AQ270">
            <v>69650.55</v>
          </cell>
          <cell r="AR270">
            <v>70963.509999999995</v>
          </cell>
          <cell r="AS270">
            <v>68439.740000000005</v>
          </cell>
          <cell r="AT270">
            <v>69700.921999999991</v>
          </cell>
          <cell r="AU270">
            <v>100652.11</v>
          </cell>
          <cell r="AV270">
            <v>182288.13</v>
          </cell>
          <cell r="AW270">
            <v>17007.29</v>
          </cell>
          <cell r="AX270">
            <v>19130.88</v>
          </cell>
          <cell r="AY270">
            <v>19361.43</v>
          </cell>
          <cell r="AZ270">
            <v>14484.65</v>
          </cell>
          <cell r="BA270">
            <v>5980.45</v>
          </cell>
          <cell r="BC270">
            <v>91157.639999999985</v>
          </cell>
          <cell r="BD270">
            <v>80802.77</v>
          </cell>
          <cell r="BE270">
            <v>152228.59</v>
          </cell>
        </row>
        <row r="271">
          <cell r="A271">
            <v>24116</v>
          </cell>
          <cell r="B271" t="str">
            <v>GOWANUS_GT2_3</v>
          </cell>
          <cell r="C271" t="str">
            <v>N.Y.C.</v>
          </cell>
          <cell r="D271">
            <v>64875.54</v>
          </cell>
          <cell r="E271">
            <v>58679.360000000001</v>
          </cell>
          <cell r="F271">
            <v>64613.23</v>
          </cell>
          <cell r="G271">
            <v>50111.91</v>
          </cell>
          <cell r="H271">
            <v>47820.15</v>
          </cell>
          <cell r="I271">
            <v>57220.038</v>
          </cell>
          <cell r="J271">
            <v>40132.69</v>
          </cell>
          <cell r="K271">
            <v>34825.99</v>
          </cell>
          <cell r="L271">
            <v>38035.86</v>
          </cell>
          <cell r="M271">
            <v>37664.846666666665</v>
          </cell>
          <cell r="N271">
            <v>4655.8500000000004</v>
          </cell>
          <cell r="O271">
            <v>11834.42</v>
          </cell>
          <cell r="P271">
            <v>11838.24</v>
          </cell>
          <cell r="Q271">
            <v>21747.93</v>
          </cell>
          <cell r="R271">
            <v>11236.33</v>
          </cell>
          <cell r="S271">
            <v>73575.323999999993</v>
          </cell>
          <cell r="T271">
            <v>6440.35</v>
          </cell>
          <cell r="U271">
            <v>10942.83</v>
          </cell>
          <cell r="V271">
            <v>8538.0300000000007</v>
          </cell>
          <cell r="W271">
            <v>4637.8900000000003</v>
          </cell>
          <cell r="X271">
            <v>4422.42</v>
          </cell>
          <cell r="Y271">
            <v>41977.823999999993</v>
          </cell>
          <cell r="Z271">
            <v>182985.4</v>
          </cell>
          <cell r="AA271">
            <v>166313.66</v>
          </cell>
          <cell r="AB271">
            <v>217373.04</v>
          </cell>
          <cell r="AC271">
            <v>302097.56</v>
          </cell>
          <cell r="AD271">
            <v>217192.41499999998</v>
          </cell>
          <cell r="AE271">
            <v>137049.57</v>
          </cell>
          <cell r="AF271">
            <v>121475.71</v>
          </cell>
          <cell r="AG271">
            <v>127603.43</v>
          </cell>
          <cell r="AH271">
            <v>112723.03</v>
          </cell>
          <cell r="AI271">
            <v>123169.8</v>
          </cell>
          <cell r="AJ271">
            <v>124404.308</v>
          </cell>
          <cell r="AK271">
            <v>218896.98</v>
          </cell>
          <cell r="AL271">
            <v>200305.07</v>
          </cell>
          <cell r="AM271">
            <v>214028.43</v>
          </cell>
          <cell r="AN271">
            <v>211076.82666666666</v>
          </cell>
          <cell r="AO271">
            <v>70946.16</v>
          </cell>
          <cell r="AP271">
            <v>68504.649999999994</v>
          </cell>
          <cell r="AQ271">
            <v>69650.55</v>
          </cell>
          <cell r="AR271">
            <v>70963.509999999995</v>
          </cell>
          <cell r="AS271">
            <v>68439.740000000005</v>
          </cell>
          <cell r="AT271">
            <v>69700.921999999991</v>
          </cell>
          <cell r="AU271">
            <v>100652.11</v>
          </cell>
          <cell r="AV271">
            <v>182288.13</v>
          </cell>
          <cell r="AW271">
            <v>17007.29</v>
          </cell>
          <cell r="AX271">
            <v>19130.88</v>
          </cell>
          <cell r="AY271">
            <v>19361.43</v>
          </cell>
          <cell r="AZ271">
            <v>14484.65</v>
          </cell>
          <cell r="BA271">
            <v>5980.45</v>
          </cell>
          <cell r="BC271">
            <v>91157.639999999985</v>
          </cell>
          <cell r="BD271">
            <v>80802.77</v>
          </cell>
          <cell r="BE271">
            <v>152228.59</v>
          </cell>
        </row>
        <row r="272">
          <cell r="A272">
            <v>24117</v>
          </cell>
          <cell r="B272" t="str">
            <v>GOWANUS_GT2_4</v>
          </cell>
          <cell r="C272" t="str">
            <v>N.Y.C.</v>
          </cell>
          <cell r="D272">
            <v>64875.54</v>
          </cell>
          <cell r="E272">
            <v>58679.360000000001</v>
          </cell>
          <cell r="F272">
            <v>64613.23</v>
          </cell>
          <cell r="G272">
            <v>50111.91</v>
          </cell>
          <cell r="H272">
            <v>47820.15</v>
          </cell>
          <cell r="I272">
            <v>57220.038</v>
          </cell>
          <cell r="J272">
            <v>40132.69</v>
          </cell>
          <cell r="K272">
            <v>34825.99</v>
          </cell>
          <cell r="L272">
            <v>38035.86</v>
          </cell>
          <cell r="M272">
            <v>37664.846666666665</v>
          </cell>
          <cell r="N272">
            <v>4655.8500000000004</v>
          </cell>
          <cell r="O272">
            <v>11834.42</v>
          </cell>
          <cell r="P272">
            <v>11838.24</v>
          </cell>
          <cell r="Q272">
            <v>21747.93</v>
          </cell>
          <cell r="R272">
            <v>11236.33</v>
          </cell>
          <cell r="S272">
            <v>73575.323999999993</v>
          </cell>
          <cell r="T272">
            <v>6440.35</v>
          </cell>
          <cell r="U272">
            <v>10942.83</v>
          </cell>
          <cell r="V272">
            <v>8538.0300000000007</v>
          </cell>
          <cell r="W272">
            <v>4637.8900000000003</v>
          </cell>
          <cell r="X272">
            <v>4422.42</v>
          </cell>
          <cell r="Y272">
            <v>41977.823999999993</v>
          </cell>
          <cell r="Z272">
            <v>182985.4</v>
          </cell>
          <cell r="AA272">
            <v>166313.66</v>
          </cell>
          <cell r="AB272">
            <v>217373.04</v>
          </cell>
          <cell r="AC272">
            <v>302097.56</v>
          </cell>
          <cell r="AD272">
            <v>217192.41499999998</v>
          </cell>
          <cell r="AE272">
            <v>137049.57</v>
          </cell>
          <cell r="AF272">
            <v>121475.71</v>
          </cell>
          <cell r="AG272">
            <v>127603.43</v>
          </cell>
          <cell r="AH272">
            <v>112723.03</v>
          </cell>
          <cell r="AI272">
            <v>123169.8</v>
          </cell>
          <cell r="AJ272">
            <v>124404.308</v>
          </cell>
          <cell r="AK272">
            <v>218896.98</v>
          </cell>
          <cell r="AL272">
            <v>200305.07</v>
          </cell>
          <cell r="AM272">
            <v>214028.43</v>
          </cell>
          <cell r="AN272">
            <v>211076.82666666666</v>
          </cell>
          <cell r="AO272">
            <v>70946.16</v>
          </cell>
          <cell r="AP272">
            <v>68504.649999999994</v>
          </cell>
          <cell r="AQ272">
            <v>69650.55</v>
          </cell>
          <cell r="AR272">
            <v>70963.509999999995</v>
          </cell>
          <cell r="AS272">
            <v>68439.740000000005</v>
          </cell>
          <cell r="AT272">
            <v>69700.921999999991</v>
          </cell>
          <cell r="AU272">
            <v>100652.11</v>
          </cell>
          <cell r="AV272">
            <v>182288.13</v>
          </cell>
          <cell r="AW272">
            <v>17007.29</v>
          </cell>
          <cell r="AX272">
            <v>19130.88</v>
          </cell>
          <cell r="AY272">
            <v>19361.43</v>
          </cell>
          <cell r="AZ272">
            <v>14484.65</v>
          </cell>
          <cell r="BA272">
            <v>5980.45</v>
          </cell>
          <cell r="BC272">
            <v>91157.639999999985</v>
          </cell>
          <cell r="BD272">
            <v>80802.77</v>
          </cell>
          <cell r="BE272">
            <v>152228.59</v>
          </cell>
        </row>
        <row r="273">
          <cell r="A273">
            <v>24118</v>
          </cell>
          <cell r="B273" t="str">
            <v>GOWANUS_GT2_5</v>
          </cell>
          <cell r="C273" t="str">
            <v>N.Y.C.</v>
          </cell>
          <cell r="D273">
            <v>64875.54</v>
          </cell>
          <cell r="E273">
            <v>58679.360000000001</v>
          </cell>
          <cell r="F273">
            <v>64613.23</v>
          </cell>
          <cell r="G273">
            <v>50111.91</v>
          </cell>
          <cell r="H273">
            <v>47820.15</v>
          </cell>
          <cell r="I273">
            <v>57220.038</v>
          </cell>
          <cell r="J273">
            <v>40132.69</v>
          </cell>
          <cell r="K273">
            <v>34825.99</v>
          </cell>
          <cell r="L273">
            <v>38035.86</v>
          </cell>
          <cell r="M273">
            <v>37664.846666666665</v>
          </cell>
          <cell r="N273">
            <v>4655.8500000000004</v>
          </cell>
          <cell r="O273">
            <v>11834.42</v>
          </cell>
          <cell r="P273">
            <v>11838.24</v>
          </cell>
          <cell r="Q273">
            <v>21747.93</v>
          </cell>
          <cell r="R273">
            <v>11236.33</v>
          </cell>
          <cell r="S273">
            <v>73575.323999999993</v>
          </cell>
          <cell r="T273">
            <v>6440.35</v>
          </cell>
          <cell r="U273">
            <v>10942.83</v>
          </cell>
          <cell r="V273">
            <v>8538.0300000000007</v>
          </cell>
          <cell r="W273">
            <v>4637.8900000000003</v>
          </cell>
          <cell r="X273">
            <v>4422.42</v>
          </cell>
          <cell r="Y273">
            <v>41977.823999999993</v>
          </cell>
          <cell r="Z273">
            <v>182985.4</v>
          </cell>
          <cell r="AA273">
            <v>166313.66</v>
          </cell>
          <cell r="AB273">
            <v>217373.04</v>
          </cell>
          <cell r="AC273">
            <v>302097.56</v>
          </cell>
          <cell r="AD273">
            <v>217192.41499999998</v>
          </cell>
          <cell r="AE273">
            <v>137049.57</v>
          </cell>
          <cell r="AF273">
            <v>121475.71</v>
          </cell>
          <cell r="AG273">
            <v>127603.43</v>
          </cell>
          <cell r="AH273">
            <v>112723.03</v>
          </cell>
          <cell r="AI273">
            <v>123169.8</v>
          </cell>
          <cell r="AJ273">
            <v>124404.308</v>
          </cell>
          <cell r="AK273">
            <v>218896.98</v>
          </cell>
          <cell r="AL273">
            <v>200305.07</v>
          </cell>
          <cell r="AM273">
            <v>214028.43</v>
          </cell>
          <cell r="AN273">
            <v>211076.82666666666</v>
          </cell>
          <cell r="AO273">
            <v>70946.16</v>
          </cell>
          <cell r="AP273">
            <v>68504.649999999994</v>
          </cell>
          <cell r="AQ273">
            <v>69650.55</v>
          </cell>
          <cell r="AR273">
            <v>70963.509999999995</v>
          </cell>
          <cell r="AS273">
            <v>68439.740000000005</v>
          </cell>
          <cell r="AT273">
            <v>69700.921999999991</v>
          </cell>
          <cell r="AU273">
            <v>100652.11</v>
          </cell>
          <cell r="AV273">
            <v>182288.13</v>
          </cell>
          <cell r="AW273">
            <v>17007.29</v>
          </cell>
          <cell r="AX273">
            <v>19130.88</v>
          </cell>
          <cell r="AY273">
            <v>19361.43</v>
          </cell>
          <cell r="AZ273">
            <v>14484.65</v>
          </cell>
          <cell r="BA273">
            <v>5980.45</v>
          </cell>
          <cell r="BC273">
            <v>91157.639999999985</v>
          </cell>
          <cell r="BD273">
            <v>80802.77</v>
          </cell>
          <cell r="BE273">
            <v>152228.59</v>
          </cell>
        </row>
        <row r="274">
          <cell r="A274">
            <v>24119</v>
          </cell>
          <cell r="B274" t="str">
            <v>GOWANUS_GT2_6</v>
          </cell>
          <cell r="C274" t="str">
            <v>N.Y.C.</v>
          </cell>
          <cell r="D274">
            <v>64875.54</v>
          </cell>
          <cell r="E274">
            <v>58679.360000000001</v>
          </cell>
          <cell r="F274">
            <v>64613.23</v>
          </cell>
          <cell r="G274">
            <v>50111.91</v>
          </cell>
          <cell r="H274">
            <v>47820.15</v>
          </cell>
          <cell r="I274">
            <v>57220.038</v>
          </cell>
          <cell r="J274">
            <v>40132.69</v>
          </cell>
          <cell r="K274">
            <v>34825.99</v>
          </cell>
          <cell r="L274">
            <v>38035.86</v>
          </cell>
          <cell r="M274">
            <v>37664.846666666665</v>
          </cell>
          <cell r="N274">
            <v>4655.8500000000004</v>
          </cell>
          <cell r="O274">
            <v>11834.42</v>
          </cell>
          <cell r="P274">
            <v>11838.24</v>
          </cell>
          <cell r="Q274">
            <v>21747.93</v>
          </cell>
          <cell r="R274">
            <v>11236.33</v>
          </cell>
          <cell r="S274">
            <v>73575.323999999993</v>
          </cell>
          <cell r="T274">
            <v>6440.35</v>
          </cell>
          <cell r="U274">
            <v>10942.83</v>
          </cell>
          <cell r="V274">
            <v>8538.0300000000007</v>
          </cell>
          <cell r="W274">
            <v>4637.8900000000003</v>
          </cell>
          <cell r="X274">
            <v>4422.42</v>
          </cell>
          <cell r="Y274">
            <v>41977.823999999993</v>
          </cell>
          <cell r="Z274">
            <v>182985.4</v>
          </cell>
          <cell r="AA274">
            <v>166313.66</v>
          </cell>
          <cell r="AB274">
            <v>217373.04</v>
          </cell>
          <cell r="AC274">
            <v>302097.56</v>
          </cell>
          <cell r="AD274">
            <v>217192.41499999998</v>
          </cell>
          <cell r="AE274">
            <v>137049.57</v>
          </cell>
          <cell r="AF274">
            <v>121475.71</v>
          </cell>
          <cell r="AG274">
            <v>127603.43</v>
          </cell>
          <cell r="AH274">
            <v>112723.03</v>
          </cell>
          <cell r="AI274">
            <v>123169.8</v>
          </cell>
          <cell r="AJ274">
            <v>124404.308</v>
          </cell>
          <cell r="AK274">
            <v>218896.98</v>
          </cell>
          <cell r="AL274">
            <v>200305.07</v>
          </cell>
          <cell r="AM274">
            <v>214028.43</v>
          </cell>
          <cell r="AN274">
            <v>211076.82666666666</v>
          </cell>
          <cell r="AO274">
            <v>70946.16</v>
          </cell>
          <cell r="AP274">
            <v>68504.649999999994</v>
          </cell>
          <cell r="AQ274">
            <v>69650.55</v>
          </cell>
          <cell r="AR274">
            <v>70963.509999999995</v>
          </cell>
          <cell r="AS274">
            <v>68439.740000000005</v>
          </cell>
          <cell r="AT274">
            <v>69700.921999999991</v>
          </cell>
          <cell r="AU274">
            <v>100652.11</v>
          </cell>
          <cell r="AV274">
            <v>182288.13</v>
          </cell>
          <cell r="AW274">
            <v>17007.29</v>
          </cell>
          <cell r="AX274">
            <v>19130.88</v>
          </cell>
          <cell r="AY274">
            <v>19361.43</v>
          </cell>
          <cell r="AZ274">
            <v>14484.65</v>
          </cell>
          <cell r="BA274">
            <v>5980.45</v>
          </cell>
          <cell r="BC274">
            <v>91157.639999999985</v>
          </cell>
          <cell r="BD274">
            <v>80802.77</v>
          </cell>
          <cell r="BE274">
            <v>152228.59</v>
          </cell>
        </row>
        <row r="275">
          <cell r="A275">
            <v>24120</v>
          </cell>
          <cell r="B275" t="str">
            <v>GOWANUS_GT2_7</v>
          </cell>
          <cell r="C275" t="str">
            <v>N.Y.C.</v>
          </cell>
          <cell r="D275">
            <v>64875.54</v>
          </cell>
          <cell r="E275">
            <v>58679.360000000001</v>
          </cell>
          <cell r="F275">
            <v>64613.23</v>
          </cell>
          <cell r="G275">
            <v>50111.91</v>
          </cell>
          <cell r="H275">
            <v>47820.15</v>
          </cell>
          <cell r="I275">
            <v>57220.038</v>
          </cell>
          <cell r="J275">
            <v>40132.69</v>
          </cell>
          <cell r="K275">
            <v>34825.99</v>
          </cell>
          <cell r="L275">
            <v>38035.86</v>
          </cell>
          <cell r="M275">
            <v>37664.846666666665</v>
          </cell>
          <cell r="N275">
            <v>4655.8500000000004</v>
          </cell>
          <cell r="O275">
            <v>11834.42</v>
          </cell>
          <cell r="P275">
            <v>11838.24</v>
          </cell>
          <cell r="Q275">
            <v>21747.93</v>
          </cell>
          <cell r="R275">
            <v>11236.33</v>
          </cell>
          <cell r="S275">
            <v>73575.323999999993</v>
          </cell>
          <cell r="T275">
            <v>6440.35</v>
          </cell>
          <cell r="U275">
            <v>10942.83</v>
          </cell>
          <cell r="V275">
            <v>8538.0300000000007</v>
          </cell>
          <cell r="W275">
            <v>4637.8900000000003</v>
          </cell>
          <cell r="X275">
            <v>4422.42</v>
          </cell>
          <cell r="Y275">
            <v>41977.823999999993</v>
          </cell>
          <cell r="Z275">
            <v>182985.4</v>
          </cell>
          <cell r="AA275">
            <v>166313.66</v>
          </cell>
          <cell r="AB275">
            <v>217373.04</v>
          </cell>
          <cell r="AC275">
            <v>302097.56</v>
          </cell>
          <cell r="AD275">
            <v>217192.41499999998</v>
          </cell>
          <cell r="AE275">
            <v>137049.57</v>
          </cell>
          <cell r="AF275">
            <v>121475.71</v>
          </cell>
          <cell r="AG275">
            <v>127603.43</v>
          </cell>
          <cell r="AH275">
            <v>112723.03</v>
          </cell>
          <cell r="AI275">
            <v>123169.8</v>
          </cell>
          <cell r="AJ275">
            <v>124404.308</v>
          </cell>
          <cell r="AK275">
            <v>218896.98</v>
          </cell>
          <cell r="AL275">
            <v>200305.07</v>
          </cell>
          <cell r="AM275">
            <v>214028.43</v>
          </cell>
          <cell r="AN275">
            <v>211076.82666666666</v>
          </cell>
          <cell r="AO275">
            <v>70946.16</v>
          </cell>
          <cell r="AP275">
            <v>68504.649999999994</v>
          </cell>
          <cell r="AQ275">
            <v>69650.55</v>
          </cell>
          <cell r="AR275">
            <v>70963.509999999995</v>
          </cell>
          <cell r="AS275">
            <v>68439.740000000005</v>
          </cell>
          <cell r="AT275">
            <v>69700.921999999991</v>
          </cell>
          <cell r="AU275">
            <v>100652.11</v>
          </cell>
          <cell r="AV275">
            <v>182288.13</v>
          </cell>
          <cell r="AW275">
            <v>17007.29</v>
          </cell>
          <cell r="AX275">
            <v>19130.88</v>
          </cell>
          <cell r="AY275">
            <v>19361.43</v>
          </cell>
          <cell r="AZ275">
            <v>14484.65</v>
          </cell>
          <cell r="BA275">
            <v>5980.45</v>
          </cell>
          <cell r="BC275">
            <v>91157.639999999985</v>
          </cell>
          <cell r="BD275">
            <v>80802.77</v>
          </cell>
          <cell r="BE275">
            <v>152228.59</v>
          </cell>
        </row>
        <row r="276">
          <cell r="A276">
            <v>24121</v>
          </cell>
          <cell r="B276" t="str">
            <v>GOWANUS_GT2_8</v>
          </cell>
          <cell r="C276" t="str">
            <v>N.Y.C.</v>
          </cell>
          <cell r="D276">
            <v>64875.54</v>
          </cell>
          <cell r="E276">
            <v>58679.360000000001</v>
          </cell>
          <cell r="F276">
            <v>64613.23</v>
          </cell>
          <cell r="G276">
            <v>50111.91</v>
          </cell>
          <cell r="H276">
            <v>47820.15</v>
          </cell>
          <cell r="I276">
            <v>57220.038</v>
          </cell>
          <cell r="J276">
            <v>40132.69</v>
          </cell>
          <cell r="K276">
            <v>34825.99</v>
          </cell>
          <cell r="L276">
            <v>38035.86</v>
          </cell>
          <cell r="M276">
            <v>37664.846666666665</v>
          </cell>
          <cell r="N276">
            <v>4655.8500000000004</v>
          </cell>
          <cell r="O276">
            <v>11834.42</v>
          </cell>
          <cell r="P276">
            <v>11838.24</v>
          </cell>
          <cell r="Q276">
            <v>21746.2</v>
          </cell>
          <cell r="R276">
            <v>11235.38</v>
          </cell>
          <cell r="S276">
            <v>73572.108000000007</v>
          </cell>
          <cell r="T276">
            <v>6440.35</v>
          </cell>
          <cell r="U276">
            <v>10942.83</v>
          </cell>
          <cell r="V276">
            <v>8538.0300000000007</v>
          </cell>
          <cell r="W276">
            <v>4637.8900000000003</v>
          </cell>
          <cell r="X276">
            <v>4422.42</v>
          </cell>
          <cell r="Y276">
            <v>41977.823999999993</v>
          </cell>
          <cell r="Z276">
            <v>182985.4</v>
          </cell>
          <cell r="AA276">
            <v>166313.66</v>
          </cell>
          <cell r="AB276">
            <v>217373.04</v>
          </cell>
          <cell r="AC276">
            <v>302097.56</v>
          </cell>
          <cell r="AD276">
            <v>217192.41499999998</v>
          </cell>
          <cell r="AE276">
            <v>137049.57</v>
          </cell>
          <cell r="AF276">
            <v>121475.71</v>
          </cell>
          <cell r="AG276">
            <v>127603.43</v>
          </cell>
          <cell r="AH276">
            <v>112723.03</v>
          </cell>
          <cell r="AI276">
            <v>123169.8</v>
          </cell>
          <cell r="AJ276">
            <v>124404.308</v>
          </cell>
          <cell r="AK276">
            <v>218896.98</v>
          </cell>
          <cell r="AL276">
            <v>200305.07</v>
          </cell>
          <cell r="AM276">
            <v>214028.43</v>
          </cell>
          <cell r="AN276">
            <v>211076.82666666666</v>
          </cell>
          <cell r="AO276">
            <v>70946.16</v>
          </cell>
          <cell r="AP276">
            <v>68504.649999999994</v>
          </cell>
          <cell r="AQ276">
            <v>69650.55</v>
          </cell>
          <cell r="AR276">
            <v>70963.509999999995</v>
          </cell>
          <cell r="AS276">
            <v>68439.740000000005</v>
          </cell>
          <cell r="AT276">
            <v>69700.921999999991</v>
          </cell>
          <cell r="AU276">
            <v>100652.11</v>
          </cell>
          <cell r="AV276">
            <v>182288.13</v>
          </cell>
          <cell r="AW276">
            <v>17007.29</v>
          </cell>
          <cell r="AX276">
            <v>19130.88</v>
          </cell>
          <cell r="AY276">
            <v>19361.43</v>
          </cell>
          <cell r="AZ276">
            <v>14484.65</v>
          </cell>
          <cell r="BA276">
            <v>5980.45</v>
          </cell>
          <cell r="BC276">
            <v>91157.639999999985</v>
          </cell>
          <cell r="BD276">
            <v>80802.77</v>
          </cell>
          <cell r="BE276">
            <v>152228.59</v>
          </cell>
        </row>
        <row r="277">
          <cell r="A277">
            <v>24122</v>
          </cell>
          <cell r="B277" t="str">
            <v>GOWANUS_GT3_1</v>
          </cell>
          <cell r="C277" t="str">
            <v>N.Y.C.</v>
          </cell>
          <cell r="D277">
            <v>64875.57</v>
          </cell>
          <cell r="E277">
            <v>58528.74</v>
          </cell>
          <cell r="F277">
            <v>64457.79</v>
          </cell>
          <cell r="G277">
            <v>50033.01</v>
          </cell>
          <cell r="H277">
            <v>47827.99</v>
          </cell>
          <cell r="I277">
            <v>57144.62000000001</v>
          </cell>
          <cell r="J277">
            <v>40132.69</v>
          </cell>
          <cell r="K277">
            <v>34825.99</v>
          </cell>
          <cell r="L277">
            <v>38035.86</v>
          </cell>
          <cell r="M277">
            <v>37664.846666666665</v>
          </cell>
          <cell r="N277">
            <v>4659.01</v>
          </cell>
          <cell r="O277">
            <v>11845.12</v>
          </cell>
          <cell r="P277">
            <v>11837.84</v>
          </cell>
          <cell r="Q277">
            <v>21763.64</v>
          </cell>
          <cell r="R277">
            <v>11245.04</v>
          </cell>
          <cell r="S277">
            <v>73620.78</v>
          </cell>
          <cell r="T277">
            <v>6440.35</v>
          </cell>
          <cell r="U277">
            <v>10942.83</v>
          </cell>
          <cell r="V277">
            <v>8538.0300000000007</v>
          </cell>
          <cell r="W277">
            <v>4637.8900000000003</v>
          </cell>
          <cell r="X277">
            <v>4422.42</v>
          </cell>
          <cell r="Y277">
            <v>41977.823999999993</v>
          </cell>
          <cell r="Z277">
            <v>182985.4</v>
          </cell>
          <cell r="AA277">
            <v>166313.66</v>
          </cell>
          <cell r="AB277">
            <v>217373.04</v>
          </cell>
          <cell r="AC277">
            <v>302097.56</v>
          </cell>
          <cell r="AD277">
            <v>217192.41499999998</v>
          </cell>
          <cell r="AE277">
            <v>137011.5</v>
          </cell>
          <cell r="AF277">
            <v>121475.72</v>
          </cell>
          <cell r="AG277">
            <v>127603.43</v>
          </cell>
          <cell r="AH277">
            <v>112723.03</v>
          </cell>
          <cell r="AI277">
            <v>123169.8</v>
          </cell>
          <cell r="AJ277">
            <v>124396.69600000003</v>
          </cell>
          <cell r="AK277">
            <v>218896.98</v>
          </cell>
          <cell r="AL277">
            <v>200305.07</v>
          </cell>
          <cell r="AM277">
            <v>214028.43</v>
          </cell>
          <cell r="AN277">
            <v>211076.82666666666</v>
          </cell>
          <cell r="AO277">
            <v>70946.16</v>
          </cell>
          <cell r="AP277">
            <v>68504.649999999994</v>
          </cell>
          <cell r="AQ277">
            <v>69650.55</v>
          </cell>
          <cell r="AR277">
            <v>70963.509999999995</v>
          </cell>
          <cell r="AS277">
            <v>68439.740000000005</v>
          </cell>
          <cell r="AT277">
            <v>69700.921999999991</v>
          </cell>
          <cell r="AU277">
            <v>100652.11</v>
          </cell>
          <cell r="AV277">
            <v>182288.13</v>
          </cell>
          <cell r="AW277">
            <v>17007.29</v>
          </cell>
          <cell r="AX277">
            <v>19130.88</v>
          </cell>
          <cell r="AY277">
            <v>19361.43</v>
          </cell>
          <cell r="AZ277">
            <v>14484.65</v>
          </cell>
          <cell r="BA277">
            <v>5980.45</v>
          </cell>
          <cell r="BC277">
            <v>91157.639999999985</v>
          </cell>
          <cell r="BD277">
            <v>80802.77</v>
          </cell>
          <cell r="BE277">
            <v>152228.59</v>
          </cell>
        </row>
        <row r="278">
          <cell r="A278">
            <v>24123</v>
          </cell>
          <cell r="B278" t="str">
            <v>GOWANUS_GT3_2</v>
          </cell>
          <cell r="C278" t="str">
            <v>N.Y.C.</v>
          </cell>
          <cell r="D278">
            <v>64875.57</v>
          </cell>
          <cell r="E278">
            <v>58528.74</v>
          </cell>
          <cell r="F278">
            <v>64457.79</v>
          </cell>
          <cell r="G278">
            <v>50033.01</v>
          </cell>
          <cell r="H278">
            <v>47827.99</v>
          </cell>
          <cell r="I278">
            <v>57144.62000000001</v>
          </cell>
          <cell r="J278">
            <v>40132.69</v>
          </cell>
          <cell r="K278">
            <v>34825.99</v>
          </cell>
          <cell r="L278">
            <v>38035.86</v>
          </cell>
          <cell r="M278">
            <v>37664.846666666665</v>
          </cell>
          <cell r="N278">
            <v>4659.01</v>
          </cell>
          <cell r="O278">
            <v>11845.12</v>
          </cell>
          <cell r="P278">
            <v>11837.84</v>
          </cell>
          <cell r="Q278">
            <v>21763.64</v>
          </cell>
          <cell r="R278">
            <v>11245.04</v>
          </cell>
          <cell r="S278">
            <v>73620.78</v>
          </cell>
          <cell r="T278">
            <v>6440.35</v>
          </cell>
          <cell r="U278">
            <v>10942.83</v>
          </cell>
          <cell r="V278">
            <v>8538.0300000000007</v>
          </cell>
          <cell r="W278">
            <v>4637.8900000000003</v>
          </cell>
          <cell r="X278">
            <v>4422.42</v>
          </cell>
          <cell r="Y278">
            <v>41977.823999999993</v>
          </cell>
          <cell r="Z278">
            <v>182985.4</v>
          </cell>
          <cell r="AA278">
            <v>166313.66</v>
          </cell>
          <cell r="AB278">
            <v>217373.04</v>
          </cell>
          <cell r="AC278">
            <v>302097.56</v>
          </cell>
          <cell r="AD278">
            <v>217192.41499999998</v>
          </cell>
          <cell r="AE278">
            <v>137011.5</v>
          </cell>
          <cell r="AF278">
            <v>121475.72</v>
          </cell>
          <cell r="AG278">
            <v>127603.43</v>
          </cell>
          <cell r="AH278">
            <v>112723.03</v>
          </cell>
          <cell r="AI278">
            <v>123169.8</v>
          </cell>
          <cell r="AJ278">
            <v>124396.69600000003</v>
          </cell>
          <cell r="AK278">
            <v>218896.98</v>
          </cell>
          <cell r="AL278">
            <v>200305.07</v>
          </cell>
          <cell r="AM278">
            <v>214028.43</v>
          </cell>
          <cell r="AN278">
            <v>211076.82666666666</v>
          </cell>
          <cell r="AO278">
            <v>70946.16</v>
          </cell>
          <cell r="AP278">
            <v>68504.649999999994</v>
          </cell>
          <cell r="AQ278">
            <v>69650.55</v>
          </cell>
          <cell r="AR278">
            <v>70963.509999999995</v>
          </cell>
          <cell r="AS278">
            <v>68439.740000000005</v>
          </cell>
          <cell r="AT278">
            <v>69700.921999999991</v>
          </cell>
          <cell r="AU278">
            <v>100652.11</v>
          </cell>
          <cell r="AV278">
            <v>182288.13</v>
          </cell>
          <cell r="AW278">
            <v>17007.29</v>
          </cell>
          <cell r="AX278">
            <v>19130.88</v>
          </cell>
          <cell r="AY278">
            <v>19361.43</v>
          </cell>
          <cell r="AZ278">
            <v>14484.65</v>
          </cell>
          <cell r="BA278">
            <v>5980.45</v>
          </cell>
          <cell r="BC278">
            <v>91157.639999999985</v>
          </cell>
          <cell r="BD278">
            <v>80802.77</v>
          </cell>
          <cell r="BE278">
            <v>152228.59</v>
          </cell>
        </row>
        <row r="279">
          <cell r="A279">
            <v>24124</v>
          </cell>
          <cell r="B279" t="str">
            <v>GOWANUS_GT3_3</v>
          </cell>
          <cell r="C279" t="str">
            <v>N.Y.C.</v>
          </cell>
          <cell r="D279">
            <v>64875.57</v>
          </cell>
          <cell r="E279">
            <v>58528.74</v>
          </cell>
          <cell r="F279">
            <v>64457.79</v>
          </cell>
          <cell r="G279">
            <v>50033.01</v>
          </cell>
          <cell r="H279">
            <v>47827.99</v>
          </cell>
          <cell r="I279">
            <v>57144.62000000001</v>
          </cell>
          <cell r="J279">
            <v>40132.69</v>
          </cell>
          <cell r="K279">
            <v>34825.99</v>
          </cell>
          <cell r="L279">
            <v>38035.86</v>
          </cell>
          <cell r="M279">
            <v>37664.846666666665</v>
          </cell>
          <cell r="N279">
            <v>4659.01</v>
          </cell>
          <cell r="O279">
            <v>11845.12</v>
          </cell>
          <cell r="P279">
            <v>11837.84</v>
          </cell>
          <cell r="Q279">
            <v>21763.64</v>
          </cell>
          <cell r="R279">
            <v>11245.04</v>
          </cell>
          <cell r="S279">
            <v>73620.78</v>
          </cell>
          <cell r="T279">
            <v>6440.35</v>
          </cell>
          <cell r="U279">
            <v>10942.83</v>
          </cell>
          <cell r="V279">
            <v>8538.0300000000007</v>
          </cell>
          <cell r="W279">
            <v>4637.8900000000003</v>
          </cell>
          <cell r="X279">
            <v>4422.42</v>
          </cell>
          <cell r="Y279">
            <v>41977.823999999993</v>
          </cell>
          <cell r="Z279">
            <v>182985.4</v>
          </cell>
          <cell r="AA279">
            <v>166313.66</v>
          </cell>
          <cell r="AB279">
            <v>217373.04</v>
          </cell>
          <cell r="AC279">
            <v>302097.56</v>
          </cell>
          <cell r="AD279">
            <v>217192.41499999998</v>
          </cell>
          <cell r="AE279">
            <v>137011.5</v>
          </cell>
          <cell r="AF279">
            <v>121475.72</v>
          </cell>
          <cell r="AG279">
            <v>127603.43</v>
          </cell>
          <cell r="AH279">
            <v>112723.03</v>
          </cell>
          <cell r="AI279">
            <v>123169.8</v>
          </cell>
          <cell r="AJ279">
            <v>124396.69600000003</v>
          </cell>
          <cell r="AK279">
            <v>218896.98</v>
          </cell>
          <cell r="AL279">
            <v>200305.07</v>
          </cell>
          <cell r="AM279">
            <v>214028.43</v>
          </cell>
          <cell r="AN279">
            <v>211076.82666666666</v>
          </cell>
          <cell r="AO279">
            <v>70946.16</v>
          </cell>
          <cell r="AP279">
            <v>68504.649999999994</v>
          </cell>
          <cell r="AQ279">
            <v>69650.55</v>
          </cell>
          <cell r="AR279">
            <v>70963.509999999995</v>
          </cell>
          <cell r="AS279">
            <v>68439.740000000005</v>
          </cell>
          <cell r="AT279">
            <v>69700.921999999991</v>
          </cell>
          <cell r="AU279">
            <v>100652.11</v>
          </cell>
          <cell r="AV279">
            <v>182288.13</v>
          </cell>
          <cell r="AW279">
            <v>17007.29</v>
          </cell>
          <cell r="AX279">
            <v>19130.88</v>
          </cell>
          <cell r="AY279">
            <v>19361.43</v>
          </cell>
          <cell r="AZ279">
            <v>14484.65</v>
          </cell>
          <cell r="BA279">
            <v>5980.45</v>
          </cell>
          <cell r="BC279">
            <v>91157.639999999985</v>
          </cell>
          <cell r="BD279">
            <v>80802.77</v>
          </cell>
          <cell r="BE279">
            <v>152228.59</v>
          </cell>
        </row>
        <row r="280">
          <cell r="A280">
            <v>24125</v>
          </cell>
          <cell r="B280" t="str">
            <v>GOWANUS_GT3_4</v>
          </cell>
          <cell r="C280" t="str">
            <v>N.Y.C.</v>
          </cell>
          <cell r="D280">
            <v>64875.57</v>
          </cell>
          <cell r="E280">
            <v>58528.74</v>
          </cell>
          <cell r="F280">
            <v>64457.79</v>
          </cell>
          <cell r="G280">
            <v>50033.01</v>
          </cell>
          <cell r="H280">
            <v>47827.99</v>
          </cell>
          <cell r="I280">
            <v>57144.62000000001</v>
          </cell>
          <cell r="J280">
            <v>40132.69</v>
          </cell>
          <cell r="K280">
            <v>34825.99</v>
          </cell>
          <cell r="L280">
            <v>38035.86</v>
          </cell>
          <cell r="M280">
            <v>37664.846666666665</v>
          </cell>
          <cell r="N280">
            <v>4659.01</v>
          </cell>
          <cell r="O280">
            <v>11845.12</v>
          </cell>
          <cell r="P280">
            <v>11837.84</v>
          </cell>
          <cell r="Q280">
            <v>21763.64</v>
          </cell>
          <cell r="R280">
            <v>11245.04</v>
          </cell>
          <cell r="S280">
            <v>73620.78</v>
          </cell>
          <cell r="T280">
            <v>6440.35</v>
          </cell>
          <cell r="U280">
            <v>10942.83</v>
          </cell>
          <cell r="V280">
            <v>8538.0300000000007</v>
          </cell>
          <cell r="W280">
            <v>4637.8900000000003</v>
          </cell>
          <cell r="X280">
            <v>4422.42</v>
          </cell>
          <cell r="Y280">
            <v>41977.823999999993</v>
          </cell>
          <cell r="Z280">
            <v>182985.4</v>
          </cell>
          <cell r="AA280">
            <v>166313.66</v>
          </cell>
          <cell r="AB280">
            <v>217373.04</v>
          </cell>
          <cell r="AC280">
            <v>302097.56</v>
          </cell>
          <cell r="AD280">
            <v>217192.41499999998</v>
          </cell>
          <cell r="AE280">
            <v>137011.5</v>
          </cell>
          <cell r="AF280">
            <v>121475.72</v>
          </cell>
          <cell r="AG280">
            <v>127603.43</v>
          </cell>
          <cell r="AH280">
            <v>112723.03</v>
          </cell>
          <cell r="AI280">
            <v>123169.8</v>
          </cell>
          <cell r="AJ280">
            <v>124396.69600000003</v>
          </cell>
          <cell r="AK280">
            <v>218896.98</v>
          </cell>
          <cell r="AL280">
            <v>200305.07</v>
          </cell>
          <cell r="AM280">
            <v>214028.43</v>
          </cell>
          <cell r="AN280">
            <v>211076.82666666666</v>
          </cell>
          <cell r="AO280">
            <v>70946.16</v>
          </cell>
          <cell r="AP280">
            <v>68504.649999999994</v>
          </cell>
          <cell r="AQ280">
            <v>69650.55</v>
          </cell>
          <cell r="AR280">
            <v>70963.509999999995</v>
          </cell>
          <cell r="AS280">
            <v>68439.740000000005</v>
          </cell>
          <cell r="AT280">
            <v>69700.921999999991</v>
          </cell>
          <cell r="AU280">
            <v>100652.11</v>
          </cell>
          <cell r="AV280">
            <v>182288.13</v>
          </cell>
          <cell r="AW280">
            <v>17007.29</v>
          </cell>
          <cell r="AX280">
            <v>19130.88</v>
          </cell>
          <cell r="AY280">
            <v>19361.43</v>
          </cell>
          <cell r="AZ280">
            <v>14484.65</v>
          </cell>
          <cell r="BA280">
            <v>5980.45</v>
          </cell>
          <cell r="BC280">
            <v>91157.639999999985</v>
          </cell>
          <cell r="BD280">
            <v>80802.77</v>
          </cell>
          <cell r="BE280">
            <v>152228.59</v>
          </cell>
        </row>
        <row r="281">
          <cell r="A281">
            <v>24126</v>
          </cell>
          <cell r="B281" t="str">
            <v>GOWANUS_GT3_5</v>
          </cell>
          <cell r="C281" t="str">
            <v>N.Y.C.</v>
          </cell>
          <cell r="D281">
            <v>64875.57</v>
          </cell>
          <cell r="E281">
            <v>58528.74</v>
          </cell>
          <cell r="F281">
            <v>64457.79</v>
          </cell>
          <cell r="G281">
            <v>50033.01</v>
          </cell>
          <cell r="H281">
            <v>47827.99</v>
          </cell>
          <cell r="I281">
            <v>57144.62000000001</v>
          </cell>
          <cell r="J281">
            <v>40132.69</v>
          </cell>
          <cell r="K281">
            <v>34825.99</v>
          </cell>
          <cell r="L281">
            <v>38035.86</v>
          </cell>
          <cell r="M281">
            <v>37664.846666666665</v>
          </cell>
          <cell r="N281">
            <v>4659.01</v>
          </cell>
          <cell r="O281">
            <v>11845.12</v>
          </cell>
          <cell r="P281">
            <v>11837.84</v>
          </cell>
          <cell r="Q281">
            <v>21763.64</v>
          </cell>
          <cell r="R281">
            <v>11245.04</v>
          </cell>
          <cell r="S281">
            <v>73620.78</v>
          </cell>
          <cell r="T281">
            <v>6440.35</v>
          </cell>
          <cell r="U281">
            <v>10942.83</v>
          </cell>
          <cell r="V281">
            <v>8538.0300000000007</v>
          </cell>
          <cell r="W281">
            <v>4637.8900000000003</v>
          </cell>
          <cell r="X281">
            <v>4422.42</v>
          </cell>
          <cell r="Y281">
            <v>41977.823999999993</v>
          </cell>
          <cell r="Z281">
            <v>182985.4</v>
          </cell>
          <cell r="AA281">
            <v>166313.66</v>
          </cell>
          <cell r="AB281">
            <v>217373.04</v>
          </cell>
          <cell r="AC281">
            <v>302097.56</v>
          </cell>
          <cell r="AD281">
            <v>217192.41499999998</v>
          </cell>
          <cell r="AE281">
            <v>137011.5</v>
          </cell>
          <cell r="AF281">
            <v>121475.72</v>
          </cell>
          <cell r="AG281">
            <v>127603.43</v>
          </cell>
          <cell r="AH281">
            <v>112723.03</v>
          </cell>
          <cell r="AI281">
            <v>123169.8</v>
          </cell>
          <cell r="AJ281">
            <v>124396.69600000003</v>
          </cell>
          <cell r="AK281">
            <v>218896.98</v>
          </cell>
          <cell r="AL281">
            <v>200305.07</v>
          </cell>
          <cell r="AM281">
            <v>214028.43</v>
          </cell>
          <cell r="AN281">
            <v>211076.82666666666</v>
          </cell>
          <cell r="AO281">
            <v>70946.16</v>
          </cell>
          <cell r="AP281">
            <v>68504.649999999994</v>
          </cell>
          <cell r="AQ281">
            <v>69650.55</v>
          </cell>
          <cell r="AR281">
            <v>70963.509999999995</v>
          </cell>
          <cell r="AS281">
            <v>68439.740000000005</v>
          </cell>
          <cell r="AT281">
            <v>69700.921999999991</v>
          </cell>
          <cell r="AU281">
            <v>100652.11</v>
          </cell>
          <cell r="AV281">
            <v>182288.13</v>
          </cell>
          <cell r="AW281">
            <v>17007.29</v>
          </cell>
          <cell r="AX281">
            <v>19130.88</v>
          </cell>
          <cell r="AY281">
            <v>19361.43</v>
          </cell>
          <cell r="AZ281">
            <v>14484.65</v>
          </cell>
          <cell r="BA281">
            <v>5980.45</v>
          </cell>
          <cell r="BC281">
            <v>91157.639999999985</v>
          </cell>
          <cell r="BD281">
            <v>80802.77</v>
          </cell>
          <cell r="BE281">
            <v>152228.59</v>
          </cell>
        </row>
        <row r="282">
          <cell r="A282">
            <v>24127</v>
          </cell>
          <cell r="B282" t="str">
            <v>GOWANUS_GT3_6</v>
          </cell>
          <cell r="C282" t="str">
            <v>N.Y.C.</v>
          </cell>
          <cell r="D282">
            <v>64875.57</v>
          </cell>
          <cell r="E282">
            <v>58528.74</v>
          </cell>
          <cell r="F282">
            <v>64457.79</v>
          </cell>
          <cell r="G282">
            <v>50033.01</v>
          </cell>
          <cell r="H282">
            <v>47827.99</v>
          </cell>
          <cell r="I282">
            <v>57144.62000000001</v>
          </cell>
          <cell r="J282">
            <v>40132.69</v>
          </cell>
          <cell r="K282">
            <v>34825.99</v>
          </cell>
          <cell r="L282">
            <v>38035.86</v>
          </cell>
          <cell r="M282">
            <v>37664.846666666665</v>
          </cell>
          <cell r="N282">
            <v>4659.01</v>
          </cell>
          <cell r="O282">
            <v>11845.12</v>
          </cell>
          <cell r="P282">
            <v>11837.84</v>
          </cell>
          <cell r="Q282">
            <v>21763.64</v>
          </cell>
          <cell r="R282">
            <v>11245.04</v>
          </cell>
          <cell r="S282">
            <v>73620.78</v>
          </cell>
          <cell r="T282">
            <v>6440.35</v>
          </cell>
          <cell r="U282">
            <v>10942.83</v>
          </cell>
          <cell r="V282">
            <v>8538.0300000000007</v>
          </cell>
          <cell r="W282">
            <v>4637.8900000000003</v>
          </cell>
          <cell r="X282">
            <v>4422.42</v>
          </cell>
          <cell r="Y282">
            <v>41977.823999999993</v>
          </cell>
          <cell r="Z282">
            <v>182985.4</v>
          </cell>
          <cell r="AA282">
            <v>166313.66</v>
          </cell>
          <cell r="AB282">
            <v>217373.04</v>
          </cell>
          <cell r="AC282">
            <v>302097.56</v>
          </cell>
          <cell r="AD282">
            <v>217192.41499999998</v>
          </cell>
          <cell r="AE282">
            <v>137011.5</v>
          </cell>
          <cell r="AF282">
            <v>121475.72</v>
          </cell>
          <cell r="AG282">
            <v>127603.43</v>
          </cell>
          <cell r="AH282">
            <v>112723.03</v>
          </cell>
          <cell r="AI282">
            <v>123169.8</v>
          </cell>
          <cell r="AJ282">
            <v>124396.69600000003</v>
          </cell>
          <cell r="AK282">
            <v>218896.98</v>
          </cell>
          <cell r="AL282">
            <v>200305.07</v>
          </cell>
          <cell r="AM282">
            <v>214028.43</v>
          </cell>
          <cell r="AN282">
            <v>211076.82666666666</v>
          </cell>
          <cell r="AO282">
            <v>70946.16</v>
          </cell>
          <cell r="AP282">
            <v>68504.649999999994</v>
          </cell>
          <cell r="AQ282">
            <v>69650.55</v>
          </cell>
          <cell r="AR282">
            <v>70963.509999999995</v>
          </cell>
          <cell r="AS282">
            <v>68439.740000000005</v>
          </cell>
          <cell r="AT282">
            <v>69700.921999999991</v>
          </cell>
          <cell r="AU282">
            <v>100652.11</v>
          </cell>
          <cell r="AV282">
            <v>182288.13</v>
          </cell>
          <cell r="AW282">
            <v>17007.29</v>
          </cell>
          <cell r="AX282">
            <v>19130.88</v>
          </cell>
          <cell r="AY282">
            <v>19361.43</v>
          </cell>
          <cell r="AZ282">
            <v>14484.65</v>
          </cell>
          <cell r="BA282">
            <v>5980.45</v>
          </cell>
          <cell r="BC282">
            <v>91157.639999999985</v>
          </cell>
          <cell r="BD282">
            <v>80802.77</v>
          </cell>
          <cell r="BE282">
            <v>152228.59</v>
          </cell>
        </row>
        <row r="283">
          <cell r="A283">
            <v>24128</v>
          </cell>
          <cell r="B283" t="str">
            <v>GOWANUS_GT3_7</v>
          </cell>
          <cell r="C283" t="str">
            <v>N.Y.C.</v>
          </cell>
          <cell r="D283">
            <v>64875.57</v>
          </cell>
          <cell r="E283">
            <v>58528.74</v>
          </cell>
          <cell r="F283">
            <v>64457.79</v>
          </cell>
          <cell r="G283">
            <v>50033.01</v>
          </cell>
          <cell r="H283">
            <v>47827.99</v>
          </cell>
          <cell r="I283">
            <v>57144.62000000001</v>
          </cell>
          <cell r="J283">
            <v>40132.69</v>
          </cell>
          <cell r="K283">
            <v>34825.99</v>
          </cell>
          <cell r="L283">
            <v>38035.86</v>
          </cell>
          <cell r="M283">
            <v>37664.846666666665</v>
          </cell>
          <cell r="N283">
            <v>4659.01</v>
          </cell>
          <cell r="O283">
            <v>11845.12</v>
          </cell>
          <cell r="P283">
            <v>11837.84</v>
          </cell>
          <cell r="Q283">
            <v>21763.64</v>
          </cell>
          <cell r="R283">
            <v>11245.04</v>
          </cell>
          <cell r="S283">
            <v>73620.78</v>
          </cell>
          <cell r="T283">
            <v>6440.35</v>
          </cell>
          <cell r="U283">
            <v>10942.83</v>
          </cell>
          <cell r="V283">
            <v>8538.0300000000007</v>
          </cell>
          <cell r="W283">
            <v>4637.8900000000003</v>
          </cell>
          <cell r="X283">
            <v>4422.42</v>
          </cell>
          <cell r="Y283">
            <v>41977.823999999993</v>
          </cell>
          <cell r="Z283">
            <v>182985.4</v>
          </cell>
          <cell r="AA283">
            <v>166313.66</v>
          </cell>
          <cell r="AB283">
            <v>217373.04</v>
          </cell>
          <cell r="AC283">
            <v>302097.56</v>
          </cell>
          <cell r="AD283">
            <v>217192.41499999998</v>
          </cell>
          <cell r="AE283">
            <v>137011.5</v>
          </cell>
          <cell r="AF283">
            <v>121475.72</v>
          </cell>
          <cell r="AG283">
            <v>127603.43</v>
          </cell>
          <cell r="AH283">
            <v>112723.03</v>
          </cell>
          <cell r="AI283">
            <v>123169.8</v>
          </cell>
          <cell r="AJ283">
            <v>124396.69600000003</v>
          </cell>
          <cell r="AK283">
            <v>218896.98</v>
          </cell>
          <cell r="AL283">
            <v>200305.07</v>
          </cell>
          <cell r="AM283">
            <v>214028.43</v>
          </cell>
          <cell r="AN283">
            <v>211076.82666666666</v>
          </cell>
          <cell r="AO283">
            <v>70946.16</v>
          </cell>
          <cell r="AP283">
            <v>68504.649999999994</v>
          </cell>
          <cell r="AQ283">
            <v>69650.55</v>
          </cell>
          <cell r="AR283">
            <v>70963.509999999995</v>
          </cell>
          <cell r="AS283">
            <v>68439.740000000005</v>
          </cell>
          <cell r="AT283">
            <v>69700.921999999991</v>
          </cell>
          <cell r="AU283">
            <v>100652.11</v>
          </cell>
          <cell r="AV283">
            <v>182288.13</v>
          </cell>
          <cell r="AW283">
            <v>17007.29</v>
          </cell>
          <cell r="AX283">
            <v>19130.88</v>
          </cell>
          <cell r="AY283">
            <v>19361.43</v>
          </cell>
          <cell r="AZ283">
            <v>14484.65</v>
          </cell>
          <cell r="BA283">
            <v>5980.45</v>
          </cell>
          <cell r="BC283">
            <v>91157.639999999985</v>
          </cell>
          <cell r="BD283">
            <v>80802.77</v>
          </cell>
          <cell r="BE283">
            <v>152228.59</v>
          </cell>
        </row>
        <row r="284">
          <cell r="A284">
            <v>24129</v>
          </cell>
          <cell r="B284" t="str">
            <v>GOWANUS_GT3_8</v>
          </cell>
          <cell r="C284" t="str">
            <v>N.Y.C.</v>
          </cell>
          <cell r="D284">
            <v>64875.57</v>
          </cell>
          <cell r="E284">
            <v>58528.74</v>
          </cell>
          <cell r="F284">
            <v>64457.79</v>
          </cell>
          <cell r="G284">
            <v>50033.01</v>
          </cell>
          <cell r="H284">
            <v>47827.99</v>
          </cell>
          <cell r="I284">
            <v>57144.62000000001</v>
          </cell>
          <cell r="J284">
            <v>40132.69</v>
          </cell>
          <cell r="K284">
            <v>34825.99</v>
          </cell>
          <cell r="L284">
            <v>38035.86</v>
          </cell>
          <cell r="M284">
            <v>37664.846666666665</v>
          </cell>
          <cell r="N284">
            <v>4659.01</v>
          </cell>
          <cell r="O284">
            <v>11845.12</v>
          </cell>
          <cell r="P284">
            <v>11837.84</v>
          </cell>
          <cell r="Q284">
            <v>21763.64</v>
          </cell>
          <cell r="R284">
            <v>11245.04</v>
          </cell>
          <cell r="S284">
            <v>73620.78</v>
          </cell>
          <cell r="T284">
            <v>6440.35</v>
          </cell>
          <cell r="U284">
            <v>10942.83</v>
          </cell>
          <cell r="V284">
            <v>8538.0300000000007</v>
          </cell>
          <cell r="W284">
            <v>4637.8900000000003</v>
          </cell>
          <cell r="X284">
            <v>4422.42</v>
          </cell>
          <cell r="Y284">
            <v>41977.823999999993</v>
          </cell>
          <cell r="Z284">
            <v>182985.4</v>
          </cell>
          <cell r="AA284">
            <v>166313.66</v>
          </cell>
          <cell r="AB284">
            <v>217373.04</v>
          </cell>
          <cell r="AC284">
            <v>302097.56</v>
          </cell>
          <cell r="AD284">
            <v>217192.41499999998</v>
          </cell>
          <cell r="AE284">
            <v>137011.5</v>
          </cell>
          <cell r="AF284">
            <v>121475.72</v>
          </cell>
          <cell r="AG284">
            <v>127603.43</v>
          </cell>
          <cell r="AH284">
            <v>112723.03</v>
          </cell>
          <cell r="AI284">
            <v>123169.8</v>
          </cell>
          <cell r="AJ284">
            <v>124396.69600000003</v>
          </cell>
          <cell r="AK284">
            <v>218896.98</v>
          </cell>
          <cell r="AL284">
            <v>200305.07</v>
          </cell>
          <cell r="AM284">
            <v>214028.43</v>
          </cell>
          <cell r="AN284">
            <v>211076.82666666666</v>
          </cell>
          <cell r="AO284">
            <v>70946.16</v>
          </cell>
          <cell r="AP284">
            <v>68504.649999999994</v>
          </cell>
          <cell r="AQ284">
            <v>69650.55</v>
          </cell>
          <cell r="AR284">
            <v>70963.509999999995</v>
          </cell>
          <cell r="AS284">
            <v>68439.740000000005</v>
          </cell>
          <cell r="AT284">
            <v>69700.921999999991</v>
          </cell>
          <cell r="AU284">
            <v>100652.11</v>
          </cell>
          <cell r="AV284">
            <v>182288.13</v>
          </cell>
          <cell r="AW284">
            <v>17007.29</v>
          </cell>
          <cell r="AX284">
            <v>19130.88</v>
          </cell>
          <cell r="AY284">
            <v>19361.43</v>
          </cell>
          <cell r="AZ284">
            <v>14484.65</v>
          </cell>
          <cell r="BA284">
            <v>5980.45</v>
          </cell>
          <cell r="BC284">
            <v>91157.639999999985</v>
          </cell>
          <cell r="BD284">
            <v>80802.77</v>
          </cell>
          <cell r="BE284">
            <v>152228.59</v>
          </cell>
        </row>
        <row r="285">
          <cell r="A285">
            <v>24130</v>
          </cell>
          <cell r="B285" t="str">
            <v>GOWANUS_GT4_1</v>
          </cell>
          <cell r="C285" t="str">
            <v>N.Y.C.</v>
          </cell>
          <cell r="D285">
            <v>64875.57</v>
          </cell>
          <cell r="E285">
            <v>58528.74</v>
          </cell>
          <cell r="F285">
            <v>64457.79</v>
          </cell>
          <cell r="G285">
            <v>50033.01</v>
          </cell>
          <cell r="H285">
            <v>47827.99</v>
          </cell>
          <cell r="I285">
            <v>57144.62000000001</v>
          </cell>
          <cell r="J285">
            <v>40132.69</v>
          </cell>
          <cell r="K285">
            <v>34825.99</v>
          </cell>
          <cell r="L285">
            <v>38035.86</v>
          </cell>
          <cell r="M285">
            <v>37664.846666666665</v>
          </cell>
          <cell r="N285">
            <v>4659.01</v>
          </cell>
          <cell r="O285">
            <v>11845.12</v>
          </cell>
          <cell r="P285">
            <v>11837.84</v>
          </cell>
          <cell r="Q285">
            <v>21763.64</v>
          </cell>
          <cell r="R285">
            <v>11245.04</v>
          </cell>
          <cell r="S285">
            <v>73620.78</v>
          </cell>
          <cell r="T285">
            <v>6440.35</v>
          </cell>
          <cell r="U285">
            <v>10942.83</v>
          </cell>
          <cell r="V285">
            <v>8538.0300000000007</v>
          </cell>
          <cell r="W285">
            <v>4637.8900000000003</v>
          </cell>
          <cell r="X285">
            <v>4422.42</v>
          </cell>
          <cell r="Y285">
            <v>41977.823999999993</v>
          </cell>
          <cell r="Z285">
            <v>182985.4</v>
          </cell>
          <cell r="AA285">
            <v>166313.66</v>
          </cell>
          <cell r="AB285">
            <v>217373.04</v>
          </cell>
          <cell r="AC285">
            <v>302097.56</v>
          </cell>
          <cell r="AD285">
            <v>217192.41499999998</v>
          </cell>
          <cell r="AE285">
            <v>137011.5</v>
          </cell>
          <cell r="AF285">
            <v>121475.72</v>
          </cell>
          <cell r="AG285">
            <v>127603.43</v>
          </cell>
          <cell r="AH285">
            <v>112723.03</v>
          </cell>
          <cell r="AI285">
            <v>123169.8</v>
          </cell>
          <cell r="AJ285">
            <v>124396.69600000003</v>
          </cell>
          <cell r="AK285">
            <v>218896.98</v>
          </cell>
          <cell r="AL285">
            <v>200305.07</v>
          </cell>
          <cell r="AM285">
            <v>214028.43</v>
          </cell>
          <cell r="AN285">
            <v>211076.82666666666</v>
          </cell>
          <cell r="AO285">
            <v>70946.16</v>
          </cell>
          <cell r="AP285">
            <v>68504.649999999994</v>
          </cell>
          <cell r="AQ285">
            <v>69650.55</v>
          </cell>
          <cell r="AR285">
            <v>70963.509999999995</v>
          </cell>
          <cell r="AS285">
            <v>68439.740000000005</v>
          </cell>
          <cell r="AT285">
            <v>69700.921999999991</v>
          </cell>
          <cell r="AU285">
            <v>100652.11</v>
          </cell>
          <cell r="AV285">
            <v>182288.13</v>
          </cell>
          <cell r="AW285">
            <v>17007.29</v>
          </cell>
          <cell r="AX285">
            <v>19130.88</v>
          </cell>
          <cell r="AY285">
            <v>19361.43</v>
          </cell>
          <cell r="AZ285">
            <v>14484.65</v>
          </cell>
          <cell r="BA285">
            <v>5980.45</v>
          </cell>
          <cell r="BC285">
            <v>91157.639999999985</v>
          </cell>
          <cell r="BD285">
            <v>80802.77</v>
          </cell>
          <cell r="BE285">
            <v>152228.59</v>
          </cell>
        </row>
        <row r="286">
          <cell r="A286">
            <v>24131</v>
          </cell>
          <cell r="B286" t="str">
            <v>GOWANUS_GT4_2</v>
          </cell>
          <cell r="C286" t="str">
            <v>N.Y.C.</v>
          </cell>
          <cell r="D286">
            <v>64875.57</v>
          </cell>
          <cell r="E286">
            <v>58528.74</v>
          </cell>
          <cell r="F286">
            <v>64457.79</v>
          </cell>
          <cell r="G286">
            <v>50033.01</v>
          </cell>
          <cell r="H286">
            <v>47827.99</v>
          </cell>
          <cell r="I286">
            <v>57144.62000000001</v>
          </cell>
          <cell r="J286">
            <v>40132.69</v>
          </cell>
          <cell r="K286">
            <v>34825.99</v>
          </cell>
          <cell r="L286">
            <v>38035.86</v>
          </cell>
          <cell r="M286">
            <v>37664.846666666665</v>
          </cell>
          <cell r="N286">
            <v>4659.01</v>
          </cell>
          <cell r="O286">
            <v>11845.12</v>
          </cell>
          <cell r="P286">
            <v>11837.84</v>
          </cell>
          <cell r="Q286">
            <v>21763.64</v>
          </cell>
          <cell r="R286">
            <v>11245.04</v>
          </cell>
          <cell r="S286">
            <v>73620.78</v>
          </cell>
          <cell r="T286">
            <v>6440.35</v>
          </cell>
          <cell r="U286">
            <v>10942.83</v>
          </cell>
          <cell r="V286">
            <v>8538.0300000000007</v>
          </cell>
          <cell r="W286">
            <v>4637.8900000000003</v>
          </cell>
          <cell r="X286">
            <v>4422.42</v>
          </cell>
          <cell r="Y286">
            <v>41977.823999999993</v>
          </cell>
          <cell r="Z286">
            <v>182985.4</v>
          </cell>
          <cell r="AA286">
            <v>166313.66</v>
          </cell>
          <cell r="AB286">
            <v>217373.04</v>
          </cell>
          <cell r="AC286">
            <v>302097.56</v>
          </cell>
          <cell r="AD286">
            <v>217192.41499999998</v>
          </cell>
          <cell r="AE286">
            <v>137011.5</v>
          </cell>
          <cell r="AF286">
            <v>121475.72</v>
          </cell>
          <cell r="AG286">
            <v>127603.43</v>
          </cell>
          <cell r="AH286">
            <v>112723.03</v>
          </cell>
          <cell r="AI286">
            <v>123169.8</v>
          </cell>
          <cell r="AJ286">
            <v>124396.69600000003</v>
          </cell>
          <cell r="AK286">
            <v>218896.98</v>
          </cell>
          <cell r="AL286">
            <v>200305.07</v>
          </cell>
          <cell r="AM286">
            <v>214028.43</v>
          </cell>
          <cell r="AN286">
            <v>211076.82666666666</v>
          </cell>
          <cell r="AO286">
            <v>70946.16</v>
          </cell>
          <cell r="AP286">
            <v>68504.649999999994</v>
          </cell>
          <cell r="AQ286">
            <v>69650.55</v>
          </cell>
          <cell r="AR286">
            <v>70963.509999999995</v>
          </cell>
          <cell r="AS286">
            <v>68439.740000000005</v>
          </cell>
          <cell r="AT286">
            <v>69700.921999999991</v>
          </cell>
          <cell r="AU286">
            <v>100652.11</v>
          </cell>
          <cell r="AV286">
            <v>182288.13</v>
          </cell>
          <cell r="AW286">
            <v>17007.29</v>
          </cell>
          <cell r="AX286">
            <v>19130.88</v>
          </cell>
          <cell r="AY286">
            <v>19361.43</v>
          </cell>
          <cell r="AZ286">
            <v>14484.65</v>
          </cell>
          <cell r="BA286">
            <v>5980.45</v>
          </cell>
          <cell r="BC286">
            <v>91157.639999999985</v>
          </cell>
          <cell r="BD286">
            <v>80802.77</v>
          </cell>
          <cell r="BE286">
            <v>152228.59</v>
          </cell>
        </row>
        <row r="287">
          <cell r="A287">
            <v>24132</v>
          </cell>
          <cell r="B287" t="str">
            <v>GOWANUS_GT4_3</v>
          </cell>
          <cell r="C287" t="str">
            <v>N.Y.C.</v>
          </cell>
          <cell r="D287">
            <v>64875.57</v>
          </cell>
          <cell r="E287">
            <v>58528.74</v>
          </cell>
          <cell r="F287">
            <v>64457.79</v>
          </cell>
          <cell r="G287">
            <v>50033.01</v>
          </cell>
          <cell r="H287">
            <v>47827.99</v>
          </cell>
          <cell r="I287">
            <v>57144.62000000001</v>
          </cell>
          <cell r="J287">
            <v>40132.69</v>
          </cell>
          <cell r="K287">
            <v>34825.99</v>
          </cell>
          <cell r="L287">
            <v>38035.86</v>
          </cell>
          <cell r="M287">
            <v>37664.846666666665</v>
          </cell>
          <cell r="N287">
            <v>4659.01</v>
          </cell>
          <cell r="O287">
            <v>11845.12</v>
          </cell>
          <cell r="P287">
            <v>11837.84</v>
          </cell>
          <cell r="Q287">
            <v>21763.64</v>
          </cell>
          <cell r="R287">
            <v>11245.04</v>
          </cell>
          <cell r="S287">
            <v>73620.78</v>
          </cell>
          <cell r="T287">
            <v>6440.35</v>
          </cell>
          <cell r="U287">
            <v>10942.83</v>
          </cell>
          <cell r="V287">
            <v>8538.0300000000007</v>
          </cell>
          <cell r="W287">
            <v>4637.8900000000003</v>
          </cell>
          <cell r="X287">
            <v>4422.42</v>
          </cell>
          <cell r="Y287">
            <v>41977.823999999993</v>
          </cell>
          <cell r="Z287">
            <v>182985.4</v>
          </cell>
          <cell r="AA287">
            <v>166313.66</v>
          </cell>
          <cell r="AB287">
            <v>217373.04</v>
          </cell>
          <cell r="AC287">
            <v>302097.56</v>
          </cell>
          <cell r="AD287">
            <v>217192.41499999998</v>
          </cell>
          <cell r="AE287">
            <v>137011.5</v>
          </cell>
          <cell r="AF287">
            <v>121475.72</v>
          </cell>
          <cell r="AG287">
            <v>127603.43</v>
          </cell>
          <cell r="AH287">
            <v>112723.03</v>
          </cell>
          <cell r="AI287">
            <v>123169.8</v>
          </cell>
          <cell r="AJ287">
            <v>124396.69600000003</v>
          </cell>
          <cell r="AK287">
            <v>218896.98</v>
          </cell>
          <cell r="AL287">
            <v>200305.07</v>
          </cell>
          <cell r="AM287">
            <v>214028.43</v>
          </cell>
          <cell r="AN287">
            <v>211076.82666666666</v>
          </cell>
          <cell r="AO287">
            <v>70946.16</v>
          </cell>
          <cell r="AP287">
            <v>68504.649999999994</v>
          </cell>
          <cell r="AQ287">
            <v>69650.55</v>
          </cell>
          <cell r="AR287">
            <v>70963.509999999995</v>
          </cell>
          <cell r="AS287">
            <v>68439.740000000005</v>
          </cell>
          <cell r="AT287">
            <v>69700.921999999991</v>
          </cell>
          <cell r="AU287">
            <v>100652.11</v>
          </cell>
          <cell r="AV287">
            <v>182288.13</v>
          </cell>
          <cell r="AW287">
            <v>17007.29</v>
          </cell>
          <cell r="AX287">
            <v>19130.88</v>
          </cell>
          <cell r="AY287">
            <v>19361.43</v>
          </cell>
          <cell r="AZ287">
            <v>14484.65</v>
          </cell>
          <cell r="BA287">
            <v>5980.45</v>
          </cell>
          <cell r="BC287">
            <v>91157.639999999985</v>
          </cell>
          <cell r="BD287">
            <v>80802.77</v>
          </cell>
          <cell r="BE287">
            <v>152228.59</v>
          </cell>
        </row>
        <row r="288">
          <cell r="A288">
            <v>24133</v>
          </cell>
          <cell r="B288" t="str">
            <v>GOWANUS_GT4_4</v>
          </cell>
          <cell r="C288" t="str">
            <v>N.Y.C.</v>
          </cell>
          <cell r="D288">
            <v>64875.57</v>
          </cell>
          <cell r="E288">
            <v>58528.74</v>
          </cell>
          <cell r="F288">
            <v>64457.79</v>
          </cell>
          <cell r="G288">
            <v>50033.01</v>
          </cell>
          <cell r="H288">
            <v>47827.99</v>
          </cell>
          <cell r="I288">
            <v>57144.62000000001</v>
          </cell>
          <cell r="J288">
            <v>40132.69</v>
          </cell>
          <cell r="K288">
            <v>34825.99</v>
          </cell>
          <cell r="L288">
            <v>38035.86</v>
          </cell>
          <cell r="M288">
            <v>37664.846666666665</v>
          </cell>
          <cell r="N288">
            <v>4659.01</v>
          </cell>
          <cell r="O288">
            <v>11845.12</v>
          </cell>
          <cell r="P288">
            <v>11837.84</v>
          </cell>
          <cell r="Q288">
            <v>21763.64</v>
          </cell>
          <cell r="R288">
            <v>11245.04</v>
          </cell>
          <cell r="S288">
            <v>73620.78</v>
          </cell>
          <cell r="T288">
            <v>6440.35</v>
          </cell>
          <cell r="U288">
            <v>10942.83</v>
          </cell>
          <cell r="V288">
            <v>8538.0300000000007</v>
          </cell>
          <cell r="W288">
            <v>4637.8900000000003</v>
          </cell>
          <cell r="X288">
            <v>4422.42</v>
          </cell>
          <cell r="Y288">
            <v>41977.823999999993</v>
          </cell>
          <cell r="Z288">
            <v>182985.4</v>
          </cell>
          <cell r="AA288">
            <v>166313.66</v>
          </cell>
          <cell r="AB288">
            <v>217373.04</v>
          </cell>
          <cell r="AC288">
            <v>302097.56</v>
          </cell>
          <cell r="AD288">
            <v>217192.41499999998</v>
          </cell>
          <cell r="AE288">
            <v>137011.5</v>
          </cell>
          <cell r="AF288">
            <v>121475.72</v>
          </cell>
          <cell r="AG288">
            <v>127603.43</v>
          </cell>
          <cell r="AH288">
            <v>112723.03</v>
          </cell>
          <cell r="AI288">
            <v>123169.8</v>
          </cell>
          <cell r="AJ288">
            <v>124396.69600000003</v>
          </cell>
          <cell r="AK288">
            <v>218896.98</v>
          </cell>
          <cell r="AL288">
            <v>200305.07</v>
          </cell>
          <cell r="AM288">
            <v>214028.43</v>
          </cell>
          <cell r="AN288">
            <v>211076.82666666666</v>
          </cell>
          <cell r="AO288">
            <v>70946.16</v>
          </cell>
          <cell r="AP288">
            <v>68504.649999999994</v>
          </cell>
          <cell r="AQ288">
            <v>69650.55</v>
          </cell>
          <cell r="AR288">
            <v>70963.509999999995</v>
          </cell>
          <cell r="AS288">
            <v>68439.740000000005</v>
          </cell>
          <cell r="AT288">
            <v>69700.921999999991</v>
          </cell>
          <cell r="AU288">
            <v>100652.11</v>
          </cell>
          <cell r="AV288">
            <v>182288.13</v>
          </cell>
          <cell r="AW288">
            <v>17007.29</v>
          </cell>
          <cell r="AX288">
            <v>19130.88</v>
          </cell>
          <cell r="AY288">
            <v>19361.43</v>
          </cell>
          <cell r="AZ288">
            <v>14484.65</v>
          </cell>
          <cell r="BA288">
            <v>5980.45</v>
          </cell>
          <cell r="BC288">
            <v>91157.639999999985</v>
          </cell>
          <cell r="BD288">
            <v>80802.77</v>
          </cell>
          <cell r="BE288">
            <v>152228.59</v>
          </cell>
        </row>
        <row r="289">
          <cell r="A289">
            <v>24134</v>
          </cell>
          <cell r="B289" t="str">
            <v>GOWANUS_GT4_5</v>
          </cell>
          <cell r="C289" t="str">
            <v>N.Y.C.</v>
          </cell>
          <cell r="D289">
            <v>64875.57</v>
          </cell>
          <cell r="E289">
            <v>58528.74</v>
          </cell>
          <cell r="F289">
            <v>64457.79</v>
          </cell>
          <cell r="G289">
            <v>50033.01</v>
          </cell>
          <cell r="H289">
            <v>47827.99</v>
          </cell>
          <cell r="I289">
            <v>57144.62000000001</v>
          </cell>
          <cell r="J289">
            <v>40132.69</v>
          </cell>
          <cell r="K289">
            <v>34825.99</v>
          </cell>
          <cell r="L289">
            <v>38035.86</v>
          </cell>
          <cell r="M289">
            <v>37664.846666666665</v>
          </cell>
          <cell r="N289">
            <v>4659.01</v>
          </cell>
          <cell r="O289">
            <v>11845.12</v>
          </cell>
          <cell r="P289">
            <v>11837.84</v>
          </cell>
          <cell r="Q289">
            <v>21763.64</v>
          </cell>
          <cell r="R289">
            <v>11245.04</v>
          </cell>
          <cell r="S289">
            <v>73620.78</v>
          </cell>
          <cell r="T289">
            <v>6440.35</v>
          </cell>
          <cell r="U289">
            <v>10942.83</v>
          </cell>
          <cell r="V289">
            <v>8538.0300000000007</v>
          </cell>
          <cell r="W289">
            <v>4637.8900000000003</v>
          </cell>
          <cell r="X289">
            <v>4422.42</v>
          </cell>
          <cell r="Y289">
            <v>41977.823999999993</v>
          </cell>
          <cell r="Z289">
            <v>182985.4</v>
          </cell>
          <cell r="AA289">
            <v>166313.66</v>
          </cell>
          <cell r="AB289">
            <v>217373.04</v>
          </cell>
          <cell r="AC289">
            <v>302097.56</v>
          </cell>
          <cell r="AD289">
            <v>217192.41499999998</v>
          </cell>
          <cell r="AE289">
            <v>137011.5</v>
          </cell>
          <cell r="AF289">
            <v>121475.72</v>
          </cell>
          <cell r="AG289">
            <v>127603.43</v>
          </cell>
          <cell r="AH289">
            <v>112723.03</v>
          </cell>
          <cell r="AI289">
            <v>123169.8</v>
          </cell>
          <cell r="AJ289">
            <v>124396.69600000003</v>
          </cell>
          <cell r="AK289">
            <v>218896.98</v>
          </cell>
          <cell r="AL289">
            <v>200305.07</v>
          </cell>
          <cell r="AM289">
            <v>214028.43</v>
          </cell>
          <cell r="AN289">
            <v>211076.82666666666</v>
          </cell>
          <cell r="AO289">
            <v>70946.16</v>
          </cell>
          <cell r="AP289">
            <v>68504.649999999994</v>
          </cell>
          <cell r="AQ289">
            <v>69650.55</v>
          </cell>
          <cell r="AR289">
            <v>70963.509999999995</v>
          </cell>
          <cell r="AS289">
            <v>68439.740000000005</v>
          </cell>
          <cell r="AT289">
            <v>69700.921999999991</v>
          </cell>
          <cell r="AU289">
            <v>100652.11</v>
          </cell>
          <cell r="AV289">
            <v>182288.13</v>
          </cell>
          <cell r="AW289">
            <v>17007.29</v>
          </cell>
          <cell r="AX289">
            <v>19130.88</v>
          </cell>
          <cell r="AY289">
            <v>19361.43</v>
          </cell>
          <cell r="AZ289">
            <v>14484.65</v>
          </cell>
          <cell r="BA289">
            <v>5980.45</v>
          </cell>
          <cell r="BC289">
            <v>91157.639999999985</v>
          </cell>
          <cell r="BD289">
            <v>80802.77</v>
          </cell>
          <cell r="BE289">
            <v>152228.59</v>
          </cell>
        </row>
        <row r="290">
          <cell r="A290">
            <v>24135</v>
          </cell>
          <cell r="B290" t="str">
            <v>GOWANUS_GT4_6</v>
          </cell>
          <cell r="C290" t="str">
            <v>N.Y.C.</v>
          </cell>
          <cell r="D290">
            <v>64875.57</v>
          </cell>
          <cell r="E290">
            <v>58528.74</v>
          </cell>
          <cell r="F290">
            <v>64457.79</v>
          </cell>
          <cell r="G290">
            <v>50033.01</v>
          </cell>
          <cell r="H290">
            <v>47827.99</v>
          </cell>
          <cell r="I290">
            <v>57144.62000000001</v>
          </cell>
          <cell r="J290">
            <v>40132.69</v>
          </cell>
          <cell r="K290">
            <v>34825.99</v>
          </cell>
          <cell r="L290">
            <v>38035.86</v>
          </cell>
          <cell r="M290">
            <v>37664.846666666665</v>
          </cell>
          <cell r="N290">
            <v>4659.01</v>
          </cell>
          <cell r="O290">
            <v>11845.12</v>
          </cell>
          <cell r="P290">
            <v>11837.84</v>
          </cell>
          <cell r="Q290">
            <v>21763.64</v>
          </cell>
          <cell r="R290">
            <v>11245.04</v>
          </cell>
          <cell r="S290">
            <v>73620.78</v>
          </cell>
          <cell r="T290">
            <v>6440.35</v>
          </cell>
          <cell r="U290">
            <v>10942.83</v>
          </cell>
          <cell r="V290">
            <v>8538.0300000000007</v>
          </cell>
          <cell r="W290">
            <v>4637.8900000000003</v>
          </cell>
          <cell r="X290">
            <v>4422.42</v>
          </cell>
          <cell r="Y290">
            <v>41977.823999999993</v>
          </cell>
          <cell r="Z290">
            <v>182985.4</v>
          </cell>
          <cell r="AA290">
            <v>166313.66</v>
          </cell>
          <cell r="AB290">
            <v>217373.04</v>
          </cell>
          <cell r="AC290">
            <v>302097.56</v>
          </cell>
          <cell r="AD290">
            <v>217192.41499999998</v>
          </cell>
          <cell r="AE290">
            <v>137011.5</v>
          </cell>
          <cell r="AF290">
            <v>121475.72</v>
          </cell>
          <cell r="AG290">
            <v>127603.43</v>
          </cell>
          <cell r="AH290">
            <v>112723.03</v>
          </cell>
          <cell r="AI290">
            <v>123169.8</v>
          </cell>
          <cell r="AJ290">
            <v>124396.69600000003</v>
          </cell>
          <cell r="AK290">
            <v>218896.98</v>
          </cell>
          <cell r="AL290">
            <v>200305.07</v>
          </cell>
          <cell r="AM290">
            <v>214028.43</v>
          </cell>
          <cell r="AN290">
            <v>211076.82666666666</v>
          </cell>
          <cell r="AO290">
            <v>70946.16</v>
          </cell>
          <cell r="AP290">
            <v>68504.649999999994</v>
          </cell>
          <cell r="AQ290">
            <v>69650.55</v>
          </cell>
          <cell r="AR290">
            <v>70963.509999999995</v>
          </cell>
          <cell r="AS290">
            <v>68439.740000000005</v>
          </cell>
          <cell r="AT290">
            <v>69700.921999999991</v>
          </cell>
          <cell r="AU290">
            <v>100652.11</v>
          </cell>
          <cell r="AV290">
            <v>182288.13</v>
          </cell>
          <cell r="AW290">
            <v>17007.29</v>
          </cell>
          <cell r="AX290">
            <v>19130.88</v>
          </cell>
          <cell r="AY290">
            <v>19361.43</v>
          </cell>
          <cell r="AZ290">
            <v>14484.65</v>
          </cell>
          <cell r="BA290">
            <v>5980.45</v>
          </cell>
          <cell r="BC290">
            <v>91157.639999999985</v>
          </cell>
          <cell r="BD290">
            <v>80802.77</v>
          </cell>
          <cell r="BE290">
            <v>152228.59</v>
          </cell>
        </row>
        <row r="291">
          <cell r="A291">
            <v>24136</v>
          </cell>
          <cell r="B291" t="str">
            <v>GOWANUS_GT4_7</v>
          </cell>
          <cell r="C291" t="str">
            <v>N.Y.C.</v>
          </cell>
          <cell r="D291">
            <v>64875.57</v>
          </cell>
          <cell r="E291">
            <v>58528.74</v>
          </cell>
          <cell r="F291">
            <v>64457.79</v>
          </cell>
          <cell r="G291">
            <v>50033.01</v>
          </cell>
          <cell r="H291">
            <v>47827.99</v>
          </cell>
          <cell r="I291">
            <v>57144.62000000001</v>
          </cell>
          <cell r="J291">
            <v>40132.69</v>
          </cell>
          <cell r="K291">
            <v>34825.99</v>
          </cell>
          <cell r="L291">
            <v>38035.86</v>
          </cell>
          <cell r="M291">
            <v>37664.846666666665</v>
          </cell>
          <cell r="N291">
            <v>4659.01</v>
          </cell>
          <cell r="O291">
            <v>11845.12</v>
          </cell>
          <cell r="P291">
            <v>11837.84</v>
          </cell>
          <cell r="Q291">
            <v>21763.64</v>
          </cell>
          <cell r="R291">
            <v>11245.04</v>
          </cell>
          <cell r="S291">
            <v>73620.78</v>
          </cell>
          <cell r="T291">
            <v>6440.35</v>
          </cell>
          <cell r="U291">
            <v>10942.83</v>
          </cell>
          <cell r="V291">
            <v>8538.0300000000007</v>
          </cell>
          <cell r="W291">
            <v>4637.8900000000003</v>
          </cell>
          <cell r="X291">
            <v>4422.42</v>
          </cell>
          <cell r="Y291">
            <v>41977.823999999993</v>
          </cell>
          <cell r="Z291">
            <v>182985.4</v>
          </cell>
          <cell r="AA291">
            <v>166313.66</v>
          </cell>
          <cell r="AB291">
            <v>217373.04</v>
          </cell>
          <cell r="AC291">
            <v>302097.56</v>
          </cell>
          <cell r="AD291">
            <v>217192.41499999998</v>
          </cell>
          <cell r="AE291">
            <v>137011.5</v>
          </cell>
          <cell r="AF291">
            <v>121475.72</v>
          </cell>
          <cell r="AG291">
            <v>127603.43</v>
          </cell>
          <cell r="AH291">
            <v>112723.03</v>
          </cell>
          <cell r="AI291">
            <v>123169.8</v>
          </cell>
          <cell r="AJ291">
            <v>124396.69600000003</v>
          </cell>
          <cell r="AK291">
            <v>218896.98</v>
          </cell>
          <cell r="AL291">
            <v>200305.07</v>
          </cell>
          <cell r="AM291">
            <v>214028.43</v>
          </cell>
          <cell r="AN291">
            <v>211076.82666666666</v>
          </cell>
          <cell r="AO291">
            <v>70946.16</v>
          </cell>
          <cell r="AP291">
            <v>68504.649999999994</v>
          </cell>
          <cell r="AQ291">
            <v>69650.55</v>
          </cell>
          <cell r="AR291">
            <v>70963.509999999995</v>
          </cell>
          <cell r="AS291">
            <v>68439.740000000005</v>
          </cell>
          <cell r="AT291">
            <v>69700.921999999991</v>
          </cell>
          <cell r="AU291">
            <v>100652.11</v>
          </cell>
          <cell r="AV291">
            <v>182288.13</v>
          </cell>
          <cell r="AW291">
            <v>17007.29</v>
          </cell>
          <cell r="AX291">
            <v>19130.88</v>
          </cell>
          <cell r="AY291">
            <v>19361.43</v>
          </cell>
          <cell r="AZ291">
            <v>14484.65</v>
          </cell>
          <cell r="BA291">
            <v>5980.45</v>
          </cell>
          <cell r="BC291">
            <v>91157.639999999985</v>
          </cell>
          <cell r="BD291">
            <v>80802.77</v>
          </cell>
          <cell r="BE291">
            <v>152228.59</v>
          </cell>
        </row>
        <row r="292">
          <cell r="A292">
            <v>24137</v>
          </cell>
          <cell r="B292" t="str">
            <v>GOWANUS_GT4_8</v>
          </cell>
          <cell r="C292" t="str">
            <v>N.Y.C.</v>
          </cell>
          <cell r="D292">
            <v>64875.57</v>
          </cell>
          <cell r="E292">
            <v>58528.74</v>
          </cell>
          <cell r="F292">
            <v>64457.79</v>
          </cell>
          <cell r="G292">
            <v>50033.01</v>
          </cell>
          <cell r="H292">
            <v>47827.99</v>
          </cell>
          <cell r="I292">
            <v>57144.62000000001</v>
          </cell>
          <cell r="J292">
            <v>40132.69</v>
          </cell>
          <cell r="K292">
            <v>34825.99</v>
          </cell>
          <cell r="L292">
            <v>38035.86</v>
          </cell>
          <cell r="M292">
            <v>37664.846666666665</v>
          </cell>
          <cell r="N292">
            <v>4659.01</v>
          </cell>
          <cell r="O292">
            <v>11845.12</v>
          </cell>
          <cell r="P292">
            <v>11837.84</v>
          </cell>
          <cell r="Q292">
            <v>21763.64</v>
          </cell>
          <cell r="R292">
            <v>11245.04</v>
          </cell>
          <cell r="S292">
            <v>73620.78</v>
          </cell>
          <cell r="T292">
            <v>6440.35</v>
          </cell>
          <cell r="U292">
            <v>10942.83</v>
          </cell>
          <cell r="V292">
            <v>8538.0300000000007</v>
          </cell>
          <cell r="W292">
            <v>4637.8900000000003</v>
          </cell>
          <cell r="X292">
            <v>4422.42</v>
          </cell>
          <cell r="Y292">
            <v>41977.823999999993</v>
          </cell>
          <cell r="Z292">
            <v>182985.4</v>
          </cell>
          <cell r="AA292">
            <v>166313.66</v>
          </cell>
          <cell r="AB292">
            <v>217373.04</v>
          </cell>
          <cell r="AC292">
            <v>302097.56</v>
          </cell>
          <cell r="AD292">
            <v>217192.41499999998</v>
          </cell>
          <cell r="AE292">
            <v>137011.5</v>
          </cell>
          <cell r="AF292">
            <v>121475.72</v>
          </cell>
          <cell r="AG292">
            <v>127603.43</v>
          </cell>
          <cell r="AH292">
            <v>112723.03</v>
          </cell>
          <cell r="AI292">
            <v>123169.8</v>
          </cell>
          <cell r="AJ292">
            <v>124396.69600000003</v>
          </cell>
          <cell r="AK292">
            <v>218896.98</v>
          </cell>
          <cell r="AL292">
            <v>200305.07</v>
          </cell>
          <cell r="AM292">
            <v>214028.43</v>
          </cell>
          <cell r="AN292">
            <v>211076.82666666666</v>
          </cell>
          <cell r="AO292">
            <v>70946.16</v>
          </cell>
          <cell r="AP292">
            <v>68504.649999999994</v>
          </cell>
          <cell r="AQ292">
            <v>69650.55</v>
          </cell>
          <cell r="AR292">
            <v>70963.509999999995</v>
          </cell>
          <cell r="AS292">
            <v>68439.740000000005</v>
          </cell>
          <cell r="AT292">
            <v>69700.921999999991</v>
          </cell>
          <cell r="AU292">
            <v>100652.11</v>
          </cell>
          <cell r="AV292">
            <v>182288.13</v>
          </cell>
          <cell r="AW292">
            <v>17007.29</v>
          </cell>
          <cell r="AX292">
            <v>19130.88</v>
          </cell>
          <cell r="AY292">
            <v>19361.43</v>
          </cell>
          <cell r="AZ292">
            <v>14484.65</v>
          </cell>
          <cell r="BA292">
            <v>5980.45</v>
          </cell>
          <cell r="BC292">
            <v>91157.639999999985</v>
          </cell>
          <cell r="BD292">
            <v>80802.77</v>
          </cell>
          <cell r="BE292">
            <v>152228.59</v>
          </cell>
        </row>
        <row r="293">
          <cell r="A293">
            <v>24138</v>
          </cell>
          <cell r="B293" t="str">
            <v>59TH_STREET_GT_1</v>
          </cell>
          <cell r="C293" t="str">
            <v>N.Y.C.</v>
          </cell>
          <cell r="D293">
            <v>45865.38</v>
          </cell>
          <cell r="E293">
            <v>44340.53</v>
          </cell>
          <cell r="F293">
            <v>48979.6</v>
          </cell>
          <cell r="G293">
            <v>35735.089999999997</v>
          </cell>
          <cell r="H293">
            <v>31749.279999999999</v>
          </cell>
          <cell r="I293">
            <v>41333.976000000002</v>
          </cell>
          <cell r="J293">
            <v>37200.239999999998</v>
          </cell>
          <cell r="K293">
            <v>27680.959999999999</v>
          </cell>
          <cell r="L293">
            <v>29501.99</v>
          </cell>
          <cell r="M293">
            <v>31461.063333333335</v>
          </cell>
          <cell r="N293">
            <v>4625.97</v>
          </cell>
          <cell r="O293">
            <v>8360.81</v>
          </cell>
          <cell r="P293">
            <v>8913.92</v>
          </cell>
          <cell r="Q293">
            <v>21181.94</v>
          </cell>
          <cell r="R293">
            <v>10130.120000000001</v>
          </cell>
          <cell r="S293">
            <v>63855.311999999998</v>
          </cell>
          <cell r="T293">
            <v>4803.47</v>
          </cell>
          <cell r="U293">
            <v>8301.7199999999993</v>
          </cell>
          <cell r="V293">
            <v>5658.19</v>
          </cell>
          <cell r="W293">
            <v>2837.08</v>
          </cell>
          <cell r="X293">
            <v>2783.31</v>
          </cell>
          <cell r="Y293">
            <v>29260.523999999998</v>
          </cell>
          <cell r="Z293">
            <v>159639.79999999999</v>
          </cell>
          <cell r="AA293">
            <v>136230.54</v>
          </cell>
          <cell r="AB293">
            <v>182225.53</v>
          </cell>
          <cell r="AC293">
            <v>227295.68</v>
          </cell>
          <cell r="AD293">
            <v>176347.88750000001</v>
          </cell>
          <cell r="AE293">
            <v>100424.05</v>
          </cell>
          <cell r="AF293">
            <v>94250.47</v>
          </cell>
          <cell r="AG293">
            <v>96601.86</v>
          </cell>
          <cell r="AH293">
            <v>78167.27</v>
          </cell>
          <cell r="AI293">
            <v>99775.33</v>
          </cell>
          <cell r="AJ293">
            <v>93843.796000000002</v>
          </cell>
          <cell r="AK293">
            <v>192703.22</v>
          </cell>
          <cell r="AL293">
            <v>145759.54</v>
          </cell>
          <cell r="AM293">
            <v>162604.28</v>
          </cell>
          <cell r="AN293">
            <v>167022.34666666668</v>
          </cell>
          <cell r="AO293">
            <v>54833.88</v>
          </cell>
          <cell r="AP293">
            <v>53414.73</v>
          </cell>
          <cell r="AQ293">
            <v>52929.51</v>
          </cell>
          <cell r="AR293">
            <v>51916.45</v>
          </cell>
          <cell r="AS293">
            <v>54033.75</v>
          </cell>
          <cell r="AT293">
            <v>53425.664000000004</v>
          </cell>
          <cell r="AU293">
            <v>81956.509999999995</v>
          </cell>
          <cell r="AV293">
            <v>134968.13</v>
          </cell>
          <cell r="AW293">
            <v>8939.81</v>
          </cell>
          <cell r="AX293">
            <v>11561.81</v>
          </cell>
          <cell r="AY293">
            <v>13194.27</v>
          </cell>
          <cell r="AZ293">
            <v>6978.96</v>
          </cell>
          <cell r="BA293">
            <v>3712.56</v>
          </cell>
          <cell r="BC293">
            <v>53264.892</v>
          </cell>
          <cell r="BD293">
            <v>56793.97</v>
          </cell>
          <cell r="BE293">
            <v>114298.75</v>
          </cell>
        </row>
        <row r="294">
          <cell r="A294">
            <v>24139</v>
          </cell>
          <cell r="B294" t="str">
            <v>INDIAN_POINT_GT_1</v>
          </cell>
          <cell r="C294" t="str">
            <v>MILLWD</v>
          </cell>
          <cell r="D294">
            <v>34494.67</v>
          </cell>
          <cell r="E294">
            <v>26397.33</v>
          </cell>
          <cell r="F294">
            <v>34151.97</v>
          </cell>
          <cell r="G294">
            <v>18238.23</v>
          </cell>
          <cell r="H294">
            <v>17481.78</v>
          </cell>
          <cell r="I294">
            <v>26152.795999999998</v>
          </cell>
          <cell r="J294">
            <v>34625.769999999997</v>
          </cell>
          <cell r="K294">
            <v>27641.35</v>
          </cell>
          <cell r="L294">
            <v>29478.01</v>
          </cell>
          <cell r="M294">
            <v>30581.709999999995</v>
          </cell>
          <cell r="N294">
            <v>4608.18</v>
          </cell>
          <cell r="O294">
            <v>8209.09</v>
          </cell>
          <cell r="P294">
            <v>8666.2000000000007</v>
          </cell>
          <cell r="Q294">
            <v>20741.740000000002</v>
          </cell>
          <cell r="R294">
            <v>9819.24</v>
          </cell>
          <cell r="S294">
            <v>62453.340000000011</v>
          </cell>
          <cell r="T294">
            <v>4601.28</v>
          </cell>
          <cell r="U294">
            <v>7107.59</v>
          </cell>
          <cell r="V294">
            <v>5563.8</v>
          </cell>
          <cell r="W294">
            <v>2641.38</v>
          </cell>
          <cell r="X294">
            <v>2548.59</v>
          </cell>
          <cell r="Y294">
            <v>26955.168000000001</v>
          </cell>
          <cell r="Z294">
            <v>149340.78</v>
          </cell>
          <cell r="AA294">
            <v>130116.4</v>
          </cell>
          <cell r="AB294">
            <v>176105.53</v>
          </cell>
          <cell r="AC294">
            <v>206656.42</v>
          </cell>
          <cell r="AD294">
            <v>165554.7825</v>
          </cell>
          <cell r="AE294">
            <v>81028.399999999994</v>
          </cell>
          <cell r="AF294">
            <v>68054.06</v>
          </cell>
          <cell r="AG294">
            <v>67709.89</v>
          </cell>
          <cell r="AH294">
            <v>42738.47</v>
          </cell>
          <cell r="AI294">
            <v>43261.21</v>
          </cell>
          <cell r="AJ294">
            <v>60558.405999999995</v>
          </cell>
          <cell r="AK294">
            <v>186506.09</v>
          </cell>
          <cell r="AL294">
            <v>139667.78</v>
          </cell>
          <cell r="AM294">
            <v>156054.32999999999</v>
          </cell>
          <cell r="AN294">
            <v>160742.73333333331</v>
          </cell>
          <cell r="AO294">
            <v>45355.69</v>
          </cell>
          <cell r="AP294">
            <v>43074.239999999998</v>
          </cell>
          <cell r="AQ294">
            <v>43403.35</v>
          </cell>
          <cell r="AR294">
            <v>43409.04</v>
          </cell>
          <cell r="AS294">
            <v>39531.06</v>
          </cell>
          <cell r="AT294">
            <v>42954.675999999999</v>
          </cell>
          <cell r="AU294">
            <v>67336.789999999994</v>
          </cell>
          <cell r="AV294">
            <v>101019.73</v>
          </cell>
          <cell r="AW294">
            <v>8648.68</v>
          </cell>
          <cell r="AX294">
            <v>10754.6</v>
          </cell>
          <cell r="AY294">
            <v>11343.58</v>
          </cell>
          <cell r="AZ294">
            <v>5768.15</v>
          </cell>
          <cell r="BA294">
            <v>2446.5</v>
          </cell>
          <cell r="BC294">
            <v>46753.812000000005</v>
          </cell>
          <cell r="BD294">
            <v>43112.74</v>
          </cell>
          <cell r="BE294">
            <v>99044.03</v>
          </cell>
        </row>
        <row r="295">
          <cell r="A295">
            <v>24143</v>
          </cell>
          <cell r="B295" t="str">
            <v>WESTERN_NY_WIND</v>
          </cell>
          <cell r="C295" t="str">
            <v>GENESE</v>
          </cell>
          <cell r="BA295">
            <v>-209.5</v>
          </cell>
          <cell r="BC295">
            <v>-1257</v>
          </cell>
          <cell r="BD295">
            <v>2619.84</v>
          </cell>
          <cell r="BE295">
            <v>4962.26</v>
          </cell>
        </row>
        <row r="296">
          <cell r="A296">
            <v>24146</v>
          </cell>
          <cell r="B296" t="str">
            <v>PGE_MADISON_WINDPWR</v>
          </cell>
          <cell r="C296" t="str">
            <v>MHK_VL</v>
          </cell>
          <cell r="BA296">
            <v>-271.55</v>
          </cell>
          <cell r="BC296">
            <v>-1629.3000000000002</v>
          </cell>
          <cell r="BD296">
            <v>5553.68</v>
          </cell>
          <cell r="BE296">
            <v>12420.23</v>
          </cell>
        </row>
        <row r="297">
          <cell r="A297">
            <v>24149</v>
          </cell>
          <cell r="B297" t="str">
            <v>ASTORIA_2</v>
          </cell>
          <cell r="C297" t="str">
            <v>N.Y.C.</v>
          </cell>
          <cell r="BA297">
            <v>6016.45</v>
          </cell>
          <cell r="BC297">
            <v>36098.699999999997</v>
          </cell>
          <cell r="BD297">
            <v>80827.61</v>
          </cell>
          <cell r="BE297">
            <v>152305.21</v>
          </cell>
        </row>
        <row r="298">
          <cell r="A298">
            <v>24151</v>
          </cell>
          <cell r="B298" t="str">
            <v>STONYBROOK_IC</v>
          </cell>
          <cell r="C298" t="str">
            <v>LONGIL</v>
          </cell>
          <cell r="BA298">
            <v>2614.42</v>
          </cell>
          <cell r="BC298">
            <v>15686.52</v>
          </cell>
          <cell r="BD298">
            <v>45386.080000000002</v>
          </cell>
          <cell r="BE298">
            <v>103086.6</v>
          </cell>
        </row>
        <row r="299">
          <cell r="A299">
            <v>24152</v>
          </cell>
          <cell r="B299" t="str">
            <v>NYPA_KENT_GT</v>
          </cell>
          <cell r="C299" t="str">
            <v>N.Y.C.</v>
          </cell>
          <cell r="BA299">
            <v>5987.65</v>
          </cell>
          <cell r="BC299">
            <v>35925.899999999994</v>
          </cell>
          <cell r="BD299">
            <v>80808.91</v>
          </cell>
          <cell r="BE299">
            <v>152253.35999999999</v>
          </cell>
        </row>
        <row r="300">
          <cell r="A300">
            <v>24155</v>
          </cell>
          <cell r="B300" t="str">
            <v>NYPA_POUCH1_GT</v>
          </cell>
          <cell r="C300" t="str">
            <v>N.Y.C.</v>
          </cell>
          <cell r="BA300">
            <v>5979.32</v>
          </cell>
          <cell r="BC300">
            <v>35875.919999999998</v>
          </cell>
          <cell r="BD300">
            <v>80877.259999999995</v>
          </cell>
          <cell r="BE300">
            <v>152295.74</v>
          </cell>
        </row>
        <row r="301">
          <cell r="A301">
            <v>24156</v>
          </cell>
          <cell r="B301" t="str">
            <v>NYPA_GOWANUS_GT5</v>
          </cell>
          <cell r="C301" t="str">
            <v>N.Y.C.</v>
          </cell>
          <cell r="BA301">
            <v>5980.45</v>
          </cell>
          <cell r="BC301">
            <v>35882.699999999997</v>
          </cell>
          <cell r="BD301">
            <v>80802.77</v>
          </cell>
          <cell r="BE301">
            <v>152228.59</v>
          </cell>
        </row>
        <row r="302">
          <cell r="A302">
            <v>24157</v>
          </cell>
          <cell r="B302" t="str">
            <v>NYPA_GOWANUS_GT6</v>
          </cell>
          <cell r="C302" t="str">
            <v>N.Y.C.</v>
          </cell>
          <cell r="BA302">
            <v>5980.45</v>
          </cell>
          <cell r="BC302">
            <v>35882.699999999997</v>
          </cell>
          <cell r="BD302">
            <v>80802.77</v>
          </cell>
          <cell r="BE302">
            <v>152228.59</v>
          </cell>
        </row>
        <row r="303">
          <cell r="A303">
            <v>24158</v>
          </cell>
          <cell r="B303" t="str">
            <v>NYPA_HELLG_GT1</v>
          </cell>
          <cell r="C303" t="str">
            <v>N.Y.C.</v>
          </cell>
          <cell r="BA303">
            <v>6006.57</v>
          </cell>
          <cell r="BC303">
            <v>36039.42</v>
          </cell>
          <cell r="BD303">
            <v>80719.240000000005</v>
          </cell>
          <cell r="BE303">
            <v>152108.93</v>
          </cell>
        </row>
        <row r="304">
          <cell r="A304">
            <v>24159</v>
          </cell>
          <cell r="B304" t="str">
            <v>NYPA_HELLG_GT2</v>
          </cell>
          <cell r="C304" t="str">
            <v>N.Y.C.</v>
          </cell>
          <cell r="BA304">
            <v>6006.57</v>
          </cell>
          <cell r="BC304">
            <v>36039.42</v>
          </cell>
          <cell r="BD304">
            <v>80719.240000000005</v>
          </cell>
          <cell r="BE304">
            <v>152108.93</v>
          </cell>
        </row>
        <row r="305">
          <cell r="A305">
            <v>24160</v>
          </cell>
          <cell r="B305" t="str">
            <v>NYPA_HARLEM_GT1</v>
          </cell>
          <cell r="C305" t="str">
            <v>N.Y.C.</v>
          </cell>
          <cell r="BA305">
            <v>6006.57</v>
          </cell>
          <cell r="BC305">
            <v>36039.42</v>
          </cell>
          <cell r="BD305">
            <v>80719.320000000007</v>
          </cell>
          <cell r="BE305">
            <v>152109.07999999999</v>
          </cell>
        </row>
        <row r="306">
          <cell r="A306">
            <v>24161</v>
          </cell>
          <cell r="B306" t="str">
            <v>NYPA_HARLEM_GT2</v>
          </cell>
          <cell r="C306" t="str">
            <v>N.Y.C.</v>
          </cell>
          <cell r="BA306">
            <v>6006.57</v>
          </cell>
          <cell r="BC306">
            <v>36039.42</v>
          </cell>
          <cell r="BD306">
            <v>80719.320000000007</v>
          </cell>
          <cell r="BE306">
            <v>152109.07999999999</v>
          </cell>
        </row>
        <row r="307">
          <cell r="A307">
            <v>24162</v>
          </cell>
          <cell r="B307" t="str">
            <v>NYPA_VERN_GT2</v>
          </cell>
          <cell r="C307" t="str">
            <v>N.Y.C.</v>
          </cell>
          <cell r="BA307">
            <v>5994.85</v>
          </cell>
          <cell r="BC307">
            <v>35969.100000000006</v>
          </cell>
          <cell r="BD307">
            <v>80815.03</v>
          </cell>
          <cell r="BE307">
            <v>152278.13</v>
          </cell>
        </row>
        <row r="308">
          <cell r="A308">
            <v>24163</v>
          </cell>
          <cell r="B308" t="str">
            <v>NYPA_VERN_GT3</v>
          </cell>
          <cell r="C308" t="str">
            <v>N.Y.C.</v>
          </cell>
          <cell r="BA308">
            <v>5994.85</v>
          </cell>
          <cell r="BC308">
            <v>35969.100000000006</v>
          </cell>
          <cell r="BD308">
            <v>80815.03</v>
          </cell>
          <cell r="BE308">
            <v>152278.13</v>
          </cell>
        </row>
        <row r="309">
          <cell r="A309">
            <v>24164</v>
          </cell>
          <cell r="B309" t="str">
            <v>NYPA_BRENTWD_GT</v>
          </cell>
          <cell r="C309" t="str">
            <v>LONGIL</v>
          </cell>
          <cell r="BA309">
            <v>2606.09</v>
          </cell>
          <cell r="BC309">
            <v>15636.54</v>
          </cell>
          <cell r="BD309">
            <v>45240.9</v>
          </cell>
          <cell r="BE309">
            <v>102756.68</v>
          </cell>
        </row>
        <row r="310">
          <cell r="A310">
            <v>24167</v>
          </cell>
          <cell r="B310" t="str">
            <v>MODEL_CITY_ENERGY</v>
          </cell>
          <cell r="C310" t="str">
            <v>WEST</v>
          </cell>
          <cell r="BA310">
            <v>-245.2</v>
          </cell>
          <cell r="BC310">
            <v>-1471.1999999999998</v>
          </cell>
          <cell r="BD310">
            <v>2628.01</v>
          </cell>
          <cell r="BE310">
            <v>4745.59</v>
          </cell>
        </row>
        <row r="311">
          <cell r="A311">
            <v>24168</v>
          </cell>
          <cell r="B311" t="str">
            <v>HUDSON_AVE_10</v>
          </cell>
          <cell r="C311" t="str">
            <v>N.Y.C.</v>
          </cell>
          <cell r="BA311">
            <v>3651.92</v>
          </cell>
          <cell r="BC311">
            <v>21911.52</v>
          </cell>
          <cell r="BD311">
            <v>56622.18</v>
          </cell>
          <cell r="BE311">
            <v>116601.74</v>
          </cell>
        </row>
        <row r="312">
          <cell r="A312">
            <v>24225</v>
          </cell>
          <cell r="B312" t="str">
            <v>ASTORIA_GT_11</v>
          </cell>
          <cell r="C312" t="str">
            <v>N.Y.C.</v>
          </cell>
          <cell r="D312">
            <v>68485.33</v>
          </cell>
          <cell r="E312">
            <v>53646.12</v>
          </cell>
          <cell r="F312">
            <v>73384.929999999993</v>
          </cell>
          <cell r="G312">
            <v>50205.74</v>
          </cell>
          <cell r="H312">
            <v>45956.25</v>
          </cell>
          <cell r="I312">
            <v>58335.673999999999</v>
          </cell>
          <cell r="J312">
            <v>40068.31</v>
          </cell>
          <cell r="K312">
            <v>34825.99</v>
          </cell>
          <cell r="L312">
            <v>38035.86</v>
          </cell>
          <cell r="M312">
            <v>37643.386666666665</v>
          </cell>
          <cell r="N312">
            <v>4688.8599999999997</v>
          </cell>
          <cell r="O312">
            <v>11830.45</v>
          </cell>
          <cell r="P312">
            <v>10833.57</v>
          </cell>
          <cell r="Q312">
            <v>21570.57</v>
          </cell>
          <cell r="R312">
            <v>12211.61</v>
          </cell>
          <cell r="S312">
            <v>73362.071999999986</v>
          </cell>
          <cell r="T312">
            <v>6313.45</v>
          </cell>
          <cell r="U312">
            <v>10692.12</v>
          </cell>
          <cell r="V312">
            <v>8353.0400000000009</v>
          </cell>
          <cell r="W312">
            <v>4527.16</v>
          </cell>
          <cell r="X312">
            <v>4322.43</v>
          </cell>
          <cell r="Y312">
            <v>41049.839999999997</v>
          </cell>
          <cell r="Z312">
            <v>183081.4</v>
          </cell>
          <cell r="AA312">
            <v>166709.66</v>
          </cell>
          <cell r="AB312">
            <v>217012.33</v>
          </cell>
          <cell r="AC312">
            <v>302097.56</v>
          </cell>
          <cell r="AD312">
            <v>217225.23749999999</v>
          </cell>
          <cell r="AE312">
            <v>155203.64000000001</v>
          </cell>
          <cell r="AF312">
            <v>121189.19</v>
          </cell>
          <cell r="AG312">
            <v>117248.47</v>
          </cell>
          <cell r="AH312">
            <v>107680.29</v>
          </cell>
          <cell r="AI312">
            <v>128331.31</v>
          </cell>
          <cell r="AJ312">
            <v>125930.58</v>
          </cell>
          <cell r="AK312">
            <v>218896.98</v>
          </cell>
          <cell r="AL312">
            <v>200280.28</v>
          </cell>
          <cell r="AM312">
            <v>214300.24</v>
          </cell>
          <cell r="AN312">
            <v>211159.16666666666</v>
          </cell>
          <cell r="AO312">
            <v>70836.22</v>
          </cell>
          <cell r="AP312">
            <v>68504.649999999994</v>
          </cell>
          <cell r="AQ312">
            <v>69802.67</v>
          </cell>
          <cell r="AR312">
            <v>70933.509999999995</v>
          </cell>
          <cell r="AS312">
            <v>68460.77</v>
          </cell>
          <cell r="AT312">
            <v>69707.563999999998</v>
          </cell>
          <cell r="AU312">
            <v>100947.76</v>
          </cell>
          <cell r="AV312">
            <v>182393.77</v>
          </cell>
          <cell r="AW312">
            <v>17016.22</v>
          </cell>
          <cell r="AX312">
            <v>19132.91</v>
          </cell>
          <cell r="AY312">
            <v>19364.689999999999</v>
          </cell>
          <cell r="AZ312">
            <v>14493.69</v>
          </cell>
          <cell r="BA312">
            <v>6008.87</v>
          </cell>
          <cell r="BC312">
            <v>91219.656000000017</v>
          </cell>
          <cell r="BD312">
            <v>80809.960000000006</v>
          </cell>
          <cell r="BE312">
            <v>152263.59</v>
          </cell>
        </row>
        <row r="313">
          <cell r="A313">
            <v>24226</v>
          </cell>
          <cell r="B313" t="str">
            <v>ASTORIA_GT_12</v>
          </cell>
          <cell r="C313" t="str">
            <v>N.Y.C.</v>
          </cell>
          <cell r="D313">
            <v>68485.33</v>
          </cell>
          <cell r="E313">
            <v>53646.12</v>
          </cell>
          <cell r="F313">
            <v>73384.929999999993</v>
          </cell>
          <cell r="G313">
            <v>50205.74</v>
          </cell>
          <cell r="H313">
            <v>45956.25</v>
          </cell>
          <cell r="I313">
            <v>58335.673999999999</v>
          </cell>
          <cell r="J313">
            <v>40068.31</v>
          </cell>
          <cell r="K313">
            <v>34825.99</v>
          </cell>
          <cell r="L313">
            <v>38035.86</v>
          </cell>
          <cell r="M313">
            <v>37643.386666666665</v>
          </cell>
          <cell r="N313">
            <v>4688.8599999999997</v>
          </cell>
          <cell r="O313">
            <v>11830.45</v>
          </cell>
          <cell r="P313">
            <v>10833.57</v>
          </cell>
          <cell r="Q313">
            <v>21570.57</v>
          </cell>
          <cell r="R313">
            <v>12211.61</v>
          </cell>
          <cell r="S313">
            <v>73362.071999999986</v>
          </cell>
          <cell r="T313">
            <v>6313.45</v>
          </cell>
          <cell r="U313">
            <v>10692.12</v>
          </cell>
          <cell r="V313">
            <v>8353.0400000000009</v>
          </cell>
          <cell r="W313">
            <v>4527.16</v>
          </cell>
          <cell r="X313">
            <v>4322.43</v>
          </cell>
          <cell r="Y313">
            <v>41049.839999999997</v>
          </cell>
          <cell r="Z313">
            <v>183081.4</v>
          </cell>
          <cell r="AA313">
            <v>166709.66</v>
          </cell>
          <cell r="AB313">
            <v>217012.33</v>
          </cell>
          <cell r="AC313">
            <v>302097.56</v>
          </cell>
          <cell r="AD313">
            <v>217225.23749999999</v>
          </cell>
          <cell r="AE313">
            <v>155203.64000000001</v>
          </cell>
          <cell r="AF313">
            <v>121189.19</v>
          </cell>
          <cell r="AG313">
            <v>117248.47</v>
          </cell>
          <cell r="AH313">
            <v>107680.29</v>
          </cell>
          <cell r="AI313">
            <v>128331.31</v>
          </cell>
          <cell r="AJ313">
            <v>125930.58</v>
          </cell>
          <cell r="AK313">
            <v>218896.98</v>
          </cell>
          <cell r="AL313">
            <v>200280.28</v>
          </cell>
          <cell r="AM313">
            <v>214300.24</v>
          </cell>
          <cell r="AN313">
            <v>211159.16666666666</v>
          </cell>
          <cell r="AO313">
            <v>70836.22</v>
          </cell>
          <cell r="AP313">
            <v>68504.649999999994</v>
          </cell>
          <cell r="AQ313">
            <v>69802.67</v>
          </cell>
          <cell r="AR313">
            <v>70933.509999999995</v>
          </cell>
          <cell r="AS313">
            <v>68460.77</v>
          </cell>
          <cell r="AT313">
            <v>69707.563999999998</v>
          </cell>
          <cell r="AU313">
            <v>100947.76</v>
          </cell>
          <cell r="AV313">
            <v>182393.77</v>
          </cell>
          <cell r="AW313">
            <v>17016.22</v>
          </cell>
          <cell r="AX313">
            <v>19132.91</v>
          </cell>
          <cell r="AY313">
            <v>19364.689999999999</v>
          </cell>
          <cell r="AZ313">
            <v>14493.69</v>
          </cell>
          <cell r="BA313">
            <v>6008.87</v>
          </cell>
          <cell r="BC313">
            <v>91219.656000000017</v>
          </cell>
          <cell r="BD313">
            <v>80809.960000000006</v>
          </cell>
          <cell r="BE313">
            <v>152263.59</v>
          </cell>
        </row>
        <row r="314">
          <cell r="A314">
            <v>24227</v>
          </cell>
          <cell r="B314" t="str">
            <v>ASTORIA_GT_13</v>
          </cell>
          <cell r="C314" t="str">
            <v>N.Y.C.</v>
          </cell>
          <cell r="D314">
            <v>68485.33</v>
          </cell>
          <cell r="E314">
            <v>53646.12</v>
          </cell>
          <cell r="F314">
            <v>73384.929999999993</v>
          </cell>
          <cell r="G314">
            <v>50205.74</v>
          </cell>
          <cell r="H314">
            <v>45956.25</v>
          </cell>
          <cell r="I314">
            <v>58335.673999999999</v>
          </cell>
          <cell r="J314">
            <v>40068.31</v>
          </cell>
          <cell r="K314">
            <v>34825.99</v>
          </cell>
          <cell r="L314">
            <v>38035.86</v>
          </cell>
          <cell r="M314">
            <v>37643.386666666665</v>
          </cell>
          <cell r="N314">
            <v>4688.8599999999997</v>
          </cell>
          <cell r="O314">
            <v>11830.45</v>
          </cell>
          <cell r="P314">
            <v>10833.57</v>
          </cell>
          <cell r="Q314">
            <v>21570.57</v>
          </cell>
          <cell r="R314">
            <v>12211.61</v>
          </cell>
          <cell r="S314">
            <v>73362.071999999986</v>
          </cell>
          <cell r="T314">
            <v>6313.45</v>
          </cell>
          <cell r="U314">
            <v>10692.12</v>
          </cell>
          <cell r="V314">
            <v>8353.0400000000009</v>
          </cell>
          <cell r="W314">
            <v>4527.16</v>
          </cell>
          <cell r="X314">
            <v>4322.43</v>
          </cell>
          <cell r="Y314">
            <v>41049.839999999997</v>
          </cell>
          <cell r="Z314">
            <v>183081.4</v>
          </cell>
          <cell r="AA314">
            <v>166709.66</v>
          </cell>
          <cell r="AB314">
            <v>217012.33</v>
          </cell>
          <cell r="AC314">
            <v>302097.56</v>
          </cell>
          <cell r="AD314">
            <v>217225.23749999999</v>
          </cell>
          <cell r="AE314">
            <v>155203.64000000001</v>
          </cell>
          <cell r="AF314">
            <v>121189.19</v>
          </cell>
          <cell r="AG314">
            <v>117248.47</v>
          </cell>
          <cell r="AH314">
            <v>107680.29</v>
          </cell>
          <cell r="AI314">
            <v>128331.31</v>
          </cell>
          <cell r="AJ314">
            <v>125930.58</v>
          </cell>
          <cell r="AK314">
            <v>218896.98</v>
          </cell>
          <cell r="AL314">
            <v>200280.28</v>
          </cell>
          <cell r="AM314">
            <v>214300.24</v>
          </cell>
          <cell r="AN314">
            <v>211159.16666666666</v>
          </cell>
          <cell r="AO314">
            <v>70836.22</v>
          </cell>
          <cell r="AP314">
            <v>68504.649999999994</v>
          </cell>
          <cell r="AQ314">
            <v>69802.67</v>
          </cell>
          <cell r="AR314">
            <v>70933.509999999995</v>
          </cell>
          <cell r="AS314">
            <v>68460.77</v>
          </cell>
          <cell r="AT314">
            <v>69707.563999999998</v>
          </cell>
          <cell r="AU314">
            <v>100947.76</v>
          </cell>
          <cell r="AV314">
            <v>182393.77</v>
          </cell>
          <cell r="AW314">
            <v>17016.22</v>
          </cell>
          <cell r="AX314">
            <v>19132.91</v>
          </cell>
          <cell r="AY314">
            <v>19364.689999999999</v>
          </cell>
          <cell r="AZ314">
            <v>14493.69</v>
          </cell>
          <cell r="BA314">
            <v>6008.87</v>
          </cell>
          <cell r="BC314">
            <v>91219.656000000017</v>
          </cell>
          <cell r="BD314">
            <v>80809.960000000006</v>
          </cell>
          <cell r="BE314">
            <v>152263.59</v>
          </cell>
        </row>
        <row r="315">
          <cell r="A315">
            <v>24228</v>
          </cell>
          <cell r="B315" t="str">
            <v>NARROWS_GT1_1</v>
          </cell>
          <cell r="C315" t="str">
            <v>N.Y.C.</v>
          </cell>
          <cell r="D315">
            <v>65115.77</v>
          </cell>
          <cell r="E315">
            <v>58642.09</v>
          </cell>
          <cell r="F315">
            <v>64475.41</v>
          </cell>
          <cell r="G315">
            <v>50038.12</v>
          </cell>
          <cell r="H315">
            <v>47823.71</v>
          </cell>
          <cell r="I315">
            <v>57219.02</v>
          </cell>
          <cell r="J315">
            <v>40132.69</v>
          </cell>
          <cell r="K315">
            <v>34825.99</v>
          </cell>
          <cell r="L315">
            <v>38035.86</v>
          </cell>
          <cell r="M315">
            <v>37664.846666666665</v>
          </cell>
          <cell r="N315">
            <v>4659.12</v>
          </cell>
          <cell r="O315">
            <v>11845.15</v>
          </cell>
          <cell r="P315">
            <v>11837.84</v>
          </cell>
          <cell r="Q315">
            <v>21764.36</v>
          </cell>
          <cell r="R315">
            <v>11245.53</v>
          </cell>
          <cell r="S315">
            <v>73622.399999999994</v>
          </cell>
          <cell r="T315">
            <v>6440.35</v>
          </cell>
          <cell r="U315">
            <v>10942.83</v>
          </cell>
          <cell r="V315">
            <v>8538.0300000000007</v>
          </cell>
          <cell r="W315">
            <v>4637.8900000000003</v>
          </cell>
          <cell r="X315">
            <v>4422.42</v>
          </cell>
          <cell r="Y315">
            <v>41977.823999999993</v>
          </cell>
          <cell r="Z315">
            <v>182985.4</v>
          </cell>
          <cell r="AA315">
            <v>166313.66</v>
          </cell>
          <cell r="AB315">
            <v>217373.04</v>
          </cell>
          <cell r="AC315">
            <v>302097.56</v>
          </cell>
          <cell r="AD315">
            <v>217192.41499999998</v>
          </cell>
          <cell r="AE315">
            <v>137011.51</v>
          </cell>
          <cell r="AF315">
            <v>121702.01</v>
          </cell>
          <cell r="AG315">
            <v>128203.92</v>
          </cell>
          <cell r="AH315">
            <v>112766.13</v>
          </cell>
          <cell r="AI315">
            <v>123303.29</v>
          </cell>
          <cell r="AJ315">
            <v>124597.372</v>
          </cell>
          <cell r="AK315">
            <v>218896.98</v>
          </cell>
          <cell r="AL315">
            <v>200305.07</v>
          </cell>
          <cell r="AM315">
            <v>214028.43</v>
          </cell>
          <cell r="AN315">
            <v>211076.82666666666</v>
          </cell>
          <cell r="AO315">
            <v>70946.16</v>
          </cell>
          <cell r="AP315">
            <v>68504.649999999994</v>
          </cell>
          <cell r="AQ315">
            <v>69650.55</v>
          </cell>
          <cell r="AR315">
            <v>70963.509999999995</v>
          </cell>
          <cell r="AS315">
            <v>68439.740000000005</v>
          </cell>
          <cell r="AT315">
            <v>69700.921999999991</v>
          </cell>
          <cell r="AU315">
            <v>100652.11</v>
          </cell>
          <cell r="AV315">
            <v>182288.13</v>
          </cell>
          <cell r="AW315">
            <v>17007.29</v>
          </cell>
          <cell r="AX315">
            <v>19130.88</v>
          </cell>
          <cell r="AY315">
            <v>19361.43</v>
          </cell>
          <cell r="AZ315">
            <v>14484.65</v>
          </cell>
          <cell r="BA315">
            <v>5980.45</v>
          </cell>
          <cell r="BC315">
            <v>91157.639999999985</v>
          </cell>
          <cell r="BD315">
            <v>80802.77</v>
          </cell>
          <cell r="BE315">
            <v>152228.59</v>
          </cell>
        </row>
        <row r="316">
          <cell r="A316">
            <v>24229</v>
          </cell>
          <cell r="B316" t="str">
            <v>NARROWS_GT1_2</v>
          </cell>
          <cell r="C316" t="str">
            <v>N.Y.C.</v>
          </cell>
          <cell r="D316">
            <v>65115.77</v>
          </cell>
          <cell r="E316">
            <v>58642.09</v>
          </cell>
          <cell r="F316">
            <v>64475.41</v>
          </cell>
          <cell r="G316">
            <v>50038.12</v>
          </cell>
          <cell r="H316">
            <v>47823.71</v>
          </cell>
          <cell r="I316">
            <v>57219.02</v>
          </cell>
          <cell r="J316">
            <v>40132.69</v>
          </cell>
          <cell r="K316">
            <v>34825.99</v>
          </cell>
          <cell r="L316">
            <v>38035.86</v>
          </cell>
          <cell r="M316">
            <v>37664.846666666665</v>
          </cell>
          <cell r="N316">
            <v>4659.12</v>
          </cell>
          <cell r="O316">
            <v>11845.15</v>
          </cell>
          <cell r="P316">
            <v>11837.84</v>
          </cell>
          <cell r="Q316">
            <v>21764.36</v>
          </cell>
          <cell r="R316">
            <v>11245.53</v>
          </cell>
          <cell r="S316">
            <v>73622.399999999994</v>
          </cell>
          <cell r="T316">
            <v>6440.35</v>
          </cell>
          <cell r="U316">
            <v>10942.83</v>
          </cell>
          <cell r="V316">
            <v>8538.0300000000007</v>
          </cell>
          <cell r="W316">
            <v>4637.8900000000003</v>
          </cell>
          <cell r="X316">
            <v>4422.42</v>
          </cell>
          <cell r="Y316">
            <v>41977.823999999993</v>
          </cell>
          <cell r="Z316">
            <v>182985.4</v>
          </cell>
          <cell r="AA316">
            <v>166313.66</v>
          </cell>
          <cell r="AB316">
            <v>217373.04</v>
          </cell>
          <cell r="AC316">
            <v>302097.56</v>
          </cell>
          <cell r="AD316">
            <v>217192.41499999998</v>
          </cell>
          <cell r="AE316">
            <v>137011.51</v>
          </cell>
          <cell r="AF316">
            <v>121702.01</v>
          </cell>
          <cell r="AG316">
            <v>128203.92</v>
          </cell>
          <cell r="AH316">
            <v>112766.13</v>
          </cell>
          <cell r="AI316">
            <v>123303.29</v>
          </cell>
          <cell r="AJ316">
            <v>124597.372</v>
          </cell>
          <cell r="AK316">
            <v>218896.98</v>
          </cell>
          <cell r="AL316">
            <v>200305.07</v>
          </cell>
          <cell r="AM316">
            <v>214028.43</v>
          </cell>
          <cell r="AN316">
            <v>211076.82666666666</v>
          </cell>
          <cell r="AO316">
            <v>70946.16</v>
          </cell>
          <cell r="AP316">
            <v>68504.649999999994</v>
          </cell>
          <cell r="AQ316">
            <v>69650.55</v>
          </cell>
          <cell r="AR316">
            <v>70963.509999999995</v>
          </cell>
          <cell r="AS316">
            <v>68439.740000000005</v>
          </cell>
          <cell r="AT316">
            <v>69700.921999999991</v>
          </cell>
          <cell r="AU316">
            <v>100652.11</v>
          </cell>
          <cell r="AV316">
            <v>182288.13</v>
          </cell>
          <cell r="AW316">
            <v>17007.29</v>
          </cell>
          <cell r="AX316">
            <v>19130.88</v>
          </cell>
          <cell r="AY316">
            <v>19361.43</v>
          </cell>
          <cell r="AZ316">
            <v>14484.65</v>
          </cell>
          <cell r="BA316">
            <v>5980.45</v>
          </cell>
          <cell r="BC316">
            <v>91157.639999999985</v>
          </cell>
          <cell r="BD316">
            <v>80802.77</v>
          </cell>
          <cell r="BE316">
            <v>152228.59</v>
          </cell>
        </row>
        <row r="317">
          <cell r="A317">
            <v>24230</v>
          </cell>
          <cell r="B317" t="str">
            <v>NARROWS_GT1_3</v>
          </cell>
          <cell r="C317" t="str">
            <v>N.Y.C.</v>
          </cell>
          <cell r="D317">
            <v>65115.77</v>
          </cell>
          <cell r="E317">
            <v>58642.09</v>
          </cell>
          <cell r="F317">
            <v>64475.41</v>
          </cell>
          <cell r="G317">
            <v>50038.12</v>
          </cell>
          <cell r="H317">
            <v>47823.71</v>
          </cell>
          <cell r="I317">
            <v>57219.02</v>
          </cell>
          <cell r="J317">
            <v>40132.69</v>
          </cell>
          <cell r="K317">
            <v>34825.99</v>
          </cell>
          <cell r="L317">
            <v>38035.86</v>
          </cell>
          <cell r="M317">
            <v>37664.846666666665</v>
          </cell>
          <cell r="N317">
            <v>4659.12</v>
          </cell>
          <cell r="O317">
            <v>11845.15</v>
          </cell>
          <cell r="P317">
            <v>11837.84</v>
          </cell>
          <cell r="Q317">
            <v>21764.36</v>
          </cell>
          <cell r="R317">
            <v>11245.53</v>
          </cell>
          <cell r="S317">
            <v>73622.399999999994</v>
          </cell>
          <cell r="T317">
            <v>6440.35</v>
          </cell>
          <cell r="U317">
            <v>10942.83</v>
          </cell>
          <cell r="V317">
            <v>8538.0300000000007</v>
          </cell>
          <cell r="W317">
            <v>4637.8900000000003</v>
          </cell>
          <cell r="X317">
            <v>4422.42</v>
          </cell>
          <cell r="Y317">
            <v>41977.823999999993</v>
          </cell>
          <cell r="Z317">
            <v>182985.4</v>
          </cell>
          <cell r="AA317">
            <v>166313.66</v>
          </cell>
          <cell r="AB317">
            <v>217373.04</v>
          </cell>
          <cell r="AC317">
            <v>302097.56</v>
          </cell>
          <cell r="AD317">
            <v>217192.41499999998</v>
          </cell>
          <cell r="AE317">
            <v>137011.51</v>
          </cell>
          <cell r="AF317">
            <v>121702.01</v>
          </cell>
          <cell r="AG317">
            <v>128203.92</v>
          </cell>
          <cell r="AH317">
            <v>112766.13</v>
          </cell>
          <cell r="AI317">
            <v>123303.29</v>
          </cell>
          <cell r="AJ317">
            <v>124597.372</v>
          </cell>
          <cell r="AK317">
            <v>218896.98</v>
          </cell>
          <cell r="AL317">
            <v>200305.07</v>
          </cell>
          <cell r="AM317">
            <v>214028.43</v>
          </cell>
          <cell r="AN317">
            <v>211076.82666666666</v>
          </cell>
          <cell r="AO317">
            <v>70946.16</v>
          </cell>
          <cell r="AP317">
            <v>68504.649999999994</v>
          </cell>
          <cell r="AQ317">
            <v>69650.55</v>
          </cell>
          <cell r="AR317">
            <v>70963.509999999995</v>
          </cell>
          <cell r="AS317">
            <v>68439.740000000005</v>
          </cell>
          <cell r="AT317">
            <v>69700.921999999991</v>
          </cell>
          <cell r="AU317">
            <v>100652.11</v>
          </cell>
          <cell r="AV317">
            <v>182288.13</v>
          </cell>
          <cell r="AW317">
            <v>17007.29</v>
          </cell>
          <cell r="AX317">
            <v>19130.88</v>
          </cell>
          <cell r="AY317">
            <v>19361.43</v>
          </cell>
          <cell r="AZ317">
            <v>14484.65</v>
          </cell>
          <cell r="BA317">
            <v>5980.45</v>
          </cell>
          <cell r="BC317">
            <v>91157.639999999985</v>
          </cell>
          <cell r="BD317">
            <v>80802.77</v>
          </cell>
          <cell r="BE317">
            <v>152228.59</v>
          </cell>
        </row>
        <row r="318">
          <cell r="A318">
            <v>24231</v>
          </cell>
          <cell r="B318" t="str">
            <v>NARROWS_GT1_4</v>
          </cell>
          <cell r="C318" t="str">
            <v>N.Y.C.</v>
          </cell>
          <cell r="D318">
            <v>65115.77</v>
          </cell>
          <cell r="E318">
            <v>58642.09</v>
          </cell>
          <cell r="F318">
            <v>64475.41</v>
          </cell>
          <cell r="G318">
            <v>50038.12</v>
          </cell>
          <cell r="H318">
            <v>47823.71</v>
          </cell>
          <cell r="I318">
            <v>57219.02</v>
          </cell>
          <cell r="J318">
            <v>40132.69</v>
          </cell>
          <cell r="K318">
            <v>34825.99</v>
          </cell>
          <cell r="L318">
            <v>38035.86</v>
          </cell>
          <cell r="M318">
            <v>37664.846666666665</v>
          </cell>
          <cell r="N318">
            <v>4659.12</v>
          </cell>
          <cell r="O318">
            <v>11845.15</v>
          </cell>
          <cell r="P318">
            <v>11837.84</v>
          </cell>
          <cell r="Q318">
            <v>21764.36</v>
          </cell>
          <cell r="R318">
            <v>11245.53</v>
          </cell>
          <cell r="S318">
            <v>73622.399999999994</v>
          </cell>
          <cell r="T318">
            <v>6440.35</v>
          </cell>
          <cell r="U318">
            <v>10942.83</v>
          </cell>
          <cell r="V318">
            <v>8538.0300000000007</v>
          </cell>
          <cell r="W318">
            <v>4637.8900000000003</v>
          </cell>
          <cell r="X318">
            <v>4422.42</v>
          </cell>
          <cell r="Y318">
            <v>41977.823999999993</v>
          </cell>
          <cell r="Z318">
            <v>182985.4</v>
          </cell>
          <cell r="AA318">
            <v>166313.66</v>
          </cell>
          <cell r="AB318">
            <v>217373.04</v>
          </cell>
          <cell r="AC318">
            <v>302097.56</v>
          </cell>
          <cell r="AD318">
            <v>217192.41499999998</v>
          </cell>
          <cell r="AE318">
            <v>137011.51</v>
          </cell>
          <cell r="AF318">
            <v>121702.01</v>
          </cell>
          <cell r="AG318">
            <v>128203.92</v>
          </cell>
          <cell r="AH318">
            <v>112766.13</v>
          </cell>
          <cell r="AI318">
            <v>123303.29</v>
          </cell>
          <cell r="AJ318">
            <v>124597.372</v>
          </cell>
          <cell r="AK318">
            <v>218896.98</v>
          </cell>
          <cell r="AL318">
            <v>200305.07</v>
          </cell>
          <cell r="AM318">
            <v>214028.43</v>
          </cell>
          <cell r="AN318">
            <v>211076.82666666666</v>
          </cell>
          <cell r="AO318">
            <v>70946.16</v>
          </cell>
          <cell r="AP318">
            <v>68504.649999999994</v>
          </cell>
          <cell r="AQ318">
            <v>69650.55</v>
          </cell>
          <cell r="AR318">
            <v>70963.509999999995</v>
          </cell>
          <cell r="AS318">
            <v>68439.740000000005</v>
          </cell>
          <cell r="AT318">
            <v>69700.921999999991</v>
          </cell>
          <cell r="AU318">
            <v>100652.11</v>
          </cell>
          <cell r="AV318">
            <v>182288.13</v>
          </cell>
          <cell r="AW318">
            <v>17007.29</v>
          </cell>
          <cell r="AX318">
            <v>19130.88</v>
          </cell>
          <cell r="AY318">
            <v>19361.43</v>
          </cell>
          <cell r="AZ318">
            <v>14484.65</v>
          </cell>
          <cell r="BA318">
            <v>5980.45</v>
          </cell>
          <cell r="BC318">
            <v>91157.639999999985</v>
          </cell>
          <cell r="BD318">
            <v>80802.77</v>
          </cell>
          <cell r="BE318">
            <v>152228.59</v>
          </cell>
        </row>
        <row r="319">
          <cell r="A319">
            <v>24232</v>
          </cell>
          <cell r="B319" t="str">
            <v>NARROWS_GT1_5</v>
          </cell>
          <cell r="C319" t="str">
            <v>N.Y.C.</v>
          </cell>
          <cell r="D319">
            <v>65115.77</v>
          </cell>
          <cell r="E319">
            <v>58642.09</v>
          </cell>
          <cell r="F319">
            <v>64475.41</v>
          </cell>
          <cell r="G319">
            <v>50038.12</v>
          </cell>
          <cell r="H319">
            <v>47823.71</v>
          </cell>
          <cell r="I319">
            <v>57219.02</v>
          </cell>
          <cell r="J319">
            <v>40132.69</v>
          </cell>
          <cell r="K319">
            <v>34825.99</v>
          </cell>
          <cell r="L319">
            <v>38035.86</v>
          </cell>
          <cell r="M319">
            <v>37664.846666666665</v>
          </cell>
          <cell r="N319">
            <v>4659.12</v>
          </cell>
          <cell r="O319">
            <v>11845.15</v>
          </cell>
          <cell r="P319">
            <v>11837.84</v>
          </cell>
          <cell r="Q319">
            <v>21746.2</v>
          </cell>
          <cell r="R319">
            <v>11235.38</v>
          </cell>
          <cell r="S319">
            <v>73588.428</v>
          </cell>
          <cell r="T319">
            <v>6440.35</v>
          </cell>
          <cell r="U319">
            <v>10942.83</v>
          </cell>
          <cell r="V319">
            <v>8538.0300000000007</v>
          </cell>
          <cell r="W319">
            <v>4637.8900000000003</v>
          </cell>
          <cell r="X319">
            <v>4422.42</v>
          </cell>
          <cell r="Y319">
            <v>41977.823999999993</v>
          </cell>
          <cell r="Z319">
            <v>182985.4</v>
          </cell>
          <cell r="AA319">
            <v>166313.66</v>
          </cell>
          <cell r="AB319">
            <v>217373.04</v>
          </cell>
          <cell r="AC319">
            <v>302097.56</v>
          </cell>
          <cell r="AD319">
            <v>217192.41499999998</v>
          </cell>
          <cell r="AE319">
            <v>137011.51</v>
          </cell>
          <cell r="AF319">
            <v>121702.01</v>
          </cell>
          <cell r="AG319">
            <v>128203.92</v>
          </cell>
          <cell r="AH319">
            <v>112766.13</v>
          </cell>
          <cell r="AI319">
            <v>123303.29</v>
          </cell>
          <cell r="AJ319">
            <v>124597.372</v>
          </cell>
          <cell r="AK319">
            <v>218896.98</v>
          </cell>
          <cell r="AL319">
            <v>200305.07</v>
          </cell>
          <cell r="AM319">
            <v>214028.43</v>
          </cell>
          <cell r="AN319">
            <v>211076.82666666666</v>
          </cell>
          <cell r="AO319">
            <v>70946.16</v>
          </cell>
          <cell r="AP319">
            <v>68504.649999999994</v>
          </cell>
          <cell r="AQ319">
            <v>69650.55</v>
          </cell>
          <cell r="AR319">
            <v>70963.509999999995</v>
          </cell>
          <cell r="AS319">
            <v>68439.740000000005</v>
          </cell>
          <cell r="AT319">
            <v>69700.921999999991</v>
          </cell>
          <cell r="AU319">
            <v>100652.11</v>
          </cell>
          <cell r="AV319">
            <v>182288.13</v>
          </cell>
          <cell r="AW319">
            <v>17007.29</v>
          </cell>
          <cell r="AX319">
            <v>19130.88</v>
          </cell>
          <cell r="AY319">
            <v>19361.43</v>
          </cell>
          <cell r="AZ319">
            <v>14484.65</v>
          </cell>
          <cell r="BA319">
            <v>5980.45</v>
          </cell>
          <cell r="BC319">
            <v>91157.639999999985</v>
          </cell>
          <cell r="BD319">
            <v>80802.77</v>
          </cell>
          <cell r="BE319">
            <v>152228.59</v>
          </cell>
        </row>
        <row r="320">
          <cell r="A320">
            <v>24233</v>
          </cell>
          <cell r="B320" t="str">
            <v>NARROWS_GT1_6</v>
          </cell>
          <cell r="C320" t="str">
            <v>N.Y.C.</v>
          </cell>
          <cell r="D320">
            <v>65115.77</v>
          </cell>
          <cell r="E320">
            <v>58642.09</v>
          </cell>
          <cell r="F320">
            <v>64475.41</v>
          </cell>
          <cell r="G320">
            <v>50038.12</v>
          </cell>
          <cell r="H320">
            <v>47823.71</v>
          </cell>
          <cell r="I320">
            <v>57219.02</v>
          </cell>
          <cell r="J320">
            <v>40132.69</v>
          </cell>
          <cell r="K320">
            <v>34825.99</v>
          </cell>
          <cell r="L320">
            <v>38035.86</v>
          </cell>
          <cell r="M320">
            <v>37664.846666666665</v>
          </cell>
          <cell r="N320">
            <v>4659.12</v>
          </cell>
          <cell r="O320">
            <v>11845.15</v>
          </cell>
          <cell r="P320">
            <v>11837.84</v>
          </cell>
          <cell r="Q320">
            <v>21764.36</v>
          </cell>
          <cell r="R320">
            <v>11245.53</v>
          </cell>
          <cell r="S320">
            <v>73622.399999999994</v>
          </cell>
          <cell r="T320">
            <v>6440.35</v>
          </cell>
          <cell r="U320">
            <v>10942.83</v>
          </cell>
          <cell r="V320">
            <v>8538.0300000000007</v>
          </cell>
          <cell r="W320">
            <v>4637.8900000000003</v>
          </cell>
          <cell r="X320">
            <v>4422.42</v>
          </cell>
          <cell r="Y320">
            <v>41977.823999999993</v>
          </cell>
          <cell r="Z320">
            <v>182985.4</v>
          </cell>
          <cell r="AA320">
            <v>166313.66</v>
          </cell>
          <cell r="AB320">
            <v>217373.04</v>
          </cell>
          <cell r="AC320">
            <v>302097.56</v>
          </cell>
          <cell r="AD320">
            <v>217192.41499999998</v>
          </cell>
          <cell r="AE320">
            <v>137011.51</v>
          </cell>
          <cell r="AF320">
            <v>121702.01</v>
          </cell>
          <cell r="AG320">
            <v>128203.92</v>
          </cell>
          <cell r="AH320">
            <v>112766.13</v>
          </cell>
          <cell r="AI320">
            <v>123303.29</v>
          </cell>
          <cell r="AJ320">
            <v>124597.372</v>
          </cell>
          <cell r="AK320">
            <v>218896.98</v>
          </cell>
          <cell r="AL320">
            <v>200305.07</v>
          </cell>
          <cell r="AM320">
            <v>214028.43</v>
          </cell>
          <cell r="AN320">
            <v>211076.82666666666</v>
          </cell>
          <cell r="AO320">
            <v>70946.16</v>
          </cell>
          <cell r="AP320">
            <v>68504.649999999994</v>
          </cell>
          <cell r="AQ320">
            <v>69650.55</v>
          </cell>
          <cell r="AR320">
            <v>70963.509999999995</v>
          </cell>
          <cell r="AS320">
            <v>68439.740000000005</v>
          </cell>
          <cell r="AT320">
            <v>69700.921999999991</v>
          </cell>
          <cell r="AU320">
            <v>100652.11</v>
          </cell>
          <cell r="AV320">
            <v>182288.13</v>
          </cell>
          <cell r="AW320">
            <v>17007.29</v>
          </cell>
          <cell r="AX320">
            <v>19130.88</v>
          </cell>
          <cell r="AY320">
            <v>19361.43</v>
          </cell>
          <cell r="AZ320">
            <v>14484.65</v>
          </cell>
          <cell r="BA320">
            <v>5980.45</v>
          </cell>
          <cell r="BC320">
            <v>91157.639999999985</v>
          </cell>
          <cell r="BD320">
            <v>80802.77</v>
          </cell>
          <cell r="BE320">
            <v>152228.59</v>
          </cell>
        </row>
        <row r="321">
          <cell r="A321">
            <v>24234</v>
          </cell>
          <cell r="B321" t="str">
            <v>NARROWS_GT1_7</v>
          </cell>
          <cell r="C321" t="str">
            <v>N.Y.C.</v>
          </cell>
          <cell r="D321">
            <v>65115.77</v>
          </cell>
          <cell r="E321">
            <v>58642.09</v>
          </cell>
          <cell r="F321">
            <v>64475.41</v>
          </cell>
          <cell r="G321">
            <v>50038.12</v>
          </cell>
          <cell r="H321">
            <v>47823.71</v>
          </cell>
          <cell r="I321">
            <v>57219.02</v>
          </cell>
          <cell r="J321">
            <v>40132.69</v>
          </cell>
          <cell r="K321">
            <v>34825.99</v>
          </cell>
          <cell r="L321">
            <v>38035.86</v>
          </cell>
          <cell r="M321">
            <v>37664.846666666665</v>
          </cell>
          <cell r="N321">
            <v>4659.12</v>
          </cell>
          <cell r="O321">
            <v>11845.15</v>
          </cell>
          <cell r="P321">
            <v>11837.84</v>
          </cell>
          <cell r="Q321">
            <v>21764.36</v>
          </cell>
          <cell r="R321">
            <v>11245.53</v>
          </cell>
          <cell r="S321">
            <v>73622.399999999994</v>
          </cell>
          <cell r="T321">
            <v>6440.35</v>
          </cell>
          <cell r="U321">
            <v>10942.83</v>
          </cell>
          <cell r="V321">
            <v>8538.0300000000007</v>
          </cell>
          <cell r="W321">
            <v>4637.8900000000003</v>
          </cell>
          <cell r="X321">
            <v>4422.42</v>
          </cell>
          <cell r="Y321">
            <v>41977.823999999993</v>
          </cell>
          <cell r="Z321">
            <v>182985.4</v>
          </cell>
          <cell r="AA321">
            <v>166313.66</v>
          </cell>
          <cell r="AB321">
            <v>217373.04</v>
          </cell>
          <cell r="AC321">
            <v>302097.56</v>
          </cell>
          <cell r="AD321">
            <v>217192.41499999998</v>
          </cell>
          <cell r="AE321">
            <v>137011.51</v>
          </cell>
          <cell r="AF321">
            <v>121702.01</v>
          </cell>
          <cell r="AG321">
            <v>128203.92</v>
          </cell>
          <cell r="AH321">
            <v>112766.13</v>
          </cell>
          <cell r="AI321">
            <v>123303.29</v>
          </cell>
          <cell r="AJ321">
            <v>124597.372</v>
          </cell>
          <cell r="AK321">
            <v>218896.98</v>
          </cell>
          <cell r="AL321">
            <v>200305.07</v>
          </cell>
          <cell r="AM321">
            <v>214028.43</v>
          </cell>
          <cell r="AN321">
            <v>211076.82666666666</v>
          </cell>
          <cell r="AO321">
            <v>70946.16</v>
          </cell>
          <cell r="AP321">
            <v>68504.649999999994</v>
          </cell>
          <cell r="AQ321">
            <v>69650.55</v>
          </cell>
          <cell r="AR321">
            <v>70963.509999999995</v>
          </cell>
          <cell r="AS321">
            <v>68439.740000000005</v>
          </cell>
          <cell r="AT321">
            <v>69700.921999999991</v>
          </cell>
          <cell r="AU321">
            <v>100652.11</v>
          </cell>
          <cell r="AV321">
            <v>182288.13</v>
          </cell>
          <cell r="AW321">
            <v>17007.29</v>
          </cell>
          <cell r="AX321">
            <v>19130.88</v>
          </cell>
          <cell r="AY321">
            <v>19361.43</v>
          </cell>
          <cell r="AZ321">
            <v>14484.65</v>
          </cell>
          <cell r="BA321">
            <v>5980.45</v>
          </cell>
          <cell r="BC321">
            <v>91157.639999999985</v>
          </cell>
          <cell r="BD321">
            <v>80802.77</v>
          </cell>
          <cell r="BE321">
            <v>152228.59</v>
          </cell>
        </row>
        <row r="322">
          <cell r="A322">
            <v>24235</v>
          </cell>
          <cell r="B322" t="str">
            <v>NARROWS_GT1_8</v>
          </cell>
          <cell r="C322" t="str">
            <v>N.Y.C.</v>
          </cell>
          <cell r="D322">
            <v>65115.77</v>
          </cell>
          <cell r="E322">
            <v>58642.09</v>
          </cell>
          <cell r="F322">
            <v>64475.41</v>
          </cell>
          <cell r="G322">
            <v>50038.12</v>
          </cell>
          <cell r="H322">
            <v>47823.71</v>
          </cell>
          <cell r="I322">
            <v>57219.02</v>
          </cell>
          <cell r="J322">
            <v>40132.69</v>
          </cell>
          <cell r="K322">
            <v>34825.99</v>
          </cell>
          <cell r="L322">
            <v>38035.86</v>
          </cell>
          <cell r="M322">
            <v>37664.846666666665</v>
          </cell>
          <cell r="N322">
            <v>4659.12</v>
          </cell>
          <cell r="O322">
            <v>11845.15</v>
          </cell>
          <cell r="P322">
            <v>11837.84</v>
          </cell>
          <cell r="Q322">
            <v>21764.36</v>
          </cell>
          <cell r="R322">
            <v>11245.53</v>
          </cell>
          <cell r="S322">
            <v>73622.399999999994</v>
          </cell>
          <cell r="T322">
            <v>6440.35</v>
          </cell>
          <cell r="U322">
            <v>10942.83</v>
          </cell>
          <cell r="V322">
            <v>8538.0300000000007</v>
          </cell>
          <cell r="W322">
            <v>4637.8900000000003</v>
          </cell>
          <cell r="X322">
            <v>4422.42</v>
          </cell>
          <cell r="Y322">
            <v>41977.823999999993</v>
          </cell>
          <cell r="Z322">
            <v>182985.4</v>
          </cell>
          <cell r="AA322">
            <v>166313.66</v>
          </cell>
          <cell r="AB322">
            <v>217373.04</v>
          </cell>
          <cell r="AC322">
            <v>302097.56</v>
          </cell>
          <cell r="AD322">
            <v>217192.41499999998</v>
          </cell>
          <cell r="AE322">
            <v>137011.51</v>
          </cell>
          <cell r="AF322">
            <v>121702.01</v>
          </cell>
          <cell r="AG322">
            <v>128203.92</v>
          </cell>
          <cell r="AH322">
            <v>112766.13</v>
          </cell>
          <cell r="AI322">
            <v>123303.29</v>
          </cell>
          <cell r="AJ322">
            <v>124597.372</v>
          </cell>
          <cell r="AK322">
            <v>218896.98</v>
          </cell>
          <cell r="AL322">
            <v>200305.07</v>
          </cell>
          <cell r="AM322">
            <v>214028.43</v>
          </cell>
          <cell r="AN322">
            <v>211076.82666666666</v>
          </cell>
          <cell r="AO322">
            <v>70946.16</v>
          </cell>
          <cell r="AP322">
            <v>68504.649999999994</v>
          </cell>
          <cell r="AQ322">
            <v>69650.55</v>
          </cell>
          <cell r="AR322">
            <v>70963.509999999995</v>
          </cell>
          <cell r="AS322">
            <v>68439.740000000005</v>
          </cell>
          <cell r="AT322">
            <v>69700.921999999991</v>
          </cell>
          <cell r="AU322">
            <v>100652.11</v>
          </cell>
          <cell r="AV322">
            <v>182288.13</v>
          </cell>
          <cell r="AW322">
            <v>17007.29</v>
          </cell>
          <cell r="AX322">
            <v>19130.88</v>
          </cell>
          <cell r="AY322">
            <v>19361.43</v>
          </cell>
          <cell r="AZ322">
            <v>14484.65</v>
          </cell>
          <cell r="BA322">
            <v>5980.45</v>
          </cell>
          <cell r="BC322">
            <v>91157.639999999985</v>
          </cell>
          <cell r="BD322">
            <v>80802.77</v>
          </cell>
          <cell r="BE322">
            <v>152228.59</v>
          </cell>
        </row>
        <row r="323">
          <cell r="A323">
            <v>24236</v>
          </cell>
          <cell r="B323" t="str">
            <v>NARROWS_GT2_1</v>
          </cell>
          <cell r="C323" t="str">
            <v>N.Y.C.</v>
          </cell>
          <cell r="D323">
            <v>64875.53</v>
          </cell>
          <cell r="E323">
            <v>58957.23</v>
          </cell>
          <cell r="F323">
            <v>64885.31</v>
          </cell>
          <cell r="G323">
            <v>50205.74</v>
          </cell>
          <cell r="H323">
            <v>47819.33</v>
          </cell>
          <cell r="I323">
            <v>57348.628000000004</v>
          </cell>
          <cell r="J323">
            <v>40132.69</v>
          </cell>
          <cell r="K323">
            <v>34825.99</v>
          </cell>
          <cell r="L323">
            <v>38035.86</v>
          </cell>
          <cell r="M323">
            <v>37664.846666666665</v>
          </cell>
          <cell r="N323">
            <v>4655.5</v>
          </cell>
          <cell r="O323">
            <v>11837.4</v>
          </cell>
          <cell r="P323">
            <v>11837.84</v>
          </cell>
          <cell r="Q323">
            <v>21746.2</v>
          </cell>
          <cell r="R323">
            <v>11235.38</v>
          </cell>
          <cell r="S323">
            <v>73574.784</v>
          </cell>
          <cell r="T323">
            <v>6440.35</v>
          </cell>
          <cell r="U323">
            <v>10942.83</v>
          </cell>
          <cell r="V323">
            <v>8538.0300000000007</v>
          </cell>
          <cell r="W323">
            <v>4637.8900000000003</v>
          </cell>
          <cell r="X323">
            <v>4422.42</v>
          </cell>
          <cell r="Y323">
            <v>41977.823999999993</v>
          </cell>
          <cell r="Z323">
            <v>182985.4</v>
          </cell>
          <cell r="AA323">
            <v>166313.66</v>
          </cell>
          <cell r="AB323">
            <v>217373.04</v>
          </cell>
          <cell r="AC323">
            <v>302097.56</v>
          </cell>
          <cell r="AD323">
            <v>217192.41499999998</v>
          </cell>
          <cell r="AE323">
            <v>137011.51</v>
          </cell>
          <cell r="AF323">
            <v>121475.71</v>
          </cell>
          <cell r="AG323">
            <v>127603.44</v>
          </cell>
          <cell r="AH323">
            <v>112723.04</v>
          </cell>
          <cell r="AI323">
            <v>123169.8</v>
          </cell>
          <cell r="AJ323">
            <v>124396.7</v>
          </cell>
          <cell r="AK323">
            <v>218896.98</v>
          </cell>
          <cell r="AL323">
            <v>200305.07</v>
          </cell>
          <cell r="AM323">
            <v>214028.43</v>
          </cell>
          <cell r="AN323">
            <v>211076.82666666666</v>
          </cell>
          <cell r="AO323">
            <v>70946.16</v>
          </cell>
          <cell r="AP323">
            <v>68504.649999999994</v>
          </cell>
          <cell r="AQ323">
            <v>69650.55</v>
          </cell>
          <cell r="AR323">
            <v>70963.509999999995</v>
          </cell>
          <cell r="AS323">
            <v>68439.740000000005</v>
          </cell>
          <cell r="AT323">
            <v>69700.921999999991</v>
          </cell>
          <cell r="AU323">
            <v>100652.11</v>
          </cell>
          <cell r="AV323">
            <v>182288.13</v>
          </cell>
          <cell r="AW323">
            <v>17007.29</v>
          </cell>
          <cell r="AX323">
            <v>19130.88</v>
          </cell>
          <cell r="AY323">
            <v>19361.43</v>
          </cell>
          <cell r="AZ323">
            <v>14484.65</v>
          </cell>
          <cell r="BA323">
            <v>5980.45</v>
          </cell>
          <cell r="BC323">
            <v>91157.639999999985</v>
          </cell>
          <cell r="BD323">
            <v>80802.77</v>
          </cell>
          <cell r="BE323">
            <v>152228.59</v>
          </cell>
        </row>
        <row r="324">
          <cell r="A324">
            <v>24237</v>
          </cell>
          <cell r="B324" t="str">
            <v>NARROWS_GT2_2</v>
          </cell>
          <cell r="C324" t="str">
            <v>N.Y.C.</v>
          </cell>
          <cell r="D324">
            <v>64875.53</v>
          </cell>
          <cell r="E324">
            <v>58957.23</v>
          </cell>
          <cell r="F324">
            <v>64885.31</v>
          </cell>
          <cell r="G324">
            <v>50205.74</v>
          </cell>
          <cell r="H324">
            <v>47819.33</v>
          </cell>
          <cell r="I324">
            <v>57348.628000000004</v>
          </cell>
          <cell r="J324">
            <v>40132.69</v>
          </cell>
          <cell r="K324">
            <v>34825.99</v>
          </cell>
          <cell r="L324">
            <v>38035.86</v>
          </cell>
          <cell r="M324">
            <v>37664.846666666665</v>
          </cell>
          <cell r="N324">
            <v>4655.5</v>
          </cell>
          <cell r="O324">
            <v>11837.4</v>
          </cell>
          <cell r="P324">
            <v>11837.84</v>
          </cell>
          <cell r="Q324">
            <v>21746.2</v>
          </cell>
          <cell r="R324">
            <v>11235.38</v>
          </cell>
          <cell r="S324">
            <v>73574.784</v>
          </cell>
          <cell r="T324">
            <v>6440.35</v>
          </cell>
          <cell r="U324">
            <v>10942.83</v>
          </cell>
          <cell r="V324">
            <v>8538.0300000000007</v>
          </cell>
          <cell r="W324">
            <v>4637.8900000000003</v>
          </cell>
          <cell r="X324">
            <v>4422.42</v>
          </cell>
          <cell r="Y324">
            <v>41977.823999999993</v>
          </cell>
          <cell r="Z324">
            <v>182985.4</v>
          </cell>
          <cell r="AA324">
            <v>166313.66</v>
          </cell>
          <cell r="AB324">
            <v>217373.04</v>
          </cell>
          <cell r="AC324">
            <v>302097.56</v>
          </cell>
          <cell r="AD324">
            <v>217192.41499999998</v>
          </cell>
          <cell r="AE324">
            <v>137011.51</v>
          </cell>
          <cell r="AF324">
            <v>121475.71</v>
          </cell>
          <cell r="AG324">
            <v>127603.44</v>
          </cell>
          <cell r="AH324">
            <v>112723.04</v>
          </cell>
          <cell r="AI324">
            <v>123169.8</v>
          </cell>
          <cell r="AJ324">
            <v>124396.7</v>
          </cell>
          <cell r="AK324">
            <v>218896.98</v>
          </cell>
          <cell r="AL324">
            <v>200305.07</v>
          </cell>
          <cell r="AM324">
            <v>214028.43</v>
          </cell>
          <cell r="AN324">
            <v>211076.82666666666</v>
          </cell>
          <cell r="AO324">
            <v>70946.16</v>
          </cell>
          <cell r="AP324">
            <v>68504.649999999994</v>
          </cell>
          <cell r="AQ324">
            <v>69650.55</v>
          </cell>
          <cell r="AR324">
            <v>70963.509999999995</v>
          </cell>
          <cell r="AS324">
            <v>68439.740000000005</v>
          </cell>
          <cell r="AT324">
            <v>69700.921999999991</v>
          </cell>
          <cell r="AU324">
            <v>100652.11</v>
          </cell>
          <cell r="AV324">
            <v>182288.13</v>
          </cell>
          <cell r="AW324">
            <v>17007.29</v>
          </cell>
          <cell r="AX324">
            <v>19130.88</v>
          </cell>
          <cell r="AY324">
            <v>19361.43</v>
          </cell>
          <cell r="AZ324">
            <v>14484.65</v>
          </cell>
          <cell r="BA324">
            <v>5980.45</v>
          </cell>
          <cell r="BC324">
            <v>91157.639999999985</v>
          </cell>
          <cell r="BD324">
            <v>80802.77</v>
          </cell>
          <cell r="BE324">
            <v>152228.59</v>
          </cell>
        </row>
        <row r="325">
          <cell r="A325">
            <v>24238</v>
          </cell>
          <cell r="B325" t="str">
            <v>NARROWS_GT2_3</v>
          </cell>
          <cell r="C325" t="str">
            <v>N.Y.C.</v>
          </cell>
          <cell r="D325">
            <v>64875.53</v>
          </cell>
          <cell r="E325">
            <v>58957.23</v>
          </cell>
          <cell r="F325">
            <v>64885.31</v>
          </cell>
          <cell r="G325">
            <v>50205.74</v>
          </cell>
          <cell r="H325">
            <v>47819.33</v>
          </cell>
          <cell r="I325">
            <v>57348.628000000004</v>
          </cell>
          <cell r="J325">
            <v>40132.69</v>
          </cell>
          <cell r="K325">
            <v>34825.99</v>
          </cell>
          <cell r="L325">
            <v>38035.86</v>
          </cell>
          <cell r="M325">
            <v>37664.846666666665</v>
          </cell>
          <cell r="N325">
            <v>4655.5</v>
          </cell>
          <cell r="O325">
            <v>11837.4</v>
          </cell>
          <cell r="P325">
            <v>11837.84</v>
          </cell>
          <cell r="Q325">
            <v>21746.2</v>
          </cell>
          <cell r="R325">
            <v>11235.38</v>
          </cell>
          <cell r="S325">
            <v>73574.784</v>
          </cell>
          <cell r="T325">
            <v>6440.35</v>
          </cell>
          <cell r="U325">
            <v>10942.83</v>
          </cell>
          <cell r="V325">
            <v>8538.0300000000007</v>
          </cell>
          <cell r="W325">
            <v>4637.8900000000003</v>
          </cell>
          <cell r="X325">
            <v>4422.42</v>
          </cell>
          <cell r="Y325">
            <v>41977.823999999993</v>
          </cell>
          <cell r="Z325">
            <v>182985.4</v>
          </cell>
          <cell r="AA325">
            <v>166313.66</v>
          </cell>
          <cell r="AB325">
            <v>217373.04</v>
          </cell>
          <cell r="AC325">
            <v>302097.56</v>
          </cell>
          <cell r="AD325">
            <v>217192.41499999998</v>
          </cell>
          <cell r="AE325">
            <v>137011.51</v>
          </cell>
          <cell r="AF325">
            <v>121475.71</v>
          </cell>
          <cell r="AG325">
            <v>127603.44</v>
          </cell>
          <cell r="AH325">
            <v>112723.04</v>
          </cell>
          <cell r="AI325">
            <v>123169.8</v>
          </cell>
          <cell r="AJ325">
            <v>124396.7</v>
          </cell>
          <cell r="AK325">
            <v>218896.98</v>
          </cell>
          <cell r="AL325">
            <v>200305.07</v>
          </cell>
          <cell r="AM325">
            <v>214028.43</v>
          </cell>
          <cell r="AN325">
            <v>211076.82666666666</v>
          </cell>
          <cell r="AO325">
            <v>70946.16</v>
          </cell>
          <cell r="AP325">
            <v>68504.649999999994</v>
          </cell>
          <cell r="AQ325">
            <v>69650.55</v>
          </cell>
          <cell r="AR325">
            <v>70963.509999999995</v>
          </cell>
          <cell r="AS325">
            <v>68439.740000000005</v>
          </cell>
          <cell r="AT325">
            <v>69700.921999999991</v>
          </cell>
          <cell r="AU325">
            <v>100652.11</v>
          </cell>
          <cell r="AV325">
            <v>182288.13</v>
          </cell>
          <cell r="AW325">
            <v>17007.29</v>
          </cell>
          <cell r="AX325">
            <v>19130.88</v>
          </cell>
          <cell r="AY325">
            <v>19361.43</v>
          </cell>
          <cell r="AZ325">
            <v>14484.65</v>
          </cell>
          <cell r="BA325">
            <v>5980.45</v>
          </cell>
          <cell r="BC325">
            <v>91157.639999999985</v>
          </cell>
          <cell r="BD325">
            <v>80802.77</v>
          </cell>
          <cell r="BE325">
            <v>152228.59</v>
          </cell>
        </row>
        <row r="326">
          <cell r="A326">
            <v>24239</v>
          </cell>
          <cell r="B326" t="str">
            <v>NARROWS_GT2_4</v>
          </cell>
          <cell r="C326" t="str">
            <v>N.Y.C.</v>
          </cell>
          <cell r="D326">
            <v>64875.53</v>
          </cell>
          <cell r="E326">
            <v>58957.23</v>
          </cell>
          <cell r="F326">
            <v>64885.31</v>
          </cell>
          <cell r="G326">
            <v>50205.74</v>
          </cell>
          <cell r="H326">
            <v>47819.33</v>
          </cell>
          <cell r="I326">
            <v>57348.628000000004</v>
          </cell>
          <cell r="J326">
            <v>40132.69</v>
          </cell>
          <cell r="K326">
            <v>34825.99</v>
          </cell>
          <cell r="L326">
            <v>38035.86</v>
          </cell>
          <cell r="M326">
            <v>37664.846666666665</v>
          </cell>
          <cell r="N326">
            <v>4655.5</v>
          </cell>
          <cell r="O326">
            <v>11837.4</v>
          </cell>
          <cell r="P326">
            <v>11837.84</v>
          </cell>
          <cell r="Q326">
            <v>21746.2</v>
          </cell>
          <cell r="R326">
            <v>11235.38</v>
          </cell>
          <cell r="S326">
            <v>73574.784</v>
          </cell>
          <cell r="T326">
            <v>6440.35</v>
          </cell>
          <cell r="U326">
            <v>10942.83</v>
          </cell>
          <cell r="V326">
            <v>8538.0300000000007</v>
          </cell>
          <cell r="W326">
            <v>4637.8900000000003</v>
          </cell>
          <cell r="X326">
            <v>4422.42</v>
          </cell>
          <cell r="Y326">
            <v>41977.823999999993</v>
          </cell>
          <cell r="Z326">
            <v>182985.4</v>
          </cell>
          <cell r="AA326">
            <v>166313.66</v>
          </cell>
          <cell r="AB326">
            <v>217373.04</v>
          </cell>
          <cell r="AC326">
            <v>302097.56</v>
          </cell>
          <cell r="AD326">
            <v>217192.41499999998</v>
          </cell>
          <cell r="AE326">
            <v>137011.51</v>
          </cell>
          <cell r="AF326">
            <v>121475.71</v>
          </cell>
          <cell r="AG326">
            <v>127603.44</v>
          </cell>
          <cell r="AH326">
            <v>112723.04</v>
          </cell>
          <cell r="AI326">
            <v>123169.8</v>
          </cell>
          <cell r="AJ326">
            <v>124396.7</v>
          </cell>
          <cell r="AK326">
            <v>218896.98</v>
          </cell>
          <cell r="AL326">
            <v>200305.07</v>
          </cell>
          <cell r="AM326">
            <v>214028.43</v>
          </cell>
          <cell r="AN326">
            <v>211076.82666666666</v>
          </cell>
          <cell r="AO326">
            <v>70946.16</v>
          </cell>
          <cell r="AP326">
            <v>68504.649999999994</v>
          </cell>
          <cell r="AQ326">
            <v>69650.55</v>
          </cell>
          <cell r="AR326">
            <v>70963.509999999995</v>
          </cell>
          <cell r="AS326">
            <v>68439.740000000005</v>
          </cell>
          <cell r="AT326">
            <v>69700.921999999991</v>
          </cell>
          <cell r="AU326">
            <v>100652.11</v>
          </cell>
          <cell r="AV326">
            <v>182288.13</v>
          </cell>
          <cell r="AW326">
            <v>17007.29</v>
          </cell>
          <cell r="AX326">
            <v>19130.88</v>
          </cell>
          <cell r="AY326">
            <v>19361.43</v>
          </cell>
          <cell r="AZ326">
            <v>14484.65</v>
          </cell>
          <cell r="BA326">
            <v>5980.45</v>
          </cell>
          <cell r="BC326">
            <v>91157.639999999985</v>
          </cell>
          <cell r="BD326">
            <v>80802.77</v>
          </cell>
          <cell r="BE326">
            <v>152228.59</v>
          </cell>
        </row>
        <row r="327">
          <cell r="A327">
            <v>24240</v>
          </cell>
          <cell r="B327" t="str">
            <v>NARROWS_GT2_5</v>
          </cell>
          <cell r="C327" t="str">
            <v>N.Y.C.</v>
          </cell>
          <cell r="D327">
            <v>64875.53</v>
          </cell>
          <cell r="E327">
            <v>58957.23</v>
          </cell>
          <cell r="F327">
            <v>64885.31</v>
          </cell>
          <cell r="G327">
            <v>50205.74</v>
          </cell>
          <cell r="H327">
            <v>47819.33</v>
          </cell>
          <cell r="I327">
            <v>57348.628000000004</v>
          </cell>
          <cell r="J327">
            <v>40132.69</v>
          </cell>
          <cell r="K327">
            <v>34825.99</v>
          </cell>
          <cell r="L327">
            <v>38035.86</v>
          </cell>
          <cell r="M327">
            <v>37664.846666666665</v>
          </cell>
          <cell r="N327">
            <v>4655.5</v>
          </cell>
          <cell r="O327">
            <v>11837.4</v>
          </cell>
          <cell r="P327">
            <v>11837.84</v>
          </cell>
          <cell r="Q327">
            <v>21746.2</v>
          </cell>
          <cell r="R327">
            <v>11235.38</v>
          </cell>
          <cell r="S327">
            <v>73574.784</v>
          </cell>
          <cell r="T327">
            <v>6440.35</v>
          </cell>
          <cell r="U327">
            <v>10942.83</v>
          </cell>
          <cell r="V327">
            <v>8538.0300000000007</v>
          </cell>
          <cell r="W327">
            <v>4637.8900000000003</v>
          </cell>
          <cell r="X327">
            <v>4422.42</v>
          </cell>
          <cell r="Y327">
            <v>41977.823999999993</v>
          </cell>
          <cell r="Z327">
            <v>182985.4</v>
          </cell>
          <cell r="AA327">
            <v>166313.66</v>
          </cell>
          <cell r="AB327">
            <v>217373.04</v>
          </cell>
          <cell r="AC327">
            <v>302097.56</v>
          </cell>
          <cell r="AD327">
            <v>217192.41499999998</v>
          </cell>
          <cell r="AE327">
            <v>137011.51</v>
          </cell>
          <cell r="AF327">
            <v>121475.71</v>
          </cell>
          <cell r="AG327">
            <v>127603.44</v>
          </cell>
          <cell r="AH327">
            <v>112723.04</v>
          </cell>
          <cell r="AI327">
            <v>123169.8</v>
          </cell>
          <cell r="AJ327">
            <v>124396.7</v>
          </cell>
          <cell r="AK327">
            <v>218896.98</v>
          </cell>
          <cell r="AL327">
            <v>200305.07</v>
          </cell>
          <cell r="AM327">
            <v>214028.43</v>
          </cell>
          <cell r="AN327">
            <v>211076.82666666666</v>
          </cell>
          <cell r="AO327">
            <v>70946.16</v>
          </cell>
          <cell r="AP327">
            <v>68504.649999999994</v>
          </cell>
          <cell r="AQ327">
            <v>69650.55</v>
          </cell>
          <cell r="AR327">
            <v>70963.509999999995</v>
          </cell>
          <cell r="AS327">
            <v>68439.740000000005</v>
          </cell>
          <cell r="AT327">
            <v>69700.921999999991</v>
          </cell>
          <cell r="AU327">
            <v>100652.11</v>
          </cell>
          <cell r="AV327">
            <v>182288.13</v>
          </cell>
          <cell r="AW327">
            <v>17007.29</v>
          </cell>
          <cell r="AX327">
            <v>19130.88</v>
          </cell>
          <cell r="AY327">
            <v>19361.43</v>
          </cell>
          <cell r="AZ327">
            <v>14484.65</v>
          </cell>
          <cell r="BA327">
            <v>5980.45</v>
          </cell>
          <cell r="BC327">
            <v>91157.639999999985</v>
          </cell>
          <cell r="BD327">
            <v>80802.77</v>
          </cell>
          <cell r="BE327">
            <v>152228.59</v>
          </cell>
        </row>
        <row r="328">
          <cell r="A328">
            <v>24241</v>
          </cell>
          <cell r="B328" t="str">
            <v>NARROWS_GT2_6</v>
          </cell>
          <cell r="C328" t="str">
            <v>N.Y.C.</v>
          </cell>
          <cell r="D328">
            <v>64875.53</v>
          </cell>
          <cell r="E328">
            <v>58957.23</v>
          </cell>
          <cell r="F328">
            <v>64885.31</v>
          </cell>
          <cell r="G328">
            <v>50205.74</v>
          </cell>
          <cell r="H328">
            <v>47819.33</v>
          </cell>
          <cell r="I328">
            <v>57348.628000000004</v>
          </cell>
          <cell r="J328">
            <v>40132.69</v>
          </cell>
          <cell r="K328">
            <v>34825.99</v>
          </cell>
          <cell r="L328">
            <v>38035.86</v>
          </cell>
          <cell r="M328">
            <v>37664.846666666665</v>
          </cell>
          <cell r="N328">
            <v>4655.5</v>
          </cell>
          <cell r="O328">
            <v>11837.4</v>
          </cell>
          <cell r="P328">
            <v>11837.84</v>
          </cell>
          <cell r="Q328">
            <v>21746.2</v>
          </cell>
          <cell r="R328">
            <v>11235.38</v>
          </cell>
          <cell r="S328">
            <v>73574.784</v>
          </cell>
          <cell r="T328">
            <v>6440.35</v>
          </cell>
          <cell r="U328">
            <v>10942.83</v>
          </cell>
          <cell r="V328">
            <v>8538.0300000000007</v>
          </cell>
          <cell r="W328">
            <v>4637.8900000000003</v>
          </cell>
          <cell r="X328">
            <v>4422.42</v>
          </cell>
          <cell r="Y328">
            <v>41977.823999999993</v>
          </cell>
          <cell r="Z328">
            <v>182985.4</v>
          </cell>
          <cell r="AA328">
            <v>166313.66</v>
          </cell>
          <cell r="AB328">
            <v>217373.04</v>
          </cell>
          <cell r="AC328">
            <v>302097.56</v>
          </cell>
          <cell r="AD328">
            <v>217192.41499999998</v>
          </cell>
          <cell r="AE328">
            <v>137011.51</v>
          </cell>
          <cell r="AF328">
            <v>121475.71</v>
          </cell>
          <cell r="AG328">
            <v>127603.44</v>
          </cell>
          <cell r="AH328">
            <v>112723.04</v>
          </cell>
          <cell r="AI328">
            <v>123169.8</v>
          </cell>
          <cell r="AJ328">
            <v>124396.7</v>
          </cell>
          <cell r="AK328">
            <v>218896.98</v>
          </cell>
          <cell r="AL328">
            <v>200305.07</v>
          </cell>
          <cell r="AM328">
            <v>214028.43</v>
          </cell>
          <cell r="AN328">
            <v>211076.82666666666</v>
          </cell>
          <cell r="AO328">
            <v>70946.16</v>
          </cell>
          <cell r="AP328">
            <v>68504.649999999994</v>
          </cell>
          <cell r="AQ328">
            <v>69650.55</v>
          </cell>
          <cell r="AR328">
            <v>70963.509999999995</v>
          </cell>
          <cell r="AS328">
            <v>68439.740000000005</v>
          </cell>
          <cell r="AT328">
            <v>69700.921999999991</v>
          </cell>
          <cell r="AU328">
            <v>100652.11</v>
          </cell>
          <cell r="AV328">
            <v>182288.13</v>
          </cell>
          <cell r="AW328">
            <v>17007.29</v>
          </cell>
          <cell r="AX328">
            <v>19130.88</v>
          </cell>
          <cell r="AY328">
            <v>19361.43</v>
          </cell>
          <cell r="AZ328">
            <v>14484.65</v>
          </cell>
          <cell r="BA328">
            <v>5980.45</v>
          </cell>
          <cell r="BC328">
            <v>91157.639999999985</v>
          </cell>
          <cell r="BD328">
            <v>80802.77</v>
          </cell>
          <cell r="BE328">
            <v>152228.59</v>
          </cell>
        </row>
        <row r="329">
          <cell r="A329">
            <v>24242</v>
          </cell>
          <cell r="B329" t="str">
            <v>NARROWS_GT2_7</v>
          </cell>
          <cell r="C329" t="str">
            <v>N.Y.C.</v>
          </cell>
          <cell r="D329">
            <v>64875.53</v>
          </cell>
          <cell r="E329">
            <v>58957.23</v>
          </cell>
          <cell r="F329">
            <v>64885.31</v>
          </cell>
          <cell r="G329">
            <v>50205.74</v>
          </cell>
          <cell r="H329">
            <v>47819.33</v>
          </cell>
          <cell r="I329">
            <v>57348.628000000004</v>
          </cell>
          <cell r="J329">
            <v>40132.69</v>
          </cell>
          <cell r="K329">
            <v>34825.99</v>
          </cell>
          <cell r="L329">
            <v>38035.86</v>
          </cell>
          <cell r="M329">
            <v>37664.846666666665</v>
          </cell>
          <cell r="N329">
            <v>4655.5</v>
          </cell>
          <cell r="O329">
            <v>11837.4</v>
          </cell>
          <cell r="P329">
            <v>11837.84</v>
          </cell>
          <cell r="Q329">
            <v>21746.2</v>
          </cell>
          <cell r="R329">
            <v>11235.38</v>
          </cell>
          <cell r="S329">
            <v>73574.784</v>
          </cell>
          <cell r="T329">
            <v>6440.35</v>
          </cell>
          <cell r="U329">
            <v>10942.83</v>
          </cell>
          <cell r="V329">
            <v>8538.0300000000007</v>
          </cell>
          <cell r="W329">
            <v>4637.8900000000003</v>
          </cell>
          <cell r="X329">
            <v>4422.42</v>
          </cell>
          <cell r="Y329">
            <v>41977.823999999993</v>
          </cell>
          <cell r="Z329">
            <v>182985.4</v>
          </cell>
          <cell r="AA329">
            <v>166313.66</v>
          </cell>
          <cell r="AB329">
            <v>217373.04</v>
          </cell>
          <cell r="AC329">
            <v>302097.56</v>
          </cell>
          <cell r="AD329">
            <v>217192.41499999998</v>
          </cell>
          <cell r="AE329">
            <v>137011.51</v>
          </cell>
          <cell r="AF329">
            <v>121475.71</v>
          </cell>
          <cell r="AG329">
            <v>127603.44</v>
          </cell>
          <cell r="AH329">
            <v>112723.04</v>
          </cell>
          <cell r="AI329">
            <v>123169.8</v>
          </cell>
          <cell r="AJ329">
            <v>124396.7</v>
          </cell>
          <cell r="AK329">
            <v>218896.98</v>
          </cell>
          <cell r="AL329">
            <v>200305.07</v>
          </cell>
          <cell r="AM329">
            <v>214028.43</v>
          </cell>
          <cell r="AN329">
            <v>211076.82666666666</v>
          </cell>
          <cell r="AO329">
            <v>70946.16</v>
          </cell>
          <cell r="AP329">
            <v>68504.649999999994</v>
          </cell>
          <cell r="AQ329">
            <v>69650.55</v>
          </cell>
          <cell r="AR329">
            <v>70963.509999999995</v>
          </cell>
          <cell r="AS329">
            <v>68439.740000000005</v>
          </cell>
          <cell r="AT329">
            <v>69700.921999999991</v>
          </cell>
          <cell r="AU329">
            <v>100652.11</v>
          </cell>
          <cell r="AV329">
            <v>182288.13</v>
          </cell>
          <cell r="AW329">
            <v>17007.29</v>
          </cell>
          <cell r="AX329">
            <v>19130.88</v>
          </cell>
          <cell r="AY329">
            <v>19361.43</v>
          </cell>
          <cell r="AZ329">
            <v>14484.65</v>
          </cell>
          <cell r="BA329">
            <v>5980.45</v>
          </cell>
          <cell r="BC329">
            <v>91157.639999999985</v>
          </cell>
          <cell r="BD329">
            <v>80802.77</v>
          </cell>
          <cell r="BE329">
            <v>152228.59</v>
          </cell>
        </row>
        <row r="330">
          <cell r="A330">
            <v>24243</v>
          </cell>
          <cell r="B330" t="str">
            <v>NARROWS_GT2_8</v>
          </cell>
          <cell r="C330" t="str">
            <v>N.Y.C.</v>
          </cell>
          <cell r="D330">
            <v>64875.53</v>
          </cell>
          <cell r="E330">
            <v>58957.23</v>
          </cell>
          <cell r="F330">
            <v>64885.31</v>
          </cell>
          <cell r="G330">
            <v>50205.74</v>
          </cell>
          <cell r="H330">
            <v>47819.33</v>
          </cell>
          <cell r="I330">
            <v>57348.628000000004</v>
          </cell>
          <cell r="J330">
            <v>40132.69</v>
          </cell>
          <cell r="K330">
            <v>34825.99</v>
          </cell>
          <cell r="L330">
            <v>38035.86</v>
          </cell>
          <cell r="M330">
            <v>37664.846666666665</v>
          </cell>
          <cell r="N330">
            <v>4655.5</v>
          </cell>
          <cell r="O330">
            <v>11837.4</v>
          </cell>
          <cell r="P330">
            <v>11837.84</v>
          </cell>
          <cell r="Q330">
            <v>21746.2</v>
          </cell>
          <cell r="R330">
            <v>11235.38</v>
          </cell>
          <cell r="S330">
            <v>73574.784</v>
          </cell>
          <cell r="T330">
            <v>6440.35</v>
          </cell>
          <cell r="U330">
            <v>10942.83</v>
          </cell>
          <cell r="V330">
            <v>8538.0300000000007</v>
          </cell>
          <cell r="W330">
            <v>4637.8900000000003</v>
          </cell>
          <cell r="X330">
            <v>4422.42</v>
          </cell>
          <cell r="Y330">
            <v>41977.823999999993</v>
          </cell>
          <cell r="Z330">
            <v>182985.4</v>
          </cell>
          <cell r="AA330">
            <v>166313.66</v>
          </cell>
          <cell r="AB330">
            <v>217373.04</v>
          </cell>
          <cell r="AC330">
            <v>302097.56</v>
          </cell>
          <cell r="AD330">
            <v>217192.41499999998</v>
          </cell>
          <cell r="AE330">
            <v>137011.51</v>
          </cell>
          <cell r="AF330">
            <v>121475.71</v>
          </cell>
          <cell r="AG330">
            <v>127603.44</v>
          </cell>
          <cell r="AH330">
            <v>112723.04</v>
          </cell>
          <cell r="AI330">
            <v>123169.8</v>
          </cell>
          <cell r="AJ330">
            <v>124396.7</v>
          </cell>
          <cell r="AK330">
            <v>218896.98</v>
          </cell>
          <cell r="AL330">
            <v>200305.07</v>
          </cell>
          <cell r="AM330">
            <v>214028.43</v>
          </cell>
          <cell r="AN330">
            <v>211076.82666666666</v>
          </cell>
          <cell r="AO330">
            <v>70946.16</v>
          </cell>
          <cell r="AP330">
            <v>68504.649999999994</v>
          </cell>
          <cell r="AQ330">
            <v>69650.55</v>
          </cell>
          <cell r="AR330">
            <v>70963.509999999995</v>
          </cell>
          <cell r="AS330">
            <v>68439.740000000005</v>
          </cell>
          <cell r="AT330">
            <v>69700.921999999991</v>
          </cell>
          <cell r="AU330">
            <v>100652.11</v>
          </cell>
          <cell r="AV330">
            <v>182288.13</v>
          </cell>
          <cell r="AW330">
            <v>17007.29</v>
          </cell>
          <cell r="AX330">
            <v>19130.88</v>
          </cell>
          <cell r="AY330">
            <v>19361.43</v>
          </cell>
          <cell r="AZ330">
            <v>14484.65</v>
          </cell>
          <cell r="BA330">
            <v>5980.45</v>
          </cell>
          <cell r="BC330">
            <v>91157.639999999985</v>
          </cell>
          <cell r="BD330">
            <v>80802.77</v>
          </cell>
          <cell r="BE330">
            <v>152228.59</v>
          </cell>
        </row>
        <row r="331">
          <cell r="A331">
            <v>24245</v>
          </cell>
          <cell r="B331" t="str">
            <v>RAVENSWOOD_GT2_2</v>
          </cell>
          <cell r="C331" t="str">
            <v>N.Y.C.</v>
          </cell>
          <cell r="D331">
            <v>53222.09</v>
          </cell>
          <cell r="E331">
            <v>41178</v>
          </cell>
          <cell r="F331">
            <v>50509.31</v>
          </cell>
          <cell r="G331">
            <v>32791</v>
          </cell>
          <cell r="H331">
            <v>32316.69</v>
          </cell>
          <cell r="I331">
            <v>42003.417999999998</v>
          </cell>
          <cell r="J331">
            <v>37083.160000000003</v>
          </cell>
          <cell r="K331">
            <v>27604.240000000002</v>
          </cell>
          <cell r="L331">
            <v>29411.99</v>
          </cell>
          <cell r="M331">
            <v>31366.463333333337</v>
          </cell>
          <cell r="N331">
            <v>4616.41</v>
          </cell>
          <cell r="O331">
            <v>8360.81</v>
          </cell>
          <cell r="P331">
            <v>8920.06</v>
          </cell>
          <cell r="Q331">
            <v>21126.3</v>
          </cell>
          <cell r="R331">
            <v>10089.469999999999</v>
          </cell>
          <cell r="S331">
            <v>63735.66</v>
          </cell>
          <cell r="T331">
            <v>4601.62</v>
          </cell>
          <cell r="U331">
            <v>8346.52</v>
          </cell>
          <cell r="V331">
            <v>5645.71</v>
          </cell>
          <cell r="W331">
            <v>2680.47</v>
          </cell>
          <cell r="X331">
            <v>2675.98</v>
          </cell>
          <cell r="Y331">
            <v>28740.359999999997</v>
          </cell>
          <cell r="Z331">
            <v>154029.01999999999</v>
          </cell>
          <cell r="AA331">
            <v>135613.67000000001</v>
          </cell>
          <cell r="AB331">
            <v>180935.53</v>
          </cell>
          <cell r="AC331">
            <v>225950.3</v>
          </cell>
          <cell r="AD331">
            <v>174132.13</v>
          </cell>
          <cell r="AE331">
            <v>115454.25</v>
          </cell>
          <cell r="AF331">
            <v>111794.01</v>
          </cell>
          <cell r="AG331">
            <v>116087</v>
          </cell>
          <cell r="AH331">
            <v>94330.85</v>
          </cell>
          <cell r="AI331">
            <v>86277.88</v>
          </cell>
          <cell r="AJ331">
            <v>104788.798</v>
          </cell>
          <cell r="AK331">
            <v>192513.67</v>
          </cell>
          <cell r="AL331">
            <v>144301.76000000001</v>
          </cell>
          <cell r="AM331">
            <v>162404.29</v>
          </cell>
          <cell r="AN331">
            <v>166406.57333333336</v>
          </cell>
          <cell r="AO331">
            <v>54883.88</v>
          </cell>
          <cell r="AP331">
            <v>53543.75</v>
          </cell>
          <cell r="AQ331">
            <v>53100.45</v>
          </cell>
          <cell r="AR331">
            <v>52088.54</v>
          </cell>
          <cell r="AS331">
            <v>55026.48</v>
          </cell>
          <cell r="AT331">
            <v>53728.62000000001</v>
          </cell>
          <cell r="AU331">
            <v>79792.34</v>
          </cell>
          <cell r="AV331">
            <v>132160.44</v>
          </cell>
          <cell r="AW331">
            <v>8997.7900000000009</v>
          </cell>
          <cell r="AX331">
            <v>11986.46</v>
          </cell>
          <cell r="AY331">
            <v>13547.66</v>
          </cell>
          <cell r="AZ331">
            <v>7142.64</v>
          </cell>
          <cell r="BA331">
            <v>3590.25</v>
          </cell>
          <cell r="BC331">
            <v>54317.760000000009</v>
          </cell>
          <cell r="BD331">
            <v>56423.12</v>
          </cell>
          <cell r="BE331">
            <v>116971.95</v>
          </cell>
        </row>
        <row r="332">
          <cell r="A332">
            <v>24246</v>
          </cell>
          <cell r="B332" t="str">
            <v>RAVENSWOOD_GT2_3</v>
          </cell>
          <cell r="C332" t="str">
            <v>N.Y.C.</v>
          </cell>
          <cell r="D332">
            <v>53222.09</v>
          </cell>
          <cell r="E332">
            <v>41178</v>
          </cell>
          <cell r="F332">
            <v>50509.31</v>
          </cell>
          <cell r="G332">
            <v>32791</v>
          </cell>
          <cell r="H332">
            <v>32316.69</v>
          </cell>
          <cell r="I332">
            <v>42003.417999999998</v>
          </cell>
          <cell r="J332">
            <v>37083.160000000003</v>
          </cell>
          <cell r="K332">
            <v>27604.240000000002</v>
          </cell>
          <cell r="L332">
            <v>29411.99</v>
          </cell>
          <cell r="M332">
            <v>31366.463333333337</v>
          </cell>
          <cell r="N332">
            <v>4616.41</v>
          </cell>
          <cell r="O332">
            <v>8360.81</v>
          </cell>
          <cell r="P332">
            <v>8920.06</v>
          </cell>
          <cell r="Q332">
            <v>21126.3</v>
          </cell>
          <cell r="R332">
            <v>10089.469999999999</v>
          </cell>
          <cell r="S332">
            <v>63735.66</v>
          </cell>
          <cell r="T332">
            <v>4601.62</v>
          </cell>
          <cell r="U332">
            <v>8346.52</v>
          </cell>
          <cell r="V332">
            <v>5645.71</v>
          </cell>
          <cell r="W332">
            <v>2680.47</v>
          </cell>
          <cell r="X332">
            <v>2675.98</v>
          </cell>
          <cell r="Y332">
            <v>28740.359999999997</v>
          </cell>
          <cell r="Z332">
            <v>154029.01999999999</v>
          </cell>
          <cell r="AA332">
            <v>135613.67000000001</v>
          </cell>
          <cell r="AB332">
            <v>180935.53</v>
          </cell>
          <cell r="AC332">
            <v>225950.3</v>
          </cell>
          <cell r="AD332">
            <v>174132.13</v>
          </cell>
          <cell r="AE332">
            <v>115454.25</v>
          </cell>
          <cell r="AF332">
            <v>111794.01</v>
          </cell>
          <cell r="AG332">
            <v>116087.01</v>
          </cell>
          <cell r="AH332">
            <v>94330.85</v>
          </cell>
          <cell r="AI332">
            <v>86277.88</v>
          </cell>
          <cell r="AJ332">
            <v>104788.8</v>
          </cell>
          <cell r="AK332">
            <v>192513.67</v>
          </cell>
          <cell r="AL332">
            <v>144301.76000000001</v>
          </cell>
          <cell r="AM332">
            <v>162404.29</v>
          </cell>
          <cell r="AN332">
            <v>166406.57333333336</v>
          </cell>
          <cell r="AO332">
            <v>54883.88</v>
          </cell>
          <cell r="AP332">
            <v>53543.75</v>
          </cell>
          <cell r="AQ332">
            <v>53100.45</v>
          </cell>
          <cell r="AR332">
            <v>52088.54</v>
          </cell>
          <cell r="AS332">
            <v>55026.48</v>
          </cell>
          <cell r="AT332">
            <v>53728.62000000001</v>
          </cell>
          <cell r="AU332">
            <v>79792.34</v>
          </cell>
          <cell r="AV332">
            <v>132160.44</v>
          </cell>
          <cell r="AW332">
            <v>8997.7900000000009</v>
          </cell>
          <cell r="AX332">
            <v>11986.46</v>
          </cell>
          <cell r="AY332">
            <v>13547.66</v>
          </cell>
          <cell r="AZ332">
            <v>7142.64</v>
          </cell>
          <cell r="BA332">
            <v>3590.25</v>
          </cell>
          <cell r="BC332">
            <v>54317.760000000009</v>
          </cell>
          <cell r="BD332">
            <v>56423.12</v>
          </cell>
          <cell r="BE332">
            <v>116971.95</v>
          </cell>
        </row>
        <row r="333">
          <cell r="A333">
            <v>24247</v>
          </cell>
          <cell r="B333" t="str">
            <v>RAVENSWOOD_GT2_4</v>
          </cell>
          <cell r="C333" t="str">
            <v>N.Y.C.</v>
          </cell>
          <cell r="D333">
            <v>53222.09</v>
          </cell>
          <cell r="E333">
            <v>41178</v>
          </cell>
          <cell r="F333">
            <v>50509.31</v>
          </cell>
          <cell r="G333">
            <v>32791</v>
          </cell>
          <cell r="H333">
            <v>32316.69</v>
          </cell>
          <cell r="I333">
            <v>42003.417999999998</v>
          </cell>
          <cell r="J333">
            <v>37083.160000000003</v>
          </cell>
          <cell r="K333">
            <v>27604.240000000002</v>
          </cell>
          <cell r="L333">
            <v>29411.99</v>
          </cell>
          <cell r="M333">
            <v>31366.463333333337</v>
          </cell>
          <cell r="N333">
            <v>4616.41</v>
          </cell>
          <cell r="O333">
            <v>8360.81</v>
          </cell>
          <cell r="P333">
            <v>8920.06</v>
          </cell>
          <cell r="Q333">
            <v>21126.3</v>
          </cell>
          <cell r="R333">
            <v>10089.469999999999</v>
          </cell>
          <cell r="S333">
            <v>63735.66</v>
          </cell>
          <cell r="T333">
            <v>4601.62</v>
          </cell>
          <cell r="U333">
            <v>8346.52</v>
          </cell>
          <cell r="V333">
            <v>5645.71</v>
          </cell>
          <cell r="W333">
            <v>2680.47</v>
          </cell>
          <cell r="X333">
            <v>2675.98</v>
          </cell>
          <cell r="Y333">
            <v>28740.359999999997</v>
          </cell>
          <cell r="Z333">
            <v>154029.01999999999</v>
          </cell>
          <cell r="AA333">
            <v>135613.67000000001</v>
          </cell>
          <cell r="AB333">
            <v>180935.53</v>
          </cell>
          <cell r="AC333">
            <v>225950.3</v>
          </cell>
          <cell r="AD333">
            <v>174132.13</v>
          </cell>
          <cell r="AE333">
            <v>115454.25</v>
          </cell>
          <cell r="AF333">
            <v>111794.01</v>
          </cell>
          <cell r="AG333">
            <v>116087.01</v>
          </cell>
          <cell r="AH333">
            <v>94330.85</v>
          </cell>
          <cell r="AI333">
            <v>86277.88</v>
          </cell>
          <cell r="AJ333">
            <v>104788.8</v>
          </cell>
          <cell r="AK333">
            <v>192513.67</v>
          </cell>
          <cell r="AL333">
            <v>144301.76000000001</v>
          </cell>
          <cell r="AM333">
            <v>162404.29</v>
          </cell>
          <cell r="AN333">
            <v>166406.57333333336</v>
          </cell>
          <cell r="AO333">
            <v>54883.88</v>
          </cell>
          <cell r="AP333">
            <v>53543.75</v>
          </cell>
          <cell r="AQ333">
            <v>53100.45</v>
          </cell>
          <cell r="AR333">
            <v>52088.54</v>
          </cell>
          <cell r="AS333">
            <v>55026.48</v>
          </cell>
          <cell r="AT333">
            <v>53728.62000000001</v>
          </cell>
          <cell r="AU333">
            <v>79792.34</v>
          </cell>
          <cell r="AV333">
            <v>132160.44</v>
          </cell>
          <cell r="AW333">
            <v>8997.7900000000009</v>
          </cell>
          <cell r="AX333">
            <v>11986.46</v>
          </cell>
          <cell r="AY333">
            <v>13547.66</v>
          </cell>
          <cell r="AZ333">
            <v>7142.64</v>
          </cell>
          <cell r="BA333">
            <v>3590.25</v>
          </cell>
          <cell r="BC333">
            <v>54317.760000000009</v>
          </cell>
          <cell r="BD333">
            <v>56423.12</v>
          </cell>
          <cell r="BE333">
            <v>116971.95</v>
          </cell>
        </row>
        <row r="334">
          <cell r="A334">
            <v>24249</v>
          </cell>
          <cell r="B334" t="str">
            <v>RAVENSWOOD_GT3_2</v>
          </cell>
          <cell r="C334" t="str">
            <v>N.Y.C.</v>
          </cell>
          <cell r="D334">
            <v>53222.09</v>
          </cell>
          <cell r="E334">
            <v>41178</v>
          </cell>
          <cell r="F334">
            <v>50509.31</v>
          </cell>
          <cell r="G334">
            <v>32791</v>
          </cell>
          <cell r="H334">
            <v>32316.69</v>
          </cell>
          <cell r="I334">
            <v>42003.417999999998</v>
          </cell>
          <cell r="J334">
            <v>37083.160000000003</v>
          </cell>
          <cell r="K334">
            <v>27604.240000000002</v>
          </cell>
          <cell r="L334">
            <v>29411.99</v>
          </cell>
          <cell r="M334">
            <v>31366.463333333337</v>
          </cell>
          <cell r="N334">
            <v>4616.41</v>
          </cell>
          <cell r="O334">
            <v>8360.81</v>
          </cell>
          <cell r="P334">
            <v>8920.06</v>
          </cell>
          <cell r="Q334">
            <v>21126.3</v>
          </cell>
          <cell r="R334">
            <v>10089.469999999999</v>
          </cell>
          <cell r="S334">
            <v>63735.66</v>
          </cell>
          <cell r="T334">
            <v>4601.62</v>
          </cell>
          <cell r="U334">
            <v>8346.52</v>
          </cell>
          <cell r="V334">
            <v>5645.71</v>
          </cell>
          <cell r="W334">
            <v>2680.47</v>
          </cell>
          <cell r="X334">
            <v>2675.98</v>
          </cell>
          <cell r="Y334">
            <v>28740.359999999997</v>
          </cell>
          <cell r="Z334">
            <v>154029.01999999999</v>
          </cell>
          <cell r="AA334">
            <v>135613.67000000001</v>
          </cell>
          <cell r="AB334">
            <v>180935.53</v>
          </cell>
          <cell r="AC334">
            <v>225950.3</v>
          </cell>
          <cell r="AD334">
            <v>174132.13</v>
          </cell>
          <cell r="AE334">
            <v>115454.25</v>
          </cell>
          <cell r="AF334">
            <v>111794.01</v>
          </cell>
          <cell r="AG334">
            <v>116087.01</v>
          </cell>
          <cell r="AH334">
            <v>94330.85</v>
          </cell>
          <cell r="AI334">
            <v>86277.88</v>
          </cell>
          <cell r="AJ334">
            <v>104788.8</v>
          </cell>
          <cell r="AK334">
            <v>192513.67</v>
          </cell>
          <cell r="AL334">
            <v>144301.76000000001</v>
          </cell>
          <cell r="AM334">
            <v>162404.29</v>
          </cell>
          <cell r="AN334">
            <v>166406.57333333336</v>
          </cell>
          <cell r="AO334">
            <v>54883.88</v>
          </cell>
          <cell r="AP334">
            <v>53543.75</v>
          </cell>
          <cell r="AQ334">
            <v>53100.45</v>
          </cell>
          <cell r="AR334">
            <v>52088.54</v>
          </cell>
          <cell r="AS334">
            <v>55026.48</v>
          </cell>
          <cell r="AT334">
            <v>53728.62000000001</v>
          </cell>
          <cell r="AU334">
            <v>79792.34</v>
          </cell>
          <cell r="AV334">
            <v>132160.44</v>
          </cell>
          <cell r="AW334">
            <v>8997.7900000000009</v>
          </cell>
          <cell r="AX334">
            <v>11986.46</v>
          </cell>
          <cell r="AY334">
            <v>13547.66</v>
          </cell>
          <cell r="AZ334">
            <v>7142.64</v>
          </cell>
          <cell r="BA334">
            <v>3590.25</v>
          </cell>
          <cell r="BC334">
            <v>54317.760000000009</v>
          </cell>
          <cell r="BD334">
            <v>56423.12</v>
          </cell>
          <cell r="BE334">
            <v>116971.95</v>
          </cell>
        </row>
        <row r="335">
          <cell r="A335">
            <v>24250</v>
          </cell>
          <cell r="B335" t="str">
            <v>RAVENSWOOD_GT3_3</v>
          </cell>
          <cell r="C335" t="str">
            <v>N.Y.C.</v>
          </cell>
          <cell r="D335">
            <v>53222.09</v>
          </cell>
          <cell r="E335">
            <v>41178</v>
          </cell>
          <cell r="F335">
            <v>50509.31</v>
          </cell>
          <cell r="G335">
            <v>32791</v>
          </cell>
          <cell r="H335">
            <v>32316.69</v>
          </cell>
          <cell r="I335">
            <v>42003.417999999998</v>
          </cell>
          <cell r="J335">
            <v>37083.160000000003</v>
          </cell>
          <cell r="K335">
            <v>27604.240000000002</v>
          </cell>
          <cell r="L335">
            <v>29411.99</v>
          </cell>
          <cell r="M335">
            <v>31366.463333333337</v>
          </cell>
          <cell r="N335">
            <v>4616.41</v>
          </cell>
          <cell r="O335">
            <v>8360.81</v>
          </cell>
          <cell r="P335">
            <v>8920.06</v>
          </cell>
          <cell r="Q335">
            <v>21126.3</v>
          </cell>
          <cell r="R335">
            <v>10089.469999999999</v>
          </cell>
          <cell r="S335">
            <v>63735.66</v>
          </cell>
          <cell r="T335">
            <v>4601.62</v>
          </cell>
          <cell r="U335">
            <v>8346.52</v>
          </cell>
          <cell r="V335">
            <v>5645.71</v>
          </cell>
          <cell r="W335">
            <v>2680.47</v>
          </cell>
          <cell r="X335">
            <v>2675.98</v>
          </cell>
          <cell r="Y335">
            <v>28740.359999999997</v>
          </cell>
          <cell r="Z335">
            <v>154029.01999999999</v>
          </cell>
          <cell r="AA335">
            <v>135613.67000000001</v>
          </cell>
          <cell r="AB335">
            <v>180935.53</v>
          </cell>
          <cell r="AC335">
            <v>225950.3</v>
          </cell>
          <cell r="AD335">
            <v>174132.13</v>
          </cell>
          <cell r="AE335">
            <v>115454.25</v>
          </cell>
          <cell r="AF335">
            <v>111794.01</v>
          </cell>
          <cell r="AG335">
            <v>116087.01</v>
          </cell>
          <cell r="AH335">
            <v>94330.85</v>
          </cell>
          <cell r="AI335">
            <v>86277.88</v>
          </cell>
          <cell r="AJ335">
            <v>104788.8</v>
          </cell>
          <cell r="AK335">
            <v>192513.67</v>
          </cell>
          <cell r="AL335">
            <v>144301.76000000001</v>
          </cell>
          <cell r="AM335">
            <v>162404.29</v>
          </cell>
          <cell r="AN335">
            <v>166406.57333333336</v>
          </cell>
          <cell r="AO335">
            <v>54883.88</v>
          </cell>
          <cell r="AP335">
            <v>53543.75</v>
          </cell>
          <cell r="AQ335">
            <v>53100.45</v>
          </cell>
          <cell r="AR335">
            <v>52088.54</v>
          </cell>
          <cell r="AS335">
            <v>55026.48</v>
          </cell>
          <cell r="AT335">
            <v>53728.62000000001</v>
          </cell>
          <cell r="AU335">
            <v>79792.34</v>
          </cell>
          <cell r="AV335">
            <v>132160.44</v>
          </cell>
          <cell r="AW335">
            <v>8997.7900000000009</v>
          </cell>
          <cell r="AX335">
            <v>11986.46</v>
          </cell>
          <cell r="AY335">
            <v>13547.66</v>
          </cell>
          <cell r="AZ335">
            <v>7142.64</v>
          </cell>
          <cell r="BA335">
            <v>3590.25</v>
          </cell>
          <cell r="BC335">
            <v>54317.760000000009</v>
          </cell>
          <cell r="BD335">
            <v>56423.12</v>
          </cell>
          <cell r="BE335">
            <v>116971.95</v>
          </cell>
        </row>
        <row r="336">
          <cell r="A336">
            <v>24251</v>
          </cell>
          <cell r="B336" t="str">
            <v>RAVENSWOOD_GT3_4</v>
          </cell>
          <cell r="C336" t="str">
            <v>N.Y.C.</v>
          </cell>
          <cell r="D336">
            <v>53222.09</v>
          </cell>
          <cell r="E336">
            <v>41178</v>
          </cell>
          <cell r="F336">
            <v>50509.31</v>
          </cell>
          <cell r="G336">
            <v>32791</v>
          </cell>
          <cell r="H336">
            <v>32316.69</v>
          </cell>
          <cell r="I336">
            <v>42003.417999999998</v>
          </cell>
          <cell r="J336">
            <v>37083.160000000003</v>
          </cell>
          <cell r="K336">
            <v>27604.240000000002</v>
          </cell>
          <cell r="L336">
            <v>29411.99</v>
          </cell>
          <cell r="M336">
            <v>31366.463333333337</v>
          </cell>
          <cell r="N336">
            <v>4616.41</v>
          </cell>
          <cell r="O336">
            <v>8360.81</v>
          </cell>
          <cell r="P336">
            <v>8920.06</v>
          </cell>
          <cell r="Q336">
            <v>21126.3</v>
          </cell>
          <cell r="R336">
            <v>10089.469999999999</v>
          </cell>
          <cell r="S336">
            <v>63735.66</v>
          </cell>
          <cell r="T336">
            <v>4601.62</v>
          </cell>
          <cell r="U336">
            <v>8346.52</v>
          </cell>
          <cell r="V336">
            <v>5645.71</v>
          </cell>
          <cell r="W336">
            <v>2680.47</v>
          </cell>
          <cell r="X336">
            <v>2675.98</v>
          </cell>
          <cell r="Y336">
            <v>28740.359999999997</v>
          </cell>
          <cell r="Z336">
            <v>154029.01999999999</v>
          </cell>
          <cell r="AA336">
            <v>135613.67000000001</v>
          </cell>
          <cell r="AB336">
            <v>180935.53</v>
          </cell>
          <cell r="AC336">
            <v>225950.3</v>
          </cell>
          <cell r="AD336">
            <v>174132.13</v>
          </cell>
          <cell r="AE336">
            <v>115454.25</v>
          </cell>
          <cell r="AF336">
            <v>111794.01</v>
          </cell>
          <cell r="AG336">
            <v>116087.01</v>
          </cell>
          <cell r="AH336">
            <v>94330.85</v>
          </cell>
          <cell r="AI336">
            <v>86277.88</v>
          </cell>
          <cell r="AJ336">
            <v>104788.8</v>
          </cell>
          <cell r="AK336">
            <v>192513.67</v>
          </cell>
          <cell r="AL336">
            <v>144301.76000000001</v>
          </cell>
          <cell r="AM336">
            <v>162404.29</v>
          </cell>
          <cell r="AN336">
            <v>166406.57333333336</v>
          </cell>
          <cell r="AO336">
            <v>54883.88</v>
          </cell>
          <cell r="AP336">
            <v>53543.75</v>
          </cell>
          <cell r="AQ336">
            <v>53100.45</v>
          </cell>
          <cell r="AR336">
            <v>52088.54</v>
          </cell>
          <cell r="AS336">
            <v>55026.48</v>
          </cell>
          <cell r="AT336">
            <v>53728.62000000001</v>
          </cell>
          <cell r="AU336">
            <v>79792.34</v>
          </cell>
          <cell r="AV336">
            <v>132160.44</v>
          </cell>
          <cell r="AW336">
            <v>8997.7900000000009</v>
          </cell>
          <cell r="AX336">
            <v>11986.46</v>
          </cell>
          <cell r="AY336">
            <v>13547.66</v>
          </cell>
          <cell r="AZ336">
            <v>7142.64</v>
          </cell>
          <cell r="BA336">
            <v>3590.25</v>
          </cell>
          <cell r="BC336">
            <v>54317.760000000009</v>
          </cell>
          <cell r="BD336">
            <v>56423.12</v>
          </cell>
          <cell r="BE336">
            <v>116971.95</v>
          </cell>
        </row>
        <row r="337">
          <cell r="A337">
            <v>24252</v>
          </cell>
          <cell r="B337" t="str">
            <v>RAVENSWOOD_GT_4</v>
          </cell>
          <cell r="C337" t="str">
            <v>N.Y.C.</v>
          </cell>
          <cell r="D337">
            <v>80498.06</v>
          </cell>
          <cell r="E337">
            <v>65158.43</v>
          </cell>
          <cell r="F337">
            <v>64445.8</v>
          </cell>
          <cell r="G337">
            <v>50021.02</v>
          </cell>
          <cell r="H337">
            <v>27543.439999999999</v>
          </cell>
          <cell r="I337">
            <v>57533.349999999991</v>
          </cell>
          <cell r="J337">
            <v>38559.5</v>
          </cell>
          <cell r="K337">
            <v>33326.089999999997</v>
          </cell>
          <cell r="L337">
            <v>36635.96</v>
          </cell>
          <cell r="M337">
            <v>36173.85</v>
          </cell>
          <cell r="N337">
            <v>4662.75</v>
          </cell>
          <cell r="O337">
            <v>10743.42</v>
          </cell>
          <cell r="P337">
            <v>10796.83</v>
          </cell>
          <cell r="Q337">
            <v>21186.29</v>
          </cell>
          <cell r="R337">
            <v>10149.459999999999</v>
          </cell>
          <cell r="S337">
            <v>69046.5</v>
          </cell>
          <cell r="T337">
            <v>4661.6099999999997</v>
          </cell>
          <cell r="U337">
            <v>8219.7099999999991</v>
          </cell>
          <cell r="V337">
            <v>5609.69</v>
          </cell>
          <cell r="W337">
            <v>2740.44</v>
          </cell>
          <cell r="X337">
            <v>2735.97</v>
          </cell>
          <cell r="Y337">
            <v>28760.903999999995</v>
          </cell>
          <cell r="Z337">
            <v>171979.42</v>
          </cell>
          <cell r="AA337">
            <v>155307.67000000001</v>
          </cell>
          <cell r="AB337">
            <v>184856.05</v>
          </cell>
          <cell r="AC337">
            <v>230943.58</v>
          </cell>
          <cell r="AD337">
            <v>185771.68</v>
          </cell>
          <cell r="AE337">
            <v>137904.47</v>
          </cell>
          <cell r="AF337">
            <v>127975.09</v>
          </cell>
          <cell r="AG337">
            <v>137310.70000000001</v>
          </cell>
          <cell r="AH337">
            <v>132436.20000000001</v>
          </cell>
          <cell r="AI337">
            <v>120652.66</v>
          </cell>
          <cell r="AJ337">
            <v>131255.82399999999</v>
          </cell>
          <cell r="AK337">
            <v>192514.88</v>
          </cell>
          <cell r="AL337">
            <v>147179.16</v>
          </cell>
          <cell r="AM337">
            <v>165076.97</v>
          </cell>
          <cell r="AN337">
            <v>168257.00333333333</v>
          </cell>
          <cell r="AO337">
            <v>50793.919999999998</v>
          </cell>
          <cell r="AP337">
            <v>58015.05</v>
          </cell>
          <cell r="AQ337">
            <v>50802.67</v>
          </cell>
          <cell r="AR337">
            <v>50874.32</v>
          </cell>
          <cell r="AS337">
            <v>50963.95</v>
          </cell>
          <cell r="AT337">
            <v>52289.982000000004</v>
          </cell>
          <cell r="AU337">
            <v>82832.160000000003</v>
          </cell>
          <cell r="AV337">
            <v>136968.13</v>
          </cell>
          <cell r="AW337">
            <v>5029.83</v>
          </cell>
          <cell r="AX337">
            <v>11589.73</v>
          </cell>
          <cell r="AY337">
            <v>13349.62</v>
          </cell>
          <cell r="AZ337">
            <v>7330.21</v>
          </cell>
          <cell r="BA337">
            <v>3612.09</v>
          </cell>
          <cell r="BC337">
            <v>49093.775999999998</v>
          </cell>
          <cell r="BD337">
            <v>56096.58</v>
          </cell>
          <cell r="BE337">
            <v>115470.54</v>
          </cell>
        </row>
        <row r="338">
          <cell r="A338">
            <v>24253</v>
          </cell>
          <cell r="B338" t="str">
            <v>RAVENSWOOD_GT_5</v>
          </cell>
          <cell r="C338" t="str">
            <v>N.Y.C.</v>
          </cell>
          <cell r="D338">
            <v>80498.06</v>
          </cell>
          <cell r="E338">
            <v>65158.43</v>
          </cell>
          <cell r="F338">
            <v>64445.8</v>
          </cell>
          <cell r="G338">
            <v>50021.02</v>
          </cell>
          <cell r="H338">
            <v>27543.439999999999</v>
          </cell>
          <cell r="I338">
            <v>57533.349999999991</v>
          </cell>
          <cell r="J338">
            <v>38559.5</v>
          </cell>
          <cell r="K338">
            <v>33326.089999999997</v>
          </cell>
          <cell r="L338">
            <v>36635.96</v>
          </cell>
          <cell r="M338">
            <v>36173.85</v>
          </cell>
          <cell r="N338">
            <v>4662.75</v>
          </cell>
          <cell r="O338">
            <v>10743.42</v>
          </cell>
          <cell r="P338">
            <v>10796.83</v>
          </cell>
          <cell r="Q338">
            <v>21186.29</v>
          </cell>
          <cell r="R338">
            <v>10149.459999999999</v>
          </cell>
          <cell r="S338">
            <v>69046.5</v>
          </cell>
          <cell r="T338">
            <v>4661.6099999999997</v>
          </cell>
          <cell r="U338">
            <v>8219.7099999999991</v>
          </cell>
          <cell r="V338">
            <v>5609.69</v>
          </cell>
          <cell r="W338">
            <v>2740.44</v>
          </cell>
          <cell r="X338">
            <v>2735.97</v>
          </cell>
          <cell r="Y338">
            <v>28760.903999999995</v>
          </cell>
          <cell r="Z338">
            <v>171979.42</v>
          </cell>
          <cell r="AA338">
            <v>155307.67000000001</v>
          </cell>
          <cell r="AB338">
            <v>184856.05</v>
          </cell>
          <cell r="AC338">
            <v>230943.58</v>
          </cell>
          <cell r="AD338">
            <v>185771.68</v>
          </cell>
          <cell r="AE338">
            <v>137904.47</v>
          </cell>
          <cell r="AF338">
            <v>127975.09</v>
          </cell>
          <cell r="AG338">
            <v>137310.70000000001</v>
          </cell>
          <cell r="AH338">
            <v>132436.20000000001</v>
          </cell>
          <cell r="AI338">
            <v>120652.66</v>
          </cell>
          <cell r="AJ338">
            <v>131255.82399999999</v>
          </cell>
          <cell r="AK338">
            <v>192514.88</v>
          </cell>
          <cell r="AL338">
            <v>147179.16</v>
          </cell>
          <cell r="AM338">
            <v>165076.97</v>
          </cell>
          <cell r="AN338">
            <v>168257.00333333333</v>
          </cell>
          <cell r="AO338">
            <v>50793.919999999998</v>
          </cell>
          <cell r="AP338">
            <v>58015.05</v>
          </cell>
          <cell r="AQ338">
            <v>50802.67</v>
          </cell>
          <cell r="AR338">
            <v>50874.32</v>
          </cell>
          <cell r="AS338">
            <v>50963.95</v>
          </cell>
          <cell r="AT338">
            <v>52289.982000000004</v>
          </cell>
          <cell r="AU338">
            <v>82832.160000000003</v>
          </cell>
          <cell r="AV338">
            <v>136968.13</v>
          </cell>
          <cell r="AW338">
            <v>5029.83</v>
          </cell>
          <cell r="AX338">
            <v>11589.73</v>
          </cell>
          <cell r="AY338">
            <v>13349.62</v>
          </cell>
          <cell r="AZ338">
            <v>7330.21</v>
          </cell>
          <cell r="BA338">
            <v>3612.09</v>
          </cell>
          <cell r="BC338">
            <v>49093.775999999998</v>
          </cell>
          <cell r="BD338">
            <v>56096.58</v>
          </cell>
          <cell r="BE338">
            <v>115470.54</v>
          </cell>
        </row>
        <row r="339">
          <cell r="A339">
            <v>24254</v>
          </cell>
          <cell r="B339" t="str">
            <v>RAVENSWOOD_GT_6</v>
          </cell>
          <cell r="C339" t="str">
            <v>N.Y.C.</v>
          </cell>
          <cell r="D339">
            <v>80498.06</v>
          </cell>
          <cell r="E339">
            <v>65158.43</v>
          </cell>
          <cell r="F339">
            <v>64445.8</v>
          </cell>
          <cell r="G339">
            <v>50021.02</v>
          </cell>
          <cell r="H339">
            <v>27543.439999999999</v>
          </cell>
          <cell r="I339">
            <v>57533.349999999991</v>
          </cell>
          <cell r="J339">
            <v>38559.5</v>
          </cell>
          <cell r="K339">
            <v>33326.089999999997</v>
          </cell>
          <cell r="L339">
            <v>36635.96</v>
          </cell>
          <cell r="M339">
            <v>36173.85</v>
          </cell>
          <cell r="N339">
            <v>4662.75</v>
          </cell>
          <cell r="O339">
            <v>10743.42</v>
          </cell>
          <cell r="P339">
            <v>10796.83</v>
          </cell>
          <cell r="Q339">
            <v>21186.29</v>
          </cell>
          <cell r="R339">
            <v>10149.459999999999</v>
          </cell>
          <cell r="S339">
            <v>69046.5</v>
          </cell>
          <cell r="T339">
            <v>4661.6099999999997</v>
          </cell>
          <cell r="U339">
            <v>8219.7099999999991</v>
          </cell>
          <cell r="V339">
            <v>5609.69</v>
          </cell>
          <cell r="W339">
            <v>2740.44</v>
          </cell>
          <cell r="X339">
            <v>2735.97</v>
          </cell>
          <cell r="Y339">
            <v>28760.903999999995</v>
          </cell>
          <cell r="Z339">
            <v>171979.42</v>
          </cell>
          <cell r="AA339">
            <v>155307.67000000001</v>
          </cell>
          <cell r="AB339">
            <v>184856.05</v>
          </cell>
          <cell r="AC339">
            <v>230943.58</v>
          </cell>
          <cell r="AD339">
            <v>185771.68</v>
          </cell>
          <cell r="AE339">
            <v>137904.47</v>
          </cell>
          <cell r="AF339">
            <v>127975.09</v>
          </cell>
          <cell r="AG339">
            <v>137310.70000000001</v>
          </cell>
          <cell r="AH339">
            <v>132436.20000000001</v>
          </cell>
          <cell r="AI339">
            <v>120652.66</v>
          </cell>
          <cell r="AJ339">
            <v>131255.82399999999</v>
          </cell>
          <cell r="AK339">
            <v>192514.88</v>
          </cell>
          <cell r="AL339">
            <v>147179.16</v>
          </cell>
          <cell r="AM339">
            <v>165076.97</v>
          </cell>
          <cell r="AN339">
            <v>168257.00333333333</v>
          </cell>
          <cell r="AO339">
            <v>50793.919999999998</v>
          </cell>
          <cell r="AP339">
            <v>58015.05</v>
          </cell>
          <cell r="AQ339">
            <v>50802.67</v>
          </cell>
          <cell r="AR339">
            <v>50874.32</v>
          </cell>
          <cell r="AS339">
            <v>50963.95</v>
          </cell>
          <cell r="AT339">
            <v>52289.982000000004</v>
          </cell>
          <cell r="AU339">
            <v>82832.160000000003</v>
          </cell>
          <cell r="AV339">
            <v>136968.13</v>
          </cell>
          <cell r="AW339">
            <v>5029.83</v>
          </cell>
          <cell r="AX339">
            <v>11589.73</v>
          </cell>
          <cell r="AY339">
            <v>13349.62</v>
          </cell>
          <cell r="AZ339">
            <v>7330.21</v>
          </cell>
          <cell r="BA339">
            <v>3612.09</v>
          </cell>
          <cell r="BC339">
            <v>49093.775999999998</v>
          </cell>
          <cell r="BD339">
            <v>56096.58</v>
          </cell>
          <cell r="BE339">
            <v>115470.54</v>
          </cell>
        </row>
        <row r="340">
          <cell r="A340">
            <v>24255</v>
          </cell>
          <cell r="B340" t="str">
            <v>RAVENSWOOD_GT_7</v>
          </cell>
          <cell r="C340" t="str">
            <v>N.Y.C.</v>
          </cell>
          <cell r="D340">
            <v>80498.06</v>
          </cell>
          <cell r="E340">
            <v>65158.43</v>
          </cell>
          <cell r="F340">
            <v>64445.8</v>
          </cell>
          <cell r="G340">
            <v>50021.02</v>
          </cell>
          <cell r="H340">
            <v>27543.439999999999</v>
          </cell>
          <cell r="I340">
            <v>57533.349999999991</v>
          </cell>
          <cell r="J340">
            <v>38559.5</v>
          </cell>
          <cell r="K340">
            <v>33326.089999999997</v>
          </cell>
          <cell r="L340">
            <v>36635.96</v>
          </cell>
          <cell r="M340">
            <v>36173.85</v>
          </cell>
          <cell r="N340">
            <v>4662.75</v>
          </cell>
          <cell r="O340">
            <v>10743.42</v>
          </cell>
          <cell r="P340">
            <v>10796.83</v>
          </cell>
          <cell r="Q340">
            <v>21186.29</v>
          </cell>
          <cell r="R340">
            <v>10149.459999999999</v>
          </cell>
          <cell r="S340">
            <v>69046.5</v>
          </cell>
          <cell r="T340">
            <v>4661.6099999999997</v>
          </cell>
          <cell r="U340">
            <v>8219.7099999999991</v>
          </cell>
          <cell r="V340">
            <v>5609.69</v>
          </cell>
          <cell r="W340">
            <v>2740.44</v>
          </cell>
          <cell r="X340">
            <v>2735.97</v>
          </cell>
          <cell r="Y340">
            <v>28760.903999999995</v>
          </cell>
          <cell r="Z340">
            <v>171979.42</v>
          </cell>
          <cell r="AA340">
            <v>155307.67000000001</v>
          </cell>
          <cell r="AB340">
            <v>184856.05</v>
          </cell>
          <cell r="AC340">
            <v>230943.58</v>
          </cell>
          <cell r="AD340">
            <v>185771.68</v>
          </cell>
          <cell r="AE340">
            <v>137904.47</v>
          </cell>
          <cell r="AF340">
            <v>127975.09</v>
          </cell>
          <cell r="AG340">
            <v>137310.70000000001</v>
          </cell>
          <cell r="AH340">
            <v>132436.20000000001</v>
          </cell>
          <cell r="AI340">
            <v>120652.66</v>
          </cell>
          <cell r="AJ340">
            <v>131255.82399999999</v>
          </cell>
          <cell r="AK340">
            <v>192514.88</v>
          </cell>
          <cell r="AL340">
            <v>147179.16</v>
          </cell>
          <cell r="AM340">
            <v>165076.97</v>
          </cell>
          <cell r="AN340">
            <v>168257.00333333333</v>
          </cell>
          <cell r="AO340">
            <v>50793.919999999998</v>
          </cell>
          <cell r="AP340">
            <v>58015.05</v>
          </cell>
          <cell r="AQ340">
            <v>50802.67</v>
          </cell>
          <cell r="AR340">
            <v>50874.32</v>
          </cell>
          <cell r="AS340">
            <v>50963.95</v>
          </cell>
          <cell r="AT340">
            <v>52289.982000000004</v>
          </cell>
          <cell r="AU340">
            <v>82832.160000000003</v>
          </cell>
          <cell r="AV340">
            <v>136968.13</v>
          </cell>
          <cell r="AW340">
            <v>5029.83</v>
          </cell>
          <cell r="AX340">
            <v>11589.73</v>
          </cell>
          <cell r="AY340">
            <v>13349.62</v>
          </cell>
          <cell r="AZ340">
            <v>7330.21</v>
          </cell>
          <cell r="BA340">
            <v>3612.09</v>
          </cell>
          <cell r="BC340">
            <v>49093.775999999998</v>
          </cell>
          <cell r="BD340">
            <v>56096.58</v>
          </cell>
          <cell r="BE340">
            <v>115470.54</v>
          </cell>
        </row>
        <row r="341">
          <cell r="A341">
            <v>24257</v>
          </cell>
          <cell r="B341" t="str">
            <v>RAVENSWOOD_GT_9</v>
          </cell>
          <cell r="C341" t="str">
            <v>N.Y.C.</v>
          </cell>
          <cell r="D341">
            <v>-35413.050000000003</v>
          </cell>
          <cell r="E341">
            <v>-22441.57</v>
          </cell>
          <cell r="F341">
            <v>8515.5300000000007</v>
          </cell>
          <cell r="G341">
            <v>13106.28</v>
          </cell>
          <cell r="H341">
            <v>40945.160000000003</v>
          </cell>
          <cell r="I341">
            <v>942.46999999999969</v>
          </cell>
          <cell r="J341">
            <v>36492.78</v>
          </cell>
          <cell r="K341">
            <v>23910.880000000001</v>
          </cell>
          <cell r="L341">
            <v>23756.53</v>
          </cell>
          <cell r="M341">
            <v>28053.396666666667</v>
          </cell>
          <cell r="N341">
            <v>4663.63</v>
          </cell>
          <cell r="O341">
            <v>10738.96</v>
          </cell>
          <cell r="P341">
            <v>9387.4500000000007</v>
          </cell>
          <cell r="Q341">
            <v>21294.13</v>
          </cell>
          <cell r="R341">
            <v>10243.98</v>
          </cell>
          <cell r="S341">
            <v>67593.78</v>
          </cell>
          <cell r="T341">
            <v>4617.47</v>
          </cell>
          <cell r="U341">
            <v>8281.64</v>
          </cell>
          <cell r="V341">
            <v>5643.96</v>
          </cell>
          <cell r="W341">
            <v>2688.15</v>
          </cell>
          <cell r="X341">
            <v>2700.99</v>
          </cell>
          <cell r="Y341">
            <v>28718.652000000002</v>
          </cell>
          <cell r="Z341">
            <v>154707.56</v>
          </cell>
          <cell r="AA341">
            <v>133063.21</v>
          </cell>
          <cell r="AB341">
            <v>180867.39</v>
          </cell>
          <cell r="AC341">
            <v>223780.96</v>
          </cell>
          <cell r="AD341">
            <v>173104.78</v>
          </cell>
          <cell r="AE341">
            <v>131447.94</v>
          </cell>
          <cell r="AF341">
            <v>69229.070000000007</v>
          </cell>
          <cell r="AG341">
            <v>24940.95</v>
          </cell>
          <cell r="AH341">
            <v>-46598.400000000001</v>
          </cell>
          <cell r="AI341">
            <v>70136.95</v>
          </cell>
          <cell r="AJ341">
            <v>49831.302000000003</v>
          </cell>
          <cell r="AK341">
            <v>192469.27</v>
          </cell>
          <cell r="AL341">
            <v>144167.15</v>
          </cell>
          <cell r="AM341">
            <v>162345.29999999999</v>
          </cell>
          <cell r="AN341">
            <v>166327.24</v>
          </cell>
          <cell r="AO341">
            <v>54759.16</v>
          </cell>
          <cell r="AP341">
            <v>53314.73</v>
          </cell>
          <cell r="AQ341">
            <v>50588.85</v>
          </cell>
          <cell r="AR341">
            <v>49986.71</v>
          </cell>
          <cell r="AS341">
            <v>59455.47</v>
          </cell>
          <cell r="AT341">
            <v>53620.984000000011</v>
          </cell>
          <cell r="AU341">
            <v>78098.95</v>
          </cell>
          <cell r="AV341">
            <v>115183.86</v>
          </cell>
          <cell r="AW341">
            <v>12866.4</v>
          </cell>
          <cell r="AX341">
            <v>12490.12</v>
          </cell>
          <cell r="AY341">
            <v>13888.29</v>
          </cell>
          <cell r="AZ341">
            <v>7031.04</v>
          </cell>
          <cell r="BA341">
            <v>3617.45</v>
          </cell>
          <cell r="BC341">
            <v>59871.96</v>
          </cell>
          <cell r="BD341">
            <v>57402.16</v>
          </cell>
          <cell r="BE341">
            <v>119635.06</v>
          </cell>
        </row>
        <row r="342">
          <cell r="A342">
            <v>24258</v>
          </cell>
          <cell r="B342" t="str">
            <v>RAVENSWOOD_GT_10</v>
          </cell>
          <cell r="C342" t="str">
            <v>N.Y.C.</v>
          </cell>
          <cell r="D342">
            <v>-35413.050000000003</v>
          </cell>
          <cell r="E342">
            <v>-22441.57</v>
          </cell>
          <cell r="F342">
            <v>8515.5300000000007</v>
          </cell>
          <cell r="G342">
            <v>13106.28</v>
          </cell>
          <cell r="H342">
            <v>40945.160000000003</v>
          </cell>
          <cell r="I342">
            <v>942.46999999999969</v>
          </cell>
          <cell r="J342">
            <v>36492.78</v>
          </cell>
          <cell r="K342">
            <v>23910.880000000001</v>
          </cell>
          <cell r="L342">
            <v>23756.53</v>
          </cell>
          <cell r="M342">
            <v>28053.396666666667</v>
          </cell>
          <cell r="N342">
            <v>4663.63</v>
          </cell>
          <cell r="O342">
            <v>10738.96</v>
          </cell>
          <cell r="P342">
            <v>9387.4500000000007</v>
          </cell>
          <cell r="Q342">
            <v>21294.13</v>
          </cell>
          <cell r="R342">
            <v>10243.98</v>
          </cell>
          <cell r="S342">
            <v>67593.78</v>
          </cell>
          <cell r="T342">
            <v>4617.47</v>
          </cell>
          <cell r="U342">
            <v>8281.64</v>
          </cell>
          <cell r="V342">
            <v>5643.96</v>
          </cell>
          <cell r="W342">
            <v>2688.15</v>
          </cell>
          <cell r="X342">
            <v>2700.99</v>
          </cell>
          <cell r="Y342">
            <v>28718.652000000002</v>
          </cell>
          <cell r="Z342">
            <v>154707.56</v>
          </cell>
          <cell r="AA342">
            <v>133063.21</v>
          </cell>
          <cell r="AB342">
            <v>180867.39</v>
          </cell>
          <cell r="AC342">
            <v>223780.96</v>
          </cell>
          <cell r="AD342">
            <v>173104.78</v>
          </cell>
          <cell r="AE342">
            <v>131447.94</v>
          </cell>
          <cell r="AF342">
            <v>69229.070000000007</v>
          </cell>
          <cell r="AG342">
            <v>24940.95</v>
          </cell>
          <cell r="AH342">
            <v>-46598.400000000001</v>
          </cell>
          <cell r="AI342">
            <v>70136.95</v>
          </cell>
          <cell r="AJ342">
            <v>49831.302000000003</v>
          </cell>
          <cell r="AK342">
            <v>192469.27</v>
          </cell>
          <cell r="AL342">
            <v>144167.15</v>
          </cell>
          <cell r="AM342">
            <v>162345.29999999999</v>
          </cell>
          <cell r="AN342">
            <v>166327.24</v>
          </cell>
          <cell r="AO342">
            <v>54759.16</v>
          </cell>
          <cell r="AP342">
            <v>53314.73</v>
          </cell>
          <cell r="AQ342">
            <v>50588.85</v>
          </cell>
          <cell r="AR342">
            <v>49986.71</v>
          </cell>
          <cell r="AS342">
            <v>59455.47</v>
          </cell>
          <cell r="AT342">
            <v>53620.984000000011</v>
          </cell>
          <cell r="AU342">
            <v>78098.95</v>
          </cell>
          <cell r="AV342">
            <v>115183.86</v>
          </cell>
          <cell r="AW342">
            <v>12866.4</v>
          </cell>
          <cell r="AX342">
            <v>12490.12</v>
          </cell>
          <cell r="AY342">
            <v>13888.29</v>
          </cell>
          <cell r="AZ342">
            <v>7031.04</v>
          </cell>
          <cell r="BA342">
            <v>3617.45</v>
          </cell>
          <cell r="BC342">
            <v>59871.96</v>
          </cell>
          <cell r="BD342">
            <v>57402.16</v>
          </cell>
          <cell r="BE342">
            <v>119635.06</v>
          </cell>
        </row>
        <row r="343">
          <cell r="A343">
            <v>24259</v>
          </cell>
          <cell r="B343" t="str">
            <v>RAVENSWOOD_GT_11</v>
          </cell>
          <cell r="C343" t="str">
            <v>N.Y.C.</v>
          </cell>
          <cell r="D343">
            <v>-35413.050000000003</v>
          </cell>
          <cell r="E343">
            <v>-22441.57</v>
          </cell>
          <cell r="F343">
            <v>8515.5300000000007</v>
          </cell>
          <cell r="G343">
            <v>13106.28</v>
          </cell>
          <cell r="H343">
            <v>40945.160000000003</v>
          </cell>
          <cell r="I343">
            <v>942.46999999999969</v>
          </cell>
          <cell r="J343">
            <v>36492.78</v>
          </cell>
          <cell r="K343">
            <v>23910.880000000001</v>
          </cell>
          <cell r="L343">
            <v>23756.53</v>
          </cell>
          <cell r="M343">
            <v>28053.396666666667</v>
          </cell>
          <cell r="N343">
            <v>4663.63</v>
          </cell>
          <cell r="O343">
            <v>10738.96</v>
          </cell>
          <cell r="P343">
            <v>9387.4500000000007</v>
          </cell>
          <cell r="Q343">
            <v>21294.13</v>
          </cell>
          <cell r="R343">
            <v>10243.98</v>
          </cell>
          <cell r="S343">
            <v>67593.78</v>
          </cell>
          <cell r="T343">
            <v>4617.47</v>
          </cell>
          <cell r="U343">
            <v>8281.64</v>
          </cell>
          <cell r="V343">
            <v>5643.96</v>
          </cell>
          <cell r="W343">
            <v>2688.15</v>
          </cell>
          <cell r="X343">
            <v>2700.99</v>
          </cell>
          <cell r="Y343">
            <v>28718.652000000002</v>
          </cell>
          <cell r="Z343">
            <v>154707.56</v>
          </cell>
          <cell r="AA343">
            <v>133063.21</v>
          </cell>
          <cell r="AB343">
            <v>180867.39</v>
          </cell>
          <cell r="AC343">
            <v>223780.96</v>
          </cell>
          <cell r="AD343">
            <v>173104.78</v>
          </cell>
          <cell r="AE343">
            <v>131447.94</v>
          </cell>
          <cell r="AF343">
            <v>69229.070000000007</v>
          </cell>
          <cell r="AG343">
            <v>24940.95</v>
          </cell>
          <cell r="AH343">
            <v>-46598.400000000001</v>
          </cell>
          <cell r="AI343">
            <v>70136.95</v>
          </cell>
          <cell r="AJ343">
            <v>49831.302000000003</v>
          </cell>
          <cell r="AK343">
            <v>192469.27</v>
          </cell>
          <cell r="AL343">
            <v>144167.15</v>
          </cell>
          <cell r="AM343">
            <v>162345.29999999999</v>
          </cell>
          <cell r="AN343">
            <v>166327.24</v>
          </cell>
          <cell r="AO343">
            <v>54759.16</v>
          </cell>
          <cell r="AP343">
            <v>53314.73</v>
          </cell>
          <cell r="AQ343">
            <v>50588.85</v>
          </cell>
          <cell r="AR343">
            <v>49986.71</v>
          </cell>
          <cell r="AS343">
            <v>59455.47</v>
          </cell>
          <cell r="AT343">
            <v>53620.984000000011</v>
          </cell>
          <cell r="AU343">
            <v>78098.95</v>
          </cell>
          <cell r="AV343">
            <v>115183.86</v>
          </cell>
          <cell r="AW343">
            <v>12866.4</v>
          </cell>
          <cell r="AX343">
            <v>12490.12</v>
          </cell>
          <cell r="AY343">
            <v>13888.29</v>
          </cell>
          <cell r="AZ343">
            <v>7031.04</v>
          </cell>
          <cell r="BA343">
            <v>3617.45</v>
          </cell>
          <cell r="BC343">
            <v>59871.96</v>
          </cell>
          <cell r="BD343">
            <v>57402.16</v>
          </cell>
          <cell r="BE343">
            <v>119635.06</v>
          </cell>
        </row>
        <row r="344">
          <cell r="A344">
            <v>24260</v>
          </cell>
          <cell r="B344" t="str">
            <v>74TH_STREET_GT_1</v>
          </cell>
          <cell r="C344" t="str">
            <v>N.Y.C.</v>
          </cell>
          <cell r="D344">
            <v>53222.09</v>
          </cell>
          <cell r="E344">
            <v>41178</v>
          </cell>
          <cell r="F344">
            <v>50509.31</v>
          </cell>
          <cell r="G344">
            <v>32791</v>
          </cell>
          <cell r="H344">
            <v>32316.69</v>
          </cell>
          <cell r="I344">
            <v>42003.417999999998</v>
          </cell>
          <cell r="J344">
            <v>37083.160000000003</v>
          </cell>
          <cell r="K344">
            <v>27604.240000000002</v>
          </cell>
          <cell r="L344">
            <v>29411.99</v>
          </cell>
          <cell r="M344">
            <v>31366.463333333337</v>
          </cell>
          <cell r="N344">
            <v>4616.41</v>
          </cell>
          <cell r="O344">
            <v>8360.81</v>
          </cell>
          <cell r="P344">
            <v>8920.06</v>
          </cell>
          <cell r="Q344">
            <v>21126.3</v>
          </cell>
          <cell r="R344">
            <v>10089.469999999999</v>
          </cell>
          <cell r="S344">
            <v>63735.66</v>
          </cell>
          <cell r="T344">
            <v>4601.62</v>
          </cell>
          <cell r="U344">
            <v>8346.52</v>
          </cell>
          <cell r="V344">
            <v>5645.71</v>
          </cell>
          <cell r="W344">
            <v>2680.47</v>
          </cell>
          <cell r="X344">
            <v>2675.98</v>
          </cell>
          <cell r="Y344">
            <v>28740.359999999997</v>
          </cell>
          <cell r="Z344">
            <v>154029.01999999999</v>
          </cell>
          <cell r="AA344">
            <v>135613.67000000001</v>
          </cell>
          <cell r="AB344">
            <v>180935.53</v>
          </cell>
          <cell r="AC344">
            <v>225950.3</v>
          </cell>
          <cell r="AD344">
            <v>174132.13</v>
          </cell>
          <cell r="AE344">
            <v>115454.25</v>
          </cell>
          <cell r="AF344">
            <v>111794.01</v>
          </cell>
          <cell r="AG344">
            <v>116087.01</v>
          </cell>
          <cell r="AH344">
            <v>94330.85</v>
          </cell>
          <cell r="AI344">
            <v>86277.88</v>
          </cell>
          <cell r="AJ344">
            <v>104788.8</v>
          </cell>
          <cell r="AK344">
            <v>192513.67</v>
          </cell>
          <cell r="AL344">
            <v>144301.76000000001</v>
          </cell>
          <cell r="AM344">
            <v>162404.29</v>
          </cell>
          <cell r="AN344">
            <v>166406.57333333336</v>
          </cell>
          <cell r="AO344">
            <v>54883.88</v>
          </cell>
          <cell r="AP344">
            <v>53543.75</v>
          </cell>
          <cell r="AQ344">
            <v>53100.45</v>
          </cell>
          <cell r="AR344">
            <v>52088.54</v>
          </cell>
          <cell r="AS344">
            <v>55026.48</v>
          </cell>
          <cell r="AT344">
            <v>53728.62000000001</v>
          </cell>
          <cell r="AU344">
            <v>79792.34</v>
          </cell>
          <cell r="AV344">
            <v>132160.44</v>
          </cell>
          <cell r="AW344">
            <v>8997.7900000000009</v>
          </cell>
          <cell r="AX344">
            <v>11986.46</v>
          </cell>
          <cell r="AY344">
            <v>13547.66</v>
          </cell>
          <cell r="AZ344">
            <v>7142.64</v>
          </cell>
          <cell r="BA344">
            <v>3590.25</v>
          </cell>
          <cell r="BC344">
            <v>54317.760000000009</v>
          </cell>
          <cell r="BD344">
            <v>56423.12</v>
          </cell>
          <cell r="BE344">
            <v>116971.95</v>
          </cell>
        </row>
        <row r="345">
          <cell r="A345">
            <v>24261</v>
          </cell>
          <cell r="B345" t="str">
            <v>74TH_STREET_GT_2</v>
          </cell>
          <cell r="C345" t="str">
            <v>N.Y.C.</v>
          </cell>
          <cell r="D345">
            <v>53222.09</v>
          </cell>
          <cell r="E345">
            <v>41178</v>
          </cell>
          <cell r="F345">
            <v>50509.31</v>
          </cell>
          <cell r="G345">
            <v>32791</v>
          </cell>
          <cell r="H345">
            <v>32316.69</v>
          </cell>
          <cell r="I345">
            <v>42003.417999999998</v>
          </cell>
          <cell r="J345">
            <v>37083.160000000003</v>
          </cell>
          <cell r="K345">
            <v>27604.240000000002</v>
          </cell>
          <cell r="L345">
            <v>29411.99</v>
          </cell>
          <cell r="M345">
            <v>31366.463333333337</v>
          </cell>
          <cell r="N345">
            <v>4616.41</v>
          </cell>
          <cell r="O345">
            <v>8360.81</v>
          </cell>
          <cell r="P345">
            <v>8920.06</v>
          </cell>
          <cell r="Q345">
            <v>21126.3</v>
          </cell>
          <cell r="R345">
            <v>10089.469999999999</v>
          </cell>
          <cell r="S345">
            <v>63735.66</v>
          </cell>
          <cell r="T345">
            <v>4601.62</v>
          </cell>
          <cell r="U345">
            <v>8346.52</v>
          </cell>
          <cell r="V345">
            <v>5645.71</v>
          </cell>
          <cell r="W345">
            <v>2680.47</v>
          </cell>
          <cell r="X345">
            <v>2675.98</v>
          </cell>
          <cell r="Y345">
            <v>28740.359999999997</v>
          </cell>
          <cell r="Z345">
            <v>154029.01999999999</v>
          </cell>
          <cell r="AA345">
            <v>135613.67000000001</v>
          </cell>
          <cell r="AB345">
            <v>180935.53</v>
          </cell>
          <cell r="AC345">
            <v>225950.3</v>
          </cell>
          <cell r="AD345">
            <v>174132.13</v>
          </cell>
          <cell r="AE345">
            <v>115454.25</v>
          </cell>
          <cell r="AF345">
            <v>111794.01</v>
          </cell>
          <cell r="AG345">
            <v>116087.01</v>
          </cell>
          <cell r="AH345">
            <v>94330.85</v>
          </cell>
          <cell r="AI345">
            <v>86277.88</v>
          </cell>
          <cell r="AJ345">
            <v>104788.8</v>
          </cell>
          <cell r="AK345">
            <v>192513.67</v>
          </cell>
          <cell r="AL345">
            <v>144301.76000000001</v>
          </cell>
          <cell r="AM345">
            <v>162404.29</v>
          </cell>
          <cell r="AN345">
            <v>166406.57333333336</v>
          </cell>
          <cell r="AO345">
            <v>54883.88</v>
          </cell>
          <cell r="AP345">
            <v>53543.75</v>
          </cell>
          <cell r="AQ345">
            <v>53100.45</v>
          </cell>
          <cell r="AR345">
            <v>52088.54</v>
          </cell>
          <cell r="AS345">
            <v>55026.48</v>
          </cell>
          <cell r="AT345">
            <v>53728.62000000001</v>
          </cell>
          <cell r="AU345">
            <v>79792.34</v>
          </cell>
          <cell r="AV345">
            <v>132160.44</v>
          </cell>
          <cell r="AW345">
            <v>8997.7900000000009</v>
          </cell>
          <cell r="AX345">
            <v>11986.46</v>
          </cell>
          <cell r="AY345">
            <v>13547.66</v>
          </cell>
          <cell r="AZ345">
            <v>7142.64</v>
          </cell>
          <cell r="BA345">
            <v>3590.25</v>
          </cell>
          <cell r="BC345">
            <v>54317.760000000009</v>
          </cell>
          <cell r="BD345">
            <v>56423.12</v>
          </cell>
          <cell r="BE345">
            <v>116971.95</v>
          </cell>
        </row>
        <row r="346">
          <cell r="A346">
            <v>61752</v>
          </cell>
          <cell r="B346" t="str">
            <v>WEST</v>
          </cell>
          <cell r="C346" t="str">
            <v>WEST</v>
          </cell>
          <cell r="D346">
            <v>3707.77</v>
          </cell>
          <cell r="E346">
            <v>2706.54</v>
          </cell>
          <cell r="F346">
            <v>9240.7000000000007</v>
          </cell>
          <cell r="G346">
            <v>1995.87</v>
          </cell>
          <cell r="H346">
            <v>1773.73</v>
          </cell>
          <cell r="I346">
            <v>3884.922</v>
          </cell>
          <cell r="J346">
            <v>766.31</v>
          </cell>
          <cell r="K346">
            <v>-1575.71</v>
          </cell>
          <cell r="L346">
            <v>-3782.53</v>
          </cell>
          <cell r="M346">
            <v>-1530.6433333333334</v>
          </cell>
          <cell r="N346">
            <v>1297.0899999999999</v>
          </cell>
          <cell r="O346">
            <v>927.9</v>
          </cell>
          <cell r="P346">
            <v>2382.39</v>
          </cell>
          <cell r="Q346">
            <v>2449.86</v>
          </cell>
          <cell r="R346">
            <v>812.26</v>
          </cell>
          <cell r="S346">
            <v>9443.4000000000015</v>
          </cell>
          <cell r="T346">
            <v>51.13</v>
          </cell>
          <cell r="U346">
            <v>229.18</v>
          </cell>
          <cell r="V346">
            <v>319.75</v>
          </cell>
          <cell r="W346">
            <v>112.12</v>
          </cell>
          <cell r="X346">
            <v>190.77</v>
          </cell>
          <cell r="Y346">
            <v>1083.54</v>
          </cell>
          <cell r="Z346">
            <v>20589.04</v>
          </cell>
          <cell r="AA346">
            <v>16279.93</v>
          </cell>
          <cell r="AB346">
            <v>20565.68</v>
          </cell>
          <cell r="AC346">
            <v>27722.39</v>
          </cell>
          <cell r="AD346">
            <v>21289.260000000002</v>
          </cell>
          <cell r="AE346">
            <v>12287.06</v>
          </cell>
          <cell r="AF346">
            <v>5356.59</v>
          </cell>
          <cell r="AG346">
            <v>4694.03</v>
          </cell>
          <cell r="AH346">
            <v>4215.62</v>
          </cell>
          <cell r="AI346">
            <v>4390.74</v>
          </cell>
          <cell r="AJ346">
            <v>6188.808</v>
          </cell>
          <cell r="AK346">
            <v>32391.71</v>
          </cell>
          <cell r="AL346">
            <v>9840.15</v>
          </cell>
          <cell r="AM346">
            <v>20901.919999999998</v>
          </cell>
          <cell r="AN346">
            <v>21044.593333333334</v>
          </cell>
          <cell r="AO346">
            <v>5269.81</v>
          </cell>
          <cell r="AP346">
            <v>4651.03</v>
          </cell>
          <cell r="AQ346">
            <v>4652.03</v>
          </cell>
          <cell r="AR346">
            <v>4820.78</v>
          </cell>
          <cell r="AS346">
            <v>4930.67</v>
          </cell>
          <cell r="AT346">
            <v>4864.8639999999996</v>
          </cell>
          <cell r="AU346">
            <v>6500.93</v>
          </cell>
          <cell r="AV346">
            <v>11376.93</v>
          </cell>
          <cell r="AW346">
            <v>944.73</v>
          </cell>
          <cell r="AX346">
            <v>1015.38</v>
          </cell>
          <cell r="AY346">
            <v>974.99</v>
          </cell>
          <cell r="AZ346">
            <v>360.16</v>
          </cell>
          <cell r="BA346">
            <v>-230.97</v>
          </cell>
          <cell r="BC346">
            <v>3677.1480000000001</v>
          </cell>
          <cell r="BD346">
            <v>4296.8</v>
          </cell>
          <cell r="BE346">
            <v>15399.82</v>
          </cell>
        </row>
        <row r="347">
          <cell r="A347">
            <v>61753</v>
          </cell>
          <cell r="B347" t="str">
            <v>GENESE</v>
          </cell>
          <cell r="C347" t="str">
            <v>GENESE</v>
          </cell>
          <cell r="D347">
            <v>2885.82</v>
          </cell>
          <cell r="E347">
            <v>2139.8200000000002</v>
          </cell>
          <cell r="F347">
            <v>6059.6</v>
          </cell>
          <cell r="G347">
            <v>1554.87</v>
          </cell>
          <cell r="H347">
            <v>1403.87</v>
          </cell>
          <cell r="I347">
            <v>2808.7959999999998</v>
          </cell>
          <cell r="J347">
            <v>1100.33</v>
          </cell>
          <cell r="K347">
            <v>-413.54</v>
          </cell>
          <cell r="L347">
            <v>-1692.29</v>
          </cell>
          <cell r="M347">
            <v>-335.16666666666669</v>
          </cell>
          <cell r="N347">
            <v>865.23</v>
          </cell>
          <cell r="O347">
            <v>707.39</v>
          </cell>
          <cell r="P347">
            <v>1680.19</v>
          </cell>
          <cell r="Q347">
            <v>1899.1</v>
          </cell>
          <cell r="R347">
            <v>632.75</v>
          </cell>
          <cell r="S347">
            <v>6941.5920000000006</v>
          </cell>
          <cell r="T347">
            <v>-149.27000000000001</v>
          </cell>
          <cell r="U347">
            <v>89.3</v>
          </cell>
          <cell r="V347">
            <v>278.02</v>
          </cell>
          <cell r="W347">
            <v>69.099999999999994</v>
          </cell>
          <cell r="X347">
            <v>148.18</v>
          </cell>
          <cell r="Y347">
            <v>522.39599999999996</v>
          </cell>
          <cell r="Z347">
            <v>15085.98</v>
          </cell>
          <cell r="AA347">
            <v>12103.1</v>
          </cell>
          <cell r="AB347">
            <v>16473.61</v>
          </cell>
          <cell r="AC347">
            <v>22099.11</v>
          </cell>
          <cell r="AD347">
            <v>16440.45</v>
          </cell>
          <cell r="AE347">
            <v>3527.06</v>
          </cell>
          <cell r="AF347">
            <v>3486.25</v>
          </cell>
          <cell r="AG347">
            <v>2760.52</v>
          </cell>
          <cell r="AH347">
            <v>2857.75</v>
          </cell>
          <cell r="AI347">
            <v>3498.1</v>
          </cell>
          <cell r="AJ347">
            <v>3225.9360000000001</v>
          </cell>
          <cell r="AK347">
            <v>11515.84</v>
          </cell>
          <cell r="AL347">
            <v>8210.98</v>
          </cell>
          <cell r="AM347">
            <v>15037.79</v>
          </cell>
          <cell r="AN347">
            <v>11588.203333333333</v>
          </cell>
          <cell r="AO347">
            <v>3846.57</v>
          </cell>
          <cell r="AP347">
            <v>3581.5</v>
          </cell>
          <cell r="AQ347">
            <v>3423.19</v>
          </cell>
          <cell r="AR347">
            <v>3466.83</v>
          </cell>
          <cell r="AS347">
            <v>3073.37</v>
          </cell>
          <cell r="AT347">
            <v>3478.2919999999999</v>
          </cell>
          <cell r="AU347">
            <v>4593.59</v>
          </cell>
          <cell r="AV347">
            <v>8983.2000000000007</v>
          </cell>
          <cell r="AW347">
            <v>717.19</v>
          </cell>
          <cell r="AX347">
            <v>760.64</v>
          </cell>
          <cell r="AY347">
            <v>777.9</v>
          </cell>
          <cell r="AZ347">
            <v>276.32</v>
          </cell>
          <cell r="BA347">
            <v>-150.69999999999999</v>
          </cell>
          <cell r="BC347">
            <v>2857.6200000000008</v>
          </cell>
          <cell r="BD347">
            <v>2205.7800000000002</v>
          </cell>
          <cell r="BE347">
            <v>3968.7</v>
          </cell>
        </row>
        <row r="348">
          <cell r="A348">
            <v>61754</v>
          </cell>
          <cell r="B348" t="str">
            <v>CENTRL</v>
          </cell>
          <cell r="C348" t="str">
            <v>CENTRL</v>
          </cell>
          <cell r="D348">
            <v>4565.7</v>
          </cell>
          <cell r="E348">
            <v>2989.55</v>
          </cell>
          <cell r="F348">
            <v>6976.32</v>
          </cell>
          <cell r="G348">
            <v>2264.7800000000002</v>
          </cell>
          <cell r="H348">
            <v>1996.54</v>
          </cell>
          <cell r="I348">
            <v>3758.578</v>
          </cell>
          <cell r="J348">
            <v>2368.02</v>
          </cell>
          <cell r="K348">
            <v>786.14</v>
          </cell>
          <cell r="L348">
            <v>-87.04</v>
          </cell>
          <cell r="M348">
            <v>1022.3733333333333</v>
          </cell>
          <cell r="N348">
            <v>967.64</v>
          </cell>
          <cell r="O348">
            <v>1018.3</v>
          </cell>
          <cell r="P348">
            <v>1801.62</v>
          </cell>
          <cell r="Q348">
            <v>2592.85</v>
          </cell>
          <cell r="R348">
            <v>898.65</v>
          </cell>
          <cell r="S348">
            <v>8734.8719999999994</v>
          </cell>
          <cell r="T348">
            <v>11.02</v>
          </cell>
          <cell r="U348">
            <v>434.32</v>
          </cell>
          <cell r="V348">
            <v>472.52</v>
          </cell>
          <cell r="W348">
            <v>187.05</v>
          </cell>
          <cell r="X348">
            <v>243.31</v>
          </cell>
          <cell r="Y348">
            <v>1617.8639999999996</v>
          </cell>
          <cell r="Z348">
            <v>20241.23</v>
          </cell>
          <cell r="AA348">
            <v>16902.2</v>
          </cell>
          <cell r="AB348">
            <v>22810.73</v>
          </cell>
          <cell r="AC348">
            <v>29481.08</v>
          </cell>
          <cell r="AD348">
            <v>22358.81</v>
          </cell>
          <cell r="AE348">
            <v>13397.42</v>
          </cell>
          <cell r="AF348">
            <v>4009.14</v>
          </cell>
          <cell r="AG348">
            <v>3606.57</v>
          </cell>
          <cell r="AH348">
            <v>3033.92</v>
          </cell>
          <cell r="AI348">
            <v>5187.51</v>
          </cell>
          <cell r="AJ348">
            <v>5846.9120000000012</v>
          </cell>
          <cell r="AK348">
            <v>34028.31</v>
          </cell>
          <cell r="AL348">
            <v>12570.79</v>
          </cell>
          <cell r="AM348">
            <v>20020.25</v>
          </cell>
          <cell r="AN348">
            <v>22206.45</v>
          </cell>
          <cell r="AO348">
            <v>5455.53</v>
          </cell>
          <cell r="AP348">
            <v>5263.07</v>
          </cell>
          <cell r="AQ348">
            <v>5025.28</v>
          </cell>
          <cell r="AR348">
            <v>5092.8</v>
          </cell>
          <cell r="AS348">
            <v>4866.9799999999996</v>
          </cell>
          <cell r="AT348">
            <v>5140.7319999999991</v>
          </cell>
          <cell r="AU348">
            <v>5859.04</v>
          </cell>
          <cell r="AV348">
            <v>13288.5</v>
          </cell>
          <cell r="AW348">
            <v>1040.0899999999999</v>
          </cell>
          <cell r="AX348">
            <v>888</v>
          </cell>
          <cell r="AY348">
            <v>1029.58</v>
          </cell>
          <cell r="AZ348">
            <v>305.74</v>
          </cell>
          <cell r="BA348">
            <v>-46.69</v>
          </cell>
          <cell r="BC348">
            <v>3860.0639999999994</v>
          </cell>
          <cell r="BD348">
            <v>3229.22</v>
          </cell>
          <cell r="BE348">
            <v>6727.48</v>
          </cell>
        </row>
        <row r="349">
          <cell r="A349">
            <v>61755</v>
          </cell>
          <cell r="B349" t="str">
            <v>NORTH</v>
          </cell>
          <cell r="C349" t="str">
            <v>NORTH</v>
          </cell>
          <cell r="D349">
            <v>677.82</v>
          </cell>
          <cell r="E349">
            <v>-74.33</v>
          </cell>
          <cell r="F349">
            <v>1643.6</v>
          </cell>
          <cell r="G349">
            <v>-53.37</v>
          </cell>
          <cell r="H349">
            <v>-47.67</v>
          </cell>
          <cell r="I349">
            <v>429.21000000000004</v>
          </cell>
          <cell r="J349">
            <v>-672.47</v>
          </cell>
          <cell r="K349">
            <v>-877.4</v>
          </cell>
          <cell r="L349">
            <v>-567.02</v>
          </cell>
          <cell r="M349">
            <v>-705.63</v>
          </cell>
          <cell r="N349">
            <v>11.58</v>
          </cell>
          <cell r="O349">
            <v>-16.98</v>
          </cell>
          <cell r="P349">
            <v>193.24</v>
          </cell>
          <cell r="Q349">
            <v>-133.79</v>
          </cell>
          <cell r="R349">
            <v>-50.14</v>
          </cell>
          <cell r="S349">
            <v>4.6920000000000126</v>
          </cell>
          <cell r="T349">
            <v>-102.34</v>
          </cell>
          <cell r="U349">
            <v>-150.72999999999999</v>
          </cell>
          <cell r="V349">
            <v>-120.1</v>
          </cell>
          <cell r="W349">
            <v>-59.08</v>
          </cell>
          <cell r="X349">
            <v>-38.22</v>
          </cell>
          <cell r="Y349">
            <v>-564.56399999999985</v>
          </cell>
          <cell r="Z349">
            <v>-3003.84</v>
          </cell>
          <cell r="AA349">
            <v>-2957.86</v>
          </cell>
          <cell r="AB349">
            <v>-3804.09</v>
          </cell>
          <cell r="AC349">
            <v>-4177.6000000000004</v>
          </cell>
          <cell r="AD349">
            <v>-3485.8475000000003</v>
          </cell>
          <cell r="AE349">
            <v>1797.76</v>
          </cell>
          <cell r="AF349">
            <v>1183.57</v>
          </cell>
          <cell r="AG349">
            <v>314.02999999999997</v>
          </cell>
          <cell r="AH349">
            <v>79.22</v>
          </cell>
          <cell r="AI349">
            <v>10.74</v>
          </cell>
          <cell r="AJ349">
            <v>677.06399999999985</v>
          </cell>
          <cell r="AK349">
            <v>-3427.7</v>
          </cell>
          <cell r="AL349">
            <v>-2731.15</v>
          </cell>
          <cell r="AM349">
            <v>-2386.2399999999998</v>
          </cell>
          <cell r="AN349">
            <v>-2848.3633333333332</v>
          </cell>
          <cell r="AO349">
            <v>-740.07</v>
          </cell>
          <cell r="AP349">
            <v>-905.9</v>
          </cell>
          <cell r="AQ349">
            <v>-1134.48</v>
          </cell>
          <cell r="AR349">
            <v>-1316.54</v>
          </cell>
          <cell r="AS349">
            <v>-1035.0899999999999</v>
          </cell>
          <cell r="AT349">
            <v>-1026.4159999999999</v>
          </cell>
          <cell r="AU349">
            <v>-3044.97</v>
          </cell>
          <cell r="AV349">
            <v>-5091.1000000000004</v>
          </cell>
          <cell r="AW349">
            <v>-473.11</v>
          </cell>
          <cell r="AX349">
            <v>-504.55</v>
          </cell>
          <cell r="AY349">
            <v>-300.88</v>
          </cell>
          <cell r="AZ349">
            <v>-238.7</v>
          </cell>
          <cell r="BA349">
            <v>-224.33</v>
          </cell>
          <cell r="BC349">
            <v>-2089.884</v>
          </cell>
          <cell r="BD349">
            <v>-1015.39</v>
          </cell>
          <cell r="BE349">
            <v>-4673.55</v>
          </cell>
        </row>
        <row r="350">
          <cell r="A350">
            <v>61756</v>
          </cell>
          <cell r="B350" t="str">
            <v>MHK VL</v>
          </cell>
          <cell r="C350" t="str">
            <v>MHK VL</v>
          </cell>
          <cell r="D350">
            <v>2824.57</v>
          </cell>
          <cell r="E350">
            <v>2503.27</v>
          </cell>
          <cell r="F350">
            <v>3952.41</v>
          </cell>
          <cell r="G350">
            <v>1871.85</v>
          </cell>
          <cell r="H350">
            <v>1650.17</v>
          </cell>
          <cell r="I350">
            <v>2560.4540000000002</v>
          </cell>
          <cell r="J350">
            <v>2826.16</v>
          </cell>
          <cell r="K350">
            <v>1742.68</v>
          </cell>
          <cell r="L350">
            <v>1686.24</v>
          </cell>
          <cell r="M350">
            <v>2085.0266666666666</v>
          </cell>
          <cell r="N350">
            <v>565.28</v>
          </cell>
          <cell r="O350">
            <v>811.45</v>
          </cell>
          <cell r="P350">
            <v>1093.24</v>
          </cell>
          <cell r="Q350">
            <v>2089.86</v>
          </cell>
          <cell r="R350">
            <v>830.05</v>
          </cell>
          <cell r="S350">
            <v>6467.8560000000007</v>
          </cell>
          <cell r="T350">
            <v>262.12</v>
          </cell>
          <cell r="U350">
            <v>504.4</v>
          </cell>
          <cell r="V350">
            <v>435.38</v>
          </cell>
          <cell r="W350">
            <v>200.74</v>
          </cell>
          <cell r="X350">
            <v>212.63</v>
          </cell>
          <cell r="Y350">
            <v>1938.3239999999998</v>
          </cell>
          <cell r="Z350">
            <v>14365.46</v>
          </cell>
          <cell r="AA350">
            <v>12806.52</v>
          </cell>
          <cell r="AB350">
            <v>17091.28</v>
          </cell>
          <cell r="AC350">
            <v>19938.560000000001</v>
          </cell>
          <cell r="AD350">
            <v>16050.454999999998</v>
          </cell>
          <cell r="AE350">
            <v>6355.62</v>
          </cell>
          <cell r="AF350">
            <v>3709.84</v>
          </cell>
          <cell r="AG350">
            <v>3448.55</v>
          </cell>
          <cell r="AH350">
            <v>2464.59</v>
          </cell>
          <cell r="AI350">
            <v>4174.8100000000004</v>
          </cell>
          <cell r="AJ350">
            <v>4030.6819999999998</v>
          </cell>
          <cell r="AK350">
            <v>19013.62</v>
          </cell>
          <cell r="AL350">
            <v>12339.44</v>
          </cell>
          <cell r="AM350">
            <v>13659.49</v>
          </cell>
          <cell r="AN350">
            <v>15004.183333333332</v>
          </cell>
          <cell r="AO350">
            <v>4096.6499999999996</v>
          </cell>
          <cell r="AP350">
            <v>3782.07</v>
          </cell>
          <cell r="AQ350">
            <v>3625.19</v>
          </cell>
          <cell r="AR350">
            <v>3629.85</v>
          </cell>
          <cell r="AS350">
            <v>3402.89</v>
          </cell>
          <cell r="AT350">
            <v>3707.3300000000004</v>
          </cell>
          <cell r="AU350">
            <v>4637.22</v>
          </cell>
          <cell r="AV350">
            <v>8900.39</v>
          </cell>
          <cell r="AW350">
            <v>714.57</v>
          </cell>
          <cell r="AX350">
            <v>510.53</v>
          </cell>
          <cell r="AY350">
            <v>847.06</v>
          </cell>
          <cell r="AZ350">
            <v>307.77999999999997</v>
          </cell>
          <cell r="BA350">
            <v>67.38</v>
          </cell>
          <cell r="BC350">
            <v>2936.7839999999997</v>
          </cell>
          <cell r="BD350">
            <v>2341.1799999999998</v>
          </cell>
          <cell r="BE350">
            <v>5574.41</v>
          </cell>
        </row>
        <row r="351">
          <cell r="A351">
            <v>61757</v>
          </cell>
          <cell r="B351" t="str">
            <v>CAPITL</v>
          </cell>
          <cell r="C351" t="str">
            <v>CAPITL</v>
          </cell>
          <cell r="D351">
            <v>18898.98</v>
          </cell>
          <cell r="E351">
            <v>29202.54</v>
          </cell>
          <cell r="F351">
            <v>35736.699999999997</v>
          </cell>
          <cell r="G351">
            <v>21945.05</v>
          </cell>
          <cell r="H351">
            <v>19134.439999999999</v>
          </cell>
          <cell r="I351">
            <v>24983.542000000001</v>
          </cell>
          <cell r="J351">
            <v>37492.79</v>
          </cell>
          <cell r="K351">
            <v>27009.37</v>
          </cell>
          <cell r="L351">
            <v>27814.49</v>
          </cell>
          <cell r="M351">
            <v>30772.216666666671</v>
          </cell>
          <cell r="N351">
            <v>5627.7</v>
          </cell>
          <cell r="O351">
            <v>9731.4699999999993</v>
          </cell>
          <cell r="P351">
            <v>9193.23</v>
          </cell>
          <cell r="Q351">
            <v>24609.78</v>
          </cell>
          <cell r="R351">
            <v>8703.64</v>
          </cell>
          <cell r="S351">
            <v>69438.983999999997</v>
          </cell>
          <cell r="T351">
            <v>4475.0200000000004</v>
          </cell>
          <cell r="U351">
            <v>7430.96</v>
          </cell>
          <cell r="V351">
            <v>6106.58</v>
          </cell>
          <cell r="W351">
            <v>2891.5</v>
          </cell>
          <cell r="X351">
            <v>2869.2</v>
          </cell>
          <cell r="Y351">
            <v>28527.912</v>
          </cell>
          <cell r="Z351">
            <v>183405.87</v>
          </cell>
          <cell r="AA351">
            <v>159100.29</v>
          </cell>
          <cell r="AB351">
            <v>215917.55</v>
          </cell>
          <cell r="AC351">
            <v>255481.61</v>
          </cell>
          <cell r="AD351">
            <v>203476.33</v>
          </cell>
          <cell r="AE351">
            <v>42071.06</v>
          </cell>
          <cell r="AF351">
            <v>21704.34</v>
          </cell>
          <cell r="AG351">
            <v>19761.23</v>
          </cell>
          <cell r="AH351">
            <v>17869.259999999998</v>
          </cell>
          <cell r="AI351">
            <v>50602.81</v>
          </cell>
          <cell r="AJ351">
            <v>30401.739999999998</v>
          </cell>
          <cell r="AK351">
            <v>196846.31</v>
          </cell>
          <cell r="AL351">
            <v>151353.82999999999</v>
          </cell>
          <cell r="AM351">
            <v>163525.44</v>
          </cell>
          <cell r="AN351">
            <v>170575.19333333333</v>
          </cell>
          <cell r="AO351">
            <v>49182.13</v>
          </cell>
          <cell r="AP351">
            <v>46446.41</v>
          </cell>
          <cell r="AQ351">
            <v>46267.37</v>
          </cell>
          <cell r="AR351">
            <v>46868.91</v>
          </cell>
          <cell r="AS351">
            <v>42670.46</v>
          </cell>
          <cell r="AT351">
            <v>46287.055999999997</v>
          </cell>
          <cell r="AU351">
            <v>64594.34</v>
          </cell>
          <cell r="AV351">
            <v>120787.28</v>
          </cell>
          <cell r="AW351">
            <v>9787.34</v>
          </cell>
          <cell r="AX351">
            <v>12164.05</v>
          </cell>
          <cell r="AY351">
            <v>10646.99</v>
          </cell>
          <cell r="AZ351">
            <v>3927.83</v>
          </cell>
          <cell r="BA351">
            <v>1625.64</v>
          </cell>
          <cell r="BC351">
            <v>45782.22</v>
          </cell>
          <cell r="BD351">
            <v>32335.599999999999</v>
          </cell>
          <cell r="BE351">
            <v>63006.41</v>
          </cell>
        </row>
        <row r="352">
          <cell r="A352">
            <v>61758</v>
          </cell>
          <cell r="B352" t="str">
            <v>HUD VL</v>
          </cell>
          <cell r="C352" t="str">
            <v>HUD VL</v>
          </cell>
          <cell r="D352">
            <v>30203.77</v>
          </cell>
          <cell r="E352">
            <v>26171.13</v>
          </cell>
          <cell r="F352">
            <v>33528.699999999997</v>
          </cell>
          <cell r="G352">
            <v>18532.560000000001</v>
          </cell>
          <cell r="H352">
            <v>17264.03</v>
          </cell>
          <cell r="I352">
            <v>25140.038</v>
          </cell>
          <cell r="J352">
            <v>29804.78</v>
          </cell>
          <cell r="K352">
            <v>20578.689999999999</v>
          </cell>
          <cell r="L352">
            <v>22411.1</v>
          </cell>
          <cell r="M352">
            <v>24264.85666666667</v>
          </cell>
          <cell r="N352">
            <v>4659.43</v>
          </cell>
          <cell r="O352">
            <v>8221.75</v>
          </cell>
          <cell r="P352">
            <v>8434.35</v>
          </cell>
          <cell r="Q352">
            <v>20777.46</v>
          </cell>
          <cell r="R352">
            <v>9385.7900000000009</v>
          </cell>
          <cell r="S352">
            <v>61774.535999999993</v>
          </cell>
          <cell r="T352">
            <v>3764.47</v>
          </cell>
          <cell r="U352">
            <v>6181.18</v>
          </cell>
          <cell r="V352">
            <v>4855.75</v>
          </cell>
          <cell r="W352">
            <v>2376.84</v>
          </cell>
          <cell r="X352">
            <v>2311.33</v>
          </cell>
          <cell r="Y352">
            <v>23387.483999999997</v>
          </cell>
          <cell r="Z352">
            <v>148271.54999999999</v>
          </cell>
          <cell r="AA352">
            <v>128603.21</v>
          </cell>
          <cell r="AB352">
            <v>173865.67</v>
          </cell>
          <cell r="AC352">
            <v>204038.03</v>
          </cell>
          <cell r="AD352">
            <v>163694.61500000002</v>
          </cell>
          <cell r="AE352">
            <v>71746.75</v>
          </cell>
          <cell r="AF352">
            <v>56054.85</v>
          </cell>
          <cell r="AG352">
            <v>55278.09</v>
          </cell>
          <cell r="AH352">
            <v>35532.65</v>
          </cell>
          <cell r="AI352">
            <v>42806.07</v>
          </cell>
          <cell r="AJ352">
            <v>52283.682000000001</v>
          </cell>
          <cell r="AK352">
            <v>179284.07</v>
          </cell>
          <cell r="AL352">
            <v>136860.15</v>
          </cell>
          <cell r="AM352">
            <v>150725.1</v>
          </cell>
          <cell r="AN352">
            <v>155623.10666666666</v>
          </cell>
          <cell r="AO352">
            <v>44130.61</v>
          </cell>
          <cell r="AP352">
            <v>41651.03</v>
          </cell>
          <cell r="AQ352">
            <v>41838.480000000003</v>
          </cell>
          <cell r="AR352">
            <v>41820.870000000003</v>
          </cell>
          <cell r="AS352">
            <v>38029.64</v>
          </cell>
          <cell r="AT352">
            <v>41494.126000000004</v>
          </cell>
          <cell r="AU352">
            <v>63500.959999999999</v>
          </cell>
          <cell r="AV352">
            <v>98976.93</v>
          </cell>
          <cell r="AW352">
            <v>8390.76</v>
          </cell>
          <cell r="AX352">
            <v>10395.65</v>
          </cell>
          <cell r="AY352">
            <v>10652.45</v>
          </cell>
          <cell r="AZ352">
            <v>5196.16</v>
          </cell>
          <cell r="BA352">
            <v>2227.38</v>
          </cell>
          <cell r="BC352">
            <v>44234.880000000005</v>
          </cell>
          <cell r="BD352">
            <v>39336.800000000003</v>
          </cell>
          <cell r="BE352">
            <v>79079.179999999993</v>
          </cell>
        </row>
        <row r="353">
          <cell r="A353">
            <v>61759</v>
          </cell>
          <cell r="B353" t="str">
            <v>MILLWD</v>
          </cell>
          <cell r="C353" t="str">
            <v>MILLWD</v>
          </cell>
          <cell r="D353">
            <v>34150.53</v>
          </cell>
          <cell r="E353">
            <v>27056.7</v>
          </cell>
          <cell r="F353">
            <v>34542.82</v>
          </cell>
          <cell r="G353">
            <v>18845.009999999998</v>
          </cell>
          <cell r="H353">
            <v>17684.95</v>
          </cell>
          <cell r="I353">
            <v>26456.001999999997</v>
          </cell>
          <cell r="J353">
            <v>34297.589999999997</v>
          </cell>
          <cell r="K353">
            <v>26697.040000000001</v>
          </cell>
          <cell r="L353">
            <v>28413.91</v>
          </cell>
          <cell r="M353">
            <v>29802.846666666665</v>
          </cell>
          <cell r="N353">
            <v>4714.1400000000003</v>
          </cell>
          <cell r="O353">
            <v>8337.25</v>
          </cell>
          <cell r="P353">
            <v>8857</v>
          </cell>
          <cell r="Q353">
            <v>21065.200000000001</v>
          </cell>
          <cell r="R353">
            <v>9908.9</v>
          </cell>
          <cell r="S353">
            <v>63458.987999999998</v>
          </cell>
          <cell r="T353">
            <v>4475.82</v>
          </cell>
          <cell r="U353">
            <v>6987.75</v>
          </cell>
          <cell r="V353">
            <v>5533.76</v>
          </cell>
          <cell r="W353">
            <v>2625.92</v>
          </cell>
          <cell r="X353">
            <v>2549</v>
          </cell>
          <cell r="Y353">
            <v>26606.699999999997</v>
          </cell>
          <cell r="Z353">
            <v>151398.94</v>
          </cell>
          <cell r="AA353">
            <v>131726.54999999999</v>
          </cell>
          <cell r="AB353">
            <v>177000</v>
          </cell>
          <cell r="AC353">
            <v>207974.48</v>
          </cell>
          <cell r="AD353">
            <v>167024.99249999999</v>
          </cell>
          <cell r="AE353">
            <v>80594.600000000006</v>
          </cell>
          <cell r="AF353">
            <v>66961.03</v>
          </cell>
          <cell r="AG353">
            <v>66220.17</v>
          </cell>
          <cell r="AH353">
            <v>41406.42</v>
          </cell>
          <cell r="AI353">
            <v>45821.87</v>
          </cell>
          <cell r="AJ353">
            <v>60200.817999999992</v>
          </cell>
          <cell r="AK353">
            <v>189692.98</v>
          </cell>
          <cell r="AL353">
            <v>141274.04999999999</v>
          </cell>
          <cell r="AM353">
            <v>157347.01999999999</v>
          </cell>
          <cell r="AN353">
            <v>162771.35</v>
          </cell>
          <cell r="AO353">
            <v>45789.04</v>
          </cell>
          <cell r="AP353">
            <v>43249.8</v>
          </cell>
          <cell r="AQ353">
            <v>43515.26</v>
          </cell>
          <cell r="AR353">
            <v>43297.36</v>
          </cell>
          <cell r="AS353">
            <v>39487.06</v>
          </cell>
          <cell r="AT353">
            <v>43067.704000000005</v>
          </cell>
          <cell r="AU353">
            <v>67441.52</v>
          </cell>
          <cell r="AV353">
            <v>100940.9</v>
          </cell>
          <cell r="AW353">
            <v>8659.4699999999993</v>
          </cell>
          <cell r="AX353">
            <v>10731.36</v>
          </cell>
          <cell r="AY353">
            <v>11249.66</v>
          </cell>
          <cell r="AZ353">
            <v>5703.84</v>
          </cell>
          <cell r="BA353">
            <v>2412.46</v>
          </cell>
          <cell r="BC353">
            <v>46508.148000000001</v>
          </cell>
          <cell r="BD353">
            <v>42931.65</v>
          </cell>
          <cell r="BE353">
            <v>98312.73</v>
          </cell>
        </row>
        <row r="354">
          <cell r="A354">
            <v>61760</v>
          </cell>
          <cell r="B354" t="str">
            <v>DUNWOD</v>
          </cell>
          <cell r="C354" t="str">
            <v>DUNWOD</v>
          </cell>
          <cell r="D354">
            <v>34532.839999999997</v>
          </cell>
          <cell r="E354">
            <v>26635.54</v>
          </cell>
          <cell r="F354">
            <v>31210.86</v>
          </cell>
          <cell r="G354">
            <v>19188.22</v>
          </cell>
          <cell r="H354">
            <v>17549.28</v>
          </cell>
          <cell r="I354">
            <v>25823.347999999998</v>
          </cell>
          <cell r="J354">
            <v>34496.300000000003</v>
          </cell>
          <cell r="K354">
            <v>26994.29</v>
          </cell>
          <cell r="L354">
            <v>29110.13</v>
          </cell>
          <cell r="M354">
            <v>30200.240000000002</v>
          </cell>
          <cell r="N354">
            <v>4594.05</v>
          </cell>
          <cell r="O354">
            <v>8251.75</v>
          </cell>
          <cell r="P354">
            <v>8484.35</v>
          </cell>
          <cell r="Q354">
            <v>20837.45</v>
          </cell>
          <cell r="R354">
            <v>9539.64</v>
          </cell>
          <cell r="S354">
            <v>62048.688000000002</v>
          </cell>
          <cell r="T354">
            <v>4439.41</v>
          </cell>
          <cell r="U354">
            <v>6981.18</v>
          </cell>
          <cell r="V354">
            <v>5613.27</v>
          </cell>
          <cell r="W354">
            <v>2636.05</v>
          </cell>
          <cell r="X354">
            <v>2565.7800000000002</v>
          </cell>
          <cell r="Y354">
            <v>26682.828000000001</v>
          </cell>
          <cell r="Z354">
            <v>149168.98000000001</v>
          </cell>
          <cell r="AA354">
            <v>130067.97</v>
          </cell>
          <cell r="AB354">
            <v>177776.14</v>
          </cell>
          <cell r="AC354">
            <v>207829.54</v>
          </cell>
          <cell r="AD354">
            <v>166210.6575</v>
          </cell>
          <cell r="AE354">
            <v>76219.83</v>
          </cell>
          <cell r="AF354">
            <v>68367.97</v>
          </cell>
          <cell r="AG354">
            <v>69764.34</v>
          </cell>
          <cell r="AH354">
            <v>44084.46</v>
          </cell>
          <cell r="AI354">
            <v>45833.66</v>
          </cell>
          <cell r="AJ354">
            <v>60854.052000000003</v>
          </cell>
          <cell r="AK354">
            <v>189011.39</v>
          </cell>
          <cell r="AL354">
            <v>141660.76999999999</v>
          </cell>
          <cell r="AM354">
            <v>157747.01999999999</v>
          </cell>
          <cell r="AN354">
            <v>162806.39333333334</v>
          </cell>
          <cell r="AO354">
            <v>45630.61</v>
          </cell>
          <cell r="AP354">
            <v>43201.03</v>
          </cell>
          <cell r="AQ354">
            <v>43695.87</v>
          </cell>
          <cell r="AR354">
            <v>43565.57</v>
          </cell>
          <cell r="AS354">
            <v>39929.86</v>
          </cell>
          <cell r="AT354">
            <v>43204.588000000003</v>
          </cell>
          <cell r="AU354">
            <v>68056.160000000003</v>
          </cell>
          <cell r="AV354">
            <v>101604.93</v>
          </cell>
          <cell r="AW354">
            <v>8715.56</v>
          </cell>
          <cell r="AX354">
            <v>10789.54</v>
          </cell>
          <cell r="AY354">
            <v>11326.03</v>
          </cell>
          <cell r="AZ354">
            <v>5785.01</v>
          </cell>
          <cell r="BA354">
            <v>2447.39</v>
          </cell>
          <cell r="BC354">
            <v>46876.236000000004</v>
          </cell>
          <cell r="BD354">
            <v>43680.65</v>
          </cell>
          <cell r="BE354">
            <v>99846.02</v>
          </cell>
        </row>
        <row r="355">
          <cell r="A355">
            <v>61761</v>
          </cell>
          <cell r="B355" t="str">
            <v>N.Y.C.</v>
          </cell>
          <cell r="C355" t="str">
            <v>N.Y.C.</v>
          </cell>
          <cell r="D355">
            <v>56966.84</v>
          </cell>
          <cell r="E355">
            <v>50470.12</v>
          </cell>
          <cell r="F355">
            <v>59336.82</v>
          </cell>
          <cell r="G355">
            <v>42085.39</v>
          </cell>
          <cell r="H355">
            <v>39149.279999999999</v>
          </cell>
          <cell r="I355">
            <v>49601.689999999995</v>
          </cell>
          <cell r="J355">
            <v>38492.78</v>
          </cell>
          <cell r="K355">
            <v>31034.21</v>
          </cell>
          <cell r="L355">
            <v>33106.46</v>
          </cell>
          <cell r="M355">
            <v>34211.149999999994</v>
          </cell>
          <cell r="N355">
            <v>4649.34</v>
          </cell>
          <cell r="O355">
            <v>9602.42</v>
          </cell>
          <cell r="P355">
            <v>10056.27</v>
          </cell>
          <cell r="Q355">
            <v>21428.34</v>
          </cell>
          <cell r="R355">
            <v>10885.78</v>
          </cell>
          <cell r="S355">
            <v>67946.579999999987</v>
          </cell>
          <cell r="T355">
            <v>5500.37</v>
          </cell>
          <cell r="U355">
            <v>9246.4599999999991</v>
          </cell>
          <cell r="V355">
            <v>6834.28</v>
          </cell>
          <cell r="W355">
            <v>3492.84</v>
          </cell>
          <cell r="X355">
            <v>3398.53</v>
          </cell>
          <cell r="Y355">
            <v>34166.975999999995</v>
          </cell>
          <cell r="Z355">
            <v>166970.99</v>
          </cell>
          <cell r="AA355">
            <v>148993.93</v>
          </cell>
          <cell r="AB355">
            <v>198865.67</v>
          </cell>
          <cell r="AC355">
            <v>255481.62</v>
          </cell>
          <cell r="AD355">
            <v>192578.05249999999</v>
          </cell>
          <cell r="AE355">
            <v>117582.26</v>
          </cell>
          <cell r="AF355">
            <v>109479.54</v>
          </cell>
          <cell r="AG355">
            <v>114194.03</v>
          </cell>
          <cell r="AH355">
            <v>96884.46</v>
          </cell>
          <cell r="AI355">
            <v>98633.66</v>
          </cell>
          <cell r="AJ355">
            <v>107354.79</v>
          </cell>
          <cell r="AK355">
            <v>205564.07</v>
          </cell>
          <cell r="AL355">
            <v>171900.15</v>
          </cell>
          <cell r="AM355">
            <v>187709.82</v>
          </cell>
          <cell r="AN355">
            <v>188391.34666666668</v>
          </cell>
          <cell r="AO355">
            <v>62677.81</v>
          </cell>
          <cell r="AP355">
            <v>60463.19</v>
          </cell>
          <cell r="AQ355">
            <v>61088.51</v>
          </cell>
          <cell r="AR355">
            <v>61213.1</v>
          </cell>
          <cell r="AS355">
            <v>61455.47</v>
          </cell>
          <cell r="AT355">
            <v>61379.616000000002</v>
          </cell>
          <cell r="AU355">
            <v>90832.16</v>
          </cell>
          <cell r="AV355">
            <v>156968.13</v>
          </cell>
          <cell r="AW355">
            <v>12944.44</v>
          </cell>
          <cell r="AX355">
            <v>15415.38</v>
          </cell>
          <cell r="AY355">
            <v>16226.99</v>
          </cell>
          <cell r="AZ355">
            <v>10685.01</v>
          </cell>
          <cell r="BA355">
            <v>4815.6499999999996</v>
          </cell>
          <cell r="BC355">
            <v>72104.964000000007</v>
          </cell>
          <cell r="BD355">
            <v>68459.42</v>
          </cell>
          <cell r="BE355">
            <v>133834.82</v>
          </cell>
        </row>
        <row r="356">
          <cell r="A356">
            <v>61762</v>
          </cell>
          <cell r="B356" t="str">
            <v>LONGIL</v>
          </cell>
          <cell r="C356" t="str">
            <v>LONGIL</v>
          </cell>
          <cell r="D356">
            <v>32068.83</v>
          </cell>
          <cell r="E356">
            <v>28893.24</v>
          </cell>
          <cell r="F356">
            <v>33977.370000000003</v>
          </cell>
          <cell r="G356">
            <v>20755.669999999998</v>
          </cell>
          <cell r="H356">
            <v>18028.87</v>
          </cell>
          <cell r="I356">
            <v>26744.796000000002</v>
          </cell>
          <cell r="J356">
            <v>35983.279999999999</v>
          </cell>
          <cell r="K356">
            <v>28245.38</v>
          </cell>
          <cell r="L356">
            <v>30129.13</v>
          </cell>
          <cell r="M356">
            <v>31452.596666666668</v>
          </cell>
          <cell r="N356">
            <v>4763.37</v>
          </cell>
          <cell r="O356">
            <v>8575.33</v>
          </cell>
          <cell r="P356">
            <v>9120.2000000000007</v>
          </cell>
          <cell r="Q356">
            <v>21683.67</v>
          </cell>
          <cell r="R356">
            <v>10269.75</v>
          </cell>
          <cell r="S356">
            <v>65294.784</v>
          </cell>
          <cell r="T356">
            <v>4707.2299999999996</v>
          </cell>
          <cell r="U356">
            <v>7348.05</v>
          </cell>
          <cell r="V356">
            <v>5793.08</v>
          </cell>
          <cell r="W356">
            <v>2743.39</v>
          </cell>
          <cell r="X356">
            <v>2685.67</v>
          </cell>
          <cell r="Y356">
            <v>27932.903999999995</v>
          </cell>
          <cell r="Z356">
            <v>156135.38</v>
          </cell>
          <cell r="AA356">
            <v>135684.41</v>
          </cell>
          <cell r="AB356">
            <v>184566.07</v>
          </cell>
          <cell r="AC356">
            <v>213444.19</v>
          </cell>
          <cell r="AD356">
            <v>172457.51250000001</v>
          </cell>
          <cell r="AE356">
            <v>75755.509999999995</v>
          </cell>
          <cell r="AF356">
            <v>63885.3</v>
          </cell>
          <cell r="AG356">
            <v>62150.559999999998</v>
          </cell>
          <cell r="AH356">
            <v>36438.949999999997</v>
          </cell>
          <cell r="AI356">
            <v>54306.46</v>
          </cell>
          <cell r="AJ356">
            <v>58507.356000000007</v>
          </cell>
          <cell r="AK356">
            <v>196921.04</v>
          </cell>
          <cell r="AL356">
            <v>147378.42000000001</v>
          </cell>
          <cell r="AM356">
            <v>163956.45000000001</v>
          </cell>
          <cell r="AN356">
            <v>169418.63666666669</v>
          </cell>
          <cell r="AO356">
            <v>47255.11</v>
          </cell>
          <cell r="AP356">
            <v>44736.959999999999</v>
          </cell>
          <cell r="AQ356">
            <v>44678.400000000001</v>
          </cell>
          <cell r="AR356">
            <v>44715.39</v>
          </cell>
          <cell r="AS356">
            <v>40841.43</v>
          </cell>
          <cell r="AT356">
            <v>44445.457999999999</v>
          </cell>
          <cell r="AU356">
            <v>71529.539999999994</v>
          </cell>
          <cell r="AV356">
            <v>104673.95</v>
          </cell>
          <cell r="AW356">
            <v>9018.2199999999993</v>
          </cell>
          <cell r="AX356">
            <v>11025.15</v>
          </cell>
          <cell r="AY356">
            <v>11420.25</v>
          </cell>
          <cell r="AZ356">
            <v>5849.32</v>
          </cell>
          <cell r="BA356">
            <v>2594.75</v>
          </cell>
          <cell r="BC356">
            <v>47889.228000000003</v>
          </cell>
          <cell r="BD356">
            <v>45041.97</v>
          </cell>
          <cell r="BE356">
            <v>102302</v>
          </cell>
        </row>
        <row r="357">
          <cell r="A357">
            <v>61844</v>
          </cell>
          <cell r="B357" t="str">
            <v>HQ_PROXY_BUS</v>
          </cell>
          <cell r="C357" t="str">
            <v>HQ</v>
          </cell>
          <cell r="D357">
            <v>443.45</v>
          </cell>
          <cell r="E357">
            <v>-5.18</v>
          </cell>
          <cell r="F357">
            <v>1123.08</v>
          </cell>
          <cell r="G357">
            <v>2</v>
          </cell>
          <cell r="H357">
            <v>1.18</v>
          </cell>
          <cell r="I357">
            <v>312.90600000000001</v>
          </cell>
          <cell r="J357">
            <v>-319.44</v>
          </cell>
          <cell r="K357">
            <v>-369.94</v>
          </cell>
          <cell r="L357">
            <v>-286.89999999999998</v>
          </cell>
          <cell r="M357">
            <v>-325.42666666666668</v>
          </cell>
          <cell r="N357">
            <v>28.18</v>
          </cell>
          <cell r="O357">
            <v>4.5199999999999996</v>
          </cell>
          <cell r="P357">
            <v>187.05</v>
          </cell>
          <cell r="Q357">
            <v>44.23</v>
          </cell>
          <cell r="R357">
            <v>12.63</v>
          </cell>
          <cell r="S357">
            <v>331.93200000000002</v>
          </cell>
          <cell r="T357">
            <v>-44.83</v>
          </cell>
          <cell r="U357">
            <v>-65.91</v>
          </cell>
          <cell r="V357">
            <v>-51.23</v>
          </cell>
          <cell r="W357">
            <v>-25.18</v>
          </cell>
          <cell r="X357">
            <v>-36</v>
          </cell>
          <cell r="Y357">
            <v>-267.78000000000003</v>
          </cell>
          <cell r="Z357">
            <v>-927.85</v>
          </cell>
          <cell r="AA357">
            <v>-1083.25</v>
          </cell>
          <cell r="AB357">
            <v>-1324.49</v>
          </cell>
          <cell r="AC357">
            <v>-1253.77</v>
          </cell>
          <cell r="AD357">
            <v>-1147.3400000000001</v>
          </cell>
          <cell r="AE357">
            <v>1387.22</v>
          </cell>
          <cell r="AF357">
            <v>857.52</v>
          </cell>
          <cell r="AG357">
            <v>127.07</v>
          </cell>
          <cell r="AH357">
            <v>59.94</v>
          </cell>
          <cell r="AI357">
            <v>32.700000000000003</v>
          </cell>
          <cell r="AJ357">
            <v>492.89</v>
          </cell>
          <cell r="AK357">
            <v>-1115.43</v>
          </cell>
          <cell r="AL357">
            <v>-1098.04</v>
          </cell>
          <cell r="AM357">
            <v>-675.11</v>
          </cell>
          <cell r="AN357">
            <v>-962.86000000000013</v>
          </cell>
          <cell r="AO357">
            <v>-118.58</v>
          </cell>
          <cell r="AP357">
            <v>-441.6</v>
          </cell>
          <cell r="AQ357">
            <v>-883.2</v>
          </cell>
          <cell r="AR357">
            <v>-1104</v>
          </cell>
          <cell r="AS357">
            <v>-1489</v>
          </cell>
          <cell r="AT357">
            <v>-807.27600000000007</v>
          </cell>
          <cell r="AU357">
            <v>-2900</v>
          </cell>
          <cell r="AV357">
            <v>-3405.85</v>
          </cell>
          <cell r="AW357">
            <v>-372</v>
          </cell>
          <cell r="AX357">
            <v>-288</v>
          </cell>
          <cell r="AY357">
            <v>-186</v>
          </cell>
          <cell r="AZ357">
            <v>-190</v>
          </cell>
          <cell r="BA357">
            <v>-183.16</v>
          </cell>
          <cell r="BC357">
            <v>-1462.9920000000002</v>
          </cell>
          <cell r="BD357">
            <v>-2458.29</v>
          </cell>
          <cell r="BE357">
            <v>-3498.64</v>
          </cell>
        </row>
        <row r="358">
          <cell r="A358">
            <v>61845</v>
          </cell>
          <cell r="B358" t="str">
            <v>NPX_PROXY_BUS</v>
          </cell>
          <cell r="C358" t="str">
            <v>NPX</v>
          </cell>
          <cell r="D358">
            <v>24001.7</v>
          </cell>
          <cell r="E358">
            <v>28261.9</v>
          </cell>
          <cell r="F358">
            <v>35160.980000000003</v>
          </cell>
          <cell r="G358">
            <v>20744.37</v>
          </cell>
          <cell r="H358">
            <v>18485.650000000001</v>
          </cell>
          <cell r="I358">
            <v>25330.920000000002</v>
          </cell>
          <cell r="J358">
            <v>35592.870000000003</v>
          </cell>
          <cell r="K358">
            <v>26194.55</v>
          </cell>
          <cell r="L358">
            <v>27053.040000000001</v>
          </cell>
          <cell r="M358">
            <v>29613.486666666664</v>
          </cell>
          <cell r="N358">
            <v>5287.64</v>
          </cell>
          <cell r="O358">
            <v>9173.2999999999993</v>
          </cell>
          <cell r="P358">
            <v>9048.77</v>
          </cell>
          <cell r="Q358">
            <v>23183.18</v>
          </cell>
          <cell r="R358">
            <v>9073.66</v>
          </cell>
          <cell r="S358">
            <v>66919.860000000015</v>
          </cell>
          <cell r="T358">
            <v>4329.38</v>
          </cell>
          <cell r="U358">
            <v>7121.39</v>
          </cell>
          <cell r="V358">
            <v>5814.26</v>
          </cell>
          <cell r="W358">
            <v>2751.77</v>
          </cell>
          <cell r="X358">
            <v>2703.31</v>
          </cell>
          <cell r="Y358">
            <v>27264.131999999998</v>
          </cell>
          <cell r="Z358">
            <v>169112.69</v>
          </cell>
          <cell r="AA358">
            <v>146045.13</v>
          </cell>
          <cell r="AB358">
            <v>198237.41</v>
          </cell>
          <cell r="AC358">
            <v>234605.61</v>
          </cell>
          <cell r="AD358">
            <v>187000.21</v>
          </cell>
          <cell r="AE358">
            <v>55446.12</v>
          </cell>
          <cell r="AF358">
            <v>37872.11</v>
          </cell>
          <cell r="AG358">
            <v>35397.94</v>
          </cell>
          <cell r="AH358">
            <v>25742.53</v>
          </cell>
          <cell r="AI358">
            <v>48921.07</v>
          </cell>
          <cell r="AJ358">
            <v>40675.954000000005</v>
          </cell>
          <cell r="AK358">
            <v>192612.48000000001</v>
          </cell>
          <cell r="AL358">
            <v>146426.70000000001</v>
          </cell>
          <cell r="AM358">
            <v>159691.98000000001</v>
          </cell>
          <cell r="AN358">
            <v>166243.72</v>
          </cell>
          <cell r="AO358">
            <v>47112.72</v>
          </cell>
          <cell r="AP358">
            <v>44526.49</v>
          </cell>
          <cell r="AQ358">
            <v>44445.51</v>
          </cell>
          <cell r="AR358">
            <v>44812.18</v>
          </cell>
          <cell r="AS358">
            <v>40832.639999999999</v>
          </cell>
          <cell r="AT358">
            <v>44345.907999999996</v>
          </cell>
          <cell r="AU358">
            <v>64552.160000000003</v>
          </cell>
          <cell r="AV358">
            <v>111678.48</v>
          </cell>
          <cell r="AW358">
            <v>9217</v>
          </cell>
          <cell r="AX358">
            <v>11475.85</v>
          </cell>
          <cell r="AY358">
            <v>10464.69</v>
          </cell>
          <cell r="AZ358">
            <v>4429.84</v>
          </cell>
          <cell r="BA358">
            <v>1852.98</v>
          </cell>
          <cell r="BC358">
            <v>44928.432000000015</v>
          </cell>
          <cell r="BD358">
            <v>34869.199999999997</v>
          </cell>
          <cell r="BE358">
            <v>74348.78</v>
          </cell>
        </row>
        <row r="359">
          <cell r="A359">
            <v>61846</v>
          </cell>
          <cell r="B359" t="str">
            <v>OH_PROXY_BUS</v>
          </cell>
          <cell r="C359" t="str">
            <v>OH</v>
          </cell>
          <cell r="D359">
            <v>2309.75</v>
          </cell>
          <cell r="E359">
            <v>2815.17</v>
          </cell>
          <cell r="F359">
            <v>5842.34</v>
          </cell>
          <cell r="G359">
            <v>1722.79</v>
          </cell>
          <cell r="H359">
            <v>1530.27</v>
          </cell>
          <cell r="I359">
            <v>2844.0639999999999</v>
          </cell>
          <cell r="J359">
            <v>732.07</v>
          </cell>
          <cell r="K359">
            <v>-1169.71</v>
          </cell>
          <cell r="L359">
            <v>-2949.89</v>
          </cell>
          <cell r="M359">
            <v>-1129.1766666666665</v>
          </cell>
          <cell r="N359">
            <v>1088.23</v>
          </cell>
          <cell r="O359">
            <v>793.5</v>
          </cell>
          <cell r="P359">
            <v>2031.89</v>
          </cell>
          <cell r="Q359">
            <v>2116.86</v>
          </cell>
          <cell r="R359">
            <v>701.99</v>
          </cell>
          <cell r="S359">
            <v>8078.9639999999999</v>
          </cell>
          <cell r="T359">
            <v>-377.95</v>
          </cell>
          <cell r="U359">
            <v>-158.83000000000001</v>
          </cell>
          <cell r="V359">
            <v>244.78</v>
          </cell>
          <cell r="W359">
            <v>0.96</v>
          </cell>
          <cell r="X359">
            <v>123.43</v>
          </cell>
          <cell r="Y359">
            <v>-201.13200000000003</v>
          </cell>
          <cell r="Z359">
            <v>15815.68</v>
          </cell>
          <cell r="AA359">
            <v>13029</v>
          </cell>
          <cell r="AB359">
            <v>17774.09</v>
          </cell>
          <cell r="AC359">
            <v>23999.05</v>
          </cell>
          <cell r="AD359">
            <v>17654.455000000002</v>
          </cell>
          <cell r="AE359">
            <v>6241.9</v>
          </cell>
          <cell r="AF359">
            <v>3454.44</v>
          </cell>
          <cell r="AG359">
            <v>3906.99</v>
          </cell>
          <cell r="AH359">
            <v>3575.26</v>
          </cell>
          <cell r="AI359">
            <v>3833.66</v>
          </cell>
          <cell r="AJ359">
            <v>4202.45</v>
          </cell>
          <cell r="AK359">
            <v>24302.55</v>
          </cell>
          <cell r="AL359">
            <v>7801.98</v>
          </cell>
          <cell r="AM359">
            <v>15520.23</v>
          </cell>
          <cell r="AN359">
            <v>15874.919999999998</v>
          </cell>
          <cell r="AO359">
            <v>3848.07</v>
          </cell>
          <cell r="AP359">
            <v>4093.17</v>
          </cell>
          <cell r="AQ359">
            <v>3335.11</v>
          </cell>
          <cell r="AR359">
            <v>3396.34</v>
          </cell>
          <cell r="AS359">
            <v>2618.4899999999998</v>
          </cell>
          <cell r="AT359">
            <v>3458.2359999999999</v>
          </cell>
          <cell r="AU359">
            <v>4630.21</v>
          </cell>
          <cell r="AV359">
            <v>9240.81</v>
          </cell>
          <cell r="AW359">
            <v>745.16</v>
          </cell>
          <cell r="AX359">
            <v>802.05</v>
          </cell>
          <cell r="AY359">
            <v>770.83</v>
          </cell>
          <cell r="AZ359">
            <v>289.47000000000003</v>
          </cell>
          <cell r="BA359">
            <v>-273.07</v>
          </cell>
          <cell r="BC359">
            <v>2801.3280000000004</v>
          </cell>
          <cell r="BD359">
            <v>1674.79</v>
          </cell>
          <cell r="BE359">
            <v>1299.76</v>
          </cell>
        </row>
        <row r="360">
          <cell r="A360">
            <v>61847</v>
          </cell>
          <cell r="B360" t="str">
            <v>PJM_PROXY_BUS</v>
          </cell>
          <cell r="C360" t="str">
            <v>PJM</v>
          </cell>
          <cell r="D360">
            <v>15070.68</v>
          </cell>
          <cell r="E360">
            <v>4043.46</v>
          </cell>
          <cell r="F360">
            <v>24707.54</v>
          </cell>
          <cell r="G360">
            <v>3534.8</v>
          </cell>
          <cell r="H360">
            <v>3149.28</v>
          </cell>
          <cell r="I360">
            <v>10101.152</v>
          </cell>
          <cell r="J360">
            <v>-1188.24</v>
          </cell>
          <cell r="K360">
            <v>-5485.31</v>
          </cell>
          <cell r="L360">
            <v>-10297.030000000001</v>
          </cell>
          <cell r="M360">
            <v>-5656.8600000000006</v>
          </cell>
          <cell r="N360">
            <v>2929.02</v>
          </cell>
          <cell r="O360">
            <v>1662.68</v>
          </cell>
          <cell r="P360">
            <v>5050.6499999999996</v>
          </cell>
          <cell r="Q360">
            <v>4185.76</v>
          </cell>
          <cell r="R360">
            <v>1410.46</v>
          </cell>
          <cell r="S360">
            <v>18286.284</v>
          </cell>
          <cell r="T360">
            <v>-1994.87</v>
          </cell>
          <cell r="U360">
            <v>-730.9</v>
          </cell>
          <cell r="V360">
            <v>119.75</v>
          </cell>
          <cell r="W360">
            <v>-137.88</v>
          </cell>
          <cell r="X360">
            <v>151.33000000000001</v>
          </cell>
          <cell r="Y360">
            <v>-3111.0839999999998</v>
          </cell>
          <cell r="Z360">
            <v>33764.81</v>
          </cell>
          <cell r="AA360">
            <v>27715.94</v>
          </cell>
          <cell r="AB360">
            <v>35924.67</v>
          </cell>
          <cell r="AC360">
            <v>45827.61</v>
          </cell>
          <cell r="AD360">
            <v>35808.2575</v>
          </cell>
          <cell r="AE360">
            <v>46983.72</v>
          </cell>
          <cell r="AF360">
            <v>12829.14</v>
          </cell>
          <cell r="AG360">
            <v>10886.03</v>
          </cell>
          <cell r="AH360">
            <v>8770.82</v>
          </cell>
          <cell r="AI360">
            <v>7493.51</v>
          </cell>
          <cell r="AJ360">
            <v>17392.643999999997</v>
          </cell>
          <cell r="AK360">
            <v>89932.07</v>
          </cell>
          <cell r="AL360">
            <v>11112.68</v>
          </cell>
          <cell r="AM360">
            <v>33302.18</v>
          </cell>
          <cell r="AN360">
            <v>44782.31</v>
          </cell>
          <cell r="AO360">
            <v>8568.67</v>
          </cell>
          <cell r="AP360">
            <v>9096.6200000000008</v>
          </cell>
          <cell r="AQ360">
            <v>8269.23</v>
          </cell>
          <cell r="AR360">
            <v>8363.1299999999992</v>
          </cell>
          <cell r="AS360">
            <v>8230.67</v>
          </cell>
          <cell r="AT360">
            <v>8505.6640000000007</v>
          </cell>
          <cell r="AU360">
            <v>10880.93</v>
          </cell>
          <cell r="AV360">
            <v>21160.080000000002</v>
          </cell>
          <cell r="AW360">
            <v>1541.24</v>
          </cell>
          <cell r="AX360">
            <v>1615.38</v>
          </cell>
          <cell r="AY360">
            <v>1974.99</v>
          </cell>
          <cell r="AZ360">
            <v>624.59</v>
          </cell>
          <cell r="BA360">
            <v>-720</v>
          </cell>
          <cell r="BC360">
            <v>6043.4400000000005</v>
          </cell>
          <cell r="BD360">
            <v>6379.24</v>
          </cell>
          <cell r="BE360">
            <v>15399.81</v>
          </cell>
        </row>
        <row r="361">
          <cell r="A361">
            <v>99996</v>
          </cell>
          <cell r="B361" t="str">
            <v>CE_WEST_138</v>
          </cell>
          <cell r="C361" t="str">
            <v>SPECIAL</v>
          </cell>
          <cell r="D361">
            <v>64342.37</v>
          </cell>
          <cell r="E361">
            <v>58109.38</v>
          </cell>
          <cell r="F361">
            <v>69657.94</v>
          </cell>
          <cell r="G361">
            <v>49699.09</v>
          </cell>
          <cell r="H361">
            <v>46225.47</v>
          </cell>
          <cell r="I361">
            <v>57606.85</v>
          </cell>
          <cell r="J361">
            <v>37203.78</v>
          </cell>
          <cell r="K361">
            <v>27680.81</v>
          </cell>
          <cell r="L361">
            <v>29481.81</v>
          </cell>
          <cell r="M361">
            <v>31455.466666666664</v>
          </cell>
          <cell r="N361">
            <v>4672.51</v>
          </cell>
          <cell r="O361">
            <v>11268.05</v>
          </cell>
          <cell r="P361">
            <v>11097.47</v>
          </cell>
          <cell r="Q361">
            <v>21658.39</v>
          </cell>
          <cell r="R361">
            <v>10141.86</v>
          </cell>
          <cell r="S361">
            <v>70605.935999999987</v>
          </cell>
          <cell r="T361">
            <v>4651.79</v>
          </cell>
          <cell r="U361">
            <v>8149.07</v>
          </cell>
          <cell r="V361">
            <v>5642.94</v>
          </cell>
          <cell r="W361">
            <v>2717.3</v>
          </cell>
          <cell r="X361">
            <v>2721.57</v>
          </cell>
          <cell r="Y361">
            <v>28659.203999999998</v>
          </cell>
          <cell r="Z361">
            <v>179161.75</v>
          </cell>
          <cell r="AA361">
            <v>163023.4</v>
          </cell>
          <cell r="AB361">
            <v>217129.98</v>
          </cell>
          <cell r="AC361">
            <v>223441.68</v>
          </cell>
          <cell r="AD361">
            <v>195689.20250000001</v>
          </cell>
          <cell r="AE361">
            <v>127235.74</v>
          </cell>
          <cell r="AF361">
            <v>115522.68</v>
          </cell>
          <cell r="AG361">
            <v>121600.98</v>
          </cell>
          <cell r="AH361">
            <v>107209.43</v>
          </cell>
          <cell r="AI361">
            <v>104070.72</v>
          </cell>
          <cell r="AJ361">
            <v>115127.90999999999</v>
          </cell>
          <cell r="AK361">
            <v>192561.16</v>
          </cell>
          <cell r="AL361">
            <v>144412.10999999999</v>
          </cell>
          <cell r="AM361">
            <v>162219.59</v>
          </cell>
          <cell r="AN361">
            <v>166397.62</v>
          </cell>
          <cell r="AO361">
            <v>54580.86</v>
          </cell>
          <cell r="AP361">
            <v>53163.49</v>
          </cell>
          <cell r="AQ361">
            <v>52551.22</v>
          </cell>
          <cell r="AR361">
            <v>51670.38</v>
          </cell>
          <cell r="AS361">
            <v>54622.27</v>
          </cell>
          <cell r="AT361">
            <v>53317.644000000008</v>
          </cell>
          <cell r="AU361">
            <v>80997.25</v>
          </cell>
          <cell r="AV361">
            <v>131916.4</v>
          </cell>
          <cell r="AW361">
            <v>8983.7099999999991</v>
          </cell>
          <cell r="AX361">
            <v>11795.11</v>
          </cell>
          <cell r="AY361">
            <v>13169.45</v>
          </cell>
          <cell r="AZ361">
            <v>6986.81</v>
          </cell>
          <cell r="BA361">
            <v>3657.3</v>
          </cell>
          <cell r="BC361">
            <v>53510.856</v>
          </cell>
          <cell r="BD361">
            <v>56417.04</v>
          </cell>
          <cell r="BE361">
            <v>115865.73</v>
          </cell>
        </row>
        <row r="362">
          <cell r="A362">
            <v>99997</v>
          </cell>
          <cell r="B362" t="str">
            <v>CE_EAST_345</v>
          </cell>
          <cell r="C362" t="str">
            <v>SPECIAL</v>
          </cell>
          <cell r="D362">
            <v>49795.29</v>
          </cell>
          <cell r="E362">
            <v>43042.13</v>
          </cell>
          <cell r="F362">
            <v>49301.15</v>
          </cell>
          <cell r="G362">
            <v>34682.26</v>
          </cell>
          <cell r="H362">
            <v>32268.79</v>
          </cell>
          <cell r="I362">
            <v>41817.924000000006</v>
          </cell>
          <cell r="J362">
            <v>39818.42</v>
          </cell>
          <cell r="K362">
            <v>34482.910000000003</v>
          </cell>
          <cell r="L362">
            <v>36834.129999999997</v>
          </cell>
          <cell r="M362">
            <v>37045.153333333328</v>
          </cell>
          <cell r="N362">
            <v>4626.8100000000004</v>
          </cell>
          <cell r="O362">
            <v>7982.86</v>
          </cell>
          <cell r="P362">
            <v>9043.86</v>
          </cell>
          <cell r="Q362">
            <v>21204.66</v>
          </cell>
          <cell r="R362">
            <v>11650.86</v>
          </cell>
          <cell r="S362">
            <v>65410.860000000008</v>
          </cell>
          <cell r="T362">
            <v>6373.07</v>
          </cell>
          <cell r="U362">
            <v>10375.030000000001</v>
          </cell>
          <cell r="V362">
            <v>8059.49</v>
          </cell>
          <cell r="W362">
            <v>4290.42</v>
          </cell>
          <cell r="X362">
            <v>4094.73</v>
          </cell>
          <cell r="Y362">
            <v>39831.288</v>
          </cell>
          <cell r="Z362">
            <v>155117.39000000001</v>
          </cell>
          <cell r="AA362">
            <v>135352.47</v>
          </cell>
          <cell r="AB362">
            <v>181106.5</v>
          </cell>
          <cell r="AC362">
            <v>288432.89</v>
          </cell>
          <cell r="AD362">
            <v>190002.3125</v>
          </cell>
          <cell r="AE362">
            <v>108195.75</v>
          </cell>
          <cell r="AF362">
            <v>103603.53</v>
          </cell>
          <cell r="AG362">
            <v>106991.95</v>
          </cell>
          <cell r="AH362">
            <v>86845.05</v>
          </cell>
          <cell r="AI362">
            <v>93346.98</v>
          </cell>
          <cell r="AJ362">
            <v>99796.651999999987</v>
          </cell>
          <cell r="AK362">
            <v>218936.84</v>
          </cell>
          <cell r="AL362">
            <v>200170.05</v>
          </cell>
          <cell r="AM362">
            <v>213925.09</v>
          </cell>
          <cell r="AN362">
            <v>211010.66</v>
          </cell>
          <cell r="AO362">
            <v>71013.08</v>
          </cell>
          <cell r="AP362">
            <v>67977.75</v>
          </cell>
          <cell r="AQ362">
            <v>69877.09</v>
          </cell>
          <cell r="AR362">
            <v>71036.69</v>
          </cell>
          <cell r="AS362">
            <v>68489.789999999994</v>
          </cell>
          <cell r="AT362">
            <v>69678.87999999999</v>
          </cell>
          <cell r="AU362">
            <v>100956.55</v>
          </cell>
          <cell r="AV362">
            <v>182757.23</v>
          </cell>
          <cell r="AW362">
            <v>17021.75</v>
          </cell>
          <cell r="AX362">
            <v>19142.2</v>
          </cell>
          <cell r="AY362">
            <v>19374.54</v>
          </cell>
          <cell r="AZ362">
            <v>14492.06</v>
          </cell>
          <cell r="BA362">
            <v>6008.1</v>
          </cell>
          <cell r="BC362">
            <v>91246.38</v>
          </cell>
          <cell r="BD362">
            <v>80856.19</v>
          </cell>
          <cell r="BE362">
            <v>152332.81</v>
          </cell>
        </row>
        <row r="363">
          <cell r="A363">
            <v>99998</v>
          </cell>
          <cell r="B363" t="str">
            <v>HOMER_CITY_345</v>
          </cell>
          <cell r="C363" t="str">
            <v>EXTERNAL</v>
          </cell>
          <cell r="D363">
            <v>12665.88</v>
          </cell>
          <cell r="E363">
            <v>4084.17</v>
          </cell>
          <cell r="F363">
            <v>21107.27</v>
          </cell>
          <cell r="G363">
            <v>3455.19</v>
          </cell>
          <cell r="H363">
            <v>3075.51</v>
          </cell>
          <cell r="I363">
            <v>8877.6040000000012</v>
          </cell>
          <cell r="J363">
            <v>-112.01</v>
          </cell>
          <cell r="K363">
            <v>-3982.66</v>
          </cell>
          <cell r="L363">
            <v>-8027.2</v>
          </cell>
          <cell r="M363">
            <v>-4040.623333333333</v>
          </cell>
          <cell r="N363">
            <v>2557.5</v>
          </cell>
          <cell r="O363">
            <v>1620.3</v>
          </cell>
          <cell r="P363">
            <v>4441.7</v>
          </cell>
          <cell r="Q363">
            <v>4096.33</v>
          </cell>
          <cell r="R363">
            <v>1378.26</v>
          </cell>
          <cell r="S363">
            <v>16912.908000000003</v>
          </cell>
          <cell r="T363">
            <v>-1535.71</v>
          </cell>
          <cell r="U363">
            <v>-385.9</v>
          </cell>
          <cell r="V363">
            <v>255.36</v>
          </cell>
          <cell r="W363">
            <v>-33.020000000000003</v>
          </cell>
          <cell r="X363">
            <v>203.19</v>
          </cell>
          <cell r="Y363">
            <v>-1795.296</v>
          </cell>
          <cell r="Z363">
            <v>33140.050000000003</v>
          </cell>
          <cell r="AA363">
            <v>27170.639999999999</v>
          </cell>
          <cell r="AB363">
            <v>35139.72</v>
          </cell>
          <cell r="AC363">
            <v>45079.23</v>
          </cell>
          <cell r="AD363">
            <v>35132.410000000003</v>
          </cell>
          <cell r="AE363">
            <v>39279.25</v>
          </cell>
          <cell r="AF363">
            <v>10971.46</v>
          </cell>
          <cell r="AG363">
            <v>9409.35</v>
          </cell>
          <cell r="AH363">
            <v>7679.05</v>
          </cell>
          <cell r="AI363">
            <v>7198.24</v>
          </cell>
          <cell r="AJ363">
            <v>14907.470000000001</v>
          </cell>
          <cell r="AK363">
            <v>78362.75</v>
          </cell>
          <cell r="AL363">
            <v>13003.04</v>
          </cell>
          <cell r="AM363">
            <v>32440.93</v>
          </cell>
          <cell r="AN363">
            <v>41268.906666666669</v>
          </cell>
          <cell r="AO363">
            <v>8341.56</v>
          </cell>
          <cell r="AP363">
            <v>8949</v>
          </cell>
          <cell r="AQ363">
            <v>8064.22</v>
          </cell>
          <cell r="AR363">
            <v>8157.4</v>
          </cell>
          <cell r="AS363">
            <v>8048.21</v>
          </cell>
          <cell r="AT363">
            <v>8312.0779999999995</v>
          </cell>
          <cell r="AU363">
            <v>10643.03</v>
          </cell>
          <cell r="AV363">
            <v>20588.490000000002</v>
          </cell>
          <cell r="AW363">
            <v>1516.49</v>
          </cell>
          <cell r="AX363">
            <v>1601.13</v>
          </cell>
          <cell r="AY363">
            <v>1906.55</v>
          </cell>
          <cell r="AZ363">
            <v>609.44000000000005</v>
          </cell>
          <cell r="BA363">
            <v>-548.44000000000005</v>
          </cell>
          <cell r="BC363">
            <v>6102.2039999999997</v>
          </cell>
          <cell r="BD363">
            <v>6215.96</v>
          </cell>
          <cell r="BE363">
            <v>15034.33</v>
          </cell>
        </row>
        <row r="364">
          <cell r="A364">
            <v>23536</v>
          </cell>
          <cell r="B364" t="str">
            <v>ASTORIA_GT__</v>
          </cell>
          <cell r="C364" t="str">
            <v>N.Y.C.</v>
          </cell>
          <cell r="D364">
            <v>58361.02</v>
          </cell>
          <cell r="E364">
            <v>64918.71</v>
          </cell>
          <cell r="F364">
            <v>74021.83</v>
          </cell>
          <cell r="G364">
            <v>50233.83</v>
          </cell>
          <cell r="H364">
            <v>45966.05</v>
          </cell>
          <cell r="I364">
            <v>58700.288</v>
          </cell>
          <cell r="J364">
            <v>39777.01</v>
          </cell>
          <cell r="K364">
            <v>34504.29</v>
          </cell>
          <cell r="L364">
            <v>37961.19</v>
          </cell>
          <cell r="M364">
            <v>37414.163333333338</v>
          </cell>
          <cell r="N364">
            <v>4690.25</v>
          </cell>
          <cell r="O364">
            <v>11834.42</v>
          </cell>
          <cell r="P364">
            <v>10837.84</v>
          </cell>
          <cell r="Q364">
            <v>21646.21</v>
          </cell>
          <cell r="R364">
            <v>11735.38</v>
          </cell>
          <cell r="S364">
            <v>72892.92</v>
          </cell>
          <cell r="Z364">
            <v>182867.91</v>
          </cell>
          <cell r="AA364">
            <v>166305.54</v>
          </cell>
          <cell r="AB364">
            <v>216866.99</v>
          </cell>
          <cell r="AC364">
            <v>301879.76</v>
          </cell>
          <cell r="AD364">
            <v>216980.05</v>
          </cell>
          <cell r="AE364">
            <v>121105.42</v>
          </cell>
          <cell r="AF364">
            <v>120903.12</v>
          </cell>
          <cell r="AG364">
            <v>134930.79</v>
          </cell>
          <cell r="AH364">
            <v>116903.35</v>
          </cell>
          <cell r="AI364">
            <v>91393.86</v>
          </cell>
          <cell r="AJ364">
            <v>117047.30799999999</v>
          </cell>
          <cell r="AK364">
            <v>218824.95</v>
          </cell>
          <cell r="AL364">
            <v>199980.76</v>
          </cell>
          <cell r="AM364">
            <v>213689.03</v>
          </cell>
          <cell r="AN364">
            <v>210831.58</v>
          </cell>
        </row>
        <row r="365">
          <cell r="A365">
            <v>23599</v>
          </cell>
          <cell r="B365" t="str">
            <v>GILBOA____</v>
          </cell>
          <cell r="C365" t="str">
            <v>CAPITL</v>
          </cell>
          <cell r="D365">
            <v>9947.86</v>
          </cell>
          <cell r="E365">
            <v>21774.37</v>
          </cell>
          <cell r="F365">
            <v>24994.95</v>
          </cell>
          <cell r="G365">
            <v>16661.5</v>
          </cell>
          <cell r="H365">
            <v>14247.13</v>
          </cell>
          <cell r="I365">
            <v>17525.162</v>
          </cell>
          <cell r="J365">
            <v>28131.85</v>
          </cell>
          <cell r="K365">
            <v>20255.12</v>
          </cell>
          <cell r="L365">
            <v>21007.01</v>
          </cell>
          <cell r="M365">
            <v>23131.326666666664</v>
          </cell>
          <cell r="N365">
            <v>4196.41</v>
          </cell>
          <cell r="O365">
            <v>7386.03</v>
          </cell>
          <cell r="P365">
            <v>6642.71</v>
          </cell>
          <cell r="Q365">
            <v>18661.240000000002</v>
          </cell>
          <cell r="R365">
            <v>6071.34</v>
          </cell>
          <cell r="S365">
            <v>51549.275999999991</v>
          </cell>
          <cell r="T365">
            <v>3366.27</v>
          </cell>
          <cell r="U365">
            <v>5604.72</v>
          </cell>
          <cell r="V365">
            <v>4595.87</v>
          </cell>
          <cell r="W365">
            <v>2166.84</v>
          </cell>
          <cell r="Y365">
            <v>23600.550000000003</v>
          </cell>
          <cell r="Z365">
            <v>136339.54</v>
          </cell>
          <cell r="AA365">
            <v>117273.46</v>
          </cell>
          <cell r="AB365">
            <v>159971.64000000001</v>
          </cell>
          <cell r="AC365">
            <v>187852.89</v>
          </cell>
          <cell r="AD365">
            <v>150359.38250000001</v>
          </cell>
          <cell r="AE365">
            <v>19563.37</v>
          </cell>
          <cell r="AF365">
            <v>5340.26</v>
          </cell>
          <cell r="AG365">
            <v>3601.68</v>
          </cell>
          <cell r="AH365">
            <v>7466.99</v>
          </cell>
          <cell r="AI365">
            <v>37764.120000000003</v>
          </cell>
          <cell r="AJ365">
            <v>14747.284</v>
          </cell>
          <cell r="AK365">
            <v>135848.87</v>
          </cell>
          <cell r="AL365">
            <v>110873.46</v>
          </cell>
          <cell r="AM365">
            <v>115977.95</v>
          </cell>
          <cell r="AN365">
            <v>120900.09333333334</v>
          </cell>
        </row>
        <row r="366">
          <cell r="A366">
            <v>23617</v>
          </cell>
          <cell r="B366" t="str">
            <v>GOWANUS_GT_2_GRP</v>
          </cell>
          <cell r="C366" t="str">
            <v>N.Y.C.</v>
          </cell>
          <cell r="D366">
            <v>64875.54</v>
          </cell>
          <cell r="E366">
            <v>58679.360000000001</v>
          </cell>
          <cell r="F366">
            <v>64613.23</v>
          </cell>
          <cell r="G366">
            <v>50111.91</v>
          </cell>
          <cell r="H366">
            <v>47820.15</v>
          </cell>
          <cell r="I366">
            <v>57220.038</v>
          </cell>
          <cell r="J366">
            <v>40064.449999999997</v>
          </cell>
          <cell r="K366">
            <v>34764.120000000003</v>
          </cell>
          <cell r="L366">
            <v>37957.480000000003</v>
          </cell>
          <cell r="M366">
            <v>37595.350000000006</v>
          </cell>
          <cell r="N366">
            <v>4655.8500000000004</v>
          </cell>
          <cell r="O366">
            <v>11834.42</v>
          </cell>
          <cell r="P366">
            <v>11838.24</v>
          </cell>
          <cell r="Q366">
            <v>21747.93</v>
          </cell>
          <cell r="R366">
            <v>11236.33</v>
          </cell>
          <cell r="S366">
            <v>73575.323999999993</v>
          </cell>
          <cell r="Z366">
            <v>182686.3</v>
          </cell>
          <cell r="AA366">
            <v>166065.24</v>
          </cell>
          <cell r="AB366">
            <v>216988.77</v>
          </cell>
          <cell r="AC366">
            <v>301536.62</v>
          </cell>
          <cell r="AD366">
            <v>216819.23249999998</v>
          </cell>
          <cell r="AE366">
            <v>137049.57</v>
          </cell>
          <cell r="AF366">
            <v>121475.71</v>
          </cell>
          <cell r="AG366">
            <v>127603.43</v>
          </cell>
          <cell r="AH366">
            <v>112723.03</v>
          </cell>
          <cell r="AI366">
            <v>123169.8</v>
          </cell>
          <cell r="AJ366">
            <v>124404.308</v>
          </cell>
          <cell r="AK366">
            <v>218538.4</v>
          </cell>
          <cell r="AL366">
            <v>199964.71</v>
          </cell>
          <cell r="AM366">
            <v>213650.64</v>
          </cell>
          <cell r="AN366">
            <v>210717.91666666666</v>
          </cell>
        </row>
        <row r="367">
          <cell r="A367">
            <v>23618</v>
          </cell>
          <cell r="B367" t="str">
            <v>GOWANUS_GT_3_GRP</v>
          </cell>
          <cell r="C367" t="str">
            <v>N.Y.C.</v>
          </cell>
          <cell r="D367">
            <v>64875.57</v>
          </cell>
          <cell r="E367">
            <v>58528.74</v>
          </cell>
          <cell r="F367">
            <v>64457.79</v>
          </cell>
          <cell r="G367">
            <v>50033.01</v>
          </cell>
          <cell r="H367">
            <v>47827.99</v>
          </cell>
          <cell r="I367">
            <v>57144.62000000001</v>
          </cell>
          <cell r="J367">
            <v>40132.69</v>
          </cell>
          <cell r="K367">
            <v>34825.99</v>
          </cell>
          <cell r="L367">
            <v>38035.870000000003</v>
          </cell>
          <cell r="M367">
            <v>37664.85</v>
          </cell>
          <cell r="N367">
            <v>4659.01</v>
          </cell>
          <cell r="O367">
            <v>11845.12</v>
          </cell>
          <cell r="P367">
            <v>11837.84</v>
          </cell>
          <cell r="Q367">
            <v>21763.64</v>
          </cell>
          <cell r="R367">
            <v>11245.04</v>
          </cell>
          <cell r="S367">
            <v>73620.78</v>
          </cell>
          <cell r="Z367">
            <v>182985.41</v>
          </cell>
          <cell r="AA367">
            <v>166313.65</v>
          </cell>
          <cell r="AB367">
            <v>217373.05</v>
          </cell>
          <cell r="AC367">
            <v>302097.57</v>
          </cell>
          <cell r="AD367">
            <v>217192.41999999998</v>
          </cell>
          <cell r="AE367">
            <v>137011.5</v>
          </cell>
          <cell r="AF367">
            <v>121475.72</v>
          </cell>
          <cell r="AG367">
            <v>127603.43</v>
          </cell>
          <cell r="AH367">
            <v>112723.03</v>
          </cell>
          <cell r="AI367">
            <v>123169.8</v>
          </cell>
          <cell r="AJ367">
            <v>124396.69600000003</v>
          </cell>
          <cell r="AK367">
            <v>218896.99</v>
          </cell>
          <cell r="AL367">
            <v>200305.07</v>
          </cell>
          <cell r="AM367">
            <v>214028.43</v>
          </cell>
          <cell r="AN367">
            <v>211076.83</v>
          </cell>
        </row>
        <row r="368">
          <cell r="A368">
            <v>23633</v>
          </cell>
          <cell r="B368" t="str">
            <v>NM_MOHAWK___NUG</v>
          </cell>
          <cell r="C368" t="str">
            <v>MHK_VL</v>
          </cell>
          <cell r="D368">
            <v>-407.82</v>
          </cell>
          <cell r="E368">
            <v>-716.37</v>
          </cell>
          <cell r="F368">
            <v>-1119.51</v>
          </cell>
          <cell r="G368">
            <v>-539.49</v>
          </cell>
          <cell r="H368">
            <v>-473.54</v>
          </cell>
          <cell r="I368">
            <v>-651.34599999999989</v>
          </cell>
          <cell r="J368">
            <v>-566.36</v>
          </cell>
          <cell r="K368">
            <v>-391.59</v>
          </cell>
          <cell r="L368">
            <v>-422.61</v>
          </cell>
          <cell r="M368">
            <v>-460.18666666666667</v>
          </cell>
          <cell r="N368">
            <v>-171.69</v>
          </cell>
          <cell r="O368">
            <v>-238.21</v>
          </cell>
          <cell r="P368">
            <v>-127.55</v>
          </cell>
          <cell r="Q368">
            <v>-617.38</v>
          </cell>
          <cell r="R368">
            <v>-195.21</v>
          </cell>
          <cell r="S368">
            <v>-1620.0479999999998</v>
          </cell>
          <cell r="Z368">
            <v>-4404</v>
          </cell>
          <cell r="AA368">
            <v>-3364.81</v>
          </cell>
          <cell r="AB368">
            <v>-4756.63</v>
          </cell>
          <cell r="AC368">
            <v>-6488.52</v>
          </cell>
          <cell r="AD368">
            <v>-4753.49</v>
          </cell>
          <cell r="AE368">
            <v>-1946.76</v>
          </cell>
          <cell r="AF368">
            <v>-483.9</v>
          </cell>
          <cell r="AG368">
            <v>-339.24</v>
          </cell>
          <cell r="AH368">
            <v>-354.42</v>
          </cell>
          <cell r="AI368">
            <v>-1135.1500000000001</v>
          </cell>
          <cell r="AJ368">
            <v>-851.89399999999989</v>
          </cell>
          <cell r="AK368">
            <v>-4894.95</v>
          </cell>
          <cell r="AL368">
            <v>-2755.75</v>
          </cell>
          <cell r="AM368">
            <v>-4243.3999999999996</v>
          </cell>
          <cell r="AN368">
            <v>-3964.6999999999994</v>
          </cell>
        </row>
        <row r="369">
          <cell r="A369">
            <v>23634</v>
          </cell>
          <cell r="B369" t="str">
            <v>NM_CENTRAL___NUG</v>
          </cell>
          <cell r="C369" t="str">
            <v>CENTRL</v>
          </cell>
          <cell r="D369">
            <v>1835.44</v>
          </cell>
          <cell r="E369">
            <v>1346.79</v>
          </cell>
          <cell r="F369">
            <v>3205.27</v>
          </cell>
          <cell r="G369">
            <v>996.1</v>
          </cell>
          <cell r="H369">
            <v>892.49</v>
          </cell>
          <cell r="I369">
            <v>1655.2180000000001</v>
          </cell>
          <cell r="J369">
            <v>1023.09</v>
          </cell>
          <cell r="K369">
            <v>278.95999999999998</v>
          </cell>
          <cell r="L369">
            <v>-140.76</v>
          </cell>
          <cell r="M369">
            <v>387.09666666666664</v>
          </cell>
          <cell r="N369">
            <v>435.66</v>
          </cell>
          <cell r="O369">
            <v>452.08</v>
          </cell>
          <cell r="P369">
            <v>936</v>
          </cell>
          <cell r="Q369">
            <v>1172.3399999999999</v>
          </cell>
          <cell r="R369">
            <v>399.67</v>
          </cell>
          <cell r="S369">
            <v>4074.8999999999996</v>
          </cell>
          <cell r="Z369">
            <v>9183.73</v>
          </cell>
          <cell r="AA369">
            <v>7471.9</v>
          </cell>
          <cell r="AB369">
            <v>10292.48</v>
          </cell>
          <cell r="AC369">
            <v>14628.49</v>
          </cell>
          <cell r="AD369">
            <v>10394.15</v>
          </cell>
          <cell r="AE369">
            <v>6848.7</v>
          </cell>
          <cell r="AF369">
            <v>1860.15</v>
          </cell>
          <cell r="AG369">
            <v>1623.43</v>
          </cell>
          <cell r="AH369">
            <v>1394.75</v>
          </cell>
          <cell r="AI369">
            <v>2357.61</v>
          </cell>
          <cell r="AJ369">
            <v>2816.9280000000003</v>
          </cell>
          <cell r="AK369">
            <v>15869.33</v>
          </cell>
          <cell r="AL369">
            <v>5496.18</v>
          </cell>
          <cell r="AM369">
            <v>10406.74</v>
          </cell>
          <cell r="AN369">
            <v>10590.75</v>
          </cell>
        </row>
        <row r="370">
          <cell r="A370">
            <v>23643</v>
          </cell>
          <cell r="B370" t="str">
            <v>NM_CAPITAL___NUG</v>
          </cell>
          <cell r="C370" t="str">
            <v>CAPITL</v>
          </cell>
          <cell r="D370">
            <v>18372.75</v>
          </cell>
          <cell r="E370">
            <v>28486.53</v>
          </cell>
          <cell r="F370">
            <v>34551.379999999997</v>
          </cell>
          <cell r="G370">
            <v>21368</v>
          </cell>
          <cell r="H370">
            <v>18621.66</v>
          </cell>
          <cell r="I370">
            <v>24280.064000000002</v>
          </cell>
          <cell r="J370">
            <v>36639.410000000003</v>
          </cell>
          <cell r="K370">
            <v>26495.75</v>
          </cell>
          <cell r="L370">
            <v>27314.38</v>
          </cell>
          <cell r="M370">
            <v>30149.846666666668</v>
          </cell>
          <cell r="N370">
            <v>5450.82</v>
          </cell>
          <cell r="O370">
            <v>9473.81</v>
          </cell>
          <cell r="P370">
            <v>8909.9</v>
          </cell>
          <cell r="Q370">
            <v>23949.22</v>
          </cell>
          <cell r="R370">
            <v>8478.89</v>
          </cell>
          <cell r="S370">
            <v>67515.168000000005</v>
          </cell>
          <cell r="Z370">
            <v>178490.5</v>
          </cell>
          <cell r="AA370">
            <v>154585.24</v>
          </cell>
          <cell r="AB370">
            <v>210014.7</v>
          </cell>
          <cell r="AC370">
            <v>248175.26</v>
          </cell>
          <cell r="AD370">
            <v>197816.42499999999</v>
          </cell>
          <cell r="AE370">
            <v>40044.9</v>
          </cell>
          <cell r="AF370">
            <v>20950.75</v>
          </cell>
          <cell r="AG370">
            <v>19296.43</v>
          </cell>
          <cell r="AH370">
            <v>17399.95</v>
          </cell>
          <cell r="AI370">
            <v>49358.26</v>
          </cell>
          <cell r="AJ370">
            <v>29410.058000000001</v>
          </cell>
          <cell r="AK370">
            <v>190773.08</v>
          </cell>
          <cell r="AL370">
            <v>147251.17000000001</v>
          </cell>
          <cell r="AM370">
            <v>158962.38</v>
          </cell>
          <cell r="AN370">
            <v>165662.21</v>
          </cell>
        </row>
        <row r="371">
          <cell r="A371">
            <v>23662</v>
          </cell>
          <cell r="B371" t="str">
            <v>ASTORIA_5-9___</v>
          </cell>
          <cell r="C371" t="str">
            <v>N.Y.C.</v>
          </cell>
          <cell r="D371">
            <v>58318.13</v>
          </cell>
          <cell r="E371">
            <v>64880.21</v>
          </cell>
          <cell r="F371">
            <v>73983.97</v>
          </cell>
          <cell r="G371">
            <v>50217.72</v>
          </cell>
          <cell r="H371">
            <v>45956.24</v>
          </cell>
          <cell r="I371">
            <v>58671.254000000001</v>
          </cell>
          <cell r="J371">
            <v>39868.32</v>
          </cell>
          <cell r="K371">
            <v>34583.550000000003</v>
          </cell>
          <cell r="L371">
            <v>37985.870000000003</v>
          </cell>
          <cell r="M371">
            <v>37479.246666666666</v>
          </cell>
          <cell r="N371">
            <v>4688.87</v>
          </cell>
          <cell r="O371">
            <v>11830.46</v>
          </cell>
          <cell r="P371">
            <v>10833.58</v>
          </cell>
          <cell r="Q371">
            <v>21639.22</v>
          </cell>
          <cell r="R371">
            <v>11732.9</v>
          </cell>
          <cell r="S371">
            <v>72870.035999999993</v>
          </cell>
          <cell r="Z371">
            <v>182985.39</v>
          </cell>
          <cell r="AA371">
            <v>166413.66</v>
          </cell>
          <cell r="AB371">
            <v>217011.78</v>
          </cell>
          <cell r="AC371">
            <v>302077.57</v>
          </cell>
          <cell r="AD371">
            <v>217122.10000000003</v>
          </cell>
          <cell r="AE371">
            <v>121105.42</v>
          </cell>
          <cell r="AF371">
            <v>120903.12</v>
          </cell>
          <cell r="AG371">
            <v>134910.10999999999</v>
          </cell>
          <cell r="AH371">
            <v>116902.15</v>
          </cell>
          <cell r="AI371">
            <v>91385.76</v>
          </cell>
          <cell r="AJ371">
            <v>117041.31199999999</v>
          </cell>
          <cell r="AK371">
            <v>218945.72</v>
          </cell>
          <cell r="AL371">
            <v>200105.08</v>
          </cell>
          <cell r="AM371">
            <v>213828.44</v>
          </cell>
          <cell r="AN371">
            <v>210959.74666666667</v>
          </cell>
        </row>
        <row r="372">
          <cell r="A372">
            <v>23667</v>
          </cell>
          <cell r="B372" t="str">
            <v>RAVNSWD_8-11___</v>
          </cell>
          <cell r="C372" t="str">
            <v>N.Y.C.</v>
          </cell>
          <cell r="D372">
            <v>-35413.050000000003</v>
          </cell>
          <cell r="E372">
            <v>-22441.57</v>
          </cell>
          <cell r="F372">
            <v>8515.5300000000007</v>
          </cell>
          <cell r="G372">
            <v>13106.28</v>
          </cell>
          <cell r="H372">
            <v>40945.160000000003</v>
          </cell>
          <cell r="I372">
            <v>942.46999999999969</v>
          </cell>
          <cell r="J372">
            <v>36492.78</v>
          </cell>
          <cell r="K372">
            <v>23910.880000000001</v>
          </cell>
          <cell r="L372">
            <v>23756.53</v>
          </cell>
          <cell r="M372">
            <v>28053.396666666667</v>
          </cell>
          <cell r="N372">
            <v>4663.63</v>
          </cell>
          <cell r="O372">
            <v>10738.96</v>
          </cell>
          <cell r="P372">
            <v>9387.4500000000007</v>
          </cell>
          <cell r="Q372">
            <v>21294.13</v>
          </cell>
          <cell r="R372">
            <v>10243.98</v>
          </cell>
          <cell r="S372">
            <v>67593.78</v>
          </cell>
          <cell r="Z372">
            <v>154707.56</v>
          </cell>
          <cell r="AA372">
            <v>133063.21</v>
          </cell>
          <cell r="AB372">
            <v>180867.39</v>
          </cell>
          <cell r="AC372">
            <v>223780.96</v>
          </cell>
          <cell r="AD372">
            <v>173104.78</v>
          </cell>
          <cell r="AE372">
            <v>131447.94</v>
          </cell>
          <cell r="AF372">
            <v>69229.070000000007</v>
          </cell>
          <cell r="AG372">
            <v>24940.95</v>
          </cell>
          <cell r="AH372">
            <v>-46598.400000000001</v>
          </cell>
          <cell r="AI372">
            <v>70136.95</v>
          </cell>
          <cell r="AJ372">
            <v>49831.302000000003</v>
          </cell>
          <cell r="AK372">
            <v>192469.27</v>
          </cell>
          <cell r="AL372">
            <v>144167.15</v>
          </cell>
          <cell r="AM372">
            <v>162345.29999999999</v>
          </cell>
          <cell r="AN372">
            <v>166327.24</v>
          </cell>
        </row>
        <row r="373">
          <cell r="A373">
            <v>23726</v>
          </cell>
          <cell r="B373" t="str">
            <v>NARROWS_GT1_GRP</v>
          </cell>
          <cell r="C373" t="str">
            <v>N.Y.C.</v>
          </cell>
          <cell r="D373">
            <v>65115.77</v>
          </cell>
          <cell r="E373">
            <v>58642.09</v>
          </cell>
          <cell r="F373">
            <v>64475.41</v>
          </cell>
          <cell r="G373">
            <v>50038.12</v>
          </cell>
          <cell r="H373">
            <v>47823.71</v>
          </cell>
          <cell r="I373">
            <v>57219.02</v>
          </cell>
          <cell r="J373">
            <v>40024.160000000003</v>
          </cell>
          <cell r="K373">
            <v>34726.99</v>
          </cell>
          <cell r="L373">
            <v>37908.07</v>
          </cell>
          <cell r="M373">
            <v>37553.073333333334</v>
          </cell>
          <cell r="N373">
            <v>4659.12</v>
          </cell>
          <cell r="O373">
            <v>11845.15</v>
          </cell>
          <cell r="P373">
            <v>11837.84</v>
          </cell>
          <cell r="Q373">
            <v>21764.36</v>
          </cell>
          <cell r="R373">
            <v>11245.53</v>
          </cell>
          <cell r="S373">
            <v>73622.399999999994</v>
          </cell>
          <cell r="Z373">
            <v>182513.07</v>
          </cell>
          <cell r="AA373">
            <v>165926.72</v>
          </cell>
          <cell r="AB373">
            <v>216758.61</v>
          </cell>
          <cell r="AC373">
            <v>301195.76</v>
          </cell>
          <cell r="AD373">
            <v>216598.54</v>
          </cell>
          <cell r="AE373">
            <v>137011.51</v>
          </cell>
          <cell r="AF373">
            <v>121702.01</v>
          </cell>
          <cell r="AG373">
            <v>128203.92</v>
          </cell>
          <cell r="AH373">
            <v>112766.13</v>
          </cell>
          <cell r="AI373">
            <v>123303.29</v>
          </cell>
          <cell r="AJ373">
            <v>124597.372</v>
          </cell>
          <cell r="AK373">
            <v>218330.46</v>
          </cell>
          <cell r="AL373">
            <v>199764.28</v>
          </cell>
          <cell r="AM373">
            <v>213424.72</v>
          </cell>
          <cell r="AN373">
            <v>210506.48666666666</v>
          </cell>
        </row>
        <row r="374">
          <cell r="A374">
            <v>23727</v>
          </cell>
          <cell r="B374" t="str">
            <v>ASTORIA_GT4__</v>
          </cell>
          <cell r="C374" t="str">
            <v>N.Y.C.</v>
          </cell>
          <cell r="D374">
            <v>58361.02</v>
          </cell>
          <cell r="E374">
            <v>64918.71</v>
          </cell>
          <cell r="F374">
            <v>74021.83</v>
          </cell>
          <cell r="G374">
            <v>50233.83</v>
          </cell>
          <cell r="H374">
            <v>45966.05</v>
          </cell>
          <cell r="I374">
            <v>58700.288</v>
          </cell>
          <cell r="J374">
            <v>39777.01</v>
          </cell>
          <cell r="K374">
            <v>34504.29</v>
          </cell>
          <cell r="L374">
            <v>37961.19</v>
          </cell>
          <cell r="M374">
            <v>37414.163333333338</v>
          </cell>
          <cell r="N374">
            <v>4690.25</v>
          </cell>
          <cell r="O374">
            <v>11834.42</v>
          </cell>
          <cell r="P374">
            <v>10837.84</v>
          </cell>
          <cell r="Q374">
            <v>21646.21</v>
          </cell>
          <cell r="R374">
            <v>11735.38</v>
          </cell>
          <cell r="S374">
            <v>72892.92</v>
          </cell>
          <cell r="Z374">
            <v>182867.91</v>
          </cell>
          <cell r="AA374">
            <v>166305.54</v>
          </cell>
          <cell r="AB374">
            <v>216866.99</v>
          </cell>
          <cell r="AC374">
            <v>301879.76</v>
          </cell>
          <cell r="AD374">
            <v>216980.05</v>
          </cell>
          <cell r="AE374">
            <v>121105.42</v>
          </cell>
          <cell r="AF374">
            <v>120903.12</v>
          </cell>
          <cell r="AG374">
            <v>134930.79</v>
          </cell>
          <cell r="AH374">
            <v>116903.35</v>
          </cell>
          <cell r="AI374">
            <v>91393.86</v>
          </cell>
          <cell r="AJ374">
            <v>117047.30799999999</v>
          </cell>
          <cell r="AK374">
            <v>218824.95</v>
          </cell>
          <cell r="AL374">
            <v>199980.76</v>
          </cell>
          <cell r="AM374">
            <v>213689.03</v>
          </cell>
          <cell r="AN374">
            <v>210831.58</v>
          </cell>
        </row>
        <row r="375">
          <cell r="A375">
            <v>23728</v>
          </cell>
          <cell r="B375" t="str">
            <v>RAVENS_GT4-7___</v>
          </cell>
          <cell r="C375" t="str">
            <v>N.Y.C.</v>
          </cell>
          <cell r="D375">
            <v>80498.06</v>
          </cell>
          <cell r="E375">
            <v>65158.43</v>
          </cell>
          <cell r="F375">
            <v>64445.8</v>
          </cell>
          <cell r="G375">
            <v>50021.02</v>
          </cell>
          <cell r="H375">
            <v>27543.439999999999</v>
          </cell>
          <cell r="I375">
            <v>57533.349999999991</v>
          </cell>
          <cell r="J375">
            <v>38559.5</v>
          </cell>
          <cell r="K375">
            <v>33326.089999999997</v>
          </cell>
          <cell r="L375">
            <v>36635.96</v>
          </cell>
          <cell r="M375">
            <v>36173.85</v>
          </cell>
          <cell r="N375">
            <v>4662.75</v>
          </cell>
          <cell r="O375">
            <v>10743.42</v>
          </cell>
          <cell r="P375">
            <v>10796.83</v>
          </cell>
          <cell r="Q375">
            <v>21186.29</v>
          </cell>
          <cell r="R375">
            <v>10149.459999999999</v>
          </cell>
          <cell r="S375">
            <v>69046.5</v>
          </cell>
          <cell r="Z375">
            <v>171979.42</v>
          </cell>
          <cell r="AA375">
            <v>155307.67000000001</v>
          </cell>
          <cell r="AB375">
            <v>184856.05</v>
          </cell>
          <cell r="AC375">
            <v>230943.58</v>
          </cell>
          <cell r="AD375">
            <v>185771.68</v>
          </cell>
          <cell r="AE375">
            <v>137904.47</v>
          </cell>
          <cell r="AF375">
            <v>127975.09</v>
          </cell>
          <cell r="AG375">
            <v>137310.70000000001</v>
          </cell>
          <cell r="AH375">
            <v>132436.20000000001</v>
          </cell>
          <cell r="AI375">
            <v>120652.66</v>
          </cell>
          <cell r="AJ375">
            <v>131255.82399999999</v>
          </cell>
          <cell r="AK375">
            <v>192514.88</v>
          </cell>
          <cell r="AL375">
            <v>147179.16</v>
          </cell>
          <cell r="AM375">
            <v>165076.97</v>
          </cell>
          <cell r="AN375">
            <v>168257.00333333333</v>
          </cell>
        </row>
        <row r="376">
          <cell r="A376">
            <v>23730</v>
          </cell>
          <cell r="B376" t="str">
            <v>RAVENSWD_GT2___</v>
          </cell>
          <cell r="C376" t="str">
            <v>N.Y.C.</v>
          </cell>
          <cell r="D376">
            <v>53222.09</v>
          </cell>
          <cell r="E376">
            <v>41178</v>
          </cell>
          <cell r="F376">
            <v>50509.31</v>
          </cell>
          <cell r="G376">
            <v>32791</v>
          </cell>
          <cell r="H376">
            <v>32316.69</v>
          </cell>
          <cell r="I376">
            <v>42003.417999999998</v>
          </cell>
          <cell r="J376">
            <v>37083.160000000003</v>
          </cell>
          <cell r="K376">
            <v>27604.240000000002</v>
          </cell>
          <cell r="L376">
            <v>29411.99</v>
          </cell>
          <cell r="M376">
            <v>31366.463333333337</v>
          </cell>
          <cell r="N376">
            <v>4616.41</v>
          </cell>
          <cell r="O376">
            <v>8360.81</v>
          </cell>
          <cell r="P376">
            <v>8920.06</v>
          </cell>
          <cell r="Q376">
            <v>21126.3</v>
          </cell>
          <cell r="R376">
            <v>10089.469999999999</v>
          </cell>
          <cell r="S376">
            <v>63735.66</v>
          </cell>
          <cell r="Z376">
            <v>154029.01999999999</v>
          </cell>
          <cell r="AA376">
            <v>135613.67000000001</v>
          </cell>
          <cell r="AB376">
            <v>180935.53</v>
          </cell>
          <cell r="AC376">
            <v>225950.3</v>
          </cell>
          <cell r="AD376">
            <v>174132.13</v>
          </cell>
          <cell r="AE376">
            <v>115454.25</v>
          </cell>
          <cell r="AF376">
            <v>111794.01</v>
          </cell>
          <cell r="AG376">
            <v>116087.01</v>
          </cell>
          <cell r="AH376">
            <v>94330.85</v>
          </cell>
          <cell r="AI376">
            <v>86277.88</v>
          </cell>
          <cell r="AJ376">
            <v>104788.8</v>
          </cell>
          <cell r="AK376">
            <v>192513.67</v>
          </cell>
          <cell r="AL376">
            <v>144301.76000000001</v>
          </cell>
          <cell r="AM376">
            <v>162404.29</v>
          </cell>
          <cell r="AN376">
            <v>166406.57333333336</v>
          </cell>
        </row>
        <row r="377">
          <cell r="A377">
            <v>23731</v>
          </cell>
          <cell r="B377" t="str">
            <v>ASTORIA_GT3__</v>
          </cell>
          <cell r="C377" t="str">
            <v>N.Y.C.</v>
          </cell>
          <cell r="D377">
            <v>58361.02</v>
          </cell>
          <cell r="E377">
            <v>64918.71</v>
          </cell>
          <cell r="F377">
            <v>74021.83</v>
          </cell>
          <cell r="G377">
            <v>50233.83</v>
          </cell>
          <cell r="H377">
            <v>45966.05</v>
          </cell>
          <cell r="I377">
            <v>58700.288</v>
          </cell>
          <cell r="J377">
            <v>39777.01</v>
          </cell>
          <cell r="K377">
            <v>34504.29</v>
          </cell>
          <cell r="L377">
            <v>37961.19</v>
          </cell>
          <cell r="M377">
            <v>37414.163333333338</v>
          </cell>
          <cell r="N377">
            <v>4690.25</v>
          </cell>
          <cell r="O377">
            <v>11834.42</v>
          </cell>
          <cell r="P377">
            <v>10837.84</v>
          </cell>
          <cell r="Q377">
            <v>21646.21</v>
          </cell>
          <cell r="R377">
            <v>11735.38</v>
          </cell>
          <cell r="S377">
            <v>72892.92</v>
          </cell>
          <cell r="Z377">
            <v>182867.91</v>
          </cell>
          <cell r="AA377">
            <v>166305.54</v>
          </cell>
          <cell r="AB377">
            <v>216866.99</v>
          </cell>
          <cell r="AC377">
            <v>301879.76</v>
          </cell>
          <cell r="AD377">
            <v>216980.05</v>
          </cell>
          <cell r="AE377">
            <v>121105.42</v>
          </cell>
          <cell r="AF377">
            <v>120903.12</v>
          </cell>
          <cell r="AG377">
            <v>134930.79</v>
          </cell>
          <cell r="AH377">
            <v>116903.35</v>
          </cell>
          <cell r="AI377">
            <v>91393.86</v>
          </cell>
          <cell r="AJ377">
            <v>117047.30799999999</v>
          </cell>
          <cell r="AK377">
            <v>218824.95</v>
          </cell>
          <cell r="AL377">
            <v>199980.76</v>
          </cell>
          <cell r="AM377">
            <v>213689.03</v>
          </cell>
          <cell r="AN377">
            <v>210831.58</v>
          </cell>
        </row>
        <row r="378">
          <cell r="A378">
            <v>23732</v>
          </cell>
          <cell r="B378" t="str">
            <v>GOWANUS_GT_1_GRP</v>
          </cell>
          <cell r="C378" t="str">
            <v>N.Y.C.</v>
          </cell>
          <cell r="D378">
            <v>64875.54</v>
          </cell>
          <cell r="E378">
            <v>58679.360000000001</v>
          </cell>
          <cell r="F378">
            <v>64613.23</v>
          </cell>
          <cell r="G378">
            <v>50111.91</v>
          </cell>
          <cell r="H378">
            <v>47820.15</v>
          </cell>
          <cell r="I378">
            <v>57220.038</v>
          </cell>
          <cell r="J378">
            <v>40064.449999999997</v>
          </cell>
          <cell r="K378">
            <v>34764.120000000003</v>
          </cell>
          <cell r="L378">
            <v>37957.480000000003</v>
          </cell>
          <cell r="M378">
            <v>37595.350000000006</v>
          </cell>
          <cell r="N378">
            <v>4655.8500000000004</v>
          </cell>
          <cell r="O378">
            <v>11834.42</v>
          </cell>
          <cell r="P378">
            <v>11838.24</v>
          </cell>
          <cell r="Q378">
            <v>21747.93</v>
          </cell>
          <cell r="R378">
            <v>11236.33</v>
          </cell>
          <cell r="S378">
            <v>73575.323999999993</v>
          </cell>
          <cell r="Z378">
            <v>182686.3</v>
          </cell>
          <cell r="AA378">
            <v>166065.24</v>
          </cell>
          <cell r="AB378">
            <v>216988.77</v>
          </cell>
          <cell r="AC378">
            <v>301536.62</v>
          </cell>
          <cell r="AD378">
            <v>216819.23249999998</v>
          </cell>
          <cell r="AE378">
            <v>137049.57</v>
          </cell>
          <cell r="AF378">
            <v>121475.71</v>
          </cell>
          <cell r="AG378">
            <v>127603.43</v>
          </cell>
          <cell r="AH378">
            <v>112723.03</v>
          </cell>
          <cell r="AI378">
            <v>123169.8</v>
          </cell>
          <cell r="AJ378">
            <v>124404.308</v>
          </cell>
          <cell r="AK378">
            <v>218538.4</v>
          </cell>
          <cell r="AL378">
            <v>199964.71</v>
          </cell>
          <cell r="AM378">
            <v>213650.64</v>
          </cell>
          <cell r="AN378">
            <v>210717.91666666666</v>
          </cell>
        </row>
        <row r="379">
          <cell r="A379">
            <v>23733</v>
          </cell>
          <cell r="B379" t="str">
            <v>RAVENSWD_GT3___</v>
          </cell>
          <cell r="C379" t="str">
            <v>N.Y.C.</v>
          </cell>
          <cell r="D379">
            <v>53222.09</v>
          </cell>
          <cell r="E379">
            <v>41178</v>
          </cell>
          <cell r="F379">
            <v>50509.31</v>
          </cell>
          <cell r="G379">
            <v>32791</v>
          </cell>
          <cell r="H379">
            <v>32316.69</v>
          </cell>
          <cell r="I379">
            <v>42003.417999999998</v>
          </cell>
          <cell r="J379">
            <v>37083.160000000003</v>
          </cell>
          <cell r="K379">
            <v>27604.240000000002</v>
          </cell>
          <cell r="L379">
            <v>29411.99</v>
          </cell>
          <cell r="M379">
            <v>31366.463333333337</v>
          </cell>
          <cell r="N379">
            <v>4616.41</v>
          </cell>
          <cell r="O379">
            <v>8360.81</v>
          </cell>
          <cell r="P379">
            <v>8920.06</v>
          </cell>
          <cell r="Q379">
            <v>21126.3</v>
          </cell>
          <cell r="R379">
            <v>10089.469999999999</v>
          </cell>
          <cell r="S379">
            <v>63735.66</v>
          </cell>
          <cell r="Z379">
            <v>154029.01999999999</v>
          </cell>
          <cell r="AA379">
            <v>135613.67000000001</v>
          </cell>
          <cell r="AB379">
            <v>180935.53</v>
          </cell>
          <cell r="AC379">
            <v>225950.3</v>
          </cell>
          <cell r="AD379">
            <v>174132.13</v>
          </cell>
          <cell r="AE379">
            <v>115454.25</v>
          </cell>
          <cell r="AF379">
            <v>111794.01</v>
          </cell>
          <cell r="AG379">
            <v>116087.01</v>
          </cell>
          <cell r="AH379">
            <v>94330.85</v>
          </cell>
          <cell r="AI379">
            <v>86277.88</v>
          </cell>
          <cell r="AJ379">
            <v>104788.8</v>
          </cell>
          <cell r="AK379">
            <v>192513.67</v>
          </cell>
          <cell r="AL379">
            <v>144301.76000000001</v>
          </cell>
          <cell r="AM379">
            <v>162404.29</v>
          </cell>
          <cell r="AN379">
            <v>166406.57333333336</v>
          </cell>
        </row>
        <row r="380">
          <cell r="A380">
            <v>23741</v>
          </cell>
          <cell r="B380" t="str">
            <v>NARROWS_GT2_GRP</v>
          </cell>
          <cell r="C380" t="str">
            <v>N.Y.C.</v>
          </cell>
          <cell r="D380">
            <v>64875.53</v>
          </cell>
          <cell r="E380">
            <v>58957.23</v>
          </cell>
          <cell r="F380">
            <v>64885.31</v>
          </cell>
          <cell r="G380">
            <v>50205.74</v>
          </cell>
          <cell r="H380">
            <v>47819.33</v>
          </cell>
          <cell r="I380">
            <v>57348.628000000004</v>
          </cell>
          <cell r="J380">
            <v>40132.69</v>
          </cell>
          <cell r="K380">
            <v>34825.99</v>
          </cell>
          <cell r="L380">
            <v>38035.86</v>
          </cell>
          <cell r="M380">
            <v>37664.846666666665</v>
          </cell>
          <cell r="N380">
            <v>4655.5</v>
          </cell>
          <cell r="O380">
            <v>11837.4</v>
          </cell>
          <cell r="P380">
            <v>11837.84</v>
          </cell>
          <cell r="Q380">
            <v>21746.2</v>
          </cell>
          <cell r="R380">
            <v>11235.38</v>
          </cell>
          <cell r="S380">
            <v>73574.784</v>
          </cell>
          <cell r="Z380">
            <v>182985.41</v>
          </cell>
          <cell r="AA380">
            <v>166313.66</v>
          </cell>
          <cell r="AB380">
            <v>217373.05</v>
          </cell>
          <cell r="AC380">
            <v>302097.57</v>
          </cell>
          <cell r="AD380">
            <v>217192.42249999999</v>
          </cell>
          <cell r="AE380">
            <v>137011.51</v>
          </cell>
          <cell r="AF380">
            <v>121475.71</v>
          </cell>
          <cell r="AG380">
            <v>127603.44</v>
          </cell>
          <cell r="AH380">
            <v>112723.04</v>
          </cell>
          <cell r="AI380">
            <v>123169.8</v>
          </cell>
          <cell r="AJ380">
            <v>124396.7</v>
          </cell>
          <cell r="AK380">
            <v>218896.99</v>
          </cell>
          <cell r="AL380">
            <v>200305.07</v>
          </cell>
          <cell r="AM380">
            <v>214028.43</v>
          </cell>
          <cell r="AN380">
            <v>211076.83</v>
          </cell>
        </row>
        <row r="381">
          <cell r="A381">
            <v>23751</v>
          </cell>
          <cell r="B381" t="str">
            <v>GOWANUS_GT_4_GRP</v>
          </cell>
          <cell r="C381" t="str">
            <v>N.Y.C.</v>
          </cell>
          <cell r="D381">
            <v>64875.57</v>
          </cell>
          <cell r="E381">
            <v>58528.74</v>
          </cell>
          <cell r="F381">
            <v>64457.79</v>
          </cell>
          <cell r="G381">
            <v>50033.01</v>
          </cell>
          <cell r="H381">
            <v>47827.99</v>
          </cell>
          <cell r="I381">
            <v>57144.62000000001</v>
          </cell>
          <cell r="J381">
            <v>40132.69</v>
          </cell>
          <cell r="K381">
            <v>34825.99</v>
          </cell>
          <cell r="L381">
            <v>38035.870000000003</v>
          </cell>
          <cell r="M381">
            <v>37664.85</v>
          </cell>
          <cell r="N381">
            <v>4659.01</v>
          </cell>
          <cell r="O381">
            <v>11845.12</v>
          </cell>
          <cell r="P381">
            <v>11837.84</v>
          </cell>
          <cell r="Q381">
            <v>21763.64</v>
          </cell>
          <cell r="R381">
            <v>11245.04</v>
          </cell>
          <cell r="S381">
            <v>73620.78</v>
          </cell>
          <cell r="Z381">
            <v>182985.41</v>
          </cell>
          <cell r="AA381">
            <v>166313.65</v>
          </cell>
          <cell r="AB381">
            <v>217373.05</v>
          </cell>
          <cell r="AC381">
            <v>302097.57</v>
          </cell>
          <cell r="AD381">
            <v>217192.41999999998</v>
          </cell>
          <cell r="AE381">
            <v>137011.5</v>
          </cell>
          <cell r="AF381">
            <v>121475.72</v>
          </cell>
          <cell r="AG381">
            <v>127603.43</v>
          </cell>
          <cell r="AH381">
            <v>112723.03</v>
          </cell>
          <cell r="AI381">
            <v>123169.8</v>
          </cell>
          <cell r="AJ381">
            <v>124396.69600000003</v>
          </cell>
          <cell r="AK381">
            <v>218896.99</v>
          </cell>
          <cell r="AL381">
            <v>200305.07</v>
          </cell>
          <cell r="AM381">
            <v>214028.43</v>
          </cell>
          <cell r="AN381">
            <v>211076.83</v>
          </cell>
        </row>
        <row r="382">
          <cell r="A382">
            <v>23752</v>
          </cell>
          <cell r="B382" t="str">
            <v>CORNELL____</v>
          </cell>
          <cell r="C382" t="str">
            <v>CENTRL</v>
          </cell>
          <cell r="D382">
            <v>6091.35</v>
          </cell>
          <cell r="E382">
            <v>3773.12</v>
          </cell>
          <cell r="F382">
            <v>8917.24</v>
          </cell>
          <cell r="G382">
            <v>2884.39</v>
          </cell>
          <cell r="H382">
            <v>2548.92</v>
          </cell>
          <cell r="I382">
            <v>4843.003999999999</v>
          </cell>
          <cell r="J382">
            <v>3020.93</v>
          </cell>
          <cell r="K382">
            <v>1045.22</v>
          </cell>
          <cell r="L382">
            <v>-102.69</v>
          </cell>
          <cell r="M382">
            <v>1321.1533333333332</v>
          </cell>
          <cell r="N382">
            <v>1225.6500000000001</v>
          </cell>
          <cell r="O382">
            <v>1278.04</v>
          </cell>
          <cell r="P382">
            <v>2227.69</v>
          </cell>
          <cell r="Q382">
            <v>3269.59</v>
          </cell>
          <cell r="R382">
            <v>1161.6199999999999</v>
          </cell>
          <cell r="S382">
            <v>10995.108</v>
          </cell>
          <cell r="Z382">
            <v>25482.78</v>
          </cell>
          <cell r="AA382">
            <v>21298.82</v>
          </cell>
          <cell r="AB382">
            <v>28834.14</v>
          </cell>
          <cell r="AC382">
            <v>36706.85</v>
          </cell>
          <cell r="AD382">
            <v>28080.647499999999</v>
          </cell>
          <cell r="AE382">
            <v>16619.57</v>
          </cell>
          <cell r="AF382">
            <v>5000.8999999999996</v>
          </cell>
          <cell r="AG382">
            <v>4540.91</v>
          </cell>
          <cell r="AH382">
            <v>3778.61</v>
          </cell>
          <cell r="AI382">
            <v>6342.68</v>
          </cell>
          <cell r="AJ382">
            <v>7256.5339999999997</v>
          </cell>
          <cell r="AK382">
            <v>42376.84</v>
          </cell>
          <cell r="AL382">
            <v>15076.35</v>
          </cell>
          <cell r="AM382">
            <v>24288.44</v>
          </cell>
          <cell r="AN382">
            <v>27247.209999999995</v>
          </cell>
        </row>
        <row r="383">
          <cell r="A383">
            <v>23774</v>
          </cell>
          <cell r="B383" t="str">
            <v>NM_WEST___NUG</v>
          </cell>
          <cell r="C383" t="str">
            <v>WEST</v>
          </cell>
          <cell r="D383">
            <v>3001.06</v>
          </cell>
          <cell r="E383">
            <v>2528.98</v>
          </cell>
          <cell r="F383">
            <v>7843.81</v>
          </cell>
          <cell r="G383">
            <v>1811.64</v>
          </cell>
          <cell r="H383">
            <v>1608.86</v>
          </cell>
          <cell r="I383">
            <v>3358.87</v>
          </cell>
          <cell r="J383">
            <v>790.29</v>
          </cell>
          <cell r="K383">
            <v>-1270.1199999999999</v>
          </cell>
          <cell r="L383">
            <v>-3190.8</v>
          </cell>
          <cell r="M383">
            <v>-1223.5433333333333</v>
          </cell>
          <cell r="N383">
            <v>1145.43</v>
          </cell>
          <cell r="O383">
            <v>837.87</v>
          </cell>
          <cell r="P383">
            <v>2131.58</v>
          </cell>
          <cell r="Q383">
            <v>2232.0500000000002</v>
          </cell>
          <cell r="R383">
            <v>739.24</v>
          </cell>
          <cell r="S383">
            <v>8503.4039999999986</v>
          </cell>
          <cell r="Z383">
            <v>17482.490000000002</v>
          </cell>
          <cell r="AA383">
            <v>14144.56</v>
          </cell>
          <cell r="AB383">
            <v>18668.990000000002</v>
          </cell>
          <cell r="AC383">
            <v>25290.82</v>
          </cell>
          <cell r="AD383">
            <v>18896.715000000004</v>
          </cell>
          <cell r="AE383">
            <v>9173.48</v>
          </cell>
          <cell r="AF383">
            <v>4618.1400000000003</v>
          </cell>
          <cell r="AG383">
            <v>4135.8</v>
          </cell>
          <cell r="AH383">
            <v>3777.52</v>
          </cell>
          <cell r="AI383">
            <v>4027.17</v>
          </cell>
          <cell r="AJ383">
            <v>5146.4220000000005</v>
          </cell>
          <cell r="AK383">
            <v>26494.22</v>
          </cell>
          <cell r="AL383">
            <v>8600.5300000000007</v>
          </cell>
          <cell r="AM383">
            <v>17408.23</v>
          </cell>
          <cell r="AN383">
            <v>17500.993333333332</v>
          </cell>
        </row>
        <row r="384">
          <cell r="A384">
            <v>23809</v>
          </cell>
          <cell r="B384" t="str">
            <v>US___GYPSUM</v>
          </cell>
          <cell r="C384" t="str">
            <v>GENESE</v>
          </cell>
          <cell r="D384">
            <v>2877.2</v>
          </cell>
          <cell r="E384">
            <v>2390.9899999999998</v>
          </cell>
          <cell r="F384">
            <v>7320.1</v>
          </cell>
          <cell r="G384">
            <v>1729.63</v>
          </cell>
          <cell r="H384">
            <v>1538.7</v>
          </cell>
          <cell r="I384">
            <v>3171.3240000000005</v>
          </cell>
          <cell r="J384">
            <v>886.15</v>
          </cell>
          <cell r="K384">
            <v>-1005.52</v>
          </cell>
          <cell r="L384">
            <v>-2721.86</v>
          </cell>
          <cell r="M384">
            <v>-947.07666666666671</v>
          </cell>
          <cell r="N384">
            <v>1057.6600000000001</v>
          </cell>
          <cell r="O384">
            <v>797.96</v>
          </cell>
          <cell r="P384">
            <v>1991.31</v>
          </cell>
          <cell r="Q384">
            <v>2132.4</v>
          </cell>
          <cell r="R384">
            <v>706.45</v>
          </cell>
          <cell r="S384">
            <v>8022.9359999999997</v>
          </cell>
          <cell r="Z384">
            <v>16973.86</v>
          </cell>
          <cell r="AA384">
            <v>13595.72</v>
          </cell>
          <cell r="AB384">
            <v>17921.810000000001</v>
          </cell>
          <cell r="AC384">
            <v>24277.41</v>
          </cell>
          <cell r="AD384">
            <v>18192.2</v>
          </cell>
          <cell r="AE384">
            <v>7456.81</v>
          </cell>
          <cell r="AF384">
            <v>4295.9399999999996</v>
          </cell>
          <cell r="AG384">
            <v>3734.63</v>
          </cell>
          <cell r="AH384">
            <v>3489.01</v>
          </cell>
          <cell r="AI384">
            <v>3857.2</v>
          </cell>
          <cell r="AJ384">
            <v>4566.7179999999998</v>
          </cell>
          <cell r="AK384">
            <v>22344.5</v>
          </cell>
          <cell r="AL384">
            <v>8560.64</v>
          </cell>
          <cell r="AM384">
            <v>17008.830000000002</v>
          </cell>
          <cell r="AN384">
            <v>15971.323333333334</v>
          </cell>
        </row>
        <row r="385">
          <cell r="A385">
            <v>24027</v>
          </cell>
          <cell r="B385" t="str">
            <v>BEEBEE_ISLND___HYD</v>
          </cell>
          <cell r="C385" t="str">
            <v>MHK_VL</v>
          </cell>
          <cell r="D385">
            <v>1236.2</v>
          </cell>
          <cell r="E385">
            <v>705.37</v>
          </cell>
          <cell r="F385">
            <v>2015.24</v>
          </cell>
          <cell r="G385">
            <v>519.54</v>
          </cell>
          <cell r="H385">
            <v>458.46</v>
          </cell>
          <cell r="I385">
            <v>986.9620000000001</v>
          </cell>
          <cell r="J385">
            <v>505.89</v>
          </cell>
          <cell r="K385">
            <v>19.78</v>
          </cell>
          <cell r="L385">
            <v>-206.6</v>
          </cell>
          <cell r="M385">
            <v>106.35666666666664</v>
          </cell>
          <cell r="N385">
            <v>248.74</v>
          </cell>
          <cell r="O385">
            <v>242.01</v>
          </cell>
          <cell r="P385">
            <v>590.61</v>
          </cell>
          <cell r="Q385">
            <v>628.53</v>
          </cell>
          <cell r="R385">
            <v>229.03</v>
          </cell>
          <cell r="S385">
            <v>2326.7039999999997</v>
          </cell>
          <cell r="Z385">
            <v>4697.79</v>
          </cell>
          <cell r="AA385">
            <v>3996.26</v>
          </cell>
          <cell r="AB385">
            <v>5401.08</v>
          </cell>
          <cell r="AC385">
            <v>7767.73</v>
          </cell>
          <cell r="AD385">
            <v>5465.7150000000001</v>
          </cell>
          <cell r="AE385">
            <v>4176.79</v>
          </cell>
          <cell r="AF385">
            <v>1323.67</v>
          </cell>
          <cell r="AG385">
            <v>1040.74</v>
          </cell>
          <cell r="AH385">
            <v>862.72</v>
          </cell>
          <cell r="AI385">
            <v>1366.11</v>
          </cell>
          <cell r="AJ385">
            <v>1754.0060000000001</v>
          </cell>
          <cell r="AK385">
            <v>9595.08</v>
          </cell>
          <cell r="AL385">
            <v>3108.1</v>
          </cell>
          <cell r="AM385">
            <v>5632.34</v>
          </cell>
          <cell r="AN385">
            <v>6111.84</v>
          </cell>
        </row>
        <row r="386">
          <cell r="A386">
            <v>24031</v>
          </cell>
          <cell r="B386" t="str">
            <v>HOLTSVIL_1-5__GRP1</v>
          </cell>
          <cell r="C386" t="str">
            <v>LONGIL</v>
          </cell>
          <cell r="J386">
            <v>36104.03</v>
          </cell>
          <cell r="K386">
            <v>28342.959999999999</v>
          </cell>
          <cell r="L386">
            <v>30230.240000000002</v>
          </cell>
          <cell r="M386">
            <v>31559.076666666664</v>
          </cell>
          <cell r="Z386">
            <v>156719.69</v>
          </cell>
          <cell r="AA386">
            <v>136166.91</v>
          </cell>
          <cell r="AB386">
            <v>185287.98</v>
          </cell>
          <cell r="AC386">
            <v>214256.69</v>
          </cell>
          <cell r="AD386">
            <v>173107.8175</v>
          </cell>
          <cell r="AE386">
            <v>76195.69</v>
          </cell>
          <cell r="AF386">
            <v>64108.75</v>
          </cell>
          <cell r="AG386">
            <v>62408.13</v>
          </cell>
          <cell r="AH386">
            <v>36654.129999999997</v>
          </cell>
          <cell r="AI386">
            <v>54623.68</v>
          </cell>
          <cell r="AJ386">
            <v>58798.076000000001</v>
          </cell>
          <cell r="AK386">
            <v>197644.69</v>
          </cell>
          <cell r="AL386">
            <v>147913.53</v>
          </cell>
          <cell r="AM386">
            <v>164551.26</v>
          </cell>
          <cell r="AN386">
            <v>170036.49333333332</v>
          </cell>
        </row>
        <row r="387">
          <cell r="A387">
            <v>24032</v>
          </cell>
          <cell r="B387" t="str">
            <v>HOLTSVIL6-10__GRP2</v>
          </cell>
          <cell r="C387" t="str">
            <v>LONGIL</v>
          </cell>
          <cell r="J387">
            <v>36281.269999999997</v>
          </cell>
          <cell r="K387">
            <v>28480.26</v>
          </cell>
          <cell r="L387">
            <v>30376.16</v>
          </cell>
          <cell r="M387">
            <v>31712.563333333335</v>
          </cell>
          <cell r="Z387">
            <v>157471.48000000001</v>
          </cell>
          <cell r="AA387">
            <v>136827.46</v>
          </cell>
          <cell r="AB387">
            <v>186170.75</v>
          </cell>
          <cell r="AC387">
            <v>215290.49</v>
          </cell>
          <cell r="AD387">
            <v>173940.04499999998</v>
          </cell>
          <cell r="AE387">
            <v>76529.919999999998</v>
          </cell>
          <cell r="AF387">
            <v>64423.72</v>
          </cell>
          <cell r="AG387">
            <v>62676.33</v>
          </cell>
          <cell r="AH387">
            <v>36819.19</v>
          </cell>
          <cell r="AI387">
            <v>54874.99</v>
          </cell>
          <cell r="AJ387">
            <v>59064.83</v>
          </cell>
          <cell r="AK387">
            <v>198606.59</v>
          </cell>
          <cell r="AL387">
            <v>148631.73000000001</v>
          </cell>
          <cell r="AM387">
            <v>165350.97</v>
          </cell>
          <cell r="AN387">
            <v>170863.09666666668</v>
          </cell>
        </row>
        <row r="388">
          <cell r="A388">
            <v>24033</v>
          </cell>
          <cell r="B388" t="str">
            <v>BARRETT_9-12__GRP3</v>
          </cell>
          <cell r="C388" t="str">
            <v>LONGIL</v>
          </cell>
          <cell r="J388">
            <v>35764.379999999997</v>
          </cell>
          <cell r="K388">
            <v>28088.93</v>
          </cell>
          <cell r="L388">
            <v>29944.7</v>
          </cell>
          <cell r="M388">
            <v>31266.00333333333</v>
          </cell>
          <cell r="Z388">
            <v>155280.66</v>
          </cell>
          <cell r="AA388">
            <v>134939.98000000001</v>
          </cell>
          <cell r="AB388">
            <v>183579.14</v>
          </cell>
          <cell r="AC388">
            <v>212263.3</v>
          </cell>
          <cell r="AD388">
            <v>171515.77000000002</v>
          </cell>
          <cell r="AE388">
            <v>75336.31</v>
          </cell>
          <cell r="AF388">
            <v>63623.23</v>
          </cell>
          <cell r="AG388">
            <v>61874.17</v>
          </cell>
          <cell r="AH388">
            <v>36276.120000000003</v>
          </cell>
          <cell r="AI388">
            <v>54018.080000000002</v>
          </cell>
          <cell r="AJ388">
            <v>58225.582000000009</v>
          </cell>
          <cell r="AK388">
            <v>195860.62</v>
          </cell>
          <cell r="AL388">
            <v>146576.49</v>
          </cell>
          <cell r="AM388">
            <v>163064.73000000001</v>
          </cell>
          <cell r="AN388">
            <v>168500.61333333331</v>
          </cell>
        </row>
        <row r="389">
          <cell r="A389">
            <v>24034</v>
          </cell>
          <cell r="B389" t="str">
            <v>BARRETT_9-8__GRP4</v>
          </cell>
          <cell r="C389" t="str">
            <v>LONGIL</v>
          </cell>
          <cell r="J389">
            <v>35764.379999999997</v>
          </cell>
          <cell r="K389">
            <v>28088.93</v>
          </cell>
          <cell r="L389">
            <v>29944.7</v>
          </cell>
          <cell r="M389">
            <v>31266.00333333333</v>
          </cell>
          <cell r="Z389">
            <v>155280.66</v>
          </cell>
          <cell r="AA389">
            <v>134939.98000000001</v>
          </cell>
          <cell r="AB389">
            <v>183579.14</v>
          </cell>
          <cell r="AC389">
            <v>212263.3</v>
          </cell>
          <cell r="AD389">
            <v>171515.77000000002</v>
          </cell>
          <cell r="AE389">
            <v>75336.31</v>
          </cell>
          <cell r="AF389">
            <v>63623.23</v>
          </cell>
          <cell r="AG389">
            <v>61874.17</v>
          </cell>
          <cell r="AH389">
            <v>36276.120000000003</v>
          </cell>
          <cell r="AI389">
            <v>54018.080000000002</v>
          </cell>
          <cell r="AJ389">
            <v>58225.582000000009</v>
          </cell>
          <cell r="AK389">
            <v>195860.62</v>
          </cell>
          <cell r="AL389">
            <v>146576.49</v>
          </cell>
          <cell r="AM389">
            <v>163064.73000000001</v>
          </cell>
          <cell r="AN389">
            <v>168500.61333333331</v>
          </cell>
        </row>
        <row r="390">
          <cell r="A390">
            <v>24038</v>
          </cell>
          <cell r="B390" t="str">
            <v>WADING_RIVER_1-3_GRP5</v>
          </cell>
          <cell r="C390" t="str">
            <v>LONGIL</v>
          </cell>
          <cell r="J390">
            <v>36272.03</v>
          </cell>
          <cell r="K390">
            <v>28474.01</v>
          </cell>
          <cell r="L390">
            <v>30369.64</v>
          </cell>
          <cell r="M390">
            <v>31705.226666666666</v>
          </cell>
          <cell r="Z390">
            <v>157446.59</v>
          </cell>
          <cell r="AA390">
            <v>136797.56</v>
          </cell>
          <cell r="AB390">
            <v>186147.82</v>
          </cell>
          <cell r="AC390">
            <v>215247.78</v>
          </cell>
          <cell r="AD390">
            <v>173909.9375</v>
          </cell>
          <cell r="AE390">
            <v>76542.600000000006</v>
          </cell>
          <cell r="AF390">
            <v>64398.15</v>
          </cell>
          <cell r="AG390">
            <v>62681.89</v>
          </cell>
          <cell r="AH390">
            <v>36820.339999999997</v>
          </cell>
          <cell r="AI390">
            <v>54880.75</v>
          </cell>
          <cell r="AJ390">
            <v>59064.745999999999</v>
          </cell>
          <cell r="AK390">
            <v>198561.59</v>
          </cell>
          <cell r="AL390">
            <v>148598.73000000001</v>
          </cell>
          <cell r="AM390">
            <v>165313.78</v>
          </cell>
          <cell r="AN390">
            <v>170824.69999999998</v>
          </cell>
        </row>
        <row r="391">
          <cell r="A391">
            <v>24055</v>
          </cell>
          <cell r="B391" t="str">
            <v>NMNORTH__NUG</v>
          </cell>
          <cell r="C391" t="str">
            <v>NORTH</v>
          </cell>
          <cell r="D391">
            <v>686.63</v>
          </cell>
          <cell r="E391">
            <v>-65.17</v>
          </cell>
          <cell r="F391">
            <v>1645.64</v>
          </cell>
          <cell r="G391">
            <v>-46.97</v>
          </cell>
          <cell r="H391">
            <v>-42.03</v>
          </cell>
          <cell r="I391">
            <v>435.62000000000006</v>
          </cell>
          <cell r="J391">
            <v>-524.49</v>
          </cell>
          <cell r="K391">
            <v>-613.48</v>
          </cell>
          <cell r="L391">
            <v>-460.23</v>
          </cell>
          <cell r="M391">
            <v>-532.73333333333335</v>
          </cell>
          <cell r="N391">
            <v>8.56</v>
          </cell>
          <cell r="O391">
            <v>-14.83</v>
          </cell>
          <cell r="P391">
            <v>198.19</v>
          </cell>
          <cell r="Q391">
            <v>5.38</v>
          </cell>
          <cell r="R391">
            <v>3.12</v>
          </cell>
          <cell r="S391">
            <v>240.50399999999996</v>
          </cell>
          <cell r="Z391">
            <v>-1726.67</v>
          </cell>
          <cell r="AA391">
            <v>-1817.79</v>
          </cell>
          <cell r="AB391">
            <v>-2332.37</v>
          </cell>
          <cell r="AC391">
            <v>-2357.9699999999998</v>
          </cell>
          <cell r="AD391">
            <v>-2058.6999999999998</v>
          </cell>
          <cell r="AE391">
            <v>2116.04</v>
          </cell>
          <cell r="AF391">
            <v>1198.3800000000001</v>
          </cell>
          <cell r="AG391">
            <v>228.22</v>
          </cell>
          <cell r="AH391">
            <v>90.52</v>
          </cell>
          <cell r="AI391">
            <v>30.91</v>
          </cell>
          <cell r="AJ391">
            <v>732.81399999999996</v>
          </cell>
          <cell r="AK391">
            <v>-1980.52</v>
          </cell>
          <cell r="AL391">
            <v>-1801.82</v>
          </cell>
          <cell r="AM391">
            <v>-1300.3399999999999</v>
          </cell>
          <cell r="AN391">
            <v>-1694.2266666666667</v>
          </cell>
        </row>
        <row r="392">
          <cell r="A392">
            <v>24244</v>
          </cell>
          <cell r="B392" t="str">
            <v>RAVENSWOOD_GT2_1</v>
          </cell>
          <cell r="C392" t="str">
            <v>N.Y.C.</v>
          </cell>
          <cell r="D392">
            <v>53222.09</v>
          </cell>
          <cell r="E392">
            <v>41178</v>
          </cell>
          <cell r="F392">
            <v>50509.31</v>
          </cell>
          <cell r="G392">
            <v>32791</v>
          </cell>
          <cell r="H392">
            <v>32316.69</v>
          </cell>
          <cell r="I392">
            <v>42003.417999999998</v>
          </cell>
          <cell r="J392">
            <v>37083.160000000003</v>
          </cell>
          <cell r="K392">
            <v>27604.23</v>
          </cell>
          <cell r="L392">
            <v>29411.99</v>
          </cell>
          <cell r="M392">
            <v>31366.460000000003</v>
          </cell>
          <cell r="N392">
            <v>4616.41</v>
          </cell>
          <cell r="O392">
            <v>8360.81</v>
          </cell>
          <cell r="P392">
            <v>8920.06</v>
          </cell>
          <cell r="Q392">
            <v>21126.3</v>
          </cell>
          <cell r="R392">
            <v>10089.469999999999</v>
          </cell>
          <cell r="S392">
            <v>63735.66</v>
          </cell>
          <cell r="Z392">
            <v>154029.03</v>
          </cell>
          <cell r="AA392">
            <v>135613.67000000001</v>
          </cell>
          <cell r="AB392">
            <v>180935.53</v>
          </cell>
          <cell r="AC392">
            <v>225950.29</v>
          </cell>
          <cell r="AD392">
            <v>174132.13</v>
          </cell>
          <cell r="AE392">
            <v>115454.25</v>
          </cell>
          <cell r="AF392">
            <v>111794.01</v>
          </cell>
          <cell r="AG392">
            <v>116087</v>
          </cell>
          <cell r="AH392">
            <v>94330.85</v>
          </cell>
          <cell r="AI392">
            <v>86277.88</v>
          </cell>
          <cell r="AJ392">
            <v>104788.798</v>
          </cell>
          <cell r="AK392">
            <v>192513.67</v>
          </cell>
          <cell r="AL392">
            <v>144301.76000000001</v>
          </cell>
          <cell r="AM392">
            <v>162404.29</v>
          </cell>
          <cell r="AN392">
            <v>166406.57333333336</v>
          </cell>
        </row>
        <row r="393">
          <cell r="A393">
            <v>24248</v>
          </cell>
          <cell r="B393" t="str">
            <v>RAVENSWOOD_GT3_1</v>
          </cell>
          <cell r="C393" t="str">
            <v>N.Y.C.</v>
          </cell>
          <cell r="D393">
            <v>53222.09</v>
          </cell>
          <cell r="E393">
            <v>41178</v>
          </cell>
          <cell r="F393">
            <v>50509.31</v>
          </cell>
          <cell r="G393">
            <v>32791</v>
          </cell>
          <cell r="H393">
            <v>32316.69</v>
          </cell>
          <cell r="I393">
            <v>42003.417999999998</v>
          </cell>
          <cell r="J393">
            <v>37083.160000000003</v>
          </cell>
          <cell r="K393">
            <v>27604.240000000002</v>
          </cell>
          <cell r="L393">
            <v>29411.99</v>
          </cell>
          <cell r="M393">
            <v>31366.463333333337</v>
          </cell>
          <cell r="N393">
            <v>4616.41</v>
          </cell>
          <cell r="O393">
            <v>8360.81</v>
          </cell>
          <cell r="P393">
            <v>8920.06</v>
          </cell>
          <cell r="Q393">
            <v>21126.3</v>
          </cell>
          <cell r="R393">
            <v>10089.469999999999</v>
          </cell>
          <cell r="S393">
            <v>63735.66</v>
          </cell>
          <cell r="Z393">
            <v>154029.01999999999</v>
          </cell>
          <cell r="AA393">
            <v>135613.67000000001</v>
          </cell>
          <cell r="AB393">
            <v>180935.53</v>
          </cell>
          <cell r="AC393">
            <v>225950.3</v>
          </cell>
          <cell r="AD393">
            <v>174132.13</v>
          </cell>
          <cell r="AE393">
            <v>115454.25</v>
          </cell>
          <cell r="AF393">
            <v>111794.01</v>
          </cell>
          <cell r="AG393">
            <v>116087.01</v>
          </cell>
          <cell r="AH393">
            <v>94330.85</v>
          </cell>
          <cell r="AI393">
            <v>86277.88</v>
          </cell>
          <cell r="AJ393">
            <v>104788.8</v>
          </cell>
          <cell r="AK393">
            <v>192513.67</v>
          </cell>
          <cell r="AL393">
            <v>144301.76000000001</v>
          </cell>
          <cell r="AM393">
            <v>162404.29</v>
          </cell>
          <cell r="AN393">
            <v>166406.57333333336</v>
          </cell>
        </row>
        <row r="394">
          <cell r="A394">
            <v>24256</v>
          </cell>
          <cell r="B394" t="str">
            <v>RAVENSWOOD_GT_8</v>
          </cell>
          <cell r="C394" t="str">
            <v>N.Y.C.</v>
          </cell>
          <cell r="D394">
            <v>-35413.050000000003</v>
          </cell>
          <cell r="E394">
            <v>-22441.57</v>
          </cell>
          <cell r="F394">
            <v>8515.5300000000007</v>
          </cell>
          <cell r="G394">
            <v>13106.28</v>
          </cell>
          <cell r="H394">
            <v>40945.160000000003</v>
          </cell>
          <cell r="I394">
            <v>942.46999999999969</v>
          </cell>
          <cell r="J394">
            <v>36492.78</v>
          </cell>
          <cell r="K394">
            <v>23910.880000000001</v>
          </cell>
          <cell r="L394">
            <v>23756.53</v>
          </cell>
          <cell r="M394">
            <v>28053.396666666667</v>
          </cell>
          <cell r="N394">
            <v>4663.63</v>
          </cell>
          <cell r="O394">
            <v>10738.96</v>
          </cell>
          <cell r="P394">
            <v>9387.4500000000007</v>
          </cell>
          <cell r="Q394">
            <v>21294.13</v>
          </cell>
          <cell r="R394">
            <v>10243.98</v>
          </cell>
          <cell r="S394">
            <v>67593.78</v>
          </cell>
          <cell r="Z394">
            <v>154707.56</v>
          </cell>
          <cell r="AA394">
            <v>133063.21</v>
          </cell>
          <cell r="AB394">
            <v>180867.39</v>
          </cell>
          <cell r="AC394">
            <v>223780.96</v>
          </cell>
          <cell r="AD394">
            <v>173104.78</v>
          </cell>
          <cell r="AE394">
            <v>131447.94</v>
          </cell>
          <cell r="AF394">
            <v>69229.070000000007</v>
          </cell>
          <cell r="AG394">
            <v>24940.95</v>
          </cell>
          <cell r="AH394">
            <v>-46598.400000000001</v>
          </cell>
          <cell r="AI394">
            <v>70136.95</v>
          </cell>
          <cell r="AJ394">
            <v>49831.302000000003</v>
          </cell>
          <cell r="AK394">
            <v>192469.27</v>
          </cell>
          <cell r="AL394">
            <v>144167.15</v>
          </cell>
          <cell r="AM394">
            <v>162345.29999999999</v>
          </cell>
          <cell r="AN394">
            <v>166327.24</v>
          </cell>
        </row>
        <row r="395">
          <cell r="A395">
            <v>43914</v>
          </cell>
          <cell r="B395" t="str">
            <v>RUSSELL___STATION</v>
          </cell>
          <cell r="C395" t="str">
            <v>GENESE</v>
          </cell>
          <cell r="D395">
            <v>2778.34</v>
          </cell>
          <cell r="E395">
            <v>2101.98</v>
          </cell>
          <cell r="F395">
            <v>5931.1</v>
          </cell>
          <cell r="G395">
            <v>1525.16</v>
          </cell>
          <cell r="H395">
            <v>1376.63</v>
          </cell>
          <cell r="I395">
            <v>2742.6419999999998</v>
          </cell>
          <cell r="J395">
            <v>1078.6600000000001</v>
          </cell>
          <cell r="K395">
            <v>-408.67</v>
          </cell>
          <cell r="L395">
            <v>-1666.49</v>
          </cell>
          <cell r="M395">
            <v>-332.16666666666669</v>
          </cell>
          <cell r="N395">
            <v>849.79</v>
          </cell>
          <cell r="O395">
            <v>693.52</v>
          </cell>
          <cell r="P395">
            <v>1656.64</v>
          </cell>
          <cell r="Q395">
            <v>1864.95</v>
          </cell>
          <cell r="R395">
            <v>620.83000000000004</v>
          </cell>
          <cell r="S395">
            <v>6822.8760000000002</v>
          </cell>
          <cell r="Z395">
            <v>14810.28</v>
          </cell>
          <cell r="AA395">
            <v>11842.56</v>
          </cell>
          <cell r="AB395">
            <v>16249.99</v>
          </cell>
          <cell r="AC395">
            <v>21829.18</v>
          </cell>
          <cell r="AD395">
            <v>16183.002500000001</v>
          </cell>
          <cell r="AE395">
            <v>2480.59</v>
          </cell>
          <cell r="AF395">
            <v>3417.38</v>
          </cell>
          <cell r="AG395">
            <v>2700.95</v>
          </cell>
          <cell r="AH395">
            <v>2808.03</v>
          </cell>
          <cell r="AI395">
            <v>3438.19</v>
          </cell>
          <cell r="AJ395">
            <v>2969.0280000000002</v>
          </cell>
          <cell r="AK395">
            <v>10802.68</v>
          </cell>
          <cell r="AL395">
            <v>8088.85</v>
          </cell>
          <cell r="AM395">
            <v>14834.95</v>
          </cell>
          <cell r="AN395">
            <v>11242.159999999998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Access Load"/>
      <sheetName val="MayJune Bill"/>
      <sheetName val="May Bill 2"/>
      <sheetName val="Present"/>
      <sheetName val="ACP"/>
      <sheetName val="Congest"/>
      <sheetName val="Congest May00-Oct00"/>
      <sheetName val="Congest Nov00-Apr01"/>
      <sheetName val="Congest May01-Oct01"/>
      <sheetName val="Pivot"/>
      <sheetName val="details"/>
      <sheetName val="Summer2000"/>
      <sheetName val="Winter2000-01"/>
      <sheetName val="Summer200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NYISO Day-Ahead Congestion</v>
          </cell>
        </row>
        <row r="2">
          <cell r="A2" t="str">
            <v>PTID</v>
          </cell>
          <cell r="B2" t="str">
            <v>Bus Name</v>
          </cell>
          <cell r="C2" t="str">
            <v>Zone</v>
          </cell>
        </row>
        <row r="3">
          <cell r="A3">
            <v>23512</v>
          </cell>
          <cell r="B3" t="str">
            <v>ARTHUR_KILL_2</v>
          </cell>
          <cell r="C3" t="str">
            <v>N.Y.C.</v>
          </cell>
        </row>
        <row r="4">
          <cell r="A4">
            <v>23513</v>
          </cell>
          <cell r="B4" t="str">
            <v>ARTHUR_KILL_3</v>
          </cell>
          <cell r="C4" t="str">
            <v>N.Y.C.</v>
          </cell>
        </row>
        <row r="5">
          <cell r="A5">
            <v>23514</v>
          </cell>
          <cell r="B5" t="str">
            <v>ALLEGHENY___COGEN</v>
          </cell>
          <cell r="C5" t="str">
            <v>GENESE</v>
          </cell>
        </row>
        <row r="6">
          <cell r="A6">
            <v>23515</v>
          </cell>
          <cell r="B6" t="str">
            <v>BROOKLYN_NAVY_YARD</v>
          </cell>
          <cell r="C6" t="str">
            <v>N.Y.C.</v>
          </cell>
        </row>
        <row r="7">
          <cell r="A7">
            <v>23516</v>
          </cell>
          <cell r="B7" t="str">
            <v>ASTORIA___3</v>
          </cell>
          <cell r="C7" t="str">
            <v>N.Y.C.</v>
          </cell>
        </row>
        <row r="8">
          <cell r="A8">
            <v>23517</v>
          </cell>
          <cell r="B8" t="str">
            <v>ASTORIA___4</v>
          </cell>
          <cell r="C8" t="str">
            <v>N.Y.C.</v>
          </cell>
        </row>
        <row r="9">
          <cell r="A9">
            <v>23518</v>
          </cell>
          <cell r="B9" t="str">
            <v>ASTORIA___5</v>
          </cell>
          <cell r="C9" t="str">
            <v>N.Y.C.</v>
          </cell>
        </row>
        <row r="10">
          <cell r="A10">
            <v>23519</v>
          </cell>
          <cell r="B10" t="str">
            <v>POLETTI____</v>
          </cell>
          <cell r="C10" t="str">
            <v>N.Y.C.</v>
          </cell>
        </row>
        <row r="11">
          <cell r="A11">
            <v>23520</v>
          </cell>
          <cell r="B11" t="str">
            <v>ARTHUR KILL_GT_1</v>
          </cell>
          <cell r="C11" t="str">
            <v>N.Y.C.</v>
          </cell>
        </row>
        <row r="12">
          <cell r="A12">
            <v>23522</v>
          </cell>
          <cell r="B12" t="str">
            <v>WADING RIVER_IC_1</v>
          </cell>
          <cell r="C12" t="str">
            <v>LONGIL</v>
          </cell>
        </row>
        <row r="13">
          <cell r="A13">
            <v>23523</v>
          </cell>
          <cell r="B13" t="str">
            <v>ASTORIA_GT_1</v>
          </cell>
          <cell r="C13" t="str">
            <v>N.Y.C.</v>
          </cell>
        </row>
        <row r="14">
          <cell r="A14">
            <v>23524</v>
          </cell>
          <cell r="B14" t="str">
            <v>EAST RIVER___7</v>
          </cell>
          <cell r="C14" t="str">
            <v>N.Y.C.</v>
          </cell>
        </row>
        <row r="15">
          <cell r="A15">
            <v>23526</v>
          </cell>
          <cell r="B15" t="str">
            <v>BOWLINE___1</v>
          </cell>
          <cell r="C15" t="str">
            <v>HUD VL</v>
          </cell>
        </row>
        <row r="16">
          <cell r="A16">
            <v>23527</v>
          </cell>
          <cell r="B16" t="str">
            <v>ADK_NYS___DAM</v>
          </cell>
          <cell r="C16" t="str">
            <v>CAPITL</v>
          </cell>
        </row>
        <row r="17">
          <cell r="A17">
            <v>23528</v>
          </cell>
          <cell r="B17" t="str">
            <v>NEG_PENN_ALLEGHNY</v>
          </cell>
          <cell r="C17" t="str">
            <v>CENTRL</v>
          </cell>
        </row>
        <row r="18">
          <cell r="A18">
            <v>23530</v>
          </cell>
          <cell r="B18" t="str">
            <v>INDIAN POINT___2</v>
          </cell>
          <cell r="C18" t="str">
            <v>MILLWD</v>
          </cell>
        </row>
        <row r="19">
          <cell r="A19">
            <v>23531</v>
          </cell>
          <cell r="B19" t="str">
            <v>INDIAN POINT___3</v>
          </cell>
          <cell r="C19" t="str">
            <v>MILLWD</v>
          </cell>
        </row>
        <row r="20">
          <cell r="A20">
            <v>23533</v>
          </cell>
          <cell r="B20" t="str">
            <v>RAVENSWOOD___1</v>
          </cell>
          <cell r="C20" t="str">
            <v>N.Y.C.</v>
          </cell>
        </row>
        <row r="21">
          <cell r="A21">
            <v>23534</v>
          </cell>
          <cell r="B21" t="str">
            <v>RAVENSWOOD___2</v>
          </cell>
          <cell r="C21" t="str">
            <v>N.Y.C.</v>
          </cell>
        </row>
        <row r="22">
          <cell r="A22">
            <v>23535</v>
          </cell>
          <cell r="B22" t="str">
            <v>RAVENSWOOD___3</v>
          </cell>
          <cell r="C22" t="str">
            <v>N.Y.C.</v>
          </cell>
        </row>
        <row r="23">
          <cell r="A23">
            <v>23536</v>
          </cell>
          <cell r="B23" t="str">
            <v>ASTORIA GT2____</v>
          </cell>
          <cell r="C23" t="str">
            <v>N.Y.C.</v>
          </cell>
        </row>
        <row r="24">
          <cell r="A24">
            <v>23538</v>
          </cell>
          <cell r="B24" t="str">
            <v>WATERSIDE___6 8 9</v>
          </cell>
          <cell r="C24" t="str">
            <v>N.Y.C.</v>
          </cell>
        </row>
        <row r="25">
          <cell r="A25">
            <v>23540</v>
          </cell>
          <cell r="B25" t="str">
            <v>HUDSON AVE_GT_4</v>
          </cell>
          <cell r="C25" t="str">
            <v>N.Y.C.</v>
          </cell>
        </row>
        <row r="26">
          <cell r="A26">
            <v>23541</v>
          </cell>
          <cell r="B26" t="str">
            <v>KIAC_JFK_AIRPORT</v>
          </cell>
          <cell r="C26" t="str">
            <v>N.Y.C.</v>
          </cell>
        </row>
        <row r="27">
          <cell r="A27">
            <v>23543</v>
          </cell>
          <cell r="B27" t="str">
            <v>KINTIGH____</v>
          </cell>
          <cell r="C27" t="str">
            <v>WEST</v>
          </cell>
        </row>
        <row r="28">
          <cell r="A28">
            <v>23545</v>
          </cell>
          <cell r="B28" t="str">
            <v>BARRETT___1</v>
          </cell>
          <cell r="C28" t="str">
            <v>LONGIL</v>
          </cell>
        </row>
        <row r="29">
          <cell r="A29">
            <v>23546</v>
          </cell>
          <cell r="B29" t="str">
            <v>BARRETT___2</v>
          </cell>
          <cell r="C29" t="str">
            <v>LONGIL</v>
          </cell>
        </row>
        <row r="30">
          <cell r="A30">
            <v>23547</v>
          </cell>
          <cell r="B30" t="str">
            <v>WADING RIVER_IC_2</v>
          </cell>
          <cell r="C30" t="str">
            <v>LONGIL</v>
          </cell>
        </row>
        <row r="31">
          <cell r="A31">
            <v>23548</v>
          </cell>
          <cell r="B31" t="str">
            <v>FAR ROCKAWAY___4</v>
          </cell>
          <cell r="C31" t="str">
            <v>LONGIL</v>
          </cell>
        </row>
        <row r="32">
          <cell r="A32">
            <v>23550</v>
          </cell>
          <cell r="B32" t="str">
            <v>GLENWOOD___4</v>
          </cell>
          <cell r="C32" t="str">
            <v>LONGIL</v>
          </cell>
        </row>
        <row r="33">
          <cell r="A33">
            <v>23551</v>
          </cell>
          <cell r="B33" t="str">
            <v>NORTHPORT___1</v>
          </cell>
          <cell r="C33" t="str">
            <v>LONGIL</v>
          </cell>
        </row>
        <row r="34">
          <cell r="A34">
            <v>23552</v>
          </cell>
          <cell r="B34" t="str">
            <v>NORTHPORT___2</v>
          </cell>
          <cell r="C34" t="str">
            <v>LONGIL</v>
          </cell>
        </row>
        <row r="35">
          <cell r="A35">
            <v>23553</v>
          </cell>
          <cell r="B35" t="str">
            <v>NORTHPORT___3</v>
          </cell>
          <cell r="C35" t="str">
            <v>LONGIL</v>
          </cell>
        </row>
        <row r="36">
          <cell r="A36">
            <v>23555</v>
          </cell>
          <cell r="B36" t="str">
            <v>PORT_JEFF_3</v>
          </cell>
          <cell r="C36" t="str">
            <v>LONGIL</v>
          </cell>
        </row>
        <row r="37">
          <cell r="A37">
            <v>23557</v>
          </cell>
          <cell r="B37" t="str">
            <v>HUNTLEY___63</v>
          </cell>
          <cell r="C37" t="str">
            <v>WEST</v>
          </cell>
        </row>
        <row r="38">
          <cell r="A38">
            <v>23558</v>
          </cell>
          <cell r="B38" t="str">
            <v>HUNTLEY___64</v>
          </cell>
          <cell r="C38" t="str">
            <v>WEST</v>
          </cell>
        </row>
        <row r="39">
          <cell r="A39">
            <v>23559</v>
          </cell>
          <cell r="B39" t="str">
            <v>HUNTLEY___65</v>
          </cell>
          <cell r="C39" t="str">
            <v>WEST</v>
          </cell>
        </row>
        <row r="40">
          <cell r="A40">
            <v>23560</v>
          </cell>
          <cell r="B40" t="str">
            <v>HUNTLEY___66</v>
          </cell>
          <cell r="C40" t="str">
            <v>WEST</v>
          </cell>
        </row>
        <row r="41">
          <cell r="A41">
            <v>23561</v>
          </cell>
          <cell r="B41" t="str">
            <v>HUNTLEY___67</v>
          </cell>
          <cell r="C41" t="str">
            <v>WEST</v>
          </cell>
        </row>
        <row r="42">
          <cell r="A42">
            <v>23562</v>
          </cell>
          <cell r="B42" t="str">
            <v>HUNTLEY___68</v>
          </cell>
          <cell r="C42" t="str">
            <v>WEST</v>
          </cell>
        </row>
        <row r="43">
          <cell r="A43">
            <v>23563</v>
          </cell>
          <cell r="B43" t="str">
            <v>DUNKIRK___1</v>
          </cell>
          <cell r="C43" t="str">
            <v>WEST</v>
          </cell>
        </row>
        <row r="44">
          <cell r="A44">
            <v>23564</v>
          </cell>
          <cell r="B44" t="str">
            <v>DUNKIRK___2</v>
          </cell>
          <cell r="C44" t="str">
            <v>WEST</v>
          </cell>
        </row>
        <row r="45">
          <cell r="A45">
            <v>23565</v>
          </cell>
          <cell r="B45" t="str">
            <v>DUNKIRK___3</v>
          </cell>
          <cell r="C45" t="str">
            <v>WEST</v>
          </cell>
        </row>
        <row r="46">
          <cell r="A46">
            <v>23566</v>
          </cell>
          <cell r="B46" t="str">
            <v>DUNKIRK___4</v>
          </cell>
          <cell r="C46" t="str">
            <v>WEST</v>
          </cell>
        </row>
        <row r="47">
          <cell r="A47">
            <v>23567</v>
          </cell>
          <cell r="B47" t="str">
            <v>INDECK___ILION</v>
          </cell>
          <cell r="C47" t="str">
            <v>MHK VL</v>
          </cell>
        </row>
        <row r="48">
          <cell r="A48">
            <v>23571</v>
          </cell>
          <cell r="B48" t="str">
            <v>ALBANY___1</v>
          </cell>
          <cell r="C48" t="str">
            <v>CAPITL</v>
          </cell>
        </row>
        <row r="49">
          <cell r="A49">
            <v>23572</v>
          </cell>
          <cell r="B49" t="str">
            <v>ALBANY___2</v>
          </cell>
          <cell r="C49" t="str">
            <v>CAPITL</v>
          </cell>
        </row>
        <row r="50">
          <cell r="A50">
            <v>23573</v>
          </cell>
          <cell r="B50" t="str">
            <v>ALBANY___3</v>
          </cell>
          <cell r="C50" t="str">
            <v>CAPITL</v>
          </cell>
        </row>
        <row r="51">
          <cell r="A51">
            <v>23574</v>
          </cell>
          <cell r="B51" t="str">
            <v>ALBANY___4</v>
          </cell>
          <cell r="C51" t="str">
            <v>CAPITL</v>
          </cell>
        </row>
        <row r="52">
          <cell r="A52">
            <v>23575</v>
          </cell>
          <cell r="B52" t="str">
            <v>NINE_MILE_1</v>
          </cell>
          <cell r="C52" t="str">
            <v>CENTRL</v>
          </cell>
        </row>
        <row r="53">
          <cell r="A53">
            <v>23579</v>
          </cell>
          <cell r="B53" t="str">
            <v>GOUDEY___7</v>
          </cell>
          <cell r="C53" t="str">
            <v>CENTRL</v>
          </cell>
        </row>
        <row r="54">
          <cell r="A54">
            <v>23580</v>
          </cell>
          <cell r="B54" t="str">
            <v>GOUDEY___8</v>
          </cell>
          <cell r="C54" t="str">
            <v>CENTRL</v>
          </cell>
        </row>
        <row r="55">
          <cell r="A55">
            <v>23582</v>
          </cell>
          <cell r="B55" t="str">
            <v>GREENIDGE___3</v>
          </cell>
          <cell r="C55" t="str">
            <v>CENTRL</v>
          </cell>
        </row>
        <row r="56">
          <cell r="A56">
            <v>23583</v>
          </cell>
          <cell r="B56" t="str">
            <v>GREENIDGE___4</v>
          </cell>
          <cell r="C56" t="str">
            <v>CENTRL</v>
          </cell>
        </row>
        <row r="57">
          <cell r="A57">
            <v>23584</v>
          </cell>
          <cell r="B57" t="str">
            <v>MILLIKEN___1</v>
          </cell>
          <cell r="C57" t="str">
            <v>CENTRL</v>
          </cell>
        </row>
        <row r="58">
          <cell r="A58">
            <v>23585</v>
          </cell>
          <cell r="B58" t="str">
            <v>MILLIKEN___2</v>
          </cell>
          <cell r="C58" t="str">
            <v>CENTRL</v>
          </cell>
        </row>
        <row r="59">
          <cell r="A59">
            <v>23586</v>
          </cell>
          <cell r="B59" t="str">
            <v>DANSKAMMER___1</v>
          </cell>
          <cell r="C59" t="str">
            <v>HUD VL</v>
          </cell>
        </row>
        <row r="60">
          <cell r="A60">
            <v>23587</v>
          </cell>
          <cell r="B60" t="str">
            <v>ROSETON___1</v>
          </cell>
          <cell r="C60" t="str">
            <v>HUD VL</v>
          </cell>
        </row>
        <row r="61">
          <cell r="A61">
            <v>23588</v>
          </cell>
          <cell r="B61" t="str">
            <v>ROSETON___2</v>
          </cell>
          <cell r="C61" t="str">
            <v>HUD VL</v>
          </cell>
        </row>
        <row r="62">
          <cell r="A62">
            <v>23589</v>
          </cell>
          <cell r="B62" t="str">
            <v>DANSKAMMER___2</v>
          </cell>
          <cell r="C62" t="str">
            <v>HUD VL</v>
          </cell>
        </row>
        <row r="63">
          <cell r="A63">
            <v>23590</v>
          </cell>
          <cell r="B63" t="str">
            <v>DANSKAMMER___3</v>
          </cell>
          <cell r="C63" t="str">
            <v>HUD VL</v>
          </cell>
        </row>
        <row r="64">
          <cell r="A64">
            <v>23591</v>
          </cell>
          <cell r="B64" t="str">
            <v>DANSKAMMER___4</v>
          </cell>
          <cell r="C64" t="str">
            <v>HUD VL</v>
          </cell>
        </row>
        <row r="65">
          <cell r="A65">
            <v>23592</v>
          </cell>
          <cell r="B65" t="str">
            <v>DANSKAMMER___DIESEL</v>
          </cell>
          <cell r="C65" t="str">
            <v>HUD VL</v>
          </cell>
        </row>
        <row r="66">
          <cell r="A66">
            <v>23593</v>
          </cell>
          <cell r="B66" t="str">
            <v>LOVETT___5</v>
          </cell>
          <cell r="C66" t="str">
            <v>HUD VL</v>
          </cell>
        </row>
        <row r="67">
          <cell r="A67">
            <v>23595</v>
          </cell>
          <cell r="B67" t="str">
            <v>BOWLINE___2</v>
          </cell>
          <cell r="C67" t="str">
            <v>HUD VL</v>
          </cell>
        </row>
        <row r="68">
          <cell r="A68">
            <v>23598</v>
          </cell>
          <cell r="B68" t="str">
            <v>FITZPATRICK____</v>
          </cell>
          <cell r="C68" t="str">
            <v>CENTRL</v>
          </cell>
        </row>
        <row r="69">
          <cell r="A69">
            <v>23599</v>
          </cell>
          <cell r="B69" t="str">
            <v>GILBOA____</v>
          </cell>
          <cell r="C69" t="str">
            <v>CAPITL</v>
          </cell>
        </row>
        <row r="70">
          <cell r="A70">
            <v>23600</v>
          </cell>
          <cell r="B70" t="str">
            <v>ST LAWRENCE____</v>
          </cell>
          <cell r="C70" t="str">
            <v>NORTH</v>
          </cell>
        </row>
        <row r="71">
          <cell r="A71">
            <v>23601</v>
          </cell>
          <cell r="B71" t="str">
            <v>WADING RIVER_IC_3</v>
          </cell>
          <cell r="C71" t="str">
            <v>LONGIL</v>
          </cell>
        </row>
        <row r="72">
          <cell r="A72">
            <v>23603</v>
          </cell>
          <cell r="B72" t="str">
            <v>GINNA____</v>
          </cell>
          <cell r="C72" t="str">
            <v>GENESE</v>
          </cell>
        </row>
        <row r="73">
          <cell r="A73">
            <v>23604</v>
          </cell>
          <cell r="B73" t="str">
            <v>STATION 5_MISC_HYD</v>
          </cell>
          <cell r="C73" t="str">
            <v>GENESE</v>
          </cell>
        </row>
        <row r="74">
          <cell r="A74">
            <v>23606</v>
          </cell>
          <cell r="B74" t="str">
            <v>OSWEGO___5</v>
          </cell>
          <cell r="C74" t="str">
            <v>CENTRL</v>
          </cell>
        </row>
        <row r="75">
          <cell r="A75">
            <v>23607</v>
          </cell>
          <cell r="B75" t="str">
            <v>GRAHMSVILLE___HY</v>
          </cell>
          <cell r="C75" t="str">
            <v>HUD VL</v>
          </cell>
        </row>
        <row r="76">
          <cell r="A76">
            <v>23608</v>
          </cell>
          <cell r="B76" t="str">
            <v>NEVERSINK___HYD</v>
          </cell>
          <cell r="C76" t="str">
            <v>HUD VL</v>
          </cell>
        </row>
        <row r="77">
          <cell r="A77">
            <v>23609</v>
          </cell>
          <cell r="B77" t="str">
            <v>STURGEON_POOL_HYD</v>
          </cell>
          <cell r="C77" t="str">
            <v>HUD VL</v>
          </cell>
        </row>
        <row r="78">
          <cell r="A78">
            <v>23610</v>
          </cell>
          <cell r="B78" t="str">
            <v>DASHVILLE___HYD</v>
          </cell>
          <cell r="C78" t="str">
            <v>HUD VL</v>
          </cell>
        </row>
        <row r="79">
          <cell r="A79">
            <v>23611</v>
          </cell>
          <cell r="B79" t="str">
            <v>COXSACKIE___GT</v>
          </cell>
          <cell r="C79" t="str">
            <v>HUD VL</v>
          </cell>
        </row>
        <row r="80">
          <cell r="A80">
            <v>23612</v>
          </cell>
          <cell r="B80" t="str">
            <v>SOUTH CAIRO___GT</v>
          </cell>
          <cell r="C80" t="str">
            <v>HUD VL</v>
          </cell>
        </row>
        <row r="81">
          <cell r="A81">
            <v>23613</v>
          </cell>
          <cell r="B81" t="str">
            <v>OSWEGO___6</v>
          </cell>
          <cell r="C81" t="str">
            <v>CENTRL</v>
          </cell>
        </row>
        <row r="82">
          <cell r="A82">
            <v>23614</v>
          </cell>
          <cell r="B82" t="str">
            <v>GLENWOOD___5</v>
          </cell>
          <cell r="C82" t="str">
            <v>LONGIL</v>
          </cell>
        </row>
        <row r="83">
          <cell r="A83">
            <v>23616</v>
          </cell>
          <cell r="B83" t="str">
            <v>PORT_JEFF_4</v>
          </cell>
          <cell r="C83" t="str">
            <v>LONGIL</v>
          </cell>
        </row>
        <row r="84">
          <cell r="A84">
            <v>23617</v>
          </cell>
          <cell r="B84" t="str">
            <v>GOWANUS_GT 2_GRP</v>
          </cell>
          <cell r="C84" t="str">
            <v>N.Y.C.</v>
          </cell>
        </row>
        <row r="85">
          <cell r="A85">
            <v>23618</v>
          </cell>
          <cell r="B85" t="str">
            <v>GOWANUS_GT 3_GRP</v>
          </cell>
          <cell r="C85" t="str">
            <v>N.Y.C.</v>
          </cell>
        </row>
        <row r="86">
          <cell r="A86">
            <v>23619</v>
          </cell>
          <cell r="B86" t="str">
            <v>BEEBEE_GT_13</v>
          </cell>
          <cell r="C86" t="str">
            <v>GENESE</v>
          </cell>
        </row>
        <row r="87">
          <cell r="A87">
            <v>23620</v>
          </cell>
          <cell r="B87" t="str">
            <v>HUDAV+59+74_TH_GRP</v>
          </cell>
          <cell r="C87" t="str">
            <v>N.Y.C.</v>
          </cell>
        </row>
        <row r="88">
          <cell r="A88">
            <v>23621</v>
          </cell>
          <cell r="B88" t="str">
            <v>HICKLING___1</v>
          </cell>
          <cell r="C88" t="str">
            <v>CENTRL</v>
          </cell>
        </row>
        <row r="89">
          <cell r="A89">
            <v>23622</v>
          </cell>
          <cell r="B89" t="str">
            <v>HICKLING___2</v>
          </cell>
          <cell r="C89" t="str">
            <v>CENTRL</v>
          </cell>
        </row>
        <row r="90">
          <cell r="A90">
            <v>23625</v>
          </cell>
          <cell r="B90" t="str">
            <v>JENNISON___1</v>
          </cell>
          <cell r="C90" t="str">
            <v>CENTRL</v>
          </cell>
        </row>
        <row r="91">
          <cell r="A91">
            <v>23626</v>
          </cell>
          <cell r="B91" t="str">
            <v>JENNISON___2</v>
          </cell>
          <cell r="C91" t="str">
            <v>CENTRL</v>
          </cell>
        </row>
        <row r="92">
          <cell r="A92">
            <v>23627</v>
          </cell>
          <cell r="B92" t="str">
            <v>NEG CENTRAL___SENECA</v>
          </cell>
          <cell r="C92" t="e">
            <v>#N/A</v>
          </cell>
        </row>
        <row r="93">
          <cell r="A93">
            <v>23628</v>
          </cell>
          <cell r="B93" t="str">
            <v>NEG NORTH___PLATTSBURG</v>
          </cell>
          <cell r="C93" t="str">
            <v>NORTH</v>
          </cell>
        </row>
        <row r="94">
          <cell r="A94">
            <v>23629</v>
          </cell>
          <cell r="B94" t="str">
            <v>MILLIKEN___DIESEL</v>
          </cell>
          <cell r="C94" t="str">
            <v>CENTRL</v>
          </cell>
        </row>
        <row r="95">
          <cell r="A95">
            <v>23632</v>
          </cell>
          <cell r="B95" t="str">
            <v>LOVETT___3</v>
          </cell>
          <cell r="C95" t="str">
            <v>HUD VL</v>
          </cell>
        </row>
        <row r="96">
          <cell r="A96">
            <v>23633</v>
          </cell>
          <cell r="B96" t="str">
            <v>NM MOHAWK___NUG</v>
          </cell>
          <cell r="C96" t="str">
            <v>MHK VL</v>
          </cell>
        </row>
        <row r="97">
          <cell r="A97">
            <v>23634</v>
          </cell>
          <cell r="B97" t="str">
            <v>NM CENTRAL___NUG</v>
          </cell>
          <cell r="C97" t="str">
            <v>CENTRL</v>
          </cell>
        </row>
        <row r="98">
          <cell r="A98">
            <v>23637</v>
          </cell>
          <cell r="B98" t="str">
            <v>IP CORINTH___2</v>
          </cell>
          <cell r="C98" t="str">
            <v>CAPITL</v>
          </cell>
        </row>
        <row r="99">
          <cell r="A99">
            <v>23639</v>
          </cell>
          <cell r="B99" t="str">
            <v>HILLBURN___GT</v>
          </cell>
          <cell r="C99" t="str">
            <v>HUD VL</v>
          </cell>
        </row>
        <row r="100">
          <cell r="A100">
            <v>23640</v>
          </cell>
          <cell r="B100" t="str">
            <v>SHOEMAKER___GT</v>
          </cell>
          <cell r="C100" t="str">
            <v>HUD VL</v>
          </cell>
        </row>
        <row r="101">
          <cell r="A101">
            <v>23641</v>
          </cell>
          <cell r="B101" t="str">
            <v>MONGAUP___HYD</v>
          </cell>
          <cell r="C101" t="str">
            <v>HUD VL</v>
          </cell>
        </row>
        <row r="102">
          <cell r="A102">
            <v>23642</v>
          </cell>
          <cell r="B102" t="str">
            <v>LOVETT___4</v>
          </cell>
          <cell r="C102" t="str">
            <v>HUD VL</v>
          </cell>
        </row>
        <row r="103">
          <cell r="A103">
            <v>23643</v>
          </cell>
          <cell r="B103" t="str">
            <v>NM CAPITAL___NUG</v>
          </cell>
          <cell r="C103" t="str">
            <v>CAPITL</v>
          </cell>
        </row>
        <row r="104">
          <cell r="A104">
            <v>23644</v>
          </cell>
          <cell r="B104" t="str">
            <v>HQ_GEN_CEDARS</v>
          </cell>
          <cell r="C104" t="str">
            <v>NORTH</v>
          </cell>
        </row>
        <row r="105">
          <cell r="A105">
            <v>23645</v>
          </cell>
          <cell r="B105" t="str">
            <v>NEG CAPITAL___MECHNVIL</v>
          </cell>
          <cell r="C105" t="str">
            <v>CAPITL</v>
          </cell>
        </row>
        <row r="106">
          <cell r="A106">
            <v>23646</v>
          </cell>
          <cell r="B106" t="str">
            <v>RANKINE____</v>
          </cell>
          <cell r="C106" t="str">
            <v>WEST</v>
          </cell>
        </row>
        <row r="107">
          <cell r="A107">
            <v>23647</v>
          </cell>
          <cell r="B107" t="str">
            <v>HEMPSTEAD____</v>
          </cell>
          <cell r="C107" t="str">
            <v>LONGIL</v>
          </cell>
        </row>
        <row r="108">
          <cell r="A108">
            <v>23650</v>
          </cell>
          <cell r="B108" t="str">
            <v>NORTHPORT___4</v>
          </cell>
          <cell r="C108" t="str">
            <v>LONGIL</v>
          </cell>
        </row>
        <row r="109">
          <cell r="A109">
            <v>23651</v>
          </cell>
          <cell r="B109" t="str">
            <v>HQ_GEN_CHAT DC</v>
          </cell>
          <cell r="C109" t="str">
            <v>HQ</v>
          </cell>
        </row>
        <row r="110">
          <cell r="A110">
            <v>23652</v>
          </cell>
          <cell r="B110" t="str">
            <v>ROCHESTER_9_IC</v>
          </cell>
          <cell r="C110" t="str">
            <v>GENESE</v>
          </cell>
        </row>
        <row r="111">
          <cell r="A111">
            <v>23653</v>
          </cell>
          <cell r="B111" t="str">
            <v>PEEKSKILL____</v>
          </cell>
          <cell r="C111" t="str">
            <v>MILLWD</v>
          </cell>
        </row>
        <row r="112">
          <cell r="A112">
            <v>23654</v>
          </cell>
          <cell r="B112" t="str">
            <v>ASHOKAN____</v>
          </cell>
          <cell r="C112" t="str">
            <v>HUD VL</v>
          </cell>
        </row>
        <row r="113">
          <cell r="A113">
            <v>23655</v>
          </cell>
          <cell r="B113" t="str">
            <v>KENSICO____</v>
          </cell>
          <cell r="C113" t="str">
            <v>DUNWOD</v>
          </cell>
        </row>
        <row r="114">
          <cell r="A114">
            <v>23656</v>
          </cell>
          <cell r="B114" t="str">
            <v>LIPA_MISC_IPP</v>
          </cell>
          <cell r="C114" t="str">
            <v>LONGIL</v>
          </cell>
        </row>
        <row r="115">
          <cell r="A115">
            <v>23657</v>
          </cell>
          <cell r="B115" t="str">
            <v>HUDSON AVE_GT_5</v>
          </cell>
          <cell r="C115" t="str">
            <v>N.Y.C.</v>
          </cell>
        </row>
        <row r="116">
          <cell r="A116">
            <v>23659</v>
          </cell>
          <cell r="B116" t="str">
            <v>INDIAN POINT_GT_2</v>
          </cell>
          <cell r="C116" t="str">
            <v>MILLWD</v>
          </cell>
        </row>
        <row r="117">
          <cell r="A117">
            <v>23660</v>
          </cell>
          <cell r="B117" t="str">
            <v>EAST RIVER___6</v>
          </cell>
          <cell r="C117" t="str">
            <v>N.Y.C.</v>
          </cell>
        </row>
        <row r="118">
          <cell r="A118">
            <v>23662</v>
          </cell>
          <cell r="B118" t="str">
            <v>ASTORIA 5-9____</v>
          </cell>
          <cell r="C118" t="str">
            <v>N.Y.C.</v>
          </cell>
        </row>
        <row r="119">
          <cell r="A119">
            <v>23663</v>
          </cell>
          <cell r="B119" t="str">
            <v>ASTRIA 10-13____</v>
          </cell>
          <cell r="C119" t="str">
            <v>N.Y.C.</v>
          </cell>
        </row>
        <row r="120">
          <cell r="A120">
            <v>23667</v>
          </cell>
          <cell r="B120" t="str">
            <v>RAVNSWD 8-11____</v>
          </cell>
          <cell r="C120" t="str">
            <v>N.Y.C.</v>
          </cell>
        </row>
        <row r="121">
          <cell r="A121">
            <v>23687</v>
          </cell>
          <cell r="B121" t="str">
            <v>INDIAN PT_GT_GRP</v>
          </cell>
          <cell r="C121" t="str">
            <v>MILLWD</v>
          </cell>
        </row>
        <row r="122">
          <cell r="A122">
            <v>23688</v>
          </cell>
          <cell r="B122" t="str">
            <v>GLENWOOD_IC_2_G1</v>
          </cell>
          <cell r="C122" t="str">
            <v>LONGIL</v>
          </cell>
        </row>
        <row r="123">
          <cell r="A123">
            <v>23689</v>
          </cell>
          <cell r="B123" t="str">
            <v>GLENWOOD_IC_3_G1</v>
          </cell>
          <cell r="C123" t="str">
            <v>LONGIL</v>
          </cell>
        </row>
        <row r="124">
          <cell r="A124">
            <v>23690</v>
          </cell>
          <cell r="B124" t="str">
            <v>HOLTSVILLE_IC_1</v>
          </cell>
          <cell r="C124" t="str">
            <v>LONGIL</v>
          </cell>
        </row>
        <row r="125">
          <cell r="A125">
            <v>23691</v>
          </cell>
          <cell r="B125" t="str">
            <v>HOLTSVILLE_IC_2</v>
          </cell>
          <cell r="C125" t="str">
            <v>LONGIL</v>
          </cell>
        </row>
        <row r="126">
          <cell r="A126">
            <v>23692</v>
          </cell>
          <cell r="B126" t="str">
            <v>HOLTSVILLE_IC_3</v>
          </cell>
          <cell r="C126" t="str">
            <v>LONGIL</v>
          </cell>
        </row>
        <row r="127">
          <cell r="A127">
            <v>23693</v>
          </cell>
          <cell r="B127" t="str">
            <v>HOLTSVILLE_IC_4</v>
          </cell>
          <cell r="C127" t="str">
            <v>LONGIL</v>
          </cell>
        </row>
        <row r="128">
          <cell r="A128">
            <v>23694</v>
          </cell>
          <cell r="B128" t="str">
            <v>HOLTSVILLE_IC_5</v>
          </cell>
          <cell r="C128" t="str">
            <v>LONGIL</v>
          </cell>
        </row>
        <row r="129">
          <cell r="A129">
            <v>23695</v>
          </cell>
          <cell r="B129" t="str">
            <v>HOLTSVILLE_IC_6</v>
          </cell>
          <cell r="C129" t="str">
            <v>LONGIL</v>
          </cell>
        </row>
        <row r="130">
          <cell r="A130">
            <v>23696</v>
          </cell>
          <cell r="B130" t="str">
            <v>HOLTSVILLE_IC_7</v>
          </cell>
          <cell r="C130" t="str">
            <v>LONGIL</v>
          </cell>
        </row>
        <row r="131">
          <cell r="A131">
            <v>23697</v>
          </cell>
          <cell r="B131" t="str">
            <v>HOLTSVILLE_IC_8</v>
          </cell>
          <cell r="C131" t="str">
            <v>LONGIL</v>
          </cell>
        </row>
        <row r="132">
          <cell r="A132">
            <v>23698</v>
          </cell>
          <cell r="B132" t="str">
            <v>HOLTSVILLE_IC_9</v>
          </cell>
          <cell r="C132" t="str">
            <v>LONGIL</v>
          </cell>
        </row>
        <row r="133">
          <cell r="A133">
            <v>23699</v>
          </cell>
          <cell r="B133" t="str">
            <v>HOLTSVILLE_IC_10</v>
          </cell>
          <cell r="C133" t="str">
            <v>LONGIL</v>
          </cell>
        </row>
        <row r="134">
          <cell r="A134">
            <v>23700</v>
          </cell>
          <cell r="B134" t="str">
            <v>BARRETT_IC_9</v>
          </cell>
          <cell r="C134" t="str">
            <v>LONGIL</v>
          </cell>
        </row>
        <row r="135">
          <cell r="A135">
            <v>23701</v>
          </cell>
          <cell r="B135" t="str">
            <v>BARRETT_IC_10</v>
          </cell>
          <cell r="C135" t="str">
            <v>LONGIL</v>
          </cell>
        </row>
        <row r="136">
          <cell r="A136">
            <v>23702</v>
          </cell>
          <cell r="B136" t="str">
            <v>BARRETT_IC_11</v>
          </cell>
          <cell r="C136" t="str">
            <v>LONGIL</v>
          </cell>
        </row>
        <row r="137">
          <cell r="A137">
            <v>23703</v>
          </cell>
          <cell r="B137" t="str">
            <v>BARRETT_IC_12</v>
          </cell>
          <cell r="C137" t="str">
            <v>LONGIL</v>
          </cell>
        </row>
        <row r="138">
          <cell r="A138">
            <v>23704</v>
          </cell>
          <cell r="B138" t="str">
            <v>BARRETT_IC_1</v>
          </cell>
          <cell r="C138" t="str">
            <v>LONGIL</v>
          </cell>
        </row>
        <row r="139">
          <cell r="A139">
            <v>23705</v>
          </cell>
          <cell r="B139" t="str">
            <v>BARRETT_IC_2</v>
          </cell>
          <cell r="C139" t="str">
            <v>LONGIL</v>
          </cell>
        </row>
        <row r="140">
          <cell r="A140">
            <v>23706</v>
          </cell>
          <cell r="B140" t="str">
            <v>BARRETT_IC_3</v>
          </cell>
          <cell r="C140" t="str">
            <v>LONGIL</v>
          </cell>
        </row>
        <row r="141">
          <cell r="A141">
            <v>23707</v>
          </cell>
          <cell r="B141" t="str">
            <v>BARRETT_IC_4</v>
          </cell>
          <cell r="C141" t="str">
            <v>LONGIL</v>
          </cell>
        </row>
        <row r="142">
          <cell r="A142">
            <v>23708</v>
          </cell>
          <cell r="B142" t="str">
            <v>BARRETT_IC_5</v>
          </cell>
          <cell r="C142" t="str">
            <v>LONGIL</v>
          </cell>
        </row>
        <row r="143">
          <cell r="A143">
            <v>23709</v>
          </cell>
          <cell r="B143" t="str">
            <v>BARRETT_IC_6</v>
          </cell>
          <cell r="C143" t="str">
            <v>LONGIL</v>
          </cell>
        </row>
        <row r="144">
          <cell r="A144">
            <v>23710</v>
          </cell>
          <cell r="B144" t="str">
            <v>BARRETT_IC_7</v>
          </cell>
          <cell r="C144" t="str">
            <v>LONGIL</v>
          </cell>
        </row>
        <row r="145">
          <cell r="A145">
            <v>23711</v>
          </cell>
          <cell r="B145" t="str">
            <v>BARRETT_IC_8</v>
          </cell>
          <cell r="C145" t="str">
            <v>LONGIL</v>
          </cell>
        </row>
        <row r="146">
          <cell r="A146">
            <v>23712</v>
          </cell>
          <cell r="B146" t="str">
            <v>GLENWOOD_IC_1_G5</v>
          </cell>
          <cell r="C146" t="str">
            <v>LONGIL</v>
          </cell>
        </row>
        <row r="147">
          <cell r="A147">
            <v>23713</v>
          </cell>
          <cell r="B147" t="str">
            <v>PORT_JEFF_IC</v>
          </cell>
          <cell r="C147" t="str">
            <v>LONGIL</v>
          </cell>
        </row>
        <row r="148">
          <cell r="A148">
            <v>23714</v>
          </cell>
          <cell r="B148" t="str">
            <v>WEST BABYLON___IC</v>
          </cell>
          <cell r="C148" t="str">
            <v>LONGIL</v>
          </cell>
        </row>
        <row r="149">
          <cell r="A149">
            <v>23715</v>
          </cell>
          <cell r="B149" t="str">
            <v>SHOREHAM_IC_1</v>
          </cell>
          <cell r="C149" t="str">
            <v>LONGIL</v>
          </cell>
        </row>
        <row r="150">
          <cell r="A150">
            <v>23716</v>
          </cell>
          <cell r="B150" t="str">
            <v>SHOREHAM_IC_2</v>
          </cell>
          <cell r="C150" t="str">
            <v>LONGIL</v>
          </cell>
        </row>
        <row r="151">
          <cell r="A151">
            <v>23717</v>
          </cell>
          <cell r="B151" t="str">
            <v>EAST HAMPTON___GT</v>
          </cell>
          <cell r="C151" t="str">
            <v>LONGIL</v>
          </cell>
        </row>
        <row r="152">
          <cell r="A152">
            <v>23718</v>
          </cell>
          <cell r="B152" t="str">
            <v>NORTHPORT___IC</v>
          </cell>
          <cell r="C152" t="str">
            <v>LONGIL</v>
          </cell>
        </row>
        <row r="153">
          <cell r="A153">
            <v>23719</v>
          </cell>
          <cell r="B153" t="str">
            <v>SOUTHOLD___IC</v>
          </cell>
          <cell r="C153" t="str">
            <v>LONGIL</v>
          </cell>
        </row>
        <row r="154">
          <cell r="A154">
            <v>23720</v>
          </cell>
          <cell r="B154" t="str">
            <v>SOUTH HAMPTN___IC</v>
          </cell>
          <cell r="C154" t="str">
            <v>LONGIL</v>
          </cell>
        </row>
        <row r="155">
          <cell r="A155">
            <v>23721</v>
          </cell>
          <cell r="B155" t="str">
            <v>MONTAUK___DIESEL</v>
          </cell>
          <cell r="C155" t="str">
            <v>LONGIL</v>
          </cell>
        </row>
        <row r="156">
          <cell r="A156">
            <v>23722</v>
          </cell>
          <cell r="B156" t="str">
            <v>EAST_HAMPTON___DIESEL</v>
          </cell>
          <cell r="C156" t="str">
            <v>LONGIL</v>
          </cell>
        </row>
        <row r="157">
          <cell r="A157">
            <v>23726</v>
          </cell>
          <cell r="B157" t="str">
            <v>NARROWS_GT1_GRP</v>
          </cell>
          <cell r="C157" t="str">
            <v>N.Y.C.</v>
          </cell>
        </row>
        <row r="158">
          <cell r="A158">
            <v>23727</v>
          </cell>
          <cell r="B158" t="str">
            <v>ASTORIA GT4____</v>
          </cell>
          <cell r="C158" t="str">
            <v>N.Y.C.</v>
          </cell>
        </row>
        <row r="159">
          <cell r="A159">
            <v>23728</v>
          </cell>
          <cell r="B159" t="str">
            <v>RAVENS GT4-7____</v>
          </cell>
          <cell r="C159" t="str">
            <v>N.Y.C.</v>
          </cell>
        </row>
        <row r="160">
          <cell r="A160">
            <v>23729</v>
          </cell>
          <cell r="B160" t="str">
            <v>RAVENSWOOD_GT_1</v>
          </cell>
          <cell r="C160" t="str">
            <v>N.Y.C.</v>
          </cell>
        </row>
        <row r="161">
          <cell r="A161">
            <v>23730</v>
          </cell>
          <cell r="B161" t="str">
            <v>RAVENSWD GT2____</v>
          </cell>
          <cell r="C161" t="str">
            <v>N.Y.C.</v>
          </cell>
        </row>
        <row r="162">
          <cell r="A162">
            <v>23731</v>
          </cell>
          <cell r="B162" t="str">
            <v>ASTORIA GT3____</v>
          </cell>
          <cell r="C162" t="str">
            <v>N.Y.C.</v>
          </cell>
        </row>
        <row r="163">
          <cell r="A163">
            <v>23732</v>
          </cell>
          <cell r="B163" t="str">
            <v>GOWANUS_GT 1_GRP</v>
          </cell>
          <cell r="C163" t="str">
            <v>N.Y.C.</v>
          </cell>
        </row>
        <row r="164">
          <cell r="A164">
            <v>23733</v>
          </cell>
          <cell r="B164" t="str">
            <v>RAVENSWD GT3____</v>
          </cell>
          <cell r="C164" t="str">
            <v>N.Y.C.</v>
          </cell>
        </row>
        <row r="165">
          <cell r="A165">
            <v>23741</v>
          </cell>
          <cell r="B165" t="str">
            <v>NARROWS_GT2_GRP</v>
          </cell>
          <cell r="C165" t="str">
            <v>N.Y.C.</v>
          </cell>
        </row>
        <row r="166">
          <cell r="A166">
            <v>23743</v>
          </cell>
          <cell r="B166" t="str">
            <v>JARVIS____</v>
          </cell>
          <cell r="C166" t="str">
            <v>MHK VL</v>
          </cell>
        </row>
        <row r="167">
          <cell r="A167">
            <v>23744</v>
          </cell>
          <cell r="B167" t="str">
            <v>NINE_MILE_2</v>
          </cell>
          <cell r="C167" t="str">
            <v>CENTRL</v>
          </cell>
        </row>
        <row r="168">
          <cell r="A168">
            <v>23751</v>
          </cell>
          <cell r="B168" t="str">
            <v>GOWANUS_GT 4_GRP</v>
          </cell>
          <cell r="C168" t="str">
            <v>N.Y.C.</v>
          </cell>
        </row>
        <row r="169">
          <cell r="A169">
            <v>23752</v>
          </cell>
          <cell r="B169" t="str">
            <v>CORNELL____</v>
          </cell>
          <cell r="C169" t="e">
            <v>#N/A</v>
          </cell>
        </row>
        <row r="170">
          <cell r="A170">
            <v>23754</v>
          </cell>
          <cell r="B170" t="str">
            <v>HIGH FALLS___HY</v>
          </cell>
          <cell r="C170" t="str">
            <v>HUD VL</v>
          </cell>
        </row>
        <row r="171">
          <cell r="A171">
            <v>23756</v>
          </cell>
          <cell r="B171" t="str">
            <v>GILBOA___1</v>
          </cell>
          <cell r="C171" t="str">
            <v>CAPITL</v>
          </cell>
        </row>
        <row r="172">
          <cell r="A172">
            <v>23757</v>
          </cell>
          <cell r="B172" t="str">
            <v>GILBOA___2</v>
          </cell>
          <cell r="C172" t="str">
            <v>CAPITL</v>
          </cell>
        </row>
        <row r="173">
          <cell r="A173">
            <v>23758</v>
          </cell>
          <cell r="B173" t="str">
            <v>GILBOA___3</v>
          </cell>
          <cell r="C173" t="str">
            <v>CAPITL</v>
          </cell>
        </row>
        <row r="174">
          <cell r="A174">
            <v>23759</v>
          </cell>
          <cell r="B174" t="str">
            <v>GILBOA___4</v>
          </cell>
          <cell r="C174" t="str">
            <v>CAPITL</v>
          </cell>
        </row>
        <row r="175">
          <cell r="A175">
            <v>23760</v>
          </cell>
          <cell r="B175" t="str">
            <v>NIAGARA____</v>
          </cell>
          <cell r="C175" t="str">
            <v>WEST</v>
          </cell>
        </row>
        <row r="176">
          <cell r="A176">
            <v>23765</v>
          </cell>
          <cell r="B176" t="str">
            <v>CH_MISC_IPPS</v>
          </cell>
          <cell r="C176" t="str">
            <v>HUD VL</v>
          </cell>
        </row>
        <row r="177">
          <cell r="A177">
            <v>23766</v>
          </cell>
          <cell r="B177" t="str">
            <v>FULTON COGEN____</v>
          </cell>
          <cell r="C177" t="str">
            <v>CENTRL</v>
          </cell>
        </row>
        <row r="178">
          <cell r="A178">
            <v>23767</v>
          </cell>
          <cell r="B178" t="str">
            <v>NEG CENTRAL_HIGH_ACRES</v>
          </cell>
          <cell r="C178" t="str">
            <v>CENTRL</v>
          </cell>
        </row>
        <row r="179">
          <cell r="A179">
            <v>23768</v>
          </cell>
          <cell r="B179" t="str">
            <v>NEG CENTRAL___INDECK</v>
          </cell>
          <cell r="C179" t="str">
            <v>CENTRL</v>
          </cell>
        </row>
        <row r="180">
          <cell r="A180">
            <v>23769</v>
          </cell>
          <cell r="B180" t="str">
            <v>LEDERLE____</v>
          </cell>
          <cell r="C180" t="str">
            <v>HUD VL</v>
          </cell>
        </row>
        <row r="181">
          <cell r="A181">
            <v>23770</v>
          </cell>
          <cell r="B181" t="str">
            <v>YORK___WARBASSE</v>
          </cell>
          <cell r="C181" t="str">
            <v>N.Y.C.</v>
          </cell>
        </row>
        <row r="182">
          <cell r="A182">
            <v>23774</v>
          </cell>
          <cell r="B182" t="str">
            <v>NM WEST___NUG</v>
          </cell>
          <cell r="C182" t="str">
            <v>WEST</v>
          </cell>
        </row>
        <row r="183">
          <cell r="A183">
            <v>23776</v>
          </cell>
          <cell r="B183" t="str">
            <v>E_FISHKILL___LBMP</v>
          </cell>
          <cell r="C183" t="str">
            <v>MILLWD</v>
          </cell>
        </row>
        <row r="184">
          <cell r="A184">
            <v>23777</v>
          </cell>
          <cell r="B184" t="str">
            <v>SITHE___STERLING</v>
          </cell>
          <cell r="C184" t="str">
            <v>MHK VL</v>
          </cell>
        </row>
        <row r="185">
          <cell r="A185">
            <v>23778</v>
          </cell>
          <cell r="B185" t="str">
            <v>GLEN PARK____</v>
          </cell>
          <cell r="C185" t="str">
            <v>MHK VL</v>
          </cell>
        </row>
        <row r="186">
          <cell r="A186">
            <v>23779</v>
          </cell>
          <cell r="B186" t="str">
            <v>BETHLEHEM___STEEL</v>
          </cell>
          <cell r="C186" t="str">
            <v>WEST</v>
          </cell>
        </row>
        <row r="187">
          <cell r="A187">
            <v>23780</v>
          </cell>
          <cell r="B187" t="str">
            <v>FORT_DRUM_COGEN</v>
          </cell>
          <cell r="C187" t="str">
            <v>MHK VL</v>
          </cell>
        </row>
        <row r="188">
          <cell r="A188">
            <v>23781</v>
          </cell>
          <cell r="B188" t="str">
            <v>INDECK___YERKES</v>
          </cell>
          <cell r="C188" t="str">
            <v>WEST</v>
          </cell>
        </row>
        <row r="189">
          <cell r="A189">
            <v>23783</v>
          </cell>
          <cell r="B189" t="str">
            <v>INDECK___OSWEGO</v>
          </cell>
          <cell r="C189" t="str">
            <v>CENTRL</v>
          </cell>
        </row>
        <row r="190">
          <cell r="A190">
            <v>23786</v>
          </cell>
          <cell r="B190" t="str">
            <v>LINDEN COGEN____</v>
          </cell>
          <cell r="C190" t="str">
            <v>N.Y.C.</v>
          </cell>
        </row>
        <row r="191">
          <cell r="A191">
            <v>23790</v>
          </cell>
          <cell r="B191" t="str">
            <v>BINGHAMTON___COGEN</v>
          </cell>
          <cell r="C191" t="str">
            <v>CENTRL</v>
          </cell>
        </row>
        <row r="192">
          <cell r="A192">
            <v>23791</v>
          </cell>
          <cell r="B192" t="str">
            <v>NEG WEST_LEA_LOCKPORT</v>
          </cell>
          <cell r="C192" t="str">
            <v>WEST</v>
          </cell>
        </row>
        <row r="193">
          <cell r="A193">
            <v>23792</v>
          </cell>
          <cell r="B193" t="str">
            <v>NEG NORTH_KES_CHATEGAY</v>
          </cell>
          <cell r="C193" t="str">
            <v>NORTH</v>
          </cell>
        </row>
        <row r="194">
          <cell r="A194">
            <v>23793</v>
          </cell>
          <cell r="B194" t="str">
            <v>NEG NORTH_FLCN_SEA</v>
          </cell>
          <cell r="C194" t="str">
            <v>NORTH</v>
          </cell>
        </row>
        <row r="195">
          <cell r="A195">
            <v>23794</v>
          </cell>
          <cell r="B195" t="str">
            <v>NYPA___HOLTSVILL</v>
          </cell>
          <cell r="C195" t="str">
            <v>LONGIL</v>
          </cell>
        </row>
        <row r="196">
          <cell r="A196">
            <v>23796</v>
          </cell>
          <cell r="B196" t="str">
            <v>RENSSELAER___COGEN</v>
          </cell>
          <cell r="C196" t="str">
            <v>CAPITL</v>
          </cell>
        </row>
        <row r="197">
          <cell r="A197">
            <v>23797</v>
          </cell>
          <cell r="B197" t="str">
            <v>SENECA___ENERGY</v>
          </cell>
          <cell r="C197" t="str">
            <v>CENTRL</v>
          </cell>
        </row>
        <row r="198">
          <cell r="A198">
            <v>23798</v>
          </cell>
          <cell r="B198" t="str">
            <v>ADK RESOURCE___RCVRY</v>
          </cell>
          <cell r="C198" t="str">
            <v>CAPITL</v>
          </cell>
        </row>
        <row r="199">
          <cell r="A199">
            <v>23799</v>
          </cell>
          <cell r="B199" t="str">
            <v>SELKIRK___II</v>
          </cell>
          <cell r="C199" t="str">
            <v>CAPITL</v>
          </cell>
        </row>
        <row r="200">
          <cell r="A200">
            <v>23800</v>
          </cell>
          <cell r="B200" t="str">
            <v>SITHE___INDEPEND</v>
          </cell>
          <cell r="C200" t="str">
            <v>CENTRL</v>
          </cell>
        </row>
        <row r="201">
          <cell r="A201">
            <v>23801</v>
          </cell>
          <cell r="B201" t="str">
            <v>SELKIRK___l</v>
          </cell>
          <cell r="C201" t="str">
            <v>CAPITL</v>
          </cell>
        </row>
        <row r="202">
          <cell r="A202">
            <v>23802</v>
          </cell>
          <cell r="B202" t="str">
            <v>INDECK___CORINTH</v>
          </cell>
          <cell r="C202" t="str">
            <v>CAPITL</v>
          </cell>
        </row>
        <row r="203">
          <cell r="A203">
            <v>23803</v>
          </cell>
          <cell r="B203" t="str">
            <v>BURROWS___LYONSDAL</v>
          </cell>
          <cell r="C203" t="str">
            <v>MHK VL</v>
          </cell>
        </row>
        <row r="204">
          <cell r="A204">
            <v>23804</v>
          </cell>
          <cell r="B204" t="str">
            <v>IP___TICONDEROGA</v>
          </cell>
          <cell r="C204" t="e">
            <v>#N/A</v>
          </cell>
        </row>
        <row r="205">
          <cell r="A205">
            <v>23805</v>
          </cell>
          <cell r="B205" t="str">
            <v>WATERTOWN___HYD</v>
          </cell>
          <cell r="C205" t="str">
            <v>MHK VL</v>
          </cell>
        </row>
        <row r="206">
          <cell r="A206">
            <v>23807</v>
          </cell>
          <cell r="B206" t="str">
            <v>DOGLEVILLE___HYD</v>
          </cell>
          <cell r="C206" t="str">
            <v>CAPITL</v>
          </cell>
        </row>
        <row r="207">
          <cell r="A207">
            <v>23808</v>
          </cell>
          <cell r="B207" t="str">
            <v>GENERAL___MILLS</v>
          </cell>
          <cell r="C207" t="str">
            <v>WEST</v>
          </cell>
        </row>
        <row r="208">
          <cell r="A208">
            <v>23809</v>
          </cell>
          <cell r="B208" t="str">
            <v>US___GYPSUM</v>
          </cell>
          <cell r="C208" t="e">
            <v>#N/A</v>
          </cell>
        </row>
        <row r="209">
          <cell r="A209">
            <v>23810</v>
          </cell>
          <cell r="B209" t="str">
            <v>HUDSON AVE_GT_3</v>
          </cell>
          <cell r="C209" t="str">
            <v>N.Y.C.</v>
          </cell>
        </row>
        <row r="210">
          <cell r="A210">
            <v>23811</v>
          </cell>
          <cell r="B210" t="str">
            <v>NEG WEST___LANCASTR</v>
          </cell>
          <cell r="C210" t="str">
            <v>WEST</v>
          </cell>
        </row>
        <row r="211">
          <cell r="A211">
            <v>23856</v>
          </cell>
          <cell r="B211" t="str">
            <v>FIBERTEK___ENERGY</v>
          </cell>
          <cell r="C211" t="str">
            <v>CENTRL</v>
          </cell>
        </row>
        <row r="212">
          <cell r="A212">
            <v>23857</v>
          </cell>
          <cell r="B212" t="str">
            <v>CARTHAGE___PAPER</v>
          </cell>
          <cell r="C212" t="str">
            <v>MHK VL</v>
          </cell>
        </row>
        <row r="213">
          <cell r="A213">
            <v>23858</v>
          </cell>
          <cell r="B213" t="str">
            <v>NSINS_S._GLNS_FALLS</v>
          </cell>
          <cell r="C213" t="str">
            <v>CAPITL</v>
          </cell>
        </row>
        <row r="214">
          <cell r="A214">
            <v>23895</v>
          </cell>
          <cell r="B214" t="str">
            <v>CH_RES_NIAGARA</v>
          </cell>
          <cell r="C214" t="str">
            <v>WEST</v>
          </cell>
        </row>
        <row r="215">
          <cell r="A215">
            <v>23900</v>
          </cell>
          <cell r="B215" t="str">
            <v>FORT ORANGE____</v>
          </cell>
          <cell r="C215" t="str">
            <v>CAPITL</v>
          </cell>
        </row>
        <row r="216">
          <cell r="A216">
            <v>23901</v>
          </cell>
          <cell r="B216" t="str">
            <v>NORTHERN_CONS_POWER</v>
          </cell>
          <cell r="C216" t="str">
            <v>WEST</v>
          </cell>
        </row>
        <row r="217">
          <cell r="A217">
            <v>23902</v>
          </cell>
          <cell r="B217" t="str">
            <v>SITHE___MASSENA</v>
          </cell>
          <cell r="C217" t="str">
            <v>NORTH</v>
          </cell>
        </row>
        <row r="218">
          <cell r="A218">
            <v>23903</v>
          </cell>
          <cell r="B218" t="str">
            <v>AMERICAN___BRASS</v>
          </cell>
          <cell r="C218" t="str">
            <v>WEST</v>
          </cell>
        </row>
        <row r="219">
          <cell r="A219">
            <v>23913</v>
          </cell>
          <cell r="B219" t="str">
            <v>NEG NORTH___LWR_SARANAC</v>
          </cell>
          <cell r="C219" t="str">
            <v>NORTH</v>
          </cell>
        </row>
        <row r="220">
          <cell r="A220">
            <v>23914</v>
          </cell>
          <cell r="B220" t="str">
            <v>RUSSELL___STATION</v>
          </cell>
          <cell r="C220" t="str">
            <v>GENESE</v>
          </cell>
        </row>
        <row r="221">
          <cell r="A221">
            <v>23915</v>
          </cell>
          <cell r="B221" t="str">
            <v>NEG NORTH___ALICE_FALLS</v>
          </cell>
          <cell r="C221" t="str">
            <v>NORTH</v>
          </cell>
        </row>
        <row r="222">
          <cell r="A222">
            <v>23982</v>
          </cell>
          <cell r="B222" t="str">
            <v>INDECK___OLEAN</v>
          </cell>
          <cell r="C222" t="str">
            <v>WEST</v>
          </cell>
        </row>
        <row r="223">
          <cell r="A223">
            <v>23983</v>
          </cell>
          <cell r="B223" t="str">
            <v>CH_RES_BVR_FALLS</v>
          </cell>
          <cell r="C223" t="str">
            <v>MHK VL</v>
          </cell>
        </row>
        <row r="224">
          <cell r="A224">
            <v>23985</v>
          </cell>
          <cell r="B224" t="str">
            <v>CH_RES_SYRACUSE</v>
          </cell>
          <cell r="C224" t="str">
            <v>CENTRL</v>
          </cell>
        </row>
        <row r="225">
          <cell r="A225">
            <v>23986</v>
          </cell>
          <cell r="B225" t="str">
            <v>ONONDAGA___COGEN</v>
          </cell>
          <cell r="C225" t="str">
            <v>CENTRL</v>
          </cell>
        </row>
        <row r="226">
          <cell r="A226">
            <v>23987</v>
          </cell>
          <cell r="B226" t="str">
            <v>ONONDAGA_REF_OCCRA</v>
          </cell>
          <cell r="C226" t="str">
            <v>CENTRL</v>
          </cell>
        </row>
        <row r="227">
          <cell r="A227">
            <v>23988</v>
          </cell>
          <cell r="B227" t="str">
            <v>IP CORINTH___1</v>
          </cell>
          <cell r="C227" t="str">
            <v>CAPITL</v>
          </cell>
        </row>
        <row r="228">
          <cell r="A228">
            <v>23990</v>
          </cell>
          <cell r="B228" t="str">
            <v>PROJECT___ORANGE</v>
          </cell>
          <cell r="C228" t="str">
            <v>CENTRL</v>
          </cell>
        </row>
        <row r="229">
          <cell r="A229">
            <v>24000</v>
          </cell>
          <cell r="B229" t="str">
            <v>PLEASANTVLY___LBMP</v>
          </cell>
          <cell r="C229" t="str">
            <v>HUD VL</v>
          </cell>
        </row>
        <row r="230">
          <cell r="A230">
            <v>24008</v>
          </cell>
          <cell r="B230" t="str">
            <v>NYISO_LBMP_REFERENCE</v>
          </cell>
          <cell r="C230" t="str">
            <v>MHK VL</v>
          </cell>
        </row>
        <row r="231">
          <cell r="A231">
            <v>24010</v>
          </cell>
          <cell r="B231" t="str">
            <v>AMERICAN_REF_FUEL</v>
          </cell>
          <cell r="C231" t="str">
            <v>WEST</v>
          </cell>
        </row>
        <row r="232">
          <cell r="A232">
            <v>24011</v>
          </cell>
          <cell r="B232" t="str">
            <v>ADK HUDSON___FALLS</v>
          </cell>
          <cell r="C232" t="str">
            <v>CAPITL</v>
          </cell>
        </row>
        <row r="233">
          <cell r="A233">
            <v>24013</v>
          </cell>
          <cell r="B233" t="str">
            <v>LITTLE FALLS___HYD</v>
          </cell>
          <cell r="C233" t="str">
            <v>CAPITL</v>
          </cell>
        </row>
        <row r="234">
          <cell r="A234">
            <v>24014</v>
          </cell>
          <cell r="B234" t="str">
            <v>LONG_LAKE_PHOENIX</v>
          </cell>
          <cell r="C234" t="str">
            <v>CENTRL</v>
          </cell>
        </row>
        <row r="235">
          <cell r="A235">
            <v>24015</v>
          </cell>
          <cell r="B235" t="str">
            <v>MEDINA___POWER</v>
          </cell>
          <cell r="C235" t="str">
            <v>WEST</v>
          </cell>
        </row>
        <row r="236">
          <cell r="A236">
            <v>24016</v>
          </cell>
          <cell r="B236" t="str">
            <v>HARZA MOOSE___RIVER</v>
          </cell>
          <cell r="C236" t="str">
            <v>MHK VL</v>
          </cell>
        </row>
        <row r="237">
          <cell r="A237">
            <v>24017</v>
          </cell>
          <cell r="B237" t="str">
            <v>SYRACUSE___POWER</v>
          </cell>
          <cell r="C237" t="str">
            <v>CENTRL</v>
          </cell>
        </row>
        <row r="238">
          <cell r="A238">
            <v>24018</v>
          </cell>
          <cell r="B238" t="str">
            <v>CRESCENT___HYD</v>
          </cell>
          <cell r="C238" t="str">
            <v>CAPITL</v>
          </cell>
        </row>
        <row r="239">
          <cell r="A239">
            <v>24019</v>
          </cell>
          <cell r="B239" t="str">
            <v>INDIAN POINT_GT_3</v>
          </cell>
          <cell r="C239" t="str">
            <v>MILLWD</v>
          </cell>
        </row>
        <row r="240">
          <cell r="A240">
            <v>24020</v>
          </cell>
          <cell r="B240" t="str">
            <v>VISCHER___FERRY HYD</v>
          </cell>
          <cell r="C240" t="str">
            <v>CAPITL</v>
          </cell>
        </row>
        <row r="241">
          <cell r="A241">
            <v>24021</v>
          </cell>
          <cell r="B241" t="str">
            <v>SITHE___OGDNSBRG</v>
          </cell>
          <cell r="C241" t="str">
            <v>MHK VL</v>
          </cell>
        </row>
        <row r="242">
          <cell r="A242">
            <v>24023</v>
          </cell>
          <cell r="B242" t="str">
            <v>PYRITES___HYD</v>
          </cell>
          <cell r="C242" t="str">
            <v>MHK VL</v>
          </cell>
        </row>
        <row r="243">
          <cell r="A243">
            <v>24024</v>
          </cell>
          <cell r="B243" t="str">
            <v>SITHE___BATAVIA</v>
          </cell>
          <cell r="C243" t="str">
            <v>GENESE</v>
          </cell>
        </row>
        <row r="244">
          <cell r="A244">
            <v>24026</v>
          </cell>
          <cell r="B244" t="str">
            <v>OXBOW____</v>
          </cell>
          <cell r="C244" t="str">
            <v>WEST</v>
          </cell>
        </row>
        <row r="245">
          <cell r="A245">
            <v>24028</v>
          </cell>
          <cell r="B245" t="str">
            <v>ADK S GLENS___FALLS</v>
          </cell>
          <cell r="C245" t="str">
            <v>CAPITL</v>
          </cell>
        </row>
        <row r="246">
          <cell r="A246">
            <v>24031</v>
          </cell>
          <cell r="B246" t="str">
            <v>HOLTSVIL 1-5___GRP1</v>
          </cell>
          <cell r="C246" t="str">
            <v>LONGIL</v>
          </cell>
        </row>
        <row r="247">
          <cell r="A247">
            <v>24032</v>
          </cell>
          <cell r="B247" t="str">
            <v>HOLTSVIL6-10___GRP2</v>
          </cell>
          <cell r="C247" t="str">
            <v>LONGIL</v>
          </cell>
        </row>
        <row r="248">
          <cell r="A248">
            <v>24033</v>
          </cell>
          <cell r="B248" t="str">
            <v>BARRETT 9-12___GRP3</v>
          </cell>
          <cell r="C248" t="str">
            <v>LONGIL</v>
          </cell>
        </row>
        <row r="249">
          <cell r="A249">
            <v>24034</v>
          </cell>
          <cell r="B249" t="str">
            <v>BARRETT 1-8___GRP4</v>
          </cell>
          <cell r="C249" t="str">
            <v>LONGIL</v>
          </cell>
        </row>
        <row r="250">
          <cell r="A250">
            <v>24038</v>
          </cell>
          <cell r="B250" t="str">
            <v>WADING RIVER_1-3_GRP5</v>
          </cell>
          <cell r="C250" t="str">
            <v>LONGIL</v>
          </cell>
        </row>
        <row r="251">
          <cell r="A251">
            <v>24039</v>
          </cell>
          <cell r="B251" t="str">
            <v>GARDENVILLE___LBMP</v>
          </cell>
          <cell r="C251" t="str">
            <v>WEST</v>
          </cell>
        </row>
        <row r="252">
          <cell r="A252">
            <v>24041</v>
          </cell>
          <cell r="B252" t="str">
            <v>SENECA OSWGO___HYD</v>
          </cell>
          <cell r="C252" t="str">
            <v>CENTRL</v>
          </cell>
        </row>
        <row r="253">
          <cell r="A253">
            <v>24042</v>
          </cell>
          <cell r="B253" t="str">
            <v>N SALMON___HYD</v>
          </cell>
          <cell r="C253" t="str">
            <v>CENTRL</v>
          </cell>
        </row>
        <row r="254">
          <cell r="A254">
            <v>24043</v>
          </cell>
          <cell r="B254" t="str">
            <v>S SALMON___HYD</v>
          </cell>
          <cell r="C254" t="str">
            <v>CENTRL</v>
          </cell>
        </row>
        <row r="255">
          <cell r="A255">
            <v>24044</v>
          </cell>
          <cell r="B255" t="str">
            <v>OSWEGATCHIE___HYD</v>
          </cell>
          <cell r="C255" t="str">
            <v>MHK VL</v>
          </cell>
        </row>
        <row r="256">
          <cell r="A256">
            <v>24046</v>
          </cell>
          <cell r="B256" t="str">
            <v>OAK ORCHARD___HYD</v>
          </cell>
          <cell r="C256" t="str">
            <v>WEST</v>
          </cell>
        </row>
        <row r="257">
          <cell r="A257">
            <v>24047</v>
          </cell>
          <cell r="B257" t="str">
            <v>BLACK RIVER___HYD</v>
          </cell>
          <cell r="C257" t="str">
            <v>MHK VL</v>
          </cell>
        </row>
        <row r="258">
          <cell r="A258">
            <v>24048</v>
          </cell>
          <cell r="B258" t="str">
            <v>BEAVER RIVER___HYD</v>
          </cell>
          <cell r="C258" t="str">
            <v>MHK VL</v>
          </cell>
        </row>
        <row r="259">
          <cell r="A259">
            <v>24049</v>
          </cell>
          <cell r="B259" t="str">
            <v>WEST CANADA___HYD</v>
          </cell>
          <cell r="C259" t="str">
            <v>MHK VL</v>
          </cell>
        </row>
        <row r="260">
          <cell r="A260">
            <v>24050</v>
          </cell>
          <cell r="B260" t="str">
            <v>E_CANADA_MHWK_HY</v>
          </cell>
          <cell r="C260" t="str">
            <v>CAPITL</v>
          </cell>
        </row>
        <row r="261">
          <cell r="A261">
            <v>24051</v>
          </cell>
          <cell r="B261" t="str">
            <v>E_CANADA_CAP_HY</v>
          </cell>
          <cell r="C261" t="str">
            <v>CAPITL</v>
          </cell>
        </row>
        <row r="262">
          <cell r="A262">
            <v>24053</v>
          </cell>
          <cell r="B262" t="str">
            <v>NM_ST_REGIS___HYD</v>
          </cell>
          <cell r="C262" t="str">
            <v>NORTH</v>
          </cell>
        </row>
        <row r="263">
          <cell r="A263">
            <v>24054</v>
          </cell>
          <cell r="B263" t="str">
            <v>FRANKLIN_FALL_HYD</v>
          </cell>
          <cell r="C263" t="str">
            <v>NORTH</v>
          </cell>
        </row>
        <row r="264">
          <cell r="A264">
            <v>24055</v>
          </cell>
          <cell r="B264" t="str">
            <v>NM NORTH___NUG</v>
          </cell>
          <cell r="C264" t="str">
            <v>NORTH</v>
          </cell>
        </row>
        <row r="265">
          <cell r="A265">
            <v>24056</v>
          </cell>
          <cell r="B265" t="str">
            <v>UPPER RAQUET___HYD</v>
          </cell>
          <cell r="C265" t="str">
            <v>MHK VL</v>
          </cell>
        </row>
        <row r="266">
          <cell r="A266">
            <v>24057</v>
          </cell>
          <cell r="B266" t="str">
            <v>LOWER RAQUET___HYD</v>
          </cell>
          <cell r="C266" t="str">
            <v>MHK VL</v>
          </cell>
        </row>
        <row r="267">
          <cell r="A267">
            <v>24058</v>
          </cell>
          <cell r="B267" t="str">
            <v>UPPER HUDSON___HYD</v>
          </cell>
          <cell r="C267" t="str">
            <v>CAPITL</v>
          </cell>
        </row>
        <row r="268">
          <cell r="A268">
            <v>24059</v>
          </cell>
          <cell r="B268" t="str">
            <v>LOWER___HUDSON</v>
          </cell>
          <cell r="C268" t="str">
            <v>CAPITL</v>
          </cell>
        </row>
        <row r="269">
          <cell r="A269">
            <v>24060</v>
          </cell>
          <cell r="B269" t="str">
            <v>CARR STREET_E._SYR</v>
          </cell>
          <cell r="C269" t="str">
            <v>CENTRL</v>
          </cell>
        </row>
        <row r="270">
          <cell r="A270">
            <v>24062</v>
          </cell>
          <cell r="B270" t="str">
            <v>N.E._GEN_SANDY PD</v>
          </cell>
          <cell r="C270" t="str">
            <v>NPX</v>
          </cell>
        </row>
        <row r="271">
          <cell r="A271">
            <v>24063</v>
          </cell>
          <cell r="B271" t="str">
            <v>O.H._GEN_BRUCE</v>
          </cell>
          <cell r="C271" t="str">
            <v>OH</v>
          </cell>
        </row>
        <row r="272">
          <cell r="A272">
            <v>24065</v>
          </cell>
          <cell r="B272" t="str">
            <v>PJM_GEN_KEYSTONE</v>
          </cell>
          <cell r="C272" t="str">
            <v>PJM</v>
          </cell>
        </row>
        <row r="273">
          <cell r="A273">
            <v>24077</v>
          </cell>
          <cell r="B273" t="str">
            <v>GOWANUS_GT1_1</v>
          </cell>
          <cell r="C273" t="str">
            <v>N.Y.C.</v>
          </cell>
        </row>
        <row r="274">
          <cell r="A274">
            <v>24078</v>
          </cell>
          <cell r="B274" t="str">
            <v>GOWANUS_GT1_2</v>
          </cell>
          <cell r="C274" t="str">
            <v>N.Y.C.</v>
          </cell>
        </row>
        <row r="275">
          <cell r="A275">
            <v>24079</v>
          </cell>
          <cell r="B275" t="str">
            <v>GOWANUS_GT1_3</v>
          </cell>
          <cell r="C275" t="str">
            <v>N.Y.C.</v>
          </cell>
        </row>
        <row r="276">
          <cell r="A276">
            <v>24080</v>
          </cell>
          <cell r="B276" t="str">
            <v>GOWANUS_GT1_4</v>
          </cell>
          <cell r="C276" t="str">
            <v>N.Y.C.</v>
          </cell>
        </row>
        <row r="277">
          <cell r="A277">
            <v>24084</v>
          </cell>
          <cell r="B277" t="str">
            <v>GOWANUS_GT1_5</v>
          </cell>
          <cell r="C277" t="str">
            <v>N.Y.C.</v>
          </cell>
        </row>
        <row r="278">
          <cell r="A278">
            <v>24094</v>
          </cell>
          <cell r="B278" t="str">
            <v>ASTORIA_GT2_1</v>
          </cell>
          <cell r="C278" t="str">
            <v>N.Y.C.</v>
          </cell>
        </row>
        <row r="279">
          <cell r="A279">
            <v>24095</v>
          </cell>
          <cell r="B279" t="str">
            <v>ASTORIA_GT2_2</v>
          </cell>
          <cell r="C279" t="str">
            <v>N.Y.C.</v>
          </cell>
        </row>
        <row r="280">
          <cell r="A280">
            <v>24096</v>
          </cell>
          <cell r="B280" t="str">
            <v>ASTORIA_GT2_3</v>
          </cell>
          <cell r="C280" t="str">
            <v>N.Y.C.</v>
          </cell>
        </row>
        <row r="281">
          <cell r="A281">
            <v>24097</v>
          </cell>
          <cell r="B281" t="str">
            <v>ASTORIA_GT2_4</v>
          </cell>
          <cell r="C281" t="str">
            <v>N.Y.C.</v>
          </cell>
        </row>
        <row r="282">
          <cell r="A282">
            <v>24098</v>
          </cell>
          <cell r="B282" t="str">
            <v>ASTORIA_GT3_1</v>
          </cell>
          <cell r="C282" t="str">
            <v>N.Y.C.</v>
          </cell>
        </row>
        <row r="283">
          <cell r="A283">
            <v>24099</v>
          </cell>
          <cell r="B283" t="str">
            <v>ASTORIA_GT3_2</v>
          </cell>
          <cell r="C283" t="str">
            <v>N.Y.C.</v>
          </cell>
        </row>
        <row r="284">
          <cell r="A284">
            <v>24100</v>
          </cell>
          <cell r="B284" t="str">
            <v>ASTORIA_GT3_3</v>
          </cell>
          <cell r="C284" t="str">
            <v>N.Y.C.</v>
          </cell>
        </row>
        <row r="285">
          <cell r="A285">
            <v>24101</v>
          </cell>
          <cell r="B285" t="str">
            <v>ASTORIA_GT3_4</v>
          </cell>
          <cell r="C285" t="str">
            <v>N.Y.C.</v>
          </cell>
        </row>
        <row r="286">
          <cell r="A286">
            <v>24102</v>
          </cell>
          <cell r="B286" t="str">
            <v>ASTORIA_GT4_1</v>
          </cell>
          <cell r="C286" t="str">
            <v>N.Y.C.</v>
          </cell>
        </row>
        <row r="287">
          <cell r="A287">
            <v>24103</v>
          </cell>
          <cell r="B287" t="str">
            <v>ASTORIA_GT4_2</v>
          </cell>
          <cell r="C287" t="str">
            <v>N.Y.C.</v>
          </cell>
        </row>
        <row r="288">
          <cell r="A288">
            <v>24104</v>
          </cell>
          <cell r="B288" t="str">
            <v>ASTORIA_GT4_3</v>
          </cell>
          <cell r="C288" t="str">
            <v>N.Y.C.</v>
          </cell>
        </row>
        <row r="289">
          <cell r="A289">
            <v>24105</v>
          </cell>
          <cell r="B289" t="str">
            <v>ASTORIA_GT4_4</v>
          </cell>
          <cell r="C289" t="str">
            <v>N.Y.C.</v>
          </cell>
        </row>
        <row r="290">
          <cell r="A290">
            <v>24106</v>
          </cell>
          <cell r="B290" t="str">
            <v>ASTORIA_GT_5</v>
          </cell>
          <cell r="C290" t="str">
            <v>N.Y.C.</v>
          </cell>
        </row>
        <row r="291">
          <cell r="A291">
            <v>24107</v>
          </cell>
          <cell r="B291" t="str">
            <v>ASTORIA_GT_7</v>
          </cell>
          <cell r="C291" t="str">
            <v>N.Y.C.</v>
          </cell>
        </row>
        <row r="292">
          <cell r="A292">
            <v>24108</v>
          </cell>
          <cell r="B292" t="str">
            <v>ASTORIA_GT_8</v>
          </cell>
          <cell r="C292" t="str">
            <v>N.Y.C.</v>
          </cell>
        </row>
        <row r="293">
          <cell r="A293">
            <v>24109</v>
          </cell>
          <cell r="B293" t="str">
            <v>ASTORIA_GT_9</v>
          </cell>
          <cell r="C293" t="str">
            <v>N.Y.C.</v>
          </cell>
        </row>
        <row r="294">
          <cell r="A294">
            <v>24110</v>
          </cell>
          <cell r="B294" t="str">
            <v>ASTORIA_GT_10</v>
          </cell>
          <cell r="C294" t="str">
            <v>N.Y.C.</v>
          </cell>
        </row>
        <row r="295">
          <cell r="A295">
            <v>24111</v>
          </cell>
          <cell r="B295" t="str">
            <v>GOWANUS_GT1_6</v>
          </cell>
          <cell r="C295" t="str">
            <v>N.Y.C.</v>
          </cell>
        </row>
        <row r="296">
          <cell r="A296">
            <v>24112</v>
          </cell>
          <cell r="B296" t="str">
            <v>GOWANUS_GT1_7</v>
          </cell>
          <cell r="C296" t="str">
            <v>N.Y.C.</v>
          </cell>
        </row>
        <row r="297">
          <cell r="A297">
            <v>24113</v>
          </cell>
          <cell r="B297" t="str">
            <v>GOWANUS_GT1_8</v>
          </cell>
          <cell r="C297" t="str">
            <v>N.Y.C.</v>
          </cell>
        </row>
        <row r="298">
          <cell r="A298">
            <v>24114</v>
          </cell>
          <cell r="B298" t="str">
            <v>GOWANUS_GT2_1</v>
          </cell>
          <cell r="C298" t="str">
            <v>N.Y.C.</v>
          </cell>
        </row>
        <row r="299">
          <cell r="A299">
            <v>24115</v>
          </cell>
          <cell r="B299" t="str">
            <v>GOWANUS_GT2_2</v>
          </cell>
          <cell r="C299" t="str">
            <v>N.Y.C.</v>
          </cell>
        </row>
        <row r="300">
          <cell r="A300">
            <v>24116</v>
          </cell>
          <cell r="B300" t="str">
            <v>GOWANUS_GT2_3</v>
          </cell>
          <cell r="C300" t="str">
            <v>N.Y.C.</v>
          </cell>
        </row>
        <row r="301">
          <cell r="A301">
            <v>24117</v>
          </cell>
          <cell r="B301" t="str">
            <v>GOWANUS_GT2_4</v>
          </cell>
          <cell r="C301" t="str">
            <v>N.Y.C.</v>
          </cell>
        </row>
        <row r="302">
          <cell r="A302">
            <v>24118</v>
          </cell>
          <cell r="B302" t="str">
            <v>GOWANUS_GT2_5</v>
          </cell>
          <cell r="C302" t="str">
            <v>N.Y.C.</v>
          </cell>
        </row>
        <row r="303">
          <cell r="A303">
            <v>24119</v>
          </cell>
          <cell r="B303" t="str">
            <v>GOWANUS_GT2_6</v>
          </cell>
          <cell r="C303" t="str">
            <v>N.Y.C.</v>
          </cell>
        </row>
        <row r="304">
          <cell r="A304">
            <v>24120</v>
          </cell>
          <cell r="B304" t="str">
            <v>GOWANUS_GT2_7</v>
          </cell>
          <cell r="C304" t="str">
            <v>N.Y.C.</v>
          </cell>
        </row>
        <row r="305">
          <cell r="A305">
            <v>24121</v>
          </cell>
          <cell r="B305" t="str">
            <v>GOWANUS_GT2_8</v>
          </cell>
          <cell r="C305" t="str">
            <v>N.Y.C.</v>
          </cell>
        </row>
        <row r="306">
          <cell r="A306">
            <v>24122</v>
          </cell>
          <cell r="B306" t="str">
            <v>GOWANUS_GT3_1</v>
          </cell>
          <cell r="C306" t="str">
            <v>N.Y.C.</v>
          </cell>
        </row>
        <row r="307">
          <cell r="A307">
            <v>24123</v>
          </cell>
          <cell r="B307" t="str">
            <v>GOWANUS_GT3_2</v>
          </cell>
          <cell r="C307" t="str">
            <v>N.Y.C.</v>
          </cell>
        </row>
        <row r="308">
          <cell r="A308">
            <v>24124</v>
          </cell>
          <cell r="B308" t="str">
            <v>GOWANUS_GT3_3</v>
          </cell>
          <cell r="C308" t="str">
            <v>N.Y.C.</v>
          </cell>
        </row>
        <row r="309">
          <cell r="A309">
            <v>24125</v>
          </cell>
          <cell r="B309" t="str">
            <v>GOWANUS_GT3_4</v>
          </cell>
          <cell r="C309" t="str">
            <v>N.Y.C.</v>
          </cell>
        </row>
        <row r="310">
          <cell r="A310">
            <v>24126</v>
          </cell>
          <cell r="B310" t="str">
            <v>GOWANUS_GT3_5</v>
          </cell>
          <cell r="C310" t="str">
            <v>N.Y.C.</v>
          </cell>
        </row>
        <row r="311">
          <cell r="A311">
            <v>24127</v>
          </cell>
          <cell r="B311" t="str">
            <v>GOWANUS_GT3_6</v>
          </cell>
          <cell r="C311" t="str">
            <v>N.Y.C.</v>
          </cell>
        </row>
        <row r="312">
          <cell r="A312">
            <v>24128</v>
          </cell>
          <cell r="B312" t="str">
            <v>GOWANUS_GT3_7</v>
          </cell>
          <cell r="C312" t="str">
            <v>N.Y.C.</v>
          </cell>
        </row>
        <row r="313">
          <cell r="A313">
            <v>24129</v>
          </cell>
          <cell r="B313" t="str">
            <v>GOWANUS_GT3_8</v>
          </cell>
          <cell r="C313" t="str">
            <v>N.Y.C.</v>
          </cell>
        </row>
        <row r="314">
          <cell r="A314">
            <v>24130</v>
          </cell>
          <cell r="B314" t="str">
            <v>GOWANUS_GT4_1</v>
          </cell>
          <cell r="C314" t="str">
            <v>N.Y.C.</v>
          </cell>
        </row>
        <row r="315">
          <cell r="A315">
            <v>24131</v>
          </cell>
          <cell r="B315" t="str">
            <v>GOWANUS_GT4_2</v>
          </cell>
          <cell r="C315" t="str">
            <v>N.Y.C.</v>
          </cell>
        </row>
        <row r="316">
          <cell r="A316">
            <v>24132</v>
          </cell>
          <cell r="B316" t="str">
            <v>GOWANUS_GT4_3</v>
          </cell>
          <cell r="C316" t="str">
            <v>N.Y.C.</v>
          </cell>
        </row>
        <row r="317">
          <cell r="A317">
            <v>24133</v>
          </cell>
          <cell r="B317" t="str">
            <v>GOWANUS_GT4_4</v>
          </cell>
          <cell r="C317" t="str">
            <v>N.Y.C.</v>
          </cell>
        </row>
        <row r="318">
          <cell r="A318">
            <v>24134</v>
          </cell>
          <cell r="B318" t="str">
            <v>GOWANUS_GT4_5</v>
          </cell>
          <cell r="C318" t="str">
            <v>N.Y.C.</v>
          </cell>
        </row>
        <row r="319">
          <cell r="A319">
            <v>24135</v>
          </cell>
          <cell r="B319" t="str">
            <v>GOWANUS_GT4_6</v>
          </cell>
          <cell r="C319" t="str">
            <v>N.Y.C.</v>
          </cell>
        </row>
        <row r="320">
          <cell r="A320">
            <v>24136</v>
          </cell>
          <cell r="B320" t="str">
            <v>GOWANUS_GT4_7</v>
          </cell>
          <cell r="C320" t="str">
            <v>N.Y.C.</v>
          </cell>
        </row>
        <row r="321">
          <cell r="A321">
            <v>24137</v>
          </cell>
          <cell r="B321" t="str">
            <v>GOWANUS_GT4_8</v>
          </cell>
          <cell r="C321" t="str">
            <v>N.Y.C.</v>
          </cell>
        </row>
        <row r="322">
          <cell r="A322">
            <v>24138</v>
          </cell>
          <cell r="B322" t="str">
            <v>59TH STREET_GT_1</v>
          </cell>
          <cell r="C322" t="str">
            <v>N.Y.C.</v>
          </cell>
        </row>
        <row r="323">
          <cell r="A323">
            <v>24139</v>
          </cell>
          <cell r="B323" t="str">
            <v>INDIAN POINT_GT_1</v>
          </cell>
          <cell r="C323" t="str">
            <v>MILLWD</v>
          </cell>
        </row>
        <row r="324">
          <cell r="A324">
            <v>24143</v>
          </cell>
          <cell r="B324" t="str">
            <v>WESTERN_NY_WIND</v>
          </cell>
          <cell r="C324" t="str">
            <v>GENESE</v>
          </cell>
        </row>
        <row r="325">
          <cell r="A325">
            <v>24146</v>
          </cell>
          <cell r="B325" t="str">
            <v>PGE MADISON___WINDPWR</v>
          </cell>
          <cell r="C325" t="str">
            <v>MHK VL</v>
          </cell>
        </row>
        <row r="326">
          <cell r="A326">
            <v>24147</v>
          </cell>
          <cell r="B326" t="str">
            <v>NEG CENTRAL___STATE_STREET</v>
          </cell>
          <cell r="C326" t="e">
            <v>#N/A</v>
          </cell>
        </row>
        <row r="327">
          <cell r="A327">
            <v>24148</v>
          </cell>
          <cell r="B327" t="str">
            <v>WALDEN___HYDRO</v>
          </cell>
          <cell r="C327" t="e">
            <v>#N/A</v>
          </cell>
        </row>
        <row r="328">
          <cell r="A328">
            <v>24149</v>
          </cell>
          <cell r="B328" t="str">
            <v>ASTORIA___2</v>
          </cell>
          <cell r="C328" t="str">
            <v>N.Y.C.</v>
          </cell>
        </row>
        <row r="329">
          <cell r="A329">
            <v>24151</v>
          </cell>
          <cell r="B329" t="str">
            <v>Stony___Brook</v>
          </cell>
          <cell r="C329" t="str">
            <v>LONGIL</v>
          </cell>
        </row>
        <row r="330">
          <cell r="A330">
            <v>24152</v>
          </cell>
          <cell r="B330" t="str">
            <v>NYPA_KENT_____GT</v>
          </cell>
          <cell r="C330" t="str">
            <v>N.Y.C.</v>
          </cell>
        </row>
        <row r="331">
          <cell r="A331">
            <v>24155</v>
          </cell>
          <cell r="B331" t="str">
            <v>NYPA_POUCH1_____GT</v>
          </cell>
          <cell r="C331" t="str">
            <v>N.Y.C.</v>
          </cell>
        </row>
        <row r="332">
          <cell r="A332">
            <v>24156</v>
          </cell>
          <cell r="B332" t="str">
            <v>NYPA_GOWANUS_____GT1</v>
          </cell>
          <cell r="C332" t="str">
            <v>N.Y.C.</v>
          </cell>
        </row>
        <row r="333">
          <cell r="A333">
            <v>24157</v>
          </cell>
          <cell r="B333" t="str">
            <v>NYPA_GOWANUS_____GT2</v>
          </cell>
          <cell r="C333" t="str">
            <v>N.Y.C.</v>
          </cell>
        </row>
        <row r="334">
          <cell r="A334">
            <v>24158</v>
          </cell>
          <cell r="B334" t="str">
            <v>NYPA_____HELLGATE_GT1</v>
          </cell>
          <cell r="C334" t="str">
            <v>N.Y.C.</v>
          </cell>
        </row>
        <row r="335">
          <cell r="A335">
            <v>24159</v>
          </cell>
          <cell r="B335" t="str">
            <v>NYPA_____HELLGATE_GT2</v>
          </cell>
          <cell r="C335" t="str">
            <v>N.Y.C.</v>
          </cell>
        </row>
        <row r="336">
          <cell r="A336">
            <v>24160</v>
          </cell>
          <cell r="B336" t="str">
            <v>NYPA_HARLEM__RVR__GT1</v>
          </cell>
          <cell r="C336" t="str">
            <v>N.Y.C.</v>
          </cell>
        </row>
        <row r="337">
          <cell r="A337">
            <v>24161</v>
          </cell>
          <cell r="B337" t="str">
            <v>NYPA_HARLEM__RVR__GT2</v>
          </cell>
          <cell r="C337" t="str">
            <v>N.Y.C.</v>
          </cell>
        </row>
        <row r="338">
          <cell r="A338">
            <v>24162</v>
          </cell>
          <cell r="B338" t="str">
            <v>NYPA_VERNON_____GT1</v>
          </cell>
          <cell r="C338" t="str">
            <v>N.Y.C.</v>
          </cell>
        </row>
        <row r="339">
          <cell r="A339">
            <v>24163</v>
          </cell>
          <cell r="B339" t="str">
            <v>NYPA_VERNON_____GT2</v>
          </cell>
          <cell r="C339" t="str">
            <v>N.Y.C.</v>
          </cell>
        </row>
        <row r="340">
          <cell r="A340">
            <v>24164</v>
          </cell>
          <cell r="B340" t="str">
            <v>NYPA_BRENTWD_____GT</v>
          </cell>
          <cell r="C340" t="str">
            <v>LONGIL</v>
          </cell>
        </row>
        <row r="341">
          <cell r="A341">
            <v>24167</v>
          </cell>
          <cell r="B341" t="str">
            <v>MODEL_CITY_ENERGY</v>
          </cell>
          <cell r="C341" t="str">
            <v>WEST</v>
          </cell>
        </row>
        <row r="342">
          <cell r="A342">
            <v>24168</v>
          </cell>
          <cell r="B342" t="str">
            <v>HUDSON_AVE_10</v>
          </cell>
          <cell r="C342" t="str">
            <v>N.Y.C.</v>
          </cell>
        </row>
        <row r="343">
          <cell r="A343">
            <v>24169</v>
          </cell>
          <cell r="B343" t="str">
            <v>SITHE_IND_GS1</v>
          </cell>
          <cell r="C343" t="str">
            <v>CENTRL</v>
          </cell>
        </row>
        <row r="344">
          <cell r="A344">
            <v>24170</v>
          </cell>
          <cell r="B344" t="str">
            <v>SITHE_IND_GS2</v>
          </cell>
          <cell r="C344" t="str">
            <v>CENTRL</v>
          </cell>
        </row>
        <row r="345">
          <cell r="A345">
            <v>24171</v>
          </cell>
          <cell r="B345" t="str">
            <v>SITHE_IND_GS3</v>
          </cell>
          <cell r="C345" t="str">
            <v>CENTRL</v>
          </cell>
        </row>
        <row r="346">
          <cell r="A346">
            <v>24172</v>
          </cell>
          <cell r="B346" t="str">
            <v>SITHE_IND_GS4</v>
          </cell>
          <cell r="C346" t="str">
            <v>CENTRL</v>
          </cell>
        </row>
        <row r="347">
          <cell r="A347">
            <v>24225</v>
          </cell>
          <cell r="B347" t="str">
            <v>ASTORIA_GT_11</v>
          </cell>
          <cell r="C347" t="str">
            <v>N.Y.C.</v>
          </cell>
        </row>
        <row r="348">
          <cell r="A348">
            <v>24226</v>
          </cell>
          <cell r="B348" t="str">
            <v>ASTORIA_GT_12</v>
          </cell>
          <cell r="C348" t="str">
            <v>N.Y.C.</v>
          </cell>
        </row>
        <row r="349">
          <cell r="A349">
            <v>24227</v>
          </cell>
          <cell r="B349" t="str">
            <v>ASTORIA_GT_13</v>
          </cell>
          <cell r="C349" t="str">
            <v>N.Y.C.</v>
          </cell>
        </row>
        <row r="350">
          <cell r="A350">
            <v>24228</v>
          </cell>
          <cell r="B350" t="str">
            <v>NARROWS_GT1_1</v>
          </cell>
          <cell r="C350" t="str">
            <v>N.Y.C.</v>
          </cell>
        </row>
        <row r="351">
          <cell r="A351">
            <v>24229</v>
          </cell>
          <cell r="B351" t="str">
            <v>NARROWS_GT1_2</v>
          </cell>
          <cell r="C351" t="str">
            <v>N.Y.C.</v>
          </cell>
        </row>
        <row r="352">
          <cell r="A352">
            <v>24230</v>
          </cell>
          <cell r="B352" t="str">
            <v>NARROWS_GT1_3</v>
          </cell>
          <cell r="C352" t="str">
            <v>N.Y.C.</v>
          </cell>
        </row>
        <row r="353">
          <cell r="A353">
            <v>24231</v>
          </cell>
          <cell r="B353" t="str">
            <v>NARROWS_GT1_4</v>
          </cell>
          <cell r="C353" t="str">
            <v>N.Y.C.</v>
          </cell>
        </row>
        <row r="354">
          <cell r="A354">
            <v>24232</v>
          </cell>
          <cell r="B354" t="str">
            <v>NARROWS_GT1_5</v>
          </cell>
          <cell r="C354" t="str">
            <v>N.Y.C.</v>
          </cell>
        </row>
        <row r="355">
          <cell r="A355">
            <v>24233</v>
          </cell>
          <cell r="B355" t="str">
            <v>NARROWS_GT1_6</v>
          </cell>
          <cell r="C355" t="str">
            <v>N.Y.C.</v>
          </cell>
        </row>
        <row r="356">
          <cell r="A356">
            <v>24234</v>
          </cell>
          <cell r="B356" t="str">
            <v>NARROWS_GT1_7</v>
          </cell>
          <cell r="C356" t="str">
            <v>N.Y.C.</v>
          </cell>
        </row>
        <row r="357">
          <cell r="A357">
            <v>24235</v>
          </cell>
          <cell r="B357" t="str">
            <v>NARROWS_GT1_8</v>
          </cell>
          <cell r="C357" t="str">
            <v>N.Y.C.</v>
          </cell>
        </row>
        <row r="358">
          <cell r="A358">
            <v>24236</v>
          </cell>
          <cell r="B358" t="str">
            <v>NARROWS_GT2_1</v>
          </cell>
          <cell r="C358" t="str">
            <v>N.Y.C.</v>
          </cell>
        </row>
        <row r="359">
          <cell r="A359">
            <v>24237</v>
          </cell>
          <cell r="B359" t="str">
            <v>NARROWS_GT2_2</v>
          </cell>
          <cell r="C359" t="str">
            <v>N.Y.C.</v>
          </cell>
        </row>
        <row r="360">
          <cell r="A360">
            <v>24238</v>
          </cell>
          <cell r="B360" t="str">
            <v>NARROWS_GT2_3</v>
          </cell>
          <cell r="C360" t="str">
            <v>N.Y.C.</v>
          </cell>
        </row>
        <row r="361">
          <cell r="A361">
            <v>24239</v>
          </cell>
          <cell r="B361" t="str">
            <v>NARROWS_GT2_4</v>
          </cell>
          <cell r="C361" t="str">
            <v>N.Y.C.</v>
          </cell>
        </row>
        <row r="362">
          <cell r="A362">
            <v>24240</v>
          </cell>
          <cell r="B362" t="str">
            <v>NARROWS_GT2_5</v>
          </cell>
          <cell r="C362" t="str">
            <v>N.Y.C.</v>
          </cell>
        </row>
        <row r="363">
          <cell r="A363">
            <v>24241</v>
          </cell>
          <cell r="B363" t="str">
            <v>NARROWS_GT2_6</v>
          </cell>
          <cell r="C363" t="str">
            <v>N.Y.C.</v>
          </cell>
        </row>
        <row r="364">
          <cell r="A364">
            <v>24242</v>
          </cell>
          <cell r="B364" t="str">
            <v>NARROWS_GT2_7</v>
          </cell>
          <cell r="C364" t="str">
            <v>N.Y.C.</v>
          </cell>
        </row>
        <row r="365">
          <cell r="A365">
            <v>24243</v>
          </cell>
          <cell r="B365" t="str">
            <v>NARROWS_GT2_8</v>
          </cell>
          <cell r="C365" t="str">
            <v>N.Y.C.</v>
          </cell>
        </row>
        <row r="366">
          <cell r="A366">
            <v>24244</v>
          </cell>
          <cell r="B366" t="str">
            <v>RAVENSWOOD_GT2_1  TEMP GRP</v>
          </cell>
          <cell r="C366" t="str">
            <v>N.Y.C.</v>
          </cell>
        </row>
        <row r="367">
          <cell r="A367">
            <v>24245</v>
          </cell>
          <cell r="B367" t="str">
            <v>RAVENSWOOD_GT2_2</v>
          </cell>
          <cell r="C367" t="str">
            <v>N.Y.C.</v>
          </cell>
        </row>
        <row r="368">
          <cell r="A368">
            <v>24246</v>
          </cell>
          <cell r="B368" t="str">
            <v>RAVENSWOOD_GT2_3</v>
          </cell>
          <cell r="C368" t="str">
            <v>N.Y.C.</v>
          </cell>
        </row>
        <row r="369">
          <cell r="A369">
            <v>24247</v>
          </cell>
          <cell r="B369" t="str">
            <v>RAVENSWOOD_GT2_4</v>
          </cell>
          <cell r="C369" t="str">
            <v>N.Y.C.</v>
          </cell>
        </row>
        <row r="370">
          <cell r="A370">
            <v>24248</v>
          </cell>
          <cell r="B370" t="str">
            <v>RAVENSWOOD_GT3_1  TEMP GRP</v>
          </cell>
          <cell r="C370" t="str">
            <v>N.Y.C.</v>
          </cell>
        </row>
        <row r="371">
          <cell r="A371">
            <v>24249</v>
          </cell>
          <cell r="B371" t="str">
            <v>RAVENSWOOD_GT3_2</v>
          </cell>
          <cell r="C371" t="str">
            <v>N.Y.C.</v>
          </cell>
        </row>
        <row r="372">
          <cell r="A372">
            <v>24250</v>
          </cell>
          <cell r="B372" t="str">
            <v>RAVENSWOOD_GT3_3</v>
          </cell>
          <cell r="C372" t="str">
            <v>N.Y.C.</v>
          </cell>
        </row>
        <row r="373">
          <cell r="A373">
            <v>24251</v>
          </cell>
          <cell r="B373" t="str">
            <v>RAVENSWOOD_GT3_4</v>
          </cell>
          <cell r="C373" t="str">
            <v>N.Y.C.</v>
          </cell>
        </row>
        <row r="374">
          <cell r="A374">
            <v>24252</v>
          </cell>
          <cell r="B374" t="str">
            <v>RAVENSWOOD_GT_4</v>
          </cell>
          <cell r="C374" t="str">
            <v>N.Y.C.</v>
          </cell>
        </row>
        <row r="375">
          <cell r="A375">
            <v>24253</v>
          </cell>
          <cell r="B375" t="str">
            <v>RAVENSWOOD_GT_6</v>
          </cell>
          <cell r="C375" t="str">
            <v>N.Y.C.</v>
          </cell>
        </row>
        <row r="376">
          <cell r="A376">
            <v>24254</v>
          </cell>
          <cell r="B376" t="str">
            <v>RAVENSWOOD_GT_5</v>
          </cell>
          <cell r="C376" t="str">
            <v>N.Y.C.</v>
          </cell>
        </row>
        <row r="377">
          <cell r="A377">
            <v>24255</v>
          </cell>
          <cell r="B377" t="str">
            <v>RAVENSWOOD_GT_7</v>
          </cell>
          <cell r="C377" t="str">
            <v>N.Y.C.</v>
          </cell>
        </row>
        <row r="378">
          <cell r="A378">
            <v>24256</v>
          </cell>
          <cell r="B378" t="str">
            <v>RAVENSWOOD_GT_8  TEMP GRP(8-11)</v>
          </cell>
          <cell r="C378" t="str">
            <v>N.Y.C.</v>
          </cell>
        </row>
        <row r="379">
          <cell r="A379">
            <v>24257</v>
          </cell>
          <cell r="B379" t="str">
            <v>RAVENSWOOD_GT_9</v>
          </cell>
          <cell r="C379" t="str">
            <v>N.Y.C.</v>
          </cell>
        </row>
        <row r="380">
          <cell r="A380">
            <v>24258</v>
          </cell>
          <cell r="B380" t="str">
            <v>RAVENSWOOD_GT_10</v>
          </cell>
          <cell r="C380" t="str">
            <v>N.Y.C.</v>
          </cell>
        </row>
        <row r="381">
          <cell r="A381">
            <v>24259</v>
          </cell>
          <cell r="B381" t="str">
            <v>RAVENSWOOD_GT_11</v>
          </cell>
          <cell r="C381" t="str">
            <v>N.Y.C.</v>
          </cell>
        </row>
        <row r="382">
          <cell r="A382">
            <v>24260</v>
          </cell>
          <cell r="B382" t="str">
            <v>74TH STREET_GT_1</v>
          </cell>
          <cell r="C382" t="str">
            <v>N.Y.C.</v>
          </cell>
        </row>
        <row r="383">
          <cell r="A383">
            <v>24261</v>
          </cell>
          <cell r="B383" t="str">
            <v>74TH STREET_GT_2</v>
          </cell>
          <cell r="C383" t="str">
            <v>N.Y.C.</v>
          </cell>
        </row>
        <row r="384">
          <cell r="A384">
            <v>61752</v>
          </cell>
          <cell r="B384" t="str">
            <v>WEST</v>
          </cell>
          <cell r="C384" t="str">
            <v>WEST</v>
          </cell>
        </row>
        <row r="385">
          <cell r="A385">
            <v>61753</v>
          </cell>
          <cell r="B385" t="str">
            <v>GENESE</v>
          </cell>
          <cell r="C385" t="str">
            <v>GENESE</v>
          </cell>
        </row>
        <row r="386">
          <cell r="A386">
            <v>61754</v>
          </cell>
          <cell r="B386" t="str">
            <v>CENTRL</v>
          </cell>
          <cell r="C386" t="str">
            <v>CENTRL</v>
          </cell>
        </row>
        <row r="387">
          <cell r="A387">
            <v>61755</v>
          </cell>
          <cell r="B387" t="str">
            <v>NORTH</v>
          </cell>
          <cell r="C387" t="str">
            <v>NORTH</v>
          </cell>
        </row>
        <row r="388">
          <cell r="A388">
            <v>61756</v>
          </cell>
          <cell r="B388" t="str">
            <v>MHK VL</v>
          </cell>
          <cell r="C388" t="str">
            <v>MHK VL</v>
          </cell>
        </row>
        <row r="389">
          <cell r="A389">
            <v>61757</v>
          </cell>
          <cell r="B389" t="str">
            <v>CAPITL</v>
          </cell>
          <cell r="C389" t="str">
            <v>CAPITL</v>
          </cell>
        </row>
        <row r="390">
          <cell r="A390">
            <v>61758</v>
          </cell>
          <cell r="B390" t="str">
            <v>HUD VL</v>
          </cell>
          <cell r="C390" t="str">
            <v>HUD VL</v>
          </cell>
        </row>
        <row r="391">
          <cell r="A391">
            <v>61759</v>
          </cell>
          <cell r="B391" t="str">
            <v>MILLWD</v>
          </cell>
          <cell r="C391" t="str">
            <v>MILLWD</v>
          </cell>
        </row>
        <row r="392">
          <cell r="A392">
            <v>61760</v>
          </cell>
          <cell r="B392" t="str">
            <v>DUNWOD</v>
          </cell>
          <cell r="C392" t="str">
            <v>DUNWOD</v>
          </cell>
        </row>
        <row r="393">
          <cell r="A393">
            <v>61761</v>
          </cell>
          <cell r="B393" t="str">
            <v>N.Y.C.</v>
          </cell>
          <cell r="C393" t="str">
            <v>N.Y.C.</v>
          </cell>
        </row>
        <row r="394">
          <cell r="A394">
            <v>61762</v>
          </cell>
          <cell r="B394" t="str">
            <v>LONGIL</v>
          </cell>
          <cell r="C394" t="str">
            <v>LONGIL</v>
          </cell>
        </row>
        <row r="395">
          <cell r="A395">
            <v>61844</v>
          </cell>
          <cell r="B395" t="str">
            <v>H Q</v>
          </cell>
          <cell r="C395" t="str">
            <v>H Q</v>
          </cell>
        </row>
        <row r="396">
          <cell r="A396">
            <v>61845</v>
          </cell>
          <cell r="B396" t="str">
            <v>NPX</v>
          </cell>
          <cell r="C396" t="str">
            <v>NPX</v>
          </cell>
        </row>
        <row r="397">
          <cell r="A397">
            <v>61846</v>
          </cell>
          <cell r="B397" t="str">
            <v>O H</v>
          </cell>
          <cell r="C397" t="str">
            <v>O H</v>
          </cell>
        </row>
        <row r="398">
          <cell r="A398">
            <v>61847</v>
          </cell>
          <cell r="B398" t="str">
            <v>PJM</v>
          </cell>
          <cell r="C398" t="str">
            <v>PJM</v>
          </cell>
        </row>
      </sheetData>
      <sheetData sheetId="7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36647</v>
          </cell>
          <cell r="E2">
            <v>36678</v>
          </cell>
          <cell r="F2">
            <v>36708</v>
          </cell>
          <cell r="G2">
            <v>36739</v>
          </cell>
          <cell r="H2">
            <v>36770</v>
          </cell>
          <cell r="I2">
            <v>36800</v>
          </cell>
        </row>
        <row r="3">
          <cell r="A3">
            <v>23512</v>
          </cell>
          <cell r="B3" t="str">
            <v>ARTHUR_KILL_2</v>
          </cell>
          <cell r="C3">
            <v>-68050.540000000023</v>
          </cell>
          <cell r="D3">
            <v>-7988.0300000000007</v>
          </cell>
          <cell r="E3">
            <v>-22056.829999999994</v>
          </cell>
          <cell r="F3">
            <v>-14232.990000000002</v>
          </cell>
          <cell r="G3">
            <v>-17387.620000000003</v>
          </cell>
          <cell r="H3">
            <v>-5168.0899999999992</v>
          </cell>
          <cell r="I3">
            <v>-1216.98</v>
          </cell>
        </row>
        <row r="4">
          <cell r="A4">
            <v>23513</v>
          </cell>
          <cell r="B4" t="str">
            <v>ARTHUR_KILL_3</v>
          </cell>
          <cell r="C4">
            <v>-49278.519999999982</v>
          </cell>
          <cell r="D4">
            <v>-6583.75</v>
          </cell>
          <cell r="E4">
            <v>-17222.449999999997</v>
          </cell>
          <cell r="F4">
            <v>-11126.730000000005</v>
          </cell>
          <cell r="G4">
            <v>-10230.230000000001</v>
          </cell>
          <cell r="H4">
            <v>-3030.63</v>
          </cell>
          <cell r="I4">
            <v>-1084.73</v>
          </cell>
        </row>
        <row r="5">
          <cell r="A5">
            <v>23514</v>
          </cell>
          <cell r="B5" t="str">
            <v>ALLEGHENY___COGEN</v>
          </cell>
          <cell r="C5">
            <v>-8438.2899999999972</v>
          </cell>
          <cell r="D5">
            <v>-1042.53</v>
          </cell>
          <cell r="E5">
            <v>-2993.56</v>
          </cell>
          <cell r="F5">
            <v>-2162.46</v>
          </cell>
          <cell r="G5">
            <v>-2054.1200000000003</v>
          </cell>
          <cell r="H5">
            <v>-302.69000000000005</v>
          </cell>
          <cell r="I5">
            <v>117.07000000000001</v>
          </cell>
        </row>
        <row r="6">
          <cell r="A6">
            <v>23515</v>
          </cell>
          <cell r="B6" t="str">
            <v>BROOKLYN_NAVY_YARD</v>
          </cell>
          <cell r="C6">
            <v>-59116.489999999969</v>
          </cell>
          <cell r="D6">
            <v>-6825.57</v>
          </cell>
          <cell r="E6">
            <v>-20890.810000000005</v>
          </cell>
          <cell r="F6">
            <v>-13032.130000000003</v>
          </cell>
          <cell r="G6">
            <v>-14252.62</v>
          </cell>
          <cell r="H6">
            <v>-3030.63</v>
          </cell>
          <cell r="I6">
            <v>-1084.73</v>
          </cell>
        </row>
        <row r="7">
          <cell r="A7">
            <v>23516</v>
          </cell>
          <cell r="B7" t="str">
            <v>ASTORIA___3</v>
          </cell>
          <cell r="C7">
            <v>-68050.540000000023</v>
          </cell>
          <cell r="D7">
            <v>-7988.0300000000007</v>
          </cell>
          <cell r="E7">
            <v>-22056.829999999994</v>
          </cell>
          <cell r="F7">
            <v>-14232.990000000002</v>
          </cell>
          <cell r="G7">
            <v>-17387.620000000003</v>
          </cell>
          <cell r="H7">
            <v>-5168.0899999999992</v>
          </cell>
          <cell r="I7">
            <v>-1216.98</v>
          </cell>
        </row>
        <row r="8">
          <cell r="A8">
            <v>23517</v>
          </cell>
          <cell r="B8" t="str">
            <v>ASTORIA___4</v>
          </cell>
          <cell r="C8">
            <v>-68050.540000000023</v>
          </cell>
          <cell r="D8">
            <v>-7988.0300000000007</v>
          </cell>
          <cell r="E8">
            <v>-22056.829999999994</v>
          </cell>
          <cell r="F8">
            <v>-14232.990000000002</v>
          </cell>
          <cell r="G8">
            <v>-17387.620000000003</v>
          </cell>
          <cell r="H8">
            <v>-5168.0899999999992</v>
          </cell>
          <cell r="I8">
            <v>-1216.98</v>
          </cell>
        </row>
        <row r="9">
          <cell r="A9">
            <v>23518</v>
          </cell>
          <cell r="B9" t="str">
            <v>ASTORIA___5</v>
          </cell>
          <cell r="C9">
            <v>-66791.970000000016</v>
          </cell>
          <cell r="D9">
            <v>-7988.0300000000007</v>
          </cell>
          <cell r="E9">
            <v>-22056.829999999994</v>
          </cell>
          <cell r="F9">
            <v>-12974.42</v>
          </cell>
          <cell r="G9">
            <v>-17387.620000000003</v>
          </cell>
          <cell r="H9">
            <v>-5168.0899999999992</v>
          </cell>
          <cell r="I9">
            <v>-1216.98</v>
          </cell>
        </row>
        <row r="10">
          <cell r="A10">
            <v>23519</v>
          </cell>
          <cell r="B10" t="str">
            <v>POLETTI____</v>
          </cell>
          <cell r="C10">
            <v>-59116.489999999969</v>
          </cell>
          <cell r="D10">
            <v>-6825.57</v>
          </cell>
          <cell r="E10">
            <v>-20890.810000000005</v>
          </cell>
          <cell r="F10">
            <v>-13032.130000000003</v>
          </cell>
          <cell r="G10">
            <v>-14252.62</v>
          </cell>
          <cell r="H10">
            <v>-3030.63</v>
          </cell>
          <cell r="I10">
            <v>-1084.73</v>
          </cell>
        </row>
        <row r="11">
          <cell r="A11">
            <v>23520</v>
          </cell>
          <cell r="B11" t="str">
            <v>ARTHUR KILL_GT_1</v>
          </cell>
          <cell r="C11">
            <v>-68050.540000000023</v>
          </cell>
          <cell r="D11">
            <v>-7988.0300000000007</v>
          </cell>
          <cell r="E11">
            <v>-22056.829999999994</v>
          </cell>
          <cell r="F11">
            <v>-14232.990000000002</v>
          </cell>
          <cell r="G11">
            <v>-17387.620000000003</v>
          </cell>
          <cell r="H11">
            <v>-5168.0899999999992</v>
          </cell>
          <cell r="I11">
            <v>-1216.98</v>
          </cell>
        </row>
        <row r="12">
          <cell r="A12">
            <v>23522</v>
          </cell>
          <cell r="B12" t="str">
            <v>WADING RIVER_IC_1</v>
          </cell>
          <cell r="C12">
            <v>-84268.899999999951</v>
          </cell>
          <cell r="D12">
            <v>-12873.420000000002</v>
          </cell>
          <cell r="E12">
            <v>-24803.820000000003</v>
          </cell>
          <cell r="F12">
            <v>-17807.220000000005</v>
          </cell>
          <cell r="G12">
            <v>-19309.180000000004</v>
          </cell>
          <cell r="H12">
            <v>-7760.9799999999977</v>
          </cell>
          <cell r="I12">
            <v>-1714.2799999999997</v>
          </cell>
        </row>
        <row r="13">
          <cell r="A13">
            <v>23523</v>
          </cell>
          <cell r="B13" t="str">
            <v>ASTORIA_GT_1</v>
          </cell>
          <cell r="C13">
            <v>-68050.540000000023</v>
          </cell>
          <cell r="D13">
            <v>-7988.0300000000007</v>
          </cell>
          <cell r="E13">
            <v>-22056.829999999994</v>
          </cell>
          <cell r="F13">
            <v>-14232.990000000002</v>
          </cell>
          <cell r="G13">
            <v>-17387.620000000003</v>
          </cell>
          <cell r="H13">
            <v>-5168.0899999999992</v>
          </cell>
          <cell r="I13">
            <v>-1216.98</v>
          </cell>
        </row>
        <row r="14">
          <cell r="A14">
            <v>23524</v>
          </cell>
          <cell r="B14" t="str">
            <v>EAST RIVER___7</v>
          </cell>
          <cell r="C14">
            <v>-59116.489999999969</v>
          </cell>
          <cell r="D14">
            <v>-6825.57</v>
          </cell>
          <cell r="E14">
            <v>-20890.810000000005</v>
          </cell>
          <cell r="F14">
            <v>-13032.130000000003</v>
          </cell>
          <cell r="G14">
            <v>-14252.62</v>
          </cell>
          <cell r="H14">
            <v>-3030.63</v>
          </cell>
          <cell r="I14">
            <v>-1084.73</v>
          </cell>
        </row>
        <row r="15">
          <cell r="A15">
            <v>23526</v>
          </cell>
          <cell r="B15" t="str">
            <v>BOWLINE___1</v>
          </cell>
          <cell r="C15">
            <v>-54546.139999999978</v>
          </cell>
          <cell r="D15">
            <v>-6638.2299999999987</v>
          </cell>
          <cell r="E15">
            <v>-20148.239999999998</v>
          </cell>
          <cell r="F15">
            <v>-12721.51</v>
          </cell>
          <cell r="G15">
            <v>-13960.190000000004</v>
          </cell>
          <cell r="H15">
            <v>-2229.61</v>
          </cell>
          <cell r="I15">
            <v>1151.6400000000001</v>
          </cell>
        </row>
        <row r="16">
          <cell r="A16">
            <v>23527</v>
          </cell>
          <cell r="B16" t="str">
            <v>ADK_NYS___DAM</v>
          </cell>
          <cell r="C16">
            <v>-60307.939999999988</v>
          </cell>
          <cell r="D16">
            <v>-8095.720000000003</v>
          </cell>
          <cell r="E16">
            <v>-22696.65</v>
          </cell>
          <cell r="F16">
            <v>-13613.249999999998</v>
          </cell>
          <cell r="G16">
            <v>-12376.92</v>
          </cell>
          <cell r="H16">
            <v>-2816.0700000000006</v>
          </cell>
          <cell r="I16">
            <v>-709.32999999999993</v>
          </cell>
        </row>
        <row r="17">
          <cell r="A17">
            <v>23528</v>
          </cell>
          <cell r="B17" t="str">
            <v>NEG_PENN_ALLEGHNY</v>
          </cell>
          <cell r="C17">
            <v>-17528.64</v>
          </cell>
          <cell r="D17">
            <v>-2100.87</v>
          </cell>
          <cell r="E17">
            <v>-5654.85</v>
          </cell>
          <cell r="F17">
            <v>-4321.04</v>
          </cell>
          <cell r="G17">
            <v>-4690.6000000000004</v>
          </cell>
          <cell r="H17">
            <v>-663.82</v>
          </cell>
          <cell r="I17">
            <v>-97.46</v>
          </cell>
        </row>
        <row r="18">
          <cell r="A18">
            <v>23530</v>
          </cell>
          <cell r="B18" t="str">
            <v>INDIAN POINT___2</v>
          </cell>
          <cell r="C18">
            <v>-56649.810000000005</v>
          </cell>
          <cell r="D18">
            <v>-6705.5199999999995</v>
          </cell>
          <cell r="E18">
            <v>-19727.97</v>
          </cell>
          <cell r="F18">
            <v>-12799.84</v>
          </cell>
          <cell r="G18">
            <v>-14060.430000000002</v>
          </cell>
          <cell r="H18">
            <v>-2990.33</v>
          </cell>
          <cell r="I18">
            <v>-365.72000000000008</v>
          </cell>
        </row>
        <row r="19">
          <cell r="A19">
            <v>23531</v>
          </cell>
          <cell r="B19" t="str">
            <v>INDIAN POINT___3</v>
          </cell>
          <cell r="C19">
            <v>-54720.94</v>
          </cell>
          <cell r="D19">
            <v>-6741.5499999999993</v>
          </cell>
          <cell r="E19">
            <v>-20109.810000000001</v>
          </cell>
          <cell r="F19">
            <v>-12935.58</v>
          </cell>
          <cell r="G19">
            <v>-14195.730000000001</v>
          </cell>
          <cell r="H19">
            <v>-2215.42</v>
          </cell>
          <cell r="I19">
            <v>1477.15</v>
          </cell>
        </row>
        <row r="20">
          <cell r="A20">
            <v>23533</v>
          </cell>
          <cell r="B20" t="str">
            <v>RAVENSWOOD___1</v>
          </cell>
          <cell r="C20">
            <v>-68050.540000000023</v>
          </cell>
          <cell r="D20">
            <v>-7988.0300000000007</v>
          </cell>
          <cell r="E20">
            <v>-22056.829999999994</v>
          </cell>
          <cell r="F20">
            <v>-14232.990000000002</v>
          </cell>
          <cell r="G20">
            <v>-17387.620000000003</v>
          </cell>
          <cell r="H20">
            <v>-5168.0899999999992</v>
          </cell>
          <cell r="I20">
            <v>-1216.98</v>
          </cell>
        </row>
        <row r="21">
          <cell r="A21">
            <v>23534</v>
          </cell>
          <cell r="B21" t="str">
            <v>RAVENSWOOD___2</v>
          </cell>
          <cell r="C21">
            <v>-68050.540000000023</v>
          </cell>
          <cell r="D21">
            <v>-7988.0300000000007</v>
          </cell>
          <cell r="E21">
            <v>-22056.829999999994</v>
          </cell>
          <cell r="F21">
            <v>-14232.990000000002</v>
          </cell>
          <cell r="G21">
            <v>-17387.620000000003</v>
          </cell>
          <cell r="H21">
            <v>-5168.0899999999992</v>
          </cell>
          <cell r="I21">
            <v>-1216.98</v>
          </cell>
        </row>
        <row r="22">
          <cell r="A22">
            <v>23535</v>
          </cell>
          <cell r="B22" t="str">
            <v>RAVENSWOOD___3</v>
          </cell>
          <cell r="C22">
            <v>-59121.429999999964</v>
          </cell>
          <cell r="D22">
            <v>-6825.57</v>
          </cell>
          <cell r="E22">
            <v>-20895.97</v>
          </cell>
          <cell r="F22">
            <v>-13033.080000000002</v>
          </cell>
          <cell r="G22">
            <v>-14253.350000000002</v>
          </cell>
          <cell r="H22">
            <v>-3030.2300000000009</v>
          </cell>
          <cell r="I22">
            <v>-1083.23</v>
          </cell>
        </row>
        <row r="23">
          <cell r="A23">
            <v>23536</v>
          </cell>
          <cell r="B23" t="str">
            <v>ASTORIA GT2____</v>
          </cell>
          <cell r="C23">
            <v>-51470.630000000026</v>
          </cell>
          <cell r="D23">
            <v>0</v>
          </cell>
          <cell r="E23">
            <v>-13464.950000000003</v>
          </cell>
          <cell r="F23">
            <v>-14232.990000000002</v>
          </cell>
          <cell r="G23">
            <v>-17387.620000000003</v>
          </cell>
          <cell r="H23">
            <v>-5168.0899999999992</v>
          </cell>
          <cell r="I23">
            <v>-1216.98</v>
          </cell>
        </row>
        <row r="24">
          <cell r="A24">
            <v>23538</v>
          </cell>
          <cell r="B24" t="str">
            <v>WATERSIDE___6 8 9</v>
          </cell>
          <cell r="C24">
            <v>-68050.540000000023</v>
          </cell>
          <cell r="D24">
            <v>-7988.0300000000007</v>
          </cell>
          <cell r="E24">
            <v>-22056.829999999994</v>
          </cell>
          <cell r="F24">
            <v>-14232.990000000002</v>
          </cell>
          <cell r="G24">
            <v>-17387.620000000003</v>
          </cell>
          <cell r="H24">
            <v>-5168.0899999999992</v>
          </cell>
          <cell r="I24">
            <v>-1216.98</v>
          </cell>
        </row>
        <row r="25">
          <cell r="A25">
            <v>23540</v>
          </cell>
          <cell r="B25" t="str">
            <v>HUDSON AVE_GT_4</v>
          </cell>
          <cell r="C25">
            <v>-59116.489999999969</v>
          </cell>
          <cell r="D25">
            <v>-6825.57</v>
          </cell>
          <cell r="E25">
            <v>-20890.810000000005</v>
          </cell>
          <cell r="F25">
            <v>-13032.130000000003</v>
          </cell>
          <cell r="G25">
            <v>-14252.62</v>
          </cell>
          <cell r="H25">
            <v>-3030.63</v>
          </cell>
          <cell r="I25">
            <v>-1084.73</v>
          </cell>
        </row>
        <row r="26">
          <cell r="A26">
            <v>23541</v>
          </cell>
          <cell r="B26" t="str">
            <v>KIAC_JFK_AIRPORT</v>
          </cell>
          <cell r="C26">
            <v>-59116.489999999969</v>
          </cell>
          <cell r="D26">
            <v>-6825.57</v>
          </cell>
          <cell r="E26">
            <v>-20890.810000000005</v>
          </cell>
          <cell r="F26">
            <v>-13032.130000000003</v>
          </cell>
          <cell r="G26">
            <v>-14252.62</v>
          </cell>
          <cell r="H26">
            <v>-3030.63</v>
          </cell>
          <cell r="I26">
            <v>-1084.73</v>
          </cell>
        </row>
        <row r="27">
          <cell r="A27">
            <v>23543</v>
          </cell>
          <cell r="B27" t="str">
            <v>KINTIGH____</v>
          </cell>
          <cell r="C27">
            <v>-4276.329999999999</v>
          </cell>
          <cell r="D27">
            <v>-808.38</v>
          </cell>
          <cell r="E27">
            <v>-1881.57</v>
          </cell>
          <cell r="F27">
            <v>-1127.93</v>
          </cell>
          <cell r="G27">
            <v>-430.82000000000005</v>
          </cell>
          <cell r="H27">
            <v>-235.49999999999997</v>
          </cell>
          <cell r="I27">
            <v>207.86999999999998</v>
          </cell>
        </row>
        <row r="28">
          <cell r="A28">
            <v>23545</v>
          </cell>
          <cell r="B28" t="str">
            <v>BARRETT___1</v>
          </cell>
          <cell r="C28">
            <v>-88711.649999999936</v>
          </cell>
          <cell r="D28">
            <v>-13073.829999999998</v>
          </cell>
          <cell r="E28">
            <v>-25379.360000000004</v>
          </cell>
          <cell r="F28">
            <v>-17938.599999999999</v>
          </cell>
          <cell r="G28">
            <v>-19417.52</v>
          </cell>
          <cell r="H28">
            <v>-10468.540000000003</v>
          </cell>
          <cell r="I28">
            <v>-2433.8000000000006</v>
          </cell>
        </row>
        <row r="29">
          <cell r="A29">
            <v>23546</v>
          </cell>
          <cell r="B29" t="str">
            <v>BARRETT___2</v>
          </cell>
          <cell r="C29">
            <v>-85800.849999999919</v>
          </cell>
          <cell r="D29">
            <v>-13073.829999999998</v>
          </cell>
          <cell r="E29">
            <v>-25123.94</v>
          </cell>
          <cell r="F29">
            <v>-17930.43</v>
          </cell>
          <cell r="G29">
            <v>-19417.52</v>
          </cell>
          <cell r="H29">
            <v>-8247.2300000000014</v>
          </cell>
          <cell r="I29">
            <v>-2007.9000000000003</v>
          </cell>
        </row>
        <row r="30">
          <cell r="A30">
            <v>23547</v>
          </cell>
          <cell r="B30" t="str">
            <v>WADING RIVER_IC_2</v>
          </cell>
          <cell r="C30">
            <v>-84268.899999999951</v>
          </cell>
          <cell r="D30">
            <v>-12873.420000000002</v>
          </cell>
          <cell r="E30">
            <v>-24803.820000000003</v>
          </cell>
          <cell r="F30">
            <v>-17807.220000000005</v>
          </cell>
          <cell r="G30">
            <v>-19309.180000000004</v>
          </cell>
          <cell r="H30">
            <v>-7760.9799999999977</v>
          </cell>
          <cell r="I30">
            <v>-1714.2799999999997</v>
          </cell>
        </row>
        <row r="31">
          <cell r="A31">
            <v>23548</v>
          </cell>
          <cell r="B31" t="str">
            <v>FAR ROCKAWAY___4</v>
          </cell>
          <cell r="C31">
            <v>-87550.459999999977</v>
          </cell>
          <cell r="D31">
            <v>-13004.7</v>
          </cell>
          <cell r="E31">
            <v>-25301.710000000003</v>
          </cell>
          <cell r="F31">
            <v>-17927.130000000005</v>
          </cell>
          <cell r="G31">
            <v>-19596.589999999997</v>
          </cell>
          <cell r="H31">
            <v>-9460.9800000000014</v>
          </cell>
          <cell r="I31">
            <v>-2259.35</v>
          </cell>
        </row>
        <row r="32">
          <cell r="A32">
            <v>23550</v>
          </cell>
          <cell r="B32" t="str">
            <v>GLENWOOD___4</v>
          </cell>
          <cell r="C32">
            <v>-85803.719999999958</v>
          </cell>
          <cell r="D32">
            <v>-12911.840000000002</v>
          </cell>
          <cell r="E32">
            <v>-25251.85</v>
          </cell>
          <cell r="F32">
            <v>-17944.010000000006</v>
          </cell>
          <cell r="G32">
            <v>-19601.630000000008</v>
          </cell>
          <cell r="H32">
            <v>-8010.99</v>
          </cell>
          <cell r="I32">
            <v>-2083.4</v>
          </cell>
        </row>
        <row r="33">
          <cell r="A33">
            <v>23551</v>
          </cell>
          <cell r="B33" t="str">
            <v>NORTHPORT___1</v>
          </cell>
          <cell r="C33">
            <v>-52047.899999999994</v>
          </cell>
          <cell r="D33">
            <v>-10752.949999999997</v>
          </cell>
          <cell r="E33">
            <v>-15055.4</v>
          </cell>
          <cell r="F33">
            <v>-11834.220000000005</v>
          </cell>
          <cell r="G33">
            <v>-5575.38</v>
          </cell>
          <cell r="H33">
            <v>-7123.16</v>
          </cell>
          <cell r="I33">
            <v>-1706.79</v>
          </cell>
        </row>
        <row r="34">
          <cell r="A34">
            <v>23552</v>
          </cell>
          <cell r="B34" t="str">
            <v>NORTHPORT___2</v>
          </cell>
          <cell r="C34">
            <v>-51447.669999999984</v>
          </cell>
          <cell r="D34">
            <v>-10213.66</v>
          </cell>
          <cell r="E34">
            <v>-15055.4</v>
          </cell>
          <cell r="F34">
            <v>-11834.220000000005</v>
          </cell>
          <cell r="G34">
            <v>-5575.38</v>
          </cell>
          <cell r="H34">
            <v>-7062.22</v>
          </cell>
          <cell r="I34">
            <v>-1706.79</v>
          </cell>
        </row>
        <row r="35">
          <cell r="A35">
            <v>23553</v>
          </cell>
          <cell r="B35" t="str">
            <v>NORTHPORT___3</v>
          </cell>
          <cell r="C35">
            <v>-81937.09</v>
          </cell>
          <cell r="D35">
            <v>-11545.36</v>
          </cell>
          <cell r="E35">
            <v>-23978.73</v>
          </cell>
          <cell r="F35">
            <v>-17802.309999999998</v>
          </cell>
          <cell r="G35">
            <v>-19279.560000000009</v>
          </cell>
          <cell r="H35">
            <v>-7684.6199999999981</v>
          </cell>
          <cell r="I35">
            <v>-1646.51</v>
          </cell>
        </row>
        <row r="36">
          <cell r="A36">
            <v>23555</v>
          </cell>
          <cell r="B36" t="str">
            <v>PORT_JEFF_3</v>
          </cell>
          <cell r="C36">
            <v>-84268.749999999956</v>
          </cell>
          <cell r="D36">
            <v>-12873.420000000002</v>
          </cell>
          <cell r="E36">
            <v>-24804.300000000003</v>
          </cell>
          <cell r="F36">
            <v>-17807.220000000005</v>
          </cell>
          <cell r="G36">
            <v>-19309.170000000002</v>
          </cell>
          <cell r="H36">
            <v>-7760.5599999999977</v>
          </cell>
          <cell r="I36">
            <v>-1714.0799999999995</v>
          </cell>
        </row>
        <row r="37">
          <cell r="A37">
            <v>23557</v>
          </cell>
          <cell r="B37" t="str">
            <v>HUNTLEY___63</v>
          </cell>
          <cell r="C37">
            <v>-7045.0499999999984</v>
          </cell>
          <cell r="D37">
            <v>-947.19999999999993</v>
          </cell>
          <cell r="E37">
            <v>-2764.1299999999997</v>
          </cell>
          <cell r="F37">
            <v>-1753.3900000000003</v>
          </cell>
          <cell r="G37">
            <v>-1471.78</v>
          </cell>
          <cell r="H37">
            <v>-275.65999999999991</v>
          </cell>
          <cell r="I37">
            <v>167.11</v>
          </cell>
        </row>
        <row r="38">
          <cell r="A38">
            <v>23558</v>
          </cell>
          <cell r="B38" t="str">
            <v>HUNTLEY___64</v>
          </cell>
          <cell r="C38">
            <v>-7045.0499999999984</v>
          </cell>
          <cell r="D38">
            <v>-947.19999999999993</v>
          </cell>
          <cell r="E38">
            <v>-2764.1299999999997</v>
          </cell>
          <cell r="F38">
            <v>-1753.3900000000003</v>
          </cell>
          <cell r="G38">
            <v>-1471.78</v>
          </cell>
          <cell r="H38">
            <v>-275.65999999999991</v>
          </cell>
          <cell r="I38">
            <v>167.11</v>
          </cell>
        </row>
        <row r="39">
          <cell r="A39">
            <v>23559</v>
          </cell>
          <cell r="B39" t="str">
            <v>HUNTLEY___65</v>
          </cell>
          <cell r="C39">
            <v>-7045.0499999999984</v>
          </cell>
          <cell r="D39">
            <v>-947.19999999999993</v>
          </cell>
          <cell r="E39">
            <v>-2764.1299999999997</v>
          </cell>
          <cell r="F39">
            <v>-1753.3900000000003</v>
          </cell>
          <cell r="G39">
            <v>-1471.78</v>
          </cell>
          <cell r="H39">
            <v>-275.65999999999991</v>
          </cell>
          <cell r="I39">
            <v>167.11</v>
          </cell>
        </row>
        <row r="40">
          <cell r="A40">
            <v>23560</v>
          </cell>
          <cell r="B40" t="str">
            <v>HUNTLEY___66</v>
          </cell>
          <cell r="C40">
            <v>-7045.0499999999984</v>
          </cell>
          <cell r="D40">
            <v>-947.19999999999993</v>
          </cell>
          <cell r="E40">
            <v>-2764.1299999999997</v>
          </cell>
          <cell r="F40">
            <v>-1753.3900000000003</v>
          </cell>
          <cell r="G40">
            <v>-1471.78</v>
          </cell>
          <cell r="H40">
            <v>-275.65999999999991</v>
          </cell>
          <cell r="I40">
            <v>167.11</v>
          </cell>
        </row>
        <row r="41">
          <cell r="A41">
            <v>23561</v>
          </cell>
          <cell r="B41" t="str">
            <v>HUNTLEY___67</v>
          </cell>
          <cell r="C41">
            <v>-6310.73</v>
          </cell>
          <cell r="D41">
            <v>-958.84</v>
          </cell>
          <cell r="E41">
            <v>-3384.76</v>
          </cell>
          <cell r="F41">
            <v>-1250.7400000000002</v>
          </cell>
          <cell r="G41">
            <v>-611.5899999999998</v>
          </cell>
          <cell r="H41">
            <v>-275.64999999999998</v>
          </cell>
          <cell r="I41">
            <v>170.85000000000002</v>
          </cell>
        </row>
        <row r="42">
          <cell r="A42">
            <v>23562</v>
          </cell>
          <cell r="B42" t="str">
            <v>HUNTLEY___68</v>
          </cell>
          <cell r="C42">
            <v>-6310.73</v>
          </cell>
          <cell r="D42">
            <v>-958.84</v>
          </cell>
          <cell r="E42">
            <v>-3384.76</v>
          </cell>
          <cell r="F42">
            <v>-1250.7400000000002</v>
          </cell>
          <cell r="G42">
            <v>-611.5899999999998</v>
          </cell>
          <cell r="H42">
            <v>-275.64999999999998</v>
          </cell>
          <cell r="I42">
            <v>170.85000000000002</v>
          </cell>
        </row>
        <row r="43">
          <cell r="A43">
            <v>23563</v>
          </cell>
          <cell r="B43" t="str">
            <v>DUNKIRK___1</v>
          </cell>
          <cell r="C43">
            <v>-10205.470000000003</v>
          </cell>
          <cell r="D43">
            <v>-1063.8400000000001</v>
          </cell>
          <cell r="E43">
            <v>-3591.63</v>
          </cell>
          <cell r="F43">
            <v>-2796.2</v>
          </cell>
          <cell r="G43">
            <v>-2558.7099999999996</v>
          </cell>
          <cell r="H43">
            <v>-323.14</v>
          </cell>
          <cell r="I43">
            <v>128.05000000000001</v>
          </cell>
        </row>
        <row r="44">
          <cell r="A44">
            <v>23564</v>
          </cell>
          <cell r="B44" t="str">
            <v>DUNKIRK___2</v>
          </cell>
          <cell r="C44">
            <v>-10205.470000000003</v>
          </cell>
          <cell r="D44">
            <v>-1063.8400000000001</v>
          </cell>
          <cell r="E44">
            <v>-3591.63</v>
          </cell>
          <cell r="F44">
            <v>-2796.2</v>
          </cell>
          <cell r="G44">
            <v>-2558.7099999999996</v>
          </cell>
          <cell r="H44">
            <v>-323.14</v>
          </cell>
          <cell r="I44">
            <v>128.05000000000001</v>
          </cell>
        </row>
        <row r="45">
          <cell r="A45">
            <v>23565</v>
          </cell>
          <cell r="B45" t="str">
            <v>DUNKIRK___3</v>
          </cell>
          <cell r="C45">
            <v>-10200.820000000003</v>
          </cell>
          <cell r="D45">
            <v>-1075.3299999999997</v>
          </cell>
          <cell r="E45">
            <v>-3641.4399999999996</v>
          </cell>
          <cell r="F45">
            <v>-2845.5099999999998</v>
          </cell>
          <cell r="G45">
            <v>-2439.92</v>
          </cell>
          <cell r="H45">
            <v>-324.76000000000005</v>
          </cell>
          <cell r="I45">
            <v>126.13999999999999</v>
          </cell>
        </row>
        <row r="46">
          <cell r="A46">
            <v>23566</v>
          </cell>
          <cell r="B46" t="str">
            <v>DUNKIRK___4</v>
          </cell>
          <cell r="C46">
            <v>-10200.820000000003</v>
          </cell>
          <cell r="D46">
            <v>-1075.3299999999997</v>
          </cell>
          <cell r="E46">
            <v>-3641.4399999999996</v>
          </cell>
          <cell r="F46">
            <v>-2845.5099999999998</v>
          </cell>
          <cell r="G46">
            <v>-2439.92</v>
          </cell>
          <cell r="H46">
            <v>-324.76000000000005</v>
          </cell>
          <cell r="I46">
            <v>126.13999999999999</v>
          </cell>
        </row>
        <row r="47">
          <cell r="A47">
            <v>23567</v>
          </cell>
          <cell r="B47" t="str">
            <v>INDECK___ILION</v>
          </cell>
          <cell r="C47">
            <v>554.31000000000017</v>
          </cell>
          <cell r="D47">
            <v>145.48000000000002</v>
          </cell>
          <cell r="E47">
            <v>174.64999999999998</v>
          </cell>
          <cell r="F47">
            <v>11.75</v>
          </cell>
          <cell r="G47">
            <v>230.65</v>
          </cell>
          <cell r="H47">
            <v>-12.770000000000003</v>
          </cell>
          <cell r="I47">
            <v>4.5500000000000007</v>
          </cell>
        </row>
        <row r="48">
          <cell r="A48">
            <v>23571</v>
          </cell>
          <cell r="B48" t="str">
            <v>ALBANY___1</v>
          </cell>
          <cell r="C48">
            <v>-59341.929999999964</v>
          </cell>
          <cell r="D48">
            <v>-8023.8899999999985</v>
          </cell>
          <cell r="E48">
            <v>-22431.409999999996</v>
          </cell>
          <cell r="F48">
            <v>-13397.54</v>
          </cell>
          <cell r="G48">
            <v>-12032.109999999999</v>
          </cell>
          <cell r="H48">
            <v>-2764.73</v>
          </cell>
          <cell r="I48">
            <v>-692.25</v>
          </cell>
        </row>
        <row r="49">
          <cell r="A49">
            <v>23572</v>
          </cell>
          <cell r="B49" t="str">
            <v>ALBANY___2</v>
          </cell>
          <cell r="C49">
            <v>-59341.929999999964</v>
          </cell>
          <cell r="D49">
            <v>-8023.8899999999985</v>
          </cell>
          <cell r="E49">
            <v>-22431.409999999996</v>
          </cell>
          <cell r="F49">
            <v>-13397.54</v>
          </cell>
          <cell r="G49">
            <v>-12032.109999999999</v>
          </cell>
          <cell r="H49">
            <v>-2764.73</v>
          </cell>
          <cell r="I49">
            <v>-692.25</v>
          </cell>
        </row>
        <row r="50">
          <cell r="A50">
            <v>23573</v>
          </cell>
          <cell r="B50" t="str">
            <v>ALBANY___3</v>
          </cell>
          <cell r="C50">
            <v>-59341.929999999964</v>
          </cell>
          <cell r="D50">
            <v>-8023.8899999999985</v>
          </cell>
          <cell r="E50">
            <v>-22431.409999999996</v>
          </cell>
          <cell r="F50">
            <v>-13397.54</v>
          </cell>
          <cell r="G50">
            <v>-12032.109999999999</v>
          </cell>
          <cell r="H50">
            <v>-2764.73</v>
          </cell>
          <cell r="I50">
            <v>-692.25</v>
          </cell>
        </row>
        <row r="51">
          <cell r="A51">
            <v>23574</v>
          </cell>
          <cell r="B51" t="str">
            <v>ALBANY___4</v>
          </cell>
          <cell r="C51">
            <v>-59341.929999999964</v>
          </cell>
          <cell r="D51">
            <v>-8023.8899999999985</v>
          </cell>
          <cell r="E51">
            <v>-22431.409999999996</v>
          </cell>
          <cell r="F51">
            <v>-13397.54</v>
          </cell>
          <cell r="G51">
            <v>-12032.109999999999</v>
          </cell>
          <cell r="H51">
            <v>-2764.73</v>
          </cell>
          <cell r="I51">
            <v>-692.25</v>
          </cell>
        </row>
        <row r="52">
          <cell r="A52">
            <v>23575</v>
          </cell>
          <cell r="B52" t="str">
            <v>NINE_MILE_1</v>
          </cell>
          <cell r="C52">
            <v>6028.5799999999981</v>
          </cell>
          <cell r="D52">
            <v>670.95</v>
          </cell>
          <cell r="E52">
            <v>-1025.72</v>
          </cell>
          <cell r="F52">
            <v>3909.83</v>
          </cell>
          <cell r="G52">
            <v>812.04000000000008</v>
          </cell>
          <cell r="H52">
            <v>-112.92999999999999</v>
          </cell>
          <cell r="I52">
            <v>1774.4099999999999</v>
          </cell>
        </row>
        <row r="53">
          <cell r="A53">
            <v>23579</v>
          </cell>
          <cell r="B53" t="str">
            <v>GOUDEY___7</v>
          </cell>
          <cell r="C53">
            <v>-16993.600000000009</v>
          </cell>
          <cell r="D53">
            <v>-2005.03</v>
          </cell>
          <cell r="E53">
            <v>-5461.28</v>
          </cell>
          <cell r="F53">
            <v>-4207.46</v>
          </cell>
          <cell r="G53">
            <v>-4615.3099999999995</v>
          </cell>
          <cell r="H53">
            <v>-623.87</v>
          </cell>
          <cell r="I53">
            <v>-80.649999999999991</v>
          </cell>
        </row>
        <row r="54">
          <cell r="A54">
            <v>23580</v>
          </cell>
          <cell r="B54" t="str">
            <v>GOUDEY___8</v>
          </cell>
          <cell r="C54">
            <v>-16993.600000000009</v>
          </cell>
          <cell r="D54">
            <v>-2005.03</v>
          </cell>
          <cell r="E54">
            <v>-5461.28</v>
          </cell>
          <cell r="F54">
            <v>-4207.46</v>
          </cell>
          <cell r="G54">
            <v>-4615.3099999999995</v>
          </cell>
          <cell r="H54">
            <v>-623.87</v>
          </cell>
          <cell r="I54">
            <v>-80.649999999999991</v>
          </cell>
        </row>
        <row r="55">
          <cell r="A55">
            <v>23582</v>
          </cell>
          <cell r="B55" t="str">
            <v>GREENIDGE___3</v>
          </cell>
          <cell r="C55">
            <v>-10073.990000000002</v>
          </cell>
          <cell r="D55">
            <v>-1224.5300000000002</v>
          </cell>
          <cell r="E55">
            <v>-3323.3399999999997</v>
          </cell>
          <cell r="F55">
            <v>-2588.83</v>
          </cell>
          <cell r="G55">
            <v>-2643.8999999999996</v>
          </cell>
          <cell r="H55">
            <v>-336.89000000000004</v>
          </cell>
          <cell r="I55">
            <v>43.500000000000014</v>
          </cell>
        </row>
        <row r="56">
          <cell r="A56">
            <v>23583</v>
          </cell>
          <cell r="B56" t="str">
            <v>GREENIDGE___4</v>
          </cell>
          <cell r="C56">
            <v>-10073.990000000002</v>
          </cell>
          <cell r="D56">
            <v>-1224.5300000000002</v>
          </cell>
          <cell r="E56">
            <v>-3323.3399999999997</v>
          </cell>
          <cell r="F56">
            <v>-2588.83</v>
          </cell>
          <cell r="G56">
            <v>-2643.8999999999996</v>
          </cell>
          <cell r="H56">
            <v>-336.89000000000004</v>
          </cell>
          <cell r="I56">
            <v>43.500000000000014</v>
          </cell>
        </row>
        <row r="57">
          <cell r="A57">
            <v>23584</v>
          </cell>
          <cell r="B57" t="str">
            <v>MILLIKEN___1</v>
          </cell>
          <cell r="C57">
            <v>-9076.8999999999942</v>
          </cell>
          <cell r="D57">
            <v>-1135.1600000000001</v>
          </cell>
          <cell r="E57">
            <v>-2907.31</v>
          </cell>
          <cell r="F57">
            <v>-2543.2300000000009</v>
          </cell>
          <cell r="G57">
            <v>-2175.8200000000002</v>
          </cell>
          <cell r="H57">
            <v>-295.95999999999992</v>
          </cell>
          <cell r="I57">
            <v>-19.420000000000009</v>
          </cell>
        </row>
        <row r="58">
          <cell r="A58">
            <v>23585</v>
          </cell>
          <cell r="B58" t="str">
            <v>MILLIKEN___2</v>
          </cell>
          <cell r="C58">
            <v>-9076.8999999999942</v>
          </cell>
          <cell r="D58">
            <v>-1135.1600000000001</v>
          </cell>
          <cell r="E58">
            <v>-2907.31</v>
          </cell>
          <cell r="F58">
            <v>-2543.2300000000009</v>
          </cell>
          <cell r="G58">
            <v>-2175.8200000000002</v>
          </cell>
          <cell r="H58">
            <v>-295.95999999999992</v>
          </cell>
          <cell r="I58">
            <v>-19.420000000000009</v>
          </cell>
        </row>
        <row r="59">
          <cell r="A59">
            <v>23586</v>
          </cell>
          <cell r="B59" t="str">
            <v>DANSKAMMER___1</v>
          </cell>
          <cell r="C59">
            <v>-57467.249999999985</v>
          </cell>
          <cell r="D59">
            <v>-6936.9600000000009</v>
          </cell>
          <cell r="E59">
            <v>-20706.29</v>
          </cell>
          <cell r="F59">
            <v>-12967.160000000002</v>
          </cell>
          <cell r="G59">
            <v>-13621.509999999997</v>
          </cell>
          <cell r="H59">
            <v>-2757.7400000000002</v>
          </cell>
          <cell r="I59">
            <v>-477.59</v>
          </cell>
        </row>
        <row r="60">
          <cell r="A60">
            <v>23587</v>
          </cell>
          <cell r="B60" t="str">
            <v>ROSETON___1</v>
          </cell>
          <cell r="C60">
            <v>-56971.140000000007</v>
          </cell>
          <cell r="D60">
            <v>-6766.3000000000011</v>
          </cell>
          <cell r="E60">
            <v>-20363.990000000002</v>
          </cell>
          <cell r="F60">
            <v>-12852.140000000003</v>
          </cell>
          <cell r="G60">
            <v>-13716.09</v>
          </cell>
          <cell r="H60">
            <v>-2768.54</v>
          </cell>
          <cell r="I60">
            <v>-504.08000000000004</v>
          </cell>
        </row>
        <row r="61">
          <cell r="A61">
            <v>23588</v>
          </cell>
          <cell r="B61" t="str">
            <v>ROSETON___2</v>
          </cell>
          <cell r="C61">
            <v>-56769.43</v>
          </cell>
          <cell r="D61">
            <v>-6766.3000000000011</v>
          </cell>
          <cell r="E61">
            <v>-20162.28</v>
          </cell>
          <cell r="F61">
            <v>-12852.140000000003</v>
          </cell>
          <cell r="G61">
            <v>-13716.09</v>
          </cell>
          <cell r="H61">
            <v>-2768.54</v>
          </cell>
          <cell r="I61">
            <v>-504.08000000000004</v>
          </cell>
        </row>
        <row r="62">
          <cell r="A62">
            <v>23589</v>
          </cell>
          <cell r="B62" t="str">
            <v>DANSKAMMER___2</v>
          </cell>
          <cell r="C62">
            <v>-57467.249999999985</v>
          </cell>
          <cell r="D62">
            <v>-6936.9600000000009</v>
          </cell>
          <cell r="E62">
            <v>-20706.29</v>
          </cell>
          <cell r="F62">
            <v>-12967.160000000002</v>
          </cell>
          <cell r="G62">
            <v>-13621.509999999997</v>
          </cell>
          <cell r="H62">
            <v>-2757.7400000000002</v>
          </cell>
          <cell r="I62">
            <v>-477.59</v>
          </cell>
        </row>
        <row r="63">
          <cell r="A63">
            <v>23590</v>
          </cell>
          <cell r="B63" t="str">
            <v>DANSKAMMER___3</v>
          </cell>
          <cell r="C63">
            <v>-57467.249999999985</v>
          </cell>
          <cell r="D63">
            <v>-6936.9600000000009</v>
          </cell>
          <cell r="E63">
            <v>-20706.29</v>
          </cell>
          <cell r="F63">
            <v>-12967.160000000002</v>
          </cell>
          <cell r="G63">
            <v>-13621.509999999997</v>
          </cell>
          <cell r="H63">
            <v>-2757.7400000000002</v>
          </cell>
          <cell r="I63">
            <v>-477.59</v>
          </cell>
        </row>
        <row r="64">
          <cell r="A64">
            <v>23591</v>
          </cell>
          <cell r="B64" t="str">
            <v>DANSKAMMER___4</v>
          </cell>
          <cell r="C64">
            <v>-57467.249999999985</v>
          </cell>
          <cell r="D64">
            <v>-6936.9600000000009</v>
          </cell>
          <cell r="E64">
            <v>-20706.29</v>
          </cell>
          <cell r="F64">
            <v>-12967.160000000002</v>
          </cell>
          <cell r="G64">
            <v>-13621.509999999997</v>
          </cell>
          <cell r="H64">
            <v>-2757.7400000000002</v>
          </cell>
          <cell r="I64">
            <v>-477.59</v>
          </cell>
        </row>
        <row r="65">
          <cell r="A65">
            <v>23592</v>
          </cell>
          <cell r="B65" t="str">
            <v>DANSKAMMER___DIESEL</v>
          </cell>
          <cell r="C65">
            <v>-57467.249999999985</v>
          </cell>
          <cell r="D65">
            <v>-6936.9600000000009</v>
          </cell>
          <cell r="E65">
            <v>-20706.29</v>
          </cell>
          <cell r="F65">
            <v>-12967.160000000002</v>
          </cell>
          <cell r="G65">
            <v>-13621.509999999997</v>
          </cell>
          <cell r="H65">
            <v>-2757.7400000000002</v>
          </cell>
          <cell r="I65">
            <v>-477.59</v>
          </cell>
        </row>
        <row r="66">
          <cell r="A66">
            <v>23593</v>
          </cell>
          <cell r="B66" t="str">
            <v>LOVETT___5</v>
          </cell>
          <cell r="C66">
            <v>-54479.89000000005</v>
          </cell>
          <cell r="D66">
            <v>-6622.5300000000016</v>
          </cell>
          <cell r="E66">
            <v>-20085.009999999998</v>
          </cell>
          <cell r="F66">
            <v>-12683.36</v>
          </cell>
          <cell r="G66">
            <v>-13906.629999999997</v>
          </cell>
          <cell r="H66">
            <v>-2244.66</v>
          </cell>
          <cell r="I66">
            <v>1062.3</v>
          </cell>
        </row>
        <row r="67">
          <cell r="A67">
            <v>23595</v>
          </cell>
          <cell r="B67" t="str">
            <v>BOWLINE___2</v>
          </cell>
          <cell r="C67">
            <v>-54552.489999999976</v>
          </cell>
          <cell r="D67">
            <v>-6640.4299999999994</v>
          </cell>
          <cell r="E67">
            <v>-20153.04</v>
          </cell>
          <cell r="F67">
            <v>-12724.64</v>
          </cell>
          <cell r="G67">
            <v>-13965.11</v>
          </cell>
          <cell r="H67">
            <v>-2227.690000000001</v>
          </cell>
          <cell r="I67">
            <v>1158.4199999999998</v>
          </cell>
        </row>
        <row r="68">
          <cell r="A68">
            <v>23598</v>
          </cell>
          <cell r="B68" t="str">
            <v>FITZPATRICK____</v>
          </cell>
          <cell r="C68">
            <v>6345.9500000000016</v>
          </cell>
          <cell r="D68">
            <v>708.58</v>
          </cell>
          <cell r="E68">
            <v>-991.28000000000009</v>
          </cell>
          <cell r="F68">
            <v>4038.13</v>
          </cell>
          <cell r="G68">
            <v>845.04000000000019</v>
          </cell>
          <cell r="H68">
            <v>-109.02000000000001</v>
          </cell>
          <cell r="I68">
            <v>1854.4999999999998</v>
          </cell>
        </row>
        <row r="69">
          <cell r="A69">
            <v>23599</v>
          </cell>
          <cell r="B69" t="str">
            <v>GILBOA____</v>
          </cell>
          <cell r="C69">
            <v>-46763.9</v>
          </cell>
          <cell r="D69">
            <v>-5982.33</v>
          </cell>
          <cell r="E69">
            <v>-17276.259999999998</v>
          </cell>
          <cell r="F69">
            <v>-10922.630000000001</v>
          </cell>
          <cell r="G69">
            <v>-10715.5</v>
          </cell>
          <cell r="H69">
            <v>-1344.2800000000002</v>
          </cell>
          <cell r="I69">
            <v>-522.90000000000009</v>
          </cell>
        </row>
        <row r="70">
          <cell r="A70">
            <v>23600</v>
          </cell>
          <cell r="B70" t="str">
            <v>ST LAWRENCE____</v>
          </cell>
          <cell r="C70">
            <v>4571.9999999999982</v>
          </cell>
          <cell r="D70">
            <v>1019.4399999999999</v>
          </cell>
          <cell r="E70">
            <v>503.91</v>
          </cell>
          <cell r="F70">
            <v>1557.0099999999998</v>
          </cell>
          <cell r="G70">
            <v>317.38</v>
          </cell>
          <cell r="H70">
            <v>1134.2199999999998</v>
          </cell>
          <cell r="I70">
            <v>40.04</v>
          </cell>
        </row>
        <row r="71">
          <cell r="A71">
            <v>23601</v>
          </cell>
          <cell r="B71" t="str">
            <v>WADING RIVER_IC_3</v>
          </cell>
          <cell r="C71">
            <v>-84268.899999999951</v>
          </cell>
          <cell r="D71">
            <v>-12873.420000000002</v>
          </cell>
          <cell r="E71">
            <v>-24803.820000000003</v>
          </cell>
          <cell r="F71">
            <v>-17807.220000000005</v>
          </cell>
          <cell r="G71">
            <v>-19309.180000000004</v>
          </cell>
          <cell r="H71">
            <v>-7760.9799999999977</v>
          </cell>
          <cell r="I71">
            <v>-1714.2799999999997</v>
          </cell>
        </row>
        <row r="72">
          <cell r="A72">
            <v>23603</v>
          </cell>
          <cell r="B72" t="str">
            <v>GINNA____</v>
          </cell>
          <cell r="C72">
            <v>-4666.8800000000037</v>
          </cell>
          <cell r="D72">
            <v>-713.75</v>
          </cell>
          <cell r="E72">
            <v>-1889.8400000000001</v>
          </cell>
          <cell r="F72">
            <v>-1220.8900000000001</v>
          </cell>
          <cell r="G72">
            <v>-827.54</v>
          </cell>
          <cell r="H72">
            <v>-216.5</v>
          </cell>
          <cell r="I72">
            <v>201.64000000000001</v>
          </cell>
        </row>
        <row r="73">
          <cell r="A73">
            <v>23604</v>
          </cell>
          <cell r="B73" t="str">
            <v>STATION 5_MISC_HYD</v>
          </cell>
          <cell r="C73">
            <v>-4714.0500000000038</v>
          </cell>
          <cell r="D73">
            <v>-719.42</v>
          </cell>
          <cell r="E73">
            <v>-1914.5400000000004</v>
          </cell>
          <cell r="F73">
            <v>-1232.8500000000004</v>
          </cell>
          <cell r="G73">
            <v>-825.6400000000001</v>
          </cell>
          <cell r="H73">
            <v>-218.97000000000006</v>
          </cell>
          <cell r="I73">
            <v>197.36999999999998</v>
          </cell>
        </row>
        <row r="74">
          <cell r="A74">
            <v>23606</v>
          </cell>
          <cell r="B74" t="str">
            <v>OSWEGO___5</v>
          </cell>
          <cell r="C74">
            <v>-9026.0500000000011</v>
          </cell>
          <cell r="D74">
            <v>-1221.3399999999999</v>
          </cell>
          <cell r="E74">
            <v>-1179.0800000000002</v>
          </cell>
          <cell r="F74">
            <v>-4324.74</v>
          </cell>
          <cell r="G74">
            <v>-1413.75</v>
          </cell>
          <cell r="H74">
            <v>-135.14000000000001</v>
          </cell>
          <cell r="I74">
            <v>-752</v>
          </cell>
        </row>
        <row r="75">
          <cell r="A75">
            <v>23607</v>
          </cell>
          <cell r="B75" t="str">
            <v>GRAHMSVILLE___HY</v>
          </cell>
          <cell r="C75">
            <v>-46642.430000000015</v>
          </cell>
          <cell r="D75">
            <v>-5492.92</v>
          </cell>
          <cell r="E75">
            <v>-17029.200000000004</v>
          </cell>
          <cell r="F75">
            <v>-10345.449999999997</v>
          </cell>
          <cell r="G75">
            <v>-11378.889999999998</v>
          </cell>
          <cell r="H75">
            <v>-2180.2800000000002</v>
          </cell>
          <cell r="I75">
            <v>-215.69</v>
          </cell>
        </row>
        <row r="76">
          <cell r="A76">
            <v>23608</v>
          </cell>
          <cell r="B76" t="str">
            <v>NEVERSINK___HYD</v>
          </cell>
          <cell r="C76">
            <v>-46501.91</v>
          </cell>
          <cell r="D76">
            <v>-5482.6000000000013</v>
          </cell>
          <cell r="E76">
            <v>-16976.329999999998</v>
          </cell>
          <cell r="F76">
            <v>-10317.98</v>
          </cell>
          <cell r="G76">
            <v>-11343.58</v>
          </cell>
          <cell r="H76">
            <v>-2168.2499999999995</v>
          </cell>
          <cell r="I76">
            <v>-213.17000000000004</v>
          </cell>
        </row>
        <row r="77">
          <cell r="A77">
            <v>23609</v>
          </cell>
          <cell r="B77" t="str">
            <v>STURGEON_POOL_HYD</v>
          </cell>
          <cell r="C77">
            <v>-56416.85000000002</v>
          </cell>
          <cell r="D77">
            <v>-6872.6900000000014</v>
          </cell>
          <cell r="E77">
            <v>-20231.16</v>
          </cell>
          <cell r="F77">
            <v>-12764.25</v>
          </cell>
          <cell r="G77">
            <v>-13327.56</v>
          </cell>
          <cell r="H77">
            <v>-2749.6899999999996</v>
          </cell>
          <cell r="I77">
            <v>-471.5</v>
          </cell>
        </row>
        <row r="78">
          <cell r="A78">
            <v>23610</v>
          </cell>
          <cell r="B78" t="str">
            <v>DASHVILLE___HYD</v>
          </cell>
          <cell r="C78">
            <v>-56779.280000000021</v>
          </cell>
          <cell r="D78">
            <v>-6925.39</v>
          </cell>
          <cell r="E78">
            <v>-20377.099999999995</v>
          </cell>
          <cell r="F78">
            <v>-12854.480000000003</v>
          </cell>
          <cell r="G78">
            <v>-13394.31</v>
          </cell>
          <cell r="H78">
            <v>-2756.4299999999994</v>
          </cell>
          <cell r="I78">
            <v>-471.57000000000005</v>
          </cell>
        </row>
        <row r="79">
          <cell r="A79">
            <v>23611</v>
          </cell>
          <cell r="B79" t="str">
            <v>COXSACKIE___GT</v>
          </cell>
          <cell r="C79">
            <v>-58053.439999999981</v>
          </cell>
          <cell r="D79">
            <v>-7349.8300000000008</v>
          </cell>
          <cell r="E79">
            <v>-21173.45</v>
          </cell>
          <cell r="F79">
            <v>-13142.879999999996</v>
          </cell>
          <cell r="G79">
            <v>-13018.310000000003</v>
          </cell>
          <cell r="H79">
            <v>-2788.1800000000003</v>
          </cell>
          <cell r="I79">
            <v>-580.79</v>
          </cell>
        </row>
        <row r="80">
          <cell r="A80">
            <v>23612</v>
          </cell>
          <cell r="B80" t="str">
            <v>SOUTH CAIRO___GT</v>
          </cell>
          <cell r="C80">
            <v>-58053.439999999981</v>
          </cell>
          <cell r="D80">
            <v>-7349.8300000000008</v>
          </cell>
          <cell r="E80">
            <v>-21173.45</v>
          </cell>
          <cell r="F80">
            <v>-13142.879999999996</v>
          </cell>
          <cell r="G80">
            <v>-13018.310000000003</v>
          </cell>
          <cell r="H80">
            <v>-2788.1800000000003</v>
          </cell>
          <cell r="I80">
            <v>-580.79</v>
          </cell>
        </row>
        <row r="81">
          <cell r="A81">
            <v>23613</v>
          </cell>
          <cell r="B81" t="str">
            <v>OSWEGO___6</v>
          </cell>
          <cell r="C81">
            <v>-9026.0500000000011</v>
          </cell>
          <cell r="D81">
            <v>-1221.3399999999999</v>
          </cell>
          <cell r="E81">
            <v>-1179.0800000000002</v>
          </cell>
          <cell r="F81">
            <v>-4324.74</v>
          </cell>
          <cell r="G81">
            <v>-1413.75</v>
          </cell>
          <cell r="H81">
            <v>-135.14000000000001</v>
          </cell>
          <cell r="I81">
            <v>-752</v>
          </cell>
        </row>
        <row r="82">
          <cell r="A82">
            <v>23614</v>
          </cell>
          <cell r="B82" t="str">
            <v>GLENWOOD___5</v>
          </cell>
          <cell r="C82">
            <v>-85803.719999999958</v>
          </cell>
          <cell r="D82">
            <v>-12911.840000000002</v>
          </cell>
          <cell r="E82">
            <v>-25251.85</v>
          </cell>
          <cell r="F82">
            <v>-17944.010000000006</v>
          </cell>
          <cell r="G82">
            <v>-19601.630000000008</v>
          </cell>
          <cell r="H82">
            <v>-8010.99</v>
          </cell>
          <cell r="I82">
            <v>-2083.4</v>
          </cell>
        </row>
        <row r="83">
          <cell r="A83">
            <v>23616</v>
          </cell>
          <cell r="B83" t="str">
            <v>PORT_JEFF_4</v>
          </cell>
          <cell r="C83">
            <v>-84268.759999999966</v>
          </cell>
          <cell r="D83">
            <v>-12873.420000000002</v>
          </cell>
          <cell r="E83">
            <v>-24804.300000000003</v>
          </cell>
          <cell r="F83">
            <v>-17807.220000000005</v>
          </cell>
          <cell r="G83">
            <v>-19309.170000000002</v>
          </cell>
          <cell r="H83">
            <v>-7760.5599999999977</v>
          </cell>
          <cell r="I83">
            <v>-1714.0899999999997</v>
          </cell>
        </row>
        <row r="84">
          <cell r="A84">
            <v>23617</v>
          </cell>
          <cell r="B84" t="str">
            <v>GOWANUS_GT 2_GRP</v>
          </cell>
          <cell r="C84">
            <v>-51470.630000000026</v>
          </cell>
          <cell r="D84">
            <v>0</v>
          </cell>
          <cell r="E84">
            <v>-13464.950000000003</v>
          </cell>
          <cell r="F84">
            <v>-14232.990000000002</v>
          </cell>
          <cell r="G84">
            <v>-17387.620000000003</v>
          </cell>
          <cell r="H84">
            <v>-5168.0899999999992</v>
          </cell>
          <cell r="I84">
            <v>-1216.98</v>
          </cell>
        </row>
        <row r="85">
          <cell r="A85">
            <v>23618</v>
          </cell>
          <cell r="B85" t="str">
            <v>GOWANUS_GT 3_GRP</v>
          </cell>
          <cell r="C85">
            <v>-51470.630000000026</v>
          </cell>
          <cell r="D85">
            <v>0</v>
          </cell>
          <cell r="E85">
            <v>-13464.950000000003</v>
          </cell>
          <cell r="F85">
            <v>-14232.990000000002</v>
          </cell>
          <cell r="G85">
            <v>-17387.620000000003</v>
          </cell>
          <cell r="H85">
            <v>-5168.0899999999992</v>
          </cell>
          <cell r="I85">
            <v>-1216.98</v>
          </cell>
        </row>
        <row r="86">
          <cell r="A86">
            <v>23619</v>
          </cell>
          <cell r="B86" t="str">
            <v>BEEBEE_GT_13</v>
          </cell>
          <cell r="C86">
            <v>-4727.8999999999996</v>
          </cell>
          <cell r="D86">
            <v>-723.5</v>
          </cell>
          <cell r="E86">
            <v>-1919.63</v>
          </cell>
          <cell r="F86">
            <v>-1233.5400000000002</v>
          </cell>
          <cell r="G86">
            <v>-829.73</v>
          </cell>
          <cell r="H86">
            <v>-218.87000000000006</v>
          </cell>
          <cell r="I86">
            <v>197.36999999999998</v>
          </cell>
        </row>
        <row r="87">
          <cell r="A87">
            <v>23620</v>
          </cell>
          <cell r="B87" t="str">
            <v>HUDAV+59+74_TH_GRP</v>
          </cell>
          <cell r="C87">
            <v>-44378.530000000006</v>
          </cell>
          <cell r="D87">
            <v>0</v>
          </cell>
          <cell r="E87">
            <v>-12978.639999999998</v>
          </cell>
          <cell r="F87">
            <v>-13033.080000000002</v>
          </cell>
          <cell r="G87">
            <v>-14253.350000000002</v>
          </cell>
          <cell r="H87">
            <v>-3030.2300000000009</v>
          </cell>
          <cell r="I87">
            <v>-1083.23</v>
          </cell>
        </row>
        <row r="88">
          <cell r="A88">
            <v>23621</v>
          </cell>
          <cell r="B88" t="str">
            <v>HICKLING___1</v>
          </cell>
          <cell r="C88">
            <v>-13693.33</v>
          </cell>
          <cell r="D88">
            <v>-1583.6499999999999</v>
          </cell>
          <cell r="E88">
            <v>-4379.6600000000008</v>
          </cell>
          <cell r="F88">
            <v>-3413.67</v>
          </cell>
          <cell r="G88">
            <v>-3867.2500000000009</v>
          </cell>
          <cell r="H88">
            <v>-432.84000000000003</v>
          </cell>
          <cell r="I88">
            <v>-16.259999999999998</v>
          </cell>
        </row>
        <row r="89">
          <cell r="A89">
            <v>23622</v>
          </cell>
          <cell r="B89" t="str">
            <v>HICKLING___2</v>
          </cell>
          <cell r="C89">
            <v>-13693.33</v>
          </cell>
          <cell r="D89">
            <v>-1583.6499999999999</v>
          </cell>
          <cell r="E89">
            <v>-4379.6600000000008</v>
          </cell>
          <cell r="F89">
            <v>-3413.67</v>
          </cell>
          <cell r="G89">
            <v>-3867.2500000000009</v>
          </cell>
          <cell r="H89">
            <v>-432.84000000000003</v>
          </cell>
          <cell r="I89">
            <v>-16.259999999999998</v>
          </cell>
        </row>
        <row r="90">
          <cell r="A90">
            <v>23625</v>
          </cell>
          <cell r="B90" t="str">
            <v>JENNISON___1</v>
          </cell>
          <cell r="C90">
            <v>-17810.319999999996</v>
          </cell>
          <cell r="D90">
            <v>-2184.34</v>
          </cell>
          <cell r="E90">
            <v>-5940.5100000000011</v>
          </cell>
          <cell r="F90">
            <v>-4370.0699999999988</v>
          </cell>
          <cell r="G90">
            <v>-4629.12</v>
          </cell>
          <cell r="H90">
            <v>-577.66000000000008</v>
          </cell>
          <cell r="I90">
            <v>-108.62</v>
          </cell>
        </row>
        <row r="91">
          <cell r="A91">
            <v>23626</v>
          </cell>
          <cell r="B91" t="str">
            <v>JENNISON___2</v>
          </cell>
          <cell r="C91">
            <v>-17810.319999999996</v>
          </cell>
          <cell r="D91">
            <v>-2184.34</v>
          </cell>
          <cell r="E91">
            <v>-5940.5100000000011</v>
          </cell>
          <cell r="F91">
            <v>-4370.0699999999988</v>
          </cell>
          <cell r="G91">
            <v>-4629.12</v>
          </cell>
          <cell r="H91">
            <v>-577.66000000000008</v>
          </cell>
          <cell r="I91">
            <v>-108.62</v>
          </cell>
        </row>
        <row r="92">
          <cell r="A92">
            <v>23627</v>
          </cell>
          <cell r="B92" t="str">
            <v>NEG CENTRAL___SENECA</v>
          </cell>
          <cell r="C92">
            <v>-6832.3600000000033</v>
          </cell>
          <cell r="D92">
            <v>-935.85000000000014</v>
          </cell>
          <cell r="E92">
            <v>-2375.7900000000009</v>
          </cell>
          <cell r="F92">
            <v>-1776.8999999999999</v>
          </cell>
          <cell r="G92">
            <v>-1573.6800000000003</v>
          </cell>
          <cell r="H92">
            <v>-256.04999999999995</v>
          </cell>
          <cell r="I92">
            <v>85.91</v>
          </cell>
        </row>
        <row r="93">
          <cell r="A93">
            <v>23628</v>
          </cell>
          <cell r="B93" t="str">
            <v>NEG NORTH___PLATTSBURG</v>
          </cell>
          <cell r="C93">
            <v>6056.0899999999974</v>
          </cell>
          <cell r="D93">
            <v>1203.3400000000006</v>
          </cell>
          <cell r="E93">
            <v>1209.2500000000002</v>
          </cell>
          <cell r="F93">
            <v>1897.9199999999998</v>
          </cell>
          <cell r="G93">
            <v>596</v>
          </cell>
          <cell r="H93">
            <v>1133.7500000000002</v>
          </cell>
          <cell r="I93">
            <v>15.829999999999997</v>
          </cell>
        </row>
        <row r="94">
          <cell r="A94">
            <v>23629</v>
          </cell>
          <cell r="B94" t="str">
            <v>MILLIKEN___DIESEL</v>
          </cell>
          <cell r="C94">
            <v>-9076.8999999999942</v>
          </cell>
          <cell r="D94">
            <v>-1135.1600000000001</v>
          </cell>
          <cell r="E94">
            <v>-2907.31</v>
          </cell>
          <cell r="F94">
            <v>-2543.2300000000009</v>
          </cell>
          <cell r="G94">
            <v>-2175.8200000000002</v>
          </cell>
          <cell r="H94">
            <v>-295.95999999999992</v>
          </cell>
          <cell r="I94">
            <v>-19.420000000000009</v>
          </cell>
        </row>
        <row r="95">
          <cell r="A95">
            <v>23632</v>
          </cell>
          <cell r="B95" t="str">
            <v>LOVETT___3</v>
          </cell>
          <cell r="C95">
            <v>-54474.880000000026</v>
          </cell>
          <cell r="D95">
            <v>-6621.8200000000006</v>
          </cell>
          <cell r="E95">
            <v>-20081.849999999999</v>
          </cell>
          <cell r="F95">
            <v>-12673.760000000002</v>
          </cell>
          <cell r="G95">
            <v>-13906.569999999998</v>
          </cell>
          <cell r="H95">
            <v>-2246.25</v>
          </cell>
          <cell r="I95">
            <v>1055.3699999999999</v>
          </cell>
        </row>
        <row r="96">
          <cell r="A96">
            <v>23633</v>
          </cell>
          <cell r="B96" t="str">
            <v>NM MOHAWK___NUG</v>
          </cell>
          <cell r="C96">
            <v>554.31000000000017</v>
          </cell>
          <cell r="D96">
            <v>145.48000000000002</v>
          </cell>
          <cell r="E96">
            <v>174.64999999999998</v>
          </cell>
          <cell r="F96">
            <v>11.75</v>
          </cell>
          <cell r="G96">
            <v>230.65</v>
          </cell>
          <cell r="H96">
            <v>-12.770000000000003</v>
          </cell>
          <cell r="I96">
            <v>4.5500000000000007</v>
          </cell>
        </row>
        <row r="97">
          <cell r="A97">
            <v>23634</v>
          </cell>
          <cell r="B97" t="str">
            <v>NM CENTRAL___NUG</v>
          </cell>
          <cell r="C97">
            <v>-4657.170000000001</v>
          </cell>
          <cell r="D97">
            <v>-597.66999999999996</v>
          </cell>
          <cell r="E97">
            <v>-1170.8399999999997</v>
          </cell>
          <cell r="F97">
            <v>-1905.29</v>
          </cell>
          <cell r="G97">
            <v>-797.41</v>
          </cell>
          <cell r="H97">
            <v>-45.01</v>
          </cell>
          <cell r="I97">
            <v>-140.95000000000002</v>
          </cell>
        </row>
        <row r="98">
          <cell r="A98">
            <v>23637</v>
          </cell>
          <cell r="B98" t="str">
            <v>IP CORINTH___2</v>
          </cell>
          <cell r="C98">
            <v>-23603.99</v>
          </cell>
          <cell r="D98">
            <v>0</v>
          </cell>
          <cell r="E98">
            <v>0</v>
          </cell>
          <cell r="F98">
            <v>-7200.31</v>
          </cell>
          <cell r="G98">
            <v>-12783.980000000003</v>
          </cell>
          <cell r="H98">
            <v>-2901.5600000000004</v>
          </cell>
          <cell r="I98">
            <v>-718.14</v>
          </cell>
        </row>
        <row r="99">
          <cell r="A99">
            <v>23639</v>
          </cell>
          <cell r="B99" t="str">
            <v>HILLBURN___GT</v>
          </cell>
          <cell r="C99">
            <v>-54382.280000000013</v>
          </cell>
          <cell r="D99">
            <v>-6600.21</v>
          </cell>
          <cell r="E99">
            <v>-19992.440000000002</v>
          </cell>
          <cell r="F99">
            <v>-12621.27</v>
          </cell>
          <cell r="G99">
            <v>-13825.780000000004</v>
          </cell>
          <cell r="H99">
            <v>-2271.0899999999997</v>
          </cell>
          <cell r="I99">
            <v>928.51</v>
          </cell>
        </row>
        <row r="100">
          <cell r="A100">
            <v>23640</v>
          </cell>
          <cell r="B100" t="str">
            <v>SHOEMAKER___GT</v>
          </cell>
          <cell r="C100">
            <v>-54320.719999999972</v>
          </cell>
          <cell r="D100">
            <v>-6591.8300000000008</v>
          </cell>
          <cell r="E100">
            <v>-19909.41</v>
          </cell>
          <cell r="F100">
            <v>-12565.6</v>
          </cell>
          <cell r="G100">
            <v>-13676.989999999998</v>
          </cell>
          <cell r="H100">
            <v>-2317.0300000000002</v>
          </cell>
          <cell r="I100">
            <v>740.1400000000001</v>
          </cell>
        </row>
        <row r="101">
          <cell r="A101">
            <v>23641</v>
          </cell>
          <cell r="B101" t="str">
            <v>MONGAUP___HYD</v>
          </cell>
          <cell r="C101">
            <v>-54320.719999999972</v>
          </cell>
          <cell r="D101">
            <v>-6591.8300000000008</v>
          </cell>
          <cell r="E101">
            <v>-19909.41</v>
          </cell>
          <cell r="F101">
            <v>-12565.6</v>
          </cell>
          <cell r="G101">
            <v>-13676.989999999998</v>
          </cell>
          <cell r="H101">
            <v>-2317.0300000000002</v>
          </cell>
          <cell r="I101">
            <v>740.1400000000001</v>
          </cell>
        </row>
        <row r="102">
          <cell r="A102">
            <v>23642</v>
          </cell>
          <cell r="B102" t="str">
            <v>LOVETT___4</v>
          </cell>
          <cell r="C102">
            <v>-54479.89000000005</v>
          </cell>
          <cell r="D102">
            <v>-6622.5300000000016</v>
          </cell>
          <cell r="E102">
            <v>-20085.009999999998</v>
          </cell>
          <cell r="F102">
            <v>-12683.36</v>
          </cell>
          <cell r="G102">
            <v>-13906.629999999997</v>
          </cell>
          <cell r="H102">
            <v>-2244.66</v>
          </cell>
          <cell r="I102">
            <v>1062.3</v>
          </cell>
        </row>
        <row r="103">
          <cell r="A103">
            <v>23643</v>
          </cell>
          <cell r="B103" t="str">
            <v>NM CAPITAL___NUG</v>
          </cell>
          <cell r="C103">
            <v>-42600.700000000019</v>
          </cell>
          <cell r="D103">
            <v>0</v>
          </cell>
          <cell r="E103">
            <v>-13274.660000000002</v>
          </cell>
          <cell r="F103">
            <v>-13573.480000000001</v>
          </cell>
          <cell r="G103">
            <v>-12256.390000000001</v>
          </cell>
          <cell r="H103">
            <v>-2794.6699999999996</v>
          </cell>
          <cell r="I103">
            <v>-701.5</v>
          </cell>
        </row>
        <row r="104">
          <cell r="A104">
            <v>23644</v>
          </cell>
          <cell r="B104" t="str">
            <v>HQ_GEN_CEDARS</v>
          </cell>
          <cell r="C104">
            <v>3992.0499999999988</v>
          </cell>
          <cell r="D104">
            <v>865.56</v>
          </cell>
          <cell r="E104">
            <v>426.28999999999996</v>
          </cell>
          <cell r="F104">
            <v>1325.6200000000001</v>
          </cell>
          <cell r="G104">
            <v>275.71000000000004</v>
          </cell>
          <cell r="H104">
            <v>1062.18</v>
          </cell>
          <cell r="I104">
            <v>36.69</v>
          </cell>
        </row>
        <row r="105">
          <cell r="A105">
            <v>23645</v>
          </cell>
          <cell r="B105" t="str">
            <v>NEG CAPITAL___MECHNVIL</v>
          </cell>
          <cell r="C105">
            <v>-60449.749999999985</v>
          </cell>
          <cell r="D105">
            <v>-8157.64</v>
          </cell>
          <cell r="E105">
            <v>-22785.64</v>
          </cell>
          <cell r="F105">
            <v>-13649.440000000004</v>
          </cell>
          <cell r="G105">
            <v>-12342.460000000001</v>
          </cell>
          <cell r="H105">
            <v>-2809.58</v>
          </cell>
          <cell r="I105">
            <v>-704.99</v>
          </cell>
        </row>
        <row r="106">
          <cell r="A106">
            <v>23646</v>
          </cell>
          <cell r="B106" t="str">
            <v>RANKINE____</v>
          </cell>
          <cell r="C106">
            <v>-9633.4800000000068</v>
          </cell>
          <cell r="D106">
            <v>-1008.7399999999999</v>
          </cell>
          <cell r="E106">
            <v>-3297.99</v>
          </cell>
          <cell r="F106">
            <v>-2576.4900000000002</v>
          </cell>
          <cell r="G106">
            <v>-2604.37</v>
          </cell>
          <cell r="H106">
            <v>-296.22000000000003</v>
          </cell>
          <cell r="I106">
            <v>150.32999999999998</v>
          </cell>
        </row>
        <row r="107">
          <cell r="A107">
            <v>23647</v>
          </cell>
          <cell r="B107" t="str">
            <v>HEMPSTEAD____</v>
          </cell>
          <cell r="C107">
            <v>-85460.519999999975</v>
          </cell>
          <cell r="D107">
            <v>-12910.769999999999</v>
          </cell>
          <cell r="E107">
            <v>-25090.799999999999</v>
          </cell>
          <cell r="F107">
            <v>-17893.000000000004</v>
          </cell>
          <cell r="G107">
            <v>-19488.21</v>
          </cell>
          <cell r="H107">
            <v>-8101.989999999998</v>
          </cell>
          <cell r="I107">
            <v>-1975.75</v>
          </cell>
        </row>
        <row r="108">
          <cell r="A108">
            <v>23650</v>
          </cell>
          <cell r="B108" t="str">
            <v>NORTHPORT___4</v>
          </cell>
          <cell r="C108">
            <v>-81937.09</v>
          </cell>
          <cell r="D108">
            <v>-11545.36</v>
          </cell>
          <cell r="E108">
            <v>-23978.73</v>
          </cell>
          <cell r="F108">
            <v>-17802.309999999998</v>
          </cell>
          <cell r="G108">
            <v>-19279.560000000009</v>
          </cell>
          <cell r="H108">
            <v>-7684.6199999999981</v>
          </cell>
          <cell r="I108">
            <v>-1646.51</v>
          </cell>
        </row>
        <row r="109">
          <cell r="A109">
            <v>23651</v>
          </cell>
          <cell r="B109" t="str">
            <v>HQ_GEN_CHAT DC</v>
          </cell>
          <cell r="C109">
            <v>3719.8799999999992</v>
          </cell>
          <cell r="D109">
            <v>257.7</v>
          </cell>
          <cell r="E109">
            <v>103.08</v>
          </cell>
          <cell r="F109">
            <v>911.6</v>
          </cell>
          <cell r="G109">
            <v>572.59</v>
          </cell>
          <cell r="H109">
            <v>439.42000000000007</v>
          </cell>
          <cell r="I109">
            <v>1435.4899999999998</v>
          </cell>
        </row>
        <row r="110">
          <cell r="A110">
            <v>23652</v>
          </cell>
          <cell r="B110" t="str">
            <v>ROCHESTER_9_IC</v>
          </cell>
          <cell r="C110">
            <v>-4766.2300000000023</v>
          </cell>
          <cell r="D110">
            <v>-731.06</v>
          </cell>
          <cell r="E110">
            <v>-1935.8000000000002</v>
          </cell>
          <cell r="F110">
            <v>-1249.0999999999999</v>
          </cell>
          <cell r="G110">
            <v>-825.84000000000015</v>
          </cell>
          <cell r="H110">
            <v>-221.46</v>
          </cell>
          <cell r="I110">
            <v>197.02999999999997</v>
          </cell>
        </row>
        <row r="111">
          <cell r="A111">
            <v>23653</v>
          </cell>
          <cell r="B111" t="str">
            <v>PEEKSKILL____</v>
          </cell>
          <cell r="C111">
            <v>-58550.599999999991</v>
          </cell>
          <cell r="D111">
            <v>-6774.18</v>
          </cell>
          <cell r="E111">
            <v>-20724.63</v>
          </cell>
          <cell r="F111">
            <v>-12935.58</v>
          </cell>
          <cell r="G111">
            <v>-14186.550000000001</v>
          </cell>
          <cell r="H111">
            <v>-3029.2400000000002</v>
          </cell>
          <cell r="I111">
            <v>-900.42000000000019</v>
          </cell>
        </row>
        <row r="112">
          <cell r="A112">
            <v>23654</v>
          </cell>
          <cell r="B112" t="str">
            <v>ASHOKAN____</v>
          </cell>
          <cell r="C112">
            <v>-57692.819999999992</v>
          </cell>
          <cell r="D112">
            <v>-7183.81</v>
          </cell>
          <cell r="E112">
            <v>-20824.21</v>
          </cell>
          <cell r="F112">
            <v>-13081.199999999999</v>
          </cell>
          <cell r="G112">
            <v>-13269.359999999997</v>
          </cell>
          <cell r="H112">
            <v>-2794.8700000000008</v>
          </cell>
          <cell r="I112">
            <v>-539.37</v>
          </cell>
        </row>
        <row r="113">
          <cell r="A113">
            <v>23655</v>
          </cell>
          <cell r="B113" t="str">
            <v>KENSICO____</v>
          </cell>
          <cell r="C113">
            <v>-59101.009999999987</v>
          </cell>
          <cell r="D113">
            <v>-6818</v>
          </cell>
          <cell r="E113">
            <v>-20850.739999999998</v>
          </cell>
          <cell r="F113">
            <v>-13013.2</v>
          </cell>
          <cell r="G113">
            <v>-14252.910000000002</v>
          </cell>
          <cell r="H113">
            <v>-3037.6399999999994</v>
          </cell>
          <cell r="I113">
            <v>-1128.52</v>
          </cell>
        </row>
        <row r="114">
          <cell r="A114">
            <v>23656</v>
          </cell>
          <cell r="B114" t="str">
            <v>LIPA_MISC_IPP</v>
          </cell>
          <cell r="C114">
            <v>-84268.619999999937</v>
          </cell>
          <cell r="D114">
            <v>-12873.420000000002</v>
          </cell>
          <cell r="E114">
            <v>-24803.820000000003</v>
          </cell>
          <cell r="F114">
            <v>-17807.220000000005</v>
          </cell>
          <cell r="G114">
            <v>-19309.180000000004</v>
          </cell>
          <cell r="H114">
            <v>-7760.8399999999983</v>
          </cell>
          <cell r="I114">
            <v>-1714.1399999999994</v>
          </cell>
        </row>
        <row r="115">
          <cell r="A115">
            <v>23657</v>
          </cell>
          <cell r="B115" t="str">
            <v>HUDSON AVE_GT_5</v>
          </cell>
          <cell r="C115">
            <v>-59116.489999999969</v>
          </cell>
          <cell r="D115">
            <v>-6825.57</v>
          </cell>
          <cell r="E115">
            <v>-20890.810000000005</v>
          </cell>
          <cell r="F115">
            <v>-13032.130000000003</v>
          </cell>
          <cell r="G115">
            <v>-14252.62</v>
          </cell>
          <cell r="H115">
            <v>-3030.63</v>
          </cell>
          <cell r="I115">
            <v>-1084.73</v>
          </cell>
        </row>
        <row r="116">
          <cell r="A116">
            <v>23659</v>
          </cell>
          <cell r="B116" t="str">
            <v>INDIAN POINT_GT_2</v>
          </cell>
          <cell r="C116">
            <v>-58550.599999999991</v>
          </cell>
          <cell r="D116">
            <v>-6774.18</v>
          </cell>
          <cell r="E116">
            <v>-20724.63</v>
          </cell>
          <cell r="F116">
            <v>-12935.58</v>
          </cell>
          <cell r="G116">
            <v>-14186.550000000001</v>
          </cell>
          <cell r="H116">
            <v>-3029.2400000000002</v>
          </cell>
          <cell r="I116">
            <v>-900.42000000000019</v>
          </cell>
        </row>
        <row r="117">
          <cell r="A117">
            <v>23660</v>
          </cell>
          <cell r="B117" t="str">
            <v>EAST RIVER___6</v>
          </cell>
          <cell r="C117">
            <v>-59116.489999999969</v>
          </cell>
          <cell r="D117">
            <v>-6825.57</v>
          </cell>
          <cell r="E117">
            <v>-20890.810000000005</v>
          </cell>
          <cell r="F117">
            <v>-13032.130000000003</v>
          </cell>
          <cell r="G117">
            <v>-14252.62</v>
          </cell>
          <cell r="H117">
            <v>-3030.63</v>
          </cell>
          <cell r="I117">
            <v>-1084.73</v>
          </cell>
        </row>
        <row r="118">
          <cell r="A118">
            <v>23662</v>
          </cell>
          <cell r="B118" t="str">
            <v>ASTORIA 5-9____</v>
          </cell>
          <cell r="C118">
            <v>-68050.540000000023</v>
          </cell>
          <cell r="D118">
            <v>-7988.0300000000007</v>
          </cell>
          <cell r="E118">
            <v>-22056.829999999994</v>
          </cell>
          <cell r="F118">
            <v>-14232.990000000002</v>
          </cell>
          <cell r="G118">
            <v>-17387.620000000003</v>
          </cell>
          <cell r="H118">
            <v>-5168.0899999999992</v>
          </cell>
          <cell r="I118">
            <v>-1216.98</v>
          </cell>
        </row>
        <row r="119">
          <cell r="A119">
            <v>23663</v>
          </cell>
          <cell r="B119" t="str">
            <v>ASTRIA 10-13____</v>
          </cell>
          <cell r="C119">
            <v>-68050.540000000023</v>
          </cell>
          <cell r="D119">
            <v>-7988.0300000000007</v>
          </cell>
          <cell r="E119">
            <v>-22056.829999999994</v>
          </cell>
          <cell r="F119">
            <v>-14232.990000000002</v>
          </cell>
          <cell r="G119">
            <v>-17387.620000000003</v>
          </cell>
          <cell r="H119">
            <v>-5168.0899999999992</v>
          </cell>
          <cell r="I119">
            <v>-1216.98</v>
          </cell>
        </row>
        <row r="120">
          <cell r="A120">
            <v>23667</v>
          </cell>
          <cell r="B120" t="str">
            <v>RAVNSWD 8-11____</v>
          </cell>
          <cell r="C120">
            <v>-58611.569999999971</v>
          </cell>
          <cell r="D120">
            <v>-6418.78</v>
          </cell>
          <cell r="E120">
            <v>-20895.97</v>
          </cell>
          <cell r="F120">
            <v>-13033.080000000002</v>
          </cell>
          <cell r="G120">
            <v>-14253.350000000002</v>
          </cell>
          <cell r="H120">
            <v>-3030.2300000000009</v>
          </cell>
          <cell r="I120">
            <v>-980.1600000000002</v>
          </cell>
        </row>
        <row r="121">
          <cell r="A121">
            <v>23687</v>
          </cell>
          <cell r="B121" t="str">
            <v>INDIAN PT_GT_GRP</v>
          </cell>
          <cell r="C121">
            <v>-43910.090000000004</v>
          </cell>
          <cell r="D121">
            <v>0</v>
          </cell>
          <cell r="E121">
            <v>-12858.300000000001</v>
          </cell>
          <cell r="F121">
            <v>-12935.58</v>
          </cell>
          <cell r="G121">
            <v>-14186.550000000001</v>
          </cell>
          <cell r="H121">
            <v>-3029.2400000000002</v>
          </cell>
          <cell r="I121">
            <v>-900.42000000000019</v>
          </cell>
        </row>
        <row r="122">
          <cell r="A122">
            <v>23688</v>
          </cell>
          <cell r="B122" t="str">
            <v>GLENWOOD_IC_2_G1</v>
          </cell>
          <cell r="C122">
            <v>-86250.4</v>
          </cell>
          <cell r="D122">
            <v>-12898.49</v>
          </cell>
          <cell r="E122">
            <v>-25639.98</v>
          </cell>
          <cell r="F122">
            <v>-18072.260000000006</v>
          </cell>
          <cell r="G122">
            <v>-19884.04</v>
          </cell>
          <cell r="H122">
            <v>-7550.2900000000009</v>
          </cell>
          <cell r="I122">
            <v>-2205.34</v>
          </cell>
        </row>
        <row r="123">
          <cell r="A123">
            <v>23689</v>
          </cell>
          <cell r="B123" t="str">
            <v>GLENWOOD_IC_3_G1</v>
          </cell>
          <cell r="C123">
            <v>-86250.4</v>
          </cell>
          <cell r="D123">
            <v>-12898.49</v>
          </cell>
          <cell r="E123">
            <v>-25639.98</v>
          </cell>
          <cell r="F123">
            <v>-18072.260000000006</v>
          </cell>
          <cell r="G123">
            <v>-19884.04</v>
          </cell>
          <cell r="H123">
            <v>-7550.2900000000009</v>
          </cell>
          <cell r="I123">
            <v>-2205.34</v>
          </cell>
        </row>
        <row r="124">
          <cell r="A124">
            <v>23690</v>
          </cell>
          <cell r="B124" t="str">
            <v>HOLTSVILLE_IC_1</v>
          </cell>
          <cell r="C124">
            <v>-84265.159999999931</v>
          </cell>
          <cell r="D124">
            <v>-12873.6</v>
          </cell>
          <cell r="E124">
            <v>-24803.020000000004</v>
          </cell>
          <cell r="F124">
            <v>-17807.14</v>
          </cell>
          <cell r="G124">
            <v>-19309.090000000004</v>
          </cell>
          <cell r="H124">
            <v>-7758.6799999999985</v>
          </cell>
          <cell r="I124">
            <v>-1713.6299999999997</v>
          </cell>
        </row>
        <row r="125">
          <cell r="A125">
            <v>23691</v>
          </cell>
          <cell r="B125" t="str">
            <v>HOLTSVILLE_IC_2</v>
          </cell>
          <cell r="C125">
            <v>-84265.159999999931</v>
          </cell>
          <cell r="D125">
            <v>-12873.6</v>
          </cell>
          <cell r="E125">
            <v>-24803.020000000004</v>
          </cell>
          <cell r="F125">
            <v>-17807.14</v>
          </cell>
          <cell r="G125">
            <v>-19309.090000000004</v>
          </cell>
          <cell r="H125">
            <v>-7758.6799999999985</v>
          </cell>
          <cell r="I125">
            <v>-1713.6299999999997</v>
          </cell>
        </row>
        <row r="126">
          <cell r="A126">
            <v>23692</v>
          </cell>
          <cell r="B126" t="str">
            <v>HOLTSVILLE_IC_3</v>
          </cell>
          <cell r="C126">
            <v>-84265.159999999931</v>
          </cell>
          <cell r="D126">
            <v>-12873.6</v>
          </cell>
          <cell r="E126">
            <v>-24803.020000000004</v>
          </cell>
          <cell r="F126">
            <v>-17807.14</v>
          </cell>
          <cell r="G126">
            <v>-19309.090000000004</v>
          </cell>
          <cell r="H126">
            <v>-7758.6799999999985</v>
          </cell>
          <cell r="I126">
            <v>-1713.6299999999997</v>
          </cell>
        </row>
        <row r="127">
          <cell r="A127">
            <v>23693</v>
          </cell>
          <cell r="B127" t="str">
            <v>HOLTSVILLE_IC_4</v>
          </cell>
          <cell r="C127">
            <v>-84265.159999999931</v>
          </cell>
          <cell r="D127">
            <v>-12873.6</v>
          </cell>
          <cell r="E127">
            <v>-24803.020000000004</v>
          </cell>
          <cell r="F127">
            <v>-17807.14</v>
          </cell>
          <cell r="G127">
            <v>-19309.090000000004</v>
          </cell>
          <cell r="H127">
            <v>-7758.6799999999985</v>
          </cell>
          <cell r="I127">
            <v>-1713.6299999999997</v>
          </cell>
        </row>
        <row r="128">
          <cell r="A128">
            <v>23694</v>
          </cell>
          <cell r="B128" t="str">
            <v>HOLTSVILLE_IC_5</v>
          </cell>
          <cell r="C128">
            <v>-84265.159999999931</v>
          </cell>
          <cell r="D128">
            <v>-12873.6</v>
          </cell>
          <cell r="E128">
            <v>-24803.020000000004</v>
          </cell>
          <cell r="F128">
            <v>-17807.14</v>
          </cell>
          <cell r="G128">
            <v>-19309.090000000004</v>
          </cell>
          <cell r="H128">
            <v>-7758.6799999999985</v>
          </cell>
          <cell r="I128">
            <v>-1713.6299999999997</v>
          </cell>
        </row>
        <row r="129">
          <cell r="A129">
            <v>23695</v>
          </cell>
          <cell r="B129" t="str">
            <v>HOLTSVILLE_IC_6</v>
          </cell>
          <cell r="C129">
            <v>-84288.900000000038</v>
          </cell>
          <cell r="D129">
            <v>-12873.6</v>
          </cell>
          <cell r="E129">
            <v>-24809.989999999998</v>
          </cell>
          <cell r="F129">
            <v>-17808.45</v>
          </cell>
          <cell r="G129">
            <v>-19311.560000000005</v>
          </cell>
          <cell r="H129">
            <v>-7767.8399999999983</v>
          </cell>
          <cell r="I129">
            <v>-1717.4599999999998</v>
          </cell>
        </row>
        <row r="130">
          <cell r="A130">
            <v>23696</v>
          </cell>
          <cell r="B130" t="str">
            <v>HOLTSVILLE_IC_7</v>
          </cell>
          <cell r="C130">
            <v>-84288.900000000038</v>
          </cell>
          <cell r="D130">
            <v>-12873.6</v>
          </cell>
          <cell r="E130">
            <v>-24809.989999999998</v>
          </cell>
          <cell r="F130">
            <v>-17808.45</v>
          </cell>
          <cell r="G130">
            <v>-19311.560000000005</v>
          </cell>
          <cell r="H130">
            <v>-7767.8399999999983</v>
          </cell>
          <cell r="I130">
            <v>-1717.4599999999998</v>
          </cell>
        </row>
        <row r="131">
          <cell r="A131">
            <v>23697</v>
          </cell>
          <cell r="B131" t="str">
            <v>HOLTSVILLE_IC_8</v>
          </cell>
          <cell r="C131">
            <v>-84288.900000000038</v>
          </cell>
          <cell r="D131">
            <v>-12873.6</v>
          </cell>
          <cell r="E131">
            <v>-24809.989999999998</v>
          </cell>
          <cell r="F131">
            <v>-17808.45</v>
          </cell>
          <cell r="G131">
            <v>-19311.560000000005</v>
          </cell>
          <cell r="H131">
            <v>-7767.8399999999983</v>
          </cell>
          <cell r="I131">
            <v>-1717.4599999999998</v>
          </cell>
        </row>
        <row r="132">
          <cell r="A132">
            <v>23698</v>
          </cell>
          <cell r="B132" t="str">
            <v>HOLTSVILLE_IC_9</v>
          </cell>
          <cell r="C132">
            <v>-84288.900000000038</v>
          </cell>
          <cell r="D132">
            <v>-12873.6</v>
          </cell>
          <cell r="E132">
            <v>-24809.989999999998</v>
          </cell>
          <cell r="F132">
            <v>-17808.45</v>
          </cell>
          <cell r="G132">
            <v>-19311.560000000005</v>
          </cell>
          <cell r="H132">
            <v>-7767.8399999999983</v>
          </cell>
          <cell r="I132">
            <v>-1717.4599999999998</v>
          </cell>
        </row>
        <row r="133">
          <cell r="A133">
            <v>23699</v>
          </cell>
          <cell r="B133" t="str">
            <v>HOLTSVILLE_IC_10</v>
          </cell>
          <cell r="C133">
            <v>-84288.900000000038</v>
          </cell>
          <cell r="D133">
            <v>-12873.6</v>
          </cell>
          <cell r="E133">
            <v>-24809.989999999998</v>
          </cell>
          <cell r="F133">
            <v>-17808.45</v>
          </cell>
          <cell r="G133">
            <v>-19311.560000000005</v>
          </cell>
          <cell r="H133">
            <v>-7767.8399999999983</v>
          </cell>
          <cell r="I133">
            <v>-1717.4599999999998</v>
          </cell>
        </row>
        <row r="134">
          <cell r="A134">
            <v>23700</v>
          </cell>
          <cell r="B134" t="str">
            <v>BARRETT_IC_9</v>
          </cell>
          <cell r="C134">
            <v>-88777.749999999942</v>
          </cell>
          <cell r="D134">
            <v>-13073.829999999998</v>
          </cell>
          <cell r="E134">
            <v>-25379.360000000004</v>
          </cell>
          <cell r="F134">
            <v>-17938.599999999999</v>
          </cell>
          <cell r="G134">
            <v>-19417.52</v>
          </cell>
          <cell r="H134">
            <v>-10534.640000000001</v>
          </cell>
          <cell r="I134">
            <v>-2433.8000000000006</v>
          </cell>
        </row>
        <row r="135">
          <cell r="A135">
            <v>23701</v>
          </cell>
          <cell r="B135" t="str">
            <v>BARRETT_IC_10</v>
          </cell>
          <cell r="C135">
            <v>-88777.749999999942</v>
          </cell>
          <cell r="D135">
            <v>-13073.829999999998</v>
          </cell>
          <cell r="E135">
            <v>-25379.360000000004</v>
          </cell>
          <cell r="F135">
            <v>-17938.599999999999</v>
          </cell>
          <cell r="G135">
            <v>-19417.52</v>
          </cell>
          <cell r="H135">
            <v>-10534.640000000001</v>
          </cell>
          <cell r="I135">
            <v>-2433.8000000000006</v>
          </cell>
        </row>
        <row r="136">
          <cell r="A136">
            <v>23702</v>
          </cell>
          <cell r="B136" t="str">
            <v>BARRETT_IC_11</v>
          </cell>
          <cell r="C136">
            <v>-88777.749999999942</v>
          </cell>
          <cell r="D136">
            <v>-13073.829999999998</v>
          </cell>
          <cell r="E136">
            <v>-25379.360000000004</v>
          </cell>
          <cell r="F136">
            <v>-17938.599999999999</v>
          </cell>
          <cell r="G136">
            <v>-19417.52</v>
          </cell>
          <cell r="H136">
            <v>-10534.640000000001</v>
          </cell>
          <cell r="I136">
            <v>-2433.8000000000006</v>
          </cell>
        </row>
        <row r="137">
          <cell r="A137">
            <v>23703</v>
          </cell>
          <cell r="B137" t="str">
            <v>BARRETT_IC_12</v>
          </cell>
          <cell r="C137">
            <v>-88777.749999999942</v>
          </cell>
          <cell r="D137">
            <v>-13073.829999999998</v>
          </cell>
          <cell r="E137">
            <v>-25379.360000000004</v>
          </cell>
          <cell r="F137">
            <v>-17938.599999999999</v>
          </cell>
          <cell r="G137">
            <v>-19417.52</v>
          </cell>
          <cell r="H137">
            <v>-10534.640000000001</v>
          </cell>
          <cell r="I137">
            <v>-2433.8000000000006</v>
          </cell>
        </row>
        <row r="138">
          <cell r="A138">
            <v>23704</v>
          </cell>
          <cell r="B138" t="str">
            <v>BARRETT_IC_1</v>
          </cell>
          <cell r="C138">
            <v>-88777.749999999942</v>
          </cell>
          <cell r="D138">
            <v>-13073.829999999998</v>
          </cell>
          <cell r="E138">
            <v>-25379.360000000004</v>
          </cell>
          <cell r="F138">
            <v>-17938.599999999999</v>
          </cell>
          <cell r="G138">
            <v>-19417.52</v>
          </cell>
          <cell r="H138">
            <v>-10534.640000000001</v>
          </cell>
          <cell r="I138">
            <v>-2433.8000000000006</v>
          </cell>
        </row>
        <row r="139">
          <cell r="A139">
            <v>23705</v>
          </cell>
          <cell r="B139" t="str">
            <v>BARRETT_IC_2</v>
          </cell>
          <cell r="C139">
            <v>-88777.749999999942</v>
          </cell>
          <cell r="D139">
            <v>-13073.829999999998</v>
          </cell>
          <cell r="E139">
            <v>-25379.360000000004</v>
          </cell>
          <cell r="F139">
            <v>-17938.599999999999</v>
          </cell>
          <cell r="G139">
            <v>-19417.52</v>
          </cell>
          <cell r="H139">
            <v>-10534.640000000001</v>
          </cell>
          <cell r="I139">
            <v>-2433.8000000000006</v>
          </cell>
        </row>
        <row r="140">
          <cell r="A140">
            <v>23706</v>
          </cell>
          <cell r="B140" t="str">
            <v>BARRETT_IC_3</v>
          </cell>
          <cell r="C140">
            <v>-88777.749999999942</v>
          </cell>
          <cell r="D140">
            <v>-13073.829999999998</v>
          </cell>
          <cell r="E140">
            <v>-25379.360000000004</v>
          </cell>
          <cell r="F140">
            <v>-17938.599999999999</v>
          </cell>
          <cell r="G140">
            <v>-19417.52</v>
          </cell>
          <cell r="H140">
            <v>-10534.640000000001</v>
          </cell>
          <cell r="I140">
            <v>-2433.8000000000006</v>
          </cell>
        </row>
        <row r="141">
          <cell r="A141">
            <v>23707</v>
          </cell>
          <cell r="B141" t="str">
            <v>BARRETT_IC_4</v>
          </cell>
          <cell r="C141">
            <v>-88777.749999999942</v>
          </cell>
          <cell r="D141">
            <v>-13073.829999999998</v>
          </cell>
          <cell r="E141">
            <v>-25379.360000000004</v>
          </cell>
          <cell r="F141">
            <v>-17938.599999999999</v>
          </cell>
          <cell r="G141">
            <v>-19417.52</v>
          </cell>
          <cell r="H141">
            <v>-10534.640000000001</v>
          </cell>
          <cell r="I141">
            <v>-2433.8000000000006</v>
          </cell>
        </row>
        <row r="142">
          <cell r="A142">
            <v>23708</v>
          </cell>
          <cell r="B142" t="str">
            <v>BARRETT_IC_5</v>
          </cell>
          <cell r="C142">
            <v>-88777.749999999942</v>
          </cell>
          <cell r="D142">
            <v>-13073.829999999998</v>
          </cell>
          <cell r="E142">
            <v>-25379.360000000004</v>
          </cell>
          <cell r="F142">
            <v>-17938.599999999999</v>
          </cell>
          <cell r="G142">
            <v>-19417.52</v>
          </cell>
          <cell r="H142">
            <v>-10534.640000000001</v>
          </cell>
          <cell r="I142">
            <v>-2433.8000000000006</v>
          </cell>
        </row>
        <row r="143">
          <cell r="A143">
            <v>23709</v>
          </cell>
          <cell r="B143" t="str">
            <v>BARRETT_IC_6</v>
          </cell>
          <cell r="C143">
            <v>-88777.749999999942</v>
          </cell>
          <cell r="D143">
            <v>-13073.829999999998</v>
          </cell>
          <cell r="E143">
            <v>-25379.360000000004</v>
          </cell>
          <cell r="F143">
            <v>-17938.599999999999</v>
          </cell>
          <cell r="G143">
            <v>-19417.52</v>
          </cell>
          <cell r="H143">
            <v>-10534.640000000001</v>
          </cell>
          <cell r="I143">
            <v>-2433.8000000000006</v>
          </cell>
        </row>
        <row r="144">
          <cell r="A144">
            <v>23710</v>
          </cell>
          <cell r="B144" t="str">
            <v>BARRETT_IC_7</v>
          </cell>
          <cell r="C144">
            <v>-88777.749999999942</v>
          </cell>
          <cell r="D144">
            <v>-13073.829999999998</v>
          </cell>
          <cell r="E144">
            <v>-25379.360000000004</v>
          </cell>
          <cell r="F144">
            <v>-17938.599999999999</v>
          </cell>
          <cell r="G144">
            <v>-19417.52</v>
          </cell>
          <cell r="H144">
            <v>-10534.640000000001</v>
          </cell>
          <cell r="I144">
            <v>-2433.8000000000006</v>
          </cell>
        </row>
        <row r="145">
          <cell r="A145">
            <v>23711</v>
          </cell>
          <cell r="B145" t="str">
            <v>BARRETT_IC_8</v>
          </cell>
          <cell r="C145">
            <v>-88777.749999999942</v>
          </cell>
          <cell r="D145">
            <v>-13073.829999999998</v>
          </cell>
          <cell r="E145">
            <v>-25379.360000000004</v>
          </cell>
          <cell r="F145">
            <v>-17938.599999999999</v>
          </cell>
          <cell r="G145">
            <v>-19417.52</v>
          </cell>
          <cell r="H145">
            <v>-10534.640000000001</v>
          </cell>
          <cell r="I145">
            <v>-2433.8000000000006</v>
          </cell>
        </row>
        <row r="146">
          <cell r="A146">
            <v>23712</v>
          </cell>
          <cell r="B146" t="str">
            <v>GLENWOOD_IC_1_G5</v>
          </cell>
          <cell r="C146">
            <v>-85809.649999999965</v>
          </cell>
          <cell r="D146">
            <v>-12911.870000000003</v>
          </cell>
          <cell r="E146">
            <v>-25253.24</v>
          </cell>
          <cell r="F146">
            <v>-17944.560000000005</v>
          </cell>
          <cell r="G146">
            <v>-19605.070000000003</v>
          </cell>
          <cell r="H146">
            <v>-8010.54</v>
          </cell>
          <cell r="I146">
            <v>-2084.3700000000003</v>
          </cell>
        </row>
        <row r="147">
          <cell r="A147">
            <v>23713</v>
          </cell>
          <cell r="B147" t="str">
            <v>PORT_JEFF_IC</v>
          </cell>
          <cell r="C147">
            <v>-84279.240000000034</v>
          </cell>
          <cell r="D147">
            <v>-12873.160000000002</v>
          </cell>
          <cell r="E147">
            <v>-24808.269999999997</v>
          </cell>
          <cell r="F147">
            <v>-17807.860000000004</v>
          </cell>
          <cell r="G147">
            <v>-19310.290000000005</v>
          </cell>
          <cell r="H147">
            <v>-7764.13</v>
          </cell>
          <cell r="I147">
            <v>-1715.5299999999997</v>
          </cell>
        </row>
        <row r="148">
          <cell r="A148">
            <v>23714</v>
          </cell>
          <cell r="B148" t="str">
            <v>WEST BABYLON___IC</v>
          </cell>
          <cell r="C148">
            <v>-84604.320000000022</v>
          </cell>
          <cell r="D148">
            <v>-12883.780000000004</v>
          </cell>
          <cell r="E148">
            <v>-24868.880000000005</v>
          </cell>
          <cell r="F148">
            <v>-17826.330000000005</v>
          </cell>
          <cell r="G148">
            <v>-19347.03</v>
          </cell>
          <cell r="H148">
            <v>-7899.09</v>
          </cell>
          <cell r="I148">
            <v>-1779.2099999999998</v>
          </cell>
        </row>
        <row r="149">
          <cell r="A149">
            <v>23715</v>
          </cell>
          <cell r="B149" t="str">
            <v>SHOREHAM_IC_1</v>
          </cell>
          <cell r="C149">
            <v>-84273.279999999999</v>
          </cell>
          <cell r="D149">
            <v>-12873.250000000002</v>
          </cell>
          <cell r="E149">
            <v>-24805.09</v>
          </cell>
          <cell r="F149">
            <v>-17807.77</v>
          </cell>
          <cell r="G149">
            <v>-19309.990000000005</v>
          </cell>
          <cell r="H149">
            <v>-7761.9399999999978</v>
          </cell>
          <cell r="I149">
            <v>-1715.2399999999998</v>
          </cell>
        </row>
        <row r="150">
          <cell r="A150">
            <v>23716</v>
          </cell>
          <cell r="B150" t="str">
            <v>SHOREHAM_IC_2</v>
          </cell>
          <cell r="C150">
            <v>-84273.279999999999</v>
          </cell>
          <cell r="D150">
            <v>-12873.250000000002</v>
          </cell>
          <cell r="E150">
            <v>-24805.09</v>
          </cell>
          <cell r="F150">
            <v>-17807.77</v>
          </cell>
          <cell r="G150">
            <v>-19309.990000000005</v>
          </cell>
          <cell r="H150">
            <v>-7761.9399999999978</v>
          </cell>
          <cell r="I150">
            <v>-1715.2399999999998</v>
          </cell>
        </row>
        <row r="151">
          <cell r="A151">
            <v>23717</v>
          </cell>
          <cell r="B151" t="str">
            <v>EAST HAMPTON___GT</v>
          </cell>
          <cell r="C151">
            <v>-84273.12</v>
          </cell>
          <cell r="D151">
            <v>-12873.420000000002</v>
          </cell>
          <cell r="E151">
            <v>-24805.239999999998</v>
          </cell>
          <cell r="F151">
            <v>-17807.77</v>
          </cell>
          <cell r="G151">
            <v>-19309.680000000004</v>
          </cell>
          <cell r="H151">
            <v>-7762.0999999999976</v>
          </cell>
          <cell r="I151">
            <v>-1714.9099999999999</v>
          </cell>
        </row>
        <row r="152">
          <cell r="A152">
            <v>23718</v>
          </cell>
          <cell r="B152" t="str">
            <v>NORTHPORT___IC</v>
          </cell>
          <cell r="C152">
            <v>-52047.899999999994</v>
          </cell>
          <cell r="D152">
            <v>-10752.949999999997</v>
          </cell>
          <cell r="E152">
            <v>-15055.4</v>
          </cell>
          <cell r="F152">
            <v>-11834.220000000005</v>
          </cell>
          <cell r="G152">
            <v>-5575.38</v>
          </cell>
          <cell r="H152">
            <v>-7123.16</v>
          </cell>
          <cell r="I152">
            <v>-1706.79</v>
          </cell>
        </row>
        <row r="153">
          <cell r="A153">
            <v>23719</v>
          </cell>
          <cell r="B153" t="str">
            <v>SOUTHOLD___IC</v>
          </cell>
          <cell r="C153">
            <v>-84273.12</v>
          </cell>
          <cell r="D153">
            <v>-12873.420000000002</v>
          </cell>
          <cell r="E153">
            <v>-24805.239999999998</v>
          </cell>
          <cell r="F153">
            <v>-17807.77</v>
          </cell>
          <cell r="G153">
            <v>-19309.680000000004</v>
          </cell>
          <cell r="H153">
            <v>-7762.0999999999976</v>
          </cell>
          <cell r="I153">
            <v>-1714.9099999999999</v>
          </cell>
        </row>
        <row r="154">
          <cell r="A154">
            <v>23720</v>
          </cell>
          <cell r="B154" t="str">
            <v>SOUTH HAMPTN___IC</v>
          </cell>
          <cell r="C154">
            <v>-84273.23</v>
          </cell>
          <cell r="D154">
            <v>-12873.420000000002</v>
          </cell>
          <cell r="E154">
            <v>-24805.239999999998</v>
          </cell>
          <cell r="F154">
            <v>-17807.77</v>
          </cell>
          <cell r="G154">
            <v>-19309.680000000004</v>
          </cell>
          <cell r="H154">
            <v>-7762.0999999999976</v>
          </cell>
          <cell r="I154">
            <v>-1715.02</v>
          </cell>
        </row>
        <row r="155">
          <cell r="A155">
            <v>23721</v>
          </cell>
          <cell r="B155" t="str">
            <v>MONTAUK___DIESEL</v>
          </cell>
          <cell r="C155">
            <v>-84273.12</v>
          </cell>
          <cell r="D155">
            <v>-12873.420000000002</v>
          </cell>
          <cell r="E155">
            <v>-24805.239999999998</v>
          </cell>
          <cell r="F155">
            <v>-17807.77</v>
          </cell>
          <cell r="G155">
            <v>-19309.680000000004</v>
          </cell>
          <cell r="H155">
            <v>-7762.0999999999976</v>
          </cell>
          <cell r="I155">
            <v>-1714.9099999999999</v>
          </cell>
        </row>
        <row r="156">
          <cell r="A156">
            <v>23722</v>
          </cell>
          <cell r="B156" t="str">
            <v>EAST_HAMPTON___DIESEL</v>
          </cell>
          <cell r="C156">
            <v>-84273.12</v>
          </cell>
          <cell r="D156">
            <v>-12873.420000000002</v>
          </cell>
          <cell r="E156">
            <v>-24805.239999999998</v>
          </cell>
          <cell r="F156">
            <v>-17807.77</v>
          </cell>
          <cell r="G156">
            <v>-19309.680000000004</v>
          </cell>
          <cell r="H156">
            <v>-7762.0999999999976</v>
          </cell>
          <cell r="I156">
            <v>-1714.9099999999999</v>
          </cell>
        </row>
        <row r="157">
          <cell r="A157">
            <v>23726</v>
          </cell>
          <cell r="B157" t="str">
            <v>NARROWS_GT1_GRP</v>
          </cell>
          <cell r="C157">
            <v>-51470.630000000026</v>
          </cell>
          <cell r="D157">
            <v>0</v>
          </cell>
          <cell r="E157">
            <v>-13464.950000000003</v>
          </cell>
          <cell r="F157">
            <v>-14232.990000000002</v>
          </cell>
          <cell r="G157">
            <v>-17387.620000000003</v>
          </cell>
          <cell r="H157">
            <v>-5168.0899999999992</v>
          </cell>
          <cell r="I157">
            <v>-1216.98</v>
          </cell>
        </row>
        <row r="158">
          <cell r="A158">
            <v>23727</v>
          </cell>
          <cell r="B158" t="str">
            <v>ASTORIA GT4____</v>
          </cell>
          <cell r="C158">
            <v>-51470.630000000026</v>
          </cell>
          <cell r="D158">
            <v>0</v>
          </cell>
          <cell r="E158">
            <v>-13464.950000000003</v>
          </cell>
          <cell r="F158">
            <v>-14232.990000000002</v>
          </cell>
          <cell r="G158">
            <v>-17387.620000000003</v>
          </cell>
          <cell r="H158">
            <v>-5168.0899999999992</v>
          </cell>
          <cell r="I158">
            <v>-1216.98</v>
          </cell>
        </row>
        <row r="159">
          <cell r="A159">
            <v>23728</v>
          </cell>
          <cell r="B159" t="str">
            <v>RAVENS GT4-7____</v>
          </cell>
          <cell r="C159">
            <v>-44378.530000000006</v>
          </cell>
          <cell r="D159">
            <v>0</v>
          </cell>
          <cell r="E159">
            <v>-12978.639999999998</v>
          </cell>
          <cell r="F159">
            <v>-13033.080000000002</v>
          </cell>
          <cell r="G159">
            <v>-14253.350000000002</v>
          </cell>
          <cell r="H159">
            <v>-3030.2300000000009</v>
          </cell>
          <cell r="I159">
            <v>-1083.23</v>
          </cell>
        </row>
        <row r="160">
          <cell r="A160">
            <v>23729</v>
          </cell>
          <cell r="B160" t="str">
            <v>RAVENSWOOD_GT_1</v>
          </cell>
          <cell r="C160">
            <v>-68050.540000000023</v>
          </cell>
          <cell r="D160">
            <v>-7988.0300000000007</v>
          </cell>
          <cell r="E160">
            <v>-22056.829999999994</v>
          </cell>
          <cell r="F160">
            <v>-14232.990000000002</v>
          </cell>
          <cell r="G160">
            <v>-17387.620000000003</v>
          </cell>
          <cell r="H160">
            <v>-5168.0899999999992</v>
          </cell>
          <cell r="I160">
            <v>-1216.98</v>
          </cell>
        </row>
        <row r="161">
          <cell r="A161">
            <v>23730</v>
          </cell>
          <cell r="B161" t="str">
            <v>RAVENSWD GT2____</v>
          </cell>
          <cell r="C161">
            <v>-44378.530000000006</v>
          </cell>
          <cell r="D161">
            <v>0</v>
          </cell>
          <cell r="E161">
            <v>-12978.639999999998</v>
          </cell>
          <cell r="F161">
            <v>-13033.080000000002</v>
          </cell>
          <cell r="G161">
            <v>-14253.350000000002</v>
          </cell>
          <cell r="H161">
            <v>-3030.2300000000009</v>
          </cell>
          <cell r="I161">
            <v>-1083.23</v>
          </cell>
        </row>
        <row r="162">
          <cell r="A162">
            <v>23731</v>
          </cell>
          <cell r="B162" t="str">
            <v>ASTORIA GT3____</v>
          </cell>
          <cell r="C162">
            <v>-51470.630000000026</v>
          </cell>
          <cell r="D162">
            <v>0</v>
          </cell>
          <cell r="E162">
            <v>-13464.950000000003</v>
          </cell>
          <cell r="F162">
            <v>-14232.990000000002</v>
          </cell>
          <cell r="G162">
            <v>-17387.620000000003</v>
          </cell>
          <cell r="H162">
            <v>-5168.0899999999992</v>
          </cell>
          <cell r="I162">
            <v>-1216.98</v>
          </cell>
        </row>
        <row r="163">
          <cell r="A163">
            <v>23732</v>
          </cell>
          <cell r="B163" t="str">
            <v>GOWANUS_GT 1_GRP</v>
          </cell>
          <cell r="C163">
            <v>-51470.630000000026</v>
          </cell>
          <cell r="D163">
            <v>0</v>
          </cell>
          <cell r="E163">
            <v>-13464.950000000003</v>
          </cell>
          <cell r="F163">
            <v>-14232.990000000002</v>
          </cell>
          <cell r="G163">
            <v>-17387.620000000003</v>
          </cell>
          <cell r="H163">
            <v>-5168.0899999999992</v>
          </cell>
          <cell r="I163">
            <v>-1216.98</v>
          </cell>
        </row>
        <row r="164">
          <cell r="A164">
            <v>23733</v>
          </cell>
          <cell r="B164" t="str">
            <v>RAVENSWD GT3____</v>
          </cell>
          <cell r="C164">
            <v>-44378.530000000006</v>
          </cell>
          <cell r="D164">
            <v>0</v>
          </cell>
          <cell r="E164">
            <v>-12978.639999999998</v>
          </cell>
          <cell r="F164">
            <v>-13033.080000000002</v>
          </cell>
          <cell r="G164">
            <v>-14253.350000000002</v>
          </cell>
          <cell r="H164">
            <v>-3030.2300000000009</v>
          </cell>
          <cell r="I164">
            <v>-1083.23</v>
          </cell>
        </row>
        <row r="165">
          <cell r="A165">
            <v>23741</v>
          </cell>
          <cell r="B165" t="str">
            <v>NARROWS_GT2_GRP</v>
          </cell>
          <cell r="C165">
            <v>-51470.630000000026</v>
          </cell>
          <cell r="D165">
            <v>0</v>
          </cell>
          <cell r="E165">
            <v>-13464.950000000003</v>
          </cell>
          <cell r="F165">
            <v>-14232.990000000002</v>
          </cell>
          <cell r="G165">
            <v>-17387.620000000003</v>
          </cell>
          <cell r="H165">
            <v>-5168.0899999999992</v>
          </cell>
          <cell r="I165">
            <v>-1216.98</v>
          </cell>
        </row>
        <row r="166">
          <cell r="A166">
            <v>23743</v>
          </cell>
          <cell r="B166" t="str">
            <v>JARVIS____</v>
          </cell>
          <cell r="C166">
            <v>554.31000000000017</v>
          </cell>
          <cell r="D166">
            <v>145.48000000000002</v>
          </cell>
          <cell r="E166">
            <v>174.64999999999998</v>
          </cell>
          <cell r="F166">
            <v>11.75</v>
          </cell>
          <cell r="G166">
            <v>230.65</v>
          </cell>
          <cell r="H166">
            <v>-12.770000000000003</v>
          </cell>
          <cell r="I166">
            <v>4.5500000000000007</v>
          </cell>
        </row>
        <row r="167">
          <cell r="A167">
            <v>23744</v>
          </cell>
          <cell r="B167" t="str">
            <v>NINE_MILE_2</v>
          </cell>
          <cell r="C167">
            <v>6469.989999999998</v>
          </cell>
          <cell r="D167">
            <v>726.36</v>
          </cell>
          <cell r="E167">
            <v>-1019.13</v>
          </cell>
          <cell r="F167">
            <v>4147.26</v>
          </cell>
          <cell r="G167">
            <v>874.01000000000022</v>
          </cell>
          <cell r="H167">
            <v>-112.52999999999999</v>
          </cell>
          <cell r="I167">
            <v>1854.02</v>
          </cell>
        </row>
        <row r="168">
          <cell r="A168">
            <v>23751</v>
          </cell>
          <cell r="B168" t="str">
            <v>GOWANUS_GT 4_GRP</v>
          </cell>
          <cell r="C168">
            <v>-51470.630000000026</v>
          </cell>
          <cell r="D168">
            <v>0</v>
          </cell>
          <cell r="E168">
            <v>-13464.950000000003</v>
          </cell>
          <cell r="F168">
            <v>-14232.990000000002</v>
          </cell>
          <cell r="G168">
            <v>-17387.620000000003</v>
          </cell>
          <cell r="H168">
            <v>-5168.0899999999992</v>
          </cell>
          <cell r="I168">
            <v>-1216.98</v>
          </cell>
        </row>
        <row r="169">
          <cell r="A169">
            <v>23752</v>
          </cell>
          <cell r="B169" t="str">
            <v>CORNELL____</v>
          </cell>
          <cell r="C169">
            <v>-9967.2399999999961</v>
          </cell>
          <cell r="D169">
            <v>-1230.21</v>
          </cell>
          <cell r="E169">
            <v>-3220.23</v>
          </cell>
          <cell r="F169">
            <v>-2685.9600000000005</v>
          </cell>
          <cell r="G169">
            <v>-2492.3399999999997</v>
          </cell>
          <cell r="H169">
            <v>-321.73000000000008</v>
          </cell>
          <cell r="I169">
            <v>-16.770000000000007</v>
          </cell>
        </row>
        <row r="170">
          <cell r="A170">
            <v>23754</v>
          </cell>
          <cell r="B170" t="str">
            <v>HIGH FALLS___HY</v>
          </cell>
          <cell r="C170">
            <v>-55034.520000000011</v>
          </cell>
          <cell r="D170">
            <v>-6707.9100000000017</v>
          </cell>
          <cell r="E170">
            <v>-19888.920000000002</v>
          </cell>
          <cell r="F170">
            <v>-12080.550000000001</v>
          </cell>
          <cell r="G170">
            <v>-13196.61</v>
          </cell>
          <cell r="H170">
            <v>-2708.8</v>
          </cell>
          <cell r="I170">
            <v>-451.73</v>
          </cell>
        </row>
        <row r="171">
          <cell r="A171">
            <v>23756</v>
          </cell>
          <cell r="B171" t="str">
            <v>GILBOA___1</v>
          </cell>
          <cell r="C171">
            <v>-47560.93</v>
          </cell>
          <cell r="D171">
            <v>-5982.33</v>
          </cell>
          <cell r="E171">
            <v>-17209.329999999998</v>
          </cell>
          <cell r="F171">
            <v>-10922.630000000001</v>
          </cell>
          <cell r="G171">
            <v>-10715.5</v>
          </cell>
          <cell r="H171">
            <v>-2208.2399999999998</v>
          </cell>
          <cell r="I171">
            <v>-522.90000000000009</v>
          </cell>
        </row>
        <row r="172">
          <cell r="A172">
            <v>23757</v>
          </cell>
          <cell r="B172" t="str">
            <v>GILBOA___2</v>
          </cell>
          <cell r="C172">
            <v>-47560.93</v>
          </cell>
          <cell r="D172">
            <v>-5982.33</v>
          </cell>
          <cell r="E172">
            <v>-17209.329999999998</v>
          </cell>
          <cell r="F172">
            <v>-10922.630000000001</v>
          </cell>
          <cell r="G172">
            <v>-10715.5</v>
          </cell>
          <cell r="H172">
            <v>-2208.2399999999998</v>
          </cell>
          <cell r="I172">
            <v>-522.90000000000009</v>
          </cell>
        </row>
        <row r="173">
          <cell r="A173">
            <v>23758</v>
          </cell>
          <cell r="B173" t="str">
            <v>GILBOA___3</v>
          </cell>
          <cell r="C173">
            <v>-47560.93</v>
          </cell>
          <cell r="D173">
            <v>-5982.33</v>
          </cell>
          <cell r="E173">
            <v>-17209.329999999998</v>
          </cell>
          <cell r="F173">
            <v>-10922.630000000001</v>
          </cell>
          <cell r="G173">
            <v>-10715.5</v>
          </cell>
          <cell r="H173">
            <v>-2208.2399999999998</v>
          </cell>
          <cell r="I173">
            <v>-522.90000000000009</v>
          </cell>
        </row>
        <row r="174">
          <cell r="A174">
            <v>23759</v>
          </cell>
          <cell r="B174" t="str">
            <v>GILBOA___4</v>
          </cell>
          <cell r="C174">
            <v>-47560.93</v>
          </cell>
          <cell r="D174">
            <v>-5982.33</v>
          </cell>
          <cell r="E174">
            <v>-17209.329999999998</v>
          </cell>
          <cell r="F174">
            <v>-10922.630000000001</v>
          </cell>
          <cell r="G174">
            <v>-10715.5</v>
          </cell>
          <cell r="H174">
            <v>-2208.2399999999998</v>
          </cell>
          <cell r="I174">
            <v>-522.90000000000009</v>
          </cell>
        </row>
        <row r="175">
          <cell r="A175">
            <v>23760</v>
          </cell>
          <cell r="B175" t="str">
            <v>NIAGARA____</v>
          </cell>
          <cell r="C175">
            <v>-4607.2999999999993</v>
          </cell>
          <cell r="D175">
            <v>-915.09</v>
          </cell>
          <cell r="E175">
            <v>-2025.5200000000002</v>
          </cell>
          <cell r="F175">
            <v>-1218.32</v>
          </cell>
          <cell r="G175">
            <v>-368.47</v>
          </cell>
          <cell r="H175">
            <v>-262.16000000000003</v>
          </cell>
          <cell r="I175">
            <v>182.25999999999996</v>
          </cell>
        </row>
        <row r="176">
          <cell r="A176">
            <v>23765</v>
          </cell>
          <cell r="B176" t="str">
            <v>CH_MISC_IPPS</v>
          </cell>
          <cell r="C176">
            <v>-57467.249999999985</v>
          </cell>
          <cell r="D176">
            <v>-6936.9600000000009</v>
          </cell>
          <cell r="E176">
            <v>-20706.29</v>
          </cell>
          <cell r="F176">
            <v>-12967.160000000002</v>
          </cell>
          <cell r="G176">
            <v>-13621.509999999997</v>
          </cell>
          <cell r="H176">
            <v>-2757.7400000000002</v>
          </cell>
          <cell r="I176">
            <v>-477.59</v>
          </cell>
        </row>
        <row r="177">
          <cell r="A177">
            <v>23766</v>
          </cell>
          <cell r="B177" t="str">
            <v>FULTON COGEN____</v>
          </cell>
          <cell r="C177">
            <v>-5922.819999999997</v>
          </cell>
          <cell r="D177">
            <v>-817.42000000000007</v>
          </cell>
          <cell r="E177">
            <v>-1279.68</v>
          </cell>
          <cell r="F177">
            <v>-2491.35</v>
          </cell>
          <cell r="G177">
            <v>-972</v>
          </cell>
          <cell r="H177">
            <v>-139.30999999999997</v>
          </cell>
          <cell r="I177">
            <v>-223.06</v>
          </cell>
        </row>
        <row r="178">
          <cell r="A178">
            <v>23767</v>
          </cell>
          <cell r="B178" t="str">
            <v>NEG CENTRAL_HIGH_ACRES</v>
          </cell>
          <cell r="C178">
            <v>-4594.8300000000008</v>
          </cell>
          <cell r="D178">
            <v>-700.95999999999992</v>
          </cell>
          <cell r="E178">
            <v>-1865</v>
          </cell>
          <cell r="F178">
            <v>-1203.1900000000005</v>
          </cell>
          <cell r="G178">
            <v>-810.06000000000006</v>
          </cell>
          <cell r="H178">
            <v>-214.38</v>
          </cell>
          <cell r="I178">
            <v>198.76</v>
          </cell>
        </row>
        <row r="179">
          <cell r="A179">
            <v>23768</v>
          </cell>
          <cell r="B179" t="str">
            <v>NEG CENTRAL___INDECK</v>
          </cell>
          <cell r="C179">
            <v>-8461.1199999999972</v>
          </cell>
          <cell r="D179">
            <v>-1043.69</v>
          </cell>
          <cell r="E179">
            <v>-3000.1799999999989</v>
          </cell>
          <cell r="F179">
            <v>-2167.0500000000002</v>
          </cell>
          <cell r="G179">
            <v>-2064</v>
          </cell>
          <cell r="H179">
            <v>-303.03000000000009</v>
          </cell>
          <cell r="I179">
            <v>116.83</v>
          </cell>
        </row>
        <row r="180">
          <cell r="A180">
            <v>23769</v>
          </cell>
          <cell r="B180" t="str">
            <v>LEDERLE____</v>
          </cell>
          <cell r="C180">
            <v>-54437.069999999992</v>
          </cell>
          <cell r="D180">
            <v>-6610.4</v>
          </cell>
          <cell r="E180">
            <v>-20041.939999999999</v>
          </cell>
          <cell r="F180">
            <v>-12653.48</v>
          </cell>
          <cell r="G180">
            <v>-13875.689999999999</v>
          </cell>
          <cell r="H180">
            <v>-2256.16</v>
          </cell>
          <cell r="I180">
            <v>1000.5999999999999</v>
          </cell>
        </row>
        <row r="181">
          <cell r="A181">
            <v>23770</v>
          </cell>
          <cell r="B181" t="str">
            <v>YORK___WARBASSE</v>
          </cell>
          <cell r="C181">
            <v>-68050.540000000023</v>
          </cell>
          <cell r="D181">
            <v>-7988.0300000000007</v>
          </cell>
          <cell r="E181">
            <v>-22056.829999999994</v>
          </cell>
          <cell r="F181">
            <v>-14232.990000000002</v>
          </cell>
          <cell r="G181">
            <v>-17387.620000000003</v>
          </cell>
          <cell r="H181">
            <v>-5168.0899999999992</v>
          </cell>
          <cell r="I181">
            <v>-1216.98</v>
          </cell>
        </row>
        <row r="182">
          <cell r="A182">
            <v>23774</v>
          </cell>
          <cell r="B182" t="str">
            <v>NM WEST___NUG</v>
          </cell>
          <cell r="C182">
            <v>-2472.4799999999982</v>
          </cell>
          <cell r="D182">
            <v>0</v>
          </cell>
          <cell r="E182">
            <v>0</v>
          </cell>
          <cell r="F182">
            <v>-1282.0299999999997</v>
          </cell>
          <cell r="G182">
            <v>-1099.6199999999997</v>
          </cell>
          <cell r="H182">
            <v>-267.52999999999997</v>
          </cell>
          <cell r="I182">
            <v>176.69999999999996</v>
          </cell>
        </row>
        <row r="183">
          <cell r="A183">
            <v>23776</v>
          </cell>
          <cell r="B183" t="str">
            <v>E_FISHKILL___LBMP</v>
          </cell>
          <cell r="C183">
            <v>-59155.229999999974</v>
          </cell>
          <cell r="D183">
            <v>-6915.4600000000009</v>
          </cell>
          <cell r="E183">
            <v>-21113.679999999997</v>
          </cell>
          <cell r="F183">
            <v>-13204.61</v>
          </cell>
          <cell r="G183">
            <v>-14256.829999999998</v>
          </cell>
          <cell r="H183">
            <v>-2949.0999999999995</v>
          </cell>
          <cell r="I183">
            <v>-715.55000000000007</v>
          </cell>
        </row>
        <row r="184">
          <cell r="A184">
            <v>23777</v>
          </cell>
          <cell r="B184" t="str">
            <v>SITHE___STERLING</v>
          </cell>
          <cell r="C184">
            <v>-1703.7800000000004</v>
          </cell>
          <cell r="D184">
            <v>-216.83999999999997</v>
          </cell>
          <cell r="E184">
            <v>-524.04</v>
          </cell>
          <cell r="F184">
            <v>-675.81000000000006</v>
          </cell>
          <cell r="G184">
            <v>-218.31000000000003</v>
          </cell>
          <cell r="H184">
            <v>-52.190000000000005</v>
          </cell>
          <cell r="I184">
            <v>-16.59</v>
          </cell>
        </row>
        <row r="185">
          <cell r="A185">
            <v>23778</v>
          </cell>
          <cell r="B185" t="str">
            <v>GLEN PARK____</v>
          </cell>
          <cell r="C185">
            <v>-2131.8699999999994</v>
          </cell>
          <cell r="D185">
            <v>-226.18</v>
          </cell>
          <cell r="E185">
            <v>-404.32000000000005</v>
          </cell>
          <cell r="F185">
            <v>-1161.4000000000001</v>
          </cell>
          <cell r="G185">
            <v>-381.55999999999995</v>
          </cell>
          <cell r="H185">
            <v>125.09</v>
          </cell>
          <cell r="I185">
            <v>-83.499999999999986</v>
          </cell>
        </row>
        <row r="186">
          <cell r="A186">
            <v>23779</v>
          </cell>
          <cell r="B186" t="str">
            <v>BETHLEHEM___STEEL</v>
          </cell>
          <cell r="C186">
            <v>-9633.4800000000068</v>
          </cell>
          <cell r="D186">
            <v>-1008.7399999999999</v>
          </cell>
          <cell r="E186">
            <v>-3297.99</v>
          </cell>
          <cell r="F186">
            <v>-2576.4900000000002</v>
          </cell>
          <cell r="G186">
            <v>-2604.37</v>
          </cell>
          <cell r="H186">
            <v>-296.22000000000003</v>
          </cell>
          <cell r="I186">
            <v>150.32999999999998</v>
          </cell>
        </row>
        <row r="187">
          <cell r="A187">
            <v>23780</v>
          </cell>
          <cell r="B187" t="str">
            <v>FORT_DRUM_COGEN</v>
          </cell>
          <cell r="C187">
            <v>-1716.7700000000009</v>
          </cell>
          <cell r="D187">
            <v>-157.13999999999999</v>
          </cell>
          <cell r="E187">
            <v>-345.14000000000004</v>
          </cell>
          <cell r="F187">
            <v>-982.59999999999991</v>
          </cell>
          <cell r="G187">
            <v>-323.09000000000003</v>
          </cell>
          <cell r="H187">
            <v>162.29</v>
          </cell>
          <cell r="I187">
            <v>-71.09</v>
          </cell>
        </row>
        <row r="188">
          <cell r="A188">
            <v>23781</v>
          </cell>
          <cell r="B188" t="str">
            <v>INDECK___YERKES</v>
          </cell>
          <cell r="C188">
            <v>-7045.0499999999984</v>
          </cell>
          <cell r="D188">
            <v>-947.19999999999993</v>
          </cell>
          <cell r="E188">
            <v>-2764.1299999999997</v>
          </cell>
          <cell r="F188">
            <v>-1753.3900000000003</v>
          </cell>
          <cell r="G188">
            <v>-1471.78</v>
          </cell>
          <cell r="H188">
            <v>-275.65999999999991</v>
          </cell>
          <cell r="I188">
            <v>167.11</v>
          </cell>
        </row>
        <row r="189">
          <cell r="A189">
            <v>23783</v>
          </cell>
          <cell r="B189" t="str">
            <v>INDECK___OSWEGO</v>
          </cell>
          <cell r="C189">
            <v>-6664.72</v>
          </cell>
          <cell r="D189">
            <v>-897.31</v>
          </cell>
          <cell r="E189">
            <v>-1246.1899999999998</v>
          </cell>
          <cell r="F189">
            <v>-2947.3400000000006</v>
          </cell>
          <cell r="G189">
            <v>-1076.77</v>
          </cell>
          <cell r="H189">
            <v>-132.92999999999998</v>
          </cell>
          <cell r="I189">
            <v>-364.18</v>
          </cell>
        </row>
        <row r="190">
          <cell r="A190">
            <v>23786</v>
          </cell>
          <cell r="B190" t="str">
            <v>LINDEN COGEN____</v>
          </cell>
          <cell r="C190">
            <v>-48493.889999999978</v>
          </cell>
          <cell r="D190">
            <v>-6579.28</v>
          </cell>
          <cell r="E190">
            <v>-16495.21</v>
          </cell>
          <cell r="F190">
            <v>-11099.740000000002</v>
          </cell>
          <cell r="G190">
            <v>-10204.300000000001</v>
          </cell>
          <cell r="H190">
            <v>-3030.63</v>
          </cell>
          <cell r="I190">
            <v>-1084.73</v>
          </cell>
        </row>
        <row r="191">
          <cell r="A191">
            <v>23790</v>
          </cell>
          <cell r="B191" t="str">
            <v>BINGHAMTON___COGEN</v>
          </cell>
          <cell r="C191">
            <v>-17588.109999999986</v>
          </cell>
          <cell r="D191">
            <v>-2114.54</v>
          </cell>
          <cell r="E191">
            <v>-5676.9700000000012</v>
          </cell>
          <cell r="F191">
            <v>-4331.2500000000009</v>
          </cell>
          <cell r="G191">
            <v>-4698.6200000000008</v>
          </cell>
          <cell r="H191">
            <v>-668.43</v>
          </cell>
          <cell r="I191">
            <v>-98.3</v>
          </cell>
        </row>
        <row r="192">
          <cell r="A192">
            <v>23791</v>
          </cell>
          <cell r="B192" t="str">
            <v>NEG WEST_LEA_LOCKPORT</v>
          </cell>
          <cell r="C192">
            <v>-6518.93</v>
          </cell>
          <cell r="D192">
            <v>-915.56999999999994</v>
          </cell>
          <cell r="E192">
            <v>-2670.2899999999995</v>
          </cell>
          <cell r="F192">
            <v>-1627.3299999999997</v>
          </cell>
          <cell r="G192">
            <v>-1211.45</v>
          </cell>
          <cell r="H192">
            <v>-267.37999999999988</v>
          </cell>
          <cell r="I192">
            <v>173.09000000000003</v>
          </cell>
        </row>
        <row r="193">
          <cell r="A193">
            <v>23792</v>
          </cell>
          <cell r="B193" t="str">
            <v>NEG NORTH_KES_CHATEGAY</v>
          </cell>
          <cell r="C193">
            <v>5317.5099999999984</v>
          </cell>
          <cell r="D193">
            <v>1090.58</v>
          </cell>
          <cell r="E193">
            <v>891.28</v>
          </cell>
          <cell r="F193">
            <v>1735.9699999999998</v>
          </cell>
          <cell r="G193">
            <v>463.49999999999994</v>
          </cell>
          <cell r="H193">
            <v>1113.73</v>
          </cell>
          <cell r="I193">
            <v>22.45</v>
          </cell>
        </row>
        <row r="194">
          <cell r="A194">
            <v>23793</v>
          </cell>
          <cell r="B194" t="str">
            <v>NEG NORTH_FLCN_SEA</v>
          </cell>
          <cell r="C194">
            <v>6168.4199999999955</v>
          </cell>
          <cell r="D194">
            <v>1221.9500000000005</v>
          </cell>
          <cell r="E194">
            <v>1247.72</v>
          </cell>
          <cell r="F194">
            <v>1920.62</v>
          </cell>
          <cell r="G194">
            <v>626.70999999999992</v>
          </cell>
          <cell r="H194">
            <v>1136.8599999999999</v>
          </cell>
          <cell r="I194">
            <v>14.56</v>
          </cell>
        </row>
        <row r="195">
          <cell r="A195">
            <v>23794</v>
          </cell>
          <cell r="B195" t="str">
            <v>NYPA___HOLTSVILL</v>
          </cell>
          <cell r="C195">
            <v>-84265.159999999931</v>
          </cell>
          <cell r="D195">
            <v>-12873.6</v>
          </cell>
          <cell r="E195">
            <v>-24803.020000000004</v>
          </cell>
          <cell r="F195">
            <v>-17807.14</v>
          </cell>
          <cell r="G195">
            <v>-19309.090000000004</v>
          </cell>
          <cell r="H195">
            <v>-7758.6799999999985</v>
          </cell>
          <cell r="I195">
            <v>-1713.6299999999997</v>
          </cell>
        </row>
        <row r="196">
          <cell r="A196">
            <v>23796</v>
          </cell>
          <cell r="B196" t="str">
            <v>RENSSELAER___COGEN</v>
          </cell>
          <cell r="C196">
            <v>-59419.49</v>
          </cell>
          <cell r="D196">
            <v>-8002.8499999999995</v>
          </cell>
          <cell r="E196">
            <v>-22434.609999999997</v>
          </cell>
          <cell r="F196">
            <v>-13418.269999999995</v>
          </cell>
          <cell r="G196">
            <v>-12112.2</v>
          </cell>
          <cell r="H196">
            <v>-2760.89</v>
          </cell>
          <cell r="I196">
            <v>-690.67000000000019</v>
          </cell>
        </row>
        <row r="197">
          <cell r="A197">
            <v>23797</v>
          </cell>
          <cell r="B197" t="str">
            <v>SENECA___ENERGY</v>
          </cell>
          <cell r="C197">
            <v>-6437.130000000001</v>
          </cell>
          <cell r="D197">
            <v>-903.53000000000009</v>
          </cell>
          <cell r="E197">
            <v>-2119.3100000000004</v>
          </cell>
          <cell r="F197">
            <v>-1757.32</v>
          </cell>
          <cell r="G197">
            <v>-1454.5100000000002</v>
          </cell>
          <cell r="H197">
            <v>-232.26</v>
          </cell>
          <cell r="I197">
            <v>29.8</v>
          </cell>
        </row>
        <row r="198">
          <cell r="A198">
            <v>23798</v>
          </cell>
          <cell r="B198" t="str">
            <v>ADK RESOURCE___RCVRY</v>
          </cell>
          <cell r="C198">
            <v>-61848.279999999977</v>
          </cell>
          <cell r="D198">
            <v>-8360.48</v>
          </cell>
          <cell r="E198">
            <v>-23258.989999999998</v>
          </cell>
          <cell r="F198">
            <v>-13940.5</v>
          </cell>
          <cell r="G198">
            <v>-12691.81</v>
          </cell>
          <cell r="H198">
            <v>-2880.2099999999996</v>
          </cell>
          <cell r="I198">
            <v>-716.29000000000008</v>
          </cell>
        </row>
        <row r="199">
          <cell r="A199">
            <v>23799</v>
          </cell>
          <cell r="B199" t="str">
            <v>SELKIRK___II</v>
          </cell>
          <cell r="C199">
            <v>-58802.669999999984</v>
          </cell>
          <cell r="D199">
            <v>-7944.64</v>
          </cell>
          <cell r="E199">
            <v>-22261.440000000006</v>
          </cell>
          <cell r="F199">
            <v>-13277.29</v>
          </cell>
          <cell r="G199">
            <v>-11894.890000000001</v>
          </cell>
          <cell r="H199">
            <v>-2740.9100000000003</v>
          </cell>
          <cell r="I199">
            <v>-683.5</v>
          </cell>
        </row>
        <row r="200">
          <cell r="A200">
            <v>23800</v>
          </cell>
          <cell r="B200" t="str">
            <v>SITHE___INDEPEND</v>
          </cell>
          <cell r="C200">
            <v>5491.6200000000017</v>
          </cell>
          <cell r="D200">
            <v>606.04999999999995</v>
          </cell>
          <cell r="E200">
            <v>-1031.51</v>
          </cell>
          <cell r="F200">
            <v>3632.2299999999996</v>
          </cell>
          <cell r="G200">
            <v>719.53000000000009</v>
          </cell>
          <cell r="H200">
            <v>-114.6</v>
          </cell>
          <cell r="I200">
            <v>1679.92</v>
          </cell>
        </row>
        <row r="201">
          <cell r="A201">
            <v>23801</v>
          </cell>
          <cell r="B201" t="str">
            <v>SELKIRK___l</v>
          </cell>
          <cell r="C201">
            <v>-58641.17</v>
          </cell>
          <cell r="D201">
            <v>-7907.23</v>
          </cell>
          <cell r="E201">
            <v>-22204.19</v>
          </cell>
          <cell r="F201">
            <v>-13243.12</v>
          </cell>
          <cell r="G201">
            <v>-11868.919999999998</v>
          </cell>
          <cell r="H201">
            <v>-2733.9199999999992</v>
          </cell>
          <cell r="I201">
            <v>-683.79</v>
          </cell>
        </row>
        <row r="202">
          <cell r="A202">
            <v>23802</v>
          </cell>
          <cell r="B202" t="str">
            <v>INDECK___CORINTH</v>
          </cell>
          <cell r="C202">
            <v>-62299.169999999962</v>
          </cell>
          <cell r="D202">
            <v>-8441.7400000000034</v>
          </cell>
          <cell r="E202">
            <v>-23416.17</v>
          </cell>
          <cell r="F202">
            <v>-14037.579999999996</v>
          </cell>
          <cell r="G202">
            <v>-12783.980000000003</v>
          </cell>
          <cell r="H202">
            <v>-2901.5600000000004</v>
          </cell>
          <cell r="I202">
            <v>-718.14</v>
          </cell>
        </row>
        <row r="203">
          <cell r="A203">
            <v>23803</v>
          </cell>
          <cell r="B203" t="str">
            <v>BURROWS___LYONSDAL</v>
          </cell>
          <cell r="C203">
            <v>-129.29</v>
          </cell>
          <cell r="D203">
            <v>37.950000000000017</v>
          </cell>
          <cell r="E203">
            <v>9.26</v>
          </cell>
          <cell r="F203">
            <v>-192.61</v>
          </cell>
          <cell r="G203">
            <v>-56.470000000000006</v>
          </cell>
          <cell r="H203">
            <v>71.44</v>
          </cell>
          <cell r="I203">
            <v>1.1399999999999999</v>
          </cell>
        </row>
        <row r="204">
          <cell r="A204">
            <v>23804</v>
          </cell>
          <cell r="B204" t="str">
            <v>IP___TICONDEROGA</v>
          </cell>
          <cell r="D204">
            <v>0</v>
          </cell>
          <cell r="E204">
            <v>0</v>
          </cell>
          <cell r="F204">
            <v>0</v>
          </cell>
          <cell r="G204">
            <v>-4194.01</v>
          </cell>
          <cell r="H204">
            <v>-2883.1</v>
          </cell>
          <cell r="I204">
            <v>-723</v>
          </cell>
        </row>
        <row r="205">
          <cell r="A205">
            <v>23805</v>
          </cell>
          <cell r="B205" t="str">
            <v>WATERTOWN___HYD</v>
          </cell>
          <cell r="C205">
            <v>-1808.9600000000005</v>
          </cell>
          <cell r="D205">
            <v>-170.60999999999996</v>
          </cell>
          <cell r="E205">
            <v>-358.21000000000004</v>
          </cell>
          <cell r="F205">
            <v>-1022.0600000000002</v>
          </cell>
          <cell r="G205">
            <v>-341</v>
          </cell>
          <cell r="H205">
            <v>154.79999999999995</v>
          </cell>
          <cell r="I205">
            <v>-71.88000000000001</v>
          </cell>
        </row>
        <row r="206">
          <cell r="A206">
            <v>23807</v>
          </cell>
          <cell r="B206" t="str">
            <v>DOGLEVILLE___HYD</v>
          </cell>
          <cell r="C206">
            <v>554.31000000000017</v>
          </cell>
          <cell r="D206">
            <v>145.48000000000002</v>
          </cell>
          <cell r="E206">
            <v>174.64999999999998</v>
          </cell>
          <cell r="F206">
            <v>11.75</v>
          </cell>
          <cell r="G206">
            <v>230.65</v>
          </cell>
          <cell r="H206">
            <v>-12.770000000000003</v>
          </cell>
          <cell r="I206">
            <v>4.5500000000000007</v>
          </cell>
        </row>
        <row r="207">
          <cell r="A207">
            <v>23808</v>
          </cell>
          <cell r="B207" t="str">
            <v>GENERAL___MILLS</v>
          </cell>
          <cell r="C207">
            <v>-9633.4800000000068</v>
          </cell>
          <cell r="D207">
            <v>-1008.7399999999999</v>
          </cell>
          <cell r="E207">
            <v>-3297.99</v>
          </cell>
          <cell r="F207">
            <v>-2576.4900000000002</v>
          </cell>
          <cell r="G207">
            <v>-2604.37</v>
          </cell>
          <cell r="H207">
            <v>-296.22000000000003</v>
          </cell>
          <cell r="I207">
            <v>150.32999999999998</v>
          </cell>
        </row>
        <row r="208">
          <cell r="A208">
            <v>23809</v>
          </cell>
          <cell r="B208" t="str">
            <v>US___GYPSUM</v>
          </cell>
          <cell r="C208">
            <v>-6053.7799999999979</v>
          </cell>
          <cell r="D208">
            <v>-876.20999999999992</v>
          </cell>
          <cell r="E208">
            <v>-2513.1599999999994</v>
          </cell>
          <cell r="F208">
            <v>-1542.32</v>
          </cell>
          <cell r="G208">
            <v>-1148.5800000000002</v>
          </cell>
          <cell r="H208">
            <v>-152.82999999999996</v>
          </cell>
          <cell r="I208">
            <v>179.32</v>
          </cell>
        </row>
        <row r="209">
          <cell r="A209">
            <v>23810</v>
          </cell>
          <cell r="B209" t="str">
            <v>HUDSON AVE_GT_3</v>
          </cell>
          <cell r="C209">
            <v>-59116.489999999969</v>
          </cell>
          <cell r="D209">
            <v>-6825.57</v>
          </cell>
          <cell r="E209">
            <v>-20890.810000000005</v>
          </cell>
          <cell r="F209">
            <v>-13032.130000000003</v>
          </cell>
          <cell r="G209">
            <v>-14252.62</v>
          </cell>
          <cell r="H209">
            <v>-3030.63</v>
          </cell>
          <cell r="I209">
            <v>-1084.73</v>
          </cell>
        </row>
        <row r="210">
          <cell r="A210">
            <v>23811</v>
          </cell>
          <cell r="B210" t="str">
            <v>NEG WEST___LANCASTR</v>
          </cell>
          <cell r="C210">
            <v>-10252.979999999996</v>
          </cell>
          <cell r="D210">
            <v>-1081.0899999999999</v>
          </cell>
          <cell r="E210">
            <v>-3559.7799999999997</v>
          </cell>
          <cell r="F210">
            <v>-2662.1500000000005</v>
          </cell>
          <cell r="G210">
            <v>-2759.48</v>
          </cell>
          <cell r="H210">
            <v>-325.60000000000008</v>
          </cell>
          <cell r="I210">
            <v>135.12</v>
          </cell>
        </row>
        <row r="211">
          <cell r="A211">
            <v>23856</v>
          </cell>
          <cell r="B211" t="str">
            <v>FIBERTEK___ENERGY</v>
          </cell>
          <cell r="C211">
            <v>-5835.9599999999964</v>
          </cell>
          <cell r="D211">
            <v>-800.14</v>
          </cell>
          <cell r="E211">
            <v>-1612.27</v>
          </cell>
          <cell r="F211">
            <v>-2154.19</v>
          </cell>
          <cell r="G211">
            <v>-1049.2099999999998</v>
          </cell>
          <cell r="H211">
            <v>-175.41000000000003</v>
          </cell>
          <cell r="I211">
            <v>-44.739999999999995</v>
          </cell>
        </row>
        <row r="212">
          <cell r="A212">
            <v>23857</v>
          </cell>
          <cell r="B212" t="str">
            <v>CARTHAGE___PAPER</v>
          </cell>
          <cell r="C212">
            <v>-1389.8600000000006</v>
          </cell>
          <cell r="D212">
            <v>-109.51000000000002</v>
          </cell>
          <cell r="E212">
            <v>-307.96999999999997</v>
          </cell>
          <cell r="F212">
            <v>-821.82999999999993</v>
          </cell>
          <cell r="G212">
            <v>-280.44</v>
          </cell>
          <cell r="H212">
            <v>188.29000000000002</v>
          </cell>
          <cell r="I212">
            <v>-58.400000000000006</v>
          </cell>
        </row>
        <row r="213">
          <cell r="A213">
            <v>23858</v>
          </cell>
          <cell r="B213" t="str">
            <v>NSINS_S._GLNS_FALLS</v>
          </cell>
          <cell r="C213">
            <v>-62014.589999999982</v>
          </cell>
          <cell r="D213">
            <v>-8389.2499999999982</v>
          </cell>
          <cell r="E213">
            <v>-23316.729999999996</v>
          </cell>
          <cell r="F213">
            <v>-13976.32</v>
          </cell>
          <cell r="G213">
            <v>-12726.210000000001</v>
          </cell>
          <cell r="H213">
            <v>-2888.3300000000004</v>
          </cell>
          <cell r="I213">
            <v>-717.75</v>
          </cell>
        </row>
        <row r="214">
          <cell r="A214">
            <v>23895</v>
          </cell>
          <cell r="B214" t="str">
            <v>CH_RES_NIAGARA</v>
          </cell>
          <cell r="C214">
            <v>-5696.380000000001</v>
          </cell>
          <cell r="D214">
            <v>-928.37</v>
          </cell>
          <cell r="E214">
            <v>-2222.29</v>
          </cell>
          <cell r="F214">
            <v>-1355.2699999999998</v>
          </cell>
          <cell r="G214">
            <v>-1099.6199999999997</v>
          </cell>
          <cell r="H214">
            <v>-267.52999999999997</v>
          </cell>
          <cell r="I214">
            <v>176.69999999999996</v>
          </cell>
        </row>
        <row r="215">
          <cell r="A215">
            <v>23900</v>
          </cell>
          <cell r="B215" t="str">
            <v>FORT ORANGE____</v>
          </cell>
          <cell r="C215">
            <v>-59426.619999999995</v>
          </cell>
          <cell r="D215">
            <v>-7933.2399999999989</v>
          </cell>
          <cell r="E215">
            <v>-22329.030000000006</v>
          </cell>
          <cell r="F215">
            <v>-13403.27</v>
          </cell>
          <cell r="G215">
            <v>-12305.419999999996</v>
          </cell>
          <cell r="H215">
            <v>-2773.130000000001</v>
          </cell>
          <cell r="I215">
            <v>-682.53</v>
          </cell>
        </row>
        <row r="216">
          <cell r="A216">
            <v>23901</v>
          </cell>
          <cell r="B216" t="str">
            <v>NORTHERN_CONS_POWER</v>
          </cell>
          <cell r="C216">
            <v>-12405.810000000005</v>
          </cell>
          <cell r="D216">
            <v>-240.74999999999997</v>
          </cell>
          <cell r="E216">
            <v>-3386.01</v>
          </cell>
          <cell r="F216">
            <v>-3035.2300000000005</v>
          </cell>
          <cell r="G216">
            <v>-5478.2599999999993</v>
          </cell>
          <cell r="H216">
            <v>-361.17000000000007</v>
          </cell>
          <cell r="I216">
            <v>95.610000000000014</v>
          </cell>
        </row>
        <row r="217">
          <cell r="A217">
            <v>23902</v>
          </cell>
          <cell r="B217" t="str">
            <v>SITHE___MASSENA</v>
          </cell>
          <cell r="C217">
            <v>4407.9800000000005</v>
          </cell>
          <cell r="D217">
            <v>992.73</v>
          </cell>
          <cell r="E217">
            <v>473.03</v>
          </cell>
          <cell r="F217">
            <v>1512.3700000000001</v>
          </cell>
          <cell r="G217">
            <v>300.10999999999996</v>
          </cell>
          <cell r="H217">
            <v>1092.19</v>
          </cell>
          <cell r="I217">
            <v>37.549999999999997</v>
          </cell>
        </row>
        <row r="218">
          <cell r="A218">
            <v>23903</v>
          </cell>
          <cell r="B218" t="str">
            <v>AMERICAN___BRASS</v>
          </cell>
          <cell r="C218">
            <v>-7045.0499999999984</v>
          </cell>
          <cell r="D218">
            <v>-947.19999999999993</v>
          </cell>
          <cell r="E218">
            <v>-2764.1299999999997</v>
          </cell>
          <cell r="F218">
            <v>-1753.3900000000003</v>
          </cell>
          <cell r="G218">
            <v>-1471.78</v>
          </cell>
          <cell r="H218">
            <v>-275.65999999999991</v>
          </cell>
          <cell r="I218">
            <v>167.11</v>
          </cell>
        </row>
        <row r="219">
          <cell r="A219">
            <v>23913</v>
          </cell>
          <cell r="B219" t="str">
            <v>NEG NORTH___LWR_SARANAC</v>
          </cell>
          <cell r="C219">
            <v>6057.5499999999975</v>
          </cell>
          <cell r="D219">
            <v>1203.3400000000006</v>
          </cell>
          <cell r="E219">
            <v>1209.6500000000003</v>
          </cell>
          <cell r="F219">
            <v>1899.0500000000002</v>
          </cell>
          <cell r="G219">
            <v>595.99</v>
          </cell>
          <cell r="H219">
            <v>1133.7500000000002</v>
          </cell>
          <cell r="I219">
            <v>15.770000000000001</v>
          </cell>
        </row>
        <row r="220">
          <cell r="A220">
            <v>23914</v>
          </cell>
          <cell r="B220" t="str">
            <v>RUSSELL___STATION</v>
          </cell>
          <cell r="C220">
            <v>-4747.4900000000034</v>
          </cell>
          <cell r="D220">
            <v>-730.26999999999987</v>
          </cell>
          <cell r="E220">
            <v>-1931.38</v>
          </cell>
          <cell r="F220">
            <v>-1246.5200000000002</v>
          </cell>
          <cell r="G220">
            <v>-818.78</v>
          </cell>
          <cell r="H220">
            <v>-221.35000000000005</v>
          </cell>
          <cell r="I220">
            <v>200.81</v>
          </cell>
        </row>
        <row r="221">
          <cell r="A221">
            <v>23915</v>
          </cell>
          <cell r="B221" t="str">
            <v>NEG NORTH___ALICE_FALLS</v>
          </cell>
          <cell r="C221">
            <v>6056.0899999999974</v>
          </cell>
          <cell r="D221">
            <v>1203.3400000000006</v>
          </cell>
          <cell r="E221">
            <v>1209.2500000000002</v>
          </cell>
          <cell r="F221">
            <v>1897.9199999999998</v>
          </cell>
          <cell r="G221">
            <v>596</v>
          </cell>
          <cell r="H221">
            <v>1133.7500000000002</v>
          </cell>
          <cell r="I221">
            <v>15.829999999999997</v>
          </cell>
        </row>
        <row r="222">
          <cell r="A222">
            <v>23982</v>
          </cell>
          <cell r="B222" t="str">
            <v>INDECK___OLEAN</v>
          </cell>
          <cell r="C222">
            <v>-10481.99</v>
          </cell>
          <cell r="D222">
            <v>-1055.4599999999998</v>
          </cell>
          <cell r="E222">
            <v>-3630.66</v>
          </cell>
          <cell r="F222">
            <v>-2806.6000000000008</v>
          </cell>
          <cell r="G222">
            <v>-2784.4300000000003</v>
          </cell>
          <cell r="H222">
            <v>-323.38999999999993</v>
          </cell>
          <cell r="I222">
            <v>118.55</v>
          </cell>
        </row>
        <row r="223">
          <cell r="A223">
            <v>23983</v>
          </cell>
          <cell r="B223" t="str">
            <v>CH_RES_BVR_FALLS</v>
          </cell>
          <cell r="C223">
            <v>2760.9900000000002</v>
          </cell>
          <cell r="D223">
            <v>1848.0199999999995</v>
          </cell>
          <cell r="E223">
            <v>776.44999999999993</v>
          </cell>
          <cell r="F223">
            <v>115.07</v>
          </cell>
          <cell r="G223">
            <v>492.08</v>
          </cell>
          <cell r="H223">
            <v>-503.59999999999997</v>
          </cell>
          <cell r="I223">
            <v>32.97</v>
          </cell>
        </row>
        <row r="224">
          <cell r="A224">
            <v>23985</v>
          </cell>
          <cell r="B224" t="str">
            <v>CH_RES_SYRACUSE</v>
          </cell>
          <cell r="C224">
            <v>-5835.9599999999964</v>
          </cell>
          <cell r="D224">
            <v>-800.14</v>
          </cell>
          <cell r="E224">
            <v>-1612.27</v>
          </cell>
          <cell r="F224">
            <v>-2154.19</v>
          </cell>
          <cell r="G224">
            <v>-1049.2099999999998</v>
          </cell>
          <cell r="H224">
            <v>-175.41000000000003</v>
          </cell>
          <cell r="I224">
            <v>-44.739999999999995</v>
          </cell>
        </row>
        <row r="225">
          <cell r="A225">
            <v>23986</v>
          </cell>
          <cell r="B225" t="str">
            <v>ONONDAGA___COGEN</v>
          </cell>
          <cell r="C225">
            <v>-5835.9599999999964</v>
          </cell>
          <cell r="D225">
            <v>-800.14</v>
          </cell>
          <cell r="E225">
            <v>-1612.27</v>
          </cell>
          <cell r="F225">
            <v>-2154.19</v>
          </cell>
          <cell r="G225">
            <v>-1049.2099999999998</v>
          </cell>
          <cell r="H225">
            <v>-175.41000000000003</v>
          </cell>
          <cell r="I225">
            <v>-44.739999999999995</v>
          </cell>
        </row>
        <row r="226">
          <cell r="A226">
            <v>23987</v>
          </cell>
          <cell r="B226" t="str">
            <v>ONONDAGA_REF_OCCRA</v>
          </cell>
          <cell r="C226">
            <v>-5188.1199999999981</v>
          </cell>
          <cell r="D226">
            <v>-717.02</v>
          </cell>
          <cell r="E226">
            <v>-1549.48</v>
          </cell>
          <cell r="F226">
            <v>-1776.1700000000003</v>
          </cell>
          <cell r="G226">
            <v>-979.64999999999986</v>
          </cell>
          <cell r="H226">
            <v>-167.60999999999999</v>
          </cell>
          <cell r="I226">
            <v>1.8099999999999965</v>
          </cell>
        </row>
        <row r="227">
          <cell r="A227">
            <v>23988</v>
          </cell>
          <cell r="B227" t="str">
            <v>IP CORINTH___1</v>
          </cell>
          <cell r="C227">
            <v>-62299.169999999962</v>
          </cell>
          <cell r="D227">
            <v>-8441.7400000000034</v>
          </cell>
          <cell r="E227">
            <v>-23416.17</v>
          </cell>
          <cell r="F227">
            <v>-14037.579999999996</v>
          </cell>
          <cell r="G227">
            <v>-12783.980000000003</v>
          </cell>
          <cell r="H227">
            <v>-2901.5600000000004</v>
          </cell>
          <cell r="I227">
            <v>-718.14</v>
          </cell>
        </row>
        <row r="228">
          <cell r="A228">
            <v>23990</v>
          </cell>
          <cell r="B228" t="str">
            <v>PROJECT___ORANGE</v>
          </cell>
          <cell r="C228">
            <v>-4441.880000000001</v>
          </cell>
          <cell r="D228">
            <v>-624.84</v>
          </cell>
          <cell r="E228">
            <v>-1354.68</v>
          </cell>
          <cell r="F228">
            <v>-1558.3199999999997</v>
          </cell>
          <cell r="G228">
            <v>-788.53999999999985</v>
          </cell>
          <cell r="H228">
            <v>-148.84</v>
          </cell>
          <cell r="I228">
            <v>33.339999999999996</v>
          </cell>
        </row>
        <row r="229">
          <cell r="A229">
            <v>24000</v>
          </cell>
          <cell r="B229" t="str">
            <v>PLEASANTVLY___LBMP</v>
          </cell>
          <cell r="C229">
            <v>-60629.24</v>
          </cell>
          <cell r="D229">
            <v>-7044.31</v>
          </cell>
          <cell r="E229">
            <v>-21723.360000000004</v>
          </cell>
          <cell r="F229">
            <v>-13506.849999999999</v>
          </cell>
          <cell r="G229">
            <v>-14554.129999999994</v>
          </cell>
          <cell r="H229">
            <v>-3013.32</v>
          </cell>
          <cell r="I229">
            <v>-787.27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-6942.4499999999971</v>
          </cell>
          <cell r="D231">
            <v>-947.19999999999993</v>
          </cell>
          <cell r="E231">
            <v>-2791.8500000000004</v>
          </cell>
          <cell r="F231">
            <v>-1684.7099999999998</v>
          </cell>
          <cell r="G231">
            <v>-1417.4299999999998</v>
          </cell>
          <cell r="H231">
            <v>-272.64</v>
          </cell>
          <cell r="I231">
            <v>171.38000000000002</v>
          </cell>
        </row>
        <row r="232">
          <cell r="A232">
            <v>24011</v>
          </cell>
          <cell r="B232" t="str">
            <v>ADK HUDSON___FALLS</v>
          </cell>
          <cell r="C232">
            <v>-61848.279999999977</v>
          </cell>
          <cell r="D232">
            <v>-8360.48</v>
          </cell>
          <cell r="E232">
            <v>-23258.989999999998</v>
          </cell>
          <cell r="F232">
            <v>-13940.5</v>
          </cell>
          <cell r="G232">
            <v>-12691.81</v>
          </cell>
          <cell r="H232">
            <v>-2880.2099999999996</v>
          </cell>
          <cell r="I232">
            <v>-716.29000000000008</v>
          </cell>
        </row>
        <row r="233">
          <cell r="A233">
            <v>24013</v>
          </cell>
          <cell r="B233" t="str">
            <v>LITTLE FALLS___HYD</v>
          </cell>
          <cell r="C233">
            <v>554.31000000000017</v>
          </cell>
          <cell r="D233">
            <v>145.48000000000002</v>
          </cell>
          <cell r="E233">
            <v>174.64999999999998</v>
          </cell>
          <cell r="F233">
            <v>11.75</v>
          </cell>
          <cell r="G233">
            <v>230.65</v>
          </cell>
          <cell r="H233">
            <v>-12.770000000000003</v>
          </cell>
          <cell r="I233">
            <v>4.5500000000000007</v>
          </cell>
        </row>
        <row r="234">
          <cell r="A234">
            <v>24014</v>
          </cell>
          <cell r="B234" t="str">
            <v>LONG_LAKE_PHOENIX</v>
          </cell>
          <cell r="C234">
            <v>-6053.7199999999975</v>
          </cell>
          <cell r="D234">
            <v>-830.84</v>
          </cell>
          <cell r="E234">
            <v>-1272.8</v>
          </cell>
          <cell r="F234">
            <v>-2571.52</v>
          </cell>
          <cell r="G234">
            <v>-993.57</v>
          </cell>
          <cell r="H234">
            <v>-139.36999999999998</v>
          </cell>
          <cell r="I234">
            <v>-245.62</v>
          </cell>
        </row>
        <row r="235">
          <cell r="A235">
            <v>24015</v>
          </cell>
          <cell r="B235" t="str">
            <v>MEDINA___POWER</v>
          </cell>
          <cell r="C235">
            <v>-8391.8500000000022</v>
          </cell>
          <cell r="D235">
            <v>-1208.72</v>
          </cell>
          <cell r="E235">
            <v>-1918.1100000000001</v>
          </cell>
          <cell r="F235">
            <v>-3294.2700000000004</v>
          </cell>
          <cell r="G235">
            <v>-1878.18</v>
          </cell>
          <cell r="H235">
            <v>-229.23</v>
          </cell>
          <cell r="I235">
            <v>136.66</v>
          </cell>
        </row>
        <row r="236">
          <cell r="A236">
            <v>24016</v>
          </cell>
          <cell r="B236" t="str">
            <v>HARZA MOOSE___RIVER</v>
          </cell>
          <cell r="C236">
            <v>-129.29</v>
          </cell>
          <cell r="D236">
            <v>37.950000000000017</v>
          </cell>
          <cell r="E236">
            <v>9.26</v>
          </cell>
          <cell r="F236">
            <v>-192.61</v>
          </cell>
          <cell r="G236">
            <v>-56.470000000000006</v>
          </cell>
          <cell r="H236">
            <v>71.44</v>
          </cell>
          <cell r="I236">
            <v>1.1399999999999999</v>
          </cell>
        </row>
        <row r="237">
          <cell r="A237">
            <v>24017</v>
          </cell>
          <cell r="B237" t="str">
            <v>SYRACUSE___POWER</v>
          </cell>
          <cell r="C237">
            <v>-5188.1199999999981</v>
          </cell>
          <cell r="D237">
            <v>-717.02</v>
          </cell>
          <cell r="E237">
            <v>-1549.48</v>
          </cell>
          <cell r="F237">
            <v>-1776.1700000000003</v>
          </cell>
          <cell r="G237">
            <v>-979.64999999999986</v>
          </cell>
          <cell r="H237">
            <v>-167.60999999999999</v>
          </cell>
          <cell r="I237">
            <v>1.8099999999999965</v>
          </cell>
        </row>
        <row r="238">
          <cell r="A238">
            <v>24018</v>
          </cell>
          <cell r="B238" t="str">
            <v>CRESCENT___HYD</v>
          </cell>
          <cell r="C238">
            <v>-60104.2</v>
          </cell>
          <cell r="D238">
            <v>-8109.1</v>
          </cell>
          <cell r="E238">
            <v>-22669.059999999998</v>
          </cell>
          <cell r="F238">
            <v>-13573.480000000001</v>
          </cell>
          <cell r="G238">
            <v>-12256.390000000001</v>
          </cell>
          <cell r="H238">
            <v>-2794.6699999999996</v>
          </cell>
          <cell r="I238">
            <v>-701.5</v>
          </cell>
        </row>
        <row r="239">
          <cell r="A239">
            <v>24019</v>
          </cell>
          <cell r="B239" t="str">
            <v>INDIAN POINT_GT_3</v>
          </cell>
          <cell r="C239">
            <v>-58550.599999999991</v>
          </cell>
          <cell r="D239">
            <v>-6774.18</v>
          </cell>
          <cell r="E239">
            <v>-20724.63</v>
          </cell>
          <cell r="F239">
            <v>-12935.58</v>
          </cell>
          <cell r="G239">
            <v>-14186.550000000001</v>
          </cell>
          <cell r="H239">
            <v>-3029.2400000000002</v>
          </cell>
          <cell r="I239">
            <v>-900.42000000000019</v>
          </cell>
        </row>
        <row r="240">
          <cell r="A240">
            <v>24020</v>
          </cell>
          <cell r="B240" t="str">
            <v>VISCHER___FERRY HYD</v>
          </cell>
          <cell r="C240">
            <v>-60104.2</v>
          </cell>
          <cell r="D240">
            <v>-8109.1</v>
          </cell>
          <cell r="E240">
            <v>-22669.059999999998</v>
          </cell>
          <cell r="F240">
            <v>-13573.480000000001</v>
          </cell>
          <cell r="G240">
            <v>-12256.390000000001</v>
          </cell>
          <cell r="H240">
            <v>-2794.6699999999996</v>
          </cell>
          <cell r="I240">
            <v>-701.5</v>
          </cell>
        </row>
        <row r="241">
          <cell r="A241">
            <v>24021</v>
          </cell>
          <cell r="B241" t="str">
            <v>SITHE___OGDNSBRG</v>
          </cell>
          <cell r="C241">
            <v>2857.1199999999994</v>
          </cell>
          <cell r="D241">
            <v>843.4499999999997</v>
          </cell>
          <cell r="E241">
            <v>273.44</v>
          </cell>
          <cell r="F241">
            <v>530.04</v>
          </cell>
          <cell r="G241">
            <v>192.57</v>
          </cell>
          <cell r="H241">
            <v>986.04</v>
          </cell>
          <cell r="I241">
            <v>31.580000000000002</v>
          </cell>
        </row>
        <row r="242">
          <cell r="A242">
            <v>24023</v>
          </cell>
          <cell r="B242" t="str">
            <v>PYRITES___HYD</v>
          </cell>
          <cell r="C242">
            <v>2215.2600000000002</v>
          </cell>
          <cell r="D242">
            <v>667.02</v>
          </cell>
          <cell r="E242">
            <v>194.38</v>
          </cell>
          <cell r="F242">
            <v>317.70000000000005</v>
          </cell>
          <cell r="G242">
            <v>123.67</v>
          </cell>
          <cell r="H242">
            <v>886.40000000000009</v>
          </cell>
          <cell r="I242">
            <v>26.090000000000003</v>
          </cell>
        </row>
        <row r="243">
          <cell r="A243">
            <v>24024</v>
          </cell>
          <cell r="B243" t="str">
            <v>SITHE___BATAVIA</v>
          </cell>
          <cell r="C243">
            <v>-5945.6399999999994</v>
          </cell>
          <cell r="D243">
            <v>-849.7600000000001</v>
          </cell>
          <cell r="E243">
            <v>-2417.17</v>
          </cell>
          <cell r="F243">
            <v>-1496.7399999999998</v>
          </cell>
          <cell r="G243">
            <v>-1111.1899999999998</v>
          </cell>
          <cell r="H243">
            <v>-251.84999999999997</v>
          </cell>
          <cell r="I243">
            <v>181.07</v>
          </cell>
        </row>
        <row r="244">
          <cell r="A244">
            <v>24026</v>
          </cell>
          <cell r="B244" t="str">
            <v>OXBOW____</v>
          </cell>
          <cell r="C244">
            <v>-6367.3099999999995</v>
          </cell>
          <cell r="D244">
            <v>-939.76</v>
          </cell>
          <cell r="E244">
            <v>-2482.41</v>
          </cell>
          <cell r="F244">
            <v>-1556.1899999999998</v>
          </cell>
          <cell r="G244">
            <v>-1289.8599999999999</v>
          </cell>
          <cell r="H244">
            <v>-271.07</v>
          </cell>
          <cell r="I244">
            <v>171.98000000000005</v>
          </cell>
        </row>
        <row r="245">
          <cell r="A245">
            <v>24028</v>
          </cell>
          <cell r="B245" t="str">
            <v>ADK S GLENS___FALLS</v>
          </cell>
          <cell r="C245">
            <v>-61848.279999999977</v>
          </cell>
          <cell r="D245">
            <v>-8360.48</v>
          </cell>
          <cell r="E245">
            <v>-23258.989999999998</v>
          </cell>
          <cell r="F245">
            <v>-13940.5</v>
          </cell>
          <cell r="G245">
            <v>-12691.81</v>
          </cell>
          <cell r="H245">
            <v>-2880.2099999999996</v>
          </cell>
          <cell r="I245">
            <v>-716.29000000000008</v>
          </cell>
        </row>
        <row r="246">
          <cell r="A246">
            <v>24031</v>
          </cell>
          <cell r="B246" t="str">
            <v>HOLTSVIL 1-5___GRP1</v>
          </cell>
          <cell r="C246">
            <v>-58813.280000000021</v>
          </cell>
          <cell r="D246">
            <v>0</v>
          </cell>
          <cell r="E246">
            <v>-12224.74</v>
          </cell>
          <cell r="F246">
            <v>-17807.14</v>
          </cell>
          <cell r="G246">
            <v>-19309.090000000004</v>
          </cell>
          <cell r="H246">
            <v>-7758.6799999999985</v>
          </cell>
          <cell r="I246">
            <v>-1713.6299999999997</v>
          </cell>
        </row>
        <row r="247">
          <cell r="A247">
            <v>24032</v>
          </cell>
          <cell r="B247" t="str">
            <v>HOLTSVIL6-10___GRP2</v>
          </cell>
          <cell r="C247">
            <v>-58832.01</v>
          </cell>
          <cell r="D247">
            <v>0</v>
          </cell>
          <cell r="E247">
            <v>-12226.7</v>
          </cell>
          <cell r="F247">
            <v>-17808.45</v>
          </cell>
          <cell r="G247">
            <v>-19311.560000000005</v>
          </cell>
          <cell r="H247">
            <v>-7767.8399999999983</v>
          </cell>
          <cell r="I247">
            <v>-1717.4599999999998</v>
          </cell>
        </row>
        <row r="248">
          <cell r="A248">
            <v>24033</v>
          </cell>
          <cell r="B248" t="str">
            <v>BARRETT 9-12___GRP3</v>
          </cell>
          <cell r="C248">
            <v>-62993.04</v>
          </cell>
          <cell r="D248">
            <v>0</v>
          </cell>
          <cell r="E248">
            <v>-12668.48</v>
          </cell>
          <cell r="F248">
            <v>-17938.599999999999</v>
          </cell>
          <cell r="G248">
            <v>-19417.52</v>
          </cell>
          <cell r="H248">
            <v>-10534.640000000001</v>
          </cell>
          <cell r="I248">
            <v>-2433.8000000000006</v>
          </cell>
        </row>
        <row r="249">
          <cell r="A249">
            <v>24034</v>
          </cell>
          <cell r="B249" t="str">
            <v>BARRETT 1-8___GRP4</v>
          </cell>
          <cell r="C249">
            <v>-62993.04</v>
          </cell>
          <cell r="D249">
            <v>0</v>
          </cell>
          <cell r="E249">
            <v>-12668.48</v>
          </cell>
          <cell r="F249">
            <v>-17938.599999999999</v>
          </cell>
          <cell r="G249">
            <v>-19417.52</v>
          </cell>
          <cell r="H249">
            <v>-10534.640000000001</v>
          </cell>
          <cell r="I249">
            <v>-2433.8000000000006</v>
          </cell>
        </row>
        <row r="250">
          <cell r="A250">
            <v>24038</v>
          </cell>
          <cell r="B250" t="str">
            <v>WADING RIVER_1-3_GRP5</v>
          </cell>
          <cell r="C250">
            <v>-58816.990000000013</v>
          </cell>
          <cell r="D250">
            <v>0</v>
          </cell>
          <cell r="E250">
            <v>-12225.330000000002</v>
          </cell>
          <cell r="F250">
            <v>-17807.220000000005</v>
          </cell>
          <cell r="G250">
            <v>-19309.180000000004</v>
          </cell>
          <cell r="H250">
            <v>-7760.9799999999977</v>
          </cell>
          <cell r="I250">
            <v>-1714.2799999999997</v>
          </cell>
        </row>
        <row r="251">
          <cell r="A251">
            <v>24039</v>
          </cell>
          <cell r="B251" t="str">
            <v>GARDENVILLE___LBMP</v>
          </cell>
          <cell r="C251">
            <v>-10278.469999999999</v>
          </cell>
          <cell r="D251">
            <v>-1020.82</v>
          </cell>
          <cell r="E251">
            <v>-3466.3299999999995</v>
          </cell>
          <cell r="F251">
            <v>-2778.7099999999996</v>
          </cell>
          <cell r="G251">
            <v>-2869.06</v>
          </cell>
          <cell r="H251">
            <v>-294.51</v>
          </cell>
          <cell r="I251">
            <v>150.96</v>
          </cell>
        </row>
        <row r="252">
          <cell r="A252">
            <v>24041</v>
          </cell>
          <cell r="B252" t="str">
            <v>SENECA OSWGO___HYD</v>
          </cell>
          <cell r="C252">
            <v>-5922.819999999997</v>
          </cell>
          <cell r="D252">
            <v>-817.42000000000007</v>
          </cell>
          <cell r="E252">
            <v>-1279.68</v>
          </cell>
          <cell r="F252">
            <v>-2491.35</v>
          </cell>
          <cell r="G252">
            <v>-972</v>
          </cell>
          <cell r="H252">
            <v>-139.30999999999997</v>
          </cell>
          <cell r="I252">
            <v>-223.06</v>
          </cell>
        </row>
        <row r="253">
          <cell r="A253">
            <v>24042</v>
          </cell>
          <cell r="B253" t="str">
            <v>N SALMON___HYD</v>
          </cell>
          <cell r="C253">
            <v>4835.5800000000008</v>
          </cell>
          <cell r="D253">
            <v>995.32999999999993</v>
          </cell>
          <cell r="E253">
            <v>750.64</v>
          </cell>
          <cell r="F253">
            <v>1616.8799999999999</v>
          </cell>
          <cell r="G253">
            <v>397.14999999999992</v>
          </cell>
          <cell r="H253">
            <v>1051.8800000000001</v>
          </cell>
          <cell r="I253">
            <v>23.7</v>
          </cell>
        </row>
        <row r="254">
          <cell r="A254">
            <v>24043</v>
          </cell>
          <cell r="B254" t="str">
            <v>S SALMON___HYD</v>
          </cell>
          <cell r="C254">
            <v>-4657.170000000001</v>
          </cell>
          <cell r="D254">
            <v>-597.66999999999996</v>
          </cell>
          <cell r="E254">
            <v>-1170.8399999999997</v>
          </cell>
          <cell r="F254">
            <v>-1905.29</v>
          </cell>
          <cell r="G254">
            <v>-797.41</v>
          </cell>
          <cell r="H254">
            <v>-45.01</v>
          </cell>
          <cell r="I254">
            <v>-140.95000000000002</v>
          </cell>
        </row>
        <row r="255">
          <cell r="A255">
            <v>24044</v>
          </cell>
          <cell r="B255" t="str">
            <v>OSWEGATCHIE___HYD</v>
          </cell>
          <cell r="C255">
            <v>917.58</v>
          </cell>
          <cell r="D255">
            <v>380.9</v>
          </cell>
          <cell r="E255">
            <v>33.099999999999994</v>
          </cell>
          <cell r="F255">
            <v>-21.029999999999987</v>
          </cell>
          <cell r="G255">
            <v>-44.040000000000006</v>
          </cell>
          <cell r="H255">
            <v>555.74</v>
          </cell>
          <cell r="I255">
            <v>12.909999999999998</v>
          </cell>
        </row>
        <row r="256">
          <cell r="A256">
            <v>24046</v>
          </cell>
          <cell r="B256" t="str">
            <v>OAK ORCHARD___HYD</v>
          </cell>
          <cell r="C256">
            <v>-4883.1800000000012</v>
          </cell>
          <cell r="D256">
            <v>-741.09</v>
          </cell>
          <cell r="E256">
            <v>-1979.4299999999998</v>
          </cell>
          <cell r="F256">
            <v>-1264.3200000000002</v>
          </cell>
          <cell r="G256">
            <v>-867.76</v>
          </cell>
          <cell r="H256">
            <v>-223.25</v>
          </cell>
          <cell r="I256">
            <v>192.67000000000002</v>
          </cell>
        </row>
        <row r="257">
          <cell r="A257">
            <v>24047</v>
          </cell>
          <cell r="B257" t="str">
            <v>BLACK RIVER___HYD</v>
          </cell>
          <cell r="C257">
            <v>-1808.9600000000005</v>
          </cell>
          <cell r="D257">
            <v>-170.60999999999996</v>
          </cell>
          <cell r="E257">
            <v>-358.21000000000004</v>
          </cell>
          <cell r="F257">
            <v>-1022.0600000000002</v>
          </cell>
          <cell r="G257">
            <v>-341</v>
          </cell>
          <cell r="H257">
            <v>154.79999999999995</v>
          </cell>
          <cell r="I257">
            <v>-71.88000000000001</v>
          </cell>
        </row>
        <row r="258">
          <cell r="A258">
            <v>24048</v>
          </cell>
          <cell r="B258" t="str">
            <v>BEAVER RIVER___HYD</v>
          </cell>
          <cell r="C258">
            <v>-28.590000000000078</v>
          </cell>
          <cell r="D258">
            <v>100.43</v>
          </cell>
          <cell r="E258">
            <v>-11.859999999999998</v>
          </cell>
          <cell r="F258">
            <v>-304.95000000000005</v>
          </cell>
          <cell r="G258">
            <v>-98.109999999999985</v>
          </cell>
          <cell r="H258">
            <v>286.84999999999997</v>
          </cell>
          <cell r="I258">
            <v>-0.95000000000000007</v>
          </cell>
        </row>
        <row r="259">
          <cell r="A259">
            <v>24049</v>
          </cell>
          <cell r="B259" t="str">
            <v>WEST CANADA___HYD</v>
          </cell>
          <cell r="C259">
            <v>554.31000000000017</v>
          </cell>
          <cell r="D259">
            <v>145.48000000000002</v>
          </cell>
          <cell r="E259">
            <v>174.64999999999998</v>
          </cell>
          <cell r="F259">
            <v>11.75</v>
          </cell>
          <cell r="G259">
            <v>230.65</v>
          </cell>
          <cell r="H259">
            <v>-12.770000000000003</v>
          </cell>
          <cell r="I259">
            <v>4.5500000000000007</v>
          </cell>
        </row>
        <row r="260">
          <cell r="A260">
            <v>24050</v>
          </cell>
          <cell r="B260" t="str">
            <v>E_CANADA_MHWK_HY</v>
          </cell>
          <cell r="C260">
            <v>554.31000000000017</v>
          </cell>
          <cell r="D260">
            <v>145.48000000000002</v>
          </cell>
          <cell r="E260">
            <v>174.64999999999998</v>
          </cell>
          <cell r="F260">
            <v>11.75</v>
          </cell>
          <cell r="G260">
            <v>230.65</v>
          </cell>
          <cell r="H260">
            <v>-12.770000000000003</v>
          </cell>
          <cell r="I260">
            <v>4.5500000000000007</v>
          </cell>
        </row>
        <row r="261">
          <cell r="A261">
            <v>24051</v>
          </cell>
          <cell r="B261" t="str">
            <v>E_CANADA_CAP_HY</v>
          </cell>
          <cell r="C261">
            <v>-75739.450000000026</v>
          </cell>
          <cell r="D261">
            <v>-10371.719999999999</v>
          </cell>
          <cell r="E261">
            <v>-28304.279999999995</v>
          </cell>
          <cell r="F261">
            <v>-17214.48</v>
          </cell>
          <cell r="G261">
            <v>-15682.24</v>
          </cell>
          <cell r="H261">
            <v>-3349.82</v>
          </cell>
          <cell r="I261">
            <v>-816.91000000000008</v>
          </cell>
        </row>
        <row r="262">
          <cell r="A262">
            <v>24053</v>
          </cell>
          <cell r="B262" t="str">
            <v>NM_ST_REGIS___HYD</v>
          </cell>
          <cell r="C262">
            <v>3295.0999999999995</v>
          </cell>
          <cell r="D262">
            <v>732.48999999999978</v>
          </cell>
          <cell r="E262">
            <v>379.28</v>
          </cell>
          <cell r="F262">
            <v>1115.1800000000003</v>
          </cell>
          <cell r="G262">
            <v>136.22999999999999</v>
          </cell>
          <cell r="H262">
            <v>906.87</v>
          </cell>
          <cell r="I262">
            <v>25.049999999999997</v>
          </cell>
        </row>
        <row r="263">
          <cell r="A263">
            <v>24054</v>
          </cell>
          <cell r="B263" t="str">
            <v>FRANKLIN_FALL_HYD</v>
          </cell>
          <cell r="C263">
            <v>4835.5800000000008</v>
          </cell>
          <cell r="D263">
            <v>995.32999999999993</v>
          </cell>
          <cell r="E263">
            <v>750.64</v>
          </cell>
          <cell r="F263">
            <v>1616.8799999999999</v>
          </cell>
          <cell r="G263">
            <v>397.14999999999992</v>
          </cell>
          <cell r="H263">
            <v>1051.8800000000001</v>
          </cell>
          <cell r="I263">
            <v>23.7</v>
          </cell>
        </row>
        <row r="264">
          <cell r="A264">
            <v>24055</v>
          </cell>
          <cell r="B264" t="str">
            <v>NM NORTH___NUG</v>
          </cell>
          <cell r="C264">
            <v>4407.9800000000005</v>
          </cell>
          <cell r="D264">
            <v>992.73</v>
          </cell>
          <cell r="E264">
            <v>473.03</v>
          </cell>
          <cell r="F264">
            <v>1512.3700000000001</v>
          </cell>
          <cell r="G264">
            <v>300.10999999999996</v>
          </cell>
          <cell r="H264">
            <v>1092.19</v>
          </cell>
          <cell r="I264">
            <v>37.549999999999997</v>
          </cell>
        </row>
        <row r="265">
          <cell r="A265">
            <v>24056</v>
          </cell>
          <cell r="B265" t="str">
            <v>UPPER RAQUET___HYD</v>
          </cell>
          <cell r="C265">
            <v>2140.62</v>
          </cell>
          <cell r="D265">
            <v>647.17000000000007</v>
          </cell>
          <cell r="E265">
            <v>186.52000000000004</v>
          </cell>
          <cell r="F265">
            <v>295.49</v>
          </cell>
          <cell r="G265">
            <v>118.05</v>
          </cell>
          <cell r="H265">
            <v>868.22000000000014</v>
          </cell>
          <cell r="I265">
            <v>25.169999999999998</v>
          </cell>
        </row>
        <row r="266">
          <cell r="A266">
            <v>24057</v>
          </cell>
          <cell r="B266" t="str">
            <v>LOWER RAQUET___HYD</v>
          </cell>
          <cell r="C266">
            <v>2140.62</v>
          </cell>
          <cell r="D266">
            <v>647.17000000000007</v>
          </cell>
          <cell r="E266">
            <v>186.52000000000004</v>
          </cell>
          <cell r="F266">
            <v>295.49</v>
          </cell>
          <cell r="G266">
            <v>118.05</v>
          </cell>
          <cell r="H266">
            <v>868.22000000000014</v>
          </cell>
          <cell r="I266">
            <v>25.169999999999998</v>
          </cell>
        </row>
        <row r="267">
          <cell r="A267">
            <v>24058</v>
          </cell>
          <cell r="B267" t="str">
            <v>UPPER HUDSON___HYD</v>
          </cell>
          <cell r="C267">
            <v>-62299.169999999962</v>
          </cell>
          <cell r="D267">
            <v>-8441.7400000000034</v>
          </cell>
          <cell r="E267">
            <v>-23416.17</v>
          </cell>
          <cell r="F267">
            <v>-14037.579999999996</v>
          </cell>
          <cell r="G267">
            <v>-12783.980000000003</v>
          </cell>
          <cell r="H267">
            <v>-2901.5600000000004</v>
          </cell>
          <cell r="I267">
            <v>-718.14</v>
          </cell>
        </row>
        <row r="268">
          <cell r="A268">
            <v>24059</v>
          </cell>
          <cell r="B268" t="str">
            <v>LOWER___HUDSON</v>
          </cell>
          <cell r="C268">
            <v>-60104.2</v>
          </cell>
          <cell r="D268">
            <v>-8109.1</v>
          </cell>
          <cell r="E268">
            <v>-22669.059999999998</v>
          </cell>
          <cell r="F268">
            <v>-13573.480000000001</v>
          </cell>
          <cell r="G268">
            <v>-12256.390000000001</v>
          </cell>
          <cell r="H268">
            <v>-2794.6699999999996</v>
          </cell>
          <cell r="I268">
            <v>-701.5</v>
          </cell>
        </row>
        <row r="269">
          <cell r="A269">
            <v>24060</v>
          </cell>
          <cell r="B269" t="str">
            <v>CARR STREET_E._SYR</v>
          </cell>
          <cell r="C269">
            <v>-4513.4199999999973</v>
          </cell>
          <cell r="D269">
            <v>-638.01</v>
          </cell>
          <cell r="E269">
            <v>-1383.66</v>
          </cell>
          <cell r="F269">
            <v>-1571.45</v>
          </cell>
          <cell r="G269">
            <v>-804.1</v>
          </cell>
          <cell r="H269">
            <v>-152.60999999999999</v>
          </cell>
          <cell r="I269">
            <v>36.409999999999989</v>
          </cell>
        </row>
        <row r="270">
          <cell r="A270">
            <v>24062</v>
          </cell>
          <cell r="B270" t="str">
            <v>N.E._GEN_SANDY PD</v>
          </cell>
          <cell r="C270">
            <v>-59281.11</v>
          </cell>
          <cell r="D270">
            <v>-7735.36</v>
          </cell>
          <cell r="E270">
            <v>-22308.359999999997</v>
          </cell>
          <cell r="F270">
            <v>-13513.750000000002</v>
          </cell>
          <cell r="G270">
            <v>-12374.25</v>
          </cell>
          <cell r="H270">
            <v>-2688.9900000000011</v>
          </cell>
          <cell r="I270">
            <v>-660.39999999999986</v>
          </cell>
        </row>
        <row r="271">
          <cell r="A271">
            <v>24063</v>
          </cell>
          <cell r="B271" t="str">
            <v>O.H._GEN_BRUCE</v>
          </cell>
          <cell r="C271">
            <v>-3798.5599999999972</v>
          </cell>
          <cell r="D271">
            <v>-1007.5499999999997</v>
          </cell>
          <cell r="E271">
            <v>-2027.95</v>
          </cell>
          <cell r="F271">
            <v>-1199.6599999999999</v>
          </cell>
          <cell r="G271">
            <v>284.50000000000006</v>
          </cell>
          <cell r="H271">
            <v>-108.27999999999999</v>
          </cell>
          <cell r="I271">
            <v>260.38</v>
          </cell>
        </row>
        <row r="272">
          <cell r="A272">
            <v>24065</v>
          </cell>
          <cell r="B272" t="str">
            <v>PJM_GEN_KEYSTONE</v>
          </cell>
          <cell r="C272">
            <v>-4133.8400000000047</v>
          </cell>
          <cell r="D272">
            <v>-1307.9000000000001</v>
          </cell>
          <cell r="E272">
            <v>-4218.71</v>
          </cell>
          <cell r="F272">
            <v>-3345.6299999999997</v>
          </cell>
          <cell r="G272">
            <v>-3989.8500000000008</v>
          </cell>
          <cell r="H272">
            <v>3186.75</v>
          </cell>
          <cell r="I272">
            <v>5541.5000000000009</v>
          </cell>
        </row>
        <row r="273">
          <cell r="A273">
            <v>24077</v>
          </cell>
          <cell r="B273" t="str">
            <v>GOWANUS_GT1_1</v>
          </cell>
          <cell r="C273">
            <v>-68050.540000000023</v>
          </cell>
          <cell r="D273">
            <v>-7988.0300000000007</v>
          </cell>
          <cell r="E273">
            <v>-22056.829999999994</v>
          </cell>
          <cell r="F273">
            <v>-14232.990000000002</v>
          </cell>
          <cell r="G273">
            <v>-17387.620000000003</v>
          </cell>
          <cell r="H273">
            <v>-5168.0899999999992</v>
          </cell>
          <cell r="I273">
            <v>-1216.98</v>
          </cell>
        </row>
        <row r="274">
          <cell r="A274">
            <v>24078</v>
          </cell>
          <cell r="B274" t="str">
            <v>GOWANUS_GT1_2</v>
          </cell>
          <cell r="C274">
            <v>-68050.540000000023</v>
          </cell>
          <cell r="D274">
            <v>-7988.0300000000007</v>
          </cell>
          <cell r="E274">
            <v>-22056.829999999994</v>
          </cell>
          <cell r="F274">
            <v>-14232.990000000002</v>
          </cell>
          <cell r="G274">
            <v>-17387.620000000003</v>
          </cell>
          <cell r="H274">
            <v>-5168.0899999999992</v>
          </cell>
          <cell r="I274">
            <v>-1216.98</v>
          </cell>
        </row>
        <row r="275">
          <cell r="A275">
            <v>24079</v>
          </cell>
          <cell r="B275" t="str">
            <v>GOWANUS_GT1_3</v>
          </cell>
          <cell r="C275">
            <v>-68050.540000000023</v>
          </cell>
          <cell r="D275">
            <v>-7988.0300000000007</v>
          </cell>
          <cell r="E275">
            <v>-22056.829999999994</v>
          </cell>
          <cell r="F275">
            <v>-14232.990000000002</v>
          </cell>
          <cell r="G275">
            <v>-17387.620000000003</v>
          </cell>
          <cell r="H275">
            <v>-5168.0899999999992</v>
          </cell>
          <cell r="I275">
            <v>-1216.98</v>
          </cell>
        </row>
        <row r="276">
          <cell r="A276">
            <v>24080</v>
          </cell>
          <cell r="B276" t="str">
            <v>GOWANUS_GT1_4</v>
          </cell>
          <cell r="C276">
            <v>-68050.540000000023</v>
          </cell>
          <cell r="D276">
            <v>-7988.0300000000007</v>
          </cell>
          <cell r="E276">
            <v>-22056.829999999994</v>
          </cell>
          <cell r="F276">
            <v>-14232.990000000002</v>
          </cell>
          <cell r="G276">
            <v>-17387.620000000003</v>
          </cell>
          <cell r="H276">
            <v>-5168.0899999999992</v>
          </cell>
          <cell r="I276">
            <v>-1216.98</v>
          </cell>
        </row>
        <row r="277">
          <cell r="A277">
            <v>24084</v>
          </cell>
          <cell r="B277" t="str">
            <v>GOWANUS_GT1_5</v>
          </cell>
          <cell r="C277">
            <v>-68050.540000000023</v>
          </cell>
          <cell r="D277">
            <v>-7988.0300000000007</v>
          </cell>
          <cell r="E277">
            <v>-22056.829999999994</v>
          </cell>
          <cell r="F277">
            <v>-14232.990000000002</v>
          </cell>
          <cell r="G277">
            <v>-17387.620000000003</v>
          </cell>
          <cell r="H277">
            <v>-5168.0899999999992</v>
          </cell>
          <cell r="I277">
            <v>-1216.98</v>
          </cell>
        </row>
        <row r="278">
          <cell r="A278">
            <v>24094</v>
          </cell>
          <cell r="B278" t="str">
            <v>ASTORIA_GT2_1</v>
          </cell>
          <cell r="C278">
            <v>-68050.540000000023</v>
          </cell>
          <cell r="D278">
            <v>-7988.0300000000007</v>
          </cell>
          <cell r="E278">
            <v>-22056.829999999994</v>
          </cell>
          <cell r="F278">
            <v>-14232.990000000002</v>
          </cell>
          <cell r="G278">
            <v>-17387.620000000003</v>
          </cell>
          <cell r="H278">
            <v>-5168.0899999999992</v>
          </cell>
          <cell r="I278">
            <v>-1216.98</v>
          </cell>
        </row>
        <row r="279">
          <cell r="A279">
            <v>24095</v>
          </cell>
          <cell r="B279" t="str">
            <v>ASTORIA_GT2_2</v>
          </cell>
          <cell r="C279">
            <v>-68050.540000000023</v>
          </cell>
          <cell r="D279">
            <v>-7988.0300000000007</v>
          </cell>
          <cell r="E279">
            <v>-22056.829999999994</v>
          </cell>
          <cell r="F279">
            <v>-14232.990000000002</v>
          </cell>
          <cell r="G279">
            <v>-17387.620000000003</v>
          </cell>
          <cell r="H279">
            <v>-5168.0899999999992</v>
          </cell>
          <cell r="I279">
            <v>-1216.98</v>
          </cell>
        </row>
        <row r="280">
          <cell r="A280">
            <v>24096</v>
          </cell>
          <cell r="B280" t="str">
            <v>ASTORIA_GT2_3</v>
          </cell>
          <cell r="C280">
            <v>-68050.540000000023</v>
          </cell>
          <cell r="D280">
            <v>-7988.0300000000007</v>
          </cell>
          <cell r="E280">
            <v>-22056.829999999994</v>
          </cell>
          <cell r="F280">
            <v>-14232.990000000002</v>
          </cell>
          <cell r="G280">
            <v>-17387.620000000003</v>
          </cell>
          <cell r="H280">
            <v>-5168.0899999999992</v>
          </cell>
          <cell r="I280">
            <v>-1216.98</v>
          </cell>
        </row>
        <row r="281">
          <cell r="A281">
            <v>24097</v>
          </cell>
          <cell r="B281" t="str">
            <v>ASTORIA_GT2_4</v>
          </cell>
          <cell r="C281">
            <v>-68050.540000000023</v>
          </cell>
          <cell r="D281">
            <v>-7988.0300000000007</v>
          </cell>
          <cell r="E281">
            <v>-22056.829999999994</v>
          </cell>
          <cell r="F281">
            <v>-14232.990000000002</v>
          </cell>
          <cell r="G281">
            <v>-17387.620000000003</v>
          </cell>
          <cell r="H281">
            <v>-5168.0899999999992</v>
          </cell>
          <cell r="I281">
            <v>-1216.98</v>
          </cell>
        </row>
        <row r="282">
          <cell r="A282">
            <v>24098</v>
          </cell>
          <cell r="B282" t="str">
            <v>ASTORIA_GT3_1</v>
          </cell>
          <cell r="C282">
            <v>-68050.540000000023</v>
          </cell>
          <cell r="D282">
            <v>-7988.0300000000007</v>
          </cell>
          <cell r="E282">
            <v>-22056.829999999994</v>
          </cell>
          <cell r="F282">
            <v>-14232.990000000002</v>
          </cell>
          <cell r="G282">
            <v>-17387.620000000003</v>
          </cell>
          <cell r="H282">
            <v>-5168.0899999999992</v>
          </cell>
          <cell r="I282">
            <v>-1216.98</v>
          </cell>
        </row>
        <row r="283">
          <cell r="A283">
            <v>24099</v>
          </cell>
          <cell r="B283" t="str">
            <v>ASTORIA_GT3_2</v>
          </cell>
          <cell r="C283">
            <v>-68050.540000000023</v>
          </cell>
          <cell r="D283">
            <v>-7988.0300000000007</v>
          </cell>
          <cell r="E283">
            <v>-22056.829999999994</v>
          </cell>
          <cell r="F283">
            <v>-14232.990000000002</v>
          </cell>
          <cell r="G283">
            <v>-17387.620000000003</v>
          </cell>
          <cell r="H283">
            <v>-5168.0899999999992</v>
          </cell>
          <cell r="I283">
            <v>-1216.98</v>
          </cell>
        </row>
        <row r="284">
          <cell r="A284">
            <v>24100</v>
          </cell>
          <cell r="B284" t="str">
            <v>ASTORIA_GT3_3</v>
          </cell>
          <cell r="C284">
            <v>-68050.540000000023</v>
          </cell>
          <cell r="D284">
            <v>-7988.0300000000007</v>
          </cell>
          <cell r="E284">
            <v>-22056.829999999994</v>
          </cell>
          <cell r="F284">
            <v>-14232.990000000002</v>
          </cell>
          <cell r="G284">
            <v>-17387.620000000003</v>
          </cell>
          <cell r="H284">
            <v>-5168.0899999999992</v>
          </cell>
          <cell r="I284">
            <v>-1216.98</v>
          </cell>
        </row>
        <row r="285">
          <cell r="A285">
            <v>24101</v>
          </cell>
          <cell r="B285" t="str">
            <v>ASTORIA_GT3_4</v>
          </cell>
          <cell r="C285">
            <v>-68050.540000000023</v>
          </cell>
          <cell r="D285">
            <v>-7988.0300000000007</v>
          </cell>
          <cell r="E285">
            <v>-22056.829999999994</v>
          </cell>
          <cell r="F285">
            <v>-14232.990000000002</v>
          </cell>
          <cell r="G285">
            <v>-17387.620000000003</v>
          </cell>
          <cell r="H285">
            <v>-5168.0899999999992</v>
          </cell>
          <cell r="I285">
            <v>-1216.98</v>
          </cell>
        </row>
        <row r="286">
          <cell r="A286">
            <v>24102</v>
          </cell>
          <cell r="B286" t="str">
            <v>ASTORIA_GT4_1</v>
          </cell>
          <cell r="C286">
            <v>-68050.540000000023</v>
          </cell>
          <cell r="D286">
            <v>-7988.0300000000007</v>
          </cell>
          <cell r="E286">
            <v>-22056.829999999994</v>
          </cell>
          <cell r="F286">
            <v>-14232.990000000002</v>
          </cell>
          <cell r="G286">
            <v>-17387.620000000003</v>
          </cell>
          <cell r="H286">
            <v>-5168.0899999999992</v>
          </cell>
          <cell r="I286">
            <v>-1216.98</v>
          </cell>
        </row>
        <row r="287">
          <cell r="A287">
            <v>24103</v>
          </cell>
          <cell r="B287" t="str">
            <v>ASTORIA_GT4_2</v>
          </cell>
          <cell r="C287">
            <v>-68050.540000000023</v>
          </cell>
          <cell r="D287">
            <v>-7988.0300000000007</v>
          </cell>
          <cell r="E287">
            <v>-22056.829999999994</v>
          </cell>
          <cell r="F287">
            <v>-14232.990000000002</v>
          </cell>
          <cell r="G287">
            <v>-17387.620000000003</v>
          </cell>
          <cell r="H287">
            <v>-5168.0899999999992</v>
          </cell>
          <cell r="I287">
            <v>-1216.98</v>
          </cell>
        </row>
        <row r="288">
          <cell r="A288">
            <v>24104</v>
          </cell>
          <cell r="B288" t="str">
            <v>ASTORIA_GT4_3</v>
          </cell>
          <cell r="C288">
            <v>-68050.540000000023</v>
          </cell>
          <cell r="D288">
            <v>-7988.0300000000007</v>
          </cell>
          <cell r="E288">
            <v>-22056.829999999994</v>
          </cell>
          <cell r="F288">
            <v>-14232.990000000002</v>
          </cell>
          <cell r="G288">
            <v>-17387.620000000003</v>
          </cell>
          <cell r="H288">
            <v>-5168.0899999999992</v>
          </cell>
          <cell r="I288">
            <v>-1216.98</v>
          </cell>
        </row>
        <row r="289">
          <cell r="A289">
            <v>24105</v>
          </cell>
          <cell r="B289" t="str">
            <v>ASTORIA_GT4_4</v>
          </cell>
          <cell r="C289">
            <v>-68050.540000000023</v>
          </cell>
          <cell r="D289">
            <v>-7988.0300000000007</v>
          </cell>
          <cell r="E289">
            <v>-22056.829999999994</v>
          </cell>
          <cell r="F289">
            <v>-14232.990000000002</v>
          </cell>
          <cell r="G289">
            <v>-17387.620000000003</v>
          </cell>
          <cell r="H289">
            <v>-5168.0899999999992</v>
          </cell>
          <cell r="I289">
            <v>-1216.98</v>
          </cell>
        </row>
        <row r="290">
          <cell r="A290">
            <v>24106</v>
          </cell>
          <cell r="B290" t="str">
            <v>ASTORIA_GT_5</v>
          </cell>
          <cell r="C290">
            <v>-68050.540000000023</v>
          </cell>
          <cell r="D290">
            <v>-7988.0300000000007</v>
          </cell>
          <cell r="E290">
            <v>-22056.829999999994</v>
          </cell>
          <cell r="F290">
            <v>-14232.990000000002</v>
          </cell>
          <cell r="G290">
            <v>-17387.620000000003</v>
          </cell>
          <cell r="H290">
            <v>-5168.0899999999992</v>
          </cell>
          <cell r="I290">
            <v>-1216.98</v>
          </cell>
        </row>
        <row r="291">
          <cell r="A291">
            <v>24107</v>
          </cell>
          <cell r="B291" t="str">
            <v>ASTORIA_GT_7</v>
          </cell>
          <cell r="C291">
            <v>-68050.540000000023</v>
          </cell>
          <cell r="D291">
            <v>-7988.0300000000007</v>
          </cell>
          <cell r="E291">
            <v>-22056.829999999994</v>
          </cell>
          <cell r="F291">
            <v>-14232.990000000002</v>
          </cell>
          <cell r="G291">
            <v>-17387.620000000003</v>
          </cell>
          <cell r="H291">
            <v>-5168.0899999999992</v>
          </cell>
          <cell r="I291">
            <v>-1216.98</v>
          </cell>
        </row>
        <row r="292">
          <cell r="A292">
            <v>24108</v>
          </cell>
          <cell r="B292" t="str">
            <v>ASTORIA_GT_8</v>
          </cell>
          <cell r="C292">
            <v>-68050.540000000023</v>
          </cell>
          <cell r="D292">
            <v>-7988.0300000000007</v>
          </cell>
          <cell r="E292">
            <v>-22056.829999999994</v>
          </cell>
          <cell r="F292">
            <v>-14232.990000000002</v>
          </cell>
          <cell r="G292">
            <v>-17387.620000000003</v>
          </cell>
          <cell r="H292">
            <v>-5168.0899999999992</v>
          </cell>
          <cell r="I292">
            <v>-1216.98</v>
          </cell>
        </row>
        <row r="293">
          <cell r="A293">
            <v>24109</v>
          </cell>
          <cell r="B293" t="str">
            <v>ASTORIA_GT_9</v>
          </cell>
          <cell r="C293">
            <v>-68050.540000000023</v>
          </cell>
          <cell r="D293">
            <v>-7988.0300000000007</v>
          </cell>
          <cell r="E293">
            <v>-22056.829999999994</v>
          </cell>
          <cell r="F293">
            <v>-14232.990000000002</v>
          </cell>
          <cell r="G293">
            <v>-17387.620000000003</v>
          </cell>
          <cell r="H293">
            <v>-5168.0899999999992</v>
          </cell>
          <cell r="I293">
            <v>-1216.98</v>
          </cell>
        </row>
        <row r="294">
          <cell r="A294">
            <v>24110</v>
          </cell>
          <cell r="B294" t="str">
            <v>ASTORIA_GT_10</v>
          </cell>
          <cell r="C294">
            <v>-68050.540000000023</v>
          </cell>
          <cell r="D294">
            <v>-7988.0300000000007</v>
          </cell>
          <cell r="E294">
            <v>-22056.829999999994</v>
          </cell>
          <cell r="F294">
            <v>-14232.990000000002</v>
          </cell>
          <cell r="G294">
            <v>-17387.620000000003</v>
          </cell>
          <cell r="H294">
            <v>-5168.0899999999992</v>
          </cell>
          <cell r="I294">
            <v>-1216.98</v>
          </cell>
        </row>
        <row r="295">
          <cell r="A295">
            <v>24111</v>
          </cell>
          <cell r="B295" t="str">
            <v>GOWANUS_GT1_6</v>
          </cell>
          <cell r="C295">
            <v>-68050.540000000023</v>
          </cell>
          <cell r="D295">
            <v>-7988.0300000000007</v>
          </cell>
          <cell r="E295">
            <v>-22056.829999999994</v>
          </cell>
          <cell r="F295">
            <v>-14232.990000000002</v>
          </cell>
          <cell r="G295">
            <v>-17387.620000000003</v>
          </cell>
          <cell r="H295">
            <v>-5168.0899999999992</v>
          </cell>
          <cell r="I295">
            <v>-1216.98</v>
          </cell>
        </row>
        <row r="296">
          <cell r="A296">
            <v>24112</v>
          </cell>
          <cell r="B296" t="str">
            <v>GOWANUS_GT1_7</v>
          </cell>
          <cell r="C296">
            <v>-68050.540000000023</v>
          </cell>
          <cell r="D296">
            <v>-7988.0300000000007</v>
          </cell>
          <cell r="E296">
            <v>-22056.829999999994</v>
          </cell>
          <cell r="F296">
            <v>-14232.990000000002</v>
          </cell>
          <cell r="G296">
            <v>-17387.620000000003</v>
          </cell>
          <cell r="H296">
            <v>-5168.0899999999992</v>
          </cell>
          <cell r="I296">
            <v>-1216.98</v>
          </cell>
        </row>
        <row r="297">
          <cell r="A297">
            <v>24113</v>
          </cell>
          <cell r="B297" t="str">
            <v>GOWANUS_GT1_8</v>
          </cell>
          <cell r="C297">
            <v>-68050.540000000023</v>
          </cell>
          <cell r="D297">
            <v>-7988.0300000000007</v>
          </cell>
          <cell r="E297">
            <v>-22056.829999999994</v>
          </cell>
          <cell r="F297">
            <v>-14232.990000000002</v>
          </cell>
          <cell r="G297">
            <v>-17387.620000000003</v>
          </cell>
          <cell r="H297">
            <v>-5168.0899999999992</v>
          </cell>
          <cell r="I297">
            <v>-1216.98</v>
          </cell>
        </row>
        <row r="298">
          <cell r="A298">
            <v>24114</v>
          </cell>
          <cell r="B298" t="str">
            <v>GOWANUS_GT2_1</v>
          </cell>
          <cell r="C298">
            <v>-68050.540000000023</v>
          </cell>
          <cell r="D298">
            <v>-7988.0300000000007</v>
          </cell>
          <cell r="E298">
            <v>-22056.829999999994</v>
          </cell>
          <cell r="F298">
            <v>-14232.990000000002</v>
          </cell>
          <cell r="G298">
            <v>-17387.620000000003</v>
          </cell>
          <cell r="H298">
            <v>-5168.0899999999992</v>
          </cell>
          <cell r="I298">
            <v>-1216.98</v>
          </cell>
        </row>
        <row r="299">
          <cell r="A299">
            <v>24115</v>
          </cell>
          <cell r="B299" t="str">
            <v>GOWANUS_GT2_2</v>
          </cell>
          <cell r="C299">
            <v>-68050.540000000023</v>
          </cell>
          <cell r="D299">
            <v>-7988.0300000000007</v>
          </cell>
          <cell r="E299">
            <v>-22056.829999999994</v>
          </cell>
          <cell r="F299">
            <v>-14232.990000000002</v>
          </cell>
          <cell r="G299">
            <v>-17387.620000000003</v>
          </cell>
          <cell r="H299">
            <v>-5168.0899999999992</v>
          </cell>
          <cell r="I299">
            <v>-1216.98</v>
          </cell>
        </row>
        <row r="300">
          <cell r="A300">
            <v>24116</v>
          </cell>
          <cell r="B300" t="str">
            <v>GOWANUS_GT2_3</v>
          </cell>
          <cell r="C300">
            <v>-68050.540000000023</v>
          </cell>
          <cell r="D300">
            <v>-7988.0300000000007</v>
          </cell>
          <cell r="E300">
            <v>-22056.829999999994</v>
          </cell>
          <cell r="F300">
            <v>-14232.990000000002</v>
          </cell>
          <cell r="G300">
            <v>-17387.620000000003</v>
          </cell>
          <cell r="H300">
            <v>-5168.0899999999992</v>
          </cell>
          <cell r="I300">
            <v>-1216.98</v>
          </cell>
        </row>
        <row r="301">
          <cell r="A301">
            <v>24117</v>
          </cell>
          <cell r="B301" t="str">
            <v>GOWANUS_GT2_4</v>
          </cell>
          <cell r="C301">
            <v>-68050.540000000023</v>
          </cell>
          <cell r="D301">
            <v>-7988.0300000000007</v>
          </cell>
          <cell r="E301">
            <v>-22056.829999999994</v>
          </cell>
          <cell r="F301">
            <v>-14232.990000000002</v>
          </cell>
          <cell r="G301">
            <v>-17387.620000000003</v>
          </cell>
          <cell r="H301">
            <v>-5168.0899999999992</v>
          </cell>
          <cell r="I301">
            <v>-1216.98</v>
          </cell>
        </row>
        <row r="302">
          <cell r="A302">
            <v>24118</v>
          </cell>
          <cell r="B302" t="str">
            <v>GOWANUS_GT2_5</v>
          </cell>
          <cell r="C302">
            <v>-68050.540000000023</v>
          </cell>
          <cell r="D302">
            <v>-7988.0300000000007</v>
          </cell>
          <cell r="E302">
            <v>-22056.829999999994</v>
          </cell>
          <cell r="F302">
            <v>-14232.990000000002</v>
          </cell>
          <cell r="G302">
            <v>-17387.620000000003</v>
          </cell>
          <cell r="H302">
            <v>-5168.0899999999992</v>
          </cell>
          <cell r="I302">
            <v>-1216.98</v>
          </cell>
        </row>
        <row r="303">
          <cell r="A303">
            <v>24119</v>
          </cell>
          <cell r="B303" t="str">
            <v>GOWANUS_GT2_6</v>
          </cell>
          <cell r="C303">
            <v>-68050.540000000023</v>
          </cell>
          <cell r="D303">
            <v>-7988.0300000000007</v>
          </cell>
          <cell r="E303">
            <v>-22056.829999999994</v>
          </cell>
          <cell r="F303">
            <v>-14232.990000000002</v>
          </cell>
          <cell r="G303">
            <v>-17387.620000000003</v>
          </cell>
          <cell r="H303">
            <v>-5168.0899999999992</v>
          </cell>
          <cell r="I303">
            <v>-1216.98</v>
          </cell>
        </row>
        <row r="304">
          <cell r="A304">
            <v>24120</v>
          </cell>
          <cell r="B304" t="str">
            <v>GOWANUS_GT2_7</v>
          </cell>
          <cell r="C304">
            <v>-68050.540000000023</v>
          </cell>
          <cell r="D304">
            <v>-7988.0300000000007</v>
          </cell>
          <cell r="E304">
            <v>-22056.829999999994</v>
          </cell>
          <cell r="F304">
            <v>-14232.990000000002</v>
          </cell>
          <cell r="G304">
            <v>-17387.620000000003</v>
          </cell>
          <cell r="H304">
            <v>-5168.0899999999992</v>
          </cell>
          <cell r="I304">
            <v>-1216.98</v>
          </cell>
        </row>
        <row r="305">
          <cell r="A305">
            <v>24121</v>
          </cell>
          <cell r="B305" t="str">
            <v>GOWANUS_GT2_8</v>
          </cell>
          <cell r="C305">
            <v>-68050.540000000023</v>
          </cell>
          <cell r="D305">
            <v>-7988.0300000000007</v>
          </cell>
          <cell r="E305">
            <v>-22056.829999999994</v>
          </cell>
          <cell r="F305">
            <v>-14232.990000000002</v>
          </cell>
          <cell r="G305">
            <v>-17387.620000000003</v>
          </cell>
          <cell r="H305">
            <v>-5168.0899999999992</v>
          </cell>
          <cell r="I305">
            <v>-1216.98</v>
          </cell>
        </row>
        <row r="306">
          <cell r="A306">
            <v>24122</v>
          </cell>
          <cell r="B306" t="str">
            <v>GOWANUS_GT3_1</v>
          </cell>
          <cell r="C306">
            <v>-68050.540000000023</v>
          </cell>
          <cell r="D306">
            <v>-7988.0300000000007</v>
          </cell>
          <cell r="E306">
            <v>-22056.829999999994</v>
          </cell>
          <cell r="F306">
            <v>-14232.990000000002</v>
          </cell>
          <cell r="G306">
            <v>-17387.620000000003</v>
          </cell>
          <cell r="H306">
            <v>-5168.0899999999992</v>
          </cell>
          <cell r="I306">
            <v>-1216.98</v>
          </cell>
        </row>
        <row r="307">
          <cell r="A307">
            <v>24123</v>
          </cell>
          <cell r="B307" t="str">
            <v>GOWANUS_GT3_2</v>
          </cell>
          <cell r="C307">
            <v>-68050.540000000023</v>
          </cell>
          <cell r="D307">
            <v>-7988.0300000000007</v>
          </cell>
          <cell r="E307">
            <v>-22056.829999999994</v>
          </cell>
          <cell r="F307">
            <v>-14232.990000000002</v>
          </cell>
          <cell r="G307">
            <v>-17387.620000000003</v>
          </cell>
          <cell r="H307">
            <v>-5168.0899999999992</v>
          </cell>
          <cell r="I307">
            <v>-1216.98</v>
          </cell>
        </row>
        <row r="308">
          <cell r="A308">
            <v>24124</v>
          </cell>
          <cell r="B308" t="str">
            <v>GOWANUS_GT3_3</v>
          </cell>
          <cell r="C308">
            <v>-68050.540000000023</v>
          </cell>
          <cell r="D308">
            <v>-7988.0300000000007</v>
          </cell>
          <cell r="E308">
            <v>-22056.829999999994</v>
          </cell>
          <cell r="F308">
            <v>-14232.990000000002</v>
          </cell>
          <cell r="G308">
            <v>-17387.620000000003</v>
          </cell>
          <cell r="H308">
            <v>-5168.0899999999992</v>
          </cell>
          <cell r="I308">
            <v>-1216.98</v>
          </cell>
        </row>
        <row r="309">
          <cell r="A309">
            <v>24125</v>
          </cell>
          <cell r="B309" t="str">
            <v>GOWANUS_GT3_4</v>
          </cell>
          <cell r="C309">
            <v>-68050.540000000023</v>
          </cell>
          <cell r="D309">
            <v>-7988.0300000000007</v>
          </cell>
          <cell r="E309">
            <v>-22056.829999999994</v>
          </cell>
          <cell r="F309">
            <v>-14232.990000000002</v>
          </cell>
          <cell r="G309">
            <v>-17387.620000000003</v>
          </cell>
          <cell r="H309">
            <v>-5168.0899999999992</v>
          </cell>
          <cell r="I309">
            <v>-1216.98</v>
          </cell>
        </row>
        <row r="310">
          <cell r="A310">
            <v>24126</v>
          </cell>
          <cell r="B310" t="str">
            <v>GOWANUS_GT3_5</v>
          </cell>
          <cell r="C310">
            <v>-68050.540000000023</v>
          </cell>
          <cell r="D310">
            <v>-7988.0300000000007</v>
          </cell>
          <cell r="E310">
            <v>-22056.829999999994</v>
          </cell>
          <cell r="F310">
            <v>-14232.990000000002</v>
          </cell>
          <cell r="G310">
            <v>-17387.620000000003</v>
          </cell>
          <cell r="H310">
            <v>-5168.0899999999992</v>
          </cell>
          <cell r="I310">
            <v>-1216.98</v>
          </cell>
        </row>
        <row r="311">
          <cell r="A311">
            <v>24127</v>
          </cell>
          <cell r="B311" t="str">
            <v>GOWANUS_GT3_6</v>
          </cell>
          <cell r="C311">
            <v>-68050.540000000023</v>
          </cell>
          <cell r="D311">
            <v>-7988.0300000000007</v>
          </cell>
          <cell r="E311">
            <v>-22056.829999999994</v>
          </cell>
          <cell r="F311">
            <v>-14232.990000000002</v>
          </cell>
          <cell r="G311">
            <v>-17387.620000000003</v>
          </cell>
          <cell r="H311">
            <v>-5168.0899999999992</v>
          </cell>
          <cell r="I311">
            <v>-1216.98</v>
          </cell>
        </row>
        <row r="312">
          <cell r="A312">
            <v>24128</v>
          </cell>
          <cell r="B312" t="str">
            <v>GOWANUS_GT3_7</v>
          </cell>
          <cell r="C312">
            <v>-68050.540000000023</v>
          </cell>
          <cell r="D312">
            <v>-7988.0300000000007</v>
          </cell>
          <cell r="E312">
            <v>-22056.829999999994</v>
          </cell>
          <cell r="F312">
            <v>-14232.990000000002</v>
          </cell>
          <cell r="G312">
            <v>-17387.620000000003</v>
          </cell>
          <cell r="H312">
            <v>-5168.0899999999992</v>
          </cell>
          <cell r="I312">
            <v>-1216.98</v>
          </cell>
        </row>
        <row r="313">
          <cell r="A313">
            <v>24129</v>
          </cell>
          <cell r="B313" t="str">
            <v>GOWANUS_GT3_8</v>
          </cell>
          <cell r="C313">
            <v>-68050.540000000023</v>
          </cell>
          <cell r="D313">
            <v>-7988.0300000000007</v>
          </cell>
          <cell r="E313">
            <v>-22056.829999999994</v>
          </cell>
          <cell r="F313">
            <v>-14232.990000000002</v>
          </cell>
          <cell r="G313">
            <v>-17387.620000000003</v>
          </cell>
          <cell r="H313">
            <v>-5168.0899999999992</v>
          </cell>
          <cell r="I313">
            <v>-1216.98</v>
          </cell>
        </row>
        <row r="314">
          <cell r="A314">
            <v>24130</v>
          </cell>
          <cell r="B314" t="str">
            <v>GOWANUS_GT4_1</v>
          </cell>
          <cell r="C314">
            <v>-68050.540000000023</v>
          </cell>
          <cell r="D314">
            <v>-7988.0300000000007</v>
          </cell>
          <cell r="E314">
            <v>-22056.829999999994</v>
          </cell>
          <cell r="F314">
            <v>-14232.990000000002</v>
          </cell>
          <cell r="G314">
            <v>-17387.620000000003</v>
          </cell>
          <cell r="H314">
            <v>-5168.0899999999992</v>
          </cell>
          <cell r="I314">
            <v>-1216.98</v>
          </cell>
        </row>
        <row r="315">
          <cell r="A315">
            <v>24131</v>
          </cell>
          <cell r="B315" t="str">
            <v>GOWANUS_GT4_2</v>
          </cell>
          <cell r="C315">
            <v>-68050.540000000023</v>
          </cell>
          <cell r="D315">
            <v>-7988.0300000000007</v>
          </cell>
          <cell r="E315">
            <v>-22056.829999999994</v>
          </cell>
          <cell r="F315">
            <v>-14232.990000000002</v>
          </cell>
          <cell r="G315">
            <v>-17387.620000000003</v>
          </cell>
          <cell r="H315">
            <v>-5168.0899999999992</v>
          </cell>
          <cell r="I315">
            <v>-1216.98</v>
          </cell>
        </row>
        <row r="316">
          <cell r="A316">
            <v>24132</v>
          </cell>
          <cell r="B316" t="str">
            <v>GOWANUS_GT4_3</v>
          </cell>
          <cell r="C316">
            <v>-68050.540000000023</v>
          </cell>
          <cell r="D316">
            <v>-7988.0300000000007</v>
          </cell>
          <cell r="E316">
            <v>-22056.829999999994</v>
          </cell>
          <cell r="F316">
            <v>-14232.990000000002</v>
          </cell>
          <cell r="G316">
            <v>-17387.620000000003</v>
          </cell>
          <cell r="H316">
            <v>-5168.0899999999992</v>
          </cell>
          <cell r="I316">
            <v>-1216.98</v>
          </cell>
        </row>
        <row r="317">
          <cell r="A317">
            <v>24133</v>
          </cell>
          <cell r="B317" t="str">
            <v>GOWANUS_GT4_4</v>
          </cell>
          <cell r="C317">
            <v>-68050.540000000023</v>
          </cell>
          <cell r="D317">
            <v>-7988.0300000000007</v>
          </cell>
          <cell r="E317">
            <v>-22056.829999999994</v>
          </cell>
          <cell r="F317">
            <v>-14232.990000000002</v>
          </cell>
          <cell r="G317">
            <v>-17387.620000000003</v>
          </cell>
          <cell r="H317">
            <v>-5168.0899999999992</v>
          </cell>
          <cell r="I317">
            <v>-1216.98</v>
          </cell>
        </row>
        <row r="318">
          <cell r="A318">
            <v>24134</v>
          </cell>
          <cell r="B318" t="str">
            <v>GOWANUS_GT4_5</v>
          </cell>
          <cell r="C318">
            <v>-68050.540000000023</v>
          </cell>
          <cell r="D318">
            <v>-7988.0300000000007</v>
          </cell>
          <cell r="E318">
            <v>-22056.829999999994</v>
          </cell>
          <cell r="F318">
            <v>-14232.990000000002</v>
          </cell>
          <cell r="G318">
            <v>-17387.620000000003</v>
          </cell>
          <cell r="H318">
            <v>-5168.0899999999992</v>
          </cell>
          <cell r="I318">
            <v>-1216.98</v>
          </cell>
        </row>
        <row r="319">
          <cell r="A319">
            <v>24135</v>
          </cell>
          <cell r="B319" t="str">
            <v>GOWANUS_GT4_6</v>
          </cell>
          <cell r="C319">
            <v>-68050.540000000023</v>
          </cell>
          <cell r="D319">
            <v>-7988.0300000000007</v>
          </cell>
          <cell r="E319">
            <v>-22056.829999999994</v>
          </cell>
          <cell r="F319">
            <v>-14232.990000000002</v>
          </cell>
          <cell r="G319">
            <v>-17387.620000000003</v>
          </cell>
          <cell r="H319">
            <v>-5168.0899999999992</v>
          </cell>
          <cell r="I319">
            <v>-1216.98</v>
          </cell>
        </row>
        <row r="320">
          <cell r="A320">
            <v>24136</v>
          </cell>
          <cell r="B320" t="str">
            <v>GOWANUS_GT4_7</v>
          </cell>
          <cell r="C320">
            <v>-68050.540000000023</v>
          </cell>
          <cell r="D320">
            <v>-7988.0300000000007</v>
          </cell>
          <cell r="E320">
            <v>-22056.829999999994</v>
          </cell>
          <cell r="F320">
            <v>-14232.990000000002</v>
          </cell>
          <cell r="G320">
            <v>-17387.620000000003</v>
          </cell>
          <cell r="H320">
            <v>-5168.0899999999992</v>
          </cell>
          <cell r="I320">
            <v>-1216.98</v>
          </cell>
        </row>
        <row r="321">
          <cell r="A321">
            <v>24137</v>
          </cell>
          <cell r="B321" t="str">
            <v>GOWANUS_GT4_8</v>
          </cell>
          <cell r="C321">
            <v>-68050.540000000023</v>
          </cell>
          <cell r="D321">
            <v>-7988.0300000000007</v>
          </cell>
          <cell r="E321">
            <v>-22056.829999999994</v>
          </cell>
          <cell r="F321">
            <v>-14232.990000000002</v>
          </cell>
          <cell r="G321">
            <v>-17387.620000000003</v>
          </cell>
          <cell r="H321">
            <v>-5168.0899999999992</v>
          </cell>
          <cell r="I321">
            <v>-1216.98</v>
          </cell>
        </row>
        <row r="322">
          <cell r="A322">
            <v>24138</v>
          </cell>
          <cell r="B322" t="str">
            <v>59TH STREET_GT_1</v>
          </cell>
          <cell r="C322">
            <v>-59111.849999999969</v>
          </cell>
          <cell r="D322">
            <v>-6825.61</v>
          </cell>
          <cell r="E322">
            <v>-20885.640000000003</v>
          </cell>
          <cell r="F322">
            <v>-13031.930000000004</v>
          </cell>
          <cell r="G322">
            <v>-14252.109999999999</v>
          </cell>
          <cell r="H322">
            <v>-3030.0600000000004</v>
          </cell>
          <cell r="I322">
            <v>-1086.5</v>
          </cell>
        </row>
        <row r="323">
          <cell r="A323">
            <v>24139</v>
          </cell>
          <cell r="B323" t="str">
            <v>INDIAN POINT_GT_1</v>
          </cell>
          <cell r="C323">
            <v>-58550.599999999991</v>
          </cell>
          <cell r="D323">
            <v>-6774.18</v>
          </cell>
          <cell r="E323">
            <v>-20724.63</v>
          </cell>
          <cell r="F323">
            <v>-12935.58</v>
          </cell>
          <cell r="G323">
            <v>-14186.550000000001</v>
          </cell>
          <cell r="H323">
            <v>-3029.2400000000002</v>
          </cell>
          <cell r="I323">
            <v>-900.42000000000019</v>
          </cell>
        </row>
        <row r="324">
          <cell r="A324">
            <v>24143</v>
          </cell>
          <cell r="B324" t="str">
            <v>WESTERN_NY_WIND</v>
          </cell>
          <cell r="C324">
            <v>170.01999999999998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-10.18</v>
          </cell>
          <cell r="I324">
            <v>180.2</v>
          </cell>
        </row>
        <row r="325">
          <cell r="A325">
            <v>24146</v>
          </cell>
          <cell r="B325" t="str">
            <v>PGE MADISON___WINDPWR</v>
          </cell>
          <cell r="C325">
            <v>-1825.0999999999992</v>
          </cell>
          <cell r="D325">
            <v>0</v>
          </cell>
          <cell r="E325">
            <v>0</v>
          </cell>
          <cell r="F325">
            <v>0</v>
          </cell>
          <cell r="G325">
            <v>-1249.46</v>
          </cell>
          <cell r="H325">
            <v>-493.01999999999992</v>
          </cell>
          <cell r="I325">
            <v>-82.61999999999999</v>
          </cell>
        </row>
        <row r="326">
          <cell r="A326">
            <v>24147</v>
          </cell>
          <cell r="B326" t="str">
            <v>NEG CENTRAL___STATE_STREET</v>
          </cell>
          <cell r="C326">
            <v>-603.74999999999977</v>
          </cell>
          <cell r="D326">
            <v>0</v>
          </cell>
          <cell r="E326">
            <v>0</v>
          </cell>
          <cell r="F326">
            <v>0</v>
          </cell>
          <cell r="G326">
            <v>-376.47</v>
          </cell>
          <cell r="H326">
            <v>-225.85999999999996</v>
          </cell>
          <cell r="I326">
            <v>-1.4199999999999946</v>
          </cell>
        </row>
        <row r="327">
          <cell r="A327">
            <v>24148</v>
          </cell>
          <cell r="B327" t="str">
            <v>WALDEN___HYDRO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A328">
            <v>24149</v>
          </cell>
          <cell r="B328" t="str">
            <v>ASTORIA___2</v>
          </cell>
          <cell r="C328">
            <v>-3518.01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-2301.0299999999997</v>
          </cell>
          <cell r="I328">
            <v>-1216.98</v>
          </cell>
        </row>
        <row r="329">
          <cell r="A329">
            <v>24151</v>
          </cell>
          <cell r="B329" t="str">
            <v>Stony___Brook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A330">
            <v>24152</v>
          </cell>
          <cell r="B330" t="str">
            <v>NYPA_KENT_____GT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24155</v>
          </cell>
          <cell r="B331" t="str">
            <v>NYPA_POUCH1_____GT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24156</v>
          </cell>
          <cell r="B332" t="str">
            <v>NYPA_GOWANUS_____GT1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24157</v>
          </cell>
          <cell r="B333" t="str">
            <v>NYPA_GOWANUS_____GT2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24158</v>
          </cell>
          <cell r="B334" t="str">
            <v>NYPA_____HELLGATE_GT1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24159</v>
          </cell>
          <cell r="B335" t="str">
            <v>NYPA_____HELLGATE_GT2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24160</v>
          </cell>
          <cell r="B336" t="str">
            <v>NYPA_HARLEM__RVR__GT1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24161</v>
          </cell>
          <cell r="B337" t="str">
            <v>NYPA_HARLEM__RVR__GT2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24162</v>
          </cell>
          <cell r="B338" t="str">
            <v>NYPA_VERNON_____GT1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24163</v>
          </cell>
          <cell r="B339" t="str">
            <v>NYPA_VERNON_____GT2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24164</v>
          </cell>
          <cell r="B340" t="str">
            <v>NYPA_BRENTWD_____GT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24167</v>
          </cell>
          <cell r="B341" t="str">
            <v>MODEL_CITY_ENERGY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24168</v>
          </cell>
          <cell r="B342" t="str">
            <v>HUDSON_AVE_10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24169</v>
          </cell>
          <cell r="B343" t="str">
            <v>SITHE_IND_GS1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24170</v>
          </cell>
          <cell r="B344" t="str">
            <v>SITHE_IND_GS2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24171</v>
          </cell>
          <cell r="B345" t="str">
            <v>SITHE_IND_GS3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24172</v>
          </cell>
          <cell r="B346" t="str">
            <v>SITHE_IND_GS4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24225</v>
          </cell>
          <cell r="B347" t="str">
            <v>ASTORIA_GT_11</v>
          </cell>
          <cell r="C347">
            <v>-68050.540000000023</v>
          </cell>
          <cell r="D347">
            <v>-7988.0300000000007</v>
          </cell>
          <cell r="E347">
            <v>-22056.829999999994</v>
          </cell>
          <cell r="F347">
            <v>-14232.990000000002</v>
          </cell>
          <cell r="G347">
            <v>-17387.620000000003</v>
          </cell>
          <cell r="H347">
            <v>-5168.0899999999992</v>
          </cell>
          <cell r="I347">
            <v>-1216.98</v>
          </cell>
        </row>
        <row r="348">
          <cell r="A348">
            <v>24226</v>
          </cell>
          <cell r="B348" t="str">
            <v>ASTORIA_GT_12</v>
          </cell>
          <cell r="C348">
            <v>-68050.540000000023</v>
          </cell>
          <cell r="D348">
            <v>-7988.0300000000007</v>
          </cell>
          <cell r="E348">
            <v>-22056.829999999994</v>
          </cell>
          <cell r="F348">
            <v>-14232.990000000002</v>
          </cell>
          <cell r="G348">
            <v>-17387.620000000003</v>
          </cell>
          <cell r="H348">
            <v>-5168.0899999999992</v>
          </cell>
          <cell r="I348">
            <v>-1216.98</v>
          </cell>
        </row>
        <row r="349">
          <cell r="A349">
            <v>24227</v>
          </cell>
          <cell r="B349" t="str">
            <v>ASTORIA_GT_13</v>
          </cell>
          <cell r="C349">
            <v>-68050.540000000023</v>
          </cell>
          <cell r="D349">
            <v>-7988.0300000000007</v>
          </cell>
          <cell r="E349">
            <v>-22056.829999999994</v>
          </cell>
          <cell r="F349">
            <v>-14232.990000000002</v>
          </cell>
          <cell r="G349">
            <v>-17387.620000000003</v>
          </cell>
          <cell r="H349">
            <v>-5168.0899999999992</v>
          </cell>
          <cell r="I349">
            <v>-1216.98</v>
          </cell>
        </row>
        <row r="350">
          <cell r="A350">
            <v>24228</v>
          </cell>
          <cell r="B350" t="str">
            <v>NARROWS_GT1_1</v>
          </cell>
          <cell r="C350">
            <v>-68050.540000000023</v>
          </cell>
          <cell r="D350">
            <v>-7988.0300000000007</v>
          </cell>
          <cell r="E350">
            <v>-22056.829999999994</v>
          </cell>
          <cell r="F350">
            <v>-14232.990000000002</v>
          </cell>
          <cell r="G350">
            <v>-17387.620000000003</v>
          </cell>
          <cell r="H350">
            <v>-5168.0899999999992</v>
          </cell>
          <cell r="I350">
            <v>-1216.98</v>
          </cell>
        </row>
        <row r="351">
          <cell r="A351">
            <v>24229</v>
          </cell>
          <cell r="B351" t="str">
            <v>NARROWS_GT1_2</v>
          </cell>
          <cell r="C351">
            <v>-68050.540000000023</v>
          </cell>
          <cell r="D351">
            <v>-7988.0300000000007</v>
          </cell>
          <cell r="E351">
            <v>-22056.829999999994</v>
          </cell>
          <cell r="F351">
            <v>-14232.990000000002</v>
          </cell>
          <cell r="G351">
            <v>-17387.620000000003</v>
          </cell>
          <cell r="H351">
            <v>-5168.0899999999992</v>
          </cell>
          <cell r="I351">
            <v>-1216.98</v>
          </cell>
        </row>
        <row r="352">
          <cell r="A352">
            <v>24230</v>
          </cell>
          <cell r="B352" t="str">
            <v>NARROWS_GT1_3</v>
          </cell>
          <cell r="C352">
            <v>-68050.540000000023</v>
          </cell>
          <cell r="D352">
            <v>-7988.0300000000007</v>
          </cell>
          <cell r="E352">
            <v>-22056.829999999994</v>
          </cell>
          <cell r="F352">
            <v>-14232.990000000002</v>
          </cell>
          <cell r="G352">
            <v>-17387.620000000003</v>
          </cell>
          <cell r="H352">
            <v>-5168.0899999999992</v>
          </cell>
          <cell r="I352">
            <v>-1216.98</v>
          </cell>
        </row>
        <row r="353">
          <cell r="A353">
            <v>24231</v>
          </cell>
          <cell r="B353" t="str">
            <v>NARROWS_GT1_4</v>
          </cell>
          <cell r="C353">
            <v>-68050.540000000023</v>
          </cell>
          <cell r="D353">
            <v>-7988.0300000000007</v>
          </cell>
          <cell r="E353">
            <v>-22056.829999999994</v>
          </cell>
          <cell r="F353">
            <v>-14232.990000000002</v>
          </cell>
          <cell r="G353">
            <v>-17387.620000000003</v>
          </cell>
          <cell r="H353">
            <v>-5168.0899999999992</v>
          </cell>
          <cell r="I353">
            <v>-1216.98</v>
          </cell>
        </row>
        <row r="354">
          <cell r="A354">
            <v>24232</v>
          </cell>
          <cell r="B354" t="str">
            <v>NARROWS_GT1_5</v>
          </cell>
          <cell r="C354">
            <v>-68050.540000000023</v>
          </cell>
          <cell r="D354">
            <v>-7988.0300000000007</v>
          </cell>
          <cell r="E354">
            <v>-22056.829999999994</v>
          </cell>
          <cell r="F354">
            <v>-14232.990000000002</v>
          </cell>
          <cell r="G354">
            <v>-17387.620000000003</v>
          </cell>
          <cell r="H354">
            <v>-5168.0899999999992</v>
          </cell>
          <cell r="I354">
            <v>-1216.98</v>
          </cell>
        </row>
        <row r="355">
          <cell r="A355">
            <v>24233</v>
          </cell>
          <cell r="B355" t="str">
            <v>NARROWS_GT1_6</v>
          </cell>
          <cell r="C355">
            <v>-68050.540000000023</v>
          </cell>
          <cell r="D355">
            <v>-7988.0300000000007</v>
          </cell>
          <cell r="E355">
            <v>-22056.829999999994</v>
          </cell>
          <cell r="F355">
            <v>-14232.990000000002</v>
          </cell>
          <cell r="G355">
            <v>-17387.620000000003</v>
          </cell>
          <cell r="H355">
            <v>-5168.0899999999992</v>
          </cell>
          <cell r="I355">
            <v>-1216.98</v>
          </cell>
        </row>
        <row r="356">
          <cell r="A356">
            <v>24234</v>
          </cell>
          <cell r="B356" t="str">
            <v>NARROWS_GT1_7</v>
          </cell>
          <cell r="C356">
            <v>-68050.540000000023</v>
          </cell>
          <cell r="D356">
            <v>-7988.0300000000007</v>
          </cell>
          <cell r="E356">
            <v>-22056.829999999994</v>
          </cell>
          <cell r="F356">
            <v>-14232.990000000002</v>
          </cell>
          <cell r="G356">
            <v>-17387.620000000003</v>
          </cell>
          <cell r="H356">
            <v>-5168.0899999999992</v>
          </cell>
          <cell r="I356">
            <v>-1216.98</v>
          </cell>
        </row>
        <row r="357">
          <cell r="A357">
            <v>24235</v>
          </cell>
          <cell r="B357" t="str">
            <v>NARROWS_GT1_8</v>
          </cell>
          <cell r="C357">
            <v>-68050.540000000023</v>
          </cell>
          <cell r="D357">
            <v>-7988.0300000000007</v>
          </cell>
          <cell r="E357">
            <v>-22056.829999999994</v>
          </cell>
          <cell r="F357">
            <v>-14232.990000000002</v>
          </cell>
          <cell r="G357">
            <v>-17387.620000000003</v>
          </cell>
          <cell r="H357">
            <v>-5168.0899999999992</v>
          </cell>
          <cell r="I357">
            <v>-1216.98</v>
          </cell>
        </row>
        <row r="358">
          <cell r="A358">
            <v>24236</v>
          </cell>
          <cell r="B358" t="str">
            <v>NARROWS_GT2_1</v>
          </cell>
          <cell r="C358">
            <v>-68050.540000000023</v>
          </cell>
          <cell r="D358">
            <v>-7988.0300000000007</v>
          </cell>
          <cell r="E358">
            <v>-22056.829999999994</v>
          </cell>
          <cell r="F358">
            <v>-14232.990000000002</v>
          </cell>
          <cell r="G358">
            <v>-17387.620000000003</v>
          </cell>
          <cell r="H358">
            <v>-5168.0899999999992</v>
          </cell>
          <cell r="I358">
            <v>-1216.98</v>
          </cell>
        </row>
        <row r="359">
          <cell r="A359">
            <v>24237</v>
          </cell>
          <cell r="B359" t="str">
            <v>NARROWS_GT2_2</v>
          </cell>
          <cell r="C359">
            <v>-68050.540000000023</v>
          </cell>
          <cell r="D359">
            <v>-7988.0300000000007</v>
          </cell>
          <cell r="E359">
            <v>-22056.829999999994</v>
          </cell>
          <cell r="F359">
            <v>-14232.990000000002</v>
          </cell>
          <cell r="G359">
            <v>-17387.620000000003</v>
          </cell>
          <cell r="H359">
            <v>-5168.0899999999992</v>
          </cell>
          <cell r="I359">
            <v>-1216.98</v>
          </cell>
        </row>
        <row r="360">
          <cell r="A360">
            <v>24238</v>
          </cell>
          <cell r="B360" t="str">
            <v>NARROWS_GT2_3</v>
          </cell>
          <cell r="C360">
            <v>-68050.540000000023</v>
          </cell>
          <cell r="D360">
            <v>-7988.0300000000007</v>
          </cell>
          <cell r="E360">
            <v>-22056.829999999994</v>
          </cell>
          <cell r="F360">
            <v>-14232.990000000002</v>
          </cell>
          <cell r="G360">
            <v>-17387.620000000003</v>
          </cell>
          <cell r="H360">
            <v>-5168.0899999999992</v>
          </cell>
          <cell r="I360">
            <v>-1216.98</v>
          </cell>
        </row>
        <row r="361">
          <cell r="A361">
            <v>24239</v>
          </cell>
          <cell r="B361" t="str">
            <v>NARROWS_GT2_4</v>
          </cell>
          <cell r="C361">
            <v>-68050.540000000023</v>
          </cell>
          <cell r="D361">
            <v>-7988.0300000000007</v>
          </cell>
          <cell r="E361">
            <v>-22056.829999999994</v>
          </cell>
          <cell r="F361">
            <v>-14232.990000000002</v>
          </cell>
          <cell r="G361">
            <v>-17387.620000000003</v>
          </cell>
          <cell r="H361">
            <v>-5168.0899999999992</v>
          </cell>
          <cell r="I361">
            <v>-1216.98</v>
          </cell>
        </row>
        <row r="362">
          <cell r="A362">
            <v>24240</v>
          </cell>
          <cell r="B362" t="str">
            <v>NARROWS_GT2_5</v>
          </cell>
          <cell r="C362">
            <v>-68050.540000000023</v>
          </cell>
          <cell r="D362">
            <v>-7988.0300000000007</v>
          </cell>
          <cell r="E362">
            <v>-22056.829999999994</v>
          </cell>
          <cell r="F362">
            <v>-14232.990000000002</v>
          </cell>
          <cell r="G362">
            <v>-17387.620000000003</v>
          </cell>
          <cell r="H362">
            <v>-5168.0899999999992</v>
          </cell>
          <cell r="I362">
            <v>-1216.98</v>
          </cell>
        </row>
        <row r="363">
          <cell r="A363">
            <v>24241</v>
          </cell>
          <cell r="B363" t="str">
            <v>NARROWS_GT2_6</v>
          </cell>
          <cell r="C363">
            <v>-68050.540000000023</v>
          </cell>
          <cell r="D363">
            <v>-7988.0300000000007</v>
          </cell>
          <cell r="E363">
            <v>-22056.829999999994</v>
          </cell>
          <cell r="F363">
            <v>-14232.990000000002</v>
          </cell>
          <cell r="G363">
            <v>-17387.620000000003</v>
          </cell>
          <cell r="H363">
            <v>-5168.0899999999992</v>
          </cell>
          <cell r="I363">
            <v>-1216.98</v>
          </cell>
        </row>
        <row r="364">
          <cell r="A364">
            <v>24242</v>
          </cell>
          <cell r="B364" t="str">
            <v>NARROWS_GT2_7</v>
          </cell>
          <cell r="C364">
            <v>-68050.540000000023</v>
          </cell>
          <cell r="D364">
            <v>-7988.0300000000007</v>
          </cell>
          <cell r="E364">
            <v>-22056.829999999994</v>
          </cell>
          <cell r="F364">
            <v>-14232.990000000002</v>
          </cell>
          <cell r="G364">
            <v>-17387.620000000003</v>
          </cell>
          <cell r="H364">
            <v>-5168.0899999999992</v>
          </cell>
          <cell r="I364">
            <v>-1216.98</v>
          </cell>
        </row>
        <row r="365">
          <cell r="A365">
            <v>24243</v>
          </cell>
          <cell r="B365" t="str">
            <v>NARROWS_GT2_8</v>
          </cell>
          <cell r="C365">
            <v>-68050.540000000023</v>
          </cell>
          <cell r="D365">
            <v>-7988.0300000000007</v>
          </cell>
          <cell r="E365">
            <v>-22056.829999999994</v>
          </cell>
          <cell r="F365">
            <v>-14232.990000000002</v>
          </cell>
          <cell r="G365">
            <v>-17387.620000000003</v>
          </cell>
          <cell r="H365">
            <v>-5168.0899999999992</v>
          </cell>
          <cell r="I365">
            <v>-1216.98</v>
          </cell>
        </row>
        <row r="366">
          <cell r="A366">
            <v>24244</v>
          </cell>
          <cell r="B366" t="str">
            <v>RAVENSWOOD_GT2_1  TEMP GRP</v>
          </cell>
          <cell r="C366">
            <v>-59121.429999999964</v>
          </cell>
          <cell r="D366">
            <v>-6825.57</v>
          </cell>
          <cell r="E366">
            <v>-20895.97</v>
          </cell>
          <cell r="F366">
            <v>-13033.080000000002</v>
          </cell>
          <cell r="G366">
            <v>-14253.350000000002</v>
          </cell>
          <cell r="H366">
            <v>-3030.2300000000009</v>
          </cell>
          <cell r="I366">
            <v>-1083.23</v>
          </cell>
        </row>
        <row r="367">
          <cell r="A367">
            <v>24245</v>
          </cell>
          <cell r="B367" t="str">
            <v>RAVENSWOOD_GT2_2</v>
          </cell>
          <cell r="C367">
            <v>-59121.429999999964</v>
          </cell>
          <cell r="D367">
            <v>-6825.57</v>
          </cell>
          <cell r="E367">
            <v>-20895.97</v>
          </cell>
          <cell r="F367">
            <v>-13033.080000000002</v>
          </cell>
          <cell r="G367">
            <v>-14253.350000000002</v>
          </cell>
          <cell r="H367">
            <v>-3030.2300000000009</v>
          </cell>
          <cell r="I367">
            <v>-1083.23</v>
          </cell>
        </row>
        <row r="368">
          <cell r="A368">
            <v>24246</v>
          </cell>
          <cell r="B368" t="str">
            <v>RAVENSWOOD_GT2_3</v>
          </cell>
          <cell r="C368">
            <v>-59121.429999999964</v>
          </cell>
          <cell r="D368">
            <v>-6825.57</v>
          </cell>
          <cell r="E368">
            <v>-20895.97</v>
          </cell>
          <cell r="F368">
            <v>-13033.080000000002</v>
          </cell>
          <cell r="G368">
            <v>-14253.350000000002</v>
          </cell>
          <cell r="H368">
            <v>-3030.2300000000009</v>
          </cell>
          <cell r="I368">
            <v>-1083.23</v>
          </cell>
        </row>
        <row r="369">
          <cell r="A369">
            <v>24247</v>
          </cell>
          <cell r="B369" t="str">
            <v>RAVENSWOOD_GT2_4</v>
          </cell>
          <cell r="C369">
            <v>-59121.429999999964</v>
          </cell>
          <cell r="D369">
            <v>-6825.57</v>
          </cell>
          <cell r="E369">
            <v>-20895.97</v>
          </cell>
          <cell r="F369">
            <v>-13033.080000000002</v>
          </cell>
          <cell r="G369">
            <v>-14253.350000000002</v>
          </cell>
          <cell r="H369">
            <v>-3030.2300000000009</v>
          </cell>
          <cell r="I369">
            <v>-1083.23</v>
          </cell>
        </row>
        <row r="370">
          <cell r="A370">
            <v>24248</v>
          </cell>
          <cell r="B370" t="str">
            <v>RAVENSWOOD_GT3_1  TEMP GRP</v>
          </cell>
          <cell r="C370">
            <v>-59121.429999999964</v>
          </cell>
          <cell r="D370">
            <v>-6825.57</v>
          </cell>
          <cell r="E370">
            <v>-20895.97</v>
          </cell>
          <cell r="F370">
            <v>-13033.080000000002</v>
          </cell>
          <cell r="G370">
            <v>-14253.350000000002</v>
          </cell>
          <cell r="H370">
            <v>-3030.2300000000009</v>
          </cell>
          <cell r="I370">
            <v>-1083.23</v>
          </cell>
        </row>
        <row r="371">
          <cell r="A371">
            <v>24249</v>
          </cell>
          <cell r="B371" t="str">
            <v>RAVENSWOOD_GT3_2</v>
          </cell>
          <cell r="C371">
            <v>-59121.429999999964</v>
          </cell>
          <cell r="D371">
            <v>-6825.57</v>
          </cell>
          <cell r="E371">
            <v>-20895.97</v>
          </cell>
          <cell r="F371">
            <v>-13033.080000000002</v>
          </cell>
          <cell r="G371">
            <v>-14253.350000000002</v>
          </cell>
          <cell r="H371">
            <v>-3030.2300000000009</v>
          </cell>
          <cell r="I371">
            <v>-1083.23</v>
          </cell>
        </row>
        <row r="372">
          <cell r="A372">
            <v>24250</v>
          </cell>
          <cell r="B372" t="str">
            <v>RAVENSWOOD_GT3_3</v>
          </cell>
          <cell r="C372">
            <v>-59121.429999999964</v>
          </cell>
          <cell r="D372">
            <v>-6825.57</v>
          </cell>
          <cell r="E372">
            <v>-20895.97</v>
          </cell>
          <cell r="F372">
            <v>-13033.080000000002</v>
          </cell>
          <cell r="G372">
            <v>-14253.350000000002</v>
          </cell>
          <cell r="H372">
            <v>-3030.2300000000009</v>
          </cell>
          <cell r="I372">
            <v>-1083.23</v>
          </cell>
        </row>
        <row r="373">
          <cell r="A373">
            <v>24251</v>
          </cell>
          <cell r="B373" t="str">
            <v>RAVENSWOOD_GT3_4</v>
          </cell>
          <cell r="C373">
            <v>-59121.429999999964</v>
          </cell>
          <cell r="D373">
            <v>-6825.57</v>
          </cell>
          <cell r="E373">
            <v>-20895.97</v>
          </cell>
          <cell r="F373">
            <v>-13033.080000000002</v>
          </cell>
          <cell r="G373">
            <v>-14253.350000000002</v>
          </cell>
          <cell r="H373">
            <v>-3030.2300000000009</v>
          </cell>
          <cell r="I373">
            <v>-1083.23</v>
          </cell>
        </row>
        <row r="374">
          <cell r="A374">
            <v>24252</v>
          </cell>
          <cell r="B374" t="str">
            <v>RAVENSWOOD_GT_4</v>
          </cell>
          <cell r="C374">
            <v>-59121.429999999964</v>
          </cell>
          <cell r="D374">
            <v>-6825.57</v>
          </cell>
          <cell r="E374">
            <v>-20895.97</v>
          </cell>
          <cell r="F374">
            <v>-13033.080000000002</v>
          </cell>
          <cell r="G374">
            <v>-14253.350000000002</v>
          </cell>
          <cell r="H374">
            <v>-3030.2300000000009</v>
          </cell>
          <cell r="I374">
            <v>-1083.23</v>
          </cell>
        </row>
        <row r="375">
          <cell r="A375">
            <v>24253</v>
          </cell>
          <cell r="B375" t="str">
            <v>RAVENSWOOD_GT_6</v>
          </cell>
          <cell r="C375">
            <v>-59121.429999999964</v>
          </cell>
          <cell r="D375">
            <v>-6825.57</v>
          </cell>
          <cell r="E375">
            <v>-20895.97</v>
          </cell>
          <cell r="F375">
            <v>-13033.080000000002</v>
          </cell>
          <cell r="G375">
            <v>-14253.350000000002</v>
          </cell>
          <cell r="H375">
            <v>-3030.2300000000009</v>
          </cell>
          <cell r="I375">
            <v>-1083.23</v>
          </cell>
        </row>
        <row r="376">
          <cell r="A376">
            <v>24254</v>
          </cell>
          <cell r="B376" t="str">
            <v>RAVENSWOOD_GT_5</v>
          </cell>
          <cell r="C376">
            <v>-59121.429999999964</v>
          </cell>
          <cell r="D376">
            <v>-6825.57</v>
          </cell>
          <cell r="E376">
            <v>-20895.97</v>
          </cell>
          <cell r="F376">
            <v>-13033.080000000002</v>
          </cell>
          <cell r="G376">
            <v>-14253.350000000002</v>
          </cell>
          <cell r="H376">
            <v>-3030.2300000000009</v>
          </cell>
          <cell r="I376">
            <v>-1083.23</v>
          </cell>
        </row>
        <row r="377">
          <cell r="A377">
            <v>24255</v>
          </cell>
          <cell r="B377" t="str">
            <v>RAVENSWOOD_GT_7</v>
          </cell>
          <cell r="C377">
            <v>-59121.429999999964</v>
          </cell>
          <cell r="D377">
            <v>-6825.57</v>
          </cell>
          <cell r="E377">
            <v>-20895.97</v>
          </cell>
          <cell r="F377">
            <v>-13033.080000000002</v>
          </cell>
          <cell r="G377">
            <v>-14253.350000000002</v>
          </cell>
          <cell r="H377">
            <v>-3030.2300000000009</v>
          </cell>
          <cell r="I377">
            <v>-1083.23</v>
          </cell>
        </row>
        <row r="378">
          <cell r="A378">
            <v>24256</v>
          </cell>
          <cell r="B378" t="str">
            <v>RAVENSWOOD_GT_8  TEMP GRP(8-11)</v>
          </cell>
          <cell r="C378">
            <v>-58611.569999999971</v>
          </cell>
          <cell r="D378">
            <v>-6418.78</v>
          </cell>
          <cell r="E378">
            <v>-20895.97</v>
          </cell>
          <cell r="F378">
            <v>-13033.080000000002</v>
          </cell>
          <cell r="G378">
            <v>-14253.350000000002</v>
          </cell>
          <cell r="H378">
            <v>-3030.2300000000009</v>
          </cell>
          <cell r="I378">
            <v>-980.1600000000002</v>
          </cell>
        </row>
        <row r="379">
          <cell r="A379">
            <v>24257</v>
          </cell>
          <cell r="B379" t="str">
            <v>RAVENSWOOD_GT_9</v>
          </cell>
          <cell r="C379">
            <v>-58611.569999999971</v>
          </cell>
          <cell r="D379">
            <v>-6418.78</v>
          </cell>
          <cell r="E379">
            <v>-20895.97</v>
          </cell>
          <cell r="F379">
            <v>-13033.080000000002</v>
          </cell>
          <cell r="G379">
            <v>-14253.350000000002</v>
          </cell>
          <cell r="H379">
            <v>-3030.2300000000009</v>
          </cell>
          <cell r="I379">
            <v>-980.1600000000002</v>
          </cell>
        </row>
        <row r="380">
          <cell r="A380">
            <v>24258</v>
          </cell>
          <cell r="B380" t="str">
            <v>RAVENSWOOD_GT_10</v>
          </cell>
          <cell r="C380">
            <v>-58611.569999999971</v>
          </cell>
          <cell r="D380">
            <v>-6418.78</v>
          </cell>
          <cell r="E380">
            <v>-20895.97</v>
          </cell>
          <cell r="F380">
            <v>-13033.080000000002</v>
          </cell>
          <cell r="G380">
            <v>-14253.350000000002</v>
          </cell>
          <cell r="H380">
            <v>-3030.2300000000009</v>
          </cell>
          <cell r="I380">
            <v>-980.1600000000002</v>
          </cell>
        </row>
        <row r="381">
          <cell r="A381">
            <v>24259</v>
          </cell>
          <cell r="B381" t="str">
            <v>RAVENSWOOD_GT_11</v>
          </cell>
          <cell r="C381">
            <v>-58611.569999999971</v>
          </cell>
          <cell r="D381">
            <v>-6418.78</v>
          </cell>
          <cell r="E381">
            <v>-20895.97</v>
          </cell>
          <cell r="F381">
            <v>-13033.080000000002</v>
          </cell>
          <cell r="G381">
            <v>-14253.350000000002</v>
          </cell>
          <cell r="H381">
            <v>-3030.2300000000009</v>
          </cell>
          <cell r="I381">
            <v>-980.1600000000002</v>
          </cell>
        </row>
        <row r="382">
          <cell r="A382">
            <v>24260</v>
          </cell>
          <cell r="B382" t="str">
            <v>74TH STREET_GT_1</v>
          </cell>
          <cell r="C382">
            <v>-59121.429999999964</v>
          </cell>
          <cell r="D382">
            <v>-6825.57</v>
          </cell>
          <cell r="E382">
            <v>-20895.97</v>
          </cell>
          <cell r="F382">
            <v>-13033.080000000002</v>
          </cell>
          <cell r="G382">
            <v>-14253.350000000002</v>
          </cell>
          <cell r="H382">
            <v>-3030.2300000000009</v>
          </cell>
          <cell r="I382">
            <v>-1083.23</v>
          </cell>
        </row>
        <row r="383">
          <cell r="A383">
            <v>24261</v>
          </cell>
          <cell r="B383" t="str">
            <v>74TH STREET_GT_2</v>
          </cell>
          <cell r="C383">
            <v>-59121.429999999964</v>
          </cell>
          <cell r="D383">
            <v>-6825.57</v>
          </cell>
          <cell r="E383">
            <v>-20895.97</v>
          </cell>
          <cell r="F383">
            <v>-13033.080000000002</v>
          </cell>
          <cell r="G383">
            <v>-14253.350000000002</v>
          </cell>
          <cell r="H383">
            <v>-3030.2300000000009</v>
          </cell>
          <cell r="I383">
            <v>-1083.23</v>
          </cell>
        </row>
        <row r="384">
          <cell r="A384">
            <v>61752</v>
          </cell>
          <cell r="B384" t="str">
            <v>WEST</v>
          </cell>
          <cell r="C384">
            <v>-6917.4799999999968</v>
          </cell>
          <cell r="D384">
            <v>-813.08</v>
          </cell>
          <cell r="E384">
            <v>-2468.8499999999995</v>
          </cell>
          <cell r="F384">
            <v>-1875.86</v>
          </cell>
          <cell r="G384">
            <v>-1637.4399999999998</v>
          </cell>
          <cell r="H384">
            <v>-283.84000000000003</v>
          </cell>
          <cell r="I384">
            <v>161.59</v>
          </cell>
        </row>
        <row r="385">
          <cell r="A385">
            <v>61753</v>
          </cell>
          <cell r="B385" t="str">
            <v>GENESE</v>
          </cell>
          <cell r="C385">
            <v>-5143.4999999999973</v>
          </cell>
          <cell r="D385">
            <v>-762.79</v>
          </cell>
          <cell r="E385">
            <v>-2057.39</v>
          </cell>
          <cell r="F385">
            <v>-1336.3600000000001</v>
          </cell>
          <cell r="G385">
            <v>-948.86</v>
          </cell>
          <cell r="H385">
            <v>-229.58</v>
          </cell>
          <cell r="I385">
            <v>191.48000000000005</v>
          </cell>
        </row>
        <row r="386">
          <cell r="A386">
            <v>61754</v>
          </cell>
          <cell r="B386" t="str">
            <v>CENTRL</v>
          </cell>
          <cell r="C386">
            <v>-6433.9699999999984</v>
          </cell>
          <cell r="D386">
            <v>-839.75999999999988</v>
          </cell>
          <cell r="E386">
            <v>-2137.2699999999995</v>
          </cell>
          <cell r="F386">
            <v>-1862.4199999999998</v>
          </cell>
          <cell r="G386">
            <v>-1457.52</v>
          </cell>
          <cell r="H386">
            <v>-227.37999999999994</v>
          </cell>
          <cell r="I386">
            <v>90.379999999999967</v>
          </cell>
        </row>
        <row r="387">
          <cell r="A387">
            <v>61755</v>
          </cell>
          <cell r="B387" t="str">
            <v>NORTH</v>
          </cell>
          <cell r="C387">
            <v>4630.5199999999977</v>
          </cell>
          <cell r="D387">
            <v>1017.8800000000001</v>
          </cell>
          <cell r="E387">
            <v>564.84</v>
          </cell>
          <cell r="F387">
            <v>1562.4800000000002</v>
          </cell>
          <cell r="G387">
            <v>338.23999999999995</v>
          </cell>
          <cell r="H387">
            <v>1111.0999999999999</v>
          </cell>
          <cell r="I387">
            <v>35.979999999999997</v>
          </cell>
        </row>
        <row r="388">
          <cell r="A388">
            <v>61756</v>
          </cell>
          <cell r="B388" t="str">
            <v>MHK VL</v>
          </cell>
          <cell r="C388">
            <v>-1694.6799999999994</v>
          </cell>
          <cell r="D388">
            <v>-97.009999999999991</v>
          </cell>
          <cell r="E388">
            <v>-595.69999999999993</v>
          </cell>
          <cell r="F388">
            <v>-631.81999999999982</v>
          </cell>
          <cell r="G388">
            <v>-421.93999999999994</v>
          </cell>
          <cell r="H388">
            <v>69.239999999999995</v>
          </cell>
          <cell r="I388">
            <v>-17.45</v>
          </cell>
        </row>
        <row r="389">
          <cell r="A389">
            <v>61757</v>
          </cell>
          <cell r="B389" t="str">
            <v>CAPITL</v>
          </cell>
          <cell r="C389">
            <v>-60827.639999999985</v>
          </cell>
          <cell r="D389">
            <v>-8209.8299999999981</v>
          </cell>
          <cell r="E389">
            <v>-22897.899999999998</v>
          </cell>
          <cell r="F389">
            <v>-13760.92</v>
          </cell>
          <cell r="G389">
            <v>-12496.92</v>
          </cell>
          <cell r="H389">
            <v>-2762.7900000000004</v>
          </cell>
          <cell r="I389">
            <v>-699.28</v>
          </cell>
        </row>
        <row r="390">
          <cell r="A390">
            <v>61758</v>
          </cell>
          <cell r="B390" t="str">
            <v>HUD VL</v>
          </cell>
          <cell r="C390">
            <v>-55572.469999999987</v>
          </cell>
          <cell r="D390">
            <v>-6745.5199999999995</v>
          </cell>
          <cell r="E390">
            <v>-20236.769999999997</v>
          </cell>
          <cell r="F390">
            <v>-12719.109999999999</v>
          </cell>
          <cell r="G390">
            <v>-13618.710000000001</v>
          </cell>
          <cell r="H390">
            <v>-2496.87</v>
          </cell>
          <cell r="I390">
            <v>244.51</v>
          </cell>
        </row>
        <row r="391">
          <cell r="A391">
            <v>61759</v>
          </cell>
          <cell r="B391" t="str">
            <v>MILLWD</v>
          </cell>
          <cell r="C391">
            <v>-55591.24000000002</v>
          </cell>
          <cell r="D391">
            <v>-6725.36</v>
          </cell>
          <cell r="E391">
            <v>-19937.73</v>
          </cell>
          <cell r="F391">
            <v>-12874.259999999997</v>
          </cell>
          <cell r="G391">
            <v>-14134.739999999993</v>
          </cell>
          <cell r="H391">
            <v>-2564.9499999999994</v>
          </cell>
          <cell r="I391">
            <v>645.80000000000007</v>
          </cell>
        </row>
        <row r="392">
          <cell r="A392">
            <v>61760</v>
          </cell>
          <cell r="B392" t="str">
            <v>DUNWOD</v>
          </cell>
          <cell r="C392">
            <v>-59101.009999999987</v>
          </cell>
          <cell r="D392">
            <v>-6818</v>
          </cell>
          <cell r="E392">
            <v>-20850.739999999998</v>
          </cell>
          <cell r="F392">
            <v>-13013.2</v>
          </cell>
          <cell r="G392">
            <v>-14252.910000000002</v>
          </cell>
          <cell r="H392">
            <v>-3037.6399999999994</v>
          </cell>
          <cell r="I392">
            <v>-1128.52</v>
          </cell>
        </row>
        <row r="393">
          <cell r="A393">
            <v>61761</v>
          </cell>
          <cell r="B393" t="str">
            <v>N.Y.C.</v>
          </cell>
          <cell r="C393">
            <v>-62121.320000000007</v>
          </cell>
          <cell r="D393">
            <v>-7198.5400000000009</v>
          </cell>
          <cell r="E393">
            <v>-21245.91</v>
          </cell>
          <cell r="F393">
            <v>-13434.42</v>
          </cell>
          <cell r="G393">
            <v>-15318.419999999996</v>
          </cell>
          <cell r="H393">
            <v>-3803.2000000000003</v>
          </cell>
          <cell r="I393">
            <v>-1120.83</v>
          </cell>
        </row>
        <row r="394">
          <cell r="A394">
            <v>61762</v>
          </cell>
          <cell r="B394" t="str">
            <v>LONGIL</v>
          </cell>
          <cell r="C394">
            <v>-78405.089999999924</v>
          </cell>
          <cell r="D394">
            <v>-12322.249999999998</v>
          </cell>
          <cell r="E394">
            <v>-22955.29</v>
          </cell>
          <cell r="F394">
            <v>-16655.510000000002</v>
          </cell>
          <cell r="G394">
            <v>-16637.36</v>
          </cell>
          <cell r="H394">
            <v>-7957.7899999999991</v>
          </cell>
          <cell r="I394">
            <v>-1876.89</v>
          </cell>
        </row>
        <row r="395">
          <cell r="A395">
            <v>61844</v>
          </cell>
          <cell r="B395" t="str">
            <v>H Q</v>
          </cell>
          <cell r="C395">
            <v>3719.8799999999992</v>
          </cell>
          <cell r="D395">
            <v>257.7</v>
          </cell>
          <cell r="E395">
            <v>103.08</v>
          </cell>
          <cell r="F395">
            <v>911.6</v>
          </cell>
          <cell r="G395">
            <v>572.59</v>
          </cell>
          <cell r="H395">
            <v>439.42000000000007</v>
          </cell>
          <cell r="I395">
            <v>1435.4899999999998</v>
          </cell>
        </row>
        <row r="396">
          <cell r="A396">
            <v>61845</v>
          </cell>
          <cell r="B396" t="str">
            <v>NPX</v>
          </cell>
          <cell r="C396">
            <v>-59281.11</v>
          </cell>
          <cell r="D396">
            <v>-7735.36</v>
          </cell>
          <cell r="E396">
            <v>-22308.359999999997</v>
          </cell>
          <cell r="F396">
            <v>-13513.750000000002</v>
          </cell>
          <cell r="G396">
            <v>-12374.25</v>
          </cell>
          <cell r="H396">
            <v>-2688.9900000000011</v>
          </cell>
          <cell r="I396">
            <v>-660.39999999999986</v>
          </cell>
        </row>
        <row r="397">
          <cell r="A397">
            <v>61846</v>
          </cell>
          <cell r="B397" t="str">
            <v>O H</v>
          </cell>
          <cell r="C397">
            <v>-3798.5599999999972</v>
          </cell>
          <cell r="D397">
            <v>-1007.5499999999997</v>
          </cell>
          <cell r="E397">
            <v>-2027.95</v>
          </cell>
          <cell r="F397">
            <v>-1199.6599999999999</v>
          </cell>
          <cell r="G397">
            <v>284.50000000000006</v>
          </cell>
          <cell r="H397">
            <v>-108.27999999999999</v>
          </cell>
          <cell r="I397">
            <v>260.38</v>
          </cell>
        </row>
        <row r="398">
          <cell r="A398">
            <v>61847</v>
          </cell>
          <cell r="B398" t="str">
            <v>PJM</v>
          </cell>
          <cell r="C398">
            <v>-4133.8400000000047</v>
          </cell>
          <cell r="D398">
            <v>-1307.9000000000001</v>
          </cell>
          <cell r="E398">
            <v>-4218.71</v>
          </cell>
          <cell r="F398">
            <v>-3345.6299999999997</v>
          </cell>
          <cell r="G398">
            <v>-3989.8500000000008</v>
          </cell>
          <cell r="H398">
            <v>3186.75</v>
          </cell>
          <cell r="I398">
            <v>5541.5000000000009</v>
          </cell>
        </row>
      </sheetData>
      <sheetData sheetId="8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36831</v>
          </cell>
          <cell r="E2">
            <v>36861</v>
          </cell>
          <cell r="F2">
            <v>36892</v>
          </cell>
          <cell r="G2">
            <v>36923</v>
          </cell>
          <cell r="H2">
            <v>36951</v>
          </cell>
          <cell r="I2">
            <v>36982</v>
          </cell>
        </row>
        <row r="3">
          <cell r="A3">
            <v>23512</v>
          </cell>
          <cell r="B3" t="str">
            <v>ARTHUR_KILL_2</v>
          </cell>
          <cell r="C3">
            <v>-30277.210000000003</v>
          </cell>
          <cell r="D3">
            <v>-2953.06</v>
          </cell>
          <cell r="E3">
            <v>-6861.45</v>
          </cell>
          <cell r="F3">
            <v>-3503.9199999999996</v>
          </cell>
          <cell r="G3">
            <v>-5190.25</v>
          </cell>
          <cell r="H3">
            <v>-5361.33</v>
          </cell>
          <cell r="I3">
            <v>-6407.2</v>
          </cell>
        </row>
        <row r="4">
          <cell r="A4">
            <v>23513</v>
          </cell>
          <cell r="B4" t="str">
            <v>ARTHUR_KILL_3</v>
          </cell>
          <cell r="C4">
            <v>-20629.910000000011</v>
          </cell>
          <cell r="D4">
            <v>-2363.0699999999997</v>
          </cell>
          <cell r="E4">
            <v>-1574.0400000000002</v>
          </cell>
          <cell r="F4">
            <v>-3731.0200000000004</v>
          </cell>
          <cell r="G4">
            <v>-2395.7099999999996</v>
          </cell>
          <cell r="H4">
            <v>-5274.5699999999988</v>
          </cell>
          <cell r="I4">
            <v>-5291.5000000000009</v>
          </cell>
        </row>
        <row r="5">
          <cell r="A5">
            <v>23514</v>
          </cell>
          <cell r="B5" t="str">
            <v>ALLEGHENY___COGEN</v>
          </cell>
          <cell r="C5">
            <v>-1645.2400000000002</v>
          </cell>
          <cell r="D5">
            <v>-373.39000000000004</v>
          </cell>
          <cell r="E5">
            <v>-129.60000000000002</v>
          </cell>
          <cell r="F5">
            <v>-455.09000000000015</v>
          </cell>
          <cell r="G5">
            <v>-267.01</v>
          </cell>
          <cell r="H5">
            <v>-337.05999999999995</v>
          </cell>
          <cell r="I5">
            <v>-83.090000000000032</v>
          </cell>
        </row>
        <row r="6">
          <cell r="A6">
            <v>23515</v>
          </cell>
          <cell r="B6" t="str">
            <v>BROOKLYN_NAVY_YARD</v>
          </cell>
          <cell r="C6">
            <v>-19863.420000000006</v>
          </cell>
          <cell r="D6">
            <v>-2363.0699999999997</v>
          </cell>
          <cell r="E6">
            <v>-1574.0400000000002</v>
          </cell>
          <cell r="F6">
            <v>-3731.0200000000004</v>
          </cell>
          <cell r="G6">
            <v>-2244.96</v>
          </cell>
          <cell r="H6">
            <v>-5290.0299999999988</v>
          </cell>
          <cell r="I6">
            <v>-4660.3</v>
          </cell>
        </row>
        <row r="7">
          <cell r="A7">
            <v>23516</v>
          </cell>
          <cell r="B7" t="str">
            <v>ASTORIA___3</v>
          </cell>
          <cell r="C7">
            <v>-30149.1</v>
          </cell>
          <cell r="D7">
            <v>-2933.5899999999997</v>
          </cell>
          <cell r="E7">
            <v>-6861.45</v>
          </cell>
          <cell r="F7">
            <v>-3503.9199999999996</v>
          </cell>
          <cell r="G7">
            <v>-5190.25</v>
          </cell>
          <cell r="H7">
            <v>-5252.6900000000005</v>
          </cell>
          <cell r="I7">
            <v>-6407.2</v>
          </cell>
        </row>
        <row r="8">
          <cell r="A8">
            <v>23517</v>
          </cell>
          <cell r="B8" t="str">
            <v>ASTORIA___4</v>
          </cell>
          <cell r="C8">
            <v>-29575.75</v>
          </cell>
          <cell r="D8">
            <v>-2914.2899999999995</v>
          </cell>
          <cell r="E8">
            <v>-6861.45</v>
          </cell>
          <cell r="F8">
            <v>-3458.1499999999992</v>
          </cell>
          <cell r="G8">
            <v>-4573.33</v>
          </cell>
          <cell r="H8">
            <v>-5361.33</v>
          </cell>
          <cell r="I8">
            <v>-6407.2</v>
          </cell>
        </row>
        <row r="9">
          <cell r="A9">
            <v>23518</v>
          </cell>
          <cell r="B9" t="str">
            <v>ASTORIA___5</v>
          </cell>
          <cell r="C9">
            <v>-28813.919999999995</v>
          </cell>
          <cell r="D9">
            <v>-2914.2899999999995</v>
          </cell>
          <cell r="E9">
            <v>-6161.55</v>
          </cell>
          <cell r="F9">
            <v>-3451.1499999999992</v>
          </cell>
          <cell r="G9">
            <v>-4573.33</v>
          </cell>
          <cell r="H9">
            <v>-5306.4</v>
          </cell>
          <cell r="I9">
            <v>-6407.2</v>
          </cell>
        </row>
        <row r="10">
          <cell r="A10">
            <v>23519</v>
          </cell>
          <cell r="B10" t="str">
            <v>POLETTI____</v>
          </cell>
          <cell r="C10">
            <v>-21074.650000000012</v>
          </cell>
          <cell r="D10">
            <v>-2363.02</v>
          </cell>
          <cell r="E10">
            <v>-1573.8700000000001</v>
          </cell>
          <cell r="F10">
            <v>-3730.37</v>
          </cell>
          <cell r="G10">
            <v>-2244.48</v>
          </cell>
          <cell r="H10">
            <v>-5291.8099999999995</v>
          </cell>
          <cell r="I10">
            <v>-5871.1000000000013</v>
          </cell>
        </row>
        <row r="11">
          <cell r="A11">
            <v>23520</v>
          </cell>
          <cell r="B11" t="str">
            <v>ARTHUR KILL_GT_1</v>
          </cell>
          <cell r="C11">
            <v>-30302.47</v>
          </cell>
          <cell r="D11">
            <v>-2978.3199999999997</v>
          </cell>
          <cell r="E11">
            <v>-6861.45</v>
          </cell>
          <cell r="F11">
            <v>-3503.9199999999996</v>
          </cell>
          <cell r="G11">
            <v>-5190.25</v>
          </cell>
          <cell r="H11">
            <v>-5361.33</v>
          </cell>
          <cell r="I11">
            <v>-6407.2</v>
          </cell>
        </row>
        <row r="12">
          <cell r="A12">
            <v>23522</v>
          </cell>
          <cell r="B12" t="str">
            <v>WADING RIVER_IC_1</v>
          </cell>
          <cell r="C12">
            <v>-37378.680000000008</v>
          </cell>
          <cell r="D12">
            <v>-2302.94</v>
          </cell>
          <cell r="E12">
            <v>-868.07999999999993</v>
          </cell>
          <cell r="F12">
            <v>-18271.7</v>
          </cell>
          <cell r="G12">
            <v>-5125.1400000000003</v>
          </cell>
          <cell r="H12">
            <v>-5235.420000000001</v>
          </cell>
          <cell r="I12">
            <v>-5575.4</v>
          </cell>
        </row>
        <row r="13">
          <cell r="A13">
            <v>23523</v>
          </cell>
          <cell r="B13" t="str">
            <v>ASTORIA_GT_1</v>
          </cell>
          <cell r="C13">
            <v>-30302.47</v>
          </cell>
          <cell r="D13">
            <v>-2978.3199999999997</v>
          </cell>
          <cell r="E13">
            <v>-6861.45</v>
          </cell>
          <cell r="F13">
            <v>-3503.9199999999996</v>
          </cell>
          <cell r="G13">
            <v>-5190.25</v>
          </cell>
          <cell r="H13">
            <v>-5361.33</v>
          </cell>
          <cell r="I13">
            <v>-6407.2</v>
          </cell>
        </row>
        <row r="14">
          <cell r="A14">
            <v>23524</v>
          </cell>
          <cell r="B14" t="str">
            <v>EAST RIVER___7</v>
          </cell>
          <cell r="C14">
            <v>-21087.750000000011</v>
          </cell>
          <cell r="D14">
            <v>-2363.02</v>
          </cell>
          <cell r="E14">
            <v>-1574.2</v>
          </cell>
          <cell r="F14">
            <v>-3729.9300000000003</v>
          </cell>
          <cell r="G14">
            <v>-2235.6699999999996</v>
          </cell>
          <cell r="H14">
            <v>-5291.8099999999995</v>
          </cell>
          <cell r="I14">
            <v>-5893.1200000000008</v>
          </cell>
        </row>
        <row r="15">
          <cell r="A15">
            <v>23526</v>
          </cell>
          <cell r="B15" t="str">
            <v>BOWLINE___1</v>
          </cell>
          <cell r="C15">
            <v>-8921.6300000000028</v>
          </cell>
          <cell r="D15">
            <v>-2242.89</v>
          </cell>
          <cell r="E15">
            <v>-318.07</v>
          </cell>
          <cell r="F15">
            <v>-2447.11</v>
          </cell>
          <cell r="G15">
            <v>-1562.3300000000004</v>
          </cell>
          <cell r="H15">
            <v>-1877.4500000000003</v>
          </cell>
          <cell r="I15">
            <v>-473.78000000000009</v>
          </cell>
        </row>
        <row r="16">
          <cell r="A16">
            <v>23527</v>
          </cell>
          <cell r="B16" t="str">
            <v>ADK_NYS___DAM</v>
          </cell>
          <cell r="C16">
            <v>-12443.560000000009</v>
          </cell>
          <cell r="D16">
            <v>-2928.72</v>
          </cell>
          <cell r="E16">
            <v>-775.18</v>
          </cell>
          <cell r="F16">
            <v>-3145.3899999999994</v>
          </cell>
          <cell r="G16">
            <v>-2020.76</v>
          </cell>
          <cell r="H16">
            <v>-2773.8900000000003</v>
          </cell>
          <cell r="I16">
            <v>-799.62000000000012</v>
          </cell>
        </row>
        <row r="17">
          <cell r="A17">
            <v>23528</v>
          </cell>
          <cell r="B17" t="str">
            <v>NEG_PENN_ALLEGHNY</v>
          </cell>
          <cell r="C17">
            <v>-3142.2899999999995</v>
          </cell>
          <cell r="D17">
            <v>-742.81000000000006</v>
          </cell>
          <cell r="E17">
            <v>-176.67</v>
          </cell>
          <cell r="F17">
            <v>-885.35999999999979</v>
          </cell>
          <cell r="G17">
            <v>-515.88</v>
          </cell>
          <cell r="H17">
            <v>-654.39000000000021</v>
          </cell>
          <cell r="I17">
            <v>-167.17999999999998</v>
          </cell>
        </row>
        <row r="18">
          <cell r="A18">
            <v>23530</v>
          </cell>
          <cell r="B18" t="str">
            <v>INDIAN POINT___2</v>
          </cell>
          <cell r="C18">
            <v>-9252.590000000002</v>
          </cell>
          <cell r="D18">
            <v>-2255.67</v>
          </cell>
          <cell r="E18">
            <v>-928.7399999999999</v>
          </cell>
          <cell r="F18">
            <v>-2460.4700000000012</v>
          </cell>
          <cell r="G18">
            <v>-1578.7899999999997</v>
          </cell>
          <cell r="H18">
            <v>-1642.29</v>
          </cell>
          <cell r="I18">
            <v>-386.63</v>
          </cell>
        </row>
        <row r="19">
          <cell r="A19">
            <v>23531</v>
          </cell>
          <cell r="B19" t="str">
            <v>INDIAN POINT___3</v>
          </cell>
          <cell r="C19">
            <v>-9067.9800000000032</v>
          </cell>
          <cell r="D19">
            <v>-2279.2899999999995</v>
          </cell>
          <cell r="E19">
            <v>-303.57</v>
          </cell>
          <cell r="F19">
            <v>-2500.9100000000003</v>
          </cell>
          <cell r="G19">
            <v>-1591.33</v>
          </cell>
          <cell r="H19">
            <v>-1911.1899999999991</v>
          </cell>
          <cell r="I19">
            <v>-481.69</v>
          </cell>
        </row>
        <row r="20">
          <cell r="A20">
            <v>23533</v>
          </cell>
          <cell r="B20" t="str">
            <v>RAVENSWOOD___1</v>
          </cell>
          <cell r="C20">
            <v>-30302.47</v>
          </cell>
          <cell r="D20">
            <v>-2978.3199999999997</v>
          </cell>
          <cell r="E20">
            <v>-6861.45</v>
          </cell>
          <cell r="F20">
            <v>-3503.9199999999996</v>
          </cell>
          <cell r="G20">
            <v>-5190.25</v>
          </cell>
          <cell r="H20">
            <v>-5361.33</v>
          </cell>
          <cell r="I20">
            <v>-6407.2</v>
          </cell>
        </row>
        <row r="21">
          <cell r="A21">
            <v>23534</v>
          </cell>
          <cell r="B21" t="str">
            <v>RAVENSWOOD___2</v>
          </cell>
          <cell r="C21">
            <v>-30302.47</v>
          </cell>
          <cell r="D21">
            <v>-2978.3199999999997</v>
          </cell>
          <cell r="E21">
            <v>-6861.45</v>
          </cell>
          <cell r="F21">
            <v>-3503.9199999999996</v>
          </cell>
          <cell r="G21">
            <v>-5190.25</v>
          </cell>
          <cell r="H21">
            <v>-5361.33</v>
          </cell>
          <cell r="I21">
            <v>-6407.2</v>
          </cell>
        </row>
        <row r="22">
          <cell r="A22">
            <v>23535</v>
          </cell>
          <cell r="B22" t="str">
            <v>RAVENSWOOD___3</v>
          </cell>
          <cell r="C22">
            <v>-18787.45</v>
          </cell>
          <cell r="D22">
            <v>-2359.2299999999996</v>
          </cell>
          <cell r="E22">
            <v>-1513.17</v>
          </cell>
          <cell r="F22">
            <v>-2440.7999999999997</v>
          </cell>
          <cell r="G22">
            <v>-2320.0700000000002</v>
          </cell>
          <cell r="H22">
            <v>-5206.1100000000015</v>
          </cell>
          <cell r="I22">
            <v>-4948.0700000000006</v>
          </cell>
        </row>
        <row r="23">
          <cell r="A23">
            <v>23536</v>
          </cell>
          <cell r="B23" t="str">
            <v>ASTORIA GT2____</v>
          </cell>
          <cell r="C23">
            <v>-30302.47</v>
          </cell>
          <cell r="D23">
            <v>-2978.3199999999997</v>
          </cell>
          <cell r="E23">
            <v>-6861.45</v>
          </cell>
          <cell r="F23">
            <v>-3503.9199999999996</v>
          </cell>
          <cell r="G23">
            <v>-5190.25</v>
          </cell>
          <cell r="H23">
            <v>-5361.33</v>
          </cell>
          <cell r="I23">
            <v>-6407.2</v>
          </cell>
        </row>
        <row r="24">
          <cell r="A24">
            <v>23538</v>
          </cell>
          <cell r="B24" t="str">
            <v>WATERSIDE___6 8 9</v>
          </cell>
          <cell r="C24">
            <v>-30302.47</v>
          </cell>
          <cell r="D24">
            <v>-2978.3199999999997</v>
          </cell>
          <cell r="E24">
            <v>-6861.45</v>
          </cell>
          <cell r="F24">
            <v>-3503.9199999999996</v>
          </cell>
          <cell r="G24">
            <v>-5190.25</v>
          </cell>
          <cell r="H24">
            <v>-5361.33</v>
          </cell>
          <cell r="I24">
            <v>-6407.2</v>
          </cell>
        </row>
        <row r="25">
          <cell r="A25">
            <v>23540</v>
          </cell>
          <cell r="B25" t="str">
            <v>HUDSON AVE_GT_4</v>
          </cell>
          <cell r="C25">
            <v>-19878.600000000006</v>
          </cell>
          <cell r="D25">
            <v>-2363.0699999999997</v>
          </cell>
          <cell r="E25">
            <v>-1574.0400000000002</v>
          </cell>
          <cell r="F25">
            <v>-3731.0200000000004</v>
          </cell>
          <cell r="G25">
            <v>-2244.96</v>
          </cell>
          <cell r="H25">
            <v>-5290.0299999999988</v>
          </cell>
          <cell r="I25">
            <v>-4675.4799999999996</v>
          </cell>
        </row>
        <row r="26">
          <cell r="A26">
            <v>23541</v>
          </cell>
          <cell r="B26" t="str">
            <v>KIAC_JFK_AIRPORT</v>
          </cell>
          <cell r="C26">
            <v>-19863.420000000006</v>
          </cell>
          <cell r="D26">
            <v>-2363.0699999999997</v>
          </cell>
          <cell r="E26">
            <v>-1574.0400000000002</v>
          </cell>
          <cell r="F26">
            <v>-3731.0200000000004</v>
          </cell>
          <cell r="G26">
            <v>-2244.96</v>
          </cell>
          <cell r="H26">
            <v>-5290.0299999999988</v>
          </cell>
          <cell r="I26">
            <v>-4660.3</v>
          </cell>
        </row>
        <row r="27">
          <cell r="A27">
            <v>23543</v>
          </cell>
          <cell r="B27" t="str">
            <v>KINTIGH____</v>
          </cell>
          <cell r="C27">
            <v>-1247.0499999999997</v>
          </cell>
          <cell r="D27">
            <v>-281.05</v>
          </cell>
          <cell r="E27">
            <v>-116.96</v>
          </cell>
          <cell r="F27">
            <v>-339.67000000000013</v>
          </cell>
          <cell r="G27">
            <v>-198.67000000000002</v>
          </cell>
          <cell r="H27">
            <v>-249.90999999999994</v>
          </cell>
          <cell r="I27">
            <v>-60.790000000000006</v>
          </cell>
        </row>
        <row r="28">
          <cell r="A28">
            <v>23545</v>
          </cell>
          <cell r="B28" t="str">
            <v>BARRETT___1</v>
          </cell>
          <cell r="C28">
            <v>-52774.659999999982</v>
          </cell>
          <cell r="D28">
            <v>-2980.2200000000003</v>
          </cell>
          <cell r="E28">
            <v>-8893.0200000000023</v>
          </cell>
          <cell r="F28">
            <v>-24660.92</v>
          </cell>
          <cell r="G28">
            <v>-5386.5599999999995</v>
          </cell>
          <cell r="H28">
            <v>-5242.84</v>
          </cell>
          <cell r="I28">
            <v>-5611.1</v>
          </cell>
        </row>
        <row r="29">
          <cell r="A29">
            <v>23546</v>
          </cell>
          <cell r="B29" t="str">
            <v>BARRETT___2</v>
          </cell>
          <cell r="C29">
            <v>-52668.349999999984</v>
          </cell>
          <cell r="D29">
            <v>-2980.2200000000003</v>
          </cell>
          <cell r="E29">
            <v>-8786.7100000000009</v>
          </cell>
          <cell r="F29">
            <v>-24660.92</v>
          </cell>
          <cell r="G29">
            <v>-5386.5599999999995</v>
          </cell>
          <cell r="H29">
            <v>-5242.84</v>
          </cell>
          <cell r="I29">
            <v>-5611.1</v>
          </cell>
        </row>
        <row r="30">
          <cell r="A30">
            <v>23547</v>
          </cell>
          <cell r="B30" t="str">
            <v>WADING RIVER_IC_2</v>
          </cell>
          <cell r="C30">
            <v>-37378.680000000008</v>
          </cell>
          <cell r="D30">
            <v>-2302.94</v>
          </cell>
          <cell r="E30">
            <v>-868.07999999999993</v>
          </cell>
          <cell r="F30">
            <v>-18271.7</v>
          </cell>
          <cell r="G30">
            <v>-5125.1400000000003</v>
          </cell>
          <cell r="H30">
            <v>-5235.420000000001</v>
          </cell>
          <cell r="I30">
            <v>-5575.4</v>
          </cell>
        </row>
        <row r="31">
          <cell r="A31">
            <v>23548</v>
          </cell>
          <cell r="B31" t="str">
            <v>FAR ROCKAWAY___4</v>
          </cell>
          <cell r="C31">
            <v>-47781.909999999967</v>
          </cell>
          <cell r="D31">
            <v>-2781.18</v>
          </cell>
          <cell r="E31">
            <v>-6436.99</v>
          </cell>
          <cell r="F31">
            <v>-22423.020000000004</v>
          </cell>
          <cell r="G31">
            <v>-5297.2300000000005</v>
          </cell>
          <cell r="H31">
            <v>-5245.07</v>
          </cell>
          <cell r="I31">
            <v>-5598.42</v>
          </cell>
        </row>
        <row r="32">
          <cell r="A32">
            <v>23550</v>
          </cell>
          <cell r="B32" t="str">
            <v>GLENWOOD___4</v>
          </cell>
          <cell r="C32">
            <v>-41522.909999999989</v>
          </cell>
          <cell r="D32">
            <v>-2550.1200000000003</v>
          </cell>
          <cell r="E32">
            <v>-3492.92</v>
          </cell>
          <cell r="F32">
            <v>-19467.36</v>
          </cell>
          <cell r="G32">
            <v>-5178.12</v>
          </cell>
          <cell r="H32">
            <v>-5252.6900000000005</v>
          </cell>
          <cell r="I32">
            <v>-5581.6999999999989</v>
          </cell>
        </row>
        <row r="33">
          <cell r="A33">
            <v>23551</v>
          </cell>
          <cell r="B33" t="str">
            <v>NORTHPORT___1</v>
          </cell>
          <cell r="C33">
            <v>-35148.01</v>
          </cell>
          <cell r="D33">
            <v>-2296.64</v>
          </cell>
          <cell r="E33">
            <v>-64.169999999999931</v>
          </cell>
          <cell r="F33">
            <v>-17406.609999999997</v>
          </cell>
          <cell r="G33">
            <v>-4570.34</v>
          </cell>
          <cell r="H33">
            <v>-5235.1100000000006</v>
          </cell>
          <cell r="I33">
            <v>-5575.1399999999994</v>
          </cell>
        </row>
        <row r="34">
          <cell r="A34">
            <v>23552</v>
          </cell>
          <cell r="B34" t="str">
            <v>NORTHPORT___2</v>
          </cell>
          <cell r="C34">
            <v>-35008.199999999997</v>
          </cell>
          <cell r="D34">
            <v>-2296.64</v>
          </cell>
          <cell r="E34">
            <v>75.640000000000015</v>
          </cell>
          <cell r="F34">
            <v>-17406.609999999997</v>
          </cell>
          <cell r="G34">
            <v>-4570.34</v>
          </cell>
          <cell r="H34">
            <v>-5235.1100000000006</v>
          </cell>
          <cell r="I34">
            <v>-5575.1399999999994</v>
          </cell>
        </row>
        <row r="35">
          <cell r="A35">
            <v>23553</v>
          </cell>
          <cell r="B35" t="str">
            <v>NORTHPORT___3</v>
          </cell>
          <cell r="C35">
            <v>-36223.410000000003</v>
          </cell>
          <cell r="D35">
            <v>-2158.5199999999995</v>
          </cell>
          <cell r="E35">
            <v>-411.06000000000006</v>
          </cell>
          <cell r="F35">
            <v>-18205.090000000004</v>
          </cell>
          <cell r="G35">
            <v>-4676.04</v>
          </cell>
          <cell r="H35">
            <v>-5236.0400000000009</v>
          </cell>
          <cell r="I35">
            <v>-5536.6600000000008</v>
          </cell>
        </row>
        <row r="36">
          <cell r="A36">
            <v>23555</v>
          </cell>
          <cell r="B36" t="str">
            <v>PORT_JEFF_3</v>
          </cell>
          <cell r="C36">
            <v>-37378.730000000003</v>
          </cell>
          <cell r="D36">
            <v>-2302.8900000000003</v>
          </cell>
          <cell r="E36">
            <v>-868.35</v>
          </cell>
          <cell r="F36">
            <v>-18271.829999999998</v>
          </cell>
          <cell r="G36">
            <v>-5124.84</v>
          </cell>
          <cell r="H36">
            <v>-5235.420000000001</v>
          </cell>
          <cell r="I36">
            <v>-5575.4</v>
          </cell>
        </row>
        <row r="37">
          <cell r="A37">
            <v>23557</v>
          </cell>
          <cell r="B37" t="str">
            <v>HUNTLEY___63</v>
          </cell>
          <cell r="C37">
            <v>-1468.47</v>
          </cell>
          <cell r="D37">
            <v>-332.27000000000004</v>
          </cell>
          <cell r="E37">
            <v>-123.47000000000003</v>
          </cell>
          <cell r="F37">
            <v>-403.62999999999994</v>
          </cell>
          <cell r="G37">
            <v>-236.79000000000005</v>
          </cell>
          <cell r="H37">
            <v>-298.96999999999997</v>
          </cell>
          <cell r="I37">
            <v>-73.34</v>
          </cell>
        </row>
        <row r="38">
          <cell r="A38">
            <v>23558</v>
          </cell>
          <cell r="B38" t="str">
            <v>HUNTLEY___64</v>
          </cell>
          <cell r="C38">
            <v>-1468.47</v>
          </cell>
          <cell r="D38">
            <v>-332.27000000000004</v>
          </cell>
          <cell r="E38">
            <v>-123.47000000000003</v>
          </cell>
          <cell r="F38">
            <v>-403.62999999999994</v>
          </cell>
          <cell r="G38">
            <v>-236.79000000000005</v>
          </cell>
          <cell r="H38">
            <v>-298.96999999999997</v>
          </cell>
          <cell r="I38">
            <v>-73.34</v>
          </cell>
        </row>
        <row r="39">
          <cell r="A39">
            <v>23559</v>
          </cell>
          <cell r="B39" t="str">
            <v>HUNTLEY___65</v>
          </cell>
          <cell r="C39">
            <v>-1468.47</v>
          </cell>
          <cell r="D39">
            <v>-332.27000000000004</v>
          </cell>
          <cell r="E39">
            <v>-123.47000000000003</v>
          </cell>
          <cell r="F39">
            <v>-403.62999999999994</v>
          </cell>
          <cell r="G39">
            <v>-236.79000000000005</v>
          </cell>
          <cell r="H39">
            <v>-298.96999999999997</v>
          </cell>
          <cell r="I39">
            <v>-73.34</v>
          </cell>
        </row>
        <row r="40">
          <cell r="A40">
            <v>23560</v>
          </cell>
          <cell r="B40" t="str">
            <v>HUNTLEY___66</v>
          </cell>
          <cell r="C40">
            <v>-1468.47</v>
          </cell>
          <cell r="D40">
            <v>-332.27000000000004</v>
          </cell>
          <cell r="E40">
            <v>-123.47000000000003</v>
          </cell>
          <cell r="F40">
            <v>-403.62999999999994</v>
          </cell>
          <cell r="G40">
            <v>-236.79000000000005</v>
          </cell>
          <cell r="H40">
            <v>-298.96999999999997</v>
          </cell>
          <cell r="I40">
            <v>-73.34</v>
          </cell>
        </row>
        <row r="41">
          <cell r="A41">
            <v>23561</v>
          </cell>
          <cell r="B41" t="str">
            <v>HUNTLEY___67</v>
          </cell>
          <cell r="C41">
            <v>-1471.049999999999</v>
          </cell>
          <cell r="D41">
            <v>-332.60999999999996</v>
          </cell>
          <cell r="E41">
            <v>-123.59000000000003</v>
          </cell>
          <cell r="F41">
            <v>-404.95999999999992</v>
          </cell>
          <cell r="G41">
            <v>-237.43000000000004</v>
          </cell>
          <cell r="H41">
            <v>-299.35999999999996</v>
          </cell>
          <cell r="I41">
            <v>-73.099999999999994</v>
          </cell>
        </row>
        <row r="42">
          <cell r="A42">
            <v>23562</v>
          </cell>
          <cell r="B42" t="str">
            <v>HUNTLEY___68</v>
          </cell>
          <cell r="C42">
            <v>-1471.049999999999</v>
          </cell>
          <cell r="D42">
            <v>-332.60999999999996</v>
          </cell>
          <cell r="E42">
            <v>-123.59000000000003</v>
          </cell>
          <cell r="F42">
            <v>-404.95999999999992</v>
          </cell>
          <cell r="G42">
            <v>-237.43000000000004</v>
          </cell>
          <cell r="H42">
            <v>-299.35999999999996</v>
          </cell>
          <cell r="I42">
            <v>-73.099999999999994</v>
          </cell>
        </row>
        <row r="43">
          <cell r="A43">
            <v>23563</v>
          </cell>
          <cell r="B43" t="str">
            <v>DUNKIRK___1</v>
          </cell>
          <cell r="C43">
            <v>-1702.7800000000009</v>
          </cell>
          <cell r="D43">
            <v>-388.85000000000008</v>
          </cell>
          <cell r="E43">
            <v>-130.63</v>
          </cell>
          <cell r="F43">
            <v>-471.6099999999999</v>
          </cell>
          <cell r="G43">
            <v>-275.36999999999995</v>
          </cell>
          <cell r="H43">
            <v>-350.13</v>
          </cell>
          <cell r="I43">
            <v>-86.19</v>
          </cell>
        </row>
        <row r="44">
          <cell r="A44">
            <v>23564</v>
          </cell>
          <cell r="B44" t="str">
            <v>DUNKIRK___2</v>
          </cell>
          <cell r="C44">
            <v>-1702.7800000000009</v>
          </cell>
          <cell r="D44">
            <v>-388.85000000000008</v>
          </cell>
          <cell r="E44">
            <v>-130.63</v>
          </cell>
          <cell r="F44">
            <v>-471.6099999999999</v>
          </cell>
          <cell r="G44">
            <v>-275.36999999999995</v>
          </cell>
          <cell r="H44">
            <v>-350.13</v>
          </cell>
          <cell r="I44">
            <v>-86.19</v>
          </cell>
        </row>
        <row r="45">
          <cell r="A45">
            <v>23565</v>
          </cell>
          <cell r="B45" t="str">
            <v>DUNKIRK___3</v>
          </cell>
          <cell r="C45">
            <v>-1722.359999999999</v>
          </cell>
          <cell r="D45">
            <v>-394.27</v>
          </cell>
          <cell r="E45">
            <v>-131.45000000000002</v>
          </cell>
          <cell r="F45">
            <v>-476.8</v>
          </cell>
          <cell r="G45">
            <v>-278.67000000000007</v>
          </cell>
          <cell r="H45">
            <v>-354.08</v>
          </cell>
          <cell r="I45">
            <v>-87.089999999999975</v>
          </cell>
        </row>
        <row r="46">
          <cell r="A46">
            <v>23566</v>
          </cell>
          <cell r="B46" t="str">
            <v>DUNKIRK___4</v>
          </cell>
          <cell r="C46">
            <v>-1722.4899999999991</v>
          </cell>
          <cell r="D46">
            <v>-394.27</v>
          </cell>
          <cell r="E46">
            <v>-131.45000000000002</v>
          </cell>
          <cell r="F46">
            <v>-476.93</v>
          </cell>
          <cell r="G46">
            <v>-278.67000000000007</v>
          </cell>
          <cell r="H46">
            <v>-354.08</v>
          </cell>
          <cell r="I46">
            <v>-87.089999999999975</v>
          </cell>
        </row>
        <row r="47">
          <cell r="A47">
            <v>23567</v>
          </cell>
          <cell r="B47" t="str">
            <v>INDECK___ILION</v>
          </cell>
          <cell r="C47">
            <v>208.57000000000002</v>
          </cell>
          <cell r="D47">
            <v>61.430000000000007</v>
          </cell>
          <cell r="E47">
            <v>12.08</v>
          </cell>
          <cell r="F47">
            <v>44.269999999999982</v>
          </cell>
          <cell r="G47">
            <v>38.049999999999997</v>
          </cell>
          <cell r="H47">
            <v>44.030000000000008</v>
          </cell>
          <cell r="I47">
            <v>8.7099999999999991</v>
          </cell>
        </row>
        <row r="48">
          <cell r="A48">
            <v>23571</v>
          </cell>
          <cell r="B48" t="str">
            <v>ALBANY___1</v>
          </cell>
          <cell r="C48">
            <v>-12247.350000000006</v>
          </cell>
          <cell r="D48">
            <v>-2911.9199999999996</v>
          </cell>
          <cell r="E48">
            <v>-766.25</v>
          </cell>
          <cell r="F48">
            <v>-3129.2999999999997</v>
          </cell>
          <cell r="G48">
            <v>-1999.3100000000004</v>
          </cell>
          <cell r="H48">
            <v>-2699.66</v>
          </cell>
          <cell r="I48">
            <v>-740.9100000000002</v>
          </cell>
        </row>
        <row r="49">
          <cell r="A49">
            <v>23572</v>
          </cell>
          <cell r="B49" t="str">
            <v>ALBANY___2</v>
          </cell>
          <cell r="C49">
            <v>-12247.350000000006</v>
          </cell>
          <cell r="D49">
            <v>-2911.9199999999996</v>
          </cell>
          <cell r="E49">
            <v>-766.25</v>
          </cell>
          <cell r="F49">
            <v>-3129.2999999999997</v>
          </cell>
          <cell r="G49">
            <v>-1999.3100000000004</v>
          </cell>
          <cell r="H49">
            <v>-2699.66</v>
          </cell>
          <cell r="I49">
            <v>-740.9100000000002</v>
          </cell>
        </row>
        <row r="50">
          <cell r="A50">
            <v>23573</v>
          </cell>
          <cell r="B50" t="str">
            <v>ALBANY___3</v>
          </cell>
          <cell r="C50">
            <v>-12247.350000000006</v>
          </cell>
          <cell r="D50">
            <v>-2911.9199999999996</v>
          </cell>
          <cell r="E50">
            <v>-766.25</v>
          </cell>
          <cell r="F50">
            <v>-3129.2999999999997</v>
          </cell>
          <cell r="G50">
            <v>-1999.3100000000004</v>
          </cell>
          <cell r="H50">
            <v>-2699.66</v>
          </cell>
          <cell r="I50">
            <v>-740.9100000000002</v>
          </cell>
        </row>
        <row r="51">
          <cell r="A51">
            <v>23574</v>
          </cell>
          <cell r="B51" t="str">
            <v>ALBANY___4</v>
          </cell>
          <cell r="C51">
            <v>-12247.350000000006</v>
          </cell>
          <cell r="D51">
            <v>-2911.9199999999996</v>
          </cell>
          <cell r="E51">
            <v>-766.25</v>
          </cell>
          <cell r="F51">
            <v>-3129.2999999999997</v>
          </cell>
          <cell r="G51">
            <v>-1999.3100000000004</v>
          </cell>
          <cell r="H51">
            <v>-2699.66</v>
          </cell>
          <cell r="I51">
            <v>-740.9100000000002</v>
          </cell>
        </row>
        <row r="52">
          <cell r="A52">
            <v>23575</v>
          </cell>
          <cell r="B52" t="str">
            <v>NINE_MILE_1</v>
          </cell>
          <cell r="C52">
            <v>-169.75000000000011</v>
          </cell>
          <cell r="D52">
            <v>-140.72000000000003</v>
          </cell>
          <cell r="E52">
            <v>332.28000000000003</v>
          </cell>
          <cell r="F52">
            <v>-164.27</v>
          </cell>
          <cell r="G52">
            <v>-58.040000000000013</v>
          </cell>
          <cell r="H52">
            <v>-115.25999999999999</v>
          </cell>
          <cell r="I52">
            <v>-23.74</v>
          </cell>
        </row>
        <row r="53">
          <cell r="A53">
            <v>23579</v>
          </cell>
          <cell r="B53" t="str">
            <v>GOUDEY___7</v>
          </cell>
          <cell r="C53">
            <v>-3031.6500000000015</v>
          </cell>
          <cell r="D53">
            <v>-725.13999999999976</v>
          </cell>
          <cell r="E53">
            <v>-172.67000000000002</v>
          </cell>
          <cell r="F53">
            <v>-849.90999999999974</v>
          </cell>
          <cell r="G53">
            <v>-495.82</v>
          </cell>
          <cell r="H53">
            <v>-627.82000000000005</v>
          </cell>
          <cell r="I53">
            <v>-160.29</v>
          </cell>
        </row>
        <row r="54">
          <cell r="A54">
            <v>23580</v>
          </cell>
          <cell r="B54" t="str">
            <v>GOUDEY___8</v>
          </cell>
          <cell r="C54">
            <v>-3031.6500000000015</v>
          </cell>
          <cell r="D54">
            <v>-725.13999999999976</v>
          </cell>
          <cell r="E54">
            <v>-172.67000000000002</v>
          </cell>
          <cell r="F54">
            <v>-849.90999999999974</v>
          </cell>
          <cell r="G54">
            <v>-495.82</v>
          </cell>
          <cell r="H54">
            <v>-627.82000000000005</v>
          </cell>
          <cell r="I54">
            <v>-160.29</v>
          </cell>
        </row>
        <row r="55">
          <cell r="A55">
            <v>23582</v>
          </cell>
          <cell r="B55" t="str">
            <v>GREENIDGE___3</v>
          </cell>
          <cell r="C55">
            <v>-1829.3099999999997</v>
          </cell>
          <cell r="D55">
            <v>-418.93999999999994</v>
          </cell>
          <cell r="E55">
            <v>-135.24</v>
          </cell>
          <cell r="F55">
            <v>-511.31999999999994</v>
          </cell>
          <cell r="G55">
            <v>-291.66000000000003</v>
          </cell>
          <cell r="H55">
            <v>-377.64</v>
          </cell>
          <cell r="I55">
            <v>-94.509999999999991</v>
          </cell>
        </row>
        <row r="56">
          <cell r="A56">
            <v>23583</v>
          </cell>
          <cell r="B56" t="str">
            <v>GREENIDGE___4</v>
          </cell>
          <cell r="C56">
            <v>-1829.3099999999997</v>
          </cell>
          <cell r="D56">
            <v>-418.93999999999994</v>
          </cell>
          <cell r="E56">
            <v>-135.24</v>
          </cell>
          <cell r="F56">
            <v>-511.31999999999994</v>
          </cell>
          <cell r="G56">
            <v>-291.66000000000003</v>
          </cell>
          <cell r="H56">
            <v>-377.64</v>
          </cell>
          <cell r="I56">
            <v>-94.509999999999991</v>
          </cell>
        </row>
        <row r="57">
          <cell r="A57">
            <v>23584</v>
          </cell>
          <cell r="B57" t="str">
            <v>MILLIKEN___1</v>
          </cell>
          <cell r="C57">
            <v>-1628.43</v>
          </cell>
          <cell r="D57">
            <v>-365.29000000000008</v>
          </cell>
          <cell r="E57">
            <v>-130.81</v>
          </cell>
          <cell r="F57">
            <v>-452.91</v>
          </cell>
          <cell r="G57">
            <v>-262.93</v>
          </cell>
          <cell r="H57">
            <v>-332.52999999999992</v>
          </cell>
          <cell r="I57">
            <v>-83.960000000000008</v>
          </cell>
        </row>
        <row r="58">
          <cell r="A58">
            <v>23585</v>
          </cell>
          <cell r="B58" t="str">
            <v>MILLIKEN___2</v>
          </cell>
          <cell r="C58">
            <v>-1628.43</v>
          </cell>
          <cell r="D58">
            <v>-365.29000000000008</v>
          </cell>
          <cell r="E58">
            <v>-130.81</v>
          </cell>
          <cell r="F58">
            <v>-452.91</v>
          </cell>
          <cell r="G58">
            <v>-262.93</v>
          </cell>
          <cell r="H58">
            <v>-332.52999999999992</v>
          </cell>
          <cell r="I58">
            <v>-83.960000000000008</v>
          </cell>
        </row>
        <row r="59">
          <cell r="A59">
            <v>23586</v>
          </cell>
          <cell r="B59" t="str">
            <v>DANSKAMMER___1</v>
          </cell>
          <cell r="C59">
            <v>-10551.719999999998</v>
          </cell>
          <cell r="D59">
            <v>-2337.2000000000003</v>
          </cell>
          <cell r="E59">
            <v>-648.91999999999996</v>
          </cell>
          <cell r="F59">
            <v>-2562.81</v>
          </cell>
          <cell r="G59">
            <v>-1602.26</v>
          </cell>
          <cell r="H59">
            <v>-2675.2200000000003</v>
          </cell>
          <cell r="I59">
            <v>-725.31</v>
          </cell>
        </row>
        <row r="60">
          <cell r="A60">
            <v>23587</v>
          </cell>
          <cell r="B60" t="str">
            <v>ROSETON___1</v>
          </cell>
          <cell r="C60">
            <v>-10486.449999999999</v>
          </cell>
          <cell r="D60">
            <v>-2262.64</v>
          </cell>
          <cell r="E60">
            <v>-636.05999999999995</v>
          </cell>
          <cell r="F60">
            <v>-2484.2500000000014</v>
          </cell>
          <cell r="G60">
            <v>-1544.0899999999997</v>
          </cell>
          <cell r="H60">
            <v>-2804.5399999999991</v>
          </cell>
          <cell r="I60">
            <v>-754.87</v>
          </cell>
        </row>
        <row r="61">
          <cell r="A61">
            <v>23588</v>
          </cell>
          <cell r="B61" t="str">
            <v>ROSETON___2</v>
          </cell>
          <cell r="C61">
            <v>-10486.449999999999</v>
          </cell>
          <cell r="D61">
            <v>-2262.64</v>
          </cell>
          <cell r="E61">
            <v>-636.05999999999995</v>
          </cell>
          <cell r="F61">
            <v>-2484.2500000000014</v>
          </cell>
          <cell r="G61">
            <v>-1544.0899999999997</v>
          </cell>
          <cell r="H61">
            <v>-2804.5399999999991</v>
          </cell>
          <cell r="I61">
            <v>-754.87</v>
          </cell>
        </row>
        <row r="62">
          <cell r="A62">
            <v>23589</v>
          </cell>
          <cell r="B62" t="str">
            <v>DANSKAMMER___2</v>
          </cell>
          <cell r="C62">
            <v>-10551.719999999998</v>
          </cell>
          <cell r="D62">
            <v>-2337.2000000000003</v>
          </cell>
          <cell r="E62">
            <v>-648.91999999999996</v>
          </cell>
          <cell r="F62">
            <v>-2562.81</v>
          </cell>
          <cell r="G62">
            <v>-1602.26</v>
          </cell>
          <cell r="H62">
            <v>-2675.2200000000003</v>
          </cell>
          <cell r="I62">
            <v>-725.31</v>
          </cell>
        </row>
        <row r="63">
          <cell r="A63">
            <v>23590</v>
          </cell>
          <cell r="B63" t="str">
            <v>DANSKAMMER___3</v>
          </cell>
          <cell r="C63">
            <v>-10551.719999999998</v>
          </cell>
          <cell r="D63">
            <v>-2337.2000000000003</v>
          </cell>
          <cell r="E63">
            <v>-648.91999999999996</v>
          </cell>
          <cell r="F63">
            <v>-2562.81</v>
          </cell>
          <cell r="G63">
            <v>-1602.26</v>
          </cell>
          <cell r="H63">
            <v>-2675.2200000000003</v>
          </cell>
          <cell r="I63">
            <v>-725.31</v>
          </cell>
        </row>
        <row r="64">
          <cell r="A64">
            <v>23591</v>
          </cell>
          <cell r="B64" t="str">
            <v>DANSKAMMER___4</v>
          </cell>
          <cell r="C64">
            <v>-10551.719999999998</v>
          </cell>
          <cell r="D64">
            <v>-2337.2000000000003</v>
          </cell>
          <cell r="E64">
            <v>-648.91999999999996</v>
          </cell>
          <cell r="F64">
            <v>-2562.81</v>
          </cell>
          <cell r="G64">
            <v>-1602.26</v>
          </cell>
          <cell r="H64">
            <v>-2675.2200000000003</v>
          </cell>
          <cell r="I64">
            <v>-725.31</v>
          </cell>
        </row>
        <row r="65">
          <cell r="A65">
            <v>23592</v>
          </cell>
          <cell r="B65" t="str">
            <v>DANSKAMMER___DIESEL</v>
          </cell>
          <cell r="C65">
            <v>-10551.719999999998</v>
          </cell>
          <cell r="D65">
            <v>-2337.2000000000003</v>
          </cell>
          <cell r="E65">
            <v>-648.91999999999996</v>
          </cell>
          <cell r="F65">
            <v>-2562.81</v>
          </cell>
          <cell r="G65">
            <v>-1602.26</v>
          </cell>
          <cell r="H65">
            <v>-2675.2200000000003</v>
          </cell>
          <cell r="I65">
            <v>-725.31</v>
          </cell>
        </row>
        <row r="66">
          <cell r="A66">
            <v>23593</v>
          </cell>
          <cell r="B66" t="str">
            <v>LOVETT___5</v>
          </cell>
          <cell r="C66">
            <v>-8926.2900000000009</v>
          </cell>
          <cell r="D66">
            <v>-2236.5099999999998</v>
          </cell>
          <cell r="E66">
            <v>-341.66</v>
          </cell>
          <cell r="F66">
            <v>-2442.5799999999995</v>
          </cell>
          <cell r="G66">
            <v>-1548.22</v>
          </cell>
          <cell r="H66">
            <v>-1884.9899999999998</v>
          </cell>
          <cell r="I66">
            <v>-472.32999999999993</v>
          </cell>
        </row>
        <row r="67">
          <cell r="A67">
            <v>23595</v>
          </cell>
          <cell r="B67" t="str">
            <v>BOWLINE___2</v>
          </cell>
          <cell r="C67">
            <v>-8918.2799999999952</v>
          </cell>
          <cell r="D67">
            <v>-2243.56</v>
          </cell>
          <cell r="E67">
            <v>-317.34999999999997</v>
          </cell>
          <cell r="F67">
            <v>-2447.67</v>
          </cell>
          <cell r="G67">
            <v>-1563.48</v>
          </cell>
          <cell r="H67">
            <v>-1881.8400000000008</v>
          </cell>
          <cell r="I67">
            <v>-464.38</v>
          </cell>
        </row>
        <row r="68">
          <cell r="A68">
            <v>23598</v>
          </cell>
          <cell r="B68" t="str">
            <v>FITZPATRICK____</v>
          </cell>
          <cell r="C68">
            <v>-164.31</v>
          </cell>
          <cell r="D68">
            <v>-135.63</v>
          </cell>
          <cell r="E68">
            <v>314.74000000000012</v>
          </cell>
          <cell r="F68">
            <v>-157.55000000000004</v>
          </cell>
          <cell r="G68">
            <v>-53.52000000000001</v>
          </cell>
          <cell r="H68">
            <v>-109.47000000000001</v>
          </cell>
          <cell r="I68">
            <v>-22.879999999999995</v>
          </cell>
        </row>
        <row r="69">
          <cell r="A69">
            <v>23599</v>
          </cell>
          <cell r="B69" t="str">
            <v>GILBOA____</v>
          </cell>
          <cell r="C69">
            <v>-9442.7700000000023</v>
          </cell>
          <cell r="D69">
            <v>-2208.7599999999998</v>
          </cell>
          <cell r="E69">
            <v>-604.85</v>
          </cell>
          <cell r="F69">
            <v>-2454.3100000000004</v>
          </cell>
          <cell r="G69">
            <v>-1526.6799999999998</v>
          </cell>
          <cell r="H69">
            <v>-2106.1400000000003</v>
          </cell>
          <cell r="I69">
            <v>-542.03</v>
          </cell>
        </row>
        <row r="70">
          <cell r="A70">
            <v>23600</v>
          </cell>
          <cell r="B70" t="str">
            <v>ST LAWRENCE____</v>
          </cell>
          <cell r="C70">
            <v>280.07000000000016</v>
          </cell>
          <cell r="D70">
            <v>72.02</v>
          </cell>
          <cell r="E70">
            <v>13.040000000000001</v>
          </cell>
          <cell r="F70">
            <v>44.069999999999986</v>
          </cell>
          <cell r="G70">
            <v>37.70000000000001</v>
          </cell>
          <cell r="H70">
            <v>37.94</v>
          </cell>
          <cell r="I70">
            <v>75.299999999999983</v>
          </cell>
        </row>
        <row r="71">
          <cell r="A71">
            <v>23601</v>
          </cell>
          <cell r="B71" t="str">
            <v>WADING RIVER_IC_3</v>
          </cell>
          <cell r="C71">
            <v>-37378.680000000008</v>
          </cell>
          <cell r="D71">
            <v>-2302.94</v>
          </cell>
          <cell r="E71">
            <v>-868.07999999999993</v>
          </cell>
          <cell r="F71">
            <v>-18271.7</v>
          </cell>
          <cell r="G71">
            <v>-5125.1400000000003</v>
          </cell>
          <cell r="H71">
            <v>-5235.420000000001</v>
          </cell>
          <cell r="I71">
            <v>-5575.4</v>
          </cell>
        </row>
        <row r="72">
          <cell r="A72">
            <v>23603</v>
          </cell>
          <cell r="B72" t="str">
            <v>GINNA____</v>
          </cell>
          <cell r="C72">
            <v>-1141.5999999999999</v>
          </cell>
          <cell r="D72">
            <v>-254.91</v>
          </cell>
          <cell r="E72">
            <v>-115.19000000000001</v>
          </cell>
          <cell r="F72">
            <v>-308.05999999999989</v>
          </cell>
          <cell r="G72">
            <v>-180.66</v>
          </cell>
          <cell r="H72">
            <v>-228.2</v>
          </cell>
          <cell r="I72">
            <v>-54.579999999999991</v>
          </cell>
        </row>
        <row r="73">
          <cell r="A73">
            <v>23604</v>
          </cell>
          <cell r="B73" t="str">
            <v>STATION 5_MISC_HYD</v>
          </cell>
          <cell r="C73">
            <v>-1152.0899999999997</v>
          </cell>
          <cell r="D73">
            <v>-256.95</v>
          </cell>
          <cell r="E73">
            <v>-115.61</v>
          </cell>
          <cell r="F73">
            <v>-310.70999999999998</v>
          </cell>
          <cell r="G73">
            <v>-182.26999999999998</v>
          </cell>
          <cell r="H73">
            <v>-231.19</v>
          </cell>
          <cell r="I73">
            <v>-55.36</v>
          </cell>
        </row>
        <row r="74">
          <cell r="A74">
            <v>23606</v>
          </cell>
          <cell r="B74" t="str">
            <v>OSWEGO___5</v>
          </cell>
          <cell r="C74">
            <v>-725.05000000000041</v>
          </cell>
          <cell r="D74">
            <v>-161.05000000000001</v>
          </cell>
          <cell r="E74">
            <v>-83.96</v>
          </cell>
          <cell r="F74">
            <v>-189.37000000000006</v>
          </cell>
          <cell r="G74">
            <v>-131.18</v>
          </cell>
          <cell r="H74">
            <v>-132.53</v>
          </cell>
          <cell r="I74">
            <v>-26.96</v>
          </cell>
        </row>
        <row r="75">
          <cell r="A75">
            <v>23607</v>
          </cell>
          <cell r="B75" t="str">
            <v>GRAHMSVILLE___HY</v>
          </cell>
          <cell r="C75">
            <v>-8782.3599999999933</v>
          </cell>
          <cell r="D75">
            <v>-1973.94</v>
          </cell>
          <cell r="E75">
            <v>-511.40000000000003</v>
          </cell>
          <cell r="F75">
            <v>-2177.77</v>
          </cell>
          <cell r="G75">
            <v>-1355.1200000000003</v>
          </cell>
          <cell r="H75">
            <v>-2165.3499999999995</v>
          </cell>
          <cell r="I75">
            <v>-598.78</v>
          </cell>
        </row>
        <row r="76">
          <cell r="A76">
            <v>23608</v>
          </cell>
          <cell r="B76" t="str">
            <v>NEVERSINK___HYD</v>
          </cell>
          <cell r="C76">
            <v>-8753.5299999999988</v>
          </cell>
          <cell r="D76">
            <v>-1966.56</v>
          </cell>
          <cell r="E76">
            <v>-514.36</v>
          </cell>
          <cell r="F76">
            <v>-2169.5900000000006</v>
          </cell>
          <cell r="G76">
            <v>-1349.6000000000001</v>
          </cell>
          <cell r="H76">
            <v>-2156.91</v>
          </cell>
          <cell r="I76">
            <v>-596.51</v>
          </cell>
        </row>
        <row r="77">
          <cell r="A77">
            <v>23609</v>
          </cell>
          <cell r="B77" t="str">
            <v>STURGEON_POOL_HYD</v>
          </cell>
          <cell r="C77">
            <v>-10529.93</v>
          </cell>
          <cell r="D77">
            <v>-2347.34</v>
          </cell>
          <cell r="E77">
            <v>-653.97</v>
          </cell>
          <cell r="F77">
            <v>-2570.1799999999998</v>
          </cell>
          <cell r="G77">
            <v>-1610.5199999999998</v>
          </cell>
          <cell r="H77">
            <v>-2635.9299999999994</v>
          </cell>
          <cell r="I77">
            <v>-711.99</v>
          </cell>
        </row>
        <row r="78">
          <cell r="A78">
            <v>23610</v>
          </cell>
          <cell r="B78" t="str">
            <v>DASHVILLE___HYD</v>
          </cell>
          <cell r="C78">
            <v>-10575.759999999997</v>
          </cell>
          <cell r="D78">
            <v>-2356.7399999999998</v>
          </cell>
          <cell r="E78">
            <v>-656.74</v>
          </cell>
          <cell r="F78">
            <v>-2580.27</v>
          </cell>
          <cell r="G78">
            <v>-1616.1499999999996</v>
          </cell>
          <cell r="H78">
            <v>-2649.9800000000009</v>
          </cell>
          <cell r="I78">
            <v>-715.88</v>
          </cell>
        </row>
        <row r="79">
          <cell r="A79">
            <v>23611</v>
          </cell>
          <cell r="B79" t="str">
            <v>COXSACKIE___GT</v>
          </cell>
          <cell r="C79">
            <v>-11263.42</v>
          </cell>
          <cell r="D79">
            <v>-2560.33</v>
          </cell>
          <cell r="E79">
            <v>-701.66000000000008</v>
          </cell>
          <cell r="F79">
            <v>-2783.7000000000003</v>
          </cell>
          <cell r="G79">
            <v>-1756.87</v>
          </cell>
          <cell r="H79">
            <v>-2721.93</v>
          </cell>
          <cell r="I79">
            <v>-738.93</v>
          </cell>
        </row>
        <row r="80">
          <cell r="A80">
            <v>23612</v>
          </cell>
          <cell r="B80" t="str">
            <v>SOUTH CAIRO___GT</v>
          </cell>
          <cell r="C80">
            <v>-11263.42</v>
          </cell>
          <cell r="D80">
            <v>-2560.33</v>
          </cell>
          <cell r="E80">
            <v>-701.66000000000008</v>
          </cell>
          <cell r="F80">
            <v>-2783.7000000000003</v>
          </cell>
          <cell r="G80">
            <v>-1756.87</v>
          </cell>
          <cell r="H80">
            <v>-2721.93</v>
          </cell>
          <cell r="I80">
            <v>-738.93</v>
          </cell>
        </row>
        <row r="81">
          <cell r="A81">
            <v>23613</v>
          </cell>
          <cell r="B81" t="str">
            <v>OSWEGO___6</v>
          </cell>
          <cell r="C81">
            <v>-725.05000000000041</v>
          </cell>
          <cell r="D81">
            <v>-161.05000000000001</v>
          </cell>
          <cell r="E81">
            <v>-83.96</v>
          </cell>
          <cell r="F81">
            <v>-189.37000000000006</v>
          </cell>
          <cell r="G81">
            <v>-131.18</v>
          </cell>
          <cell r="H81">
            <v>-132.53</v>
          </cell>
          <cell r="I81">
            <v>-26.96</v>
          </cell>
        </row>
        <row r="82">
          <cell r="A82">
            <v>23614</v>
          </cell>
          <cell r="B82" t="str">
            <v>GLENWOOD___5</v>
          </cell>
          <cell r="C82">
            <v>-41522.909999999989</v>
          </cell>
          <cell r="D82">
            <v>-2550.1200000000003</v>
          </cell>
          <cell r="E82">
            <v>-3492.92</v>
          </cell>
          <cell r="F82">
            <v>-19467.36</v>
          </cell>
          <cell r="G82">
            <v>-5178.12</v>
          </cell>
          <cell r="H82">
            <v>-5252.6900000000005</v>
          </cell>
          <cell r="I82">
            <v>-5581.6999999999989</v>
          </cell>
        </row>
        <row r="83">
          <cell r="A83">
            <v>23616</v>
          </cell>
          <cell r="B83" t="str">
            <v>PORT_JEFF_4</v>
          </cell>
          <cell r="C83">
            <v>-37378.730000000003</v>
          </cell>
          <cell r="D83">
            <v>-2302.8900000000003</v>
          </cell>
          <cell r="E83">
            <v>-868.35</v>
          </cell>
          <cell r="F83">
            <v>-18271.829999999998</v>
          </cell>
          <cell r="G83">
            <v>-5124.84</v>
          </cell>
          <cell r="H83">
            <v>-5235.420000000001</v>
          </cell>
          <cell r="I83">
            <v>-5575.4</v>
          </cell>
        </row>
        <row r="84">
          <cell r="A84">
            <v>23617</v>
          </cell>
          <cell r="B84" t="str">
            <v>GOWANUS_GT 2_GRP</v>
          </cell>
          <cell r="C84">
            <v>-30302.47</v>
          </cell>
          <cell r="D84">
            <v>-2978.3199999999997</v>
          </cell>
          <cell r="E84">
            <v>-6861.45</v>
          </cell>
          <cell r="F84">
            <v>-3503.9199999999996</v>
          </cell>
          <cell r="G84">
            <v>-5190.25</v>
          </cell>
          <cell r="H84">
            <v>-5361.33</v>
          </cell>
          <cell r="I84">
            <v>-6407.2</v>
          </cell>
        </row>
        <row r="85">
          <cell r="A85">
            <v>23618</v>
          </cell>
          <cell r="B85" t="str">
            <v>GOWANUS_GT 3_GRP</v>
          </cell>
          <cell r="C85">
            <v>-30302.47</v>
          </cell>
          <cell r="D85">
            <v>-2978.3199999999997</v>
          </cell>
          <cell r="E85">
            <v>-6861.45</v>
          </cell>
          <cell r="F85">
            <v>-3503.9199999999996</v>
          </cell>
          <cell r="G85">
            <v>-5190.25</v>
          </cell>
          <cell r="H85">
            <v>-5361.33</v>
          </cell>
          <cell r="I85">
            <v>-6407.2</v>
          </cell>
        </row>
        <row r="86">
          <cell r="A86">
            <v>23619</v>
          </cell>
          <cell r="B86" t="str">
            <v>BEEBEE_GT_13</v>
          </cell>
          <cell r="C86">
            <v>-1156.44</v>
          </cell>
          <cell r="D86">
            <v>-259.03000000000003</v>
          </cell>
          <cell r="E86">
            <v>-115.61</v>
          </cell>
          <cell r="F86">
            <v>-311.98</v>
          </cell>
          <cell r="G86">
            <v>-182.74999999999997</v>
          </cell>
          <cell r="H86">
            <v>-231.71</v>
          </cell>
          <cell r="I86">
            <v>-55.36</v>
          </cell>
        </row>
        <row r="87">
          <cell r="A87">
            <v>23620</v>
          </cell>
          <cell r="B87" t="str">
            <v>HUDAV+59+74_TH_GRP</v>
          </cell>
          <cell r="C87">
            <v>-19813.890000000007</v>
          </cell>
          <cell r="D87">
            <v>-2359.2299999999996</v>
          </cell>
          <cell r="E87">
            <v>-1513.17</v>
          </cell>
          <cell r="F87">
            <v>-3731.0200000000004</v>
          </cell>
          <cell r="G87">
            <v>-2244.96</v>
          </cell>
          <cell r="H87">
            <v>-5290.0299999999988</v>
          </cell>
          <cell r="I87">
            <v>-4675.4799999999996</v>
          </cell>
        </row>
        <row r="88">
          <cell r="A88">
            <v>23621</v>
          </cell>
          <cell r="B88" t="str">
            <v>HICKLING___1</v>
          </cell>
          <cell r="C88">
            <v>-2388.8499999999995</v>
          </cell>
          <cell r="D88">
            <v>-543.9699999999998</v>
          </cell>
          <cell r="E88">
            <v>-151.54</v>
          </cell>
          <cell r="F88">
            <v>-674.84000000000037</v>
          </cell>
          <cell r="G88">
            <v>-396.28999999999996</v>
          </cell>
          <cell r="H88">
            <v>-496.5</v>
          </cell>
          <cell r="I88">
            <v>-125.70999999999998</v>
          </cell>
        </row>
        <row r="89">
          <cell r="A89">
            <v>23622</v>
          </cell>
          <cell r="B89" t="str">
            <v>HICKLING___2</v>
          </cell>
          <cell r="C89">
            <v>-2388.8499999999995</v>
          </cell>
          <cell r="D89">
            <v>-543.9699999999998</v>
          </cell>
          <cell r="E89">
            <v>-151.54</v>
          </cell>
          <cell r="F89">
            <v>-674.84000000000037</v>
          </cell>
          <cell r="G89">
            <v>-396.28999999999996</v>
          </cell>
          <cell r="H89">
            <v>-496.5</v>
          </cell>
          <cell r="I89">
            <v>-125.70999999999998</v>
          </cell>
        </row>
        <row r="90">
          <cell r="A90">
            <v>23625</v>
          </cell>
          <cell r="B90" t="str">
            <v>JENNISON___1</v>
          </cell>
          <cell r="C90">
            <v>-3277.8200000000006</v>
          </cell>
          <cell r="D90">
            <v>-714.53</v>
          </cell>
          <cell r="E90">
            <v>-218.86000000000004</v>
          </cell>
          <cell r="F90">
            <v>-932.87</v>
          </cell>
          <cell r="G90">
            <v>-527.21999999999991</v>
          </cell>
          <cell r="H90">
            <v>-693.09</v>
          </cell>
          <cell r="I90">
            <v>-191.25000000000006</v>
          </cell>
        </row>
        <row r="91">
          <cell r="A91">
            <v>23626</v>
          </cell>
          <cell r="B91" t="str">
            <v>JENNISON___2</v>
          </cell>
          <cell r="C91">
            <v>-3277.8200000000006</v>
          </cell>
          <cell r="D91">
            <v>-714.53</v>
          </cell>
          <cell r="E91">
            <v>-218.86000000000004</v>
          </cell>
          <cell r="F91">
            <v>-932.87</v>
          </cell>
          <cell r="G91">
            <v>-527.21999999999991</v>
          </cell>
          <cell r="H91">
            <v>-693.09</v>
          </cell>
          <cell r="I91">
            <v>-191.25000000000006</v>
          </cell>
        </row>
        <row r="92">
          <cell r="A92">
            <v>23627</v>
          </cell>
          <cell r="B92" t="str">
            <v>NEG CENTRAL___SENECA</v>
          </cell>
          <cell r="C92">
            <v>-1370.139999999999</v>
          </cell>
          <cell r="D92">
            <v>-312.60999999999996</v>
          </cell>
          <cell r="E92">
            <v>-119.69000000000003</v>
          </cell>
          <cell r="F92">
            <v>-374.91</v>
          </cell>
          <cell r="G92">
            <v>-218.28</v>
          </cell>
          <cell r="H92">
            <v>-277.22999999999996</v>
          </cell>
          <cell r="I92">
            <v>-67.42</v>
          </cell>
        </row>
        <row r="93">
          <cell r="A93">
            <v>23628</v>
          </cell>
          <cell r="B93" t="str">
            <v>NEG NORTH___PLATTSBURG</v>
          </cell>
          <cell r="C93">
            <v>608.23999999999978</v>
          </cell>
          <cell r="D93">
            <v>172.72000000000003</v>
          </cell>
          <cell r="E93">
            <v>33.420000000000009</v>
          </cell>
          <cell r="F93">
            <v>128.73000000000002</v>
          </cell>
          <cell r="G93">
            <v>87.35</v>
          </cell>
          <cell r="H93">
            <v>100.23000000000002</v>
          </cell>
          <cell r="I93">
            <v>85.789999999999992</v>
          </cell>
        </row>
        <row r="94">
          <cell r="A94">
            <v>23629</v>
          </cell>
          <cell r="B94" t="str">
            <v>MILLIKEN___DIESEL</v>
          </cell>
          <cell r="C94">
            <v>-1628.43</v>
          </cell>
          <cell r="D94">
            <v>-365.29000000000008</v>
          </cell>
          <cell r="E94">
            <v>-130.81</v>
          </cell>
          <cell r="F94">
            <v>-452.91</v>
          </cell>
          <cell r="G94">
            <v>-262.93</v>
          </cell>
          <cell r="H94">
            <v>-332.52999999999992</v>
          </cell>
          <cell r="I94">
            <v>-83.960000000000008</v>
          </cell>
        </row>
        <row r="95">
          <cell r="A95">
            <v>23632</v>
          </cell>
          <cell r="B95" t="str">
            <v>LOVETT___3</v>
          </cell>
          <cell r="C95">
            <v>-8927.760000000002</v>
          </cell>
          <cell r="D95">
            <v>-2236.1</v>
          </cell>
          <cell r="E95">
            <v>-343.19000000000005</v>
          </cell>
          <cell r="F95">
            <v>-2442.37</v>
          </cell>
          <cell r="G95">
            <v>-1548.16</v>
          </cell>
          <cell r="H95">
            <v>-1885.43</v>
          </cell>
          <cell r="I95">
            <v>-472.51</v>
          </cell>
        </row>
        <row r="96">
          <cell r="A96">
            <v>23633</v>
          </cell>
          <cell r="B96" t="str">
            <v>NM MOHAWK___NUG</v>
          </cell>
          <cell r="C96">
            <v>208.57000000000002</v>
          </cell>
          <cell r="D96">
            <v>61.430000000000007</v>
          </cell>
          <cell r="E96">
            <v>12.08</v>
          </cell>
          <cell r="F96">
            <v>44.269999999999982</v>
          </cell>
          <cell r="G96">
            <v>38.049999999999997</v>
          </cell>
          <cell r="H96">
            <v>44.030000000000008</v>
          </cell>
          <cell r="I96">
            <v>8.7099999999999991</v>
          </cell>
        </row>
        <row r="97">
          <cell r="A97">
            <v>23634</v>
          </cell>
          <cell r="B97" t="str">
            <v>NM CENTRAL___NUG</v>
          </cell>
          <cell r="C97">
            <v>-643.83999999999969</v>
          </cell>
          <cell r="D97">
            <v>-143.88999999999999</v>
          </cell>
          <cell r="E97">
            <v>-79.159999999999982</v>
          </cell>
          <cell r="F97">
            <v>-174.44</v>
          </cell>
          <cell r="G97">
            <v>-108.33000000000001</v>
          </cell>
          <cell r="H97">
            <v>-118.01000000000002</v>
          </cell>
          <cell r="I97">
            <v>-20.010000000000002</v>
          </cell>
        </row>
        <row r="98">
          <cell r="A98">
            <v>23637</v>
          </cell>
          <cell r="B98" t="str">
            <v>IP CORINTH___2</v>
          </cell>
          <cell r="C98">
            <v>-12867.060000000001</v>
          </cell>
          <cell r="D98">
            <v>-3065.5200000000004</v>
          </cell>
          <cell r="E98">
            <v>-794.43</v>
          </cell>
          <cell r="F98">
            <v>-3261.0399999999995</v>
          </cell>
          <cell r="G98">
            <v>-2096.4799999999996</v>
          </cell>
          <cell r="H98">
            <v>-2839.99</v>
          </cell>
          <cell r="I98">
            <v>-809.6</v>
          </cell>
        </row>
        <row r="99">
          <cell r="A99">
            <v>23639</v>
          </cell>
          <cell r="B99" t="str">
            <v>HILLBURN___GT</v>
          </cell>
          <cell r="C99">
            <v>-8949.2400000000052</v>
          </cell>
          <cell r="D99">
            <v>-2227.42</v>
          </cell>
          <cell r="E99">
            <v>-366.55000000000007</v>
          </cell>
          <cell r="F99">
            <v>-2424.2199999999993</v>
          </cell>
          <cell r="G99">
            <v>-1541.52</v>
          </cell>
          <cell r="H99">
            <v>-1908.77</v>
          </cell>
          <cell r="I99">
            <v>-480.76</v>
          </cell>
        </row>
        <row r="100">
          <cell r="A100">
            <v>23640</v>
          </cell>
          <cell r="B100" t="str">
            <v>SHOEMAKER___GT</v>
          </cell>
          <cell r="C100">
            <v>-9086.9600000000009</v>
          </cell>
          <cell r="D100">
            <v>-2220.79</v>
          </cell>
          <cell r="E100">
            <v>-402.44000000000005</v>
          </cell>
          <cell r="F100">
            <v>-2422.6299999999987</v>
          </cell>
          <cell r="G100">
            <v>-1536.2000000000003</v>
          </cell>
          <cell r="H100">
            <v>-1994.6000000000001</v>
          </cell>
          <cell r="I100">
            <v>-510.29999999999995</v>
          </cell>
        </row>
        <row r="101">
          <cell r="A101">
            <v>23641</v>
          </cell>
          <cell r="B101" t="str">
            <v>MONGAUP___HYD</v>
          </cell>
          <cell r="C101">
            <v>-9086.9600000000009</v>
          </cell>
          <cell r="D101">
            <v>-2220.79</v>
          </cell>
          <cell r="E101">
            <v>-402.44000000000005</v>
          </cell>
          <cell r="F101">
            <v>-2422.6299999999987</v>
          </cell>
          <cell r="G101">
            <v>-1536.2000000000003</v>
          </cell>
          <cell r="H101">
            <v>-1994.6000000000001</v>
          </cell>
          <cell r="I101">
            <v>-510.29999999999995</v>
          </cell>
        </row>
        <row r="102">
          <cell r="A102">
            <v>23642</v>
          </cell>
          <cell r="B102" t="str">
            <v>LOVETT___4</v>
          </cell>
          <cell r="C102">
            <v>-8926.2900000000009</v>
          </cell>
          <cell r="D102">
            <v>-2236.5099999999998</v>
          </cell>
          <cell r="E102">
            <v>-341.66</v>
          </cell>
          <cell r="F102">
            <v>-2442.5799999999995</v>
          </cell>
          <cell r="G102">
            <v>-1548.22</v>
          </cell>
          <cell r="H102">
            <v>-1884.9899999999998</v>
          </cell>
          <cell r="I102">
            <v>-472.32999999999993</v>
          </cell>
        </row>
        <row r="103">
          <cell r="A103">
            <v>23643</v>
          </cell>
          <cell r="B103" t="str">
            <v>NM CAPITAL___NUG</v>
          </cell>
          <cell r="C103">
            <v>-12398.770000000002</v>
          </cell>
          <cell r="D103">
            <v>-2940.3200000000006</v>
          </cell>
          <cell r="E103">
            <v>-774.37</v>
          </cell>
          <cell r="F103">
            <v>-3155.5199999999986</v>
          </cell>
          <cell r="G103">
            <v>-2021.3000000000004</v>
          </cell>
          <cell r="H103">
            <v>-2736.0000000000005</v>
          </cell>
          <cell r="I103">
            <v>-771.2600000000001</v>
          </cell>
        </row>
        <row r="104">
          <cell r="A104">
            <v>23644</v>
          </cell>
          <cell r="B104" t="str">
            <v>HQ_GEN_CEDARS</v>
          </cell>
          <cell r="C104">
            <v>243.31000000000006</v>
          </cell>
          <cell r="D104">
            <v>60.059999999999995</v>
          </cell>
          <cell r="E104">
            <v>11.29</v>
          </cell>
          <cell r="F104">
            <v>38.189999999999991</v>
          </cell>
          <cell r="G104">
            <v>33.85</v>
          </cell>
          <cell r="H104">
            <v>29.669999999999995</v>
          </cell>
          <cell r="I104">
            <v>70.250000000000014</v>
          </cell>
        </row>
        <row r="105">
          <cell r="A105">
            <v>23645</v>
          </cell>
          <cell r="B105" t="str">
            <v>NEG CAPITAL___MECHNVIL</v>
          </cell>
          <cell r="C105">
            <v>-12471.389999999998</v>
          </cell>
          <cell r="D105">
            <v>-2959.58</v>
          </cell>
          <cell r="E105">
            <v>-777.28999999999985</v>
          </cell>
          <cell r="F105">
            <v>-3171.96</v>
          </cell>
          <cell r="G105">
            <v>-2033.13</v>
          </cell>
          <cell r="H105">
            <v>-2751.46</v>
          </cell>
          <cell r="I105">
            <v>-777.96999999999991</v>
          </cell>
        </row>
        <row r="106">
          <cell r="A106">
            <v>23646</v>
          </cell>
          <cell r="B106" t="str">
            <v>RANKINE____</v>
          </cell>
          <cell r="C106">
            <v>-1581.8700000000001</v>
          </cell>
          <cell r="D106">
            <v>-360.03999999999996</v>
          </cell>
          <cell r="E106">
            <v>-126.57000000000001</v>
          </cell>
          <cell r="F106">
            <v>-436.12000000000012</v>
          </cell>
          <cell r="G106">
            <v>-255.23</v>
          </cell>
          <cell r="H106">
            <v>-324.49999999999994</v>
          </cell>
          <cell r="I106">
            <v>-79.41</v>
          </cell>
        </row>
        <row r="107">
          <cell r="A107">
            <v>23647</v>
          </cell>
          <cell r="B107" t="str">
            <v>HEMPSTEAD____</v>
          </cell>
          <cell r="C107">
            <v>-40864.14</v>
          </cell>
          <cell r="D107">
            <v>-2490.8500000000004</v>
          </cell>
          <cell r="E107">
            <v>-2942.51</v>
          </cell>
          <cell r="F107">
            <v>-19425.22</v>
          </cell>
          <cell r="G107">
            <v>-5178.51</v>
          </cell>
          <cell r="H107">
            <v>-5245.4600000000009</v>
          </cell>
          <cell r="I107">
            <v>-5581.59</v>
          </cell>
        </row>
        <row r="108">
          <cell r="A108">
            <v>23650</v>
          </cell>
          <cell r="B108" t="str">
            <v>NORTHPORT___4</v>
          </cell>
          <cell r="C108">
            <v>-36379.860000000008</v>
          </cell>
          <cell r="D108">
            <v>-2158.5199999999995</v>
          </cell>
          <cell r="E108">
            <v>-567.51000000000033</v>
          </cell>
          <cell r="F108">
            <v>-18205.090000000004</v>
          </cell>
          <cell r="G108">
            <v>-4676.04</v>
          </cell>
          <cell r="H108">
            <v>-5236.0400000000009</v>
          </cell>
          <cell r="I108">
            <v>-5536.6600000000008</v>
          </cell>
        </row>
        <row r="109">
          <cell r="A109">
            <v>23651</v>
          </cell>
          <cell r="B109" t="str">
            <v>HQ_GEN_CHAT DC</v>
          </cell>
          <cell r="C109">
            <v>871.50000000000023</v>
          </cell>
          <cell r="D109">
            <v>63.15</v>
          </cell>
          <cell r="E109">
            <v>137.68</v>
          </cell>
          <cell r="F109">
            <v>58.299999999999976</v>
          </cell>
          <cell r="G109">
            <v>5.0199999999999996</v>
          </cell>
          <cell r="H109">
            <v>319.54000000000002</v>
          </cell>
          <cell r="I109">
            <v>287.81</v>
          </cell>
        </row>
        <row r="110">
          <cell r="A110">
            <v>23652</v>
          </cell>
          <cell r="B110" t="str">
            <v>ROCHESTER_9_IC</v>
          </cell>
          <cell r="C110">
            <v>-1168.7499999999998</v>
          </cell>
          <cell r="D110">
            <v>-261.33000000000004</v>
          </cell>
          <cell r="E110">
            <v>-116.17999999999999</v>
          </cell>
          <cell r="F110">
            <v>-315.97000000000008</v>
          </cell>
          <cell r="G110">
            <v>-184.93999999999997</v>
          </cell>
          <cell r="H110">
            <v>-234.43000000000004</v>
          </cell>
          <cell r="I110">
            <v>-55.900000000000006</v>
          </cell>
        </row>
        <row r="111">
          <cell r="A111">
            <v>23653</v>
          </cell>
          <cell r="B111" t="str">
            <v>PEEKSKILL____</v>
          </cell>
          <cell r="C111">
            <v>-9539.8899999999903</v>
          </cell>
          <cell r="D111">
            <v>-2277.86</v>
          </cell>
          <cell r="E111">
            <v>-945.07999999999993</v>
          </cell>
          <cell r="F111">
            <v>-2497.3300000000008</v>
          </cell>
          <cell r="G111">
            <v>-1592.6299999999999</v>
          </cell>
          <cell r="H111">
            <v>-1793.6099999999992</v>
          </cell>
          <cell r="I111">
            <v>-433.37999999999988</v>
          </cell>
        </row>
        <row r="112">
          <cell r="A112">
            <v>23654</v>
          </cell>
          <cell r="B112" t="str">
            <v>ASHOKAN____</v>
          </cell>
          <cell r="C112">
            <v>-11003.15</v>
          </cell>
          <cell r="D112">
            <v>-2470.3099999999995</v>
          </cell>
          <cell r="E112">
            <v>-684.72000000000025</v>
          </cell>
          <cell r="F112">
            <v>-2695.6499999999992</v>
          </cell>
          <cell r="G112">
            <v>-1695.42</v>
          </cell>
          <cell r="H112">
            <v>-2719.29</v>
          </cell>
          <cell r="I112">
            <v>-737.75999999999988</v>
          </cell>
        </row>
        <row r="113">
          <cell r="A113">
            <v>23655</v>
          </cell>
          <cell r="B113" t="str">
            <v>KENSICO____</v>
          </cell>
          <cell r="C113">
            <v>-9934.01</v>
          </cell>
          <cell r="D113">
            <v>-2294.06</v>
          </cell>
          <cell r="E113">
            <v>-959.09000000000015</v>
          </cell>
          <cell r="F113">
            <v>-2517.8000000000002</v>
          </cell>
          <cell r="G113">
            <v>-1610.1</v>
          </cell>
          <cell r="H113">
            <v>-1944.6500000000005</v>
          </cell>
          <cell r="I113">
            <v>-608.30999999999995</v>
          </cell>
        </row>
        <row r="114">
          <cell r="A114">
            <v>23656</v>
          </cell>
          <cell r="B114" t="str">
            <v>LIPA_MISC_IPP</v>
          </cell>
          <cell r="C114">
            <v>-37378.520000000011</v>
          </cell>
          <cell r="D114">
            <v>-2302.7900000000004</v>
          </cell>
          <cell r="E114">
            <v>-868.07999999999993</v>
          </cell>
          <cell r="F114">
            <v>-18271.7</v>
          </cell>
          <cell r="G114">
            <v>-5125.13</v>
          </cell>
          <cell r="H114">
            <v>-5235.420000000001</v>
          </cell>
          <cell r="I114">
            <v>-5575.4</v>
          </cell>
        </row>
        <row r="115">
          <cell r="A115">
            <v>23657</v>
          </cell>
          <cell r="B115" t="str">
            <v>HUDSON AVE_GT_5</v>
          </cell>
          <cell r="C115">
            <v>-19878.600000000006</v>
          </cell>
          <cell r="D115">
            <v>-2363.0699999999997</v>
          </cell>
          <cell r="E115">
            <v>-1574.0400000000002</v>
          </cell>
          <cell r="F115">
            <v>-3731.0200000000004</v>
          </cell>
          <cell r="G115">
            <v>-2244.96</v>
          </cell>
          <cell r="H115">
            <v>-5290.0299999999988</v>
          </cell>
          <cell r="I115">
            <v>-4675.4799999999996</v>
          </cell>
        </row>
        <row r="116">
          <cell r="A116">
            <v>23659</v>
          </cell>
          <cell r="B116" t="str">
            <v>INDIAN POINT_GT_2</v>
          </cell>
          <cell r="C116">
            <v>-9539.8899999999903</v>
          </cell>
          <cell r="D116">
            <v>-2277.86</v>
          </cell>
          <cell r="E116">
            <v>-945.07999999999993</v>
          </cell>
          <cell r="F116">
            <v>-2497.3300000000008</v>
          </cell>
          <cell r="G116">
            <v>-1592.6299999999999</v>
          </cell>
          <cell r="H116">
            <v>-1793.6099999999992</v>
          </cell>
          <cell r="I116">
            <v>-433.37999999999988</v>
          </cell>
        </row>
        <row r="117">
          <cell r="A117">
            <v>23660</v>
          </cell>
          <cell r="B117" t="str">
            <v>EAST RIVER___6</v>
          </cell>
          <cell r="C117">
            <v>-21087.750000000011</v>
          </cell>
          <cell r="D117">
            <v>-2363.02</v>
          </cell>
          <cell r="E117">
            <v>-1574.2</v>
          </cell>
          <cell r="F117">
            <v>-3729.9300000000003</v>
          </cell>
          <cell r="G117">
            <v>-2235.6699999999996</v>
          </cell>
          <cell r="H117">
            <v>-5291.8099999999995</v>
          </cell>
          <cell r="I117">
            <v>-5893.1200000000008</v>
          </cell>
        </row>
        <row r="118">
          <cell r="A118">
            <v>23662</v>
          </cell>
          <cell r="B118" t="str">
            <v>ASTORIA 5-9____</v>
          </cell>
          <cell r="C118">
            <v>-30302.47</v>
          </cell>
          <cell r="D118">
            <v>-2978.3199999999997</v>
          </cell>
          <cell r="E118">
            <v>-6861.45</v>
          </cell>
          <cell r="F118">
            <v>-3503.9199999999996</v>
          </cell>
          <cell r="G118">
            <v>-5190.25</v>
          </cell>
          <cell r="H118">
            <v>-5361.33</v>
          </cell>
          <cell r="I118">
            <v>-6407.2</v>
          </cell>
        </row>
        <row r="119">
          <cell r="A119">
            <v>23663</v>
          </cell>
          <cell r="B119" t="str">
            <v>ASTRIA 10-13____</v>
          </cell>
          <cell r="C119">
            <v>-30302.47</v>
          </cell>
          <cell r="D119">
            <v>-2978.3199999999997</v>
          </cell>
          <cell r="E119">
            <v>-6861.45</v>
          </cell>
          <cell r="F119">
            <v>-3503.9199999999996</v>
          </cell>
          <cell r="G119">
            <v>-5190.25</v>
          </cell>
          <cell r="H119">
            <v>-5361.33</v>
          </cell>
          <cell r="I119">
            <v>-6407.2</v>
          </cell>
        </row>
        <row r="120">
          <cell r="A120">
            <v>23667</v>
          </cell>
          <cell r="B120" t="str">
            <v>RAVNSWD 8-11____</v>
          </cell>
          <cell r="C120">
            <v>-18786.150000000001</v>
          </cell>
          <cell r="D120">
            <v>-2359.2299999999996</v>
          </cell>
          <cell r="E120">
            <v>-1513.17</v>
          </cell>
          <cell r="F120">
            <v>-2440.7999999999997</v>
          </cell>
          <cell r="G120">
            <v>-2318.7699999999995</v>
          </cell>
          <cell r="H120">
            <v>-5206.1100000000015</v>
          </cell>
          <cell r="I120">
            <v>-4948.0700000000006</v>
          </cell>
        </row>
        <row r="121">
          <cell r="A121">
            <v>23687</v>
          </cell>
          <cell r="B121" t="str">
            <v>INDIAN PT_GT_GRP</v>
          </cell>
          <cell r="C121">
            <v>-9539.8899999999903</v>
          </cell>
          <cell r="D121">
            <v>-2277.86</v>
          </cell>
          <cell r="E121">
            <v>-945.07999999999993</v>
          </cell>
          <cell r="F121">
            <v>-2497.3300000000008</v>
          </cell>
          <cell r="G121">
            <v>-1592.6299999999999</v>
          </cell>
          <cell r="H121">
            <v>-1793.6099999999992</v>
          </cell>
          <cell r="I121">
            <v>-433.37999999999988</v>
          </cell>
        </row>
        <row r="122">
          <cell r="A122">
            <v>23688</v>
          </cell>
          <cell r="B122" t="str">
            <v>GLENWOOD_IC_2_G1</v>
          </cell>
          <cell r="C122">
            <v>-41886.679999999986</v>
          </cell>
          <cell r="D122">
            <v>-2660.4600000000005</v>
          </cell>
          <cell r="E122">
            <v>-4156.67</v>
          </cell>
          <cell r="F122">
            <v>-19068.780000000002</v>
          </cell>
          <cell r="G122">
            <v>-5149.9300000000012</v>
          </cell>
          <cell r="H122">
            <v>-5271.6</v>
          </cell>
          <cell r="I122">
            <v>-5579.24</v>
          </cell>
        </row>
        <row r="123">
          <cell r="A123">
            <v>23689</v>
          </cell>
          <cell r="B123" t="str">
            <v>GLENWOOD_IC_3_G1</v>
          </cell>
          <cell r="C123">
            <v>-41886.679999999986</v>
          </cell>
          <cell r="D123">
            <v>-2660.4600000000005</v>
          </cell>
          <cell r="E123">
            <v>-4156.67</v>
          </cell>
          <cell r="F123">
            <v>-19068.780000000002</v>
          </cell>
          <cell r="G123">
            <v>-5149.9300000000012</v>
          </cell>
          <cell r="H123">
            <v>-5271.6</v>
          </cell>
          <cell r="I123">
            <v>-5579.24</v>
          </cell>
        </row>
        <row r="124">
          <cell r="A124">
            <v>23690</v>
          </cell>
          <cell r="B124" t="str">
            <v>HOLTSVILLE_IC_1</v>
          </cell>
          <cell r="C124">
            <v>-37371.62000000001</v>
          </cell>
          <cell r="D124">
            <v>-2301.9199999999992</v>
          </cell>
          <cell r="E124">
            <v>-864.03999999999985</v>
          </cell>
          <cell r="F124">
            <v>-18269.59</v>
          </cell>
          <cell r="G124">
            <v>-5125.2600000000011</v>
          </cell>
          <cell r="H124">
            <v>-5235.4100000000008</v>
          </cell>
          <cell r="I124">
            <v>-5575.4</v>
          </cell>
        </row>
        <row r="125">
          <cell r="A125">
            <v>23691</v>
          </cell>
          <cell r="B125" t="str">
            <v>HOLTSVILLE_IC_2</v>
          </cell>
          <cell r="C125">
            <v>-37371.62000000001</v>
          </cell>
          <cell r="D125">
            <v>-2301.9199999999992</v>
          </cell>
          <cell r="E125">
            <v>-864.03999999999985</v>
          </cell>
          <cell r="F125">
            <v>-18269.59</v>
          </cell>
          <cell r="G125">
            <v>-5125.2600000000011</v>
          </cell>
          <cell r="H125">
            <v>-5235.4100000000008</v>
          </cell>
          <cell r="I125">
            <v>-5575.4</v>
          </cell>
        </row>
        <row r="126">
          <cell r="A126">
            <v>23692</v>
          </cell>
          <cell r="B126" t="str">
            <v>HOLTSVILLE_IC_3</v>
          </cell>
          <cell r="C126">
            <v>-37371.62000000001</v>
          </cell>
          <cell r="D126">
            <v>-2301.9199999999992</v>
          </cell>
          <cell r="E126">
            <v>-864.03999999999985</v>
          </cell>
          <cell r="F126">
            <v>-18269.59</v>
          </cell>
          <cell r="G126">
            <v>-5125.2600000000011</v>
          </cell>
          <cell r="H126">
            <v>-5235.4100000000008</v>
          </cell>
          <cell r="I126">
            <v>-5575.4</v>
          </cell>
        </row>
        <row r="127">
          <cell r="A127">
            <v>23693</v>
          </cell>
          <cell r="B127" t="str">
            <v>HOLTSVILLE_IC_4</v>
          </cell>
          <cell r="C127">
            <v>-37371.62000000001</v>
          </cell>
          <cell r="D127">
            <v>-2301.9199999999992</v>
          </cell>
          <cell r="E127">
            <v>-864.03999999999985</v>
          </cell>
          <cell r="F127">
            <v>-18269.59</v>
          </cell>
          <cell r="G127">
            <v>-5125.2600000000011</v>
          </cell>
          <cell r="H127">
            <v>-5235.4100000000008</v>
          </cell>
          <cell r="I127">
            <v>-5575.4</v>
          </cell>
        </row>
        <row r="128">
          <cell r="A128">
            <v>23694</v>
          </cell>
          <cell r="B128" t="str">
            <v>HOLTSVILLE_IC_5</v>
          </cell>
          <cell r="C128">
            <v>-37371.62000000001</v>
          </cell>
          <cell r="D128">
            <v>-2301.9199999999992</v>
          </cell>
          <cell r="E128">
            <v>-864.03999999999985</v>
          </cell>
          <cell r="F128">
            <v>-18269.59</v>
          </cell>
          <cell r="G128">
            <v>-5125.2600000000011</v>
          </cell>
          <cell r="H128">
            <v>-5235.4100000000008</v>
          </cell>
          <cell r="I128">
            <v>-5575.4</v>
          </cell>
        </row>
        <row r="129">
          <cell r="A129">
            <v>23695</v>
          </cell>
          <cell r="B129" t="str">
            <v>HOLTSVILLE_IC_6</v>
          </cell>
          <cell r="C129">
            <v>-37429.149999999994</v>
          </cell>
          <cell r="D129">
            <v>-2305.2799999999997</v>
          </cell>
          <cell r="E129">
            <v>-899.11000000000013</v>
          </cell>
          <cell r="F129">
            <v>-18289.809999999998</v>
          </cell>
          <cell r="G129">
            <v>-5123.88</v>
          </cell>
          <cell r="H129">
            <v>-5235.59</v>
          </cell>
          <cell r="I129">
            <v>-5575.48</v>
          </cell>
        </row>
        <row r="130">
          <cell r="A130">
            <v>23696</v>
          </cell>
          <cell r="B130" t="str">
            <v>HOLTSVILLE_IC_7</v>
          </cell>
          <cell r="C130">
            <v>-37429.149999999994</v>
          </cell>
          <cell r="D130">
            <v>-2305.2799999999997</v>
          </cell>
          <cell r="E130">
            <v>-899.11000000000013</v>
          </cell>
          <cell r="F130">
            <v>-18289.809999999998</v>
          </cell>
          <cell r="G130">
            <v>-5123.88</v>
          </cell>
          <cell r="H130">
            <v>-5235.59</v>
          </cell>
          <cell r="I130">
            <v>-5575.48</v>
          </cell>
        </row>
        <row r="131">
          <cell r="A131">
            <v>23697</v>
          </cell>
          <cell r="B131" t="str">
            <v>HOLTSVILLE_IC_8</v>
          </cell>
          <cell r="C131">
            <v>-37429.149999999994</v>
          </cell>
          <cell r="D131">
            <v>-2305.2799999999997</v>
          </cell>
          <cell r="E131">
            <v>-899.11000000000013</v>
          </cell>
          <cell r="F131">
            <v>-18289.809999999998</v>
          </cell>
          <cell r="G131">
            <v>-5123.88</v>
          </cell>
          <cell r="H131">
            <v>-5235.59</v>
          </cell>
          <cell r="I131">
            <v>-5575.48</v>
          </cell>
        </row>
        <row r="132">
          <cell r="A132">
            <v>23698</v>
          </cell>
          <cell r="B132" t="str">
            <v>HOLTSVILLE_IC_9</v>
          </cell>
          <cell r="C132">
            <v>-37429.149999999994</v>
          </cell>
          <cell r="D132">
            <v>-2305.2799999999997</v>
          </cell>
          <cell r="E132">
            <v>-899.11000000000013</v>
          </cell>
          <cell r="F132">
            <v>-18289.809999999998</v>
          </cell>
          <cell r="G132">
            <v>-5123.88</v>
          </cell>
          <cell r="H132">
            <v>-5235.59</v>
          </cell>
          <cell r="I132">
            <v>-5575.48</v>
          </cell>
        </row>
        <row r="133">
          <cell r="A133">
            <v>23699</v>
          </cell>
          <cell r="B133" t="str">
            <v>HOLTSVILLE_IC_10</v>
          </cell>
          <cell r="C133">
            <v>-37429.149999999994</v>
          </cell>
          <cell r="D133">
            <v>-2305.2799999999997</v>
          </cell>
          <cell r="E133">
            <v>-899.11000000000013</v>
          </cell>
          <cell r="F133">
            <v>-18289.809999999998</v>
          </cell>
          <cell r="G133">
            <v>-5123.88</v>
          </cell>
          <cell r="H133">
            <v>-5235.59</v>
          </cell>
          <cell r="I133">
            <v>-5575.48</v>
          </cell>
        </row>
        <row r="134">
          <cell r="A134">
            <v>23700</v>
          </cell>
          <cell r="B134" t="str">
            <v>BARRETT_IC_9</v>
          </cell>
          <cell r="C134">
            <v>-52774.659999999982</v>
          </cell>
          <cell r="D134">
            <v>-2980.2200000000003</v>
          </cell>
          <cell r="E134">
            <v>-8893.0200000000023</v>
          </cell>
          <cell r="F134">
            <v>-24660.92</v>
          </cell>
          <cell r="G134">
            <v>-5386.5599999999995</v>
          </cell>
          <cell r="H134">
            <v>-5242.84</v>
          </cell>
          <cell r="I134">
            <v>-5611.1</v>
          </cell>
        </row>
        <row r="135">
          <cell r="A135">
            <v>23701</v>
          </cell>
          <cell r="B135" t="str">
            <v>BARRETT_IC_10</v>
          </cell>
          <cell r="C135">
            <v>-52774.659999999982</v>
          </cell>
          <cell r="D135">
            <v>-2980.2200000000003</v>
          </cell>
          <cell r="E135">
            <v>-8893.0200000000023</v>
          </cell>
          <cell r="F135">
            <v>-24660.92</v>
          </cell>
          <cell r="G135">
            <v>-5386.5599999999995</v>
          </cell>
          <cell r="H135">
            <v>-5242.84</v>
          </cell>
          <cell r="I135">
            <v>-5611.1</v>
          </cell>
        </row>
        <row r="136">
          <cell r="A136">
            <v>23702</v>
          </cell>
          <cell r="B136" t="str">
            <v>BARRETT_IC_11</v>
          </cell>
          <cell r="C136">
            <v>-52774.659999999982</v>
          </cell>
          <cell r="D136">
            <v>-2980.2200000000003</v>
          </cell>
          <cell r="E136">
            <v>-8893.0200000000023</v>
          </cell>
          <cell r="F136">
            <v>-24660.92</v>
          </cell>
          <cell r="G136">
            <v>-5386.5599999999995</v>
          </cell>
          <cell r="H136">
            <v>-5242.84</v>
          </cell>
          <cell r="I136">
            <v>-5611.1</v>
          </cell>
        </row>
        <row r="137">
          <cell r="A137">
            <v>23703</v>
          </cell>
          <cell r="B137" t="str">
            <v>BARRETT_IC_12</v>
          </cell>
          <cell r="C137">
            <v>-52774.659999999982</v>
          </cell>
          <cell r="D137">
            <v>-2980.2200000000003</v>
          </cell>
          <cell r="E137">
            <v>-8893.0200000000023</v>
          </cell>
          <cell r="F137">
            <v>-24660.92</v>
          </cell>
          <cell r="G137">
            <v>-5386.5599999999995</v>
          </cell>
          <cell r="H137">
            <v>-5242.84</v>
          </cell>
          <cell r="I137">
            <v>-5611.1</v>
          </cell>
        </row>
        <row r="138">
          <cell r="A138">
            <v>23704</v>
          </cell>
          <cell r="B138" t="str">
            <v>BARRETT_IC_1</v>
          </cell>
          <cell r="C138">
            <v>-52774.659999999982</v>
          </cell>
          <cell r="D138">
            <v>-2980.2200000000003</v>
          </cell>
          <cell r="E138">
            <v>-8893.0200000000023</v>
          </cell>
          <cell r="F138">
            <v>-24660.92</v>
          </cell>
          <cell r="G138">
            <v>-5386.5599999999995</v>
          </cell>
          <cell r="H138">
            <v>-5242.84</v>
          </cell>
          <cell r="I138">
            <v>-5611.1</v>
          </cell>
        </row>
        <row r="139">
          <cell r="A139">
            <v>23705</v>
          </cell>
          <cell r="B139" t="str">
            <v>BARRETT_IC_2</v>
          </cell>
          <cell r="C139">
            <v>-52774.659999999982</v>
          </cell>
          <cell r="D139">
            <v>-2980.2200000000003</v>
          </cell>
          <cell r="E139">
            <v>-8893.0200000000023</v>
          </cell>
          <cell r="F139">
            <v>-24660.92</v>
          </cell>
          <cell r="G139">
            <v>-5386.5599999999995</v>
          </cell>
          <cell r="H139">
            <v>-5242.84</v>
          </cell>
          <cell r="I139">
            <v>-5611.1</v>
          </cell>
        </row>
        <row r="140">
          <cell r="A140">
            <v>23706</v>
          </cell>
          <cell r="B140" t="str">
            <v>BARRETT_IC_3</v>
          </cell>
          <cell r="C140">
            <v>-52774.659999999982</v>
          </cell>
          <cell r="D140">
            <v>-2980.2200000000003</v>
          </cell>
          <cell r="E140">
            <v>-8893.0200000000023</v>
          </cell>
          <cell r="F140">
            <v>-24660.92</v>
          </cell>
          <cell r="G140">
            <v>-5386.5599999999995</v>
          </cell>
          <cell r="H140">
            <v>-5242.84</v>
          </cell>
          <cell r="I140">
            <v>-5611.1</v>
          </cell>
        </row>
        <row r="141">
          <cell r="A141">
            <v>23707</v>
          </cell>
          <cell r="B141" t="str">
            <v>BARRETT_IC_4</v>
          </cell>
          <cell r="C141">
            <v>-52774.659999999982</v>
          </cell>
          <cell r="D141">
            <v>-2980.2200000000003</v>
          </cell>
          <cell r="E141">
            <v>-8893.0200000000023</v>
          </cell>
          <cell r="F141">
            <v>-24660.92</v>
          </cell>
          <cell r="G141">
            <v>-5386.5599999999995</v>
          </cell>
          <cell r="H141">
            <v>-5242.84</v>
          </cell>
          <cell r="I141">
            <v>-5611.1</v>
          </cell>
        </row>
        <row r="142">
          <cell r="A142">
            <v>23708</v>
          </cell>
          <cell r="B142" t="str">
            <v>BARRETT_IC_5</v>
          </cell>
          <cell r="C142">
            <v>-52774.659999999982</v>
          </cell>
          <cell r="D142">
            <v>-2980.2200000000003</v>
          </cell>
          <cell r="E142">
            <v>-8893.0200000000023</v>
          </cell>
          <cell r="F142">
            <v>-24660.92</v>
          </cell>
          <cell r="G142">
            <v>-5386.5599999999995</v>
          </cell>
          <cell r="H142">
            <v>-5242.84</v>
          </cell>
          <cell r="I142">
            <v>-5611.1</v>
          </cell>
        </row>
        <row r="143">
          <cell r="A143">
            <v>23709</v>
          </cell>
          <cell r="B143" t="str">
            <v>BARRETT_IC_6</v>
          </cell>
          <cell r="C143">
            <v>-52774.659999999982</v>
          </cell>
          <cell r="D143">
            <v>-2980.2200000000003</v>
          </cell>
          <cell r="E143">
            <v>-8893.0200000000023</v>
          </cell>
          <cell r="F143">
            <v>-24660.92</v>
          </cell>
          <cell r="G143">
            <v>-5386.5599999999995</v>
          </cell>
          <cell r="H143">
            <v>-5242.84</v>
          </cell>
          <cell r="I143">
            <v>-5611.1</v>
          </cell>
        </row>
        <row r="144">
          <cell r="A144">
            <v>23710</v>
          </cell>
          <cell r="B144" t="str">
            <v>BARRETT_IC_7</v>
          </cell>
          <cell r="C144">
            <v>-52774.659999999982</v>
          </cell>
          <cell r="D144">
            <v>-2980.2200000000003</v>
          </cell>
          <cell r="E144">
            <v>-8893.0200000000023</v>
          </cell>
          <cell r="F144">
            <v>-24660.92</v>
          </cell>
          <cell r="G144">
            <v>-5386.5599999999995</v>
          </cell>
          <cell r="H144">
            <v>-5242.84</v>
          </cell>
          <cell r="I144">
            <v>-5611.1</v>
          </cell>
        </row>
        <row r="145">
          <cell r="A145">
            <v>23711</v>
          </cell>
          <cell r="B145" t="str">
            <v>BARRETT_IC_8</v>
          </cell>
          <cell r="C145">
            <v>-52774.659999999982</v>
          </cell>
          <cell r="D145">
            <v>-2980.2200000000003</v>
          </cell>
          <cell r="E145">
            <v>-8893.0200000000023</v>
          </cell>
          <cell r="F145">
            <v>-24660.92</v>
          </cell>
          <cell r="G145">
            <v>-5386.5599999999995</v>
          </cell>
          <cell r="H145">
            <v>-5242.84</v>
          </cell>
          <cell r="I145">
            <v>-5611.1</v>
          </cell>
        </row>
        <row r="146">
          <cell r="A146">
            <v>23712</v>
          </cell>
          <cell r="B146" t="str">
            <v>GLENWOOD_IC_1_G5</v>
          </cell>
          <cell r="C146">
            <v>-41531.859999999993</v>
          </cell>
          <cell r="D146">
            <v>-2550.65</v>
          </cell>
          <cell r="E146">
            <v>-3499.92</v>
          </cell>
          <cell r="F146">
            <v>-19468.93</v>
          </cell>
          <cell r="G146">
            <v>-5177.91</v>
          </cell>
          <cell r="H146">
            <v>-5252.7500000000009</v>
          </cell>
          <cell r="I146">
            <v>-5581.6999999999989</v>
          </cell>
        </row>
        <row r="147">
          <cell r="A147">
            <v>23713</v>
          </cell>
          <cell r="B147" t="str">
            <v>PORT_JEFF_IC</v>
          </cell>
          <cell r="C147">
            <v>-37403.040000000008</v>
          </cell>
          <cell r="D147">
            <v>-2303.8700000000003</v>
          </cell>
          <cell r="E147">
            <v>-885.38999999999987</v>
          </cell>
          <cell r="F147">
            <v>-18279.649999999998</v>
          </cell>
          <cell r="G147">
            <v>-5123.1600000000008</v>
          </cell>
          <cell r="H147">
            <v>-5235.5300000000007</v>
          </cell>
          <cell r="I147">
            <v>-5575.4400000000005</v>
          </cell>
        </row>
        <row r="148">
          <cell r="A148">
            <v>23714</v>
          </cell>
          <cell r="B148" t="str">
            <v>WEST BABYLON___IC</v>
          </cell>
          <cell r="C148">
            <v>-38309.160000000011</v>
          </cell>
          <cell r="D148">
            <v>-2350.63</v>
          </cell>
          <cell r="E148">
            <v>-1407.57</v>
          </cell>
          <cell r="F148">
            <v>-18598.59</v>
          </cell>
          <cell r="G148">
            <v>-5137.5900000000011</v>
          </cell>
          <cell r="H148">
            <v>-5237.6099999999997</v>
          </cell>
          <cell r="I148">
            <v>-5577.17</v>
          </cell>
        </row>
        <row r="149">
          <cell r="A149">
            <v>23715</v>
          </cell>
          <cell r="B149" t="str">
            <v>SHOREHAM_IC_1</v>
          </cell>
          <cell r="C149">
            <v>-37392.769999999997</v>
          </cell>
          <cell r="D149">
            <v>-2302.9800000000005</v>
          </cell>
          <cell r="E149">
            <v>-877.04999999999973</v>
          </cell>
          <cell r="F149">
            <v>-18277.309999999998</v>
          </cell>
          <cell r="G149">
            <v>-5124.5599999999995</v>
          </cell>
          <cell r="H149">
            <v>-5235.4300000000012</v>
          </cell>
          <cell r="I149">
            <v>-5575.4400000000005</v>
          </cell>
        </row>
        <row r="150">
          <cell r="A150">
            <v>23716</v>
          </cell>
          <cell r="B150" t="str">
            <v>SHOREHAM_IC_2</v>
          </cell>
          <cell r="C150">
            <v>-37392.769999999997</v>
          </cell>
          <cell r="D150">
            <v>-2302.9800000000005</v>
          </cell>
          <cell r="E150">
            <v>-877.04999999999973</v>
          </cell>
          <cell r="F150">
            <v>-18277.309999999998</v>
          </cell>
          <cell r="G150">
            <v>-5124.5599999999995</v>
          </cell>
          <cell r="H150">
            <v>-5235.4300000000012</v>
          </cell>
          <cell r="I150">
            <v>-5575.4400000000005</v>
          </cell>
        </row>
        <row r="151">
          <cell r="A151">
            <v>23717</v>
          </cell>
          <cell r="B151" t="str">
            <v>EAST HAMPTON___GT</v>
          </cell>
          <cell r="C151">
            <v>-37385.97</v>
          </cell>
          <cell r="D151">
            <v>-2302.9100000000008</v>
          </cell>
          <cell r="E151">
            <v>-874.27999999999986</v>
          </cell>
          <cell r="F151">
            <v>-18273.02</v>
          </cell>
          <cell r="G151">
            <v>-5124.8899999999994</v>
          </cell>
          <cell r="H151">
            <v>-5235.4300000000012</v>
          </cell>
          <cell r="I151">
            <v>-5575.4400000000005</v>
          </cell>
        </row>
        <row r="152">
          <cell r="A152">
            <v>23718</v>
          </cell>
          <cell r="B152" t="str">
            <v>NORTHPORT___IC</v>
          </cell>
          <cell r="C152">
            <v>-35148.01</v>
          </cell>
          <cell r="D152">
            <v>-2296.64</v>
          </cell>
          <cell r="E152">
            <v>-64.169999999999931</v>
          </cell>
          <cell r="F152">
            <v>-17406.609999999997</v>
          </cell>
          <cell r="G152">
            <v>-4570.34</v>
          </cell>
          <cell r="H152">
            <v>-5235.1100000000006</v>
          </cell>
          <cell r="I152">
            <v>-5575.1399999999994</v>
          </cell>
        </row>
        <row r="153">
          <cell r="A153">
            <v>23719</v>
          </cell>
          <cell r="B153" t="str">
            <v>SOUTHOLD___IC</v>
          </cell>
          <cell r="C153">
            <v>-37385.65</v>
          </cell>
          <cell r="D153">
            <v>-2302.9100000000008</v>
          </cell>
          <cell r="E153">
            <v>-873.95999999999992</v>
          </cell>
          <cell r="F153">
            <v>-18273.02</v>
          </cell>
          <cell r="G153">
            <v>-5124.8899999999994</v>
          </cell>
          <cell r="H153">
            <v>-5235.4300000000012</v>
          </cell>
          <cell r="I153">
            <v>-5575.4400000000005</v>
          </cell>
        </row>
        <row r="154">
          <cell r="A154">
            <v>23720</v>
          </cell>
          <cell r="B154" t="str">
            <v>SOUTH HAMPTN___IC</v>
          </cell>
          <cell r="C154">
            <v>-37385.97</v>
          </cell>
          <cell r="D154">
            <v>-2302.9100000000008</v>
          </cell>
          <cell r="E154">
            <v>-874.27999999999986</v>
          </cell>
          <cell r="F154">
            <v>-18273.02</v>
          </cell>
          <cell r="G154">
            <v>-5124.8899999999994</v>
          </cell>
          <cell r="H154">
            <v>-5235.4300000000012</v>
          </cell>
          <cell r="I154">
            <v>-5575.4400000000005</v>
          </cell>
        </row>
        <row r="155">
          <cell r="A155">
            <v>23721</v>
          </cell>
          <cell r="B155" t="str">
            <v>MONTAUK___DIESEL</v>
          </cell>
          <cell r="C155">
            <v>-37385.97</v>
          </cell>
          <cell r="D155">
            <v>-2302.9100000000008</v>
          </cell>
          <cell r="E155">
            <v>-874.27999999999986</v>
          </cell>
          <cell r="F155">
            <v>-18273.02</v>
          </cell>
          <cell r="G155">
            <v>-5124.8899999999994</v>
          </cell>
          <cell r="H155">
            <v>-5235.4300000000012</v>
          </cell>
          <cell r="I155">
            <v>-5575.4400000000005</v>
          </cell>
        </row>
        <row r="156">
          <cell r="A156">
            <v>23722</v>
          </cell>
          <cell r="B156" t="str">
            <v>EAST_HAMPTON___DIESEL</v>
          </cell>
          <cell r="C156">
            <v>-37385.97</v>
          </cell>
          <cell r="D156">
            <v>-2302.9100000000008</v>
          </cell>
          <cell r="E156">
            <v>-874.27999999999986</v>
          </cell>
          <cell r="F156">
            <v>-18273.02</v>
          </cell>
          <cell r="G156">
            <v>-5124.8899999999994</v>
          </cell>
          <cell r="H156">
            <v>-5235.4300000000012</v>
          </cell>
          <cell r="I156">
            <v>-5575.4400000000005</v>
          </cell>
        </row>
        <row r="157">
          <cell r="A157">
            <v>23726</v>
          </cell>
          <cell r="B157" t="str">
            <v>NARROWS_GT1_GRP</v>
          </cell>
          <cell r="C157">
            <v>-30302.47</v>
          </cell>
          <cell r="D157">
            <v>-2978.3199999999997</v>
          </cell>
          <cell r="E157">
            <v>-6861.45</v>
          </cell>
          <cell r="F157">
            <v>-3503.9199999999996</v>
          </cell>
          <cell r="G157">
            <v>-5190.25</v>
          </cell>
          <cell r="H157">
            <v>-5361.33</v>
          </cell>
          <cell r="I157">
            <v>-6407.2</v>
          </cell>
        </row>
        <row r="158">
          <cell r="A158">
            <v>23727</v>
          </cell>
          <cell r="B158" t="str">
            <v>ASTORIA GT4____</v>
          </cell>
          <cell r="C158">
            <v>-30302.47</v>
          </cell>
          <cell r="D158">
            <v>-2978.3199999999997</v>
          </cell>
          <cell r="E158">
            <v>-6861.45</v>
          </cell>
          <cell r="F158">
            <v>-3503.9199999999996</v>
          </cell>
          <cell r="G158">
            <v>-5190.25</v>
          </cell>
          <cell r="H158">
            <v>-5361.33</v>
          </cell>
          <cell r="I158">
            <v>-6407.2</v>
          </cell>
        </row>
        <row r="159">
          <cell r="A159">
            <v>23728</v>
          </cell>
          <cell r="B159" t="str">
            <v>RAVENS GT4-7____</v>
          </cell>
          <cell r="C159">
            <v>-18569.000000000004</v>
          </cell>
          <cell r="D159">
            <v>-2359.2299999999996</v>
          </cell>
          <cell r="E159">
            <v>-1513.17</v>
          </cell>
          <cell r="F159">
            <v>-2342.4100000000003</v>
          </cell>
          <cell r="G159">
            <v>-2200.0099999999998</v>
          </cell>
          <cell r="H159">
            <v>-5206.1100000000015</v>
          </cell>
          <cell r="I159">
            <v>-4948.0700000000006</v>
          </cell>
        </row>
        <row r="160">
          <cell r="A160">
            <v>23729</v>
          </cell>
          <cell r="B160" t="str">
            <v>RAVENSWOOD_GT_1</v>
          </cell>
          <cell r="C160">
            <v>-30302.47</v>
          </cell>
          <cell r="D160">
            <v>-2978.3199999999997</v>
          </cell>
          <cell r="E160">
            <v>-6861.45</v>
          </cell>
          <cell r="F160">
            <v>-3503.9199999999996</v>
          </cell>
          <cell r="G160">
            <v>-5190.25</v>
          </cell>
          <cell r="H160">
            <v>-5361.33</v>
          </cell>
          <cell r="I160">
            <v>-6407.2</v>
          </cell>
        </row>
        <row r="161">
          <cell r="A161">
            <v>23730</v>
          </cell>
          <cell r="B161" t="str">
            <v>RAVENSWD GT2____</v>
          </cell>
          <cell r="C161">
            <v>-18786.150000000001</v>
          </cell>
          <cell r="D161">
            <v>-2359.2299999999996</v>
          </cell>
          <cell r="E161">
            <v>-1513.17</v>
          </cell>
          <cell r="F161">
            <v>-2440.7999999999997</v>
          </cell>
          <cell r="G161">
            <v>-2318.7699999999995</v>
          </cell>
          <cell r="H161">
            <v>-5206.1100000000015</v>
          </cell>
          <cell r="I161">
            <v>-4948.0700000000006</v>
          </cell>
        </row>
        <row r="162">
          <cell r="A162">
            <v>23731</v>
          </cell>
          <cell r="B162" t="str">
            <v>ASTORIA GT3____</v>
          </cell>
          <cell r="C162">
            <v>-30302.47</v>
          </cell>
          <cell r="D162">
            <v>-2978.3199999999997</v>
          </cell>
          <cell r="E162">
            <v>-6861.45</v>
          </cell>
          <cell r="F162">
            <v>-3503.9199999999996</v>
          </cell>
          <cell r="G162">
            <v>-5190.25</v>
          </cell>
          <cell r="H162">
            <v>-5361.33</v>
          </cell>
          <cell r="I162">
            <v>-6407.2</v>
          </cell>
        </row>
        <row r="163">
          <cell r="A163">
            <v>23732</v>
          </cell>
          <cell r="B163" t="str">
            <v>GOWANUS_GT 1_GRP</v>
          </cell>
          <cell r="C163">
            <v>-30302.47</v>
          </cell>
          <cell r="D163">
            <v>-2978.3199999999997</v>
          </cell>
          <cell r="E163">
            <v>-6861.45</v>
          </cell>
          <cell r="F163">
            <v>-3503.9199999999996</v>
          </cell>
          <cell r="G163">
            <v>-5190.25</v>
          </cell>
          <cell r="H163">
            <v>-5361.33</v>
          </cell>
          <cell r="I163">
            <v>-6407.2</v>
          </cell>
        </row>
        <row r="164">
          <cell r="A164">
            <v>23733</v>
          </cell>
          <cell r="B164" t="str">
            <v>RAVENSWD GT3____</v>
          </cell>
          <cell r="C164">
            <v>-18788.78</v>
          </cell>
          <cell r="D164">
            <v>-2359.2299999999996</v>
          </cell>
          <cell r="E164">
            <v>-1513.17</v>
          </cell>
          <cell r="F164">
            <v>-2440.7999999999997</v>
          </cell>
          <cell r="G164">
            <v>-2321.4</v>
          </cell>
          <cell r="H164">
            <v>-5206.1100000000015</v>
          </cell>
          <cell r="I164">
            <v>-4948.0700000000006</v>
          </cell>
        </row>
        <row r="165">
          <cell r="A165">
            <v>23741</v>
          </cell>
          <cell r="B165" t="str">
            <v>NARROWS_GT2_GRP</v>
          </cell>
          <cell r="C165">
            <v>-30302.47</v>
          </cell>
          <cell r="D165">
            <v>-2978.3199999999997</v>
          </cell>
          <cell r="E165">
            <v>-6861.45</v>
          </cell>
          <cell r="F165">
            <v>-3503.9199999999996</v>
          </cell>
          <cell r="G165">
            <v>-5190.25</v>
          </cell>
          <cell r="H165">
            <v>-5361.33</v>
          </cell>
          <cell r="I165">
            <v>-6407.2</v>
          </cell>
        </row>
        <row r="166">
          <cell r="A166">
            <v>23743</v>
          </cell>
          <cell r="B166" t="str">
            <v>JARVIS____</v>
          </cell>
          <cell r="C166">
            <v>208.57000000000002</v>
          </cell>
          <cell r="D166">
            <v>61.430000000000007</v>
          </cell>
          <cell r="E166">
            <v>12.08</v>
          </cell>
          <cell r="F166">
            <v>44.269999999999982</v>
          </cell>
          <cell r="G166">
            <v>38.049999999999997</v>
          </cell>
          <cell r="H166">
            <v>44.030000000000008</v>
          </cell>
          <cell r="I166">
            <v>8.7099999999999991</v>
          </cell>
        </row>
        <row r="167">
          <cell r="A167">
            <v>23744</v>
          </cell>
          <cell r="B167" t="str">
            <v>NINE_MILE_2</v>
          </cell>
          <cell r="C167">
            <v>-171.15000000000003</v>
          </cell>
          <cell r="D167">
            <v>-140.17000000000002</v>
          </cell>
          <cell r="E167">
            <v>323.62</v>
          </cell>
          <cell r="F167">
            <v>-162.35000000000002</v>
          </cell>
          <cell r="G167">
            <v>-54.970000000000013</v>
          </cell>
          <cell r="H167">
            <v>-113.73</v>
          </cell>
          <cell r="I167">
            <v>-23.55</v>
          </cell>
        </row>
        <row r="168">
          <cell r="A168">
            <v>23751</v>
          </cell>
          <cell r="B168" t="str">
            <v>GOWANUS_GT 4_GRP</v>
          </cell>
          <cell r="C168">
            <v>-30302.47</v>
          </cell>
          <cell r="D168">
            <v>-2978.3199999999997</v>
          </cell>
          <cell r="E168">
            <v>-6861.45</v>
          </cell>
          <cell r="F168">
            <v>-3503.9199999999996</v>
          </cell>
          <cell r="G168">
            <v>-5190.25</v>
          </cell>
          <cell r="H168">
            <v>-5361.33</v>
          </cell>
          <cell r="I168">
            <v>-6407.2</v>
          </cell>
        </row>
        <row r="169">
          <cell r="A169">
            <v>23752</v>
          </cell>
          <cell r="B169" t="str">
            <v>CORNELL____</v>
          </cell>
          <cell r="C169">
            <v>-1781.5400000000006</v>
          </cell>
          <cell r="D169">
            <v>-399.68</v>
          </cell>
          <cell r="E169">
            <v>-136.20000000000002</v>
          </cell>
          <cell r="F169">
            <v>-497.84999999999997</v>
          </cell>
          <cell r="G169">
            <v>-288.74999999999994</v>
          </cell>
          <cell r="H169">
            <v>-365.73999999999995</v>
          </cell>
          <cell r="I169">
            <v>-93.320000000000007</v>
          </cell>
        </row>
        <row r="170">
          <cell r="A170">
            <v>23754</v>
          </cell>
          <cell r="B170" t="str">
            <v>HIGH FALLS___HY</v>
          </cell>
          <cell r="C170">
            <v>-10324.539999999999</v>
          </cell>
          <cell r="D170">
            <v>-2301.6</v>
          </cell>
          <cell r="E170">
            <v>-641.98</v>
          </cell>
          <cell r="F170">
            <v>-2522.3500000000008</v>
          </cell>
          <cell r="G170">
            <v>-1580.55</v>
          </cell>
          <cell r="H170">
            <v>-2579.0000000000005</v>
          </cell>
          <cell r="I170">
            <v>-699.06</v>
          </cell>
        </row>
        <row r="171">
          <cell r="A171">
            <v>23756</v>
          </cell>
          <cell r="B171" t="str">
            <v>GILBOA___1</v>
          </cell>
          <cell r="C171">
            <v>-9442.7700000000023</v>
          </cell>
          <cell r="D171">
            <v>-2208.7599999999998</v>
          </cell>
          <cell r="E171">
            <v>-604.85</v>
          </cell>
          <cell r="F171">
            <v>-2454.3100000000004</v>
          </cell>
          <cell r="G171">
            <v>-1526.6799999999998</v>
          </cell>
          <cell r="H171">
            <v>-2106.1400000000003</v>
          </cell>
          <cell r="I171">
            <v>-542.03</v>
          </cell>
        </row>
        <row r="172">
          <cell r="A172">
            <v>23757</v>
          </cell>
          <cell r="B172" t="str">
            <v>GILBOA___2</v>
          </cell>
          <cell r="C172">
            <v>-9442.7700000000023</v>
          </cell>
          <cell r="D172">
            <v>-2208.7599999999998</v>
          </cell>
          <cell r="E172">
            <v>-604.85</v>
          </cell>
          <cell r="F172">
            <v>-2454.3100000000004</v>
          </cell>
          <cell r="G172">
            <v>-1526.6799999999998</v>
          </cell>
          <cell r="H172">
            <v>-2106.1400000000003</v>
          </cell>
          <cell r="I172">
            <v>-542.03</v>
          </cell>
        </row>
        <row r="173">
          <cell r="A173">
            <v>23758</v>
          </cell>
          <cell r="B173" t="str">
            <v>GILBOA___3</v>
          </cell>
          <cell r="C173">
            <v>-9442.7700000000023</v>
          </cell>
          <cell r="D173">
            <v>-2208.7599999999998</v>
          </cell>
          <cell r="E173">
            <v>-604.85</v>
          </cell>
          <cell r="F173">
            <v>-2454.3100000000004</v>
          </cell>
          <cell r="G173">
            <v>-1526.6799999999998</v>
          </cell>
          <cell r="H173">
            <v>-2106.1400000000003</v>
          </cell>
          <cell r="I173">
            <v>-542.03</v>
          </cell>
        </row>
        <row r="174">
          <cell r="A174">
            <v>23759</v>
          </cell>
          <cell r="B174" t="str">
            <v>GILBOA___4</v>
          </cell>
          <cell r="C174">
            <v>-9442.7700000000023</v>
          </cell>
          <cell r="D174">
            <v>-2208.7599999999998</v>
          </cell>
          <cell r="E174">
            <v>-604.85</v>
          </cell>
          <cell r="F174">
            <v>-2454.3100000000004</v>
          </cell>
          <cell r="G174">
            <v>-1526.6799999999998</v>
          </cell>
          <cell r="H174">
            <v>-2106.1400000000003</v>
          </cell>
          <cell r="I174">
            <v>-542.03</v>
          </cell>
        </row>
        <row r="175">
          <cell r="A175">
            <v>23760</v>
          </cell>
          <cell r="B175" t="str">
            <v>NIAGARA____</v>
          </cell>
          <cell r="C175">
            <v>-1392.600000000001</v>
          </cell>
          <cell r="D175">
            <v>-315.49</v>
          </cell>
          <cell r="E175">
            <v>-120.92999999999999</v>
          </cell>
          <cell r="F175">
            <v>-382.08000000000004</v>
          </cell>
          <cell r="G175">
            <v>-223.62</v>
          </cell>
          <cell r="H175">
            <v>-281.83</v>
          </cell>
          <cell r="I175">
            <v>-68.649999999999991</v>
          </cell>
        </row>
        <row r="176">
          <cell r="A176">
            <v>23765</v>
          </cell>
          <cell r="B176" t="str">
            <v>CH_MISC_IPPS</v>
          </cell>
          <cell r="C176">
            <v>-10551.719999999998</v>
          </cell>
          <cell r="D176">
            <v>-2337.2000000000003</v>
          </cell>
          <cell r="E176">
            <v>-648.91999999999996</v>
          </cell>
          <cell r="F176">
            <v>-2562.81</v>
          </cell>
          <cell r="G176">
            <v>-1602.26</v>
          </cell>
          <cell r="H176">
            <v>-2675.2200000000003</v>
          </cell>
          <cell r="I176">
            <v>-725.31</v>
          </cell>
        </row>
        <row r="177">
          <cell r="A177">
            <v>23766</v>
          </cell>
          <cell r="B177" t="str">
            <v>FULTON COGEN____</v>
          </cell>
          <cell r="C177">
            <v>-761.61999999999955</v>
          </cell>
          <cell r="D177">
            <v>-171.18999999999997</v>
          </cell>
          <cell r="E177">
            <v>-90.499999999999986</v>
          </cell>
          <cell r="F177">
            <v>-203.10000000000005</v>
          </cell>
          <cell r="G177">
            <v>-128.00000000000003</v>
          </cell>
          <cell r="H177">
            <v>-140.39999999999998</v>
          </cell>
          <cell r="I177">
            <v>-28.43</v>
          </cell>
        </row>
        <row r="178">
          <cell r="A178">
            <v>23767</v>
          </cell>
          <cell r="B178" t="str">
            <v>NEG CENTRAL_HIGH_ACRES</v>
          </cell>
          <cell r="C178">
            <v>-1126.3000000000009</v>
          </cell>
          <cell r="D178">
            <v>-250.82</v>
          </cell>
          <cell r="E178">
            <v>-115.09000000000002</v>
          </cell>
          <cell r="F178">
            <v>-303.97000000000003</v>
          </cell>
          <cell r="G178">
            <v>-178.24999999999997</v>
          </cell>
          <cell r="H178">
            <v>-224.37</v>
          </cell>
          <cell r="I178">
            <v>-53.8</v>
          </cell>
        </row>
        <row r="179">
          <cell r="A179">
            <v>23768</v>
          </cell>
          <cell r="B179" t="str">
            <v>NEG CENTRAL___INDECK</v>
          </cell>
          <cell r="C179">
            <v>-1650.38</v>
          </cell>
          <cell r="D179">
            <v>-374.68</v>
          </cell>
          <cell r="E179">
            <v>-129.86000000000001</v>
          </cell>
          <cell r="F179">
            <v>-456.56000000000017</v>
          </cell>
          <cell r="G179">
            <v>-267.93999999999994</v>
          </cell>
          <cell r="H179">
            <v>-337.45</v>
          </cell>
          <cell r="I179">
            <v>-83.89</v>
          </cell>
        </row>
        <row r="180">
          <cell r="A180">
            <v>23769</v>
          </cell>
          <cell r="B180" t="str">
            <v>LEDERLE____</v>
          </cell>
          <cell r="C180">
            <v>-8933.3599999999969</v>
          </cell>
          <cell r="D180">
            <v>-2232.0300000000002</v>
          </cell>
          <cell r="E180">
            <v>-353.59</v>
          </cell>
          <cell r="F180">
            <v>-2438.1099999999997</v>
          </cell>
          <cell r="G180">
            <v>-1545.0199999999998</v>
          </cell>
          <cell r="H180">
            <v>-1890.4200000000003</v>
          </cell>
          <cell r="I180">
            <v>-474.19000000000005</v>
          </cell>
        </row>
        <row r="181">
          <cell r="A181">
            <v>23770</v>
          </cell>
          <cell r="B181" t="str">
            <v>YORK___WARBASSE</v>
          </cell>
          <cell r="C181">
            <v>-30302.47</v>
          </cell>
          <cell r="D181">
            <v>-2978.3199999999997</v>
          </cell>
          <cell r="E181">
            <v>-6861.45</v>
          </cell>
          <cell r="F181">
            <v>-3503.9199999999996</v>
          </cell>
          <cell r="G181">
            <v>-5190.25</v>
          </cell>
          <cell r="H181">
            <v>-5361.33</v>
          </cell>
          <cell r="I181">
            <v>-6407.2</v>
          </cell>
        </row>
        <row r="182">
          <cell r="A182">
            <v>23774</v>
          </cell>
          <cell r="B182" t="str">
            <v>NM WEST___NUG</v>
          </cell>
          <cell r="C182">
            <v>-1423.2099999999996</v>
          </cell>
          <cell r="D182">
            <v>-321.69999999999993</v>
          </cell>
          <cell r="E182">
            <v>-122.09</v>
          </cell>
          <cell r="F182">
            <v>-391.40999999999997</v>
          </cell>
          <cell r="G182">
            <v>-229.06000000000003</v>
          </cell>
          <cell r="H182">
            <v>-288.66000000000003</v>
          </cell>
          <cell r="I182">
            <v>-70.289999999999992</v>
          </cell>
        </row>
        <row r="183">
          <cell r="A183">
            <v>23776</v>
          </cell>
          <cell r="B183" t="str">
            <v>E_FISHKILL___LBMP</v>
          </cell>
          <cell r="C183">
            <v>-10996.959999999995</v>
          </cell>
          <cell r="D183">
            <v>-2311.2099999999991</v>
          </cell>
          <cell r="E183">
            <v>-744.32000000000016</v>
          </cell>
          <cell r="F183">
            <v>-2545.7300000000009</v>
          </cell>
          <cell r="G183">
            <v>-1572.2299999999998</v>
          </cell>
          <cell r="H183">
            <v>-3005.2100000000005</v>
          </cell>
          <cell r="I183">
            <v>-818.26</v>
          </cell>
        </row>
        <row r="184">
          <cell r="A184">
            <v>23777</v>
          </cell>
          <cell r="B184" t="str">
            <v>SITHE___STERLING</v>
          </cell>
          <cell r="C184">
            <v>-281.86</v>
          </cell>
          <cell r="D184">
            <v>-46.080000000000005</v>
          </cell>
          <cell r="E184">
            <v>-38.129999999999988</v>
          </cell>
          <cell r="F184">
            <v>-86.759999999999991</v>
          </cell>
          <cell r="G184">
            <v>-48.88</v>
          </cell>
          <cell r="H184">
            <v>-51.410000000000004</v>
          </cell>
          <cell r="I184">
            <v>-10.6</v>
          </cell>
        </row>
        <row r="185">
          <cell r="A185">
            <v>23778</v>
          </cell>
          <cell r="B185" t="str">
            <v>GLEN PARK____</v>
          </cell>
          <cell r="C185">
            <v>-367.70999999999981</v>
          </cell>
          <cell r="D185">
            <v>-78.750000000000014</v>
          </cell>
          <cell r="E185">
            <v>-52.790000000000006</v>
          </cell>
          <cell r="F185">
            <v>-104.58000000000003</v>
          </cell>
          <cell r="G185">
            <v>-63.220000000000013</v>
          </cell>
          <cell r="H185">
            <v>-65.15000000000002</v>
          </cell>
          <cell r="I185">
            <v>-3.2199999999999998</v>
          </cell>
        </row>
        <row r="186">
          <cell r="A186">
            <v>23779</v>
          </cell>
          <cell r="B186" t="str">
            <v>BETHLEHEM___STEEL</v>
          </cell>
          <cell r="C186">
            <v>-1582.2900000000002</v>
          </cell>
          <cell r="D186">
            <v>-360.03999999999996</v>
          </cell>
          <cell r="E186">
            <v>-126.57000000000001</v>
          </cell>
          <cell r="F186">
            <v>-436.12000000000012</v>
          </cell>
          <cell r="G186">
            <v>-255.23</v>
          </cell>
          <cell r="H186">
            <v>-324.91999999999996</v>
          </cell>
          <cell r="I186">
            <v>-79.41</v>
          </cell>
        </row>
        <row r="187">
          <cell r="A187">
            <v>23780</v>
          </cell>
          <cell r="B187" t="str">
            <v>FORT_DRUM_COGEN</v>
          </cell>
          <cell r="C187">
            <v>-303.39999999999992</v>
          </cell>
          <cell r="D187">
            <v>-58.390000000000015</v>
          </cell>
          <cell r="E187">
            <v>-47.42</v>
          </cell>
          <cell r="F187">
            <v>-89.899999999999963</v>
          </cell>
          <cell r="G187">
            <v>-53.710000000000015</v>
          </cell>
          <cell r="H187">
            <v>-54.2</v>
          </cell>
          <cell r="I187">
            <v>0.21999999999999909</v>
          </cell>
        </row>
        <row r="188">
          <cell r="A188">
            <v>23781</v>
          </cell>
          <cell r="B188" t="str">
            <v>INDECK___YERKES</v>
          </cell>
          <cell r="C188">
            <v>-1468.47</v>
          </cell>
          <cell r="D188">
            <v>-332.27000000000004</v>
          </cell>
          <cell r="E188">
            <v>-123.47000000000003</v>
          </cell>
          <cell r="F188">
            <v>-403.62999999999994</v>
          </cell>
          <cell r="G188">
            <v>-236.79000000000005</v>
          </cell>
          <cell r="H188">
            <v>-298.96999999999997</v>
          </cell>
          <cell r="I188">
            <v>-73.34</v>
          </cell>
        </row>
        <row r="189">
          <cell r="A189">
            <v>23783</v>
          </cell>
          <cell r="B189" t="str">
            <v>INDECK___OSWEGO</v>
          </cell>
          <cell r="C189">
            <v>-732.0500000000003</v>
          </cell>
          <cell r="D189">
            <v>-162.23999999999998</v>
          </cell>
          <cell r="E189">
            <v>-85.11</v>
          </cell>
          <cell r="F189">
            <v>-196.27</v>
          </cell>
          <cell r="G189">
            <v>-126.38</v>
          </cell>
          <cell r="H189">
            <v>-134.66</v>
          </cell>
          <cell r="I189">
            <v>-27.39</v>
          </cell>
        </row>
        <row r="190">
          <cell r="A190">
            <v>23786</v>
          </cell>
          <cell r="B190" t="str">
            <v>LINDEN COGEN____</v>
          </cell>
          <cell r="C190">
            <v>-20435.640000000007</v>
          </cell>
          <cell r="D190">
            <v>-2363.0699999999997</v>
          </cell>
          <cell r="E190">
            <v>-1574.0400000000002</v>
          </cell>
          <cell r="F190">
            <v>-3731.0200000000004</v>
          </cell>
          <cell r="G190">
            <v>-2240.2799999999997</v>
          </cell>
          <cell r="H190">
            <v>-5290.0299999999988</v>
          </cell>
          <cell r="I190">
            <v>-5237.2</v>
          </cell>
        </row>
        <row r="191">
          <cell r="A191">
            <v>23790</v>
          </cell>
          <cell r="B191" t="str">
            <v>BINGHAMTON___COGEN</v>
          </cell>
          <cell r="C191">
            <v>-3157.5000000000009</v>
          </cell>
          <cell r="D191">
            <v>-744.87000000000023</v>
          </cell>
          <cell r="E191">
            <v>-177.51000000000002</v>
          </cell>
          <cell r="F191">
            <v>-890.59</v>
          </cell>
          <cell r="G191">
            <v>-518.41</v>
          </cell>
          <cell r="H191">
            <v>-657.70999999999981</v>
          </cell>
          <cell r="I191">
            <v>-168.41</v>
          </cell>
        </row>
        <row r="192">
          <cell r="A192">
            <v>23791</v>
          </cell>
          <cell r="B192" t="str">
            <v>NEG WEST_LEA_LOCKPORT</v>
          </cell>
          <cell r="C192">
            <v>-1417.5699999999997</v>
          </cell>
          <cell r="D192">
            <v>-320.7</v>
          </cell>
          <cell r="E192">
            <v>-121.86</v>
          </cell>
          <cell r="F192">
            <v>-389.48000000000008</v>
          </cell>
          <cell r="G192">
            <v>-228.08999999999997</v>
          </cell>
          <cell r="H192">
            <v>-287.14</v>
          </cell>
          <cell r="I192">
            <v>-70.3</v>
          </cell>
        </row>
        <row r="193">
          <cell r="A193">
            <v>23792</v>
          </cell>
          <cell r="B193" t="str">
            <v>NEG NORTH_KES_CHATEGAY</v>
          </cell>
          <cell r="C193">
            <v>447.43000000000029</v>
          </cell>
          <cell r="D193">
            <v>123.77999999999999</v>
          </cell>
          <cell r="E193">
            <v>23.29</v>
          </cell>
          <cell r="F193">
            <v>89.89</v>
          </cell>
          <cell r="G193">
            <v>60.150000000000013</v>
          </cell>
          <cell r="H193">
            <v>70.11</v>
          </cell>
          <cell r="I193">
            <v>80.210000000000022</v>
          </cell>
        </row>
        <row r="194">
          <cell r="A194">
            <v>23793</v>
          </cell>
          <cell r="B194" t="str">
            <v>NEG NORTH_FLCN_SEA</v>
          </cell>
          <cell r="C194">
            <v>635.83999999999992</v>
          </cell>
          <cell r="D194">
            <v>180.35999999999999</v>
          </cell>
          <cell r="E194">
            <v>35.169999999999995</v>
          </cell>
          <cell r="F194">
            <v>135.9</v>
          </cell>
          <cell r="G194">
            <v>91.740000000000038</v>
          </cell>
          <cell r="H194">
            <v>105.87000000000002</v>
          </cell>
          <cell r="I194">
            <v>86.8</v>
          </cell>
        </row>
        <row r="195">
          <cell r="A195">
            <v>23794</v>
          </cell>
          <cell r="B195" t="str">
            <v>NYPA___HOLTSVILL</v>
          </cell>
          <cell r="C195">
            <v>-37371.62000000001</v>
          </cell>
          <cell r="D195">
            <v>-2301.9199999999992</v>
          </cell>
          <cell r="E195">
            <v>-864.03999999999985</v>
          </cell>
          <cell r="F195">
            <v>-18269.59</v>
          </cell>
          <cell r="G195">
            <v>-5125.2600000000011</v>
          </cell>
          <cell r="H195">
            <v>-5235.4100000000008</v>
          </cell>
          <cell r="I195">
            <v>-5575.4</v>
          </cell>
        </row>
        <row r="196">
          <cell r="A196">
            <v>23796</v>
          </cell>
          <cell r="B196" t="str">
            <v>RENSSELAER___COGEN</v>
          </cell>
          <cell r="C196">
            <v>-12223.710000000012</v>
          </cell>
          <cell r="D196">
            <v>-2900.9600000000005</v>
          </cell>
          <cell r="E196">
            <v>-763.54999999999984</v>
          </cell>
          <cell r="F196">
            <v>-3118.12</v>
          </cell>
          <cell r="G196">
            <v>-1992.2999999999997</v>
          </cell>
          <cell r="H196">
            <v>-2703.71</v>
          </cell>
          <cell r="I196">
            <v>-745.07</v>
          </cell>
        </row>
        <row r="197">
          <cell r="A197">
            <v>23797</v>
          </cell>
          <cell r="B197" t="str">
            <v>SENECA___ENERGY</v>
          </cell>
          <cell r="C197">
            <v>-1234.4199999999998</v>
          </cell>
          <cell r="D197">
            <v>-280.70999999999992</v>
          </cell>
          <cell r="E197">
            <v>-113.91</v>
          </cell>
          <cell r="F197">
            <v>-336.07000000000011</v>
          </cell>
          <cell r="G197">
            <v>-197.85000000000005</v>
          </cell>
          <cell r="H197">
            <v>-247.03000000000003</v>
          </cell>
          <cell r="I197">
            <v>-58.850000000000009</v>
          </cell>
        </row>
        <row r="198">
          <cell r="A198">
            <v>23798</v>
          </cell>
          <cell r="B198" t="str">
            <v>ADK RESOURCE___RCVRY</v>
          </cell>
          <cell r="C198">
            <v>-12763.079999999989</v>
          </cell>
          <cell r="D198">
            <v>-3031.3900000000003</v>
          </cell>
          <cell r="E198">
            <v>-790.56999999999994</v>
          </cell>
          <cell r="F198">
            <v>-3235.6099999999997</v>
          </cell>
          <cell r="G198">
            <v>-2078.52</v>
          </cell>
          <cell r="H198">
            <v>-2822.09</v>
          </cell>
          <cell r="I198">
            <v>-804.9</v>
          </cell>
        </row>
        <row r="199">
          <cell r="A199">
            <v>23799</v>
          </cell>
          <cell r="B199" t="str">
            <v>SELKIRK___II</v>
          </cell>
          <cell r="C199">
            <v>-12111.320000000002</v>
          </cell>
          <cell r="D199">
            <v>-2881.1899999999996</v>
          </cell>
          <cell r="E199">
            <v>-759.74999999999989</v>
          </cell>
          <cell r="F199">
            <v>-3100.880000000001</v>
          </cell>
          <cell r="G199">
            <v>-1977.4299999999998</v>
          </cell>
          <cell r="H199">
            <v>-2667.78</v>
          </cell>
          <cell r="I199">
            <v>-724.28999999999985</v>
          </cell>
        </row>
        <row r="200">
          <cell r="A200">
            <v>23800</v>
          </cell>
          <cell r="B200" t="str">
            <v>SITHE___INDEPEND</v>
          </cell>
          <cell r="C200">
            <v>-181.12000000000003</v>
          </cell>
          <cell r="D200">
            <v>-141.23000000000002</v>
          </cell>
          <cell r="E200">
            <v>323.35000000000008</v>
          </cell>
          <cell r="F200">
            <v>-166.50999999999996</v>
          </cell>
          <cell r="G200">
            <v>-57.259999999999991</v>
          </cell>
          <cell r="H200">
            <v>-115.69000000000001</v>
          </cell>
          <cell r="I200">
            <v>-23.78</v>
          </cell>
        </row>
        <row r="201">
          <cell r="A201">
            <v>23801</v>
          </cell>
          <cell r="B201" t="str">
            <v>SELKIRK___l</v>
          </cell>
          <cell r="C201">
            <v>-12075.42</v>
          </cell>
          <cell r="D201">
            <v>-2873.5299999999993</v>
          </cell>
          <cell r="E201">
            <v>-758.24999999999989</v>
          </cell>
          <cell r="F201">
            <v>-3093.7200000000003</v>
          </cell>
          <cell r="G201">
            <v>-1971.9199999999998</v>
          </cell>
          <cell r="H201">
            <v>-2661.6200000000003</v>
          </cell>
          <cell r="I201">
            <v>-716.38000000000011</v>
          </cell>
        </row>
        <row r="202">
          <cell r="A202">
            <v>23802</v>
          </cell>
          <cell r="B202" t="str">
            <v>INDECK___CORINTH</v>
          </cell>
          <cell r="C202">
            <v>-12867.060000000001</v>
          </cell>
          <cell r="D202">
            <v>-3065.5200000000004</v>
          </cell>
          <cell r="E202">
            <v>-794.43</v>
          </cell>
          <cell r="F202">
            <v>-3261.0399999999995</v>
          </cell>
          <cell r="G202">
            <v>-2096.4799999999996</v>
          </cell>
          <cell r="H202">
            <v>-2839.99</v>
          </cell>
          <cell r="I202">
            <v>-809.6</v>
          </cell>
        </row>
        <row r="203">
          <cell r="A203">
            <v>23803</v>
          </cell>
          <cell r="B203" t="str">
            <v>BURROWS___LYONSDAL</v>
          </cell>
          <cell r="C203">
            <v>-32.42</v>
          </cell>
          <cell r="D203">
            <v>0</v>
          </cell>
          <cell r="E203">
            <v>-16.64</v>
          </cell>
          <cell r="F203">
            <v>-12.18</v>
          </cell>
          <cell r="G203">
            <v>-2.31</v>
          </cell>
          <cell r="H203">
            <v>-4.3599999999999994</v>
          </cell>
          <cell r="I203">
            <v>3.0700000000000003</v>
          </cell>
        </row>
        <row r="204">
          <cell r="A204">
            <v>23804</v>
          </cell>
          <cell r="B204" t="str">
            <v>IP___TICONDEROGA</v>
          </cell>
          <cell r="C204">
            <v>-12695.840000000006</v>
          </cell>
          <cell r="D204">
            <v>-2993.2000000000003</v>
          </cell>
          <cell r="E204">
            <v>-787.34999999999991</v>
          </cell>
          <cell r="F204">
            <v>-3192.7200000000003</v>
          </cell>
          <cell r="G204">
            <v>-2059.9</v>
          </cell>
          <cell r="H204">
            <v>-2834.7700000000009</v>
          </cell>
          <cell r="I204">
            <v>-827.9</v>
          </cell>
        </row>
        <row r="205">
          <cell r="A205">
            <v>23805</v>
          </cell>
          <cell r="B205" t="str">
            <v>WATERTOWN___HYD</v>
          </cell>
          <cell r="C205">
            <v>-319.1400000000001</v>
          </cell>
          <cell r="D205">
            <v>-66.66</v>
          </cell>
          <cell r="E205">
            <v>-48.320000000000014</v>
          </cell>
          <cell r="F205">
            <v>-92.289999999999978</v>
          </cell>
          <cell r="G205">
            <v>-55.31</v>
          </cell>
          <cell r="H205">
            <v>-56.19</v>
          </cell>
          <cell r="I205">
            <v>-0.37000000000000077</v>
          </cell>
        </row>
        <row r="206">
          <cell r="A206">
            <v>23807</v>
          </cell>
          <cell r="B206" t="str">
            <v>DOGLEVILLE___HYD</v>
          </cell>
          <cell r="C206">
            <v>208.57000000000002</v>
          </cell>
          <cell r="D206">
            <v>61.430000000000007</v>
          </cell>
          <cell r="E206">
            <v>12.08</v>
          </cell>
          <cell r="F206">
            <v>44.269999999999982</v>
          </cell>
          <cell r="G206">
            <v>38.049999999999997</v>
          </cell>
          <cell r="H206">
            <v>44.030000000000008</v>
          </cell>
          <cell r="I206">
            <v>8.7099999999999991</v>
          </cell>
        </row>
        <row r="207">
          <cell r="A207">
            <v>23808</v>
          </cell>
          <cell r="B207" t="str">
            <v>GENERAL___MILLS</v>
          </cell>
          <cell r="C207">
            <v>-1582.2900000000002</v>
          </cell>
          <cell r="D207">
            <v>-360.03999999999996</v>
          </cell>
          <cell r="E207">
            <v>-126.57000000000001</v>
          </cell>
          <cell r="F207">
            <v>-436.12000000000012</v>
          </cell>
          <cell r="G207">
            <v>-255.23</v>
          </cell>
          <cell r="H207">
            <v>-324.91999999999996</v>
          </cell>
          <cell r="I207">
            <v>-79.41</v>
          </cell>
        </row>
        <row r="208">
          <cell r="A208">
            <v>23809</v>
          </cell>
          <cell r="B208" t="str">
            <v>US___GYPSUM</v>
          </cell>
          <cell r="C208">
            <v>-1371.66</v>
          </cell>
          <cell r="D208">
            <v>-308.25</v>
          </cell>
          <cell r="E208">
            <v>-122.72</v>
          </cell>
          <cell r="F208">
            <v>-375.37999999999994</v>
          </cell>
          <cell r="G208">
            <v>-220.52999999999997</v>
          </cell>
          <cell r="H208">
            <v>-277.28999999999996</v>
          </cell>
          <cell r="I208">
            <v>-67.489999999999995</v>
          </cell>
        </row>
        <row r="209">
          <cell r="A209">
            <v>23810</v>
          </cell>
          <cell r="B209" t="str">
            <v>HUDSON AVE_GT_3</v>
          </cell>
          <cell r="C209">
            <v>-19878.600000000006</v>
          </cell>
          <cell r="D209">
            <v>-2363.0699999999997</v>
          </cell>
          <cell r="E209">
            <v>-1574.0400000000002</v>
          </cell>
          <cell r="F209">
            <v>-3731.0200000000004</v>
          </cell>
          <cell r="G209">
            <v>-2244.96</v>
          </cell>
          <cell r="H209">
            <v>-5290.0299999999988</v>
          </cell>
          <cell r="I209">
            <v>-4675.4799999999996</v>
          </cell>
        </row>
        <row r="210">
          <cell r="A210">
            <v>23811</v>
          </cell>
          <cell r="B210" t="str">
            <v>NEG WEST___LANCASTR</v>
          </cell>
          <cell r="C210">
            <v>-1715.0899999999997</v>
          </cell>
          <cell r="D210">
            <v>-391.47</v>
          </cell>
          <cell r="E210">
            <v>-130.74</v>
          </cell>
          <cell r="F210">
            <v>-474.90000000000003</v>
          </cell>
          <cell r="G210">
            <v>-277.87000000000006</v>
          </cell>
          <cell r="H210">
            <v>-352.89</v>
          </cell>
          <cell r="I210">
            <v>-87.219999999999985</v>
          </cell>
        </row>
        <row r="211">
          <cell r="A211">
            <v>23856</v>
          </cell>
          <cell r="B211" t="str">
            <v>FIBERTEK___ENERGY</v>
          </cell>
          <cell r="C211">
            <v>-951.00999999999965</v>
          </cell>
          <cell r="D211">
            <v>-215.07999999999998</v>
          </cell>
          <cell r="E211">
            <v>-100.5</v>
          </cell>
          <cell r="F211">
            <v>-258.60999999999996</v>
          </cell>
          <cell r="G211">
            <v>-156.07000000000005</v>
          </cell>
          <cell r="H211">
            <v>-177.56</v>
          </cell>
          <cell r="I211">
            <v>-43.19</v>
          </cell>
        </row>
        <row r="212">
          <cell r="A212">
            <v>23857</v>
          </cell>
          <cell r="B212" t="str">
            <v>CARTHAGE___PAPER</v>
          </cell>
          <cell r="C212">
            <v>-249.56999999999994</v>
          </cell>
          <cell r="D212">
            <v>-37.709999999999994</v>
          </cell>
          <cell r="E212">
            <v>-43.61</v>
          </cell>
          <cell r="F212">
            <v>-77.47</v>
          </cell>
          <cell r="G212">
            <v>-46.019999999999989</v>
          </cell>
          <cell r="H212">
            <v>-47.41</v>
          </cell>
          <cell r="I212">
            <v>2.6500000000000004</v>
          </cell>
        </row>
        <row r="213">
          <cell r="A213">
            <v>23858</v>
          </cell>
          <cell r="B213" t="str">
            <v>NSINS_S._GLNS_FALLS</v>
          </cell>
          <cell r="C213">
            <v>-12802.580000000004</v>
          </cell>
          <cell r="D213">
            <v>-3045.84</v>
          </cell>
          <cell r="E213">
            <v>-791.83999999999992</v>
          </cell>
          <cell r="F213">
            <v>-3244.8399999999992</v>
          </cell>
          <cell r="G213">
            <v>-2085.41</v>
          </cell>
          <cell r="H213">
            <v>-2828.2400000000002</v>
          </cell>
          <cell r="I213">
            <v>-806.41</v>
          </cell>
        </row>
        <row r="214">
          <cell r="A214">
            <v>23895</v>
          </cell>
          <cell r="B214" t="str">
            <v>CH_RES_NIAGARA</v>
          </cell>
          <cell r="C214">
            <v>-1423.2099999999996</v>
          </cell>
          <cell r="D214">
            <v>-321.69999999999993</v>
          </cell>
          <cell r="E214">
            <v>-122.09</v>
          </cell>
          <cell r="F214">
            <v>-391.40999999999997</v>
          </cell>
          <cell r="G214">
            <v>-229.06000000000003</v>
          </cell>
          <cell r="H214">
            <v>-288.66000000000003</v>
          </cell>
          <cell r="I214">
            <v>-70.289999999999992</v>
          </cell>
        </row>
        <row r="215">
          <cell r="A215">
            <v>23900</v>
          </cell>
          <cell r="B215" t="str">
            <v>FORT ORANGE____</v>
          </cell>
          <cell r="C215">
            <v>-12106.820000000003</v>
          </cell>
          <cell r="D215">
            <v>-2860.5500000000006</v>
          </cell>
          <cell r="E215">
            <v>-758.43000000000006</v>
          </cell>
          <cell r="F215">
            <v>-3079.1799999999994</v>
          </cell>
          <cell r="G215">
            <v>-1965.0700000000002</v>
          </cell>
          <cell r="H215">
            <v>-2699.9499999999994</v>
          </cell>
          <cell r="I215">
            <v>-743.6400000000001</v>
          </cell>
        </row>
        <row r="216">
          <cell r="A216">
            <v>23901</v>
          </cell>
          <cell r="B216" t="str">
            <v>NEPA___ENERGY</v>
          </cell>
          <cell r="C216">
            <v>-1936.3499999999997</v>
          </cell>
          <cell r="D216">
            <v>-444.21000000000015</v>
          </cell>
          <cell r="E216">
            <v>-137.67000000000002</v>
          </cell>
          <cell r="F216">
            <v>-539.96999999999991</v>
          </cell>
          <cell r="G216">
            <v>-315.42000000000007</v>
          </cell>
          <cell r="H216">
            <v>-399.53999999999996</v>
          </cell>
          <cell r="I216">
            <v>-99.54000000000002</v>
          </cell>
        </row>
        <row r="217">
          <cell r="A217">
            <v>23902</v>
          </cell>
          <cell r="B217" t="str">
            <v>SITHE___MASSENA</v>
          </cell>
          <cell r="C217">
            <v>266.07000000000011</v>
          </cell>
          <cell r="D217">
            <v>70.490000000000009</v>
          </cell>
          <cell r="E217">
            <v>12.52</v>
          </cell>
          <cell r="F217">
            <v>41.54999999999999</v>
          </cell>
          <cell r="G217">
            <v>36.049999999999997</v>
          </cell>
          <cell r="H217">
            <v>33.11</v>
          </cell>
          <cell r="I217">
            <v>72.350000000000009</v>
          </cell>
        </row>
        <row r="218">
          <cell r="A218">
            <v>23903</v>
          </cell>
          <cell r="B218" t="str">
            <v>AMERICAN___BRASS</v>
          </cell>
          <cell r="C218">
            <v>-1468.47</v>
          </cell>
          <cell r="D218">
            <v>-332.27000000000004</v>
          </cell>
          <cell r="E218">
            <v>-123.47000000000003</v>
          </cell>
          <cell r="F218">
            <v>-403.62999999999994</v>
          </cell>
          <cell r="G218">
            <v>-236.79000000000005</v>
          </cell>
          <cell r="H218">
            <v>-298.96999999999997</v>
          </cell>
          <cell r="I218">
            <v>-73.34</v>
          </cell>
        </row>
        <row r="219">
          <cell r="A219">
            <v>23913</v>
          </cell>
          <cell r="B219" t="str">
            <v>NEG NORTH___LWR_SARANAC</v>
          </cell>
          <cell r="C219">
            <v>608.69000000000005</v>
          </cell>
          <cell r="D219">
            <v>172.75000000000003</v>
          </cell>
          <cell r="E219">
            <v>33.420000000000009</v>
          </cell>
          <cell r="F219">
            <v>128.91000000000003</v>
          </cell>
          <cell r="G219">
            <v>87.35</v>
          </cell>
          <cell r="H219">
            <v>100.28999999999999</v>
          </cell>
          <cell r="I219">
            <v>85.97</v>
          </cell>
        </row>
        <row r="220">
          <cell r="A220">
            <v>23914</v>
          </cell>
          <cell r="B220" t="str">
            <v>RUSSELL___STATION</v>
          </cell>
          <cell r="C220">
            <v>-1166.9999999999991</v>
          </cell>
          <cell r="D220">
            <v>-261.13</v>
          </cell>
          <cell r="E220">
            <v>-116.17999999999999</v>
          </cell>
          <cell r="F220">
            <v>-314.82000000000005</v>
          </cell>
          <cell r="G220">
            <v>-184.68</v>
          </cell>
          <cell r="H220">
            <v>-234.40000000000003</v>
          </cell>
          <cell r="I220">
            <v>-55.79</v>
          </cell>
        </row>
        <row r="221">
          <cell r="A221">
            <v>23915</v>
          </cell>
          <cell r="B221" t="str">
            <v>NEG NORTH___ALICE_FALLS</v>
          </cell>
          <cell r="C221">
            <v>608.23999999999978</v>
          </cell>
          <cell r="D221">
            <v>172.72000000000003</v>
          </cell>
          <cell r="E221">
            <v>33.420000000000009</v>
          </cell>
          <cell r="F221">
            <v>128.73000000000002</v>
          </cell>
          <cell r="G221">
            <v>87.35</v>
          </cell>
          <cell r="H221">
            <v>100.23000000000002</v>
          </cell>
          <cell r="I221">
            <v>85.789999999999992</v>
          </cell>
        </row>
        <row r="222">
          <cell r="A222">
            <v>23982</v>
          </cell>
          <cell r="B222" t="str">
            <v>INDECK___OLEAN</v>
          </cell>
          <cell r="C222">
            <v>-1676.57</v>
          </cell>
          <cell r="D222">
            <v>-382.82</v>
          </cell>
          <cell r="E222">
            <v>-129.22</v>
          </cell>
          <cell r="F222">
            <v>-466.97000000000008</v>
          </cell>
          <cell r="G222">
            <v>-269.96999999999997</v>
          </cell>
          <cell r="H222">
            <v>-343.34999999999997</v>
          </cell>
          <cell r="I222">
            <v>-84.24</v>
          </cell>
        </row>
        <row r="223">
          <cell r="A223">
            <v>23983</v>
          </cell>
          <cell r="B223" t="str">
            <v>CH_RES_BVR_FALLS</v>
          </cell>
          <cell r="C223">
            <v>624.46999999999991</v>
          </cell>
          <cell r="D223">
            <v>152.62999999999997</v>
          </cell>
          <cell r="E223">
            <v>27.110000000000003</v>
          </cell>
          <cell r="F223">
            <v>122.69000000000003</v>
          </cell>
          <cell r="G223">
            <v>83.22999999999999</v>
          </cell>
          <cell r="H223">
            <v>104.31000000000002</v>
          </cell>
          <cell r="I223">
            <v>134.5</v>
          </cell>
        </row>
        <row r="224">
          <cell r="A224">
            <v>23985</v>
          </cell>
          <cell r="B224" t="str">
            <v>CH_RES_SYRACUSE</v>
          </cell>
          <cell r="C224">
            <v>-951.00999999999965</v>
          </cell>
          <cell r="D224">
            <v>-215.07999999999998</v>
          </cell>
          <cell r="E224">
            <v>-100.5</v>
          </cell>
          <cell r="F224">
            <v>-258.60999999999996</v>
          </cell>
          <cell r="G224">
            <v>-156.07000000000005</v>
          </cell>
          <cell r="H224">
            <v>-177.56</v>
          </cell>
          <cell r="I224">
            <v>-43.19</v>
          </cell>
        </row>
        <row r="225">
          <cell r="A225">
            <v>23986</v>
          </cell>
          <cell r="B225" t="str">
            <v>ONONDAGA___COGEN</v>
          </cell>
          <cell r="C225">
            <v>-951.00999999999965</v>
          </cell>
          <cell r="D225">
            <v>-215.07999999999998</v>
          </cell>
          <cell r="E225">
            <v>-100.5</v>
          </cell>
          <cell r="F225">
            <v>-258.60999999999996</v>
          </cell>
          <cell r="G225">
            <v>-156.07000000000005</v>
          </cell>
          <cell r="H225">
            <v>-177.56</v>
          </cell>
          <cell r="I225">
            <v>-43.19</v>
          </cell>
        </row>
        <row r="226">
          <cell r="A226">
            <v>23987</v>
          </cell>
          <cell r="B226" t="str">
            <v>ONONDAGA_REF_OCCRA</v>
          </cell>
          <cell r="C226">
            <v>-914.4899999999999</v>
          </cell>
          <cell r="D226">
            <v>-206.45000000000002</v>
          </cell>
          <cell r="E226">
            <v>-98.100000000000009</v>
          </cell>
          <cell r="F226">
            <v>-248.82999999999996</v>
          </cell>
          <cell r="G226">
            <v>-149.11000000000001</v>
          </cell>
          <cell r="H226">
            <v>-170.89000000000001</v>
          </cell>
          <cell r="I226">
            <v>-41.110000000000007</v>
          </cell>
        </row>
        <row r="227">
          <cell r="A227">
            <v>23988</v>
          </cell>
          <cell r="B227" t="str">
            <v>IP CORINTH___1</v>
          </cell>
          <cell r="C227">
            <v>-12867.060000000001</v>
          </cell>
          <cell r="D227">
            <v>-3065.5200000000004</v>
          </cell>
          <cell r="E227">
            <v>-794.43</v>
          </cell>
          <cell r="F227">
            <v>-3261.0399999999995</v>
          </cell>
          <cell r="G227">
            <v>-2096.4799999999996</v>
          </cell>
          <cell r="H227">
            <v>-2839.99</v>
          </cell>
          <cell r="I227">
            <v>-809.6</v>
          </cell>
        </row>
        <row r="228">
          <cell r="A228">
            <v>23990</v>
          </cell>
          <cell r="B228" t="str">
            <v>PROJECT___ORANGE</v>
          </cell>
          <cell r="C228">
            <v>-804.24</v>
          </cell>
          <cell r="D228">
            <v>-182</v>
          </cell>
          <cell r="E228">
            <v>-91.11</v>
          </cell>
          <cell r="F228">
            <v>-218.76999999999998</v>
          </cell>
          <cell r="G228">
            <v>-131.63000000000002</v>
          </cell>
          <cell r="H228">
            <v>-150.67999999999998</v>
          </cell>
          <cell r="I228">
            <v>-30.050000000000004</v>
          </cell>
        </row>
        <row r="229">
          <cell r="A229">
            <v>24000</v>
          </cell>
          <cell r="B229" t="str">
            <v>PLEASANTVLY___LBMP</v>
          </cell>
          <cell r="C229">
            <v>-10863.199999999999</v>
          </cell>
          <cell r="D229">
            <v>-2356.4900000000007</v>
          </cell>
          <cell r="E229">
            <v>-736.25000000000011</v>
          </cell>
          <cell r="F229">
            <v>-2585.4399999999996</v>
          </cell>
          <cell r="G229">
            <v>-1615.26</v>
          </cell>
          <cell r="H229">
            <v>-2815.87</v>
          </cell>
          <cell r="I229">
            <v>-753.88999999999987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-1450.4400000000005</v>
          </cell>
          <cell r="D231">
            <v>-328.49999999999994</v>
          </cell>
          <cell r="E231">
            <v>-123.05000000000001</v>
          </cell>
          <cell r="F231">
            <v>-398.96999999999997</v>
          </cell>
          <cell r="G231">
            <v>-233.37999999999997</v>
          </cell>
          <cell r="H231">
            <v>-294.02000000000004</v>
          </cell>
          <cell r="I231">
            <v>-72.52000000000001</v>
          </cell>
        </row>
        <row r="232">
          <cell r="A232">
            <v>24011</v>
          </cell>
          <cell r="B232" t="str">
            <v>ADK HUDSON___FALLS</v>
          </cell>
          <cell r="C232">
            <v>-12764.979999999989</v>
          </cell>
          <cell r="D232">
            <v>-3033.2900000000009</v>
          </cell>
          <cell r="E232">
            <v>-790.56999999999994</v>
          </cell>
          <cell r="F232">
            <v>-3235.6099999999997</v>
          </cell>
          <cell r="G232">
            <v>-2078.52</v>
          </cell>
          <cell r="H232">
            <v>-2822.09</v>
          </cell>
          <cell r="I232">
            <v>-804.9</v>
          </cell>
        </row>
        <row r="233">
          <cell r="A233">
            <v>24013</v>
          </cell>
          <cell r="B233" t="str">
            <v>LITTLE FALLS___HYD</v>
          </cell>
          <cell r="C233">
            <v>208.57000000000002</v>
          </cell>
          <cell r="D233">
            <v>61.430000000000007</v>
          </cell>
          <cell r="E233">
            <v>12.08</v>
          </cell>
          <cell r="F233">
            <v>44.269999999999982</v>
          </cell>
          <cell r="G233">
            <v>38.049999999999997</v>
          </cell>
          <cell r="H233">
            <v>44.030000000000008</v>
          </cell>
          <cell r="I233">
            <v>8.7099999999999991</v>
          </cell>
        </row>
        <row r="234">
          <cell r="A234">
            <v>24014</v>
          </cell>
          <cell r="B234" t="str">
            <v>LONG_LAKE_PHOENIX</v>
          </cell>
          <cell r="C234">
            <v>-760.42999999999961</v>
          </cell>
          <cell r="D234">
            <v>-170.78999999999996</v>
          </cell>
          <cell r="E234">
            <v>-89.72999999999999</v>
          </cell>
          <cell r="F234">
            <v>-203.05000000000007</v>
          </cell>
          <cell r="G234">
            <v>-128.13000000000002</v>
          </cell>
          <cell r="H234">
            <v>-140.29999999999998</v>
          </cell>
          <cell r="I234">
            <v>-28.43</v>
          </cell>
        </row>
        <row r="235">
          <cell r="A235">
            <v>24015</v>
          </cell>
          <cell r="B235" t="str">
            <v>MEDINA___POWER</v>
          </cell>
          <cell r="C235">
            <v>-1628.5100000000011</v>
          </cell>
          <cell r="D235">
            <v>-371.57000000000005</v>
          </cell>
          <cell r="E235">
            <v>-127.87000000000002</v>
          </cell>
          <cell r="F235">
            <v>-452.34000000000009</v>
          </cell>
          <cell r="G235">
            <v>-263.23</v>
          </cell>
          <cell r="H235">
            <v>-331.46999999999997</v>
          </cell>
          <cell r="I235">
            <v>-82.03</v>
          </cell>
        </row>
        <row r="236">
          <cell r="A236">
            <v>24016</v>
          </cell>
          <cell r="B236" t="str">
            <v>HARZA MOOSE___RIVER</v>
          </cell>
          <cell r="C236">
            <v>-32.42</v>
          </cell>
          <cell r="D236">
            <v>0</v>
          </cell>
          <cell r="E236">
            <v>-16.64</v>
          </cell>
          <cell r="F236">
            <v>-12.18</v>
          </cell>
          <cell r="G236">
            <v>-2.31</v>
          </cell>
          <cell r="H236">
            <v>-4.3599999999999994</v>
          </cell>
          <cell r="I236">
            <v>3.0700000000000003</v>
          </cell>
        </row>
        <row r="237">
          <cell r="A237">
            <v>24017</v>
          </cell>
          <cell r="B237" t="str">
            <v>SYRACUSE___POWER</v>
          </cell>
          <cell r="C237">
            <v>-914.4899999999999</v>
          </cell>
          <cell r="D237">
            <v>-206.45000000000002</v>
          </cell>
          <cell r="E237">
            <v>-98.100000000000009</v>
          </cell>
          <cell r="F237">
            <v>-248.82999999999996</v>
          </cell>
          <cell r="G237">
            <v>-149.11000000000001</v>
          </cell>
          <cell r="H237">
            <v>-170.89000000000001</v>
          </cell>
          <cell r="I237">
            <v>-41.110000000000007</v>
          </cell>
        </row>
        <row r="238">
          <cell r="A238">
            <v>24018</v>
          </cell>
          <cell r="B238" t="str">
            <v>CRESCENT___HYD</v>
          </cell>
          <cell r="C238">
            <v>-12398.770000000002</v>
          </cell>
          <cell r="D238">
            <v>-2940.3200000000006</v>
          </cell>
          <cell r="E238">
            <v>-774.37</v>
          </cell>
          <cell r="F238">
            <v>-3155.5199999999986</v>
          </cell>
          <cell r="G238">
            <v>-2021.3000000000004</v>
          </cell>
          <cell r="H238">
            <v>-2736.0000000000005</v>
          </cell>
          <cell r="I238">
            <v>-771.2600000000001</v>
          </cell>
        </row>
        <row r="239">
          <cell r="A239">
            <v>24019</v>
          </cell>
          <cell r="B239" t="str">
            <v>INDIAN POINT_GT_3</v>
          </cell>
          <cell r="C239">
            <v>-9539.8899999999903</v>
          </cell>
          <cell r="D239">
            <v>-2277.86</v>
          </cell>
          <cell r="E239">
            <v>-945.07999999999993</v>
          </cell>
          <cell r="F239">
            <v>-2497.3300000000008</v>
          </cell>
          <cell r="G239">
            <v>-1592.6299999999999</v>
          </cell>
          <cell r="H239">
            <v>-1793.6099999999992</v>
          </cell>
          <cell r="I239">
            <v>-433.37999999999988</v>
          </cell>
        </row>
        <row r="240">
          <cell r="A240">
            <v>24020</v>
          </cell>
          <cell r="B240" t="str">
            <v>VISCHER___FERRY HYD</v>
          </cell>
          <cell r="C240">
            <v>-12398.770000000002</v>
          </cell>
          <cell r="D240">
            <v>-2940.3200000000006</v>
          </cell>
          <cell r="E240">
            <v>-774.37</v>
          </cell>
          <cell r="F240">
            <v>-3155.5199999999986</v>
          </cell>
          <cell r="G240">
            <v>-2021.3000000000004</v>
          </cell>
          <cell r="H240">
            <v>-2736.0000000000005</v>
          </cell>
          <cell r="I240">
            <v>-771.2600000000001</v>
          </cell>
        </row>
        <row r="241">
          <cell r="A241">
            <v>24021</v>
          </cell>
          <cell r="B241" t="str">
            <v>SITHE___OGDNSBRG</v>
          </cell>
          <cell r="C241">
            <v>197.26000000000005</v>
          </cell>
          <cell r="D241">
            <v>54.489999999999995</v>
          </cell>
          <cell r="E241">
            <v>3.3299999999999992</v>
          </cell>
          <cell r="F241">
            <v>31.620000000000008</v>
          </cell>
          <cell r="G241">
            <v>25.820000000000004</v>
          </cell>
          <cell r="H241">
            <v>18.78</v>
          </cell>
          <cell r="I241">
            <v>63.220000000000006</v>
          </cell>
        </row>
        <row r="242">
          <cell r="A242">
            <v>24023</v>
          </cell>
          <cell r="B242" t="str">
            <v>PYRITES___HYD</v>
          </cell>
          <cell r="C242">
            <v>83.320000000000022</v>
          </cell>
          <cell r="D242">
            <v>39.760000000000012</v>
          </cell>
          <cell r="E242">
            <v>-3.54</v>
          </cell>
          <cell r="F242">
            <v>0.27</v>
          </cell>
          <cell r="G242">
            <v>-1.3299999999999998</v>
          </cell>
          <cell r="H242">
            <v>-3.88</v>
          </cell>
          <cell r="I242">
            <v>52.04</v>
          </cell>
        </row>
        <row r="243">
          <cell r="A243">
            <v>24024</v>
          </cell>
          <cell r="B243" t="str">
            <v>SITHE___BATAVIA</v>
          </cell>
          <cell r="C243">
            <v>-1341.3399999999995</v>
          </cell>
          <cell r="D243">
            <v>-300.98000000000008</v>
          </cell>
          <cell r="E243">
            <v>-121.51999999999998</v>
          </cell>
          <cell r="F243">
            <v>-366.12000000000012</v>
          </cell>
          <cell r="G243">
            <v>-216.48</v>
          </cell>
          <cell r="H243">
            <v>-270.64</v>
          </cell>
          <cell r="I243">
            <v>-65.599999999999994</v>
          </cell>
        </row>
        <row r="244">
          <cell r="A244">
            <v>24026</v>
          </cell>
          <cell r="B244" t="str">
            <v>OXBOW____</v>
          </cell>
          <cell r="C244">
            <v>-1443.6500000000003</v>
          </cell>
          <cell r="D244">
            <v>-327.15000000000009</v>
          </cell>
          <cell r="E244">
            <v>-122.63000000000002</v>
          </cell>
          <cell r="F244">
            <v>-396.64999999999992</v>
          </cell>
          <cell r="G244">
            <v>-232.42000000000002</v>
          </cell>
          <cell r="H244">
            <v>-293.13999999999993</v>
          </cell>
          <cell r="I244">
            <v>-71.66</v>
          </cell>
        </row>
        <row r="245">
          <cell r="A245">
            <v>24028</v>
          </cell>
          <cell r="B245" t="str">
            <v>ADK S GLENS___FALLS</v>
          </cell>
          <cell r="C245">
            <v>-12764.979999999989</v>
          </cell>
          <cell r="D245">
            <v>-3033.2900000000009</v>
          </cell>
          <cell r="E245">
            <v>-790.56999999999994</v>
          </cell>
          <cell r="F245">
            <v>-3235.6099999999997</v>
          </cell>
          <cell r="G245">
            <v>-2078.52</v>
          </cell>
          <cell r="H245">
            <v>-2822.09</v>
          </cell>
          <cell r="I245">
            <v>-804.9</v>
          </cell>
        </row>
        <row r="246">
          <cell r="A246">
            <v>24031</v>
          </cell>
          <cell r="B246" t="str">
            <v>HOLTSVIL 1-5___GRP1</v>
          </cell>
          <cell r="C246">
            <v>-37371.62000000001</v>
          </cell>
          <cell r="D246">
            <v>-2301.9199999999992</v>
          </cell>
          <cell r="E246">
            <v>-864.03999999999985</v>
          </cell>
          <cell r="F246">
            <v>-18269.59</v>
          </cell>
          <cell r="G246">
            <v>-5125.2600000000011</v>
          </cell>
          <cell r="H246">
            <v>-5235.4100000000008</v>
          </cell>
          <cell r="I246">
            <v>-5575.4</v>
          </cell>
        </row>
        <row r="247">
          <cell r="A247">
            <v>24032</v>
          </cell>
          <cell r="B247" t="str">
            <v>HOLTSVIL6-10___GRP2</v>
          </cell>
          <cell r="C247">
            <v>-37429.149999999994</v>
          </cell>
          <cell r="D247">
            <v>-2305.2799999999997</v>
          </cell>
          <cell r="E247">
            <v>-899.11000000000013</v>
          </cell>
          <cell r="F247">
            <v>-18289.809999999998</v>
          </cell>
          <cell r="G247">
            <v>-5123.88</v>
          </cell>
          <cell r="H247">
            <v>-5235.59</v>
          </cell>
          <cell r="I247">
            <v>-5575.48</v>
          </cell>
        </row>
        <row r="248">
          <cell r="A248">
            <v>24033</v>
          </cell>
          <cell r="B248" t="str">
            <v>BARRETT 9-12___GRP3</v>
          </cell>
          <cell r="C248">
            <v>-52774.659999999982</v>
          </cell>
          <cell r="D248">
            <v>-2980.2200000000003</v>
          </cell>
          <cell r="E248">
            <v>-8893.0200000000023</v>
          </cell>
          <cell r="F248">
            <v>-24660.92</v>
          </cell>
          <cell r="G248">
            <v>-5386.5599999999995</v>
          </cell>
          <cell r="H248">
            <v>-5242.84</v>
          </cell>
          <cell r="I248">
            <v>-5611.1</v>
          </cell>
        </row>
        <row r="249">
          <cell r="A249">
            <v>24034</v>
          </cell>
          <cell r="B249" t="str">
            <v>BARRETT 1-8___GRP4</v>
          </cell>
          <cell r="C249">
            <v>-52774.659999999982</v>
          </cell>
          <cell r="D249">
            <v>-2980.2200000000003</v>
          </cell>
          <cell r="E249">
            <v>-8893.0200000000023</v>
          </cell>
          <cell r="F249">
            <v>-24660.92</v>
          </cell>
          <cell r="G249">
            <v>-5386.5599999999995</v>
          </cell>
          <cell r="H249">
            <v>-5242.84</v>
          </cell>
          <cell r="I249">
            <v>-5611.1</v>
          </cell>
        </row>
        <row r="250">
          <cell r="A250">
            <v>24038</v>
          </cell>
          <cell r="B250" t="str">
            <v>WADING RIVER_1-3_GRP5</v>
          </cell>
          <cell r="C250">
            <v>-37378.680000000008</v>
          </cell>
          <cell r="D250">
            <v>-2302.94</v>
          </cell>
          <cell r="E250">
            <v>-868.07999999999993</v>
          </cell>
          <cell r="F250">
            <v>-18271.7</v>
          </cell>
          <cell r="G250">
            <v>-5125.1400000000003</v>
          </cell>
          <cell r="H250">
            <v>-5235.420000000001</v>
          </cell>
          <cell r="I250">
            <v>-5575.4</v>
          </cell>
        </row>
        <row r="251">
          <cell r="A251">
            <v>24039</v>
          </cell>
          <cell r="B251" t="str">
            <v>GARDENVILLE___LBMP</v>
          </cell>
          <cell r="C251">
            <v>-1574.4599999999994</v>
          </cell>
          <cell r="D251">
            <v>-356.60999999999996</v>
          </cell>
          <cell r="E251">
            <v>-126.33000000000001</v>
          </cell>
          <cell r="F251">
            <v>-434.58000000000015</v>
          </cell>
          <cell r="G251">
            <v>-254.20999999999998</v>
          </cell>
          <cell r="H251">
            <v>-323.62000000000006</v>
          </cell>
          <cell r="I251">
            <v>-79.110000000000014</v>
          </cell>
        </row>
        <row r="252">
          <cell r="A252">
            <v>24041</v>
          </cell>
          <cell r="B252" t="str">
            <v>SENECA OSWGO___HYD</v>
          </cell>
          <cell r="C252">
            <v>-761.61999999999955</v>
          </cell>
          <cell r="D252">
            <v>-171.18999999999997</v>
          </cell>
          <cell r="E252">
            <v>-90.499999999999986</v>
          </cell>
          <cell r="F252">
            <v>-203.10000000000005</v>
          </cell>
          <cell r="G252">
            <v>-128.00000000000003</v>
          </cell>
          <cell r="H252">
            <v>-140.39999999999998</v>
          </cell>
          <cell r="I252">
            <v>-28.43</v>
          </cell>
        </row>
        <row r="253">
          <cell r="A253">
            <v>24042</v>
          </cell>
          <cell r="B253" t="str">
            <v>N SALMON___HYD</v>
          </cell>
          <cell r="C253">
            <v>370.26999999999992</v>
          </cell>
          <cell r="D253">
            <v>96.789999999999992</v>
          </cell>
          <cell r="E253">
            <v>19.099999999999998</v>
          </cell>
          <cell r="F253">
            <v>71.38</v>
          </cell>
          <cell r="G253">
            <v>48.780000000000008</v>
          </cell>
          <cell r="H253">
            <v>58.68</v>
          </cell>
          <cell r="I253">
            <v>75.540000000000006</v>
          </cell>
        </row>
        <row r="254">
          <cell r="A254">
            <v>24043</v>
          </cell>
          <cell r="B254" t="str">
            <v>S SALMON___HYD</v>
          </cell>
          <cell r="C254">
            <v>-643.83999999999969</v>
          </cell>
          <cell r="D254">
            <v>-143.88999999999999</v>
          </cell>
          <cell r="E254">
            <v>-79.159999999999982</v>
          </cell>
          <cell r="F254">
            <v>-174.44</v>
          </cell>
          <cell r="G254">
            <v>-108.33000000000001</v>
          </cell>
          <cell r="H254">
            <v>-118.01000000000002</v>
          </cell>
          <cell r="I254">
            <v>-20.010000000000002</v>
          </cell>
        </row>
        <row r="255">
          <cell r="A255">
            <v>24044</v>
          </cell>
          <cell r="B255" t="str">
            <v>OSWEGATCHIE___HYD</v>
          </cell>
          <cell r="C255">
            <v>9.75</v>
          </cell>
          <cell r="D255">
            <v>4.53</v>
          </cell>
          <cell r="E255">
            <v>-14.780000000000001</v>
          </cell>
          <cell r="F255">
            <v>0</v>
          </cell>
          <cell r="G255">
            <v>-2.57</v>
          </cell>
          <cell r="H255">
            <v>-4.84</v>
          </cell>
          <cell r="I255">
            <v>27.41</v>
          </cell>
        </row>
        <row r="256">
          <cell r="A256">
            <v>24046</v>
          </cell>
          <cell r="B256" t="str">
            <v>OAK ORCHARD___HYD</v>
          </cell>
          <cell r="C256">
            <v>-1180.22</v>
          </cell>
          <cell r="D256">
            <v>-264.77000000000004</v>
          </cell>
          <cell r="E256">
            <v>-116.03999999999999</v>
          </cell>
          <cell r="F256">
            <v>-318.36000000000013</v>
          </cell>
          <cell r="G256">
            <v>-186.90999999999997</v>
          </cell>
          <cell r="H256">
            <v>-237.69</v>
          </cell>
          <cell r="I256">
            <v>-56.449999999999996</v>
          </cell>
        </row>
        <row r="257">
          <cell r="A257">
            <v>24047</v>
          </cell>
          <cell r="B257" t="str">
            <v>BLACK RIVER___HYD</v>
          </cell>
          <cell r="C257">
            <v>-319.1400000000001</v>
          </cell>
          <cell r="D257">
            <v>-66.66</v>
          </cell>
          <cell r="E257">
            <v>-48.320000000000014</v>
          </cell>
          <cell r="F257">
            <v>-92.289999999999978</v>
          </cell>
          <cell r="G257">
            <v>-55.31</v>
          </cell>
          <cell r="H257">
            <v>-56.19</v>
          </cell>
          <cell r="I257">
            <v>-0.37000000000000077</v>
          </cell>
        </row>
        <row r="258">
          <cell r="A258">
            <v>24048</v>
          </cell>
          <cell r="B258" t="str">
            <v>BEAVER RIVER___HYD</v>
          </cell>
          <cell r="C258">
            <v>-52.2</v>
          </cell>
          <cell r="D258">
            <v>-7.1300000000000008</v>
          </cell>
          <cell r="E258">
            <v>-26.75</v>
          </cell>
          <cell r="F258">
            <v>-19.93</v>
          </cell>
          <cell r="G258">
            <v>-4.1500000000000004</v>
          </cell>
          <cell r="H258">
            <v>-6.85</v>
          </cell>
          <cell r="I258">
            <v>12.610000000000001</v>
          </cell>
        </row>
        <row r="259">
          <cell r="A259">
            <v>24049</v>
          </cell>
          <cell r="B259" t="str">
            <v>WEST CANADA___HYD</v>
          </cell>
          <cell r="C259">
            <v>208.57000000000002</v>
          </cell>
          <cell r="D259">
            <v>61.430000000000007</v>
          </cell>
          <cell r="E259">
            <v>12.08</v>
          </cell>
          <cell r="F259">
            <v>44.269999999999982</v>
          </cell>
          <cell r="G259">
            <v>38.049999999999997</v>
          </cell>
          <cell r="H259">
            <v>44.030000000000008</v>
          </cell>
          <cell r="I259">
            <v>8.7099999999999991</v>
          </cell>
        </row>
        <row r="260">
          <cell r="A260">
            <v>24050</v>
          </cell>
          <cell r="B260" t="str">
            <v>E_CANADA_MHWK_HY</v>
          </cell>
          <cell r="C260">
            <v>208.57000000000002</v>
          </cell>
          <cell r="D260">
            <v>61.430000000000007</v>
          </cell>
          <cell r="E260">
            <v>12.08</v>
          </cell>
          <cell r="F260">
            <v>44.269999999999982</v>
          </cell>
          <cell r="G260">
            <v>38.049999999999997</v>
          </cell>
          <cell r="H260">
            <v>44.030000000000008</v>
          </cell>
          <cell r="I260">
            <v>8.7099999999999991</v>
          </cell>
        </row>
        <row r="261">
          <cell r="A261">
            <v>24051</v>
          </cell>
          <cell r="B261" t="str">
            <v>E_CANADA_CAP_HY</v>
          </cell>
          <cell r="C261">
            <v>-15335.219999999996</v>
          </cell>
          <cell r="D261">
            <v>-3812.6200000000003</v>
          </cell>
          <cell r="E261">
            <v>-883.54000000000008</v>
          </cell>
          <cell r="F261">
            <v>-3926.5800000000004</v>
          </cell>
          <cell r="G261">
            <v>-2531.09</v>
          </cell>
          <cell r="H261">
            <v>-3252.3299999999995</v>
          </cell>
          <cell r="I261">
            <v>-929.06000000000017</v>
          </cell>
        </row>
        <row r="262">
          <cell r="A262">
            <v>24053</v>
          </cell>
          <cell r="B262" t="str">
            <v>NM_ST_REGIS___HYD</v>
          </cell>
          <cell r="C262">
            <v>197.44</v>
          </cell>
          <cell r="D262">
            <v>52.590000000000011</v>
          </cell>
          <cell r="E262">
            <v>-1.0000000000000675E-2</v>
          </cell>
          <cell r="F262">
            <v>31.290000000000006</v>
          </cell>
          <cell r="G262">
            <v>23.480000000000004</v>
          </cell>
          <cell r="H262">
            <v>25.970000000000002</v>
          </cell>
          <cell r="I262">
            <v>64.11999999999999</v>
          </cell>
        </row>
        <row r="263">
          <cell r="A263">
            <v>24054</v>
          </cell>
          <cell r="B263" t="str">
            <v>FRANKLIN_FALL_HYD</v>
          </cell>
          <cell r="C263">
            <v>370.26999999999992</v>
          </cell>
          <cell r="D263">
            <v>96.789999999999992</v>
          </cell>
          <cell r="E263">
            <v>19.099999999999998</v>
          </cell>
          <cell r="F263">
            <v>71.38</v>
          </cell>
          <cell r="G263">
            <v>48.780000000000008</v>
          </cell>
          <cell r="H263">
            <v>58.68</v>
          </cell>
          <cell r="I263">
            <v>75.540000000000006</v>
          </cell>
        </row>
        <row r="264">
          <cell r="A264">
            <v>24055</v>
          </cell>
          <cell r="B264" t="str">
            <v>NM NORTH___NUG</v>
          </cell>
          <cell r="C264">
            <v>266.07000000000011</v>
          </cell>
          <cell r="D264">
            <v>70.490000000000009</v>
          </cell>
          <cell r="E264">
            <v>12.52</v>
          </cell>
          <cell r="F264">
            <v>41.54999999999999</v>
          </cell>
          <cell r="G264">
            <v>36.049999999999997</v>
          </cell>
          <cell r="H264">
            <v>33.11</v>
          </cell>
          <cell r="I264">
            <v>72.350000000000009</v>
          </cell>
        </row>
        <row r="265">
          <cell r="A265">
            <v>24056</v>
          </cell>
          <cell r="B265" t="str">
            <v>UPPER RAQUET___HYD</v>
          </cell>
          <cell r="C265">
            <v>80.300000000000026</v>
          </cell>
          <cell r="D265">
            <v>39.570000000000007</v>
          </cell>
          <cell r="E265">
            <v>-4.1399999999999997</v>
          </cell>
          <cell r="F265">
            <v>0.17</v>
          </cell>
          <cell r="G265">
            <v>-1.41</v>
          </cell>
          <cell r="H265">
            <v>-4.1400000000000006</v>
          </cell>
          <cell r="I265">
            <v>50.249999999999993</v>
          </cell>
        </row>
        <row r="266">
          <cell r="A266">
            <v>24057</v>
          </cell>
          <cell r="B266" t="str">
            <v>LOWER RAQUET___HYD</v>
          </cell>
          <cell r="C266">
            <v>80.300000000000026</v>
          </cell>
          <cell r="D266">
            <v>39.570000000000007</v>
          </cell>
          <cell r="E266">
            <v>-4.1399999999999997</v>
          </cell>
          <cell r="F266">
            <v>0.17</v>
          </cell>
          <cell r="G266">
            <v>-1.41</v>
          </cell>
          <cell r="H266">
            <v>-4.1400000000000006</v>
          </cell>
          <cell r="I266">
            <v>50.249999999999993</v>
          </cell>
        </row>
        <row r="267">
          <cell r="A267">
            <v>24058</v>
          </cell>
          <cell r="B267" t="str">
            <v>UPPER HUDSON___HYD</v>
          </cell>
          <cell r="C267">
            <v>-12867.060000000001</v>
          </cell>
          <cell r="D267">
            <v>-3065.5200000000004</v>
          </cell>
          <cell r="E267">
            <v>-794.43</v>
          </cell>
          <cell r="F267">
            <v>-3261.0399999999995</v>
          </cell>
          <cell r="G267">
            <v>-2096.4799999999996</v>
          </cell>
          <cell r="H267">
            <v>-2839.99</v>
          </cell>
          <cell r="I267">
            <v>-809.6</v>
          </cell>
        </row>
        <row r="268">
          <cell r="A268">
            <v>24059</v>
          </cell>
          <cell r="B268" t="str">
            <v>LOWER___HUDSON</v>
          </cell>
          <cell r="C268">
            <v>-12398.770000000002</v>
          </cell>
          <cell r="D268">
            <v>-2940.3200000000006</v>
          </cell>
          <cell r="E268">
            <v>-774.37</v>
          </cell>
          <cell r="F268">
            <v>-3155.5199999999986</v>
          </cell>
          <cell r="G268">
            <v>-2021.3000000000004</v>
          </cell>
          <cell r="H268">
            <v>-2736.0000000000005</v>
          </cell>
          <cell r="I268">
            <v>-771.2600000000001</v>
          </cell>
        </row>
        <row r="269">
          <cell r="A269">
            <v>24060</v>
          </cell>
          <cell r="B269" t="str">
            <v>CARR STREET_E._SYR</v>
          </cell>
          <cell r="C269">
            <v>-820.05000000000007</v>
          </cell>
          <cell r="D269">
            <v>-186.51000000000005</v>
          </cell>
          <cell r="E269">
            <v>-92.3</v>
          </cell>
          <cell r="F269">
            <v>-222.79999999999993</v>
          </cell>
          <cell r="G269">
            <v>-134.38000000000002</v>
          </cell>
          <cell r="H269">
            <v>-153.53999999999996</v>
          </cell>
          <cell r="I269">
            <v>-30.52</v>
          </cell>
        </row>
        <row r="270">
          <cell r="A270">
            <v>24062</v>
          </cell>
          <cell r="B270" t="str">
            <v>N.E._GEN_SANDY PD</v>
          </cell>
          <cell r="C270">
            <v>-13058.819999999992</v>
          </cell>
          <cell r="D270">
            <v>-2745.0099999999993</v>
          </cell>
          <cell r="E270">
            <v>-692.97000000000014</v>
          </cell>
          <cell r="F270">
            <v>-2985.83</v>
          </cell>
          <cell r="G270">
            <v>-2256.6800000000007</v>
          </cell>
          <cell r="H270">
            <v>-2934.4800000000005</v>
          </cell>
          <cell r="I270">
            <v>-1443.85</v>
          </cell>
        </row>
        <row r="271">
          <cell r="A271">
            <v>24063</v>
          </cell>
          <cell r="B271" t="str">
            <v>O.H._GEN_BRUCE</v>
          </cell>
          <cell r="C271">
            <v>-1293.8599999999999</v>
          </cell>
          <cell r="D271">
            <v>-307.04000000000002</v>
          </cell>
          <cell r="E271">
            <v>-51.27000000000001</v>
          </cell>
          <cell r="F271">
            <v>-365.96999999999991</v>
          </cell>
          <cell r="G271">
            <v>-219.65999999999997</v>
          </cell>
          <cell r="H271">
            <v>-291.54999999999995</v>
          </cell>
          <cell r="I271">
            <v>-58.369999999999983</v>
          </cell>
        </row>
        <row r="272">
          <cell r="A272">
            <v>24065</v>
          </cell>
          <cell r="B272" t="str">
            <v>PJM_GEN_KEYSTONE</v>
          </cell>
          <cell r="C272">
            <v>7065.109999999996</v>
          </cell>
          <cell r="D272">
            <v>5689.7499999999991</v>
          </cell>
          <cell r="E272">
            <v>1056.3600000000001</v>
          </cell>
          <cell r="F272">
            <v>109.44999999999986</v>
          </cell>
          <cell r="G272">
            <v>521.75</v>
          </cell>
          <cell r="H272">
            <v>-297.62</v>
          </cell>
          <cell r="I272">
            <v>-14.580000000000013</v>
          </cell>
        </row>
        <row r="273">
          <cell r="A273">
            <v>24077</v>
          </cell>
          <cell r="B273" t="str">
            <v>GOWANUS_GT1_1</v>
          </cell>
          <cell r="C273">
            <v>-30302.47</v>
          </cell>
          <cell r="D273">
            <v>-2978.3199999999997</v>
          </cell>
          <cell r="E273">
            <v>-6861.45</v>
          </cell>
          <cell r="F273">
            <v>-3503.9199999999996</v>
          </cell>
          <cell r="G273">
            <v>-5190.25</v>
          </cell>
          <cell r="H273">
            <v>-5361.33</v>
          </cell>
          <cell r="I273">
            <v>-6407.2</v>
          </cell>
        </row>
        <row r="274">
          <cell r="A274">
            <v>24078</v>
          </cell>
          <cell r="B274" t="str">
            <v>GOWANUS_GT1_2</v>
          </cell>
          <cell r="C274">
            <v>-30302.47</v>
          </cell>
          <cell r="D274">
            <v>-2978.3199999999997</v>
          </cell>
          <cell r="E274">
            <v>-6861.45</v>
          </cell>
          <cell r="F274">
            <v>-3503.9199999999996</v>
          </cell>
          <cell r="G274">
            <v>-5190.25</v>
          </cell>
          <cell r="H274">
            <v>-5361.33</v>
          </cell>
          <cell r="I274">
            <v>-6407.2</v>
          </cell>
        </row>
        <row r="275">
          <cell r="A275">
            <v>24079</v>
          </cell>
          <cell r="B275" t="str">
            <v>GOWANUS_GT1_3</v>
          </cell>
          <cell r="C275">
            <v>-30302.47</v>
          </cell>
          <cell r="D275">
            <v>-2978.3199999999997</v>
          </cell>
          <cell r="E275">
            <v>-6861.45</v>
          </cell>
          <cell r="F275">
            <v>-3503.9199999999996</v>
          </cell>
          <cell r="G275">
            <v>-5190.25</v>
          </cell>
          <cell r="H275">
            <v>-5361.33</v>
          </cell>
          <cell r="I275">
            <v>-6407.2</v>
          </cell>
        </row>
        <row r="276">
          <cell r="A276">
            <v>24080</v>
          </cell>
          <cell r="B276" t="str">
            <v>GOWANUS_GT1_4</v>
          </cell>
          <cell r="C276">
            <v>-30302.47</v>
          </cell>
          <cell r="D276">
            <v>-2978.3199999999997</v>
          </cell>
          <cell r="E276">
            <v>-6861.45</v>
          </cell>
          <cell r="F276">
            <v>-3503.9199999999996</v>
          </cell>
          <cell r="G276">
            <v>-5190.25</v>
          </cell>
          <cell r="H276">
            <v>-5361.33</v>
          </cell>
          <cell r="I276">
            <v>-6407.2</v>
          </cell>
        </row>
        <row r="277">
          <cell r="A277">
            <v>24084</v>
          </cell>
          <cell r="B277" t="str">
            <v>GOWANUS_GT1_5</v>
          </cell>
          <cell r="C277">
            <v>-30302.47</v>
          </cell>
          <cell r="D277">
            <v>-2978.3199999999997</v>
          </cell>
          <cell r="E277">
            <v>-6861.45</v>
          </cell>
          <cell r="F277">
            <v>-3503.9199999999996</v>
          </cell>
          <cell r="G277">
            <v>-5190.25</v>
          </cell>
          <cell r="H277">
            <v>-5361.33</v>
          </cell>
          <cell r="I277">
            <v>-6407.2</v>
          </cell>
        </row>
        <row r="278">
          <cell r="A278">
            <v>24094</v>
          </cell>
          <cell r="B278" t="str">
            <v>ASTORIA_GT2_1</v>
          </cell>
          <cell r="C278">
            <v>-30302.47</v>
          </cell>
          <cell r="D278">
            <v>-2978.3199999999997</v>
          </cell>
          <cell r="E278">
            <v>-6861.45</v>
          </cell>
          <cell r="F278">
            <v>-3503.9199999999996</v>
          </cell>
          <cell r="G278">
            <v>-5190.25</v>
          </cell>
          <cell r="H278">
            <v>-5361.33</v>
          </cell>
          <cell r="I278">
            <v>-6407.2</v>
          </cell>
        </row>
        <row r="279">
          <cell r="A279">
            <v>24095</v>
          </cell>
          <cell r="B279" t="str">
            <v>ASTORIA_GT2_2</v>
          </cell>
          <cell r="C279">
            <v>-30302.47</v>
          </cell>
          <cell r="D279">
            <v>-2978.3199999999997</v>
          </cell>
          <cell r="E279">
            <v>-6861.45</v>
          </cell>
          <cell r="F279">
            <v>-3503.9199999999996</v>
          </cell>
          <cell r="G279">
            <v>-5190.25</v>
          </cell>
          <cell r="H279">
            <v>-5361.33</v>
          </cell>
          <cell r="I279">
            <v>-6407.2</v>
          </cell>
        </row>
        <row r="280">
          <cell r="A280">
            <v>24096</v>
          </cell>
          <cell r="B280" t="str">
            <v>ASTORIA_GT2_3</v>
          </cell>
          <cell r="C280">
            <v>-30302.47</v>
          </cell>
          <cell r="D280">
            <v>-2978.3199999999997</v>
          </cell>
          <cell r="E280">
            <v>-6861.45</v>
          </cell>
          <cell r="F280">
            <v>-3503.9199999999996</v>
          </cell>
          <cell r="G280">
            <v>-5190.25</v>
          </cell>
          <cell r="H280">
            <v>-5361.33</v>
          </cell>
          <cell r="I280">
            <v>-6407.2</v>
          </cell>
        </row>
        <row r="281">
          <cell r="A281">
            <v>24097</v>
          </cell>
          <cell r="B281" t="str">
            <v>ASTORIA_GT2_4</v>
          </cell>
          <cell r="C281">
            <v>-30302.47</v>
          </cell>
          <cell r="D281">
            <v>-2978.3199999999997</v>
          </cell>
          <cell r="E281">
            <v>-6861.45</v>
          </cell>
          <cell r="F281">
            <v>-3503.9199999999996</v>
          </cell>
          <cell r="G281">
            <v>-5190.25</v>
          </cell>
          <cell r="H281">
            <v>-5361.33</v>
          </cell>
          <cell r="I281">
            <v>-6407.2</v>
          </cell>
        </row>
        <row r="282">
          <cell r="A282">
            <v>24098</v>
          </cell>
          <cell r="B282" t="str">
            <v>ASTORIA_GT3_1</v>
          </cell>
          <cell r="C282">
            <v>-30302.47</v>
          </cell>
          <cell r="D282">
            <v>-2978.3199999999997</v>
          </cell>
          <cell r="E282">
            <v>-6861.45</v>
          </cell>
          <cell r="F282">
            <v>-3503.9199999999996</v>
          </cell>
          <cell r="G282">
            <v>-5190.25</v>
          </cell>
          <cell r="H282">
            <v>-5361.33</v>
          </cell>
          <cell r="I282">
            <v>-6407.2</v>
          </cell>
        </row>
        <row r="283">
          <cell r="A283">
            <v>24099</v>
          </cell>
          <cell r="B283" t="str">
            <v>ASTORIA_GT3_2</v>
          </cell>
          <cell r="C283">
            <v>-30302.47</v>
          </cell>
          <cell r="D283">
            <v>-2978.3199999999997</v>
          </cell>
          <cell r="E283">
            <v>-6861.45</v>
          </cell>
          <cell r="F283">
            <v>-3503.9199999999996</v>
          </cell>
          <cell r="G283">
            <v>-5190.25</v>
          </cell>
          <cell r="H283">
            <v>-5361.33</v>
          </cell>
          <cell r="I283">
            <v>-6407.2</v>
          </cell>
        </row>
        <row r="284">
          <cell r="A284">
            <v>24100</v>
          </cell>
          <cell r="B284" t="str">
            <v>ASTORIA_GT3_3</v>
          </cell>
          <cell r="C284">
            <v>-30302.47</v>
          </cell>
          <cell r="D284">
            <v>-2978.3199999999997</v>
          </cell>
          <cell r="E284">
            <v>-6861.45</v>
          </cell>
          <cell r="F284">
            <v>-3503.9199999999996</v>
          </cell>
          <cell r="G284">
            <v>-5190.25</v>
          </cell>
          <cell r="H284">
            <v>-5361.33</v>
          </cell>
          <cell r="I284">
            <v>-6407.2</v>
          </cell>
        </row>
        <row r="285">
          <cell r="A285">
            <v>24101</v>
          </cell>
          <cell r="B285" t="str">
            <v>ASTORIA_GT3_4</v>
          </cell>
          <cell r="C285">
            <v>-30302.47</v>
          </cell>
          <cell r="D285">
            <v>-2978.3199999999997</v>
          </cell>
          <cell r="E285">
            <v>-6861.45</v>
          </cell>
          <cell r="F285">
            <v>-3503.9199999999996</v>
          </cell>
          <cell r="G285">
            <v>-5190.25</v>
          </cell>
          <cell r="H285">
            <v>-5361.33</v>
          </cell>
          <cell r="I285">
            <v>-6407.2</v>
          </cell>
        </row>
        <row r="286">
          <cell r="A286">
            <v>24102</v>
          </cell>
          <cell r="B286" t="str">
            <v>ASTORIA_GT4_1</v>
          </cell>
          <cell r="C286">
            <v>-30302.47</v>
          </cell>
          <cell r="D286">
            <v>-2978.3199999999997</v>
          </cell>
          <cell r="E286">
            <v>-6861.45</v>
          </cell>
          <cell r="F286">
            <v>-3503.9199999999996</v>
          </cell>
          <cell r="G286">
            <v>-5190.25</v>
          </cell>
          <cell r="H286">
            <v>-5361.33</v>
          </cell>
          <cell r="I286">
            <v>-6407.2</v>
          </cell>
        </row>
        <row r="287">
          <cell r="A287">
            <v>24103</v>
          </cell>
          <cell r="B287" t="str">
            <v>ASTORIA_GT4_2</v>
          </cell>
          <cell r="C287">
            <v>-30302.47</v>
          </cell>
          <cell r="D287">
            <v>-2978.3199999999997</v>
          </cell>
          <cell r="E287">
            <v>-6861.45</v>
          </cell>
          <cell r="F287">
            <v>-3503.9199999999996</v>
          </cell>
          <cell r="G287">
            <v>-5190.25</v>
          </cell>
          <cell r="H287">
            <v>-5361.33</v>
          </cell>
          <cell r="I287">
            <v>-6407.2</v>
          </cell>
        </row>
        <row r="288">
          <cell r="A288">
            <v>24104</v>
          </cell>
          <cell r="B288" t="str">
            <v>ASTORIA_GT4_3</v>
          </cell>
          <cell r="C288">
            <v>-30302.47</v>
          </cell>
          <cell r="D288">
            <v>-2978.3199999999997</v>
          </cell>
          <cell r="E288">
            <v>-6861.45</v>
          </cell>
          <cell r="F288">
            <v>-3503.9199999999996</v>
          </cell>
          <cell r="G288">
            <v>-5190.25</v>
          </cell>
          <cell r="H288">
            <v>-5361.33</v>
          </cell>
          <cell r="I288">
            <v>-6407.2</v>
          </cell>
        </row>
        <row r="289">
          <cell r="A289">
            <v>24105</v>
          </cell>
          <cell r="B289" t="str">
            <v>ASTORIA_GT4_4</v>
          </cell>
          <cell r="C289">
            <v>-30302.47</v>
          </cell>
          <cell r="D289">
            <v>-2978.3199999999997</v>
          </cell>
          <cell r="E289">
            <v>-6861.45</v>
          </cell>
          <cell r="F289">
            <v>-3503.9199999999996</v>
          </cell>
          <cell r="G289">
            <v>-5190.25</v>
          </cell>
          <cell r="H289">
            <v>-5361.33</v>
          </cell>
          <cell r="I289">
            <v>-6407.2</v>
          </cell>
        </row>
        <row r="290">
          <cell r="A290">
            <v>24106</v>
          </cell>
          <cell r="B290" t="str">
            <v>ASTORIA_GT_5</v>
          </cell>
          <cell r="C290">
            <v>-30302.47</v>
          </cell>
          <cell r="D290">
            <v>-2978.3199999999997</v>
          </cell>
          <cell r="E290">
            <v>-6861.45</v>
          </cell>
          <cell r="F290">
            <v>-3503.9199999999996</v>
          </cell>
          <cell r="G290">
            <v>-5190.25</v>
          </cell>
          <cell r="H290">
            <v>-5361.33</v>
          </cell>
          <cell r="I290">
            <v>-6407.2</v>
          </cell>
        </row>
        <row r="291">
          <cell r="A291">
            <v>24107</v>
          </cell>
          <cell r="B291" t="str">
            <v>ASTORIA_GT_7</v>
          </cell>
          <cell r="C291">
            <v>-30302.47</v>
          </cell>
          <cell r="D291">
            <v>-2978.3199999999997</v>
          </cell>
          <cell r="E291">
            <v>-6861.45</v>
          </cell>
          <cell r="F291">
            <v>-3503.9199999999996</v>
          </cell>
          <cell r="G291">
            <v>-5190.25</v>
          </cell>
          <cell r="H291">
            <v>-5361.33</v>
          </cell>
          <cell r="I291">
            <v>-6407.2</v>
          </cell>
        </row>
        <row r="292">
          <cell r="A292">
            <v>24108</v>
          </cell>
          <cell r="B292" t="str">
            <v>ASTORIA_GT_8</v>
          </cell>
          <cell r="C292">
            <v>-30302.47</v>
          </cell>
          <cell r="D292">
            <v>-2978.3199999999997</v>
          </cell>
          <cell r="E292">
            <v>-6861.45</v>
          </cell>
          <cell r="F292">
            <v>-3503.9199999999996</v>
          </cell>
          <cell r="G292">
            <v>-5190.25</v>
          </cell>
          <cell r="H292">
            <v>-5361.33</v>
          </cell>
          <cell r="I292">
            <v>-6407.2</v>
          </cell>
        </row>
        <row r="293">
          <cell r="A293">
            <v>24109</v>
          </cell>
          <cell r="B293" t="str">
            <v>ASTORIA_GT_9</v>
          </cell>
          <cell r="C293">
            <v>-30302.47</v>
          </cell>
          <cell r="D293">
            <v>-2978.3199999999997</v>
          </cell>
          <cell r="E293">
            <v>-6861.45</v>
          </cell>
          <cell r="F293">
            <v>-3503.9199999999996</v>
          </cell>
          <cell r="G293">
            <v>-5190.25</v>
          </cell>
          <cell r="H293">
            <v>-5361.33</v>
          </cell>
          <cell r="I293">
            <v>-6407.2</v>
          </cell>
        </row>
        <row r="294">
          <cell r="A294">
            <v>24110</v>
          </cell>
          <cell r="B294" t="str">
            <v>ASTORIA_GT_10</v>
          </cell>
          <cell r="C294">
            <v>-30302.47</v>
          </cell>
          <cell r="D294">
            <v>-2978.3199999999997</v>
          </cell>
          <cell r="E294">
            <v>-6861.45</v>
          </cell>
          <cell r="F294">
            <v>-3503.9199999999996</v>
          </cell>
          <cell r="G294">
            <v>-5190.25</v>
          </cell>
          <cell r="H294">
            <v>-5361.33</v>
          </cell>
          <cell r="I294">
            <v>-6407.2</v>
          </cell>
        </row>
        <row r="295">
          <cell r="A295">
            <v>24111</v>
          </cell>
          <cell r="B295" t="str">
            <v>GOWANUS_GT1_6</v>
          </cell>
          <cell r="C295">
            <v>-30302.47</v>
          </cell>
          <cell r="D295">
            <v>-2978.3199999999997</v>
          </cell>
          <cell r="E295">
            <v>-6861.45</v>
          </cell>
          <cell r="F295">
            <v>-3503.9199999999996</v>
          </cell>
          <cell r="G295">
            <v>-5190.25</v>
          </cell>
          <cell r="H295">
            <v>-5361.33</v>
          </cell>
          <cell r="I295">
            <v>-6407.2</v>
          </cell>
        </row>
        <row r="296">
          <cell r="A296">
            <v>24112</v>
          </cell>
          <cell r="B296" t="str">
            <v>GOWANUS_GT1_7</v>
          </cell>
          <cell r="C296">
            <v>-30302.47</v>
          </cell>
          <cell r="D296">
            <v>-2978.3199999999997</v>
          </cell>
          <cell r="E296">
            <v>-6861.45</v>
          </cell>
          <cell r="F296">
            <v>-3503.9199999999996</v>
          </cell>
          <cell r="G296">
            <v>-5190.25</v>
          </cell>
          <cell r="H296">
            <v>-5361.33</v>
          </cell>
          <cell r="I296">
            <v>-6407.2</v>
          </cell>
        </row>
        <row r="297">
          <cell r="A297">
            <v>24113</v>
          </cell>
          <cell r="B297" t="str">
            <v>GOWANUS_GT1_8</v>
          </cell>
          <cell r="C297">
            <v>-30302.47</v>
          </cell>
          <cell r="D297">
            <v>-2978.3199999999997</v>
          </cell>
          <cell r="E297">
            <v>-6861.45</v>
          </cell>
          <cell r="F297">
            <v>-3503.9199999999996</v>
          </cell>
          <cell r="G297">
            <v>-5190.25</v>
          </cell>
          <cell r="H297">
            <v>-5361.33</v>
          </cell>
          <cell r="I297">
            <v>-6407.2</v>
          </cell>
        </row>
        <row r="298">
          <cell r="A298">
            <v>24114</v>
          </cell>
          <cell r="B298" t="str">
            <v>GOWANUS_GT2_1</v>
          </cell>
          <cell r="C298">
            <v>-30302.47</v>
          </cell>
          <cell r="D298">
            <v>-2978.3199999999997</v>
          </cell>
          <cell r="E298">
            <v>-6861.45</v>
          </cell>
          <cell r="F298">
            <v>-3503.9199999999996</v>
          </cell>
          <cell r="G298">
            <v>-5190.25</v>
          </cell>
          <cell r="H298">
            <v>-5361.33</v>
          </cell>
          <cell r="I298">
            <v>-6407.2</v>
          </cell>
        </row>
        <row r="299">
          <cell r="A299">
            <v>24115</v>
          </cell>
          <cell r="B299" t="str">
            <v>GOWANUS_GT2_2</v>
          </cell>
          <cell r="C299">
            <v>-30302.47</v>
          </cell>
          <cell r="D299">
            <v>-2978.3199999999997</v>
          </cell>
          <cell r="E299">
            <v>-6861.45</v>
          </cell>
          <cell r="F299">
            <v>-3503.9199999999996</v>
          </cell>
          <cell r="G299">
            <v>-5190.25</v>
          </cell>
          <cell r="H299">
            <v>-5361.33</v>
          </cell>
          <cell r="I299">
            <v>-6407.2</v>
          </cell>
        </row>
        <row r="300">
          <cell r="A300">
            <v>24116</v>
          </cell>
          <cell r="B300" t="str">
            <v>GOWANUS_GT2_3</v>
          </cell>
          <cell r="C300">
            <v>-30302.47</v>
          </cell>
          <cell r="D300">
            <v>-2978.3199999999997</v>
          </cell>
          <cell r="E300">
            <v>-6861.45</v>
          </cell>
          <cell r="F300">
            <v>-3503.9199999999996</v>
          </cell>
          <cell r="G300">
            <v>-5190.25</v>
          </cell>
          <cell r="H300">
            <v>-5361.33</v>
          </cell>
          <cell r="I300">
            <v>-6407.2</v>
          </cell>
        </row>
        <row r="301">
          <cell r="A301">
            <v>24117</v>
          </cell>
          <cell r="B301" t="str">
            <v>GOWANUS_GT2_4</v>
          </cell>
          <cell r="C301">
            <v>-30302.47</v>
          </cell>
          <cell r="D301">
            <v>-2978.3199999999997</v>
          </cell>
          <cell r="E301">
            <v>-6861.45</v>
          </cell>
          <cell r="F301">
            <v>-3503.9199999999996</v>
          </cell>
          <cell r="G301">
            <v>-5190.25</v>
          </cell>
          <cell r="H301">
            <v>-5361.33</v>
          </cell>
          <cell r="I301">
            <v>-6407.2</v>
          </cell>
        </row>
        <row r="302">
          <cell r="A302">
            <v>24118</v>
          </cell>
          <cell r="B302" t="str">
            <v>GOWANUS_GT2_5</v>
          </cell>
          <cell r="C302">
            <v>-30302.47</v>
          </cell>
          <cell r="D302">
            <v>-2978.3199999999997</v>
          </cell>
          <cell r="E302">
            <v>-6861.45</v>
          </cell>
          <cell r="F302">
            <v>-3503.9199999999996</v>
          </cell>
          <cell r="G302">
            <v>-5190.25</v>
          </cell>
          <cell r="H302">
            <v>-5361.33</v>
          </cell>
          <cell r="I302">
            <v>-6407.2</v>
          </cell>
        </row>
        <row r="303">
          <cell r="A303">
            <v>24119</v>
          </cell>
          <cell r="B303" t="str">
            <v>GOWANUS_GT2_6</v>
          </cell>
          <cell r="C303">
            <v>-30302.47</v>
          </cell>
          <cell r="D303">
            <v>-2978.3199999999997</v>
          </cell>
          <cell r="E303">
            <v>-6861.45</v>
          </cell>
          <cell r="F303">
            <v>-3503.9199999999996</v>
          </cell>
          <cell r="G303">
            <v>-5190.25</v>
          </cell>
          <cell r="H303">
            <v>-5361.33</v>
          </cell>
          <cell r="I303">
            <v>-6407.2</v>
          </cell>
        </row>
        <row r="304">
          <cell r="A304">
            <v>24120</v>
          </cell>
          <cell r="B304" t="str">
            <v>GOWANUS_GT2_7</v>
          </cell>
          <cell r="C304">
            <v>-30302.47</v>
          </cell>
          <cell r="D304">
            <v>-2978.3199999999997</v>
          </cell>
          <cell r="E304">
            <v>-6861.45</v>
          </cell>
          <cell r="F304">
            <v>-3503.9199999999996</v>
          </cell>
          <cell r="G304">
            <v>-5190.25</v>
          </cell>
          <cell r="H304">
            <v>-5361.33</v>
          </cell>
          <cell r="I304">
            <v>-6407.2</v>
          </cell>
        </row>
        <row r="305">
          <cell r="A305">
            <v>24121</v>
          </cell>
          <cell r="B305" t="str">
            <v>GOWANUS_GT2_8</v>
          </cell>
          <cell r="C305">
            <v>-30302.47</v>
          </cell>
          <cell r="D305">
            <v>-2978.3199999999997</v>
          </cell>
          <cell r="E305">
            <v>-6861.45</v>
          </cell>
          <cell r="F305">
            <v>-3503.9199999999996</v>
          </cell>
          <cell r="G305">
            <v>-5190.25</v>
          </cell>
          <cell r="H305">
            <v>-5361.33</v>
          </cell>
          <cell r="I305">
            <v>-6407.2</v>
          </cell>
        </row>
        <row r="306">
          <cell r="A306">
            <v>24122</v>
          </cell>
          <cell r="B306" t="str">
            <v>GOWANUS_GT3_1</v>
          </cell>
          <cell r="C306">
            <v>-30302.47</v>
          </cell>
          <cell r="D306">
            <v>-2978.3199999999997</v>
          </cell>
          <cell r="E306">
            <v>-6861.45</v>
          </cell>
          <cell r="F306">
            <v>-3503.9199999999996</v>
          </cell>
          <cell r="G306">
            <v>-5190.25</v>
          </cell>
          <cell r="H306">
            <v>-5361.33</v>
          </cell>
          <cell r="I306">
            <v>-6407.2</v>
          </cell>
        </row>
        <row r="307">
          <cell r="A307">
            <v>24123</v>
          </cell>
          <cell r="B307" t="str">
            <v>GOWANUS_GT3_2</v>
          </cell>
          <cell r="C307">
            <v>-30302.47</v>
          </cell>
          <cell r="D307">
            <v>-2978.3199999999997</v>
          </cell>
          <cell r="E307">
            <v>-6861.45</v>
          </cell>
          <cell r="F307">
            <v>-3503.9199999999996</v>
          </cell>
          <cell r="G307">
            <v>-5190.25</v>
          </cell>
          <cell r="H307">
            <v>-5361.33</v>
          </cell>
          <cell r="I307">
            <v>-6407.2</v>
          </cell>
        </row>
        <row r="308">
          <cell r="A308">
            <v>24124</v>
          </cell>
          <cell r="B308" t="str">
            <v>GOWANUS_GT3_3</v>
          </cell>
          <cell r="C308">
            <v>-30302.47</v>
          </cell>
          <cell r="D308">
            <v>-2978.3199999999997</v>
          </cell>
          <cell r="E308">
            <v>-6861.45</v>
          </cell>
          <cell r="F308">
            <v>-3503.9199999999996</v>
          </cell>
          <cell r="G308">
            <v>-5190.25</v>
          </cell>
          <cell r="H308">
            <v>-5361.33</v>
          </cell>
          <cell r="I308">
            <v>-6407.2</v>
          </cell>
        </row>
        <row r="309">
          <cell r="A309">
            <v>24125</v>
          </cell>
          <cell r="B309" t="str">
            <v>GOWANUS_GT3_4</v>
          </cell>
          <cell r="C309">
            <v>-30302.47</v>
          </cell>
          <cell r="D309">
            <v>-2978.3199999999997</v>
          </cell>
          <cell r="E309">
            <v>-6861.45</v>
          </cell>
          <cell r="F309">
            <v>-3503.9199999999996</v>
          </cell>
          <cell r="G309">
            <v>-5190.25</v>
          </cell>
          <cell r="H309">
            <v>-5361.33</v>
          </cell>
          <cell r="I309">
            <v>-6407.2</v>
          </cell>
        </row>
        <row r="310">
          <cell r="A310">
            <v>24126</v>
          </cell>
          <cell r="B310" t="str">
            <v>GOWANUS_GT3_5</v>
          </cell>
          <cell r="C310">
            <v>-30302.47</v>
          </cell>
          <cell r="D310">
            <v>-2978.3199999999997</v>
          </cell>
          <cell r="E310">
            <v>-6861.45</v>
          </cell>
          <cell r="F310">
            <v>-3503.9199999999996</v>
          </cell>
          <cell r="G310">
            <v>-5190.25</v>
          </cell>
          <cell r="H310">
            <v>-5361.33</v>
          </cell>
          <cell r="I310">
            <v>-6407.2</v>
          </cell>
        </row>
        <row r="311">
          <cell r="A311">
            <v>24127</v>
          </cell>
          <cell r="B311" t="str">
            <v>GOWANUS_GT3_6</v>
          </cell>
          <cell r="C311">
            <v>-30302.47</v>
          </cell>
          <cell r="D311">
            <v>-2978.3199999999997</v>
          </cell>
          <cell r="E311">
            <v>-6861.45</v>
          </cell>
          <cell r="F311">
            <v>-3503.9199999999996</v>
          </cell>
          <cell r="G311">
            <v>-5190.25</v>
          </cell>
          <cell r="H311">
            <v>-5361.33</v>
          </cell>
          <cell r="I311">
            <v>-6407.2</v>
          </cell>
        </row>
        <row r="312">
          <cell r="A312">
            <v>24128</v>
          </cell>
          <cell r="B312" t="str">
            <v>GOWANUS_GT3_7</v>
          </cell>
          <cell r="C312">
            <v>-30302.47</v>
          </cell>
          <cell r="D312">
            <v>-2978.3199999999997</v>
          </cell>
          <cell r="E312">
            <v>-6861.45</v>
          </cell>
          <cell r="F312">
            <v>-3503.9199999999996</v>
          </cell>
          <cell r="G312">
            <v>-5190.25</v>
          </cell>
          <cell r="H312">
            <v>-5361.33</v>
          </cell>
          <cell r="I312">
            <v>-6407.2</v>
          </cell>
        </row>
        <row r="313">
          <cell r="A313">
            <v>24129</v>
          </cell>
          <cell r="B313" t="str">
            <v>GOWANUS_GT3_8</v>
          </cell>
          <cell r="C313">
            <v>-30302.47</v>
          </cell>
          <cell r="D313">
            <v>-2978.3199999999997</v>
          </cell>
          <cell r="E313">
            <v>-6861.45</v>
          </cell>
          <cell r="F313">
            <v>-3503.9199999999996</v>
          </cell>
          <cell r="G313">
            <v>-5190.25</v>
          </cell>
          <cell r="H313">
            <v>-5361.33</v>
          </cell>
          <cell r="I313">
            <v>-6407.2</v>
          </cell>
        </row>
        <row r="314">
          <cell r="A314">
            <v>24130</v>
          </cell>
          <cell r="B314" t="str">
            <v>GOWANUS_GT4_1</v>
          </cell>
          <cell r="C314">
            <v>-30302.47</v>
          </cell>
          <cell r="D314">
            <v>-2978.3199999999997</v>
          </cell>
          <cell r="E314">
            <v>-6861.45</v>
          </cell>
          <cell r="F314">
            <v>-3503.9199999999996</v>
          </cell>
          <cell r="G314">
            <v>-5190.25</v>
          </cell>
          <cell r="H314">
            <v>-5361.33</v>
          </cell>
          <cell r="I314">
            <v>-6407.2</v>
          </cell>
        </row>
        <row r="315">
          <cell r="A315">
            <v>24131</v>
          </cell>
          <cell r="B315" t="str">
            <v>GOWANUS_GT4_2</v>
          </cell>
          <cell r="C315">
            <v>-30302.47</v>
          </cell>
          <cell r="D315">
            <v>-2978.3199999999997</v>
          </cell>
          <cell r="E315">
            <v>-6861.45</v>
          </cell>
          <cell r="F315">
            <v>-3503.9199999999996</v>
          </cell>
          <cell r="G315">
            <v>-5190.25</v>
          </cell>
          <cell r="H315">
            <v>-5361.33</v>
          </cell>
          <cell r="I315">
            <v>-6407.2</v>
          </cell>
        </row>
        <row r="316">
          <cell r="A316">
            <v>24132</v>
          </cell>
          <cell r="B316" t="str">
            <v>GOWANUS_GT4_3</v>
          </cell>
          <cell r="C316">
            <v>-30302.47</v>
          </cell>
          <cell r="D316">
            <v>-2978.3199999999997</v>
          </cell>
          <cell r="E316">
            <v>-6861.45</v>
          </cell>
          <cell r="F316">
            <v>-3503.9199999999996</v>
          </cell>
          <cell r="G316">
            <v>-5190.25</v>
          </cell>
          <cell r="H316">
            <v>-5361.33</v>
          </cell>
          <cell r="I316">
            <v>-6407.2</v>
          </cell>
        </row>
        <row r="317">
          <cell r="A317">
            <v>24133</v>
          </cell>
          <cell r="B317" t="str">
            <v>GOWANUS_GT4_4</v>
          </cell>
          <cell r="C317">
            <v>-30302.47</v>
          </cell>
          <cell r="D317">
            <v>-2978.3199999999997</v>
          </cell>
          <cell r="E317">
            <v>-6861.45</v>
          </cell>
          <cell r="F317">
            <v>-3503.9199999999996</v>
          </cell>
          <cell r="G317">
            <v>-5190.25</v>
          </cell>
          <cell r="H317">
            <v>-5361.33</v>
          </cell>
          <cell r="I317">
            <v>-6407.2</v>
          </cell>
        </row>
        <row r="318">
          <cell r="A318">
            <v>24134</v>
          </cell>
          <cell r="B318" t="str">
            <v>GOWANUS_GT4_5</v>
          </cell>
          <cell r="C318">
            <v>-30302.47</v>
          </cell>
          <cell r="D318">
            <v>-2978.3199999999997</v>
          </cell>
          <cell r="E318">
            <v>-6861.45</v>
          </cell>
          <cell r="F318">
            <v>-3503.9199999999996</v>
          </cell>
          <cell r="G318">
            <v>-5190.25</v>
          </cell>
          <cell r="H318">
            <v>-5361.33</v>
          </cell>
          <cell r="I318">
            <v>-6407.2</v>
          </cell>
        </row>
        <row r="319">
          <cell r="A319">
            <v>24135</v>
          </cell>
          <cell r="B319" t="str">
            <v>GOWANUS_GT4_6</v>
          </cell>
          <cell r="C319">
            <v>-30302.47</v>
          </cell>
          <cell r="D319">
            <v>-2978.3199999999997</v>
          </cell>
          <cell r="E319">
            <v>-6861.45</v>
          </cell>
          <cell r="F319">
            <v>-3503.9199999999996</v>
          </cell>
          <cell r="G319">
            <v>-5190.25</v>
          </cell>
          <cell r="H319">
            <v>-5361.33</v>
          </cell>
          <cell r="I319">
            <v>-6407.2</v>
          </cell>
        </row>
        <row r="320">
          <cell r="A320">
            <v>24136</v>
          </cell>
          <cell r="B320" t="str">
            <v>GOWANUS_GT4_7</v>
          </cell>
          <cell r="C320">
            <v>-30302.47</v>
          </cell>
          <cell r="D320">
            <v>-2978.3199999999997</v>
          </cell>
          <cell r="E320">
            <v>-6861.45</v>
          </cell>
          <cell r="F320">
            <v>-3503.9199999999996</v>
          </cell>
          <cell r="G320">
            <v>-5190.25</v>
          </cell>
          <cell r="H320">
            <v>-5361.33</v>
          </cell>
          <cell r="I320">
            <v>-6407.2</v>
          </cell>
        </row>
        <row r="321">
          <cell r="A321">
            <v>24137</v>
          </cell>
          <cell r="B321" t="str">
            <v>GOWANUS_GT4_8</v>
          </cell>
          <cell r="C321">
            <v>-30302.47</v>
          </cell>
          <cell r="D321">
            <v>-2978.3199999999997</v>
          </cell>
          <cell r="E321">
            <v>-6861.45</v>
          </cell>
          <cell r="F321">
            <v>-3503.9199999999996</v>
          </cell>
          <cell r="G321">
            <v>-5190.25</v>
          </cell>
          <cell r="H321">
            <v>-5361.33</v>
          </cell>
          <cell r="I321">
            <v>-6407.2</v>
          </cell>
        </row>
        <row r="322">
          <cell r="A322">
            <v>24138</v>
          </cell>
          <cell r="B322" t="str">
            <v>59TH STREET_GT_1</v>
          </cell>
          <cell r="C322">
            <v>-19949.410000000007</v>
          </cell>
          <cell r="D322">
            <v>-2367.15</v>
          </cell>
          <cell r="E322">
            <v>-1640.77</v>
          </cell>
          <cell r="F322">
            <v>-3731.0200000000004</v>
          </cell>
          <cell r="G322">
            <v>-2244.96</v>
          </cell>
          <cell r="H322">
            <v>-5290.0299999999988</v>
          </cell>
          <cell r="I322">
            <v>-4675.4799999999996</v>
          </cell>
        </row>
        <row r="323">
          <cell r="A323">
            <v>24139</v>
          </cell>
          <cell r="B323" t="str">
            <v>INDIAN POINT_GT_1</v>
          </cell>
          <cell r="C323">
            <v>-9539.8899999999903</v>
          </cell>
          <cell r="D323">
            <v>-2277.86</v>
          </cell>
          <cell r="E323">
            <v>-945.07999999999993</v>
          </cell>
          <cell r="F323">
            <v>-2497.3300000000008</v>
          </cell>
          <cell r="G323">
            <v>-1592.6299999999999</v>
          </cell>
          <cell r="H323">
            <v>-1793.6099999999992</v>
          </cell>
          <cell r="I323">
            <v>-433.37999999999988</v>
          </cell>
        </row>
        <row r="324">
          <cell r="A324">
            <v>24143</v>
          </cell>
          <cell r="B324" t="str">
            <v>WESTERN_NY_WIND</v>
          </cell>
          <cell r="C324">
            <v>-1356.5899999999997</v>
          </cell>
          <cell r="D324">
            <v>-304.85999999999996</v>
          </cell>
          <cell r="E324">
            <v>-122.05999999999999</v>
          </cell>
          <cell r="F324">
            <v>-371.03000000000009</v>
          </cell>
          <cell r="G324">
            <v>-218.41000000000003</v>
          </cell>
          <cell r="H324">
            <v>-273.78000000000003</v>
          </cell>
          <cell r="I324">
            <v>-66.449999999999989</v>
          </cell>
        </row>
        <row r="325">
          <cell r="A325">
            <v>24146</v>
          </cell>
          <cell r="B325" t="str">
            <v>PGE MADISON___WINDPWR</v>
          </cell>
          <cell r="C325">
            <v>-2808.1999999999989</v>
          </cell>
          <cell r="D325">
            <v>-613.87999999999988</v>
          </cell>
          <cell r="E325">
            <v>-193.10999999999999</v>
          </cell>
          <cell r="F325">
            <v>-795.0899999999998</v>
          </cell>
          <cell r="G325">
            <v>-456.56000000000006</v>
          </cell>
          <cell r="H325">
            <v>-589.33999999999992</v>
          </cell>
          <cell r="I325">
            <v>-160.22</v>
          </cell>
        </row>
        <row r="326">
          <cell r="A326">
            <v>24147</v>
          </cell>
          <cell r="B326" t="str">
            <v>NEG CENTRAL___STATE_STREET</v>
          </cell>
          <cell r="C326">
            <v>-1198.29</v>
          </cell>
          <cell r="D326">
            <v>-267.44000000000005</v>
          </cell>
          <cell r="E326">
            <v>-113.04</v>
          </cell>
          <cell r="F326">
            <v>-327.43000000000006</v>
          </cell>
          <cell r="G326">
            <v>-193.48999999999998</v>
          </cell>
          <cell r="H326">
            <v>-239.57999999999998</v>
          </cell>
          <cell r="I326">
            <v>-57.31</v>
          </cell>
        </row>
        <row r="327">
          <cell r="A327">
            <v>24148</v>
          </cell>
          <cell r="B327" t="str">
            <v>WALDEN___HYDRO</v>
          </cell>
          <cell r="C327">
            <v>-4856.9699999999993</v>
          </cell>
          <cell r="D327">
            <v>0</v>
          </cell>
          <cell r="E327">
            <v>0</v>
          </cell>
          <cell r="F327">
            <v>-151.76</v>
          </cell>
          <cell r="G327">
            <v>-1551.65</v>
          </cell>
          <cell r="H327">
            <v>-2483.7499999999995</v>
          </cell>
          <cell r="I327">
            <v>-669.81000000000006</v>
          </cell>
        </row>
        <row r="328">
          <cell r="A328">
            <v>24149</v>
          </cell>
          <cell r="B328" t="str">
            <v>ASTORIA___2</v>
          </cell>
          <cell r="C328">
            <v>-30302.47</v>
          </cell>
          <cell r="D328">
            <v>-2978.3199999999997</v>
          </cell>
          <cell r="E328">
            <v>-6861.45</v>
          </cell>
          <cell r="F328">
            <v>-3503.9199999999996</v>
          </cell>
          <cell r="G328">
            <v>-5190.25</v>
          </cell>
          <cell r="H328">
            <v>-5361.33</v>
          </cell>
          <cell r="I328">
            <v>-6407.2</v>
          </cell>
        </row>
        <row r="329">
          <cell r="A329">
            <v>24151</v>
          </cell>
          <cell r="B329" t="str">
            <v>Stony___Brook</v>
          </cell>
          <cell r="C329">
            <v>-6216.17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-640.73</v>
          </cell>
          <cell r="I329">
            <v>-5575.4400000000005</v>
          </cell>
        </row>
        <row r="330">
          <cell r="A330">
            <v>24152</v>
          </cell>
          <cell r="B330" t="str">
            <v>NYPA_KENT_____GT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24155</v>
          </cell>
          <cell r="B331" t="str">
            <v>NYPA_POUCH1_____GT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24156</v>
          </cell>
          <cell r="B332" t="str">
            <v>NYPA_GOWANUS_____GT1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24157</v>
          </cell>
          <cell r="B333" t="str">
            <v>NYPA_GOWANUS_____GT2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24158</v>
          </cell>
          <cell r="B334" t="str">
            <v>NYPA_____HELLGATE_GT1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24159</v>
          </cell>
          <cell r="B335" t="str">
            <v>NYPA_____HELLGATE_GT2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24160</v>
          </cell>
          <cell r="B336" t="str">
            <v>NYPA_HARLEM__RVR__GT1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24161</v>
          </cell>
          <cell r="B337" t="str">
            <v>NYPA_HARLEM__RVR__GT2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24162</v>
          </cell>
          <cell r="B338" t="str">
            <v>NYPA_VERNON_____GT1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24163</v>
          </cell>
          <cell r="B339" t="str">
            <v>NYPA_VERNON_____GT2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24164</v>
          </cell>
          <cell r="B340" t="str">
            <v>NYPA_BRENTWD_____GT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24167</v>
          </cell>
          <cell r="B341" t="str">
            <v>MODEL_CITY_ENERGY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24168</v>
          </cell>
          <cell r="B342" t="str">
            <v>HUDSON_AVE_10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24169</v>
          </cell>
          <cell r="B343" t="str">
            <v>SITHE_IND_GS1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24170</v>
          </cell>
          <cell r="B344" t="str">
            <v>SITHE_IND_GS2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24171</v>
          </cell>
          <cell r="B345" t="str">
            <v>SITHE_IND_GS3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24172</v>
          </cell>
          <cell r="B346" t="str">
            <v>SITHE_IND_GS4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24225</v>
          </cell>
          <cell r="B347" t="str">
            <v>ASTORIA_GT_11</v>
          </cell>
          <cell r="C347">
            <v>-30302.47</v>
          </cell>
          <cell r="D347">
            <v>-2978.3199999999997</v>
          </cell>
          <cell r="E347">
            <v>-6861.45</v>
          </cell>
          <cell r="F347">
            <v>-3503.9199999999996</v>
          </cell>
          <cell r="G347">
            <v>-5190.25</v>
          </cell>
          <cell r="H347">
            <v>-5361.33</v>
          </cell>
          <cell r="I347">
            <v>-6407.2</v>
          </cell>
        </row>
        <row r="348">
          <cell r="A348">
            <v>24226</v>
          </cell>
          <cell r="B348" t="str">
            <v>ASTORIA_GT_12</v>
          </cell>
          <cell r="C348">
            <v>-30302.47</v>
          </cell>
          <cell r="D348">
            <v>-2978.3199999999997</v>
          </cell>
          <cell r="E348">
            <v>-6861.45</v>
          </cell>
          <cell r="F348">
            <v>-3503.9199999999996</v>
          </cell>
          <cell r="G348">
            <v>-5190.25</v>
          </cell>
          <cell r="H348">
            <v>-5361.33</v>
          </cell>
          <cell r="I348">
            <v>-6407.2</v>
          </cell>
        </row>
        <row r="349">
          <cell r="A349">
            <v>24227</v>
          </cell>
          <cell r="B349" t="str">
            <v>ASTORIA_GT_13</v>
          </cell>
          <cell r="C349">
            <v>-30302.47</v>
          </cell>
          <cell r="D349">
            <v>-2978.3199999999997</v>
          </cell>
          <cell r="E349">
            <v>-6861.45</v>
          </cell>
          <cell r="F349">
            <v>-3503.9199999999996</v>
          </cell>
          <cell r="G349">
            <v>-5190.25</v>
          </cell>
          <cell r="H349">
            <v>-5361.33</v>
          </cell>
          <cell r="I349">
            <v>-6407.2</v>
          </cell>
        </row>
        <row r="350">
          <cell r="A350">
            <v>24228</v>
          </cell>
          <cell r="B350" t="str">
            <v>NARROWS_GT1_1</v>
          </cell>
          <cell r="C350">
            <v>-30302.47</v>
          </cell>
          <cell r="D350">
            <v>-2978.3199999999997</v>
          </cell>
          <cell r="E350">
            <v>-6861.45</v>
          </cell>
          <cell r="F350">
            <v>-3503.9199999999996</v>
          </cell>
          <cell r="G350">
            <v>-5190.25</v>
          </cell>
          <cell r="H350">
            <v>-5361.33</v>
          </cell>
          <cell r="I350">
            <v>-6407.2</v>
          </cell>
        </row>
        <row r="351">
          <cell r="A351">
            <v>24229</v>
          </cell>
          <cell r="B351" t="str">
            <v>NARROWS_GT1_2</v>
          </cell>
          <cell r="C351">
            <v>-30302.47</v>
          </cell>
          <cell r="D351">
            <v>-2978.3199999999997</v>
          </cell>
          <cell r="E351">
            <v>-6861.45</v>
          </cell>
          <cell r="F351">
            <v>-3503.9199999999996</v>
          </cell>
          <cell r="G351">
            <v>-5190.25</v>
          </cell>
          <cell r="H351">
            <v>-5361.33</v>
          </cell>
          <cell r="I351">
            <v>-6407.2</v>
          </cell>
        </row>
        <row r="352">
          <cell r="A352">
            <v>24230</v>
          </cell>
          <cell r="B352" t="str">
            <v>NARROWS_GT1_3</v>
          </cell>
          <cell r="C352">
            <v>-30302.47</v>
          </cell>
          <cell r="D352">
            <v>-2978.3199999999997</v>
          </cell>
          <cell r="E352">
            <v>-6861.45</v>
          </cell>
          <cell r="F352">
            <v>-3503.9199999999996</v>
          </cell>
          <cell r="G352">
            <v>-5190.25</v>
          </cell>
          <cell r="H352">
            <v>-5361.33</v>
          </cell>
          <cell r="I352">
            <v>-6407.2</v>
          </cell>
        </row>
        <row r="353">
          <cell r="A353">
            <v>24231</v>
          </cell>
          <cell r="B353" t="str">
            <v>NARROWS_GT1_4</v>
          </cell>
          <cell r="C353">
            <v>-30302.47</v>
          </cell>
          <cell r="D353">
            <v>-2978.3199999999997</v>
          </cell>
          <cell r="E353">
            <v>-6861.45</v>
          </cell>
          <cell r="F353">
            <v>-3503.9199999999996</v>
          </cell>
          <cell r="G353">
            <v>-5190.25</v>
          </cell>
          <cell r="H353">
            <v>-5361.33</v>
          </cell>
          <cell r="I353">
            <v>-6407.2</v>
          </cell>
        </row>
        <row r="354">
          <cell r="A354">
            <v>24232</v>
          </cell>
          <cell r="B354" t="str">
            <v>NARROWS_GT1_5</v>
          </cell>
          <cell r="C354">
            <v>-30302.47</v>
          </cell>
          <cell r="D354">
            <v>-2978.3199999999997</v>
          </cell>
          <cell r="E354">
            <v>-6861.45</v>
          </cell>
          <cell r="F354">
            <v>-3503.9199999999996</v>
          </cell>
          <cell r="G354">
            <v>-5190.25</v>
          </cell>
          <cell r="H354">
            <v>-5361.33</v>
          </cell>
          <cell r="I354">
            <v>-6407.2</v>
          </cell>
        </row>
        <row r="355">
          <cell r="A355">
            <v>24233</v>
          </cell>
          <cell r="B355" t="str">
            <v>NARROWS_GT1_6</v>
          </cell>
          <cell r="C355">
            <v>-30302.47</v>
          </cell>
          <cell r="D355">
            <v>-2978.3199999999997</v>
          </cell>
          <cell r="E355">
            <v>-6861.45</v>
          </cell>
          <cell r="F355">
            <v>-3503.9199999999996</v>
          </cell>
          <cell r="G355">
            <v>-5190.25</v>
          </cell>
          <cell r="H355">
            <v>-5361.33</v>
          </cell>
          <cell r="I355">
            <v>-6407.2</v>
          </cell>
        </row>
        <row r="356">
          <cell r="A356">
            <v>24234</v>
          </cell>
          <cell r="B356" t="str">
            <v>NARROWS_GT1_7</v>
          </cell>
          <cell r="C356">
            <v>-30302.47</v>
          </cell>
          <cell r="D356">
            <v>-2978.3199999999997</v>
          </cell>
          <cell r="E356">
            <v>-6861.45</v>
          </cell>
          <cell r="F356">
            <v>-3503.9199999999996</v>
          </cell>
          <cell r="G356">
            <v>-5190.25</v>
          </cell>
          <cell r="H356">
            <v>-5361.33</v>
          </cell>
          <cell r="I356">
            <v>-6407.2</v>
          </cell>
        </row>
        <row r="357">
          <cell r="A357">
            <v>24235</v>
          </cell>
          <cell r="B357" t="str">
            <v>NARROWS_GT1_8</v>
          </cell>
          <cell r="C357">
            <v>-30302.47</v>
          </cell>
          <cell r="D357">
            <v>-2978.3199999999997</v>
          </cell>
          <cell r="E357">
            <v>-6861.45</v>
          </cell>
          <cell r="F357">
            <v>-3503.9199999999996</v>
          </cell>
          <cell r="G357">
            <v>-5190.25</v>
          </cell>
          <cell r="H357">
            <v>-5361.33</v>
          </cell>
          <cell r="I357">
            <v>-6407.2</v>
          </cell>
        </row>
        <row r="358">
          <cell r="A358">
            <v>24236</v>
          </cell>
          <cell r="B358" t="str">
            <v>NARROWS_GT2_1</v>
          </cell>
          <cell r="C358">
            <v>-30302.47</v>
          </cell>
          <cell r="D358">
            <v>-2978.3199999999997</v>
          </cell>
          <cell r="E358">
            <v>-6861.45</v>
          </cell>
          <cell r="F358">
            <v>-3503.9199999999996</v>
          </cell>
          <cell r="G358">
            <v>-5190.25</v>
          </cell>
          <cell r="H358">
            <v>-5361.33</v>
          </cell>
          <cell r="I358">
            <v>-6407.2</v>
          </cell>
        </row>
        <row r="359">
          <cell r="A359">
            <v>24237</v>
          </cell>
          <cell r="B359" t="str">
            <v>NARROWS_GT2_2</v>
          </cell>
          <cell r="C359">
            <v>-30302.47</v>
          </cell>
          <cell r="D359">
            <v>-2978.3199999999997</v>
          </cell>
          <cell r="E359">
            <v>-6861.45</v>
          </cell>
          <cell r="F359">
            <v>-3503.9199999999996</v>
          </cell>
          <cell r="G359">
            <v>-5190.25</v>
          </cell>
          <cell r="H359">
            <v>-5361.33</v>
          </cell>
          <cell r="I359">
            <v>-6407.2</v>
          </cell>
        </row>
        <row r="360">
          <cell r="A360">
            <v>24238</v>
          </cell>
          <cell r="B360" t="str">
            <v>NARROWS_GT2_3</v>
          </cell>
          <cell r="C360">
            <v>-30302.47</v>
          </cell>
          <cell r="D360">
            <v>-2978.3199999999997</v>
          </cell>
          <cell r="E360">
            <v>-6861.45</v>
          </cell>
          <cell r="F360">
            <v>-3503.9199999999996</v>
          </cell>
          <cell r="G360">
            <v>-5190.25</v>
          </cell>
          <cell r="H360">
            <v>-5361.33</v>
          </cell>
          <cell r="I360">
            <v>-6407.2</v>
          </cell>
        </row>
        <row r="361">
          <cell r="A361">
            <v>24239</v>
          </cell>
          <cell r="B361" t="str">
            <v>NARROWS_GT2_4</v>
          </cell>
          <cell r="C361">
            <v>-30302.47</v>
          </cell>
          <cell r="D361">
            <v>-2978.3199999999997</v>
          </cell>
          <cell r="E361">
            <v>-6861.45</v>
          </cell>
          <cell r="F361">
            <v>-3503.9199999999996</v>
          </cell>
          <cell r="G361">
            <v>-5190.25</v>
          </cell>
          <cell r="H361">
            <v>-5361.33</v>
          </cell>
          <cell r="I361">
            <v>-6407.2</v>
          </cell>
        </row>
        <row r="362">
          <cell r="A362">
            <v>24240</v>
          </cell>
          <cell r="B362" t="str">
            <v>NARROWS_GT2_5</v>
          </cell>
          <cell r="C362">
            <v>-30302.47</v>
          </cell>
          <cell r="D362">
            <v>-2978.3199999999997</v>
          </cell>
          <cell r="E362">
            <v>-6861.45</v>
          </cell>
          <cell r="F362">
            <v>-3503.9199999999996</v>
          </cell>
          <cell r="G362">
            <v>-5190.25</v>
          </cell>
          <cell r="H362">
            <v>-5361.33</v>
          </cell>
          <cell r="I362">
            <v>-6407.2</v>
          </cell>
        </row>
        <row r="363">
          <cell r="A363">
            <v>24241</v>
          </cell>
          <cell r="B363" t="str">
            <v>NARROWS_GT2_6</v>
          </cell>
          <cell r="C363">
            <v>-30302.47</v>
          </cell>
          <cell r="D363">
            <v>-2978.3199999999997</v>
          </cell>
          <cell r="E363">
            <v>-6861.45</v>
          </cell>
          <cell r="F363">
            <v>-3503.9199999999996</v>
          </cell>
          <cell r="G363">
            <v>-5190.25</v>
          </cell>
          <cell r="H363">
            <v>-5361.33</v>
          </cell>
          <cell r="I363">
            <v>-6407.2</v>
          </cell>
        </row>
        <row r="364">
          <cell r="A364">
            <v>24242</v>
          </cell>
          <cell r="B364" t="str">
            <v>NARROWS_GT2_7</v>
          </cell>
          <cell r="C364">
            <v>-30302.47</v>
          </cell>
          <cell r="D364">
            <v>-2978.3199999999997</v>
          </cell>
          <cell r="E364">
            <v>-6861.45</v>
          </cell>
          <cell r="F364">
            <v>-3503.9199999999996</v>
          </cell>
          <cell r="G364">
            <v>-5190.25</v>
          </cell>
          <cell r="H364">
            <v>-5361.33</v>
          </cell>
          <cell r="I364">
            <v>-6407.2</v>
          </cell>
        </row>
        <row r="365">
          <cell r="A365">
            <v>24243</v>
          </cell>
          <cell r="B365" t="str">
            <v>NARROWS_GT2_8</v>
          </cell>
          <cell r="C365">
            <v>-30302.47</v>
          </cell>
          <cell r="D365">
            <v>-2978.3199999999997</v>
          </cell>
          <cell r="E365">
            <v>-6861.45</v>
          </cell>
          <cell r="F365">
            <v>-3503.9199999999996</v>
          </cell>
          <cell r="G365">
            <v>-5190.25</v>
          </cell>
          <cell r="H365">
            <v>-5361.33</v>
          </cell>
          <cell r="I365">
            <v>-6407.2</v>
          </cell>
        </row>
        <row r="366">
          <cell r="A366">
            <v>24244</v>
          </cell>
          <cell r="B366" t="str">
            <v>RAVENSWOOD_GT2_1</v>
          </cell>
          <cell r="C366">
            <v>-18786.150000000001</v>
          </cell>
          <cell r="D366">
            <v>-2359.2299999999996</v>
          </cell>
          <cell r="E366">
            <v>-1513.17</v>
          </cell>
          <cell r="F366">
            <v>-2440.7999999999997</v>
          </cell>
          <cell r="G366">
            <v>-2318.7699999999995</v>
          </cell>
          <cell r="H366">
            <v>-5206.1100000000015</v>
          </cell>
          <cell r="I366">
            <v>-4948.0700000000006</v>
          </cell>
        </row>
        <row r="367">
          <cell r="A367">
            <v>24245</v>
          </cell>
          <cell r="B367" t="str">
            <v>RAVENSWOOD_GT2_2</v>
          </cell>
          <cell r="C367">
            <v>-18786.150000000001</v>
          </cell>
          <cell r="D367">
            <v>-2359.2299999999996</v>
          </cell>
          <cell r="E367">
            <v>-1513.17</v>
          </cell>
          <cell r="F367">
            <v>-2440.7999999999997</v>
          </cell>
          <cell r="G367">
            <v>-2318.7699999999995</v>
          </cell>
          <cell r="H367">
            <v>-5206.1100000000015</v>
          </cell>
          <cell r="I367">
            <v>-4948.0700000000006</v>
          </cell>
        </row>
        <row r="368">
          <cell r="A368">
            <v>24246</v>
          </cell>
          <cell r="B368" t="str">
            <v>RAVENSWOOD_GT2_3</v>
          </cell>
          <cell r="C368">
            <v>-18786.150000000001</v>
          </cell>
          <cell r="D368">
            <v>-2359.2299999999996</v>
          </cell>
          <cell r="E368">
            <v>-1513.17</v>
          </cell>
          <cell r="F368">
            <v>-2440.7999999999997</v>
          </cell>
          <cell r="G368">
            <v>-2318.7699999999995</v>
          </cell>
          <cell r="H368">
            <v>-5206.1100000000015</v>
          </cell>
          <cell r="I368">
            <v>-4948.0700000000006</v>
          </cell>
        </row>
        <row r="369">
          <cell r="A369">
            <v>24247</v>
          </cell>
          <cell r="B369" t="str">
            <v>RAVENSWOOD_GT2_4</v>
          </cell>
          <cell r="C369">
            <v>-18786.150000000001</v>
          </cell>
          <cell r="D369">
            <v>-2359.2299999999996</v>
          </cell>
          <cell r="E369">
            <v>-1513.17</v>
          </cell>
          <cell r="F369">
            <v>-2440.7999999999997</v>
          </cell>
          <cell r="G369">
            <v>-2318.7699999999995</v>
          </cell>
          <cell r="H369">
            <v>-5206.1100000000015</v>
          </cell>
          <cell r="I369">
            <v>-4948.0700000000006</v>
          </cell>
        </row>
        <row r="370">
          <cell r="A370">
            <v>24248</v>
          </cell>
          <cell r="B370" t="str">
            <v>RAVENSWOOD_GT3_1</v>
          </cell>
          <cell r="C370">
            <v>-18788.78</v>
          </cell>
          <cell r="D370">
            <v>-2359.2299999999996</v>
          </cell>
          <cell r="E370">
            <v>-1513.17</v>
          </cell>
          <cell r="F370">
            <v>-2440.7999999999997</v>
          </cell>
          <cell r="G370">
            <v>-2321.4</v>
          </cell>
          <cell r="H370">
            <v>-5206.1100000000015</v>
          </cell>
          <cell r="I370">
            <v>-4948.0700000000006</v>
          </cell>
        </row>
        <row r="371">
          <cell r="A371">
            <v>24249</v>
          </cell>
          <cell r="B371" t="str">
            <v>RAVENSWOOD_GT3_2</v>
          </cell>
          <cell r="C371">
            <v>-18788.78</v>
          </cell>
          <cell r="D371">
            <v>-2359.2299999999996</v>
          </cell>
          <cell r="E371">
            <v>-1513.17</v>
          </cell>
          <cell r="F371">
            <v>-2440.7999999999997</v>
          </cell>
          <cell r="G371">
            <v>-2321.4</v>
          </cell>
          <cell r="H371">
            <v>-5206.1100000000015</v>
          </cell>
          <cell r="I371">
            <v>-4948.0700000000006</v>
          </cell>
        </row>
        <row r="372">
          <cell r="A372">
            <v>24250</v>
          </cell>
          <cell r="B372" t="str">
            <v>RAVENSWOOD_GT3_3</v>
          </cell>
          <cell r="C372">
            <v>-17958.990000000002</v>
          </cell>
          <cell r="D372">
            <v>-2359.2299999999996</v>
          </cell>
          <cell r="E372">
            <v>-1513.17</v>
          </cell>
          <cell r="F372">
            <v>-2573.3000000000006</v>
          </cell>
          <cell r="G372">
            <v>-1359.11</v>
          </cell>
          <cell r="H372">
            <v>-5206.1100000000015</v>
          </cell>
          <cell r="I372">
            <v>-4948.0700000000006</v>
          </cell>
        </row>
        <row r="373">
          <cell r="A373">
            <v>24251</v>
          </cell>
          <cell r="B373" t="str">
            <v>RAVENSWOOD_GT3_4</v>
          </cell>
          <cell r="C373">
            <v>-17958.990000000002</v>
          </cell>
          <cell r="D373">
            <v>-2359.2299999999996</v>
          </cell>
          <cell r="E373">
            <v>-1513.17</v>
          </cell>
          <cell r="F373">
            <v>-2573.3000000000006</v>
          </cell>
          <cell r="G373">
            <v>-1359.11</v>
          </cell>
          <cell r="H373">
            <v>-5206.1100000000015</v>
          </cell>
          <cell r="I373">
            <v>-4948.0700000000006</v>
          </cell>
        </row>
        <row r="374">
          <cell r="A374">
            <v>24252</v>
          </cell>
          <cell r="B374" t="str">
            <v>RAVENSWOOD_GT_4</v>
          </cell>
          <cell r="C374">
            <v>-18569.000000000004</v>
          </cell>
          <cell r="D374">
            <v>-2359.2299999999996</v>
          </cell>
          <cell r="E374">
            <v>-1513.17</v>
          </cell>
          <cell r="F374">
            <v>-2342.4100000000003</v>
          </cell>
          <cell r="G374">
            <v>-2200.0099999999998</v>
          </cell>
          <cell r="H374">
            <v>-5206.1100000000015</v>
          </cell>
          <cell r="I374">
            <v>-4948.0700000000006</v>
          </cell>
        </row>
        <row r="375">
          <cell r="A375">
            <v>24253</v>
          </cell>
          <cell r="B375" t="str">
            <v>RAVENSWOOD_GT_6</v>
          </cell>
          <cell r="C375">
            <v>-18569.000000000004</v>
          </cell>
          <cell r="D375">
            <v>-2359.2299999999996</v>
          </cell>
          <cell r="E375">
            <v>-1513.17</v>
          </cell>
          <cell r="F375">
            <v>-2342.4100000000003</v>
          </cell>
          <cell r="G375">
            <v>-2200.0099999999998</v>
          </cell>
          <cell r="H375">
            <v>-5206.1100000000015</v>
          </cell>
          <cell r="I375">
            <v>-4948.0700000000006</v>
          </cell>
        </row>
        <row r="376">
          <cell r="A376">
            <v>24254</v>
          </cell>
          <cell r="B376" t="str">
            <v>RAVENSWOOD_GT_5</v>
          </cell>
          <cell r="C376">
            <v>-18569.000000000004</v>
          </cell>
          <cell r="D376">
            <v>-2359.2299999999996</v>
          </cell>
          <cell r="E376">
            <v>-1513.17</v>
          </cell>
          <cell r="F376">
            <v>-2342.4100000000003</v>
          </cell>
          <cell r="G376">
            <v>-2200.0099999999998</v>
          </cell>
          <cell r="H376">
            <v>-5206.1100000000015</v>
          </cell>
          <cell r="I376">
            <v>-4948.0700000000006</v>
          </cell>
        </row>
        <row r="377">
          <cell r="A377">
            <v>24255</v>
          </cell>
          <cell r="B377" t="str">
            <v>RAVENSWOOD_GT_7</v>
          </cell>
          <cell r="C377">
            <v>-18569.000000000004</v>
          </cell>
          <cell r="D377">
            <v>-2359.2299999999996</v>
          </cell>
          <cell r="E377">
            <v>-1513.17</v>
          </cell>
          <cell r="F377">
            <v>-2342.4100000000003</v>
          </cell>
          <cell r="G377">
            <v>-2200.0099999999998</v>
          </cell>
          <cell r="H377">
            <v>-5206.1100000000015</v>
          </cell>
          <cell r="I377">
            <v>-4948.0700000000006</v>
          </cell>
        </row>
        <row r="378">
          <cell r="A378">
            <v>24256</v>
          </cell>
          <cell r="B378" t="str">
            <v>RAVENSWOOD_GT_8  TEMP GRP(8-11)</v>
          </cell>
          <cell r="C378">
            <v>-18786.150000000001</v>
          </cell>
          <cell r="D378">
            <v>-2359.2299999999996</v>
          </cell>
          <cell r="E378">
            <v>-1513.17</v>
          </cell>
          <cell r="F378">
            <v>-2440.7999999999997</v>
          </cell>
          <cell r="G378">
            <v>-2318.7699999999995</v>
          </cell>
          <cell r="H378">
            <v>-5206.1100000000015</v>
          </cell>
          <cell r="I378">
            <v>-4948.0700000000006</v>
          </cell>
        </row>
        <row r="379">
          <cell r="A379">
            <v>24257</v>
          </cell>
          <cell r="B379" t="str">
            <v>RAVENSWOOD_GT_9</v>
          </cell>
          <cell r="C379">
            <v>-18786.150000000001</v>
          </cell>
          <cell r="D379">
            <v>-2359.2299999999996</v>
          </cell>
          <cell r="E379">
            <v>-1513.17</v>
          </cell>
          <cell r="F379">
            <v>-2440.7999999999997</v>
          </cell>
          <cell r="G379">
            <v>-2318.7699999999995</v>
          </cell>
          <cell r="H379">
            <v>-5206.1100000000015</v>
          </cell>
          <cell r="I379">
            <v>-4948.0700000000006</v>
          </cell>
        </row>
        <row r="380">
          <cell r="A380">
            <v>24258</v>
          </cell>
          <cell r="B380" t="str">
            <v>RAVENSWOOD_GT_10</v>
          </cell>
          <cell r="C380">
            <v>-18786.150000000001</v>
          </cell>
          <cell r="D380">
            <v>-2359.2299999999996</v>
          </cell>
          <cell r="E380">
            <v>-1513.17</v>
          </cell>
          <cell r="F380">
            <v>-2440.7999999999997</v>
          </cell>
          <cell r="G380">
            <v>-2318.7699999999995</v>
          </cell>
          <cell r="H380">
            <v>-5206.1100000000015</v>
          </cell>
          <cell r="I380">
            <v>-4948.0700000000006</v>
          </cell>
        </row>
        <row r="381">
          <cell r="A381">
            <v>24259</v>
          </cell>
          <cell r="B381" t="str">
            <v>RAVENSWOOD_GT_11</v>
          </cell>
          <cell r="C381">
            <v>-18786.150000000001</v>
          </cell>
          <cell r="D381">
            <v>-2359.2299999999996</v>
          </cell>
          <cell r="E381">
            <v>-1513.17</v>
          </cell>
          <cell r="F381">
            <v>-2440.7999999999997</v>
          </cell>
          <cell r="G381">
            <v>-2318.7699999999995</v>
          </cell>
          <cell r="H381">
            <v>-5206.1100000000015</v>
          </cell>
          <cell r="I381">
            <v>-4948.0700000000006</v>
          </cell>
        </row>
        <row r="382">
          <cell r="A382">
            <v>24260</v>
          </cell>
          <cell r="B382" t="str">
            <v>74TH STREET_GT_1</v>
          </cell>
          <cell r="C382">
            <v>-19813.890000000007</v>
          </cell>
          <cell r="D382">
            <v>-2359.2299999999996</v>
          </cell>
          <cell r="E382">
            <v>-1513.17</v>
          </cell>
          <cell r="F382">
            <v>-3731.0200000000004</v>
          </cell>
          <cell r="G382">
            <v>-2244.96</v>
          </cell>
          <cell r="H382">
            <v>-5290.0299999999988</v>
          </cell>
          <cell r="I382">
            <v>-4675.4799999999996</v>
          </cell>
        </row>
        <row r="383">
          <cell r="A383">
            <v>24261</v>
          </cell>
          <cell r="B383" t="str">
            <v>74TH STREET_GT_2</v>
          </cell>
          <cell r="C383">
            <v>-19813.890000000007</v>
          </cell>
          <cell r="D383">
            <v>-2359.2299999999996</v>
          </cell>
          <cell r="E383">
            <v>-1513.17</v>
          </cell>
          <cell r="F383">
            <v>-3731.0200000000004</v>
          </cell>
          <cell r="G383">
            <v>-2244.96</v>
          </cell>
          <cell r="H383">
            <v>-5290.0299999999988</v>
          </cell>
          <cell r="I383">
            <v>-4675.4799999999996</v>
          </cell>
        </row>
        <row r="384">
          <cell r="A384">
            <v>61752</v>
          </cell>
          <cell r="B384" t="str">
            <v>WEST</v>
          </cell>
          <cell r="C384">
            <v>-1508.9499999999991</v>
          </cell>
          <cell r="D384">
            <v>-342.56000000000006</v>
          </cell>
          <cell r="E384">
            <v>-124.64000000000001</v>
          </cell>
          <cell r="F384">
            <v>-415.38000000000011</v>
          </cell>
          <cell r="G384">
            <v>-243.29000000000002</v>
          </cell>
          <cell r="H384">
            <v>-307.77</v>
          </cell>
          <cell r="I384">
            <v>-75.309999999999988</v>
          </cell>
        </row>
        <row r="385">
          <cell r="A385">
            <v>61753</v>
          </cell>
          <cell r="B385" t="str">
            <v>GENESE</v>
          </cell>
          <cell r="C385">
            <v>-1215.3399999999995</v>
          </cell>
          <cell r="D385">
            <v>-272.28999999999996</v>
          </cell>
          <cell r="E385">
            <v>-117.47999999999999</v>
          </cell>
          <cell r="F385">
            <v>-329.15</v>
          </cell>
          <cell r="G385">
            <v>-193.41999999999996</v>
          </cell>
          <cell r="H385">
            <v>-244.40000000000006</v>
          </cell>
          <cell r="I385">
            <v>-58.599999999999987</v>
          </cell>
        </row>
        <row r="386">
          <cell r="A386">
            <v>61754</v>
          </cell>
          <cell r="B386" t="str">
            <v>CENTRL</v>
          </cell>
          <cell r="C386">
            <v>-1192.5700000000002</v>
          </cell>
          <cell r="D386">
            <v>-279.52</v>
          </cell>
          <cell r="E386">
            <v>-75.7</v>
          </cell>
          <cell r="F386">
            <v>-338.45000000000005</v>
          </cell>
          <cell r="G386">
            <v>-197.73</v>
          </cell>
          <cell r="H386">
            <v>-243.00000000000003</v>
          </cell>
          <cell r="I386">
            <v>-58.169999999999995</v>
          </cell>
        </row>
        <row r="387">
          <cell r="A387">
            <v>61755</v>
          </cell>
          <cell r="B387" t="str">
            <v>NORTH</v>
          </cell>
          <cell r="C387">
            <v>307.34000000000003</v>
          </cell>
          <cell r="D387">
            <v>81.500000000000028</v>
          </cell>
          <cell r="E387">
            <v>14.920000000000002</v>
          </cell>
          <cell r="F387">
            <v>51.709999999999994</v>
          </cell>
          <cell r="G387">
            <v>41.96</v>
          </cell>
          <cell r="H387">
            <v>42.340000000000011</v>
          </cell>
          <cell r="I387">
            <v>74.91</v>
          </cell>
        </row>
        <row r="388">
          <cell r="A388">
            <v>61756</v>
          </cell>
          <cell r="B388" t="str">
            <v>MHK VL</v>
          </cell>
          <cell r="C388">
            <v>-301.21999999999974</v>
          </cell>
          <cell r="D388">
            <v>-53.49</v>
          </cell>
          <cell r="E388">
            <v>-29.950000000000003</v>
          </cell>
          <cell r="F388">
            <v>-96.68</v>
          </cell>
          <cell r="G388">
            <v>-49.050000000000011</v>
          </cell>
          <cell r="H388">
            <v>-63.88</v>
          </cell>
          <cell r="I388">
            <v>-8.1700000000000017</v>
          </cell>
        </row>
        <row r="389">
          <cell r="A389">
            <v>61757</v>
          </cell>
          <cell r="B389" t="str">
            <v>CAPITL</v>
          </cell>
          <cell r="C389">
            <v>-12499.860000000004</v>
          </cell>
          <cell r="D389">
            <v>-2985.99</v>
          </cell>
          <cell r="E389">
            <v>-773.43000000000006</v>
          </cell>
          <cell r="F389">
            <v>-3186.4799999999996</v>
          </cell>
          <cell r="G389">
            <v>-2040.89</v>
          </cell>
          <cell r="H389">
            <v>-2748.92</v>
          </cell>
          <cell r="I389">
            <v>-764.15</v>
          </cell>
        </row>
        <row r="390">
          <cell r="A390">
            <v>61758</v>
          </cell>
          <cell r="B390" t="str">
            <v>HUD VL</v>
          </cell>
          <cell r="C390">
            <v>-9740.070000000007</v>
          </cell>
          <cell r="D390">
            <v>-2283.7199999999998</v>
          </cell>
          <cell r="E390">
            <v>-503.15000000000003</v>
          </cell>
          <cell r="F390">
            <v>-2493.6800000000003</v>
          </cell>
          <cell r="G390">
            <v>-1573.49</v>
          </cell>
          <cell r="H390">
            <v>-2285.0900000000006</v>
          </cell>
          <cell r="I390">
            <v>-600.93999999999971</v>
          </cell>
        </row>
        <row r="391">
          <cell r="A391">
            <v>61759</v>
          </cell>
          <cell r="B391" t="str">
            <v>MILLWD</v>
          </cell>
          <cell r="C391">
            <v>-9148.3899999999958</v>
          </cell>
          <cell r="D391">
            <v>-2268.58</v>
          </cell>
          <cell r="E391">
            <v>-585.65999999999985</v>
          </cell>
          <cell r="F391">
            <v>-2479.7000000000016</v>
          </cell>
          <cell r="G391">
            <v>-1585.72</v>
          </cell>
          <cell r="H391">
            <v>-1789.92</v>
          </cell>
          <cell r="I391">
            <v>-438.80999999999995</v>
          </cell>
        </row>
        <row r="392">
          <cell r="A392">
            <v>61760</v>
          </cell>
          <cell r="B392" t="str">
            <v>DUNWOD</v>
          </cell>
          <cell r="C392">
            <v>-9931.130000000001</v>
          </cell>
          <cell r="D392">
            <v>-2294.06</v>
          </cell>
          <cell r="E392">
            <v>-959.09000000000015</v>
          </cell>
          <cell r="F392">
            <v>-2514.92</v>
          </cell>
          <cell r="G392">
            <v>-1610.1</v>
          </cell>
          <cell r="H392">
            <v>-1944.6500000000005</v>
          </cell>
          <cell r="I392">
            <v>-608.30999999999995</v>
          </cell>
        </row>
        <row r="393">
          <cell r="A393">
            <v>61761</v>
          </cell>
          <cell r="B393" t="str">
            <v>N.Y.C.</v>
          </cell>
          <cell r="C393">
            <v>-23167.100000000006</v>
          </cell>
          <cell r="D393">
            <v>-2583.54</v>
          </cell>
          <cell r="E393">
            <v>-3456.39</v>
          </cell>
          <cell r="F393">
            <v>-2999.7199999999993</v>
          </cell>
          <cell r="G393">
            <v>-3333.5299999999993</v>
          </cell>
          <cell r="H393">
            <v>-5275.4299999999994</v>
          </cell>
          <cell r="I393">
            <v>-5518.4900000000016</v>
          </cell>
        </row>
        <row r="394">
          <cell r="A394">
            <v>61762</v>
          </cell>
          <cell r="B394" t="str">
            <v>LONGIL</v>
          </cell>
          <cell r="C394">
            <v>-39463.219999999994</v>
          </cell>
          <cell r="D394">
            <v>-2429.2499999999995</v>
          </cell>
          <cell r="E394">
            <v>-2215.52</v>
          </cell>
          <cell r="F394">
            <v>-18985.080000000002</v>
          </cell>
          <cell r="G394">
            <v>-5014.8300000000017</v>
          </cell>
          <cell r="H394">
            <v>-5241.26</v>
          </cell>
          <cell r="I394">
            <v>-5577.28</v>
          </cell>
        </row>
        <row r="395">
          <cell r="A395">
            <v>61844</v>
          </cell>
          <cell r="B395" t="str">
            <v>H Q</v>
          </cell>
          <cell r="C395">
            <v>850.26000000000022</v>
          </cell>
          <cell r="D395">
            <v>63.15</v>
          </cell>
          <cell r="E395">
            <v>137.68</v>
          </cell>
          <cell r="F395">
            <v>37.059999999999981</v>
          </cell>
          <cell r="G395">
            <v>5.0199999999999996</v>
          </cell>
          <cell r="H395">
            <v>319.54000000000002</v>
          </cell>
          <cell r="I395">
            <v>287.81</v>
          </cell>
        </row>
        <row r="396">
          <cell r="A396">
            <v>61845</v>
          </cell>
          <cell r="B396" t="str">
            <v>NPX</v>
          </cell>
          <cell r="C396">
            <v>-13055.369999999994</v>
          </cell>
          <cell r="D396">
            <v>-2745.0099999999993</v>
          </cell>
          <cell r="E396">
            <v>-692.97000000000014</v>
          </cell>
          <cell r="F396">
            <v>-2982.3799999999997</v>
          </cell>
          <cell r="G396">
            <v>-2256.6800000000007</v>
          </cell>
          <cell r="H396">
            <v>-2934.4800000000005</v>
          </cell>
          <cell r="I396">
            <v>-1443.85</v>
          </cell>
        </row>
        <row r="397">
          <cell r="A397">
            <v>61846</v>
          </cell>
          <cell r="B397" t="str">
            <v>O H</v>
          </cell>
          <cell r="C397">
            <v>-1293.46</v>
          </cell>
          <cell r="D397">
            <v>-307.04000000000002</v>
          </cell>
          <cell r="E397">
            <v>-51.27000000000001</v>
          </cell>
          <cell r="F397">
            <v>-365.56999999999994</v>
          </cell>
          <cell r="G397">
            <v>-219.65999999999997</v>
          </cell>
          <cell r="H397">
            <v>-291.54999999999995</v>
          </cell>
          <cell r="I397">
            <v>-58.369999999999983</v>
          </cell>
        </row>
        <row r="398">
          <cell r="A398">
            <v>61847</v>
          </cell>
          <cell r="B398" t="str">
            <v>PJM</v>
          </cell>
          <cell r="C398">
            <v>7065.7799999999961</v>
          </cell>
          <cell r="D398">
            <v>5689.7499999999991</v>
          </cell>
          <cell r="E398">
            <v>1056.3600000000001</v>
          </cell>
          <cell r="F398">
            <v>110.11999999999986</v>
          </cell>
          <cell r="G398">
            <v>521.75</v>
          </cell>
          <cell r="H398">
            <v>-297.62</v>
          </cell>
          <cell r="I398">
            <v>-14.580000000000013</v>
          </cell>
        </row>
      </sheetData>
      <sheetData sheetId="9">
        <row r="1">
          <cell r="A1" t="str">
            <v>NYISO Day-Ahead Congestion</v>
          </cell>
          <cell r="C1" t="str">
            <v>Cumulative</v>
          </cell>
          <cell r="D1" t="str">
            <v>Monthly Subtotals</v>
          </cell>
        </row>
        <row r="2">
          <cell r="A2" t="str">
            <v>PTID</v>
          </cell>
          <cell r="B2" t="str">
            <v>Bus Name</v>
          </cell>
          <cell r="C2" t="str">
            <v>Total</v>
          </cell>
          <cell r="D2">
            <v>37012</v>
          </cell>
          <cell r="E2">
            <v>37043</v>
          </cell>
          <cell r="F2">
            <v>37073</v>
          </cell>
          <cell r="G2">
            <v>37104</v>
          </cell>
          <cell r="H2">
            <v>37135</v>
          </cell>
          <cell r="I2">
            <v>37165</v>
          </cell>
        </row>
        <row r="3">
          <cell r="A3">
            <v>23512</v>
          </cell>
          <cell r="B3" t="str">
            <v>ARTHUR_KILL_2</v>
          </cell>
          <cell r="C3">
            <v>-32278.349999999995</v>
          </cell>
          <cell r="D3">
            <v>-6669.3199999999979</v>
          </cell>
          <cell r="E3">
            <v>-12434.819999999998</v>
          </cell>
          <cell r="F3">
            <v>-8309.4500000000007</v>
          </cell>
          <cell r="G3">
            <v>-3608.78</v>
          </cell>
          <cell r="H3">
            <v>-694.2700000000001</v>
          </cell>
          <cell r="I3">
            <v>-561.70999999999992</v>
          </cell>
        </row>
        <row r="4">
          <cell r="A4">
            <v>23513</v>
          </cell>
          <cell r="B4" t="str">
            <v>ARTHUR_KILL_3</v>
          </cell>
          <cell r="C4">
            <v>-9642.5600000000013</v>
          </cell>
          <cell r="D4">
            <v>-4047.67</v>
          </cell>
          <cell r="E4">
            <v>-5376.829999999999</v>
          </cell>
          <cell r="F4">
            <v>-1790.77</v>
          </cell>
          <cell r="G4">
            <v>-58.049999999999969</v>
          </cell>
          <cell r="H4">
            <v>826.21</v>
          </cell>
          <cell r="I4">
            <v>804.55000000000007</v>
          </cell>
        </row>
        <row r="5">
          <cell r="A5">
            <v>23514</v>
          </cell>
          <cell r="B5" t="str">
            <v>ALLEGHENY___COGEN</v>
          </cell>
          <cell r="C5">
            <v>-789.52</v>
          </cell>
          <cell r="D5">
            <v>-248.60000000000002</v>
          </cell>
          <cell r="E5">
            <v>-164.77</v>
          </cell>
          <cell r="F5">
            <v>-100.91000000000001</v>
          </cell>
          <cell r="G5">
            <v>-272.7</v>
          </cell>
          <cell r="H5">
            <v>0</v>
          </cell>
          <cell r="I5">
            <v>-2.54</v>
          </cell>
        </row>
        <row r="6">
          <cell r="A6">
            <v>23515</v>
          </cell>
          <cell r="B6" t="str">
            <v>BROOKLYN_NAVY_YARD</v>
          </cell>
          <cell r="C6">
            <v>-14603.520000000002</v>
          </cell>
          <cell r="D6">
            <v>-4368.3200000000015</v>
          </cell>
          <cell r="E6">
            <v>-5315.329999999999</v>
          </cell>
          <cell r="F6">
            <v>-2207.83</v>
          </cell>
          <cell r="G6">
            <v>-2219.4400000000005</v>
          </cell>
          <cell r="H6">
            <v>-435.06</v>
          </cell>
          <cell r="I6">
            <v>-57.540000000000006</v>
          </cell>
        </row>
        <row r="7">
          <cell r="A7">
            <v>23516</v>
          </cell>
          <cell r="B7" t="str">
            <v>ASTORIA___3</v>
          </cell>
          <cell r="C7">
            <v>-31913.559999999998</v>
          </cell>
          <cell r="D7">
            <v>-6327.9199999999983</v>
          </cell>
          <cell r="E7">
            <v>-12434.819999999998</v>
          </cell>
          <cell r="F7">
            <v>-8309.4500000000007</v>
          </cell>
          <cell r="G7">
            <v>-3585.42</v>
          </cell>
          <cell r="H7">
            <v>-694.2600000000001</v>
          </cell>
          <cell r="I7">
            <v>-561.68999999999994</v>
          </cell>
        </row>
        <row r="8">
          <cell r="A8">
            <v>23517</v>
          </cell>
          <cell r="B8" t="str">
            <v>ASTORIA___4</v>
          </cell>
          <cell r="C8">
            <v>-32255.579999999994</v>
          </cell>
          <cell r="D8">
            <v>-6675.1699999999983</v>
          </cell>
          <cell r="E8">
            <v>-12434.819999999998</v>
          </cell>
          <cell r="F8">
            <v>-8309.4500000000007</v>
          </cell>
          <cell r="G8">
            <v>-3580.19</v>
          </cell>
          <cell r="H8">
            <v>-694.2600000000001</v>
          </cell>
          <cell r="I8">
            <v>-561.68999999999994</v>
          </cell>
        </row>
        <row r="9">
          <cell r="A9">
            <v>23518</v>
          </cell>
          <cell r="B9" t="str">
            <v>ASTORIA___5</v>
          </cell>
          <cell r="C9">
            <v>-31423.989999999998</v>
          </cell>
          <cell r="D9">
            <v>-6238.9299999999985</v>
          </cell>
          <cell r="E9">
            <v>-12438.849999999999</v>
          </cell>
          <cell r="F9">
            <v>-7904.84</v>
          </cell>
          <cell r="G9">
            <v>-3585.42</v>
          </cell>
          <cell r="H9">
            <v>-694.2600000000001</v>
          </cell>
          <cell r="I9">
            <v>-561.68999999999994</v>
          </cell>
        </row>
        <row r="10">
          <cell r="A10">
            <v>23519</v>
          </cell>
          <cell r="B10" t="str">
            <v>POLETTI____</v>
          </cell>
          <cell r="C10">
            <v>-14604.04</v>
          </cell>
          <cell r="D10">
            <v>-4368.2700000000013</v>
          </cell>
          <cell r="E10">
            <v>-5314.98</v>
          </cell>
          <cell r="F10">
            <v>-2207.6600000000003</v>
          </cell>
          <cell r="G10">
            <v>-2220.0699999999997</v>
          </cell>
          <cell r="H10">
            <v>-435.52000000000004</v>
          </cell>
          <cell r="I10">
            <v>-57.540000000000006</v>
          </cell>
        </row>
        <row r="11">
          <cell r="A11">
            <v>23520</v>
          </cell>
          <cell r="B11" t="str">
            <v>ARTHUR KILL_GT_1</v>
          </cell>
          <cell r="C11">
            <v>-32278.349999999995</v>
          </cell>
          <cell r="D11">
            <v>-6669.3199999999979</v>
          </cell>
          <cell r="E11">
            <v>-12434.819999999998</v>
          </cell>
          <cell r="F11">
            <v>-8309.4500000000007</v>
          </cell>
          <cell r="G11">
            <v>-3608.78</v>
          </cell>
          <cell r="H11">
            <v>-694.2700000000001</v>
          </cell>
          <cell r="I11">
            <v>-561.70999999999992</v>
          </cell>
        </row>
        <row r="12">
          <cell r="A12">
            <v>23522</v>
          </cell>
          <cell r="B12" t="str">
            <v>WADING RIVER_IC_1</v>
          </cell>
          <cell r="C12">
            <v>-30328.38</v>
          </cell>
          <cell r="D12">
            <v>-7247.0399999999991</v>
          </cell>
          <cell r="E12">
            <v>-8227.369999999999</v>
          </cell>
          <cell r="F12">
            <v>-5722.7499999999991</v>
          </cell>
          <cell r="G12">
            <v>-6105.2300000000014</v>
          </cell>
          <cell r="H12">
            <v>-2382.75</v>
          </cell>
          <cell r="I12">
            <v>-643.24</v>
          </cell>
        </row>
        <row r="13">
          <cell r="A13">
            <v>23523</v>
          </cell>
          <cell r="B13" t="str">
            <v>ASTORIA_GT_1</v>
          </cell>
          <cell r="C13">
            <v>-32254.959999999992</v>
          </cell>
          <cell r="D13">
            <v>-6669.3199999999979</v>
          </cell>
          <cell r="E13">
            <v>-12434.819999999998</v>
          </cell>
          <cell r="F13">
            <v>-8309.4500000000007</v>
          </cell>
          <cell r="G13">
            <v>-3585.42</v>
          </cell>
          <cell r="H13">
            <v>-694.2600000000001</v>
          </cell>
          <cell r="I13">
            <v>-561.68999999999994</v>
          </cell>
        </row>
        <row r="14">
          <cell r="A14">
            <v>23524</v>
          </cell>
          <cell r="B14" t="str">
            <v>EAST RIVER___7</v>
          </cell>
          <cell r="C14">
            <v>-14603.830000000002</v>
          </cell>
          <cell r="D14">
            <v>-4368.2700000000013</v>
          </cell>
          <cell r="E14">
            <v>-5314.98</v>
          </cell>
          <cell r="F14">
            <v>-2207.9100000000003</v>
          </cell>
          <cell r="G14">
            <v>-2219.6100000000006</v>
          </cell>
          <cell r="H14">
            <v>-435.52000000000004</v>
          </cell>
          <cell r="I14">
            <v>-57.540000000000006</v>
          </cell>
        </row>
        <row r="15">
          <cell r="A15">
            <v>23526</v>
          </cell>
          <cell r="B15" t="str">
            <v>BOWLINE___1</v>
          </cell>
          <cell r="C15">
            <v>-9624.7700000000023</v>
          </cell>
          <cell r="D15">
            <v>-3037.4300000000003</v>
          </cell>
          <cell r="E15">
            <v>-3981.5299999999997</v>
          </cell>
          <cell r="F15">
            <v>-1462.4800000000002</v>
          </cell>
          <cell r="G15">
            <v>-1254.3699999999999</v>
          </cell>
          <cell r="H15">
            <v>117.32</v>
          </cell>
          <cell r="I15">
            <v>-6.2800000000000011</v>
          </cell>
        </row>
        <row r="16">
          <cell r="A16">
            <v>23527</v>
          </cell>
          <cell r="B16" t="str">
            <v>ADK_NYS___DAM</v>
          </cell>
          <cell r="C16">
            <v>-6005.43</v>
          </cell>
          <cell r="D16">
            <v>-2379.8100000000004</v>
          </cell>
          <cell r="E16">
            <v>-1415.5700000000002</v>
          </cell>
          <cell r="F16">
            <v>-377.23999999999995</v>
          </cell>
          <cell r="G16">
            <v>-1827.8599999999997</v>
          </cell>
          <cell r="H16">
            <v>-1.71</v>
          </cell>
          <cell r="I16">
            <v>-3.2399999999999998</v>
          </cell>
        </row>
        <row r="17">
          <cell r="A17">
            <v>23528</v>
          </cell>
          <cell r="B17" t="str">
            <v>NEG_PENN_ALLEGHNY</v>
          </cell>
          <cell r="C17">
            <v>-1921.3600000000001</v>
          </cell>
          <cell r="D17">
            <v>-550.74000000000012</v>
          </cell>
          <cell r="E17">
            <v>-666.05</v>
          </cell>
          <cell r="F17">
            <v>-199.39999999999998</v>
          </cell>
          <cell r="G17">
            <v>-497.84000000000003</v>
          </cell>
          <cell r="H17">
            <v>0</v>
          </cell>
          <cell r="I17">
            <v>-7.33</v>
          </cell>
        </row>
        <row r="18">
          <cell r="A18">
            <v>23530</v>
          </cell>
          <cell r="B18" t="str">
            <v>INDIAN POINT___2</v>
          </cell>
          <cell r="C18">
            <v>-9469.4499999999989</v>
          </cell>
          <cell r="D18">
            <v>-3097.9699999999993</v>
          </cell>
          <cell r="E18">
            <v>-3840.9399999999996</v>
          </cell>
          <cell r="F18">
            <v>-1471.9199999999998</v>
          </cell>
          <cell r="G18">
            <v>-1193.8800000000001</v>
          </cell>
          <cell r="H18">
            <v>139.61000000000001</v>
          </cell>
          <cell r="I18">
            <v>-4.3499999999999988</v>
          </cell>
        </row>
        <row r="19">
          <cell r="A19">
            <v>23531</v>
          </cell>
          <cell r="B19" t="str">
            <v>INDIAN POINT___3</v>
          </cell>
          <cell r="C19">
            <v>-9509.18</v>
          </cell>
          <cell r="D19">
            <v>-2880.09</v>
          </cell>
          <cell r="E19">
            <v>-4037.65</v>
          </cell>
          <cell r="F19">
            <v>-1475.7399999999998</v>
          </cell>
          <cell r="G19">
            <v>-1242.7499999999998</v>
          </cell>
          <cell r="H19">
            <v>132.38</v>
          </cell>
          <cell r="I19">
            <v>-5.3299999999999983</v>
          </cell>
        </row>
        <row r="20">
          <cell r="A20">
            <v>23533</v>
          </cell>
          <cell r="B20" t="str">
            <v>RAVENSWOOD___1</v>
          </cell>
          <cell r="C20">
            <v>-32278.349999999995</v>
          </cell>
          <cell r="D20">
            <v>-6669.3199999999979</v>
          </cell>
          <cell r="E20">
            <v>-12434.819999999998</v>
          </cell>
          <cell r="F20">
            <v>-8309.4500000000007</v>
          </cell>
          <cell r="G20">
            <v>-3608.78</v>
          </cell>
          <cell r="H20">
            <v>-694.2700000000001</v>
          </cell>
          <cell r="I20">
            <v>-561.70999999999992</v>
          </cell>
        </row>
        <row r="21">
          <cell r="A21">
            <v>23534</v>
          </cell>
          <cell r="B21" t="str">
            <v>RAVENSWOOD___2</v>
          </cell>
          <cell r="C21">
            <v>-32278.349999999995</v>
          </cell>
          <cell r="D21">
            <v>-6669.3199999999979</v>
          </cell>
          <cell r="E21">
            <v>-12434.819999999998</v>
          </cell>
          <cell r="F21">
            <v>-8309.4500000000007</v>
          </cell>
          <cell r="G21">
            <v>-3608.78</v>
          </cell>
          <cell r="H21">
            <v>-694.2700000000001</v>
          </cell>
          <cell r="I21">
            <v>-561.70999999999992</v>
          </cell>
        </row>
        <row r="22">
          <cell r="A22">
            <v>23535</v>
          </cell>
          <cell r="B22" t="str">
            <v>RAVENSWOOD___3</v>
          </cell>
          <cell r="C22">
            <v>-14696.880000000001</v>
          </cell>
          <cell r="D22">
            <v>-4490.170000000001</v>
          </cell>
          <cell r="E22">
            <v>-5362.7</v>
          </cell>
          <cell r="F22">
            <v>-2220.8799999999997</v>
          </cell>
          <cell r="G22">
            <v>-2163.6599999999994</v>
          </cell>
          <cell r="H22">
            <v>-404.79</v>
          </cell>
          <cell r="I22">
            <v>-54.679999999999993</v>
          </cell>
        </row>
        <row r="23">
          <cell r="A23">
            <v>23536</v>
          </cell>
          <cell r="B23" t="str">
            <v>ASTORIA GT2____</v>
          </cell>
          <cell r="C23">
            <v>-32259.609999999993</v>
          </cell>
          <cell r="D23">
            <v>-6675.1699999999983</v>
          </cell>
          <cell r="E23">
            <v>-12438.849999999999</v>
          </cell>
          <cell r="F23">
            <v>-8309.4500000000007</v>
          </cell>
          <cell r="G23">
            <v>-3580.19</v>
          </cell>
          <cell r="H23">
            <v>-694.2600000000001</v>
          </cell>
          <cell r="I23">
            <v>-561.68999999999994</v>
          </cell>
        </row>
        <row r="24">
          <cell r="A24">
            <v>23538</v>
          </cell>
          <cell r="B24" t="str">
            <v>WATERSIDE___6 8 9</v>
          </cell>
          <cell r="C24">
            <v>-32278.349999999995</v>
          </cell>
          <cell r="D24">
            <v>-6669.3199999999979</v>
          </cell>
          <cell r="E24">
            <v>-12434.819999999998</v>
          </cell>
          <cell r="F24">
            <v>-8309.4500000000007</v>
          </cell>
          <cell r="G24">
            <v>-3608.78</v>
          </cell>
          <cell r="H24">
            <v>-694.2700000000001</v>
          </cell>
          <cell r="I24">
            <v>-561.70999999999992</v>
          </cell>
        </row>
        <row r="25">
          <cell r="A25">
            <v>23540</v>
          </cell>
          <cell r="B25" t="str">
            <v>HUDSON AVE_GT_4</v>
          </cell>
          <cell r="C25">
            <v>-14603.520000000002</v>
          </cell>
          <cell r="D25">
            <v>-4368.3200000000015</v>
          </cell>
          <cell r="E25">
            <v>-5315.329999999999</v>
          </cell>
          <cell r="F25">
            <v>-2207.83</v>
          </cell>
          <cell r="G25">
            <v>-2219.4400000000005</v>
          </cell>
          <cell r="H25">
            <v>-435.06</v>
          </cell>
          <cell r="I25">
            <v>-57.540000000000006</v>
          </cell>
        </row>
        <row r="26">
          <cell r="A26">
            <v>23541</v>
          </cell>
          <cell r="B26" t="str">
            <v>KIAC_JFK_AIRPORT</v>
          </cell>
          <cell r="C26">
            <v>-14603.520000000002</v>
          </cell>
          <cell r="D26">
            <v>-4368.3200000000015</v>
          </cell>
          <cell r="E26">
            <v>-5315.329999999999</v>
          </cell>
          <cell r="F26">
            <v>-2207.83</v>
          </cell>
          <cell r="G26">
            <v>-2219.4400000000005</v>
          </cell>
          <cell r="H26">
            <v>-435.06</v>
          </cell>
          <cell r="I26">
            <v>-57.540000000000006</v>
          </cell>
        </row>
        <row r="27">
          <cell r="A27">
            <v>23543</v>
          </cell>
          <cell r="B27" t="str">
            <v>KINTIGH____</v>
          </cell>
          <cell r="C27">
            <v>-71.140000000000015</v>
          </cell>
          <cell r="D27">
            <v>146.44999999999999</v>
          </cell>
          <cell r="E27">
            <v>-29.440000000000012</v>
          </cell>
          <cell r="F27">
            <v>-70.070000000000007</v>
          </cell>
          <cell r="G27">
            <v>-117.96999999999998</v>
          </cell>
          <cell r="H27">
            <v>0</v>
          </cell>
          <cell r="I27">
            <v>-0.11</v>
          </cell>
        </row>
        <row r="28">
          <cell r="A28">
            <v>23545</v>
          </cell>
          <cell r="B28" t="str">
            <v>BARRETT___1</v>
          </cell>
          <cell r="C28">
            <v>-31929.86</v>
          </cell>
          <cell r="D28">
            <v>-7370.0200000000023</v>
          </cell>
          <cell r="E28">
            <v>-8228.3399999999983</v>
          </cell>
          <cell r="F28">
            <v>-5687.3699999999981</v>
          </cell>
          <cell r="G28">
            <v>-6387.2900000000009</v>
          </cell>
          <cell r="H28">
            <v>-3632.5200000000004</v>
          </cell>
          <cell r="I28">
            <v>-624.31999999999994</v>
          </cell>
        </row>
        <row r="29">
          <cell r="A29">
            <v>23546</v>
          </cell>
          <cell r="B29" t="str">
            <v>BARRETT___2</v>
          </cell>
          <cell r="C29">
            <v>-32123.339999999997</v>
          </cell>
          <cell r="D29">
            <v>-7336.7600000000011</v>
          </cell>
          <cell r="E29">
            <v>-8223.8899999999976</v>
          </cell>
          <cell r="F29">
            <v>-5687.3699999999981</v>
          </cell>
          <cell r="G29">
            <v>-6471.28</v>
          </cell>
          <cell r="H29">
            <v>-3779.7200000000003</v>
          </cell>
          <cell r="I29">
            <v>-624.31999999999994</v>
          </cell>
        </row>
        <row r="30">
          <cell r="A30">
            <v>23547</v>
          </cell>
          <cell r="B30" t="str">
            <v>WADING RIVER_IC_2</v>
          </cell>
          <cell r="C30">
            <v>-30328.38</v>
          </cell>
          <cell r="D30">
            <v>-7247.0399999999991</v>
          </cell>
          <cell r="E30">
            <v>-8227.369999999999</v>
          </cell>
          <cell r="F30">
            <v>-5722.7499999999991</v>
          </cell>
          <cell r="G30">
            <v>-6105.2300000000014</v>
          </cell>
          <cell r="H30">
            <v>-2382.75</v>
          </cell>
          <cell r="I30">
            <v>-643.24</v>
          </cell>
        </row>
        <row r="31">
          <cell r="A31">
            <v>23548</v>
          </cell>
          <cell r="B31" t="str">
            <v>FAR ROCKAWAY___4</v>
          </cell>
          <cell r="C31">
            <v>-32558.510000000002</v>
          </cell>
          <cell r="D31">
            <v>-7410.81</v>
          </cell>
          <cell r="E31">
            <v>-8282.89</v>
          </cell>
          <cell r="F31">
            <v>-5985.2599999999984</v>
          </cell>
          <cell r="G31">
            <v>-6720.2000000000016</v>
          </cell>
          <cell r="H31">
            <v>-3521.92</v>
          </cell>
          <cell r="I31">
            <v>-637.42999999999995</v>
          </cell>
        </row>
        <row r="32">
          <cell r="A32">
            <v>23550</v>
          </cell>
          <cell r="B32" t="str">
            <v>GLENWOOD___4</v>
          </cell>
          <cell r="C32">
            <v>-32163.53</v>
          </cell>
          <cell r="D32">
            <v>-7327.5299999999988</v>
          </cell>
          <cell r="E32">
            <v>-8393.0600000000013</v>
          </cell>
          <cell r="F32">
            <v>-6238.9500000000016</v>
          </cell>
          <cell r="G32">
            <v>-6765.3099999999986</v>
          </cell>
          <cell r="H32">
            <v>-2757.57</v>
          </cell>
          <cell r="I32">
            <v>-681.11</v>
          </cell>
        </row>
        <row r="33">
          <cell r="A33">
            <v>23551</v>
          </cell>
          <cell r="B33" t="str">
            <v>NORTHPORT___1</v>
          </cell>
          <cell r="C33">
            <v>-17535.7</v>
          </cell>
          <cell r="D33">
            <v>-6941.2</v>
          </cell>
          <cell r="E33">
            <v>-6633.5200000000013</v>
          </cell>
          <cell r="F33">
            <v>-4787.96</v>
          </cell>
          <cell r="G33">
            <v>3345.3</v>
          </cell>
          <cell r="H33">
            <v>-1875.4500000000005</v>
          </cell>
          <cell r="I33">
            <v>-642.87000000000012</v>
          </cell>
        </row>
        <row r="34">
          <cell r="A34">
            <v>23552</v>
          </cell>
          <cell r="B34" t="str">
            <v>NORTHPORT___2</v>
          </cell>
          <cell r="C34">
            <v>-17535.7</v>
          </cell>
          <cell r="D34">
            <v>-6941.2</v>
          </cell>
          <cell r="E34">
            <v>-6633.5200000000013</v>
          </cell>
          <cell r="F34">
            <v>-4787.96</v>
          </cell>
          <cell r="G34">
            <v>3345.3</v>
          </cell>
          <cell r="H34">
            <v>-1875.4500000000005</v>
          </cell>
          <cell r="I34">
            <v>-642.87000000000012</v>
          </cell>
        </row>
        <row r="35">
          <cell r="A35">
            <v>23553</v>
          </cell>
          <cell r="B35" t="str">
            <v>NORTHPORT___3</v>
          </cell>
          <cell r="C35">
            <v>-25745.4</v>
          </cell>
          <cell r="D35">
            <v>-6280.2500000000009</v>
          </cell>
          <cell r="E35">
            <v>-7617.0300000000016</v>
          </cell>
          <cell r="F35">
            <v>-5326.6</v>
          </cell>
          <cell r="G35">
            <v>-3648.8500000000004</v>
          </cell>
          <cell r="H35">
            <v>-2231.599999999999</v>
          </cell>
          <cell r="I35">
            <v>-641.06999999999994</v>
          </cell>
        </row>
        <row r="36">
          <cell r="A36">
            <v>23555</v>
          </cell>
          <cell r="B36" t="str">
            <v>PORT_JEFF_3</v>
          </cell>
          <cell r="C36">
            <v>-30326.159999999996</v>
          </cell>
          <cell r="D36">
            <v>-7245.9499999999989</v>
          </cell>
          <cell r="E36">
            <v>-8227.2099999999991</v>
          </cell>
          <cell r="F36">
            <v>-5722.7499999999991</v>
          </cell>
          <cell r="G36">
            <v>-6104.31</v>
          </cell>
          <cell r="H36">
            <v>-2382.75</v>
          </cell>
          <cell r="I36">
            <v>-643.19000000000005</v>
          </cell>
        </row>
        <row r="37">
          <cell r="A37">
            <v>23557</v>
          </cell>
          <cell r="B37" t="str">
            <v>HUNTLEY___63</v>
          </cell>
          <cell r="C37">
            <v>-418.62999999999994</v>
          </cell>
          <cell r="D37">
            <v>-17.189999999999998</v>
          </cell>
          <cell r="E37">
            <v>-104.73</v>
          </cell>
          <cell r="F37">
            <v>-82.85</v>
          </cell>
          <cell r="G37">
            <v>-212.70999999999998</v>
          </cell>
          <cell r="H37">
            <v>0</v>
          </cell>
          <cell r="I37">
            <v>-1.1499999999999999</v>
          </cell>
        </row>
        <row r="38">
          <cell r="A38">
            <v>23558</v>
          </cell>
          <cell r="B38" t="str">
            <v>HUNTLEY___64</v>
          </cell>
          <cell r="C38">
            <v>-418.62999999999994</v>
          </cell>
          <cell r="D38">
            <v>-17.189999999999998</v>
          </cell>
          <cell r="E38">
            <v>-104.73</v>
          </cell>
          <cell r="F38">
            <v>-82.85</v>
          </cell>
          <cell r="G38">
            <v>-212.70999999999998</v>
          </cell>
          <cell r="H38">
            <v>0</v>
          </cell>
          <cell r="I38">
            <v>-1.1499999999999999</v>
          </cell>
        </row>
        <row r="39">
          <cell r="A39">
            <v>23559</v>
          </cell>
          <cell r="B39" t="str">
            <v>HUNTLEY___65</v>
          </cell>
          <cell r="C39">
            <v>-418.62999999999994</v>
          </cell>
          <cell r="D39">
            <v>-17.189999999999998</v>
          </cell>
          <cell r="E39">
            <v>-104.73</v>
          </cell>
          <cell r="F39">
            <v>-82.85</v>
          </cell>
          <cell r="G39">
            <v>-212.70999999999998</v>
          </cell>
          <cell r="H39">
            <v>0</v>
          </cell>
          <cell r="I39">
            <v>-1.1499999999999999</v>
          </cell>
        </row>
        <row r="40">
          <cell r="A40">
            <v>23560</v>
          </cell>
          <cell r="B40" t="str">
            <v>HUNTLEY___66</v>
          </cell>
          <cell r="C40">
            <v>-418.62999999999994</v>
          </cell>
          <cell r="D40">
            <v>-17.189999999999998</v>
          </cell>
          <cell r="E40">
            <v>-104.73</v>
          </cell>
          <cell r="F40">
            <v>-82.85</v>
          </cell>
          <cell r="G40">
            <v>-212.70999999999998</v>
          </cell>
          <cell r="H40">
            <v>0</v>
          </cell>
          <cell r="I40">
            <v>-1.1499999999999999</v>
          </cell>
        </row>
        <row r="41">
          <cell r="A41">
            <v>23561</v>
          </cell>
          <cell r="B41" t="str">
            <v>HUNTLEY___67</v>
          </cell>
          <cell r="C41">
            <v>-420.65</v>
          </cell>
          <cell r="D41">
            <v>-194.33</v>
          </cell>
          <cell r="E41">
            <v>-108.87000000000002</v>
          </cell>
          <cell r="F41">
            <v>-82.909999999999982</v>
          </cell>
          <cell r="G41">
            <v>-33.389999999999993</v>
          </cell>
          <cell r="H41">
            <v>0</v>
          </cell>
          <cell r="I41">
            <v>-1.1499999999999999</v>
          </cell>
        </row>
        <row r="42">
          <cell r="A42">
            <v>23562</v>
          </cell>
          <cell r="B42" t="str">
            <v>HUNTLEY___68</v>
          </cell>
          <cell r="C42">
            <v>-420.65</v>
          </cell>
          <cell r="D42">
            <v>-194.33</v>
          </cell>
          <cell r="E42">
            <v>-108.87000000000002</v>
          </cell>
          <cell r="F42">
            <v>-82.909999999999982</v>
          </cell>
          <cell r="G42">
            <v>-33.389999999999993</v>
          </cell>
          <cell r="H42">
            <v>0</v>
          </cell>
          <cell r="I42">
            <v>-1.1499999999999999</v>
          </cell>
        </row>
        <row r="43">
          <cell r="A43">
            <v>23563</v>
          </cell>
          <cell r="B43" t="str">
            <v>DUNKIRK___1</v>
          </cell>
          <cell r="C43">
            <v>-894.2</v>
          </cell>
          <cell r="D43">
            <v>-172.81000000000003</v>
          </cell>
          <cell r="E43">
            <v>-181.74</v>
          </cell>
          <cell r="F43">
            <v>-103.15</v>
          </cell>
          <cell r="G43">
            <v>-434.27999999999992</v>
          </cell>
          <cell r="H43">
            <v>0</v>
          </cell>
          <cell r="I43">
            <v>-2.2200000000000002</v>
          </cell>
        </row>
        <row r="44">
          <cell r="A44">
            <v>23564</v>
          </cell>
          <cell r="B44" t="str">
            <v>DUNKIRK___2</v>
          </cell>
          <cell r="C44">
            <v>-894.2</v>
          </cell>
          <cell r="D44">
            <v>-172.81000000000003</v>
          </cell>
          <cell r="E44">
            <v>-181.74</v>
          </cell>
          <cell r="F44">
            <v>-103.15</v>
          </cell>
          <cell r="G44">
            <v>-434.27999999999992</v>
          </cell>
          <cell r="H44">
            <v>0</v>
          </cell>
          <cell r="I44">
            <v>-2.2200000000000002</v>
          </cell>
        </row>
        <row r="45">
          <cell r="A45">
            <v>23565</v>
          </cell>
          <cell r="B45" t="str">
            <v>DUNKIRK___3</v>
          </cell>
          <cell r="C45">
            <v>-924.73</v>
          </cell>
          <cell r="D45">
            <v>-186.88000000000005</v>
          </cell>
          <cell r="E45">
            <v>-187.25000000000003</v>
          </cell>
          <cell r="F45">
            <v>-105.38000000000001</v>
          </cell>
          <cell r="G45">
            <v>-442.99999999999994</v>
          </cell>
          <cell r="H45">
            <v>0</v>
          </cell>
          <cell r="I45">
            <v>-2.2200000000000002</v>
          </cell>
        </row>
        <row r="46">
          <cell r="A46">
            <v>23566</v>
          </cell>
          <cell r="B46" t="str">
            <v>DUNKIRK___4</v>
          </cell>
          <cell r="C46">
            <v>-924.73</v>
          </cell>
          <cell r="D46">
            <v>-186.88000000000005</v>
          </cell>
          <cell r="E46">
            <v>-187.25000000000003</v>
          </cell>
          <cell r="F46">
            <v>-105.38000000000001</v>
          </cell>
          <cell r="G46">
            <v>-442.99999999999994</v>
          </cell>
          <cell r="H46">
            <v>0</v>
          </cell>
          <cell r="I46">
            <v>-2.2200000000000002</v>
          </cell>
        </row>
        <row r="47">
          <cell r="A47">
            <v>23567</v>
          </cell>
          <cell r="B47" t="str">
            <v>INDECK___ILION</v>
          </cell>
          <cell r="C47">
            <v>155.58000000000001</v>
          </cell>
          <cell r="D47">
            <v>35.050000000000004</v>
          </cell>
          <cell r="E47">
            <v>63.209999999999987</v>
          </cell>
          <cell r="F47">
            <v>21.07</v>
          </cell>
          <cell r="G47">
            <v>36.290000000000006</v>
          </cell>
          <cell r="H47">
            <v>-0.04</v>
          </cell>
          <cell r="I47">
            <v>0</v>
          </cell>
        </row>
        <row r="48">
          <cell r="A48">
            <v>23571</v>
          </cell>
          <cell r="B48" t="str">
            <v>ALBANY___1</v>
          </cell>
          <cell r="C48">
            <v>-5354.1699999999992</v>
          </cell>
          <cell r="D48">
            <v>-2042.9699999999998</v>
          </cell>
          <cell r="E48">
            <v>-1188.3699999999999</v>
          </cell>
          <cell r="F48">
            <v>-297.24</v>
          </cell>
          <cell r="G48">
            <v>-1822.06</v>
          </cell>
          <cell r="H48">
            <v>-1.5299999999999998</v>
          </cell>
          <cell r="I48">
            <v>-2</v>
          </cell>
        </row>
        <row r="49">
          <cell r="A49">
            <v>23572</v>
          </cell>
          <cell r="B49" t="str">
            <v>ALBANY___2</v>
          </cell>
          <cell r="C49">
            <v>-5354.1699999999992</v>
          </cell>
          <cell r="D49">
            <v>-2042.9699999999998</v>
          </cell>
          <cell r="E49">
            <v>-1188.3699999999999</v>
          </cell>
          <cell r="F49">
            <v>-297.24</v>
          </cell>
          <cell r="G49">
            <v>-1822.06</v>
          </cell>
          <cell r="H49">
            <v>-1.5299999999999998</v>
          </cell>
          <cell r="I49">
            <v>-2</v>
          </cell>
        </row>
        <row r="50">
          <cell r="A50">
            <v>23573</v>
          </cell>
          <cell r="B50" t="str">
            <v>ALBANY___3</v>
          </cell>
          <cell r="C50">
            <v>-5354.1699999999992</v>
          </cell>
          <cell r="D50">
            <v>-2042.9699999999998</v>
          </cell>
          <cell r="E50">
            <v>-1188.3699999999999</v>
          </cell>
          <cell r="F50">
            <v>-297.24</v>
          </cell>
          <cell r="G50">
            <v>-1822.06</v>
          </cell>
          <cell r="H50">
            <v>-1.5299999999999998</v>
          </cell>
          <cell r="I50">
            <v>-2</v>
          </cell>
        </row>
        <row r="51">
          <cell r="A51">
            <v>23574</v>
          </cell>
          <cell r="B51" t="str">
            <v>ALBANY___4</v>
          </cell>
          <cell r="C51">
            <v>-5354.1699999999992</v>
          </cell>
          <cell r="D51">
            <v>-2042.9699999999998</v>
          </cell>
          <cell r="E51">
            <v>-1188.3699999999999</v>
          </cell>
          <cell r="F51">
            <v>-297.24</v>
          </cell>
          <cell r="G51">
            <v>-1822.06</v>
          </cell>
          <cell r="H51">
            <v>-1.5299999999999998</v>
          </cell>
          <cell r="I51">
            <v>-2</v>
          </cell>
        </row>
        <row r="52">
          <cell r="A52">
            <v>23575</v>
          </cell>
          <cell r="B52" t="str">
            <v>NINE_MILE_1</v>
          </cell>
          <cell r="C52">
            <v>135.88000000000014</v>
          </cell>
          <cell r="D52">
            <v>-93.45</v>
          </cell>
          <cell r="E52">
            <v>304.81000000000012</v>
          </cell>
          <cell r="F52">
            <v>-18.940000000000001</v>
          </cell>
          <cell r="G52">
            <v>-87.74</v>
          </cell>
          <cell r="H52">
            <v>0</v>
          </cell>
          <cell r="I52">
            <v>31.2</v>
          </cell>
        </row>
        <row r="53">
          <cell r="A53">
            <v>23579</v>
          </cell>
          <cell r="B53" t="str">
            <v>GOUDEY___7</v>
          </cell>
          <cell r="C53">
            <v>-1780.21</v>
          </cell>
          <cell r="D53">
            <v>-518.57999999999993</v>
          </cell>
          <cell r="E53">
            <v>-584.68999999999994</v>
          </cell>
          <cell r="F53">
            <v>-185.07999999999998</v>
          </cell>
          <cell r="G53">
            <v>-484.89000000000004</v>
          </cell>
          <cell r="H53">
            <v>0</v>
          </cell>
          <cell r="I53">
            <v>-6.9700000000000006</v>
          </cell>
        </row>
        <row r="54">
          <cell r="A54">
            <v>23580</v>
          </cell>
          <cell r="B54" t="str">
            <v>GOUDEY___8</v>
          </cell>
          <cell r="C54">
            <v>-1780.21</v>
          </cell>
          <cell r="D54">
            <v>-518.57999999999993</v>
          </cell>
          <cell r="E54">
            <v>-584.68999999999994</v>
          </cell>
          <cell r="F54">
            <v>-185.07999999999998</v>
          </cell>
          <cell r="G54">
            <v>-484.89000000000004</v>
          </cell>
          <cell r="H54">
            <v>0</v>
          </cell>
          <cell r="I54">
            <v>-6.9700000000000006</v>
          </cell>
        </row>
        <row r="55">
          <cell r="A55">
            <v>23582</v>
          </cell>
          <cell r="B55" t="str">
            <v>GREENIDGE___3</v>
          </cell>
          <cell r="C55">
            <v>-944.7</v>
          </cell>
          <cell r="D55">
            <v>-280.75</v>
          </cell>
          <cell r="E55">
            <v>-246.64000000000001</v>
          </cell>
          <cell r="F55">
            <v>-112.75</v>
          </cell>
          <cell r="G55">
            <v>-299.97000000000003</v>
          </cell>
          <cell r="H55">
            <v>0</v>
          </cell>
          <cell r="I55">
            <v>-4.59</v>
          </cell>
        </row>
        <row r="56">
          <cell r="A56">
            <v>23583</v>
          </cell>
          <cell r="B56" t="str">
            <v>GREENIDGE___4</v>
          </cell>
          <cell r="C56">
            <v>-944.7</v>
          </cell>
          <cell r="D56">
            <v>-280.75</v>
          </cell>
          <cell r="E56">
            <v>-246.64000000000001</v>
          </cell>
          <cell r="F56">
            <v>-112.75</v>
          </cell>
          <cell r="G56">
            <v>-299.97000000000003</v>
          </cell>
          <cell r="H56">
            <v>0</v>
          </cell>
          <cell r="I56">
            <v>-4.59</v>
          </cell>
        </row>
        <row r="57">
          <cell r="A57">
            <v>23584</v>
          </cell>
          <cell r="B57" t="str">
            <v>MILLIKEN___1</v>
          </cell>
          <cell r="C57">
            <v>-769.48</v>
          </cell>
          <cell r="D57">
            <v>-233.32</v>
          </cell>
          <cell r="E57">
            <v>-192.76000000000002</v>
          </cell>
          <cell r="F57">
            <v>-94.38</v>
          </cell>
          <cell r="G57">
            <v>-242.99999999999997</v>
          </cell>
          <cell r="H57">
            <v>0</v>
          </cell>
          <cell r="I57">
            <v>-6.0199999999999987</v>
          </cell>
        </row>
        <row r="58">
          <cell r="A58">
            <v>23585</v>
          </cell>
          <cell r="B58" t="str">
            <v>MILLIKEN___2</v>
          </cell>
          <cell r="C58">
            <v>-769.48</v>
          </cell>
          <cell r="D58">
            <v>-233.32</v>
          </cell>
          <cell r="E58">
            <v>-192.76000000000002</v>
          </cell>
          <cell r="F58">
            <v>-94.38</v>
          </cell>
          <cell r="G58">
            <v>-242.99999999999997</v>
          </cell>
          <cell r="H58">
            <v>0</v>
          </cell>
          <cell r="I58">
            <v>-6.0199999999999987</v>
          </cell>
        </row>
        <row r="59">
          <cell r="A59">
            <v>23586</v>
          </cell>
          <cell r="B59" t="str">
            <v>DANSKAMMER___1</v>
          </cell>
          <cell r="C59">
            <v>-9575.08</v>
          </cell>
          <cell r="D59">
            <v>-2715.1699999999992</v>
          </cell>
          <cell r="E59">
            <v>-3844.63</v>
          </cell>
          <cell r="F59">
            <v>-1503.02</v>
          </cell>
          <cell r="G59">
            <v>-1490.77</v>
          </cell>
          <cell r="H59">
            <v>-5.75</v>
          </cell>
          <cell r="I59">
            <v>-15.739999999999998</v>
          </cell>
        </row>
        <row r="60">
          <cell r="A60">
            <v>23587</v>
          </cell>
          <cell r="B60" t="str">
            <v>ROSETON___1</v>
          </cell>
          <cell r="C60">
            <v>-10218.290000000001</v>
          </cell>
          <cell r="D60">
            <v>-2852.02</v>
          </cell>
          <cell r="E60">
            <v>-4191.0499999999993</v>
          </cell>
          <cell r="F60">
            <v>-1677.35</v>
          </cell>
          <cell r="G60">
            <v>-1453.9299999999996</v>
          </cell>
          <cell r="H60">
            <v>-24.740000000000002</v>
          </cell>
          <cell r="I60">
            <v>-19.2</v>
          </cell>
        </row>
        <row r="61">
          <cell r="A61">
            <v>23588</v>
          </cell>
          <cell r="B61" t="str">
            <v>ROSETON___2</v>
          </cell>
          <cell r="C61">
            <v>-10218.290000000001</v>
          </cell>
          <cell r="D61">
            <v>-2852.02</v>
          </cell>
          <cell r="E61">
            <v>-4191.0499999999993</v>
          </cell>
          <cell r="F61">
            <v>-1677.35</v>
          </cell>
          <cell r="G61">
            <v>-1453.9299999999996</v>
          </cell>
          <cell r="H61">
            <v>-24.740000000000002</v>
          </cell>
          <cell r="I61">
            <v>-19.2</v>
          </cell>
        </row>
        <row r="62">
          <cell r="A62">
            <v>23589</v>
          </cell>
          <cell r="B62" t="str">
            <v>DANSKAMMER___2</v>
          </cell>
          <cell r="C62">
            <v>-9575.08</v>
          </cell>
          <cell r="D62">
            <v>-2715.1699999999992</v>
          </cell>
          <cell r="E62">
            <v>-3844.63</v>
          </cell>
          <cell r="F62">
            <v>-1503.02</v>
          </cell>
          <cell r="G62">
            <v>-1490.77</v>
          </cell>
          <cell r="H62">
            <v>-5.75</v>
          </cell>
          <cell r="I62">
            <v>-15.739999999999998</v>
          </cell>
        </row>
        <row r="63">
          <cell r="A63">
            <v>23590</v>
          </cell>
          <cell r="B63" t="str">
            <v>DANSKAMMER___3</v>
          </cell>
          <cell r="C63">
            <v>-9575.08</v>
          </cell>
          <cell r="D63">
            <v>-2715.1699999999992</v>
          </cell>
          <cell r="E63">
            <v>-3844.63</v>
          </cell>
          <cell r="F63">
            <v>-1503.02</v>
          </cell>
          <cell r="G63">
            <v>-1490.77</v>
          </cell>
          <cell r="H63">
            <v>-5.75</v>
          </cell>
          <cell r="I63">
            <v>-15.739999999999998</v>
          </cell>
        </row>
        <row r="64">
          <cell r="A64">
            <v>23591</v>
          </cell>
          <cell r="B64" t="str">
            <v>DANSKAMMER___4</v>
          </cell>
          <cell r="C64">
            <v>-9575.08</v>
          </cell>
          <cell r="D64">
            <v>-2715.1699999999992</v>
          </cell>
          <cell r="E64">
            <v>-3844.63</v>
          </cell>
          <cell r="F64">
            <v>-1503.02</v>
          </cell>
          <cell r="G64">
            <v>-1490.77</v>
          </cell>
          <cell r="H64">
            <v>-5.75</v>
          </cell>
          <cell r="I64">
            <v>-15.739999999999998</v>
          </cell>
        </row>
        <row r="65">
          <cell r="A65">
            <v>23592</v>
          </cell>
          <cell r="B65" t="str">
            <v>DANSKAMMER___DIESEL</v>
          </cell>
          <cell r="C65">
            <v>-9575.08</v>
          </cell>
          <cell r="D65">
            <v>-2715.1699999999992</v>
          </cell>
          <cell r="E65">
            <v>-3844.63</v>
          </cell>
          <cell r="F65">
            <v>-1503.02</v>
          </cell>
          <cell r="G65">
            <v>-1490.77</v>
          </cell>
          <cell r="H65">
            <v>-5.75</v>
          </cell>
          <cell r="I65">
            <v>-15.739999999999998</v>
          </cell>
        </row>
        <row r="66">
          <cell r="A66">
            <v>23593</v>
          </cell>
          <cell r="B66" t="str">
            <v>LOVETT___5</v>
          </cell>
          <cell r="C66">
            <v>-9590.0399999999972</v>
          </cell>
          <cell r="D66">
            <v>-3006.23</v>
          </cell>
          <cell r="E66">
            <v>-3969.8199999999997</v>
          </cell>
          <cell r="F66">
            <v>-1460.9499999999996</v>
          </cell>
          <cell r="G66">
            <v>-1259.3099999999997</v>
          </cell>
          <cell r="H66">
            <v>112.91000000000001</v>
          </cell>
          <cell r="I66">
            <v>-6.6399999999999988</v>
          </cell>
        </row>
        <row r="67">
          <cell r="A67">
            <v>23595</v>
          </cell>
          <cell r="B67" t="str">
            <v>BOWLINE___2</v>
          </cell>
          <cell r="C67">
            <v>-9629.7900000000009</v>
          </cell>
          <cell r="D67">
            <v>-3038.9600000000005</v>
          </cell>
          <cell r="E67">
            <v>-3984.35</v>
          </cell>
          <cell r="F67">
            <v>-1464.52</v>
          </cell>
          <cell r="G67">
            <v>-1253.7599999999995</v>
          </cell>
          <cell r="H67">
            <v>118.05999999999999</v>
          </cell>
          <cell r="I67">
            <v>-6.2600000000000016</v>
          </cell>
        </row>
        <row r="68">
          <cell r="A68">
            <v>23598</v>
          </cell>
          <cell r="B68" t="str">
            <v>FITZPATRICK____</v>
          </cell>
          <cell r="C68">
            <v>148.13000000000005</v>
          </cell>
          <cell r="D68">
            <v>-90.01</v>
          </cell>
          <cell r="E68">
            <v>308.16000000000003</v>
          </cell>
          <cell r="F68">
            <v>-18.109999999999996</v>
          </cell>
          <cell r="G68">
            <v>-83.679999999999993</v>
          </cell>
          <cell r="H68">
            <v>0</v>
          </cell>
          <cell r="I68">
            <v>31.77</v>
          </cell>
        </row>
        <row r="69">
          <cell r="A69">
            <v>23599</v>
          </cell>
          <cell r="B69" t="str">
            <v>GILBOA____</v>
          </cell>
          <cell r="C69">
            <v>-4430.369999999999</v>
          </cell>
          <cell r="D69">
            <v>-1204.0599999999997</v>
          </cell>
          <cell r="E69">
            <v>-1613.25</v>
          </cell>
          <cell r="F69">
            <v>-219.00999999999996</v>
          </cell>
          <cell r="G69">
            <v>-1394.01</v>
          </cell>
          <cell r="H69">
            <v>0</v>
          </cell>
          <cell r="I69">
            <v>-3.9999999999999925E-2</v>
          </cell>
        </row>
        <row r="70">
          <cell r="A70">
            <v>23600</v>
          </cell>
          <cell r="B70" t="str">
            <v>ST LAWRENCE____</v>
          </cell>
          <cell r="C70">
            <v>141.72999999999999</v>
          </cell>
          <cell r="D70">
            <v>35.739999999999995</v>
          </cell>
          <cell r="E70">
            <v>59.609999999999992</v>
          </cell>
          <cell r="F70">
            <v>11.520000000000001</v>
          </cell>
          <cell r="G70">
            <v>33.960000000000008</v>
          </cell>
          <cell r="H70">
            <v>0.9</v>
          </cell>
          <cell r="I70">
            <v>0</v>
          </cell>
        </row>
        <row r="71">
          <cell r="A71">
            <v>23601</v>
          </cell>
          <cell r="B71" t="str">
            <v>WADING RIVER_IC_3</v>
          </cell>
          <cell r="C71">
            <v>-30328.38</v>
          </cell>
          <cell r="D71">
            <v>-7247.0399999999991</v>
          </cell>
          <cell r="E71">
            <v>-8227.369999999999</v>
          </cell>
          <cell r="F71">
            <v>-5722.7499999999991</v>
          </cell>
          <cell r="G71">
            <v>-6105.2300000000014</v>
          </cell>
          <cell r="H71">
            <v>-2382.75</v>
          </cell>
          <cell r="I71">
            <v>-643.24</v>
          </cell>
        </row>
        <row r="72">
          <cell r="A72">
            <v>23603</v>
          </cell>
          <cell r="B72" t="str">
            <v>GINNA____</v>
          </cell>
          <cell r="C72">
            <v>-300.84000000000003</v>
          </cell>
          <cell r="D72">
            <v>-101.18000000000004</v>
          </cell>
          <cell r="E72">
            <v>-3.6700000000000088</v>
          </cell>
          <cell r="F72">
            <v>-54.56</v>
          </cell>
          <cell r="G72">
            <v>-141.34</v>
          </cell>
          <cell r="H72">
            <v>0</v>
          </cell>
          <cell r="I72">
            <v>-0.09</v>
          </cell>
        </row>
        <row r="73">
          <cell r="A73">
            <v>23604</v>
          </cell>
          <cell r="B73" t="str">
            <v>STATION 5_MISC_HYD</v>
          </cell>
          <cell r="C73">
            <v>-310.73</v>
          </cell>
          <cell r="D73">
            <v>-105.98000000000002</v>
          </cell>
          <cell r="E73">
            <v>-7.4400000000000333</v>
          </cell>
          <cell r="F73">
            <v>-54.75</v>
          </cell>
          <cell r="G73">
            <v>-142.45999999999998</v>
          </cell>
          <cell r="H73">
            <v>0</v>
          </cell>
          <cell r="I73">
            <v>-9.9999999999999992E-2</v>
          </cell>
        </row>
        <row r="74">
          <cell r="A74">
            <v>23606</v>
          </cell>
          <cell r="B74" t="str">
            <v>OSWEGO___5</v>
          </cell>
          <cell r="C74">
            <v>-325.65000000000003</v>
          </cell>
          <cell r="D74">
            <v>-105.86000000000001</v>
          </cell>
          <cell r="E74">
            <v>-71.709999999999994</v>
          </cell>
          <cell r="F74">
            <v>-22.04</v>
          </cell>
          <cell r="G74">
            <v>-101.12</v>
          </cell>
          <cell r="H74">
            <v>0</v>
          </cell>
          <cell r="I74">
            <v>-24.92</v>
          </cell>
        </row>
        <row r="75">
          <cell r="A75">
            <v>23607</v>
          </cell>
          <cell r="B75" t="str">
            <v>GRAHMSVILLE___HY</v>
          </cell>
          <cell r="C75">
            <v>-7657.05</v>
          </cell>
          <cell r="D75">
            <v>-2256.4700000000003</v>
          </cell>
          <cell r="E75">
            <v>-3096.09</v>
          </cell>
          <cell r="F75">
            <v>-1144.69</v>
          </cell>
          <cell r="G75">
            <v>-1158.8000000000004</v>
          </cell>
          <cell r="H75">
            <v>11.360000000000001</v>
          </cell>
          <cell r="I75">
            <v>-12.36</v>
          </cell>
        </row>
        <row r="76">
          <cell r="A76">
            <v>23608</v>
          </cell>
          <cell r="B76" t="str">
            <v>NEVERSINK___HYD</v>
          </cell>
          <cell r="C76">
            <v>-7640.9400000000005</v>
          </cell>
          <cell r="D76">
            <v>-2256.5700000000002</v>
          </cell>
          <cell r="E76">
            <v>-3087.45</v>
          </cell>
          <cell r="F76">
            <v>-1140.4099999999996</v>
          </cell>
          <cell r="G76">
            <v>-1155.6800000000007</v>
          </cell>
          <cell r="H76">
            <v>11.520000000000001</v>
          </cell>
          <cell r="I76">
            <v>-12.35</v>
          </cell>
        </row>
        <row r="77">
          <cell r="A77">
            <v>23609</v>
          </cell>
          <cell r="B77" t="str">
            <v>STURGEON_POOL_HYD</v>
          </cell>
          <cell r="C77">
            <v>-8868.9399999999987</v>
          </cell>
          <cell r="D77">
            <v>-2098.5</v>
          </cell>
          <cell r="E77">
            <v>-3742.55</v>
          </cell>
          <cell r="F77">
            <v>-1500.1200000000001</v>
          </cell>
          <cell r="G77">
            <v>-1514.67</v>
          </cell>
          <cell r="H77">
            <v>-0.39</v>
          </cell>
          <cell r="I77">
            <v>-12.71</v>
          </cell>
        </row>
        <row r="78">
          <cell r="A78">
            <v>23610</v>
          </cell>
          <cell r="B78" t="str">
            <v>DASHVILLE___HYD</v>
          </cell>
          <cell r="C78">
            <v>-8954.6900000000023</v>
          </cell>
          <cell r="D78">
            <v>-2161.5700000000006</v>
          </cell>
          <cell r="E78">
            <v>-3770.0400000000004</v>
          </cell>
          <cell r="F78">
            <v>-1502.3800000000003</v>
          </cell>
          <cell r="G78">
            <v>-1507.25</v>
          </cell>
          <cell r="H78">
            <v>-0.36</v>
          </cell>
          <cell r="I78">
            <v>-13.09</v>
          </cell>
        </row>
        <row r="79">
          <cell r="A79">
            <v>23611</v>
          </cell>
          <cell r="B79" t="str">
            <v>COXSACKIE___GT</v>
          </cell>
          <cell r="C79">
            <v>-7768.8700000000008</v>
          </cell>
          <cell r="D79">
            <v>-2078.4300000000003</v>
          </cell>
          <cell r="E79">
            <v>-2949.98</v>
          </cell>
          <cell r="F79">
            <v>-1113.5999999999999</v>
          </cell>
          <cell r="G79">
            <v>-1615.4000000000003</v>
          </cell>
          <cell r="H79">
            <v>-2.0499999999999998</v>
          </cell>
          <cell r="I79">
            <v>-9.41</v>
          </cell>
        </row>
        <row r="80">
          <cell r="A80">
            <v>23612</v>
          </cell>
          <cell r="B80" t="str">
            <v>SOUTH CAIRO___GT</v>
          </cell>
          <cell r="C80">
            <v>-7768.8700000000008</v>
          </cell>
          <cell r="D80">
            <v>-2078.4300000000003</v>
          </cell>
          <cell r="E80">
            <v>-2949.98</v>
          </cell>
          <cell r="F80">
            <v>-1113.5999999999999</v>
          </cell>
          <cell r="G80">
            <v>-1615.4000000000003</v>
          </cell>
          <cell r="H80">
            <v>-2.0499999999999998</v>
          </cell>
          <cell r="I80">
            <v>-9.41</v>
          </cell>
        </row>
        <row r="81">
          <cell r="A81">
            <v>23613</v>
          </cell>
          <cell r="B81" t="str">
            <v>OSWEGO___6</v>
          </cell>
          <cell r="C81">
            <v>-325.65000000000003</v>
          </cell>
          <cell r="D81">
            <v>-105.86000000000001</v>
          </cell>
          <cell r="E81">
            <v>-71.709999999999994</v>
          </cell>
          <cell r="F81">
            <v>-22.04</v>
          </cell>
          <cell r="G81">
            <v>-101.12</v>
          </cell>
          <cell r="H81">
            <v>0</v>
          </cell>
          <cell r="I81">
            <v>-24.92</v>
          </cell>
        </row>
        <row r="82">
          <cell r="A82">
            <v>23614</v>
          </cell>
          <cell r="B82" t="str">
            <v>GLENWOOD___5</v>
          </cell>
          <cell r="C82">
            <v>-32163.53</v>
          </cell>
          <cell r="D82">
            <v>-7327.5299999999988</v>
          </cell>
          <cell r="E82">
            <v>-8393.0600000000013</v>
          </cell>
          <cell r="F82">
            <v>-6238.9500000000016</v>
          </cell>
          <cell r="G82">
            <v>-6765.3099999999986</v>
          </cell>
          <cell r="H82">
            <v>-2757.57</v>
          </cell>
          <cell r="I82">
            <v>-681.11</v>
          </cell>
        </row>
        <row r="83">
          <cell r="A83">
            <v>23616</v>
          </cell>
          <cell r="B83" t="str">
            <v>PORT_JEFF_4</v>
          </cell>
          <cell r="C83">
            <v>-30326.159999999996</v>
          </cell>
          <cell r="D83">
            <v>-7245.9499999999989</v>
          </cell>
          <cell r="E83">
            <v>-8227.2099999999991</v>
          </cell>
          <cell r="F83">
            <v>-5722.7499999999991</v>
          </cell>
          <cell r="G83">
            <v>-6104.31</v>
          </cell>
          <cell r="H83">
            <v>-2382.75</v>
          </cell>
          <cell r="I83">
            <v>-643.19000000000005</v>
          </cell>
        </row>
        <row r="84">
          <cell r="A84">
            <v>23617</v>
          </cell>
          <cell r="B84" t="str">
            <v>GOWANUS_GT 2_GRP</v>
          </cell>
          <cell r="C84">
            <v>-32278.349999999995</v>
          </cell>
          <cell r="D84">
            <v>-6669.3199999999979</v>
          </cell>
          <cell r="E84">
            <v>-12434.819999999998</v>
          </cell>
          <cell r="F84">
            <v>-8309.4500000000007</v>
          </cell>
          <cell r="G84">
            <v>-3608.78</v>
          </cell>
          <cell r="H84">
            <v>-694.2700000000001</v>
          </cell>
          <cell r="I84">
            <v>-561.70999999999992</v>
          </cell>
        </row>
        <row r="85">
          <cell r="A85">
            <v>23618</v>
          </cell>
          <cell r="B85" t="str">
            <v>GOWANUS_GT 3_GRP</v>
          </cell>
          <cell r="C85">
            <v>-32278.349999999995</v>
          </cell>
          <cell r="D85">
            <v>-6669.3199999999979</v>
          </cell>
          <cell r="E85">
            <v>-12434.819999999998</v>
          </cell>
          <cell r="F85">
            <v>-8309.4500000000007</v>
          </cell>
          <cell r="G85">
            <v>-3608.78</v>
          </cell>
          <cell r="H85">
            <v>-694.2700000000001</v>
          </cell>
          <cell r="I85">
            <v>-561.70999999999992</v>
          </cell>
        </row>
        <row r="86">
          <cell r="A86">
            <v>23619</v>
          </cell>
          <cell r="B86" t="str">
            <v>BEEBEE_GT_13</v>
          </cell>
          <cell r="C86">
            <v>-311.86</v>
          </cell>
          <cell r="D86">
            <v>-107.09</v>
          </cell>
          <cell r="E86">
            <v>-7.4200000000000088</v>
          </cell>
          <cell r="F86">
            <v>-54.75</v>
          </cell>
          <cell r="G86">
            <v>-142.49999999999997</v>
          </cell>
          <cell r="H86">
            <v>0</v>
          </cell>
          <cell r="I86">
            <v>-9.9999999999999992E-2</v>
          </cell>
        </row>
        <row r="87">
          <cell r="A87">
            <v>23620</v>
          </cell>
          <cell r="B87" t="str">
            <v>HUDAV+59+74_TH_GRP</v>
          </cell>
          <cell r="C87">
            <v>-14603.520000000002</v>
          </cell>
          <cell r="D87">
            <v>-4368.3200000000015</v>
          </cell>
          <cell r="E87">
            <v>-5315.329999999999</v>
          </cell>
          <cell r="F87">
            <v>-2207.83</v>
          </cell>
          <cell r="G87">
            <v>-2219.4400000000005</v>
          </cell>
          <cell r="H87">
            <v>-435.06</v>
          </cell>
          <cell r="I87">
            <v>-57.540000000000006</v>
          </cell>
        </row>
        <row r="88">
          <cell r="A88">
            <v>23621</v>
          </cell>
          <cell r="B88" t="str">
            <v>HICKLING___1</v>
          </cell>
          <cell r="C88">
            <v>-1380.8599999999997</v>
          </cell>
          <cell r="D88">
            <v>-413.90999999999991</v>
          </cell>
          <cell r="E88">
            <v>-409.75</v>
          </cell>
          <cell r="F88">
            <v>-149.39000000000001</v>
          </cell>
          <cell r="G88">
            <v>-402.19</v>
          </cell>
          <cell r="H88">
            <v>0</v>
          </cell>
          <cell r="I88">
            <v>-5.6199999999999992</v>
          </cell>
        </row>
        <row r="89">
          <cell r="A89">
            <v>23622</v>
          </cell>
          <cell r="B89" t="str">
            <v>HICKLING___2</v>
          </cell>
          <cell r="C89">
            <v>-1380.8599999999997</v>
          </cell>
          <cell r="D89">
            <v>-413.90999999999991</v>
          </cell>
          <cell r="E89">
            <v>-409.75</v>
          </cell>
          <cell r="F89">
            <v>-149.39000000000001</v>
          </cell>
          <cell r="G89">
            <v>-402.19</v>
          </cell>
          <cell r="H89">
            <v>0</v>
          </cell>
          <cell r="I89">
            <v>-5.6199999999999992</v>
          </cell>
        </row>
        <row r="90">
          <cell r="A90">
            <v>23625</v>
          </cell>
          <cell r="B90" t="str">
            <v>JENNISON___1</v>
          </cell>
          <cell r="C90">
            <v>-2079.2199999999998</v>
          </cell>
          <cell r="D90">
            <v>-586.28999999999985</v>
          </cell>
          <cell r="E90">
            <v>-756.23</v>
          </cell>
          <cell r="F90">
            <v>-210.85000000000002</v>
          </cell>
          <cell r="G90">
            <v>-519.91</v>
          </cell>
          <cell r="H90">
            <v>0</v>
          </cell>
          <cell r="I90">
            <v>-5.9399999999999995</v>
          </cell>
        </row>
        <row r="91">
          <cell r="A91">
            <v>23626</v>
          </cell>
          <cell r="B91" t="str">
            <v>JENNISON___2</v>
          </cell>
          <cell r="C91">
            <v>-2079.2199999999998</v>
          </cell>
          <cell r="D91">
            <v>-586.28999999999985</v>
          </cell>
          <cell r="E91">
            <v>-756.23</v>
          </cell>
          <cell r="F91">
            <v>-210.85000000000002</v>
          </cell>
          <cell r="G91">
            <v>-519.91</v>
          </cell>
          <cell r="H91">
            <v>0</v>
          </cell>
          <cell r="I91">
            <v>-5.9399999999999995</v>
          </cell>
        </row>
        <row r="92">
          <cell r="A92">
            <v>23627</v>
          </cell>
          <cell r="B92" t="str">
            <v>NEG CENTRAL___SENECA</v>
          </cell>
          <cell r="C92">
            <v>-563.6400000000001</v>
          </cell>
          <cell r="D92">
            <v>-178.49000000000004</v>
          </cell>
          <cell r="E92">
            <v>-106.58</v>
          </cell>
          <cell r="F92">
            <v>-77.330000000000013</v>
          </cell>
          <cell r="G92">
            <v>-197.31000000000003</v>
          </cell>
          <cell r="H92">
            <v>0</v>
          </cell>
          <cell r="I92">
            <v>-3.9299999999999997</v>
          </cell>
        </row>
        <row r="93">
          <cell r="A93">
            <v>23628</v>
          </cell>
          <cell r="B93" t="str">
            <v>NEG NORTH___PLATTSBURG</v>
          </cell>
          <cell r="C93">
            <v>196.63</v>
          </cell>
          <cell r="D93">
            <v>8.4500000000000099</v>
          </cell>
          <cell r="E93">
            <v>89.07</v>
          </cell>
          <cell r="F93">
            <v>11.45</v>
          </cell>
          <cell r="G93">
            <v>87.09</v>
          </cell>
          <cell r="H93">
            <v>0.84</v>
          </cell>
          <cell r="I93">
            <v>-0.27</v>
          </cell>
        </row>
        <row r="94">
          <cell r="A94">
            <v>23629</v>
          </cell>
          <cell r="B94" t="str">
            <v>MILLIKEN___DIESEL</v>
          </cell>
          <cell r="C94">
            <v>-769.48</v>
          </cell>
          <cell r="D94">
            <v>-233.32</v>
          </cell>
          <cell r="E94">
            <v>-192.76000000000002</v>
          </cell>
          <cell r="F94">
            <v>-94.38</v>
          </cell>
          <cell r="G94">
            <v>-242.99999999999997</v>
          </cell>
          <cell r="H94">
            <v>0</v>
          </cell>
          <cell r="I94">
            <v>-6.0199999999999987</v>
          </cell>
        </row>
        <row r="95">
          <cell r="A95">
            <v>23632</v>
          </cell>
          <cell r="B95" t="str">
            <v>LOVETT___3</v>
          </cell>
          <cell r="C95">
            <v>-9591.4599999999991</v>
          </cell>
          <cell r="D95">
            <v>-3005.380000000001</v>
          </cell>
          <cell r="E95">
            <v>-3971.0499999999997</v>
          </cell>
          <cell r="F95">
            <v>-1461.1999999999998</v>
          </cell>
          <cell r="G95">
            <v>-1259.7799999999997</v>
          </cell>
          <cell r="H95">
            <v>112.60000000000001</v>
          </cell>
          <cell r="I95">
            <v>-6.65</v>
          </cell>
        </row>
        <row r="96">
          <cell r="A96">
            <v>23633</v>
          </cell>
          <cell r="B96" t="str">
            <v>NM MOHAWK___NUG</v>
          </cell>
          <cell r="C96">
            <v>155.58000000000001</v>
          </cell>
          <cell r="D96">
            <v>35.050000000000004</v>
          </cell>
          <cell r="E96">
            <v>63.209999999999987</v>
          </cell>
          <cell r="F96">
            <v>21.07</v>
          </cell>
          <cell r="G96">
            <v>36.290000000000006</v>
          </cell>
          <cell r="H96">
            <v>-0.04</v>
          </cell>
          <cell r="I96">
            <v>0</v>
          </cell>
        </row>
        <row r="97">
          <cell r="A97">
            <v>23634</v>
          </cell>
          <cell r="B97" t="str">
            <v>NM CENTRAL___NUG</v>
          </cell>
          <cell r="C97">
            <v>-195.27</v>
          </cell>
          <cell r="D97">
            <v>-94.27</v>
          </cell>
          <cell r="E97">
            <v>19.449999999999985</v>
          </cell>
          <cell r="F97">
            <v>-20.290000000000003</v>
          </cell>
          <cell r="G97">
            <v>-92.6</v>
          </cell>
          <cell r="H97">
            <v>0.06</v>
          </cell>
          <cell r="I97">
            <v>-7.62</v>
          </cell>
        </row>
        <row r="98">
          <cell r="A98">
            <v>23637</v>
          </cell>
          <cell r="B98" t="str">
            <v>IP CORINTH___2</v>
          </cell>
          <cell r="C98">
            <v>-6059.3600000000006</v>
          </cell>
          <cell r="D98">
            <v>-2333.0500000000006</v>
          </cell>
          <cell r="E98">
            <v>-1445.83</v>
          </cell>
          <cell r="F98">
            <v>-377.34999999999997</v>
          </cell>
          <cell r="G98">
            <v>-1900.0300000000002</v>
          </cell>
          <cell r="H98">
            <v>-1.52</v>
          </cell>
          <cell r="I98">
            <v>-1.58</v>
          </cell>
        </row>
        <row r="99">
          <cell r="A99">
            <v>23639</v>
          </cell>
          <cell r="B99" t="str">
            <v>HILLBURN___GT</v>
          </cell>
          <cell r="C99">
            <v>-9543.69</v>
          </cell>
          <cell r="D99">
            <v>-2963.7599999999998</v>
          </cell>
          <cell r="E99">
            <v>-3953.39</v>
          </cell>
          <cell r="F99">
            <v>-1458.1</v>
          </cell>
          <cell r="G99">
            <v>-1266.1699999999996</v>
          </cell>
          <cell r="H99">
            <v>104.91999999999999</v>
          </cell>
          <cell r="I99">
            <v>-7.1900000000000013</v>
          </cell>
        </row>
        <row r="100">
          <cell r="A100">
            <v>23640</v>
          </cell>
          <cell r="B100" t="str">
            <v>SHOEMAKER___GT</v>
          </cell>
          <cell r="C100">
            <v>-9477.659999999998</v>
          </cell>
          <cell r="D100">
            <v>-2896.7099999999991</v>
          </cell>
          <cell r="E100">
            <v>-3921.6099999999997</v>
          </cell>
          <cell r="F100">
            <v>-1456.4999999999998</v>
          </cell>
          <cell r="G100">
            <v>-1283.1199999999999</v>
          </cell>
          <cell r="H100">
            <v>88.669999999999987</v>
          </cell>
          <cell r="I100">
            <v>-8.39</v>
          </cell>
        </row>
        <row r="101">
          <cell r="A101">
            <v>23641</v>
          </cell>
          <cell r="B101" t="str">
            <v>MONGAUP___HYD</v>
          </cell>
          <cell r="C101">
            <v>-9477.659999999998</v>
          </cell>
          <cell r="D101">
            <v>-2896.7099999999991</v>
          </cell>
          <cell r="E101">
            <v>-3921.6099999999997</v>
          </cell>
          <cell r="F101">
            <v>-1456.4999999999998</v>
          </cell>
          <cell r="G101">
            <v>-1283.1199999999999</v>
          </cell>
          <cell r="H101">
            <v>88.669999999999987</v>
          </cell>
          <cell r="I101">
            <v>-8.39</v>
          </cell>
        </row>
        <row r="102">
          <cell r="A102">
            <v>23642</v>
          </cell>
          <cell r="B102" t="str">
            <v>LOVETT___4</v>
          </cell>
          <cell r="C102">
            <v>-9590.0399999999972</v>
          </cell>
          <cell r="D102">
            <v>-3006.23</v>
          </cell>
          <cell r="E102">
            <v>-3969.8199999999997</v>
          </cell>
          <cell r="F102">
            <v>-1460.9499999999996</v>
          </cell>
          <cell r="G102">
            <v>-1259.3099999999997</v>
          </cell>
          <cell r="H102">
            <v>112.91000000000001</v>
          </cell>
          <cell r="I102">
            <v>-6.6399999999999988</v>
          </cell>
        </row>
        <row r="103">
          <cell r="A103">
            <v>23643</v>
          </cell>
          <cell r="B103" t="str">
            <v>NM CAPITAL___NUG</v>
          </cell>
          <cell r="C103">
            <v>-5636.4599999999991</v>
          </cell>
          <cell r="D103">
            <v>-2197.98</v>
          </cell>
          <cell r="E103">
            <v>-1290.76</v>
          </cell>
          <cell r="F103">
            <v>-307.95</v>
          </cell>
          <cell r="G103">
            <v>-1835.7599999999998</v>
          </cell>
          <cell r="H103">
            <v>-1.68</v>
          </cell>
          <cell r="I103">
            <v>-2.33</v>
          </cell>
        </row>
        <row r="104">
          <cell r="A104">
            <v>23644</v>
          </cell>
          <cell r="B104" t="str">
            <v>HQ_GEN_CEDARS</v>
          </cell>
          <cell r="C104">
            <v>119.53</v>
          </cell>
          <cell r="D104">
            <v>18.779999999999998</v>
          </cell>
          <cell r="E104">
            <v>59.75</v>
          </cell>
          <cell r="F104">
            <v>9.1600000000000019</v>
          </cell>
          <cell r="G104">
            <v>31</v>
          </cell>
          <cell r="H104">
            <v>0.84</v>
          </cell>
          <cell r="I104">
            <v>0</v>
          </cell>
        </row>
        <row r="105">
          <cell r="A105">
            <v>23645</v>
          </cell>
          <cell r="B105" t="str">
            <v>NEG CAPITAL___MECHNVIL</v>
          </cell>
          <cell r="C105">
            <v>-5707.8899999999994</v>
          </cell>
          <cell r="D105">
            <v>-2225.7599999999998</v>
          </cell>
          <cell r="E105">
            <v>-1319.1799999999998</v>
          </cell>
          <cell r="F105">
            <v>-313.17</v>
          </cell>
          <cell r="G105">
            <v>-1845.7299999999998</v>
          </cell>
          <cell r="H105">
            <v>-1.68</v>
          </cell>
          <cell r="I105">
            <v>-2.37</v>
          </cell>
        </row>
        <row r="106">
          <cell r="A106">
            <v>23646</v>
          </cell>
          <cell r="B106" t="str">
            <v>RANKINE____</v>
          </cell>
          <cell r="C106">
            <v>-750.94999999999993</v>
          </cell>
          <cell r="D106">
            <v>-120.82999999999998</v>
          </cell>
          <cell r="E106">
            <v>-139.46999999999997</v>
          </cell>
          <cell r="F106">
            <v>-89.27000000000001</v>
          </cell>
          <cell r="G106">
            <v>-399.79999999999995</v>
          </cell>
          <cell r="H106">
            <v>0</v>
          </cell>
          <cell r="I106">
            <v>-1.58</v>
          </cell>
        </row>
        <row r="107">
          <cell r="A107">
            <v>23647</v>
          </cell>
          <cell r="B107" t="str">
            <v>HEMPSTEAD____</v>
          </cell>
          <cell r="C107">
            <v>-31553.039999999997</v>
          </cell>
          <cell r="D107">
            <v>-7323.22</v>
          </cell>
          <cell r="E107">
            <v>-8319.9499999999989</v>
          </cell>
          <cell r="F107">
            <v>-6010.1399999999994</v>
          </cell>
          <cell r="G107">
            <v>-6518</v>
          </cell>
          <cell r="H107">
            <v>-2722.47</v>
          </cell>
          <cell r="I107">
            <v>-659.26</v>
          </cell>
        </row>
        <row r="108">
          <cell r="A108">
            <v>23650</v>
          </cell>
          <cell r="B108" t="str">
            <v>NORTHPORT___4</v>
          </cell>
          <cell r="C108">
            <v>-25745.4</v>
          </cell>
          <cell r="D108">
            <v>-6280.2500000000009</v>
          </cell>
          <cell r="E108">
            <v>-7617.0300000000016</v>
          </cell>
          <cell r="F108">
            <v>-5326.6</v>
          </cell>
          <cell r="G108">
            <v>-3648.8500000000004</v>
          </cell>
          <cell r="H108">
            <v>-2231.599999999999</v>
          </cell>
          <cell r="I108">
            <v>-641.06999999999994</v>
          </cell>
        </row>
        <row r="109">
          <cell r="A109">
            <v>23651</v>
          </cell>
          <cell r="B109" t="str">
            <v>HQ_GEN_CHAT DC</v>
          </cell>
          <cell r="C109">
            <v>2302.4</v>
          </cell>
          <cell r="D109">
            <v>131.52000000000001</v>
          </cell>
          <cell r="E109">
            <v>418.81000000000006</v>
          </cell>
          <cell r="F109">
            <v>312.65000000000003</v>
          </cell>
          <cell r="G109">
            <v>1217.8899999999999</v>
          </cell>
          <cell r="H109">
            <v>59.339999999999982</v>
          </cell>
          <cell r="I109">
            <v>162.18999999999997</v>
          </cell>
        </row>
        <row r="110">
          <cell r="A110">
            <v>23652</v>
          </cell>
          <cell r="B110" t="str">
            <v>ROCHESTER_9_IC</v>
          </cell>
          <cell r="C110">
            <v>-333.46000000000004</v>
          </cell>
          <cell r="D110">
            <v>-111.85000000000001</v>
          </cell>
          <cell r="E110">
            <v>-12.519999999999992</v>
          </cell>
          <cell r="F110">
            <v>-64.72</v>
          </cell>
          <cell r="G110">
            <v>-144.27000000000001</v>
          </cell>
          <cell r="H110">
            <v>0</v>
          </cell>
          <cell r="I110">
            <v>-9.9999999999999992E-2</v>
          </cell>
        </row>
        <row r="111">
          <cell r="A111">
            <v>23653</v>
          </cell>
          <cell r="B111" t="str">
            <v>PEEKSKILL____</v>
          </cell>
          <cell r="C111">
            <v>-10216.69</v>
          </cell>
          <cell r="D111">
            <v>-3393.150000000001</v>
          </cell>
          <cell r="E111">
            <v>-4154.21</v>
          </cell>
          <cell r="F111">
            <v>-1576.8700000000001</v>
          </cell>
          <cell r="G111">
            <v>-1227.47</v>
          </cell>
          <cell r="H111">
            <v>139.6</v>
          </cell>
          <cell r="I111">
            <v>-4.59</v>
          </cell>
        </row>
        <row r="112">
          <cell r="A112">
            <v>23654</v>
          </cell>
          <cell r="B112" t="str">
            <v>ASHOKAN____</v>
          </cell>
          <cell r="C112">
            <v>-8381.49</v>
          </cell>
          <cell r="D112">
            <v>-2019.9099999999999</v>
          </cell>
          <cell r="E112">
            <v>-3423.0200000000009</v>
          </cell>
          <cell r="F112">
            <v>-1343.48</v>
          </cell>
          <cell r="G112">
            <v>-1576.0600000000002</v>
          </cell>
          <cell r="H112">
            <v>-7.57</v>
          </cell>
          <cell r="I112">
            <v>-11.45</v>
          </cell>
        </row>
        <row r="113">
          <cell r="A113">
            <v>23655</v>
          </cell>
          <cell r="B113" t="str">
            <v>KENSICO____</v>
          </cell>
          <cell r="C113">
            <v>-10642.18</v>
          </cell>
          <cell r="D113">
            <v>-3773.190000000001</v>
          </cell>
          <cell r="E113">
            <v>-4263.01</v>
          </cell>
          <cell r="F113">
            <v>-1587.9699999999996</v>
          </cell>
          <cell r="G113">
            <v>-1183.3399999999999</v>
          </cell>
          <cell r="H113">
            <v>167.39</v>
          </cell>
          <cell r="I113">
            <v>-2.0599999999999987</v>
          </cell>
        </row>
        <row r="114">
          <cell r="A114">
            <v>23656</v>
          </cell>
          <cell r="B114" t="str">
            <v>LIPA_MISC_IPP</v>
          </cell>
          <cell r="C114">
            <v>-30328.66</v>
          </cell>
          <cell r="D114">
            <v>-7247.2699999999995</v>
          </cell>
          <cell r="E114">
            <v>-8227.44</v>
          </cell>
          <cell r="F114">
            <v>-5722.7499999999991</v>
          </cell>
          <cell r="G114">
            <v>-6105.2100000000009</v>
          </cell>
          <cell r="H114">
            <v>-2382.75</v>
          </cell>
          <cell r="I114">
            <v>-643.24</v>
          </cell>
        </row>
        <row r="115">
          <cell r="A115">
            <v>23657</v>
          </cell>
          <cell r="B115" t="str">
            <v>HUDSON AVE_GT_5</v>
          </cell>
          <cell r="C115">
            <v>-14603.520000000002</v>
          </cell>
          <cell r="D115">
            <v>-4368.3200000000015</v>
          </cell>
          <cell r="E115">
            <v>-5315.329999999999</v>
          </cell>
          <cell r="F115">
            <v>-2207.83</v>
          </cell>
          <cell r="G115">
            <v>-2219.4400000000005</v>
          </cell>
          <cell r="H115">
            <v>-435.06</v>
          </cell>
          <cell r="I115">
            <v>-57.540000000000006</v>
          </cell>
        </row>
        <row r="116">
          <cell r="A116">
            <v>23659</v>
          </cell>
          <cell r="B116" t="str">
            <v>INDIAN POINT_GT_2</v>
          </cell>
          <cell r="C116">
            <v>-10216.69</v>
          </cell>
          <cell r="D116">
            <v>-3393.150000000001</v>
          </cell>
          <cell r="E116">
            <v>-4154.21</v>
          </cell>
          <cell r="F116">
            <v>-1576.8700000000001</v>
          </cell>
          <cell r="G116">
            <v>-1227.47</v>
          </cell>
          <cell r="H116">
            <v>139.6</v>
          </cell>
          <cell r="I116">
            <v>-4.59</v>
          </cell>
        </row>
        <row r="117">
          <cell r="A117">
            <v>23660</v>
          </cell>
          <cell r="B117" t="str">
            <v>EAST RIVER___6</v>
          </cell>
          <cell r="C117">
            <v>-14603.830000000002</v>
          </cell>
          <cell r="D117">
            <v>-4368.2700000000013</v>
          </cell>
          <cell r="E117">
            <v>-5314.98</v>
          </cell>
          <cell r="F117">
            <v>-2207.9100000000003</v>
          </cell>
          <cell r="G117">
            <v>-2219.6100000000006</v>
          </cell>
          <cell r="H117">
            <v>-435.52000000000004</v>
          </cell>
          <cell r="I117">
            <v>-57.540000000000006</v>
          </cell>
        </row>
        <row r="118">
          <cell r="A118">
            <v>23662</v>
          </cell>
          <cell r="B118" t="str">
            <v>ASTORIA 5-9____</v>
          </cell>
          <cell r="C118">
            <v>-32259.609999999993</v>
          </cell>
          <cell r="D118">
            <v>-6675.1699999999983</v>
          </cell>
          <cell r="E118">
            <v>-12438.849999999999</v>
          </cell>
          <cell r="F118">
            <v>-8309.4500000000007</v>
          </cell>
          <cell r="G118">
            <v>-3580.19</v>
          </cell>
          <cell r="H118">
            <v>-694.2600000000001</v>
          </cell>
          <cell r="I118">
            <v>-561.68999999999994</v>
          </cell>
        </row>
        <row r="119">
          <cell r="A119">
            <v>23663</v>
          </cell>
          <cell r="B119" t="str">
            <v>ASTRIA 10-13____</v>
          </cell>
          <cell r="C119">
            <v>-32254.959999999992</v>
          </cell>
          <cell r="D119">
            <v>-6669.3199999999979</v>
          </cell>
          <cell r="E119">
            <v>-12434.819999999998</v>
          </cell>
          <cell r="F119">
            <v>-8309.4500000000007</v>
          </cell>
          <cell r="G119">
            <v>-3585.42</v>
          </cell>
          <cell r="H119">
            <v>-694.2600000000001</v>
          </cell>
          <cell r="I119">
            <v>-561.68999999999994</v>
          </cell>
        </row>
        <row r="120">
          <cell r="A120">
            <v>23667</v>
          </cell>
          <cell r="B120" t="str">
            <v>RAVNSWD 8-11____</v>
          </cell>
          <cell r="C120">
            <v>-14696.7</v>
          </cell>
          <cell r="D120">
            <v>-4490.170000000001</v>
          </cell>
          <cell r="E120">
            <v>-5362.7</v>
          </cell>
          <cell r="F120">
            <v>-2220.8799999999997</v>
          </cell>
          <cell r="G120">
            <v>-2163.6599999999994</v>
          </cell>
          <cell r="H120">
            <v>-404.79</v>
          </cell>
          <cell r="I120">
            <v>-54.5</v>
          </cell>
        </row>
        <row r="121">
          <cell r="A121">
            <v>23687</v>
          </cell>
          <cell r="B121" t="str">
            <v>INDIAN PT_GT_GRP</v>
          </cell>
          <cell r="C121">
            <v>-10216.69</v>
          </cell>
          <cell r="D121">
            <v>-3393.150000000001</v>
          </cell>
          <cell r="E121">
            <v>-4154.21</v>
          </cell>
          <cell r="F121">
            <v>-1576.8700000000001</v>
          </cell>
          <cell r="G121">
            <v>-1227.47</v>
          </cell>
          <cell r="H121">
            <v>139.6</v>
          </cell>
          <cell r="I121">
            <v>-4.59</v>
          </cell>
        </row>
        <row r="122">
          <cell r="A122">
            <v>23688</v>
          </cell>
          <cell r="B122" t="str">
            <v>GLENWOOD_IC_2_G1</v>
          </cell>
          <cell r="C122">
            <v>-33594.68</v>
          </cell>
          <cell r="D122">
            <v>-7320.22</v>
          </cell>
          <cell r="E122">
            <v>-8590.5500000000011</v>
          </cell>
          <cell r="F122">
            <v>-6842.8900000000021</v>
          </cell>
          <cell r="G122">
            <v>-7380.1100000000006</v>
          </cell>
          <cell r="H122">
            <v>-2711.8099999999995</v>
          </cell>
          <cell r="I122">
            <v>-749.1</v>
          </cell>
        </row>
        <row r="123">
          <cell r="A123">
            <v>23689</v>
          </cell>
          <cell r="B123" t="str">
            <v>GLENWOOD_IC_3_G1</v>
          </cell>
          <cell r="C123">
            <v>-33594.68</v>
          </cell>
          <cell r="D123">
            <v>-7320.22</v>
          </cell>
          <cell r="E123">
            <v>-8590.5500000000011</v>
          </cell>
          <cell r="F123">
            <v>-6842.8900000000021</v>
          </cell>
          <cell r="G123">
            <v>-7380.1100000000006</v>
          </cell>
          <cell r="H123">
            <v>-2711.8099999999995</v>
          </cell>
          <cell r="I123">
            <v>-749.1</v>
          </cell>
        </row>
        <row r="124">
          <cell r="A124">
            <v>23690</v>
          </cell>
          <cell r="B124" t="str">
            <v>HOLTSVILLE_IC_1</v>
          </cell>
          <cell r="C124">
            <v>-30329.339999999997</v>
          </cell>
          <cell r="D124">
            <v>-7248.33</v>
          </cell>
          <cell r="E124">
            <v>-8227.56</v>
          </cell>
          <cell r="F124">
            <v>-5722.6099999999988</v>
          </cell>
          <cell r="G124">
            <v>-6105.9800000000005</v>
          </cell>
          <cell r="H124">
            <v>-2381.6</v>
          </cell>
          <cell r="I124">
            <v>-643.2600000000001</v>
          </cell>
        </row>
        <row r="125">
          <cell r="A125">
            <v>23691</v>
          </cell>
          <cell r="B125" t="str">
            <v>HOLTSVILLE_IC_2</v>
          </cell>
          <cell r="C125">
            <v>-30329.339999999997</v>
          </cell>
          <cell r="D125">
            <v>-7248.33</v>
          </cell>
          <cell r="E125">
            <v>-8227.56</v>
          </cell>
          <cell r="F125">
            <v>-5722.6099999999988</v>
          </cell>
          <cell r="G125">
            <v>-6105.9800000000005</v>
          </cell>
          <cell r="H125">
            <v>-2381.6</v>
          </cell>
          <cell r="I125">
            <v>-643.2600000000001</v>
          </cell>
        </row>
        <row r="126">
          <cell r="A126">
            <v>23692</v>
          </cell>
          <cell r="B126" t="str">
            <v>HOLTSVILLE_IC_3</v>
          </cell>
          <cell r="C126">
            <v>-30329.339999999997</v>
          </cell>
          <cell r="D126">
            <v>-7248.33</v>
          </cell>
          <cell r="E126">
            <v>-8227.56</v>
          </cell>
          <cell r="F126">
            <v>-5722.6099999999988</v>
          </cell>
          <cell r="G126">
            <v>-6105.9800000000005</v>
          </cell>
          <cell r="H126">
            <v>-2381.6</v>
          </cell>
          <cell r="I126">
            <v>-643.2600000000001</v>
          </cell>
        </row>
        <row r="127">
          <cell r="A127">
            <v>23693</v>
          </cell>
          <cell r="B127" t="str">
            <v>HOLTSVILLE_IC_4</v>
          </cell>
          <cell r="C127">
            <v>-30329.339999999997</v>
          </cell>
          <cell r="D127">
            <v>-7248.33</v>
          </cell>
          <cell r="E127">
            <v>-8227.56</v>
          </cell>
          <cell r="F127">
            <v>-5722.6099999999988</v>
          </cell>
          <cell r="G127">
            <v>-6105.9800000000005</v>
          </cell>
          <cell r="H127">
            <v>-2381.6</v>
          </cell>
          <cell r="I127">
            <v>-643.2600000000001</v>
          </cell>
        </row>
        <row r="128">
          <cell r="A128">
            <v>23694</v>
          </cell>
          <cell r="B128" t="str">
            <v>HOLTSVILLE_IC_5</v>
          </cell>
          <cell r="C128">
            <v>-30329.339999999997</v>
          </cell>
          <cell r="D128">
            <v>-7248.33</v>
          </cell>
          <cell r="E128">
            <v>-8227.56</v>
          </cell>
          <cell r="F128">
            <v>-5722.6099999999988</v>
          </cell>
          <cell r="G128">
            <v>-6105.9800000000005</v>
          </cell>
          <cell r="H128">
            <v>-2381.6</v>
          </cell>
          <cell r="I128">
            <v>-643.2600000000001</v>
          </cell>
        </row>
        <row r="129">
          <cell r="A129">
            <v>23695</v>
          </cell>
          <cell r="B129" t="str">
            <v>HOLTSVILLE_IC_6</v>
          </cell>
          <cell r="C129">
            <v>-30333.260000000006</v>
          </cell>
          <cell r="D129">
            <v>-7239.0700000000024</v>
          </cell>
          <cell r="E129">
            <v>-8228.3000000000011</v>
          </cell>
          <cell r="F129">
            <v>-5726.4</v>
          </cell>
          <cell r="G129">
            <v>-6105.65</v>
          </cell>
          <cell r="H129">
            <v>-2390.4599999999996</v>
          </cell>
          <cell r="I129">
            <v>-643.38000000000011</v>
          </cell>
        </row>
        <row r="130">
          <cell r="A130">
            <v>23696</v>
          </cell>
          <cell r="B130" t="str">
            <v>HOLTSVILLE_IC_7</v>
          </cell>
          <cell r="C130">
            <v>-30333.260000000006</v>
          </cell>
          <cell r="D130">
            <v>-7239.0700000000024</v>
          </cell>
          <cell r="E130">
            <v>-8228.3000000000011</v>
          </cell>
          <cell r="F130">
            <v>-5726.4</v>
          </cell>
          <cell r="G130">
            <v>-6105.65</v>
          </cell>
          <cell r="H130">
            <v>-2390.4599999999996</v>
          </cell>
          <cell r="I130">
            <v>-643.38000000000011</v>
          </cell>
        </row>
        <row r="131">
          <cell r="A131">
            <v>23697</v>
          </cell>
          <cell r="B131" t="str">
            <v>HOLTSVILLE_IC_8</v>
          </cell>
          <cell r="C131">
            <v>-30333.260000000006</v>
          </cell>
          <cell r="D131">
            <v>-7239.0700000000024</v>
          </cell>
          <cell r="E131">
            <v>-8228.3000000000011</v>
          </cell>
          <cell r="F131">
            <v>-5726.4</v>
          </cell>
          <cell r="G131">
            <v>-6105.65</v>
          </cell>
          <cell r="H131">
            <v>-2390.4599999999996</v>
          </cell>
          <cell r="I131">
            <v>-643.38000000000011</v>
          </cell>
        </row>
        <row r="132">
          <cell r="A132">
            <v>23698</v>
          </cell>
          <cell r="B132" t="str">
            <v>HOLTSVILLE_IC_9</v>
          </cell>
          <cell r="C132">
            <v>-30333.260000000006</v>
          </cell>
          <cell r="D132">
            <v>-7239.0700000000024</v>
          </cell>
          <cell r="E132">
            <v>-8228.3000000000011</v>
          </cell>
          <cell r="F132">
            <v>-5726.4</v>
          </cell>
          <cell r="G132">
            <v>-6105.65</v>
          </cell>
          <cell r="H132">
            <v>-2390.4599999999996</v>
          </cell>
          <cell r="I132">
            <v>-643.38000000000011</v>
          </cell>
        </row>
        <row r="133">
          <cell r="A133">
            <v>23699</v>
          </cell>
          <cell r="B133" t="str">
            <v>HOLTSVILLE_IC_10</v>
          </cell>
          <cell r="C133">
            <v>-30333.260000000006</v>
          </cell>
          <cell r="D133">
            <v>-7239.0700000000024</v>
          </cell>
          <cell r="E133">
            <v>-8228.3000000000011</v>
          </cell>
          <cell r="F133">
            <v>-5726.4</v>
          </cell>
          <cell r="G133">
            <v>-6105.65</v>
          </cell>
          <cell r="H133">
            <v>-2390.4599999999996</v>
          </cell>
          <cell r="I133">
            <v>-643.38000000000011</v>
          </cell>
        </row>
        <row r="134">
          <cell r="A134">
            <v>23700</v>
          </cell>
          <cell r="B134" t="str">
            <v>BARRETT_IC_9</v>
          </cell>
          <cell r="C134">
            <v>-32414.379999999997</v>
          </cell>
          <cell r="D134">
            <v>-7370.8900000000021</v>
          </cell>
          <cell r="E134">
            <v>-8228.3399999999983</v>
          </cell>
          <cell r="F134">
            <v>-5687.3699999999981</v>
          </cell>
          <cell r="G134">
            <v>-6471.28</v>
          </cell>
          <cell r="H134">
            <v>-4032.1800000000003</v>
          </cell>
          <cell r="I134">
            <v>-624.31999999999994</v>
          </cell>
        </row>
        <row r="135">
          <cell r="A135">
            <v>23701</v>
          </cell>
          <cell r="B135" t="str">
            <v>BARRETT_IC_10</v>
          </cell>
          <cell r="C135">
            <v>-32414.379999999997</v>
          </cell>
          <cell r="D135">
            <v>-7370.8900000000021</v>
          </cell>
          <cell r="E135">
            <v>-8228.3399999999983</v>
          </cell>
          <cell r="F135">
            <v>-5687.3699999999981</v>
          </cell>
          <cell r="G135">
            <v>-6471.28</v>
          </cell>
          <cell r="H135">
            <v>-4032.1800000000003</v>
          </cell>
          <cell r="I135">
            <v>-624.31999999999994</v>
          </cell>
        </row>
        <row r="136">
          <cell r="A136">
            <v>23702</v>
          </cell>
          <cell r="B136" t="str">
            <v>BARRETT_IC_11</v>
          </cell>
          <cell r="C136">
            <v>-32414.379999999997</v>
          </cell>
          <cell r="D136">
            <v>-7370.8900000000021</v>
          </cell>
          <cell r="E136">
            <v>-8228.3399999999983</v>
          </cell>
          <cell r="F136">
            <v>-5687.3699999999981</v>
          </cell>
          <cell r="G136">
            <v>-6471.28</v>
          </cell>
          <cell r="H136">
            <v>-4032.1800000000003</v>
          </cell>
          <cell r="I136">
            <v>-624.31999999999994</v>
          </cell>
        </row>
        <row r="137">
          <cell r="A137">
            <v>23703</v>
          </cell>
          <cell r="B137" t="str">
            <v>BARRETT_IC_12</v>
          </cell>
          <cell r="C137">
            <v>-32414.379999999997</v>
          </cell>
          <cell r="D137">
            <v>-7370.8900000000021</v>
          </cell>
          <cell r="E137">
            <v>-8228.3399999999983</v>
          </cell>
          <cell r="F137">
            <v>-5687.3699999999981</v>
          </cell>
          <cell r="G137">
            <v>-6471.28</v>
          </cell>
          <cell r="H137">
            <v>-4032.1800000000003</v>
          </cell>
          <cell r="I137">
            <v>-624.31999999999994</v>
          </cell>
        </row>
        <row r="138">
          <cell r="A138">
            <v>23704</v>
          </cell>
          <cell r="B138" t="str">
            <v>BARRETT_IC_1</v>
          </cell>
          <cell r="C138">
            <v>-32414.379999999997</v>
          </cell>
          <cell r="D138">
            <v>-7370.8900000000021</v>
          </cell>
          <cell r="E138">
            <v>-8228.3399999999983</v>
          </cell>
          <cell r="F138">
            <v>-5687.3699999999981</v>
          </cell>
          <cell r="G138">
            <v>-6471.28</v>
          </cell>
          <cell r="H138">
            <v>-4032.1800000000003</v>
          </cell>
          <cell r="I138">
            <v>-624.31999999999994</v>
          </cell>
        </row>
        <row r="139">
          <cell r="A139">
            <v>23705</v>
          </cell>
          <cell r="B139" t="str">
            <v>BARRETT_IC_2</v>
          </cell>
          <cell r="C139">
            <v>-32414.379999999997</v>
          </cell>
          <cell r="D139">
            <v>-7370.8900000000021</v>
          </cell>
          <cell r="E139">
            <v>-8228.3399999999983</v>
          </cell>
          <cell r="F139">
            <v>-5687.3699999999981</v>
          </cell>
          <cell r="G139">
            <v>-6471.28</v>
          </cell>
          <cell r="H139">
            <v>-4032.1800000000003</v>
          </cell>
          <cell r="I139">
            <v>-624.31999999999994</v>
          </cell>
        </row>
        <row r="140">
          <cell r="A140">
            <v>23706</v>
          </cell>
          <cell r="B140" t="str">
            <v>BARRETT_IC_3</v>
          </cell>
          <cell r="C140">
            <v>-32414.379999999997</v>
          </cell>
          <cell r="D140">
            <v>-7370.8900000000021</v>
          </cell>
          <cell r="E140">
            <v>-8228.3399999999983</v>
          </cell>
          <cell r="F140">
            <v>-5687.3699999999981</v>
          </cell>
          <cell r="G140">
            <v>-6471.28</v>
          </cell>
          <cell r="H140">
            <v>-4032.1800000000003</v>
          </cell>
          <cell r="I140">
            <v>-624.31999999999994</v>
          </cell>
        </row>
        <row r="141">
          <cell r="A141">
            <v>23707</v>
          </cell>
          <cell r="B141" t="str">
            <v>BARRETT_IC_4</v>
          </cell>
          <cell r="C141">
            <v>-32414.379999999997</v>
          </cell>
          <cell r="D141">
            <v>-7370.8900000000021</v>
          </cell>
          <cell r="E141">
            <v>-8228.3399999999983</v>
          </cell>
          <cell r="F141">
            <v>-5687.3699999999981</v>
          </cell>
          <cell r="G141">
            <v>-6471.28</v>
          </cell>
          <cell r="H141">
            <v>-4032.1800000000003</v>
          </cell>
          <cell r="I141">
            <v>-624.31999999999994</v>
          </cell>
        </row>
        <row r="142">
          <cell r="A142">
            <v>23708</v>
          </cell>
          <cell r="B142" t="str">
            <v>BARRETT_IC_5</v>
          </cell>
          <cell r="C142">
            <v>-32414.379999999997</v>
          </cell>
          <cell r="D142">
            <v>-7370.8900000000021</v>
          </cell>
          <cell r="E142">
            <v>-8228.3399999999983</v>
          </cell>
          <cell r="F142">
            <v>-5687.3699999999981</v>
          </cell>
          <cell r="G142">
            <v>-6471.28</v>
          </cell>
          <cell r="H142">
            <v>-4032.1800000000003</v>
          </cell>
          <cell r="I142">
            <v>-624.31999999999994</v>
          </cell>
        </row>
        <row r="143">
          <cell r="A143">
            <v>23709</v>
          </cell>
          <cell r="B143" t="str">
            <v>BARRETT_IC_6</v>
          </cell>
          <cell r="C143">
            <v>-32414.379999999997</v>
          </cell>
          <cell r="D143">
            <v>-7370.8900000000021</v>
          </cell>
          <cell r="E143">
            <v>-8228.3399999999983</v>
          </cell>
          <cell r="F143">
            <v>-5687.3699999999981</v>
          </cell>
          <cell r="G143">
            <v>-6471.28</v>
          </cell>
          <cell r="H143">
            <v>-4032.1800000000003</v>
          </cell>
          <cell r="I143">
            <v>-624.31999999999994</v>
          </cell>
        </row>
        <row r="144">
          <cell r="A144">
            <v>23710</v>
          </cell>
          <cell r="B144" t="str">
            <v>BARRETT_IC_7</v>
          </cell>
          <cell r="C144">
            <v>-32414.379999999997</v>
          </cell>
          <cell r="D144">
            <v>-7370.8900000000021</v>
          </cell>
          <cell r="E144">
            <v>-8228.3399999999983</v>
          </cell>
          <cell r="F144">
            <v>-5687.3699999999981</v>
          </cell>
          <cell r="G144">
            <v>-6471.28</v>
          </cell>
          <cell r="H144">
            <v>-4032.1800000000003</v>
          </cell>
          <cell r="I144">
            <v>-624.31999999999994</v>
          </cell>
        </row>
        <row r="145">
          <cell r="A145">
            <v>23711</v>
          </cell>
          <cell r="B145" t="str">
            <v>BARRETT_IC_8</v>
          </cell>
          <cell r="C145">
            <v>-32414.379999999997</v>
          </cell>
          <cell r="D145">
            <v>-7370.8900000000021</v>
          </cell>
          <cell r="E145">
            <v>-8228.3399999999983</v>
          </cell>
          <cell r="F145">
            <v>-5687.3699999999981</v>
          </cell>
          <cell r="G145">
            <v>-6471.28</v>
          </cell>
          <cell r="H145">
            <v>-4032.1800000000003</v>
          </cell>
          <cell r="I145">
            <v>-624.31999999999994</v>
          </cell>
        </row>
        <row r="146">
          <cell r="A146">
            <v>23712</v>
          </cell>
          <cell r="B146" t="str">
            <v>GLENWOOD_IC_1_G5</v>
          </cell>
          <cell r="C146">
            <v>-32173.65</v>
          </cell>
          <cell r="D146">
            <v>-7327.5599999999995</v>
          </cell>
          <cell r="E146">
            <v>-8394.69</v>
          </cell>
          <cell r="F146">
            <v>-6241.14</v>
          </cell>
          <cell r="G146">
            <v>-6770.8600000000006</v>
          </cell>
          <cell r="H146">
            <v>-2758.0699999999997</v>
          </cell>
          <cell r="I146">
            <v>-681.33</v>
          </cell>
        </row>
        <row r="147">
          <cell r="A147">
            <v>23713</v>
          </cell>
          <cell r="B147" t="str">
            <v>PORT_JEFF_IC</v>
          </cell>
          <cell r="C147">
            <v>-30320.73</v>
          </cell>
          <cell r="D147">
            <v>-7236.55</v>
          </cell>
          <cell r="E147">
            <v>-8226.4700000000012</v>
          </cell>
          <cell r="F147">
            <v>-5724.9400000000005</v>
          </cell>
          <cell r="G147">
            <v>-6101.57</v>
          </cell>
          <cell r="H147">
            <v>-2387.9599999999996</v>
          </cell>
          <cell r="I147">
            <v>-643.24</v>
          </cell>
        </row>
        <row r="148">
          <cell r="A148">
            <v>23714</v>
          </cell>
          <cell r="B148" t="str">
            <v>WEST BABYLON___IC</v>
          </cell>
          <cell r="C148">
            <v>-30604.27</v>
          </cell>
          <cell r="D148">
            <v>-7257.41</v>
          </cell>
          <cell r="E148">
            <v>-8245.7900000000009</v>
          </cell>
          <cell r="F148">
            <v>-5778.59</v>
          </cell>
          <cell r="G148">
            <v>-6196.5899999999992</v>
          </cell>
          <cell r="H148">
            <v>-2480.1999999999994</v>
          </cell>
          <cell r="I148">
            <v>-645.69000000000017</v>
          </cell>
        </row>
        <row r="149">
          <cell r="A149">
            <v>23715</v>
          </cell>
          <cell r="B149" t="str">
            <v>SHOREHAM_IC_1</v>
          </cell>
          <cell r="C149">
            <v>-30328.82</v>
          </cell>
          <cell r="D149">
            <v>-7243.6600000000008</v>
          </cell>
          <cell r="E149">
            <v>-8227.2100000000009</v>
          </cell>
          <cell r="F149">
            <v>-5724.21</v>
          </cell>
          <cell r="G149">
            <v>-6105.64</v>
          </cell>
          <cell r="H149">
            <v>-2384.8499999999995</v>
          </cell>
          <cell r="I149">
            <v>-643.25000000000011</v>
          </cell>
        </row>
        <row r="150">
          <cell r="A150">
            <v>23716</v>
          </cell>
          <cell r="B150" t="str">
            <v>SHOREHAM_IC_2</v>
          </cell>
          <cell r="C150">
            <v>-30328.82</v>
          </cell>
          <cell r="D150">
            <v>-7243.6600000000008</v>
          </cell>
          <cell r="E150">
            <v>-8227.2100000000009</v>
          </cell>
          <cell r="F150">
            <v>-5724.21</v>
          </cell>
          <cell r="G150">
            <v>-6105.64</v>
          </cell>
          <cell r="H150">
            <v>-2384.8499999999995</v>
          </cell>
          <cell r="I150">
            <v>-643.25000000000011</v>
          </cell>
        </row>
        <row r="151">
          <cell r="A151">
            <v>23717</v>
          </cell>
          <cell r="B151" t="str">
            <v>EAST HAMPTON___GT</v>
          </cell>
          <cell r="C151">
            <v>-30327.32</v>
          </cell>
          <cell r="D151">
            <v>-7244.9699999999993</v>
          </cell>
          <cell r="E151">
            <v>-8227.2199999999993</v>
          </cell>
          <cell r="F151">
            <v>-5722.8799999999992</v>
          </cell>
          <cell r="G151">
            <v>-6104.52</v>
          </cell>
          <cell r="H151">
            <v>-2384.5099999999998</v>
          </cell>
          <cell r="I151">
            <v>-643.22000000000014</v>
          </cell>
        </row>
        <row r="152">
          <cell r="A152">
            <v>23718</v>
          </cell>
          <cell r="B152" t="str">
            <v>NORTHPORT___IC</v>
          </cell>
          <cell r="C152">
            <v>-17535.7</v>
          </cell>
          <cell r="D152">
            <v>-6941.2</v>
          </cell>
          <cell r="E152">
            <v>-6633.5200000000013</v>
          </cell>
          <cell r="F152">
            <v>-4787.96</v>
          </cell>
          <cell r="G152">
            <v>3345.3</v>
          </cell>
          <cell r="H152">
            <v>-1875.4500000000005</v>
          </cell>
          <cell r="I152">
            <v>-642.87000000000012</v>
          </cell>
        </row>
        <row r="153">
          <cell r="A153">
            <v>23719</v>
          </cell>
          <cell r="B153" t="str">
            <v>SOUTHOLD___IC</v>
          </cell>
          <cell r="C153">
            <v>-30327.29</v>
          </cell>
          <cell r="D153">
            <v>-7244.9699999999993</v>
          </cell>
          <cell r="E153">
            <v>-8227.2199999999993</v>
          </cell>
          <cell r="F153">
            <v>-5722.8799999999992</v>
          </cell>
          <cell r="G153">
            <v>-6104.52</v>
          </cell>
          <cell r="H153">
            <v>-2384.4799999999996</v>
          </cell>
          <cell r="I153">
            <v>-643.22000000000014</v>
          </cell>
        </row>
        <row r="154">
          <cell r="A154">
            <v>23720</v>
          </cell>
          <cell r="B154" t="str">
            <v>SOUTH HAMPTN___IC</v>
          </cell>
          <cell r="C154">
            <v>-30326.86</v>
          </cell>
          <cell r="D154">
            <v>-7244.9699999999993</v>
          </cell>
          <cell r="E154">
            <v>-8227.2199999999993</v>
          </cell>
          <cell r="F154">
            <v>-5722.8799999999992</v>
          </cell>
          <cell r="G154">
            <v>-6104.06</v>
          </cell>
          <cell r="H154">
            <v>-2384.5099999999998</v>
          </cell>
          <cell r="I154">
            <v>-643.22000000000014</v>
          </cell>
        </row>
        <row r="155">
          <cell r="A155">
            <v>23721</v>
          </cell>
          <cell r="B155" t="str">
            <v>MONTAUK___DIESEL</v>
          </cell>
          <cell r="C155">
            <v>-30327.32</v>
          </cell>
          <cell r="D155">
            <v>-7244.9699999999993</v>
          </cell>
          <cell r="E155">
            <v>-8227.2199999999993</v>
          </cell>
          <cell r="F155">
            <v>-5722.8799999999992</v>
          </cell>
          <cell r="G155">
            <v>-6104.52</v>
          </cell>
          <cell r="H155">
            <v>-2384.5099999999998</v>
          </cell>
          <cell r="I155">
            <v>-643.22000000000014</v>
          </cell>
        </row>
        <row r="156">
          <cell r="A156">
            <v>23722</v>
          </cell>
          <cell r="B156" t="str">
            <v>EAST_HAMPTON___DIESEL</v>
          </cell>
          <cell r="C156">
            <v>-30327.32</v>
          </cell>
          <cell r="D156">
            <v>-7244.9699999999993</v>
          </cell>
          <cell r="E156">
            <v>-8227.2199999999993</v>
          </cell>
          <cell r="F156">
            <v>-5722.8799999999992</v>
          </cell>
          <cell r="G156">
            <v>-6104.52</v>
          </cell>
          <cell r="H156">
            <v>-2384.5099999999998</v>
          </cell>
          <cell r="I156">
            <v>-643.22000000000014</v>
          </cell>
        </row>
        <row r="157">
          <cell r="A157">
            <v>23726</v>
          </cell>
          <cell r="B157" t="str">
            <v>NARROWS_GT1_GRP</v>
          </cell>
          <cell r="C157">
            <v>-32278.349999999995</v>
          </cell>
          <cell r="D157">
            <v>-6669.3199999999979</v>
          </cell>
          <cell r="E157">
            <v>-12434.819999999998</v>
          </cell>
          <cell r="F157">
            <v>-8309.4500000000007</v>
          </cell>
          <cell r="G157">
            <v>-3608.78</v>
          </cell>
          <cell r="H157">
            <v>-694.2700000000001</v>
          </cell>
          <cell r="I157">
            <v>-561.70999999999992</v>
          </cell>
        </row>
        <row r="158">
          <cell r="A158">
            <v>23727</v>
          </cell>
          <cell r="B158" t="str">
            <v>ASTORIA GT4____</v>
          </cell>
          <cell r="C158">
            <v>-32259.609999999993</v>
          </cell>
          <cell r="D158">
            <v>-6675.1699999999983</v>
          </cell>
          <cell r="E158">
            <v>-12438.849999999999</v>
          </cell>
          <cell r="F158">
            <v>-8309.4500000000007</v>
          </cell>
          <cell r="G158">
            <v>-3580.19</v>
          </cell>
          <cell r="H158">
            <v>-694.2600000000001</v>
          </cell>
          <cell r="I158">
            <v>-561.68999999999994</v>
          </cell>
        </row>
        <row r="159">
          <cell r="A159">
            <v>23728</v>
          </cell>
          <cell r="B159" t="str">
            <v>RAVENS GT4-7____</v>
          </cell>
          <cell r="C159">
            <v>-14697.09</v>
          </cell>
          <cell r="D159">
            <v>-4490.170000000001</v>
          </cell>
          <cell r="E159">
            <v>-5362.7</v>
          </cell>
          <cell r="F159">
            <v>-2220.8799999999997</v>
          </cell>
          <cell r="G159">
            <v>-2163.6599999999994</v>
          </cell>
          <cell r="H159">
            <v>-404.79</v>
          </cell>
          <cell r="I159">
            <v>-54.89</v>
          </cell>
        </row>
        <row r="160">
          <cell r="A160">
            <v>23729</v>
          </cell>
          <cell r="B160" t="str">
            <v>RAVENSWOOD_GT_1</v>
          </cell>
          <cell r="C160">
            <v>-32278.349999999995</v>
          </cell>
          <cell r="D160">
            <v>-6669.3199999999979</v>
          </cell>
          <cell r="E160">
            <v>-12434.819999999998</v>
          </cell>
          <cell r="F160">
            <v>-8309.4500000000007</v>
          </cell>
          <cell r="G160">
            <v>-3608.78</v>
          </cell>
          <cell r="H160">
            <v>-694.2700000000001</v>
          </cell>
          <cell r="I160">
            <v>-561.70999999999992</v>
          </cell>
        </row>
        <row r="161">
          <cell r="A161">
            <v>23730</v>
          </cell>
          <cell r="B161" t="str">
            <v>RAVENSWD GT2____</v>
          </cell>
          <cell r="C161">
            <v>-14696.7</v>
          </cell>
          <cell r="D161">
            <v>-4490.170000000001</v>
          </cell>
          <cell r="E161">
            <v>-5362.7</v>
          </cell>
          <cell r="F161">
            <v>-2220.8799999999997</v>
          </cell>
          <cell r="G161">
            <v>-2163.6599999999994</v>
          </cell>
          <cell r="H161">
            <v>-404.79</v>
          </cell>
          <cell r="I161">
            <v>-54.5</v>
          </cell>
        </row>
        <row r="162">
          <cell r="A162">
            <v>23731</v>
          </cell>
          <cell r="B162" t="str">
            <v>ASTORIA GT3____</v>
          </cell>
          <cell r="C162">
            <v>-32259.609999999993</v>
          </cell>
          <cell r="D162">
            <v>-6675.1699999999983</v>
          </cell>
          <cell r="E162">
            <v>-12438.849999999999</v>
          </cell>
          <cell r="F162">
            <v>-8309.4500000000007</v>
          </cell>
          <cell r="G162">
            <v>-3580.19</v>
          </cell>
          <cell r="H162">
            <v>-694.2600000000001</v>
          </cell>
          <cell r="I162">
            <v>-561.68999999999994</v>
          </cell>
        </row>
        <row r="163">
          <cell r="A163">
            <v>23732</v>
          </cell>
          <cell r="B163" t="str">
            <v>GOWANUS_GT 1_GRP</v>
          </cell>
          <cell r="C163">
            <v>-32278.349999999995</v>
          </cell>
          <cell r="D163">
            <v>-6669.3199999999979</v>
          </cell>
          <cell r="E163">
            <v>-12434.819999999998</v>
          </cell>
          <cell r="F163">
            <v>-8309.4500000000007</v>
          </cell>
          <cell r="G163">
            <v>-3608.78</v>
          </cell>
          <cell r="H163">
            <v>-694.2700000000001</v>
          </cell>
          <cell r="I163">
            <v>-561.70999999999992</v>
          </cell>
        </row>
        <row r="164">
          <cell r="A164">
            <v>23733</v>
          </cell>
          <cell r="B164" t="str">
            <v>RAVENSWD GT3____</v>
          </cell>
          <cell r="C164">
            <v>-14511.429999999998</v>
          </cell>
          <cell r="D164">
            <v>-4304.51</v>
          </cell>
          <cell r="E164">
            <v>-5362.7</v>
          </cell>
          <cell r="F164">
            <v>-2220.8799999999997</v>
          </cell>
          <cell r="G164">
            <v>-2163.6599999999994</v>
          </cell>
          <cell r="H164">
            <v>-404.79</v>
          </cell>
          <cell r="I164">
            <v>-54.89</v>
          </cell>
        </row>
        <row r="165">
          <cell r="A165">
            <v>23741</v>
          </cell>
          <cell r="B165" t="str">
            <v>NARROWS_GT2_GRP</v>
          </cell>
          <cell r="C165">
            <v>-32278.349999999995</v>
          </cell>
          <cell r="D165">
            <v>-6669.3199999999979</v>
          </cell>
          <cell r="E165">
            <v>-12434.819999999998</v>
          </cell>
          <cell r="F165">
            <v>-8309.4500000000007</v>
          </cell>
          <cell r="G165">
            <v>-3608.78</v>
          </cell>
          <cell r="H165">
            <v>-694.2700000000001</v>
          </cell>
          <cell r="I165">
            <v>-561.70999999999992</v>
          </cell>
        </row>
        <row r="166">
          <cell r="A166">
            <v>23743</v>
          </cell>
          <cell r="B166" t="str">
            <v>JARVIS____</v>
          </cell>
          <cell r="C166">
            <v>155.58000000000001</v>
          </cell>
          <cell r="D166">
            <v>35.050000000000004</v>
          </cell>
          <cell r="E166">
            <v>63.209999999999987</v>
          </cell>
          <cell r="F166">
            <v>21.07</v>
          </cell>
          <cell r="G166">
            <v>36.290000000000006</v>
          </cell>
          <cell r="H166">
            <v>-0.04</v>
          </cell>
          <cell r="I166">
            <v>0</v>
          </cell>
        </row>
        <row r="167">
          <cell r="A167">
            <v>23744</v>
          </cell>
          <cell r="B167" t="str">
            <v>NINE_MILE_2</v>
          </cell>
          <cell r="C167">
            <v>148.73999999999998</v>
          </cell>
          <cell r="D167">
            <v>-92.370000000000019</v>
          </cell>
          <cell r="E167">
            <v>313.26</v>
          </cell>
          <cell r="F167">
            <v>-18.680000000000003</v>
          </cell>
          <cell r="G167">
            <v>-86.179999999999993</v>
          </cell>
          <cell r="H167">
            <v>0</v>
          </cell>
          <cell r="I167">
            <v>32.71</v>
          </cell>
        </row>
        <row r="168">
          <cell r="A168">
            <v>23751</v>
          </cell>
          <cell r="B168" t="str">
            <v>GOWANUS_GT 4_GRP</v>
          </cell>
          <cell r="C168">
            <v>-32278.349999999995</v>
          </cell>
          <cell r="D168">
            <v>-6669.3199999999979</v>
          </cell>
          <cell r="E168">
            <v>-12434.819999999998</v>
          </cell>
          <cell r="F168">
            <v>-8309.4500000000007</v>
          </cell>
          <cell r="G168">
            <v>-3608.78</v>
          </cell>
          <cell r="H168">
            <v>-694.2700000000001</v>
          </cell>
          <cell r="I168">
            <v>-561.70999999999992</v>
          </cell>
        </row>
        <row r="169">
          <cell r="A169">
            <v>23752</v>
          </cell>
          <cell r="B169" t="str">
            <v>CORNELL____</v>
          </cell>
          <cell r="C169">
            <v>-874.37000000000012</v>
          </cell>
          <cell r="D169">
            <v>-260.12</v>
          </cell>
          <cell r="E169">
            <v>-230.35999999999999</v>
          </cell>
          <cell r="F169">
            <v>-106.11999999999999</v>
          </cell>
          <cell r="G169">
            <v>-272.07</v>
          </cell>
          <cell r="H169">
            <v>0</v>
          </cell>
          <cell r="I169">
            <v>-5.6999999999999993</v>
          </cell>
        </row>
        <row r="170">
          <cell r="A170">
            <v>23754</v>
          </cell>
          <cell r="B170" t="str">
            <v>HIGH FALLS___HY</v>
          </cell>
          <cell r="C170">
            <v>-7782.07</v>
          </cell>
          <cell r="D170">
            <v>-2112.15</v>
          </cell>
          <cell r="E170">
            <v>-3309.32</v>
          </cell>
          <cell r="F170">
            <v>-1162.0300000000002</v>
          </cell>
          <cell r="G170">
            <v>-1197.1600000000003</v>
          </cell>
          <cell r="H170">
            <v>11.020000000000001</v>
          </cell>
          <cell r="I170">
            <v>-12.43</v>
          </cell>
        </row>
        <row r="171">
          <cell r="A171">
            <v>23756</v>
          </cell>
          <cell r="B171" t="str">
            <v>GILBOA___1</v>
          </cell>
          <cell r="C171">
            <v>-4430.369999999999</v>
          </cell>
          <cell r="D171">
            <v>-1204.0599999999997</v>
          </cell>
          <cell r="E171">
            <v>-1613.25</v>
          </cell>
          <cell r="F171">
            <v>-219.00999999999996</v>
          </cell>
          <cell r="G171">
            <v>-1394.01</v>
          </cell>
          <cell r="H171">
            <v>0</v>
          </cell>
          <cell r="I171">
            <v>-3.9999999999999925E-2</v>
          </cell>
        </row>
        <row r="172">
          <cell r="A172">
            <v>23757</v>
          </cell>
          <cell r="B172" t="str">
            <v>GILBOA___2</v>
          </cell>
          <cell r="C172">
            <v>-4430.369999999999</v>
          </cell>
          <cell r="D172">
            <v>-1204.0599999999997</v>
          </cell>
          <cell r="E172">
            <v>-1613.25</v>
          </cell>
          <cell r="F172">
            <v>-219.00999999999996</v>
          </cell>
          <cell r="G172">
            <v>-1394.01</v>
          </cell>
          <cell r="H172">
            <v>0</v>
          </cell>
          <cell r="I172">
            <v>-3.9999999999999925E-2</v>
          </cell>
        </row>
        <row r="173">
          <cell r="A173">
            <v>23758</v>
          </cell>
          <cell r="B173" t="str">
            <v>GILBOA___3</v>
          </cell>
          <cell r="C173">
            <v>-4430.369999999999</v>
          </cell>
          <cell r="D173">
            <v>-1204.0599999999997</v>
          </cell>
          <cell r="E173">
            <v>-1613.25</v>
          </cell>
          <cell r="F173">
            <v>-219.00999999999996</v>
          </cell>
          <cell r="G173">
            <v>-1394.01</v>
          </cell>
          <cell r="H173">
            <v>0</v>
          </cell>
          <cell r="I173">
            <v>-3.9999999999999925E-2</v>
          </cell>
        </row>
        <row r="174">
          <cell r="A174">
            <v>23759</v>
          </cell>
          <cell r="B174" t="str">
            <v>GILBOA___4</v>
          </cell>
          <cell r="C174">
            <v>-4430.369999999999</v>
          </cell>
          <cell r="D174">
            <v>-1204.0599999999997</v>
          </cell>
          <cell r="E174">
            <v>-1613.25</v>
          </cell>
          <cell r="F174">
            <v>-219.00999999999996</v>
          </cell>
          <cell r="G174">
            <v>-1394.01</v>
          </cell>
          <cell r="H174">
            <v>0</v>
          </cell>
          <cell r="I174">
            <v>-3.9999999999999925E-2</v>
          </cell>
        </row>
        <row r="175">
          <cell r="A175">
            <v>23760</v>
          </cell>
          <cell r="B175" t="str">
            <v>NIAGARA____</v>
          </cell>
          <cell r="C175">
            <v>-141.83999999999997</v>
          </cell>
          <cell r="D175">
            <v>131.72999999999999</v>
          </cell>
          <cell r="E175">
            <v>-81.639999999999986</v>
          </cell>
          <cell r="F175">
            <v>-77.900000000000006</v>
          </cell>
          <cell r="G175">
            <v>-113.90999999999998</v>
          </cell>
          <cell r="H175">
            <v>0</v>
          </cell>
          <cell r="I175">
            <v>-0.12</v>
          </cell>
        </row>
        <row r="176">
          <cell r="A176">
            <v>23765</v>
          </cell>
          <cell r="B176" t="str">
            <v>CH_MISC_IPPS</v>
          </cell>
          <cell r="C176">
            <v>-9575.08</v>
          </cell>
          <cell r="D176">
            <v>-2715.1699999999992</v>
          </cell>
          <cell r="E176">
            <v>-3844.63</v>
          </cell>
          <cell r="F176">
            <v>-1503.02</v>
          </cell>
          <cell r="G176">
            <v>-1490.77</v>
          </cell>
          <cell r="H176">
            <v>-5.75</v>
          </cell>
          <cell r="I176">
            <v>-15.739999999999998</v>
          </cell>
        </row>
        <row r="177">
          <cell r="A177">
            <v>23766</v>
          </cell>
          <cell r="B177" t="str">
            <v>FULTON COGEN____</v>
          </cell>
          <cell r="C177">
            <v>-245.07999999999998</v>
          </cell>
          <cell r="D177">
            <v>-110.38</v>
          </cell>
          <cell r="E177">
            <v>6.2699999999999907</v>
          </cell>
          <cell r="F177">
            <v>-23.549999999999997</v>
          </cell>
          <cell r="G177">
            <v>-107</v>
          </cell>
          <cell r="H177">
            <v>0</v>
          </cell>
          <cell r="I177">
            <v>-10.42</v>
          </cell>
        </row>
        <row r="178">
          <cell r="A178">
            <v>23767</v>
          </cell>
          <cell r="B178" t="str">
            <v>NEG CENTRAL_HIGH_ACRES</v>
          </cell>
          <cell r="C178">
            <v>-273.03999999999996</v>
          </cell>
          <cell r="D178">
            <v>-97.18</v>
          </cell>
          <cell r="E178">
            <v>-1.7199999999999793</v>
          </cell>
          <cell r="F178">
            <v>-34.870000000000005</v>
          </cell>
          <cell r="G178">
            <v>-139.27000000000001</v>
          </cell>
          <cell r="H178">
            <v>0</v>
          </cell>
          <cell r="I178">
            <v>0</v>
          </cell>
        </row>
        <row r="179">
          <cell r="A179">
            <v>23768</v>
          </cell>
          <cell r="B179" t="str">
            <v>NEG CENTRAL___INDECK</v>
          </cell>
          <cell r="C179">
            <v>-792.16</v>
          </cell>
          <cell r="D179">
            <v>-249.10000000000002</v>
          </cell>
          <cell r="E179">
            <v>-164.9</v>
          </cell>
          <cell r="F179">
            <v>-100.95</v>
          </cell>
          <cell r="G179">
            <v>-274.66999999999996</v>
          </cell>
          <cell r="H179">
            <v>0</v>
          </cell>
          <cell r="I179">
            <v>-2.54</v>
          </cell>
        </row>
        <row r="180">
          <cell r="A180">
            <v>23769</v>
          </cell>
          <cell r="B180" t="str">
            <v>LEDERLE____</v>
          </cell>
          <cell r="C180">
            <v>-9569.59</v>
          </cell>
          <cell r="D180">
            <v>-2988.41</v>
          </cell>
          <cell r="E180">
            <v>-3962.1499999999996</v>
          </cell>
          <cell r="F180">
            <v>-1459.6000000000001</v>
          </cell>
          <cell r="G180">
            <v>-1262.1699999999996</v>
          </cell>
          <cell r="H180">
            <v>109.57000000000001</v>
          </cell>
          <cell r="I180">
            <v>-6.83</v>
          </cell>
        </row>
        <row r="181">
          <cell r="A181">
            <v>23770</v>
          </cell>
          <cell r="B181" t="str">
            <v>YORK___WARBASSE</v>
          </cell>
          <cell r="C181">
            <v>-32278.349999999995</v>
          </cell>
          <cell r="D181">
            <v>-6669.3199999999979</v>
          </cell>
          <cell r="E181">
            <v>-12434.819999999998</v>
          </cell>
          <cell r="F181">
            <v>-8309.4500000000007</v>
          </cell>
          <cell r="G181">
            <v>-3608.78</v>
          </cell>
          <cell r="H181">
            <v>-694.2700000000001</v>
          </cell>
          <cell r="I181">
            <v>-561.70999999999992</v>
          </cell>
        </row>
        <row r="182">
          <cell r="A182">
            <v>23774</v>
          </cell>
          <cell r="B182" t="str">
            <v>NM WEST___NUG</v>
          </cell>
          <cell r="C182">
            <v>-240.49000000000007</v>
          </cell>
          <cell r="D182">
            <v>77.659999999999982</v>
          </cell>
          <cell r="E182">
            <v>-91.16</v>
          </cell>
          <cell r="F182">
            <v>-80.330000000000013</v>
          </cell>
          <cell r="G182">
            <v>-146.54000000000002</v>
          </cell>
          <cell r="H182">
            <v>0</v>
          </cell>
          <cell r="I182">
            <v>-0.12</v>
          </cell>
        </row>
        <row r="183">
          <cell r="A183">
            <v>23776</v>
          </cell>
          <cell r="B183" t="str">
            <v>E_FISHKILL___LBMP</v>
          </cell>
          <cell r="C183">
            <v>-10729.13</v>
          </cell>
          <cell r="D183">
            <v>-3049.68</v>
          </cell>
          <cell r="E183">
            <v>-4313.46</v>
          </cell>
          <cell r="F183">
            <v>-1736.64</v>
          </cell>
          <cell r="G183">
            <v>-1557.02</v>
          </cell>
          <cell r="H183">
            <v>-49.45000000000001</v>
          </cell>
          <cell r="I183">
            <v>-22.88</v>
          </cell>
        </row>
        <row r="184">
          <cell r="A184">
            <v>23777</v>
          </cell>
          <cell r="B184" t="str">
            <v>SITHE___STERLING</v>
          </cell>
          <cell r="C184">
            <v>12.719999999999979</v>
          </cell>
          <cell r="D184">
            <v>-32.990000000000009</v>
          </cell>
          <cell r="E184">
            <v>83.58</v>
          </cell>
          <cell r="F184">
            <v>4</v>
          </cell>
          <cell r="G184">
            <v>-40.52000000000001</v>
          </cell>
          <cell r="H184">
            <v>0</v>
          </cell>
          <cell r="I184">
            <v>-1.35</v>
          </cell>
        </row>
        <row r="185">
          <cell r="A185">
            <v>23778</v>
          </cell>
          <cell r="B185" t="str">
            <v>GLEN PARK____</v>
          </cell>
          <cell r="C185">
            <v>-39.99</v>
          </cell>
          <cell r="D185">
            <v>-56.69</v>
          </cell>
          <cell r="E185">
            <v>76.3</v>
          </cell>
          <cell r="F185">
            <v>-7.3900000000000006</v>
          </cell>
          <cell r="G185">
            <v>-47.269999999999996</v>
          </cell>
          <cell r="H185">
            <v>0.16</v>
          </cell>
          <cell r="I185">
            <v>-5.0999999999999996</v>
          </cell>
        </row>
        <row r="186">
          <cell r="A186">
            <v>23779</v>
          </cell>
          <cell r="B186" t="str">
            <v>BETHLEHEM___STEEL</v>
          </cell>
          <cell r="C186">
            <v>-750.94999999999993</v>
          </cell>
          <cell r="D186">
            <v>-120.82999999999998</v>
          </cell>
          <cell r="E186">
            <v>-139.46999999999997</v>
          </cell>
          <cell r="F186">
            <v>-89.27000000000001</v>
          </cell>
          <cell r="G186">
            <v>-399.79999999999995</v>
          </cell>
          <cell r="H186">
            <v>0</v>
          </cell>
          <cell r="I186">
            <v>-1.58</v>
          </cell>
        </row>
        <row r="187">
          <cell r="A187">
            <v>23780</v>
          </cell>
          <cell r="B187" t="str">
            <v>FORT_DRUM_COGEN</v>
          </cell>
          <cell r="C187">
            <v>-13.360000000000012</v>
          </cell>
          <cell r="D187">
            <v>-42.82</v>
          </cell>
          <cell r="E187">
            <v>74.279999999999987</v>
          </cell>
          <cell r="F187">
            <v>-0.32000000000000006</v>
          </cell>
          <cell r="G187">
            <v>-40.19</v>
          </cell>
          <cell r="H187">
            <v>0.18</v>
          </cell>
          <cell r="I187">
            <v>-4.49</v>
          </cell>
        </row>
        <row r="188">
          <cell r="A188">
            <v>23781</v>
          </cell>
          <cell r="B188" t="str">
            <v>INDECK___YERKES</v>
          </cell>
          <cell r="C188">
            <v>-418.62999999999994</v>
          </cell>
          <cell r="D188">
            <v>-17.189999999999998</v>
          </cell>
          <cell r="E188">
            <v>-104.73</v>
          </cell>
          <cell r="F188">
            <v>-82.85</v>
          </cell>
          <cell r="G188">
            <v>-212.70999999999998</v>
          </cell>
          <cell r="H188">
            <v>0</v>
          </cell>
          <cell r="I188">
            <v>-1.1499999999999999</v>
          </cell>
        </row>
        <row r="189">
          <cell r="A189">
            <v>23783</v>
          </cell>
          <cell r="B189" t="str">
            <v>INDECK___OSWEGO</v>
          </cell>
          <cell r="C189">
            <v>-265.64999999999998</v>
          </cell>
          <cell r="D189">
            <v>-105.92999999999999</v>
          </cell>
          <cell r="E189">
            <v>-18.539999999999988</v>
          </cell>
          <cell r="F189">
            <v>-22.56</v>
          </cell>
          <cell r="G189">
            <v>-104.38000000000001</v>
          </cell>
          <cell r="H189">
            <v>0</v>
          </cell>
          <cell r="I189">
            <v>-14.24</v>
          </cell>
        </row>
        <row r="190">
          <cell r="A190">
            <v>23786</v>
          </cell>
          <cell r="B190" t="str">
            <v>LINDEN COGEN____</v>
          </cell>
          <cell r="C190">
            <v>-9512.9599999999991</v>
          </cell>
          <cell r="D190">
            <v>-4039.1000000000004</v>
          </cell>
          <cell r="E190">
            <v>-5315.329999999999</v>
          </cell>
          <cell r="F190">
            <v>-1785.3699999999997</v>
          </cell>
          <cell r="G190">
            <v>-11.849999999999966</v>
          </cell>
          <cell r="H190">
            <v>827.66000000000008</v>
          </cell>
          <cell r="I190">
            <v>811.03</v>
          </cell>
        </row>
        <row r="191">
          <cell r="A191">
            <v>23790</v>
          </cell>
          <cell r="B191" t="str">
            <v>BINGHAMTON___COGEN</v>
          </cell>
          <cell r="C191">
            <v>-1925.2099999999998</v>
          </cell>
          <cell r="D191">
            <v>-552.33000000000015</v>
          </cell>
          <cell r="E191">
            <v>-666.05</v>
          </cell>
          <cell r="F191">
            <v>-200.12999999999997</v>
          </cell>
          <cell r="G191">
            <v>-499.36999999999995</v>
          </cell>
          <cell r="H191">
            <v>0</v>
          </cell>
          <cell r="I191">
            <v>-7.33</v>
          </cell>
        </row>
        <row r="192">
          <cell r="A192">
            <v>23791</v>
          </cell>
          <cell r="B192" t="str">
            <v>NEG WEST_LEA_LOCKPORT</v>
          </cell>
          <cell r="C192">
            <v>-310.01</v>
          </cell>
          <cell r="D192">
            <v>52.750000000000014</v>
          </cell>
          <cell r="E192">
            <v>-88.71</v>
          </cell>
          <cell r="F192">
            <v>-80.210000000000008</v>
          </cell>
          <cell r="G192">
            <v>-192.78</v>
          </cell>
          <cell r="H192">
            <v>0</v>
          </cell>
          <cell r="I192">
            <v>-1.06</v>
          </cell>
        </row>
        <row r="193">
          <cell r="A193">
            <v>23792</v>
          </cell>
          <cell r="B193" t="str">
            <v>NEG NORTH_KES_CHATEGAY</v>
          </cell>
          <cell r="C193">
            <v>148.48000000000002</v>
          </cell>
          <cell r="D193">
            <v>9.3599999999999977</v>
          </cell>
          <cell r="E193">
            <v>72.7</v>
          </cell>
          <cell r="F193">
            <v>7.9599999999999991</v>
          </cell>
          <cell r="G193">
            <v>57.599999999999994</v>
          </cell>
          <cell r="H193">
            <v>0.86</v>
          </cell>
          <cell r="I193">
            <v>0</v>
          </cell>
        </row>
        <row r="194">
          <cell r="A194">
            <v>23793</v>
          </cell>
          <cell r="B194" t="str">
            <v>NEG NORTH_FLCN_SEA</v>
          </cell>
          <cell r="C194">
            <v>205.25</v>
          </cell>
          <cell r="D194">
            <v>8.8199999999999825</v>
          </cell>
          <cell r="E194">
            <v>92.149999999999991</v>
          </cell>
          <cell r="F194">
            <v>11.92</v>
          </cell>
          <cell r="G194">
            <v>91.79000000000002</v>
          </cell>
          <cell r="H194">
            <v>0.84</v>
          </cell>
          <cell r="I194">
            <v>-0.27</v>
          </cell>
        </row>
        <row r="195">
          <cell r="A195">
            <v>23794</v>
          </cell>
          <cell r="B195" t="str">
            <v>NYPA___HOLTSVILL</v>
          </cell>
          <cell r="C195">
            <v>-30329.339999999997</v>
          </cell>
          <cell r="D195">
            <v>-7248.33</v>
          </cell>
          <cell r="E195">
            <v>-8227.56</v>
          </cell>
          <cell r="F195">
            <v>-5722.6099999999988</v>
          </cell>
          <cell r="G195">
            <v>-6105.9800000000005</v>
          </cell>
          <cell r="H195">
            <v>-2381.6</v>
          </cell>
          <cell r="I195">
            <v>-643.2600000000001</v>
          </cell>
        </row>
        <row r="196">
          <cell r="A196">
            <v>23796</v>
          </cell>
          <cell r="B196" t="str">
            <v>RENSSELAER___COGEN</v>
          </cell>
          <cell r="C196">
            <v>-5457.920000000001</v>
          </cell>
          <cell r="D196">
            <v>-2085.5000000000005</v>
          </cell>
          <cell r="E196">
            <v>-1250.47</v>
          </cell>
          <cell r="F196">
            <v>-301.81000000000006</v>
          </cell>
          <cell r="G196">
            <v>-1816.1899999999998</v>
          </cell>
          <cell r="H196">
            <v>-1.68</v>
          </cell>
          <cell r="I196">
            <v>-2.27</v>
          </cell>
        </row>
        <row r="197">
          <cell r="A197">
            <v>23797</v>
          </cell>
          <cell r="B197" t="str">
            <v>SENECA___ENERGY</v>
          </cell>
          <cell r="C197">
            <v>-504.81999999999994</v>
          </cell>
          <cell r="D197">
            <v>-163.79999999999998</v>
          </cell>
          <cell r="E197">
            <v>-88.800000000000011</v>
          </cell>
          <cell r="F197">
            <v>-69.94</v>
          </cell>
          <cell r="G197">
            <v>-176.4</v>
          </cell>
          <cell r="H197">
            <v>0</v>
          </cell>
          <cell r="I197">
            <v>-5.879999999999999</v>
          </cell>
        </row>
        <row r="198">
          <cell r="A198">
            <v>23798</v>
          </cell>
          <cell r="B198" t="str">
            <v>ADK RESOURCE___RCVRY</v>
          </cell>
          <cell r="C198">
            <v>-6027.7299999999977</v>
          </cell>
          <cell r="D198">
            <v>-2329.6199999999994</v>
          </cell>
          <cell r="E198">
            <v>-1434.6699999999998</v>
          </cell>
          <cell r="F198">
            <v>-377.15000000000003</v>
          </cell>
          <cell r="G198">
            <v>-1883.0699999999997</v>
          </cell>
          <cell r="H198">
            <v>-1.5299999999999998</v>
          </cell>
          <cell r="I198">
            <v>-1.69</v>
          </cell>
        </row>
        <row r="199">
          <cell r="A199">
            <v>23799</v>
          </cell>
          <cell r="B199" t="str">
            <v>SELKIRK___II</v>
          </cell>
          <cell r="C199">
            <v>-5199.49</v>
          </cell>
          <cell r="D199">
            <v>-1938.46</v>
          </cell>
          <cell r="E199">
            <v>-1163.57</v>
          </cell>
          <cell r="F199">
            <v>-290</v>
          </cell>
          <cell r="G199">
            <v>-1804.1699999999996</v>
          </cell>
          <cell r="H199">
            <v>-1.52</v>
          </cell>
          <cell r="I199">
            <v>-1.77</v>
          </cell>
        </row>
        <row r="200">
          <cell r="A200">
            <v>23800</v>
          </cell>
          <cell r="B200" t="str">
            <v>SITHE___INDEPEND</v>
          </cell>
          <cell r="C200">
            <v>123.06000000000016</v>
          </cell>
          <cell r="D200">
            <v>-94.370000000000033</v>
          </cell>
          <cell r="E200">
            <v>295.10000000000019</v>
          </cell>
          <cell r="F200">
            <v>-18.940000000000001</v>
          </cell>
          <cell r="G200">
            <v>-88.06</v>
          </cell>
          <cell r="H200">
            <v>0</v>
          </cell>
          <cell r="I200">
            <v>29.33</v>
          </cell>
        </row>
        <row r="201">
          <cell r="A201">
            <v>23801</v>
          </cell>
          <cell r="B201" t="str">
            <v>SELKIRK___l</v>
          </cell>
          <cell r="C201">
            <v>-5191.2700000000004</v>
          </cell>
          <cell r="D201">
            <v>-1942.82</v>
          </cell>
          <cell r="E201">
            <v>-1156.9399999999998</v>
          </cell>
          <cell r="F201">
            <v>-288.66000000000003</v>
          </cell>
          <cell r="G201">
            <v>-1799.24</v>
          </cell>
          <cell r="H201">
            <v>-1.68</v>
          </cell>
          <cell r="I201">
            <v>-1.9300000000000002</v>
          </cell>
        </row>
        <row r="202">
          <cell r="A202">
            <v>23802</v>
          </cell>
          <cell r="B202" t="str">
            <v>INDECK___CORINTH</v>
          </cell>
          <cell r="C202">
            <v>-6059.3600000000006</v>
          </cell>
          <cell r="D202">
            <v>-2333.0500000000006</v>
          </cell>
          <cell r="E202">
            <v>-1445.83</v>
          </cell>
          <cell r="F202">
            <v>-377.34999999999997</v>
          </cell>
          <cell r="G202">
            <v>-1900.0300000000002</v>
          </cell>
          <cell r="H202">
            <v>-1.52</v>
          </cell>
          <cell r="I202">
            <v>-1.58</v>
          </cell>
        </row>
        <row r="203">
          <cell r="A203">
            <v>23803</v>
          </cell>
          <cell r="B203" t="str">
            <v>BURROWS___LYONSDAL</v>
          </cell>
          <cell r="C203">
            <v>103.49999999999999</v>
          </cell>
          <cell r="D203">
            <v>15.030000000000001</v>
          </cell>
          <cell r="E203">
            <v>75.839999999999989</v>
          </cell>
          <cell r="F203">
            <v>13.82</v>
          </cell>
          <cell r="G203">
            <v>0</v>
          </cell>
          <cell r="H203">
            <v>7.0000000000000007E-2</v>
          </cell>
          <cell r="I203">
            <v>-1.26</v>
          </cell>
        </row>
        <row r="204">
          <cell r="A204">
            <v>23804</v>
          </cell>
          <cell r="B204" t="str">
            <v>IP___TICONDEROGA</v>
          </cell>
          <cell r="C204">
            <v>-6393.6200000000008</v>
          </cell>
          <cell r="D204">
            <v>-2486.9500000000003</v>
          </cell>
          <cell r="E204">
            <v>-1597.1200000000001</v>
          </cell>
          <cell r="F204">
            <v>-444.76</v>
          </cell>
          <cell r="G204">
            <v>-1859.6299999999999</v>
          </cell>
          <cell r="H204">
            <v>-1.71</v>
          </cell>
          <cell r="I204">
            <v>-3.45</v>
          </cell>
        </row>
        <row r="205">
          <cell r="A205">
            <v>23805</v>
          </cell>
          <cell r="B205" t="str">
            <v>WATERTOWN___HYD</v>
          </cell>
          <cell r="C205">
            <v>-25.640000000000022</v>
          </cell>
          <cell r="D205">
            <v>-48.87</v>
          </cell>
          <cell r="E205">
            <v>75.009999999999977</v>
          </cell>
          <cell r="F205">
            <v>-6.34</v>
          </cell>
          <cell r="G205">
            <v>-40.950000000000003</v>
          </cell>
          <cell r="H205">
            <v>0.17</v>
          </cell>
          <cell r="I205">
            <v>-4.66</v>
          </cell>
        </row>
        <row r="206">
          <cell r="A206">
            <v>23807</v>
          </cell>
          <cell r="B206" t="str">
            <v>DOGLEVILLE___HYD</v>
          </cell>
          <cell r="C206">
            <v>155.58000000000001</v>
          </cell>
          <cell r="D206">
            <v>35.050000000000004</v>
          </cell>
          <cell r="E206">
            <v>63.209999999999987</v>
          </cell>
          <cell r="F206">
            <v>21.07</v>
          </cell>
          <cell r="G206">
            <v>36.290000000000006</v>
          </cell>
          <cell r="H206">
            <v>-0.04</v>
          </cell>
          <cell r="I206">
            <v>0</v>
          </cell>
        </row>
        <row r="207">
          <cell r="A207">
            <v>23808</v>
          </cell>
          <cell r="B207" t="str">
            <v>GENERAL___MILLS</v>
          </cell>
          <cell r="C207">
            <v>-750.94999999999993</v>
          </cell>
          <cell r="D207">
            <v>-120.82999999999998</v>
          </cell>
          <cell r="E207">
            <v>-139.46999999999997</v>
          </cell>
          <cell r="F207">
            <v>-89.27000000000001</v>
          </cell>
          <cell r="G207">
            <v>-399.79999999999995</v>
          </cell>
          <cell r="H207">
            <v>0</v>
          </cell>
          <cell r="I207">
            <v>-1.58</v>
          </cell>
        </row>
        <row r="208">
          <cell r="A208">
            <v>23809</v>
          </cell>
          <cell r="B208" t="str">
            <v>US___GYPSUM</v>
          </cell>
          <cell r="C208">
            <v>-530.54</v>
          </cell>
          <cell r="D208">
            <v>-181.2</v>
          </cell>
          <cell r="E208">
            <v>-88.889999999999986</v>
          </cell>
          <cell r="F208">
            <v>-76.709999999999994</v>
          </cell>
          <cell r="G208">
            <v>-182.77000000000004</v>
          </cell>
          <cell r="H208">
            <v>0</v>
          </cell>
          <cell r="I208">
            <v>-0.97</v>
          </cell>
        </row>
        <row r="209">
          <cell r="A209">
            <v>23810</v>
          </cell>
          <cell r="B209" t="str">
            <v>HUDSON AVE_GT_3</v>
          </cell>
          <cell r="C209">
            <v>-14603.520000000002</v>
          </cell>
          <cell r="D209">
            <v>-4368.3200000000015</v>
          </cell>
          <cell r="E209">
            <v>-5315.329999999999</v>
          </cell>
          <cell r="F209">
            <v>-2207.83</v>
          </cell>
          <cell r="G209">
            <v>-2219.4400000000005</v>
          </cell>
          <cell r="H209">
            <v>-435.06</v>
          </cell>
          <cell r="I209">
            <v>-57.540000000000006</v>
          </cell>
        </row>
        <row r="210">
          <cell r="A210">
            <v>23811</v>
          </cell>
          <cell r="B210" t="str">
            <v>NEG WEST___LANCASTR</v>
          </cell>
          <cell r="C210">
            <v>-847.91</v>
          </cell>
          <cell r="D210">
            <v>-143.24</v>
          </cell>
          <cell r="E210">
            <v>-190.79000000000002</v>
          </cell>
          <cell r="F210">
            <v>-103.45</v>
          </cell>
          <cell r="G210">
            <v>-408.20999999999992</v>
          </cell>
          <cell r="H210">
            <v>0</v>
          </cell>
          <cell r="I210">
            <v>-2.2200000000000002</v>
          </cell>
        </row>
        <row r="211">
          <cell r="A211">
            <v>23856</v>
          </cell>
          <cell r="B211" t="str">
            <v>FIBERTEK___ENERGY</v>
          </cell>
          <cell r="C211">
            <v>-328.55</v>
          </cell>
          <cell r="D211">
            <v>-132.72</v>
          </cell>
          <cell r="E211">
            <v>-22.880000000000024</v>
          </cell>
          <cell r="F211">
            <v>-29.510000000000005</v>
          </cell>
          <cell r="G211">
            <v>-135.04000000000002</v>
          </cell>
          <cell r="H211">
            <v>0</v>
          </cell>
          <cell r="I211">
            <v>-8.4</v>
          </cell>
        </row>
        <row r="212">
          <cell r="A212">
            <v>23857</v>
          </cell>
          <cell r="B212" t="str">
            <v>CARTHAGE___PAPER</v>
          </cell>
          <cell r="C212">
            <v>8.35</v>
          </cell>
          <cell r="D212">
            <v>-33.06</v>
          </cell>
          <cell r="E212">
            <v>77.63000000000001</v>
          </cell>
          <cell r="F212">
            <v>1.2400000000000002</v>
          </cell>
          <cell r="G212">
            <v>-33.490000000000009</v>
          </cell>
          <cell r="H212">
            <v>0.19</v>
          </cell>
          <cell r="I212">
            <v>-4.16</v>
          </cell>
        </row>
        <row r="213">
          <cell r="A213">
            <v>23858</v>
          </cell>
          <cell r="B213" t="str">
            <v>NSINS_S._GLNS_FALLS</v>
          </cell>
          <cell r="C213">
            <v>-6038.8999999999987</v>
          </cell>
          <cell r="D213">
            <v>-2332.2999999999997</v>
          </cell>
          <cell r="E213">
            <v>-1437.56</v>
          </cell>
          <cell r="F213">
            <v>-376.15</v>
          </cell>
          <cell r="G213">
            <v>-1889.7</v>
          </cell>
          <cell r="H213">
            <v>-1.5299999999999998</v>
          </cell>
          <cell r="I213">
            <v>-1.66</v>
          </cell>
        </row>
        <row r="214">
          <cell r="A214">
            <v>23895</v>
          </cell>
          <cell r="B214" t="str">
            <v>CH_RES_NIAGARA</v>
          </cell>
          <cell r="C214">
            <v>-240.49000000000007</v>
          </cell>
          <cell r="D214">
            <v>77.659999999999982</v>
          </cell>
          <cell r="E214">
            <v>-91.16</v>
          </cell>
          <cell r="F214">
            <v>-80.330000000000013</v>
          </cell>
          <cell r="G214">
            <v>-146.54000000000002</v>
          </cell>
          <cell r="H214">
            <v>0</v>
          </cell>
          <cell r="I214">
            <v>-0.12</v>
          </cell>
        </row>
        <row r="215">
          <cell r="A215">
            <v>23900</v>
          </cell>
          <cell r="B215" t="str">
            <v>FORT ORANGE____</v>
          </cell>
          <cell r="C215">
            <v>-5830.8500000000013</v>
          </cell>
          <cell r="D215">
            <v>-2138.4700000000003</v>
          </cell>
          <cell r="E215">
            <v>-1487.8300000000002</v>
          </cell>
          <cell r="F215">
            <v>-406.97</v>
          </cell>
          <cell r="G215">
            <v>-1792.64</v>
          </cell>
          <cell r="H215">
            <v>-1.68</v>
          </cell>
          <cell r="I215">
            <v>-3.26</v>
          </cell>
        </row>
        <row r="216">
          <cell r="A216">
            <v>23901</v>
          </cell>
          <cell r="B216" t="str">
            <v>NEPA___ENERGY</v>
          </cell>
          <cell r="C216">
            <v>-1065.8900000000001</v>
          </cell>
          <cell r="D216">
            <v>-236.15000000000006</v>
          </cell>
          <cell r="E216">
            <v>-264.78000000000003</v>
          </cell>
          <cell r="F216">
            <v>-119.08000000000001</v>
          </cell>
          <cell r="G216">
            <v>-442.8</v>
          </cell>
          <cell r="H216">
            <v>0</v>
          </cell>
          <cell r="I216">
            <v>-3.0799999999999996</v>
          </cell>
        </row>
        <row r="217">
          <cell r="A217">
            <v>23902</v>
          </cell>
          <cell r="B217" t="str">
            <v>SITHE___MASSENA</v>
          </cell>
          <cell r="C217">
            <v>122.61</v>
          </cell>
          <cell r="D217">
            <v>19.639999999999997</v>
          </cell>
          <cell r="E217">
            <v>59.49</v>
          </cell>
          <cell r="F217">
            <v>9.4799999999999986</v>
          </cell>
          <cell r="G217">
            <v>33.129999999999995</v>
          </cell>
          <cell r="H217">
            <v>0.87</v>
          </cell>
          <cell r="I217">
            <v>0</v>
          </cell>
        </row>
        <row r="218">
          <cell r="A218">
            <v>23903</v>
          </cell>
          <cell r="B218" t="str">
            <v>AMERICAN___BRASS</v>
          </cell>
          <cell r="C218">
            <v>-418.62999999999994</v>
          </cell>
          <cell r="D218">
            <v>-17.189999999999998</v>
          </cell>
          <cell r="E218">
            <v>-104.73</v>
          </cell>
          <cell r="F218">
            <v>-82.85</v>
          </cell>
          <cell r="G218">
            <v>-212.70999999999998</v>
          </cell>
          <cell r="H218">
            <v>0</v>
          </cell>
          <cell r="I218">
            <v>-1.1499999999999999</v>
          </cell>
        </row>
        <row r="219">
          <cell r="A219">
            <v>23913</v>
          </cell>
          <cell r="B219" t="str">
            <v>NEG NORTH___LWR_SARANAC</v>
          </cell>
          <cell r="C219">
            <v>196.8</v>
          </cell>
          <cell r="D219">
            <v>8.5300000000000082</v>
          </cell>
          <cell r="E219">
            <v>89.16</v>
          </cell>
          <cell r="F219">
            <v>11.45</v>
          </cell>
          <cell r="G219">
            <v>87.09</v>
          </cell>
          <cell r="H219">
            <v>0.84</v>
          </cell>
          <cell r="I219">
            <v>-0.27</v>
          </cell>
        </row>
        <row r="220">
          <cell r="A220">
            <v>23914</v>
          </cell>
          <cell r="B220" t="str">
            <v>RUSSELL___STATION</v>
          </cell>
          <cell r="C220">
            <v>-331.37000000000012</v>
          </cell>
          <cell r="D220">
            <v>-110.98000000000002</v>
          </cell>
          <cell r="E220">
            <v>-12.060000000000027</v>
          </cell>
          <cell r="F220">
            <v>-64.650000000000006</v>
          </cell>
          <cell r="G220">
            <v>-143.58000000000001</v>
          </cell>
          <cell r="H220">
            <v>0</v>
          </cell>
          <cell r="I220">
            <v>-9.9999999999999992E-2</v>
          </cell>
        </row>
        <row r="221">
          <cell r="A221">
            <v>23915</v>
          </cell>
          <cell r="B221" t="str">
            <v>NEG NORTH___ALICE_FALLS</v>
          </cell>
          <cell r="C221">
            <v>196.63</v>
          </cell>
          <cell r="D221">
            <v>8.4500000000000099</v>
          </cell>
          <cell r="E221">
            <v>89.07</v>
          </cell>
          <cell r="F221">
            <v>11.45</v>
          </cell>
          <cell r="G221">
            <v>87.09</v>
          </cell>
          <cell r="H221">
            <v>0.84</v>
          </cell>
          <cell r="I221">
            <v>-0.27</v>
          </cell>
        </row>
        <row r="222">
          <cell r="A222">
            <v>23982</v>
          </cell>
          <cell r="B222" t="str">
            <v>INDECK___OLEAN</v>
          </cell>
          <cell r="C222">
            <v>-840.93999999999994</v>
          </cell>
          <cell r="D222">
            <v>-154.42000000000002</v>
          </cell>
          <cell r="E222">
            <v>-166.31</v>
          </cell>
          <cell r="F222">
            <v>-101.16</v>
          </cell>
          <cell r="G222">
            <v>-417.1099999999999</v>
          </cell>
          <cell r="H222">
            <v>0</v>
          </cell>
          <cell r="I222">
            <v>-1.94</v>
          </cell>
        </row>
        <row r="223">
          <cell r="A223">
            <v>23983</v>
          </cell>
          <cell r="B223" t="str">
            <v>CH_RES_BVR_FALLS</v>
          </cell>
          <cell r="C223">
            <v>303.76</v>
          </cell>
          <cell r="D223">
            <v>97.7</v>
          </cell>
          <cell r="E223">
            <v>86.160000000000011</v>
          </cell>
          <cell r="F223">
            <v>38.35</v>
          </cell>
          <cell r="G223">
            <v>80.039999999999992</v>
          </cell>
          <cell r="H223">
            <v>1.51</v>
          </cell>
          <cell r="I223">
            <v>0</v>
          </cell>
        </row>
        <row r="224">
          <cell r="A224">
            <v>23985</v>
          </cell>
          <cell r="B224" t="str">
            <v>CH_RES_SYRACUSE</v>
          </cell>
          <cell r="C224">
            <v>-328.55</v>
          </cell>
          <cell r="D224">
            <v>-132.72</v>
          </cell>
          <cell r="E224">
            <v>-22.880000000000024</v>
          </cell>
          <cell r="F224">
            <v>-29.510000000000005</v>
          </cell>
          <cell r="G224">
            <v>-135.04000000000002</v>
          </cell>
          <cell r="H224">
            <v>0</v>
          </cell>
          <cell r="I224">
            <v>-8.4</v>
          </cell>
        </row>
        <row r="225">
          <cell r="A225">
            <v>23986</v>
          </cell>
          <cell r="B225" t="str">
            <v>ONONDAGA___COGEN</v>
          </cell>
          <cell r="C225">
            <v>-328.55</v>
          </cell>
          <cell r="D225">
            <v>-132.72</v>
          </cell>
          <cell r="E225">
            <v>-22.880000000000024</v>
          </cell>
          <cell r="F225">
            <v>-29.510000000000005</v>
          </cell>
          <cell r="G225">
            <v>-135.04000000000002</v>
          </cell>
          <cell r="H225">
            <v>0</v>
          </cell>
          <cell r="I225">
            <v>-8.4</v>
          </cell>
        </row>
        <row r="226">
          <cell r="A226">
            <v>23987</v>
          </cell>
          <cell r="B226" t="str">
            <v>ONONDAGA_REF_OCCRA</v>
          </cell>
          <cell r="C226">
            <v>-294.52000000000004</v>
          </cell>
          <cell r="D226">
            <v>-128.54000000000002</v>
          </cell>
          <cell r="E226">
            <v>-0.2700000000000049</v>
          </cell>
          <cell r="F226">
            <v>-28.689999999999998</v>
          </cell>
          <cell r="G226">
            <v>-129.47999999999999</v>
          </cell>
          <cell r="H226">
            <v>0</v>
          </cell>
          <cell r="I226">
            <v>-7.54</v>
          </cell>
        </row>
        <row r="227">
          <cell r="A227">
            <v>23988</v>
          </cell>
          <cell r="B227" t="str">
            <v>IP CORINTH___1</v>
          </cell>
          <cell r="C227">
            <v>-6059.3600000000006</v>
          </cell>
          <cell r="D227">
            <v>-2333.0500000000006</v>
          </cell>
          <cell r="E227">
            <v>-1445.83</v>
          </cell>
          <cell r="F227">
            <v>-377.34999999999997</v>
          </cell>
          <cell r="G227">
            <v>-1900.0300000000002</v>
          </cell>
          <cell r="H227">
            <v>-1.52</v>
          </cell>
          <cell r="I227">
            <v>-1.58</v>
          </cell>
        </row>
        <row r="228">
          <cell r="A228">
            <v>23990</v>
          </cell>
          <cell r="B228" t="str">
            <v>PROJECT___ORANGE</v>
          </cell>
          <cell r="C228">
            <v>-215.89</v>
          </cell>
          <cell r="D228">
            <v>-116.24</v>
          </cell>
          <cell r="E228">
            <v>41.40000000000002</v>
          </cell>
          <cell r="F228">
            <v>-25.249999999999996</v>
          </cell>
          <cell r="G228">
            <v>-114.36</v>
          </cell>
          <cell r="H228">
            <v>0</v>
          </cell>
          <cell r="I228">
            <v>-1.44</v>
          </cell>
        </row>
        <row r="229">
          <cell r="A229">
            <v>24000</v>
          </cell>
          <cell r="B229" t="str">
            <v>PLEASANTVLY___LBMP</v>
          </cell>
          <cell r="C229">
            <v>-11041.159999999998</v>
          </cell>
          <cell r="D229">
            <v>-3317.389999999999</v>
          </cell>
          <cell r="E229">
            <v>-4448.95</v>
          </cell>
          <cell r="F229">
            <v>-1749.72</v>
          </cell>
          <cell r="G229">
            <v>-1502.38</v>
          </cell>
          <cell r="H229">
            <v>-4.41</v>
          </cell>
          <cell r="I229">
            <v>-18.310000000000002</v>
          </cell>
        </row>
        <row r="230">
          <cell r="A230">
            <v>24008</v>
          </cell>
          <cell r="B230" t="str">
            <v>NYISO_LBMP_REFERENCE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24010</v>
          </cell>
          <cell r="B231" t="str">
            <v>AMERICAN_REF_FUEL</v>
          </cell>
          <cell r="C231">
            <v>-348.88000000000005</v>
          </cell>
          <cell r="D231">
            <v>25.949999999999982</v>
          </cell>
          <cell r="E231">
            <v>-100.44000000000003</v>
          </cell>
          <cell r="F231">
            <v>-82.53</v>
          </cell>
          <cell r="G231">
            <v>-190.79</v>
          </cell>
          <cell r="H231">
            <v>0</v>
          </cell>
          <cell r="I231">
            <v>-1.0699999999999998</v>
          </cell>
        </row>
        <row r="232">
          <cell r="A232">
            <v>24011</v>
          </cell>
          <cell r="B232" t="str">
            <v>ADK HUDSON___FALLS</v>
          </cell>
          <cell r="C232">
            <v>-6027.7299999999977</v>
          </cell>
          <cell r="D232">
            <v>-2329.6199999999994</v>
          </cell>
          <cell r="E232">
            <v>-1434.6699999999998</v>
          </cell>
          <cell r="F232">
            <v>-377.15000000000003</v>
          </cell>
          <cell r="G232">
            <v>-1883.0699999999997</v>
          </cell>
          <cell r="H232">
            <v>-1.5299999999999998</v>
          </cell>
          <cell r="I232">
            <v>-1.69</v>
          </cell>
        </row>
        <row r="233">
          <cell r="A233">
            <v>24013</v>
          </cell>
          <cell r="B233" t="str">
            <v>LITTLE FALLS___HYD</v>
          </cell>
          <cell r="C233">
            <v>155.58000000000001</v>
          </cell>
          <cell r="D233">
            <v>35.050000000000004</v>
          </cell>
          <cell r="E233">
            <v>63.209999999999987</v>
          </cell>
          <cell r="F233">
            <v>21.07</v>
          </cell>
          <cell r="G233">
            <v>36.290000000000006</v>
          </cell>
          <cell r="H233">
            <v>-0.04</v>
          </cell>
          <cell r="I233">
            <v>0</v>
          </cell>
        </row>
        <row r="234">
          <cell r="A234">
            <v>24014</v>
          </cell>
          <cell r="B234" t="str">
            <v>LONG_LAKE_PHOENIX</v>
          </cell>
          <cell r="C234">
            <v>-249.53</v>
          </cell>
          <cell r="D234">
            <v>-109.97</v>
          </cell>
          <cell r="E234">
            <v>1.9999999999999805</v>
          </cell>
          <cell r="F234">
            <v>-23.549999999999997</v>
          </cell>
          <cell r="G234">
            <v>-107</v>
          </cell>
          <cell r="H234">
            <v>0</v>
          </cell>
          <cell r="I234">
            <v>-11.01</v>
          </cell>
        </row>
        <row r="235">
          <cell r="A235">
            <v>24015</v>
          </cell>
          <cell r="B235" t="str">
            <v>MEDINA___POWER</v>
          </cell>
          <cell r="C235">
            <v>-738.99999999999989</v>
          </cell>
          <cell r="D235">
            <v>-80.890000000000015</v>
          </cell>
          <cell r="E235">
            <v>-154.50999999999996</v>
          </cell>
          <cell r="F235">
            <v>-93.089999999999989</v>
          </cell>
          <cell r="G235">
            <v>-408.76999999999992</v>
          </cell>
          <cell r="H235">
            <v>0</v>
          </cell>
          <cell r="I235">
            <v>-1.7400000000000002</v>
          </cell>
        </row>
        <row r="236">
          <cell r="A236">
            <v>24016</v>
          </cell>
          <cell r="B236" t="str">
            <v>HARZA MOOSE___RIVER</v>
          </cell>
          <cell r="C236">
            <v>103.49999999999999</v>
          </cell>
          <cell r="D236">
            <v>15.030000000000001</v>
          </cell>
          <cell r="E236">
            <v>75.839999999999989</v>
          </cell>
          <cell r="F236">
            <v>13.82</v>
          </cell>
          <cell r="G236">
            <v>0</v>
          </cell>
          <cell r="H236">
            <v>7.0000000000000007E-2</v>
          </cell>
          <cell r="I236">
            <v>-1.26</v>
          </cell>
        </row>
        <row r="237">
          <cell r="A237">
            <v>24017</v>
          </cell>
          <cell r="B237" t="str">
            <v>SYRACUSE___POWER</v>
          </cell>
          <cell r="C237">
            <v>-294.52000000000004</v>
          </cell>
          <cell r="D237">
            <v>-128.54000000000002</v>
          </cell>
          <cell r="E237">
            <v>-0.2700000000000049</v>
          </cell>
          <cell r="F237">
            <v>-28.689999999999998</v>
          </cell>
          <cell r="G237">
            <v>-129.47999999999999</v>
          </cell>
          <cell r="H237">
            <v>0</v>
          </cell>
          <cell r="I237">
            <v>-7.54</v>
          </cell>
        </row>
        <row r="238">
          <cell r="A238">
            <v>24018</v>
          </cell>
          <cell r="B238" t="str">
            <v>CRESCENT___HYD</v>
          </cell>
          <cell r="C238">
            <v>-5636.4599999999991</v>
          </cell>
          <cell r="D238">
            <v>-2197.98</v>
          </cell>
          <cell r="E238">
            <v>-1290.76</v>
          </cell>
          <cell r="F238">
            <v>-307.95</v>
          </cell>
          <cell r="G238">
            <v>-1835.7599999999998</v>
          </cell>
          <cell r="H238">
            <v>-1.68</v>
          </cell>
          <cell r="I238">
            <v>-2.33</v>
          </cell>
        </row>
        <row r="239">
          <cell r="A239">
            <v>24019</v>
          </cell>
          <cell r="B239" t="str">
            <v>INDIAN POINT_GT_3</v>
          </cell>
          <cell r="C239">
            <v>-10216.69</v>
          </cell>
          <cell r="D239">
            <v>-3393.150000000001</v>
          </cell>
          <cell r="E239">
            <v>-4154.21</v>
          </cell>
          <cell r="F239">
            <v>-1576.8700000000001</v>
          </cell>
          <cell r="G239">
            <v>-1227.47</v>
          </cell>
          <cell r="H239">
            <v>139.6</v>
          </cell>
          <cell r="I239">
            <v>-4.59</v>
          </cell>
        </row>
        <row r="240">
          <cell r="A240">
            <v>24020</v>
          </cell>
          <cell r="B240" t="str">
            <v>VISCHER___FERRY HYD</v>
          </cell>
          <cell r="C240">
            <v>-5636.4599999999991</v>
          </cell>
          <cell r="D240">
            <v>-2197.98</v>
          </cell>
          <cell r="E240">
            <v>-1290.76</v>
          </cell>
          <cell r="F240">
            <v>-307.95</v>
          </cell>
          <cell r="G240">
            <v>-1835.7599999999998</v>
          </cell>
          <cell r="H240">
            <v>-1.68</v>
          </cell>
          <cell r="I240">
            <v>-2.33</v>
          </cell>
        </row>
        <row r="241">
          <cell r="A241">
            <v>24021</v>
          </cell>
          <cell r="B241" t="str">
            <v>SITHE___OGDNSBRG</v>
          </cell>
          <cell r="C241">
            <v>111.91000000000003</v>
          </cell>
          <cell r="D241">
            <v>13.85</v>
          </cell>
          <cell r="E241">
            <v>63.360000000000007</v>
          </cell>
          <cell r="F241">
            <v>7.9</v>
          </cell>
          <cell r="G241">
            <v>26.01</v>
          </cell>
          <cell r="H241">
            <v>0.79</v>
          </cell>
          <cell r="I241">
            <v>0</v>
          </cell>
        </row>
        <row r="242">
          <cell r="A242">
            <v>24023</v>
          </cell>
          <cell r="B242" t="str">
            <v>PYRITES___HYD</v>
          </cell>
          <cell r="C242">
            <v>74.959999999999994</v>
          </cell>
          <cell r="D242">
            <v>11.5</v>
          </cell>
          <cell r="E242">
            <v>53.36</v>
          </cell>
          <cell r="F242">
            <v>7.13</v>
          </cell>
          <cell r="G242">
            <v>3.1900000000000004</v>
          </cell>
          <cell r="H242">
            <v>0.72</v>
          </cell>
          <cell r="I242">
            <v>-0.94</v>
          </cell>
        </row>
        <row r="243">
          <cell r="A243">
            <v>24024</v>
          </cell>
          <cell r="B243" t="str">
            <v>SITHE___BATAVIA</v>
          </cell>
          <cell r="C243">
            <v>-505.40000000000003</v>
          </cell>
          <cell r="D243">
            <v>-172.29</v>
          </cell>
          <cell r="E243">
            <v>-80.239999999999966</v>
          </cell>
          <cell r="F243">
            <v>-75.97999999999999</v>
          </cell>
          <cell r="G243">
            <v>-176.77000000000004</v>
          </cell>
          <cell r="H243">
            <v>0</v>
          </cell>
          <cell r="I243">
            <v>-0.12</v>
          </cell>
        </row>
        <row r="244">
          <cell r="A244">
            <v>24026</v>
          </cell>
          <cell r="B244" t="str">
            <v>OXBOW____</v>
          </cell>
          <cell r="C244">
            <v>-335.46</v>
          </cell>
          <cell r="D244">
            <v>29.099999999999994</v>
          </cell>
          <cell r="E244">
            <v>-100.19999999999997</v>
          </cell>
          <cell r="F244">
            <v>-82.49</v>
          </cell>
          <cell r="G244">
            <v>-180.8</v>
          </cell>
          <cell r="H244">
            <v>0</v>
          </cell>
          <cell r="I244">
            <v>-1.0699999999999998</v>
          </cell>
        </row>
        <row r="245">
          <cell r="A245">
            <v>24028</v>
          </cell>
          <cell r="B245" t="str">
            <v>ADK S GLENS___FALLS</v>
          </cell>
          <cell r="C245">
            <v>-6027.7299999999977</v>
          </cell>
          <cell r="D245">
            <v>-2329.6199999999994</v>
          </cell>
          <cell r="E245">
            <v>-1434.6699999999998</v>
          </cell>
          <cell r="F245">
            <v>-377.15000000000003</v>
          </cell>
          <cell r="G245">
            <v>-1883.0699999999997</v>
          </cell>
          <cell r="H245">
            <v>-1.5299999999999998</v>
          </cell>
          <cell r="I245">
            <v>-1.69</v>
          </cell>
        </row>
        <row r="246">
          <cell r="A246">
            <v>24031</v>
          </cell>
          <cell r="B246" t="str">
            <v>HOLTSVIL 1-5___GRP1</v>
          </cell>
          <cell r="C246">
            <v>-30329.339999999997</v>
          </cell>
          <cell r="D246">
            <v>-7248.33</v>
          </cell>
          <cell r="E246">
            <v>-8227.56</v>
          </cell>
          <cell r="F246">
            <v>-5722.6099999999988</v>
          </cell>
          <cell r="G246">
            <v>-6105.9800000000005</v>
          </cell>
          <cell r="H246">
            <v>-2381.6</v>
          </cell>
          <cell r="I246">
            <v>-643.2600000000001</v>
          </cell>
        </row>
        <row r="247">
          <cell r="A247">
            <v>24032</v>
          </cell>
          <cell r="B247" t="str">
            <v>HOLTSVIL6-10___GRP2</v>
          </cell>
          <cell r="C247">
            <v>-30333.260000000006</v>
          </cell>
          <cell r="D247">
            <v>-7239.0700000000024</v>
          </cell>
          <cell r="E247">
            <v>-8228.3000000000011</v>
          </cell>
          <cell r="F247">
            <v>-5726.4</v>
          </cell>
          <cell r="G247">
            <v>-6105.65</v>
          </cell>
          <cell r="H247">
            <v>-2390.4599999999996</v>
          </cell>
          <cell r="I247">
            <v>-643.38000000000011</v>
          </cell>
        </row>
        <row r="248">
          <cell r="A248">
            <v>24033</v>
          </cell>
          <cell r="B248" t="str">
            <v>BARRETT 9-12___GRP3</v>
          </cell>
          <cell r="C248">
            <v>-32414.379999999997</v>
          </cell>
          <cell r="D248">
            <v>-7370.8900000000021</v>
          </cell>
          <cell r="E248">
            <v>-8228.3399999999983</v>
          </cell>
          <cell r="F248">
            <v>-5687.3699999999981</v>
          </cell>
          <cell r="G248">
            <v>-6471.28</v>
          </cell>
          <cell r="H248">
            <v>-4032.1800000000003</v>
          </cell>
          <cell r="I248">
            <v>-624.31999999999994</v>
          </cell>
        </row>
        <row r="249">
          <cell r="A249">
            <v>24034</v>
          </cell>
          <cell r="B249" t="str">
            <v>BARRETT 1-8___GRP4</v>
          </cell>
          <cell r="C249">
            <v>-32414.379999999997</v>
          </cell>
          <cell r="D249">
            <v>-7370.8900000000021</v>
          </cell>
          <cell r="E249">
            <v>-8228.3399999999983</v>
          </cell>
          <cell r="F249">
            <v>-5687.3699999999981</v>
          </cell>
          <cell r="G249">
            <v>-6471.28</v>
          </cell>
          <cell r="H249">
            <v>-4032.1800000000003</v>
          </cell>
          <cell r="I249">
            <v>-624.31999999999994</v>
          </cell>
        </row>
        <row r="250">
          <cell r="A250">
            <v>24038</v>
          </cell>
          <cell r="B250" t="str">
            <v>WADING RIVER_1-3_GRP5</v>
          </cell>
          <cell r="C250">
            <v>-30328.38</v>
          </cell>
          <cell r="D250">
            <v>-7247.0399999999991</v>
          </cell>
          <cell r="E250">
            <v>-8227.369999999999</v>
          </cell>
          <cell r="F250">
            <v>-5722.7499999999991</v>
          </cell>
          <cell r="G250">
            <v>-6105.2300000000014</v>
          </cell>
          <cell r="H250">
            <v>-2382.75</v>
          </cell>
          <cell r="I250">
            <v>-643.24</v>
          </cell>
        </row>
        <row r="251">
          <cell r="A251">
            <v>24039</v>
          </cell>
          <cell r="B251" t="str">
            <v>GARDENVILLE___LBMP</v>
          </cell>
          <cell r="C251">
            <v>-824.64</v>
          </cell>
          <cell r="D251">
            <v>-153.48999999999998</v>
          </cell>
          <cell r="E251">
            <v>-137.69000000000003</v>
          </cell>
          <cell r="F251">
            <v>-89.13000000000001</v>
          </cell>
          <cell r="G251">
            <v>-442.74999999999994</v>
          </cell>
          <cell r="H251">
            <v>0</v>
          </cell>
          <cell r="I251">
            <v>-1.58</v>
          </cell>
        </row>
        <row r="252">
          <cell r="A252">
            <v>24041</v>
          </cell>
          <cell r="B252" t="str">
            <v>SENECA OSWGO___HYD</v>
          </cell>
          <cell r="C252">
            <v>-245.07999999999998</v>
          </cell>
          <cell r="D252">
            <v>-110.38</v>
          </cell>
          <cell r="E252">
            <v>6.2699999999999907</v>
          </cell>
          <cell r="F252">
            <v>-23.549999999999997</v>
          </cell>
          <cell r="G252">
            <v>-107</v>
          </cell>
          <cell r="H252">
            <v>0</v>
          </cell>
          <cell r="I252">
            <v>-10.42</v>
          </cell>
        </row>
        <row r="253">
          <cell r="A253">
            <v>24042</v>
          </cell>
          <cell r="B253" t="str">
            <v>N SALMON___HYD</v>
          </cell>
          <cell r="C253">
            <v>102.22000000000001</v>
          </cell>
          <cell r="D253">
            <v>-21.550000000000004</v>
          </cell>
          <cell r="E253">
            <v>69.480000000000018</v>
          </cell>
          <cell r="F253">
            <v>6.13</v>
          </cell>
          <cell r="G253">
            <v>47.34</v>
          </cell>
          <cell r="H253">
            <v>0.82</v>
          </cell>
          <cell r="I253">
            <v>0</v>
          </cell>
        </row>
        <row r="254">
          <cell r="A254">
            <v>24043</v>
          </cell>
          <cell r="B254" t="str">
            <v>S SALMON___HYD</v>
          </cell>
          <cell r="C254">
            <v>-195.27</v>
          </cell>
          <cell r="D254">
            <v>-94.27</v>
          </cell>
          <cell r="E254">
            <v>19.449999999999985</v>
          </cell>
          <cell r="F254">
            <v>-20.290000000000003</v>
          </cell>
          <cell r="G254">
            <v>-92.6</v>
          </cell>
          <cell r="H254">
            <v>0.06</v>
          </cell>
          <cell r="I254">
            <v>-7.62</v>
          </cell>
        </row>
        <row r="255">
          <cell r="A255">
            <v>24044</v>
          </cell>
          <cell r="B255" t="str">
            <v>OSWEGATCHIE___HYD</v>
          </cell>
          <cell r="C255">
            <v>84.389999999999986</v>
          </cell>
          <cell r="D255">
            <v>8.27</v>
          </cell>
          <cell r="E255">
            <v>67.489999999999995</v>
          </cell>
          <cell r="F255">
            <v>7.9399999999999995</v>
          </cell>
          <cell r="G255">
            <v>2.08</v>
          </cell>
          <cell r="H255">
            <v>0.47</v>
          </cell>
          <cell r="I255">
            <v>-1.86</v>
          </cell>
        </row>
        <row r="256">
          <cell r="A256">
            <v>24046</v>
          </cell>
          <cell r="B256" t="str">
            <v>OAK ORCHARD___HYD</v>
          </cell>
          <cell r="C256">
            <v>-355.33</v>
          </cell>
          <cell r="D256">
            <v>-115.97</v>
          </cell>
          <cell r="E256">
            <v>-27.91</v>
          </cell>
          <cell r="F256">
            <v>-65.25</v>
          </cell>
          <cell r="G256">
            <v>-146.09999999999997</v>
          </cell>
          <cell r="H256">
            <v>0</v>
          </cell>
          <cell r="I256">
            <v>-9.9999999999999992E-2</v>
          </cell>
        </row>
        <row r="257">
          <cell r="A257">
            <v>24047</v>
          </cell>
          <cell r="B257" t="str">
            <v>BLACK RIVER___HYD</v>
          </cell>
          <cell r="C257">
            <v>-25.640000000000022</v>
          </cell>
          <cell r="D257">
            <v>-48.87</v>
          </cell>
          <cell r="E257">
            <v>75.009999999999977</v>
          </cell>
          <cell r="F257">
            <v>-6.34</v>
          </cell>
          <cell r="G257">
            <v>-40.950000000000003</v>
          </cell>
          <cell r="H257">
            <v>0.17</v>
          </cell>
          <cell r="I257">
            <v>-4.66</v>
          </cell>
        </row>
        <row r="258">
          <cell r="A258">
            <v>24048</v>
          </cell>
          <cell r="B258" t="str">
            <v>BEAVER RIVER___HYD</v>
          </cell>
          <cell r="C258">
            <v>86.94</v>
          </cell>
          <cell r="D258">
            <v>-4.5100000000000007</v>
          </cell>
          <cell r="E258">
            <v>85.93</v>
          </cell>
          <cell r="F258">
            <v>7.99</v>
          </cell>
          <cell r="G258">
            <v>0</v>
          </cell>
          <cell r="H258">
            <v>0.25</v>
          </cell>
          <cell r="I258">
            <v>-2.72</v>
          </cell>
        </row>
        <row r="259">
          <cell r="A259">
            <v>24049</v>
          </cell>
          <cell r="B259" t="str">
            <v>WEST CANADA___HYD</v>
          </cell>
          <cell r="C259">
            <v>155.58000000000001</v>
          </cell>
          <cell r="D259">
            <v>35.050000000000004</v>
          </cell>
          <cell r="E259">
            <v>63.209999999999987</v>
          </cell>
          <cell r="F259">
            <v>21.07</v>
          </cell>
          <cell r="G259">
            <v>36.290000000000006</v>
          </cell>
          <cell r="H259">
            <v>-0.04</v>
          </cell>
          <cell r="I259">
            <v>0</v>
          </cell>
        </row>
        <row r="260">
          <cell r="A260">
            <v>24050</v>
          </cell>
          <cell r="B260" t="str">
            <v>E_CANADA_MHWK_HY</v>
          </cell>
          <cell r="C260">
            <v>155.58000000000001</v>
          </cell>
          <cell r="D260">
            <v>35.050000000000004</v>
          </cell>
          <cell r="E260">
            <v>63.209999999999987</v>
          </cell>
          <cell r="F260">
            <v>21.07</v>
          </cell>
          <cell r="G260">
            <v>36.290000000000006</v>
          </cell>
          <cell r="H260">
            <v>-0.04</v>
          </cell>
          <cell r="I260">
            <v>0</v>
          </cell>
        </row>
        <row r="261">
          <cell r="A261">
            <v>24051</v>
          </cell>
          <cell r="B261" t="str">
            <v>E_CANADA_CAP_HY</v>
          </cell>
          <cell r="C261">
            <v>-7036.66</v>
          </cell>
          <cell r="D261">
            <v>-2502.35</v>
          </cell>
          <cell r="E261">
            <v>-1838.9799999999998</v>
          </cell>
          <cell r="F261">
            <v>-385.81999999999994</v>
          </cell>
          <cell r="G261">
            <v>-2308.9200000000005</v>
          </cell>
          <cell r="H261">
            <v>0</v>
          </cell>
          <cell r="I261">
            <v>-0.59000000000000008</v>
          </cell>
        </row>
        <row r="262">
          <cell r="A262">
            <v>24053</v>
          </cell>
          <cell r="B262" t="str">
            <v>NM_ST_REGIS___HYD</v>
          </cell>
          <cell r="C262">
            <v>116.65000000000002</v>
          </cell>
          <cell r="D262">
            <v>14.420000000000002</v>
          </cell>
          <cell r="E262">
            <v>68.700000000000017</v>
          </cell>
          <cell r="F262">
            <v>7.52</v>
          </cell>
          <cell r="G262">
            <v>26.22</v>
          </cell>
          <cell r="H262">
            <v>0.73</v>
          </cell>
          <cell r="I262">
            <v>-0.94</v>
          </cell>
        </row>
        <row r="263">
          <cell r="A263">
            <v>24054</v>
          </cell>
          <cell r="B263" t="str">
            <v>FRANKLIN_FALL_HYD</v>
          </cell>
          <cell r="C263">
            <v>102.22000000000001</v>
          </cell>
          <cell r="D263">
            <v>-21.550000000000004</v>
          </cell>
          <cell r="E263">
            <v>69.480000000000018</v>
          </cell>
          <cell r="F263">
            <v>6.13</v>
          </cell>
          <cell r="G263">
            <v>47.34</v>
          </cell>
          <cell r="H263">
            <v>0.82</v>
          </cell>
          <cell r="I263">
            <v>0</v>
          </cell>
        </row>
        <row r="264">
          <cell r="A264">
            <v>24055</v>
          </cell>
          <cell r="B264" t="str">
            <v>NM NORTH___NUG</v>
          </cell>
          <cell r="C264">
            <v>122.61</v>
          </cell>
          <cell r="D264">
            <v>19.639999999999997</v>
          </cell>
          <cell r="E264">
            <v>59.49</v>
          </cell>
          <cell r="F264">
            <v>9.4799999999999986</v>
          </cell>
          <cell r="G264">
            <v>33.129999999999995</v>
          </cell>
          <cell r="H264">
            <v>0.87</v>
          </cell>
          <cell r="I264">
            <v>0</v>
          </cell>
        </row>
        <row r="265">
          <cell r="A265">
            <v>24056</v>
          </cell>
          <cell r="B265" t="str">
            <v>UPPER RAQUET___HYD</v>
          </cell>
          <cell r="C265">
            <v>70.639999999999986</v>
          </cell>
          <cell r="D265">
            <v>11.67</v>
          </cell>
          <cell r="E265">
            <v>48.989999999999995</v>
          </cell>
          <cell r="F265">
            <v>7.13</v>
          </cell>
          <cell r="G265">
            <v>3.16</v>
          </cell>
          <cell r="H265">
            <v>0.71</v>
          </cell>
          <cell r="I265">
            <v>-1.02</v>
          </cell>
        </row>
        <row r="266">
          <cell r="A266">
            <v>24057</v>
          </cell>
          <cell r="B266" t="str">
            <v>LOWER RAQUET___HYD</v>
          </cell>
          <cell r="C266">
            <v>70.639999999999986</v>
          </cell>
          <cell r="D266">
            <v>11.67</v>
          </cell>
          <cell r="E266">
            <v>48.989999999999995</v>
          </cell>
          <cell r="F266">
            <v>7.13</v>
          </cell>
          <cell r="G266">
            <v>3.16</v>
          </cell>
          <cell r="H266">
            <v>0.71</v>
          </cell>
          <cell r="I266">
            <v>-1.02</v>
          </cell>
        </row>
        <row r="267">
          <cell r="A267">
            <v>24058</v>
          </cell>
          <cell r="B267" t="str">
            <v>UPPER HUDSON___HYD</v>
          </cell>
          <cell r="C267">
            <v>-6059.3600000000006</v>
          </cell>
          <cell r="D267">
            <v>-2333.0500000000006</v>
          </cell>
          <cell r="E267">
            <v>-1445.83</v>
          </cell>
          <cell r="F267">
            <v>-377.34999999999997</v>
          </cell>
          <cell r="G267">
            <v>-1900.0300000000002</v>
          </cell>
          <cell r="H267">
            <v>-1.52</v>
          </cell>
          <cell r="I267">
            <v>-1.58</v>
          </cell>
        </row>
        <row r="268">
          <cell r="A268">
            <v>24059</v>
          </cell>
          <cell r="B268" t="str">
            <v>LOWER___HUDSON</v>
          </cell>
          <cell r="C268">
            <v>-5636.4599999999991</v>
          </cell>
          <cell r="D268">
            <v>-2197.98</v>
          </cell>
          <cell r="E268">
            <v>-1290.76</v>
          </cell>
          <cell r="F268">
            <v>-307.95</v>
          </cell>
          <cell r="G268">
            <v>-1835.7599999999998</v>
          </cell>
          <cell r="H268">
            <v>-1.68</v>
          </cell>
          <cell r="I268">
            <v>-2.33</v>
          </cell>
        </row>
        <row r="269">
          <cell r="A269">
            <v>24060</v>
          </cell>
          <cell r="B269" t="str">
            <v>CARR STREET_E._SYR</v>
          </cell>
          <cell r="C269">
            <v>-220.36999999999995</v>
          </cell>
          <cell r="D269">
            <v>-118.11999999999998</v>
          </cell>
          <cell r="E269">
            <v>41.72</v>
          </cell>
          <cell r="F269">
            <v>-25.770000000000003</v>
          </cell>
          <cell r="G269">
            <v>-117.02999999999997</v>
          </cell>
          <cell r="H269">
            <v>0</v>
          </cell>
          <cell r="I269">
            <v>-1.17</v>
          </cell>
        </row>
        <row r="270">
          <cell r="A270">
            <v>24062</v>
          </cell>
          <cell r="B270" t="str">
            <v>N.E._GEN_SANDY PD</v>
          </cell>
          <cell r="C270">
            <v>-7270.619999999999</v>
          </cell>
          <cell r="D270">
            <v>-3362.6299999999987</v>
          </cell>
          <cell r="E270">
            <v>-2118.15</v>
          </cell>
          <cell r="F270">
            <v>-691.43000000000006</v>
          </cell>
          <cell r="G270">
            <v>-1345.96</v>
          </cell>
          <cell r="H270">
            <v>64.47</v>
          </cell>
          <cell r="I270">
            <v>183.08</v>
          </cell>
        </row>
        <row r="271">
          <cell r="A271">
            <v>24063</v>
          </cell>
          <cell r="B271" t="str">
            <v>O.H._GEN_BRUCE</v>
          </cell>
          <cell r="C271">
            <v>566.38</v>
          </cell>
          <cell r="D271">
            <v>158.31000000000006</v>
          </cell>
          <cell r="E271">
            <v>-62.95000000000001</v>
          </cell>
          <cell r="F271">
            <v>-52.550000000000026</v>
          </cell>
          <cell r="G271">
            <v>266.48</v>
          </cell>
          <cell r="H271">
            <v>66.78</v>
          </cell>
          <cell r="I271">
            <v>190.30999999999997</v>
          </cell>
        </row>
        <row r="272">
          <cell r="A272">
            <v>24065</v>
          </cell>
          <cell r="B272" t="str">
            <v>PJM_GEN_KEYSTONE</v>
          </cell>
          <cell r="C272">
            <v>685.67999999999984</v>
          </cell>
          <cell r="D272">
            <v>842.15999999999985</v>
          </cell>
          <cell r="E272">
            <v>-356.38000000000005</v>
          </cell>
          <cell r="F272">
            <v>-115.26999999999998</v>
          </cell>
          <cell r="G272">
            <v>-62.840000000000011</v>
          </cell>
          <cell r="H272">
            <v>167.76</v>
          </cell>
          <cell r="I272">
            <v>210.25</v>
          </cell>
        </row>
        <row r="273">
          <cell r="A273">
            <v>24077</v>
          </cell>
          <cell r="B273" t="str">
            <v>GOWANUS_GT1_1</v>
          </cell>
          <cell r="C273">
            <v>-32278.349999999995</v>
          </cell>
          <cell r="D273">
            <v>-6669.3199999999979</v>
          </cell>
          <cell r="E273">
            <v>-12434.819999999998</v>
          </cell>
          <cell r="F273">
            <v>-8309.4500000000007</v>
          </cell>
          <cell r="G273">
            <v>-3608.78</v>
          </cell>
          <cell r="H273">
            <v>-694.2700000000001</v>
          </cell>
          <cell r="I273">
            <v>-561.70999999999992</v>
          </cell>
        </row>
        <row r="274">
          <cell r="A274">
            <v>24078</v>
          </cell>
          <cell r="B274" t="str">
            <v>GOWANUS_GT1_2</v>
          </cell>
          <cell r="C274">
            <v>-32278.349999999995</v>
          </cell>
          <cell r="D274">
            <v>-6669.3199999999979</v>
          </cell>
          <cell r="E274">
            <v>-12434.819999999998</v>
          </cell>
          <cell r="F274">
            <v>-8309.4500000000007</v>
          </cell>
          <cell r="G274">
            <v>-3608.78</v>
          </cell>
          <cell r="H274">
            <v>-694.2700000000001</v>
          </cell>
          <cell r="I274">
            <v>-561.70999999999992</v>
          </cell>
        </row>
        <row r="275">
          <cell r="A275">
            <v>24079</v>
          </cell>
          <cell r="B275" t="str">
            <v>GOWANUS_GT1_3</v>
          </cell>
          <cell r="C275">
            <v>-32278.349999999995</v>
          </cell>
          <cell r="D275">
            <v>-6669.3199999999979</v>
          </cell>
          <cell r="E275">
            <v>-12434.819999999998</v>
          </cell>
          <cell r="F275">
            <v>-8309.4500000000007</v>
          </cell>
          <cell r="G275">
            <v>-3608.78</v>
          </cell>
          <cell r="H275">
            <v>-694.2700000000001</v>
          </cell>
          <cell r="I275">
            <v>-561.70999999999992</v>
          </cell>
        </row>
        <row r="276">
          <cell r="A276">
            <v>24080</v>
          </cell>
          <cell r="B276" t="str">
            <v>GOWANUS_GT1_4</v>
          </cell>
          <cell r="C276">
            <v>-32278.349999999995</v>
          </cell>
          <cell r="D276">
            <v>-6669.3199999999979</v>
          </cell>
          <cell r="E276">
            <v>-12434.819999999998</v>
          </cell>
          <cell r="F276">
            <v>-8309.4500000000007</v>
          </cell>
          <cell r="G276">
            <v>-3608.78</v>
          </cell>
          <cell r="H276">
            <v>-694.2700000000001</v>
          </cell>
          <cell r="I276">
            <v>-561.70999999999992</v>
          </cell>
        </row>
        <row r="277">
          <cell r="A277">
            <v>24084</v>
          </cell>
          <cell r="B277" t="str">
            <v>GOWANUS_GT1_5</v>
          </cell>
          <cell r="C277">
            <v>-32278.349999999995</v>
          </cell>
          <cell r="D277">
            <v>-6669.3199999999979</v>
          </cell>
          <cell r="E277">
            <v>-12434.819999999998</v>
          </cell>
          <cell r="F277">
            <v>-8309.4500000000007</v>
          </cell>
          <cell r="G277">
            <v>-3608.78</v>
          </cell>
          <cell r="H277">
            <v>-694.2700000000001</v>
          </cell>
          <cell r="I277">
            <v>-561.70999999999992</v>
          </cell>
        </row>
        <row r="278">
          <cell r="A278">
            <v>24094</v>
          </cell>
          <cell r="B278" t="str">
            <v>ASTORIA_GT2_1</v>
          </cell>
          <cell r="C278">
            <v>-32239.649999999994</v>
          </cell>
          <cell r="D278">
            <v>-6675.1699999999983</v>
          </cell>
          <cell r="E278">
            <v>-12418.89</v>
          </cell>
          <cell r="F278">
            <v>-8309.4500000000007</v>
          </cell>
          <cell r="G278">
            <v>-3580.19</v>
          </cell>
          <cell r="H278">
            <v>-694.2600000000001</v>
          </cell>
          <cell r="I278">
            <v>-561.68999999999994</v>
          </cell>
        </row>
        <row r="279">
          <cell r="A279">
            <v>24095</v>
          </cell>
          <cell r="B279" t="str">
            <v>ASTORIA_GT2_2</v>
          </cell>
          <cell r="C279">
            <v>-32259.609999999993</v>
          </cell>
          <cell r="D279">
            <v>-6675.1699999999983</v>
          </cell>
          <cell r="E279">
            <v>-12438.849999999999</v>
          </cell>
          <cell r="F279">
            <v>-8309.4500000000007</v>
          </cell>
          <cell r="G279">
            <v>-3580.19</v>
          </cell>
          <cell r="H279">
            <v>-694.2600000000001</v>
          </cell>
          <cell r="I279">
            <v>-561.68999999999994</v>
          </cell>
        </row>
        <row r="280">
          <cell r="A280">
            <v>24096</v>
          </cell>
          <cell r="B280" t="str">
            <v>ASTORIA_GT2_3</v>
          </cell>
          <cell r="C280">
            <v>-32259.609999999993</v>
          </cell>
          <cell r="D280">
            <v>-6675.1699999999983</v>
          </cell>
          <cell r="E280">
            <v>-12438.849999999999</v>
          </cell>
          <cell r="F280">
            <v>-8309.4500000000007</v>
          </cell>
          <cell r="G280">
            <v>-3580.19</v>
          </cell>
          <cell r="H280">
            <v>-694.2600000000001</v>
          </cell>
          <cell r="I280">
            <v>-561.68999999999994</v>
          </cell>
        </row>
        <row r="281">
          <cell r="A281">
            <v>24097</v>
          </cell>
          <cell r="B281" t="str">
            <v>ASTORIA_GT2_4</v>
          </cell>
          <cell r="C281">
            <v>-32259.609999999993</v>
          </cell>
          <cell r="D281">
            <v>-6675.1699999999983</v>
          </cell>
          <cell r="E281">
            <v>-12438.849999999999</v>
          </cell>
          <cell r="F281">
            <v>-8309.4500000000007</v>
          </cell>
          <cell r="G281">
            <v>-3580.19</v>
          </cell>
          <cell r="H281">
            <v>-694.2600000000001</v>
          </cell>
          <cell r="I281">
            <v>-561.68999999999994</v>
          </cell>
        </row>
        <row r="282">
          <cell r="A282">
            <v>24098</v>
          </cell>
          <cell r="B282" t="str">
            <v>ASTORIA_GT3_1</v>
          </cell>
          <cell r="C282">
            <v>-32259.609999999993</v>
          </cell>
          <cell r="D282">
            <v>-6675.1699999999983</v>
          </cell>
          <cell r="E282">
            <v>-12438.849999999999</v>
          </cell>
          <cell r="F282">
            <v>-8309.4500000000007</v>
          </cell>
          <cell r="G282">
            <v>-3580.19</v>
          </cell>
          <cell r="H282">
            <v>-694.2600000000001</v>
          </cell>
          <cell r="I282">
            <v>-561.68999999999994</v>
          </cell>
        </row>
        <row r="283">
          <cell r="A283">
            <v>24099</v>
          </cell>
          <cell r="B283" t="str">
            <v>ASTORIA_GT3_2</v>
          </cell>
          <cell r="C283">
            <v>-32259.609999999993</v>
          </cell>
          <cell r="D283">
            <v>-6675.1699999999983</v>
          </cell>
          <cell r="E283">
            <v>-12438.849999999999</v>
          </cell>
          <cell r="F283">
            <v>-8309.4500000000007</v>
          </cell>
          <cell r="G283">
            <v>-3580.19</v>
          </cell>
          <cell r="H283">
            <v>-694.2600000000001</v>
          </cell>
          <cell r="I283">
            <v>-561.68999999999994</v>
          </cell>
        </row>
        <row r="284">
          <cell r="A284">
            <v>24100</v>
          </cell>
          <cell r="B284" t="str">
            <v>ASTORIA_GT3_3</v>
          </cell>
          <cell r="C284">
            <v>-32259.609999999993</v>
          </cell>
          <cell r="D284">
            <v>-6675.1699999999983</v>
          </cell>
          <cell r="E284">
            <v>-12438.849999999999</v>
          </cell>
          <cell r="F284">
            <v>-8309.4500000000007</v>
          </cell>
          <cell r="G284">
            <v>-3580.19</v>
          </cell>
          <cell r="H284">
            <v>-694.2600000000001</v>
          </cell>
          <cell r="I284">
            <v>-561.68999999999994</v>
          </cell>
        </row>
        <row r="285">
          <cell r="A285">
            <v>24101</v>
          </cell>
          <cell r="B285" t="str">
            <v>ASTORIA_GT3_4</v>
          </cell>
          <cell r="C285">
            <v>-32259.609999999993</v>
          </cell>
          <cell r="D285">
            <v>-6675.1699999999983</v>
          </cell>
          <cell r="E285">
            <v>-12438.849999999999</v>
          </cell>
          <cell r="F285">
            <v>-8309.4500000000007</v>
          </cell>
          <cell r="G285">
            <v>-3580.19</v>
          </cell>
          <cell r="H285">
            <v>-694.2600000000001</v>
          </cell>
          <cell r="I285">
            <v>-561.68999999999994</v>
          </cell>
        </row>
        <row r="286">
          <cell r="A286">
            <v>24102</v>
          </cell>
          <cell r="B286" t="str">
            <v>ASTORIA_GT4_1</v>
          </cell>
          <cell r="C286">
            <v>-32259.609999999993</v>
          </cell>
          <cell r="D286">
            <v>-6675.1699999999983</v>
          </cell>
          <cell r="E286">
            <v>-12438.849999999999</v>
          </cell>
          <cell r="F286">
            <v>-8309.4500000000007</v>
          </cell>
          <cell r="G286">
            <v>-3580.19</v>
          </cell>
          <cell r="H286">
            <v>-694.2600000000001</v>
          </cell>
          <cell r="I286">
            <v>-561.68999999999994</v>
          </cell>
        </row>
        <row r="287">
          <cell r="A287">
            <v>24103</v>
          </cell>
          <cell r="B287" t="str">
            <v>ASTORIA_GT4_2</v>
          </cell>
          <cell r="C287">
            <v>-32259.609999999993</v>
          </cell>
          <cell r="D287">
            <v>-6675.1699999999983</v>
          </cell>
          <cell r="E287">
            <v>-12438.849999999999</v>
          </cell>
          <cell r="F287">
            <v>-8309.4500000000007</v>
          </cell>
          <cell r="G287">
            <v>-3580.19</v>
          </cell>
          <cell r="H287">
            <v>-694.2600000000001</v>
          </cell>
          <cell r="I287">
            <v>-561.68999999999994</v>
          </cell>
        </row>
        <row r="288">
          <cell r="A288">
            <v>24104</v>
          </cell>
          <cell r="B288" t="str">
            <v>ASTORIA_GT4_3</v>
          </cell>
          <cell r="C288">
            <v>-32259.609999999993</v>
          </cell>
          <cell r="D288">
            <v>-6675.1699999999983</v>
          </cell>
          <cell r="E288">
            <v>-12438.849999999999</v>
          </cell>
          <cell r="F288">
            <v>-8309.4500000000007</v>
          </cell>
          <cell r="G288">
            <v>-3580.19</v>
          </cell>
          <cell r="H288">
            <v>-694.2600000000001</v>
          </cell>
          <cell r="I288">
            <v>-561.68999999999994</v>
          </cell>
        </row>
        <row r="289">
          <cell r="A289">
            <v>24105</v>
          </cell>
          <cell r="B289" t="str">
            <v>ASTORIA_GT4_4</v>
          </cell>
          <cell r="C289">
            <v>-32259.609999999993</v>
          </cell>
          <cell r="D289">
            <v>-6675.1699999999983</v>
          </cell>
          <cell r="E289">
            <v>-12438.849999999999</v>
          </cell>
          <cell r="F289">
            <v>-8309.4500000000007</v>
          </cell>
          <cell r="G289">
            <v>-3580.19</v>
          </cell>
          <cell r="H289">
            <v>-694.2600000000001</v>
          </cell>
          <cell r="I289">
            <v>-561.68999999999994</v>
          </cell>
        </row>
        <row r="290">
          <cell r="A290">
            <v>24106</v>
          </cell>
          <cell r="B290" t="str">
            <v>ASTORIA_GT_5</v>
          </cell>
          <cell r="C290">
            <v>-32259.609999999993</v>
          </cell>
          <cell r="D290">
            <v>-6675.1699999999983</v>
          </cell>
          <cell r="E290">
            <v>-12438.849999999999</v>
          </cell>
          <cell r="F290">
            <v>-8309.4500000000007</v>
          </cell>
          <cell r="G290">
            <v>-3580.19</v>
          </cell>
          <cell r="H290">
            <v>-694.2600000000001</v>
          </cell>
          <cell r="I290">
            <v>-561.68999999999994</v>
          </cell>
        </row>
        <row r="291">
          <cell r="A291">
            <v>24107</v>
          </cell>
          <cell r="B291" t="str">
            <v>ASTORIA_GT_7</v>
          </cell>
          <cell r="C291">
            <v>-32259.609999999993</v>
          </cell>
          <cell r="D291">
            <v>-6675.1699999999983</v>
          </cell>
          <cell r="E291">
            <v>-12438.849999999999</v>
          </cell>
          <cell r="F291">
            <v>-8309.4500000000007</v>
          </cell>
          <cell r="G291">
            <v>-3580.19</v>
          </cell>
          <cell r="H291">
            <v>-694.2600000000001</v>
          </cell>
          <cell r="I291">
            <v>-561.68999999999994</v>
          </cell>
        </row>
        <row r="292">
          <cell r="A292">
            <v>24108</v>
          </cell>
          <cell r="B292" t="str">
            <v>ASTORIA_GT_8</v>
          </cell>
          <cell r="C292">
            <v>-32259.609999999993</v>
          </cell>
          <cell r="D292">
            <v>-6675.1699999999983</v>
          </cell>
          <cell r="E292">
            <v>-12438.849999999999</v>
          </cell>
          <cell r="F292">
            <v>-8309.4500000000007</v>
          </cell>
          <cell r="G292">
            <v>-3580.19</v>
          </cell>
          <cell r="H292">
            <v>-694.2600000000001</v>
          </cell>
          <cell r="I292">
            <v>-561.68999999999994</v>
          </cell>
        </row>
        <row r="293">
          <cell r="A293">
            <v>24109</v>
          </cell>
          <cell r="B293" t="str">
            <v>ASTORIA_GT_9</v>
          </cell>
          <cell r="C293">
            <v>-32259.609999999993</v>
          </cell>
          <cell r="D293">
            <v>-6675.1699999999983</v>
          </cell>
          <cell r="E293">
            <v>-12438.849999999999</v>
          </cell>
          <cell r="F293">
            <v>-8309.4500000000007</v>
          </cell>
          <cell r="G293">
            <v>-3580.19</v>
          </cell>
          <cell r="H293">
            <v>-694.2600000000001</v>
          </cell>
          <cell r="I293">
            <v>-561.68999999999994</v>
          </cell>
        </row>
        <row r="294">
          <cell r="A294">
            <v>24110</v>
          </cell>
          <cell r="B294" t="str">
            <v>ASTORIA_GT_10</v>
          </cell>
          <cell r="C294">
            <v>-32254.959999999992</v>
          </cell>
          <cell r="D294">
            <v>-6669.3199999999979</v>
          </cell>
          <cell r="E294">
            <v>-12434.819999999998</v>
          </cell>
          <cell r="F294">
            <v>-8309.4500000000007</v>
          </cell>
          <cell r="G294">
            <v>-3585.42</v>
          </cell>
          <cell r="H294">
            <v>-694.2600000000001</v>
          </cell>
          <cell r="I294">
            <v>-561.68999999999994</v>
          </cell>
        </row>
        <row r="295">
          <cell r="A295">
            <v>24111</v>
          </cell>
          <cell r="B295" t="str">
            <v>GOWANUS_GT1_6</v>
          </cell>
          <cell r="C295">
            <v>-32278.349999999995</v>
          </cell>
          <cell r="D295">
            <v>-6669.3199999999979</v>
          </cell>
          <cell r="E295">
            <v>-12434.819999999998</v>
          </cell>
          <cell r="F295">
            <v>-8309.4500000000007</v>
          </cell>
          <cell r="G295">
            <v>-3608.78</v>
          </cell>
          <cell r="H295">
            <v>-694.2700000000001</v>
          </cell>
          <cell r="I295">
            <v>-561.70999999999992</v>
          </cell>
        </row>
        <row r="296">
          <cell r="A296">
            <v>24112</v>
          </cell>
          <cell r="B296" t="str">
            <v>GOWANUS_GT1_7</v>
          </cell>
          <cell r="C296">
            <v>-32278.349999999995</v>
          </cell>
          <cell r="D296">
            <v>-6669.3199999999979</v>
          </cell>
          <cell r="E296">
            <v>-12434.819999999998</v>
          </cell>
          <cell r="F296">
            <v>-8309.4500000000007</v>
          </cell>
          <cell r="G296">
            <v>-3608.78</v>
          </cell>
          <cell r="H296">
            <v>-694.2700000000001</v>
          </cell>
          <cell r="I296">
            <v>-561.70999999999992</v>
          </cell>
        </row>
        <row r="297">
          <cell r="A297">
            <v>24113</v>
          </cell>
          <cell r="B297" t="str">
            <v>GOWANUS_GT1_8</v>
          </cell>
          <cell r="C297">
            <v>-32278.349999999995</v>
          </cell>
          <cell r="D297">
            <v>-6669.3199999999979</v>
          </cell>
          <cell r="E297">
            <v>-12434.819999999998</v>
          </cell>
          <cell r="F297">
            <v>-8309.4500000000007</v>
          </cell>
          <cell r="G297">
            <v>-3608.78</v>
          </cell>
          <cell r="H297">
            <v>-694.2700000000001</v>
          </cell>
          <cell r="I297">
            <v>-561.70999999999992</v>
          </cell>
        </row>
        <row r="298">
          <cell r="A298">
            <v>24114</v>
          </cell>
          <cell r="B298" t="str">
            <v>GOWANUS_GT2_1</v>
          </cell>
          <cell r="C298">
            <v>-32278.349999999995</v>
          </cell>
          <cell r="D298">
            <v>-6669.3199999999979</v>
          </cell>
          <cell r="E298">
            <v>-12434.819999999998</v>
          </cell>
          <cell r="F298">
            <v>-8309.4500000000007</v>
          </cell>
          <cell r="G298">
            <v>-3608.78</v>
          </cell>
          <cell r="H298">
            <v>-694.2700000000001</v>
          </cell>
          <cell r="I298">
            <v>-561.70999999999992</v>
          </cell>
        </row>
        <row r="299">
          <cell r="A299">
            <v>24115</v>
          </cell>
          <cell r="B299" t="str">
            <v>GOWANUS_GT2_2</v>
          </cell>
          <cell r="C299">
            <v>-32278.349999999995</v>
          </cell>
          <cell r="D299">
            <v>-6669.3199999999979</v>
          </cell>
          <cell r="E299">
            <v>-12434.819999999998</v>
          </cell>
          <cell r="F299">
            <v>-8309.4500000000007</v>
          </cell>
          <cell r="G299">
            <v>-3608.78</v>
          </cell>
          <cell r="H299">
            <v>-694.2700000000001</v>
          </cell>
          <cell r="I299">
            <v>-561.70999999999992</v>
          </cell>
        </row>
        <row r="300">
          <cell r="A300">
            <v>24116</v>
          </cell>
          <cell r="B300" t="str">
            <v>GOWANUS_GT2_3</v>
          </cell>
          <cell r="C300">
            <v>-32278.349999999995</v>
          </cell>
          <cell r="D300">
            <v>-6669.3199999999979</v>
          </cell>
          <cell r="E300">
            <v>-12434.819999999998</v>
          </cell>
          <cell r="F300">
            <v>-8309.4500000000007</v>
          </cell>
          <cell r="G300">
            <v>-3608.78</v>
          </cell>
          <cell r="H300">
            <v>-694.2700000000001</v>
          </cell>
          <cell r="I300">
            <v>-561.70999999999992</v>
          </cell>
        </row>
        <row r="301">
          <cell r="A301">
            <v>24117</v>
          </cell>
          <cell r="B301" t="str">
            <v>GOWANUS_GT2_4</v>
          </cell>
          <cell r="C301">
            <v>-32278.349999999995</v>
          </cell>
          <cell r="D301">
            <v>-6669.3199999999979</v>
          </cell>
          <cell r="E301">
            <v>-12434.819999999998</v>
          </cell>
          <cell r="F301">
            <v>-8309.4500000000007</v>
          </cell>
          <cell r="G301">
            <v>-3608.78</v>
          </cell>
          <cell r="H301">
            <v>-694.2700000000001</v>
          </cell>
          <cell r="I301">
            <v>-561.70999999999992</v>
          </cell>
        </row>
        <row r="302">
          <cell r="A302">
            <v>24118</v>
          </cell>
          <cell r="B302" t="str">
            <v>GOWANUS_GT2_5</v>
          </cell>
          <cell r="C302">
            <v>-32278.349999999995</v>
          </cell>
          <cell r="D302">
            <v>-6669.3199999999979</v>
          </cell>
          <cell r="E302">
            <v>-12434.819999999998</v>
          </cell>
          <cell r="F302">
            <v>-8309.4500000000007</v>
          </cell>
          <cell r="G302">
            <v>-3608.78</v>
          </cell>
          <cell r="H302">
            <v>-694.2700000000001</v>
          </cell>
          <cell r="I302">
            <v>-561.70999999999992</v>
          </cell>
        </row>
        <row r="303">
          <cell r="A303">
            <v>24119</v>
          </cell>
          <cell r="B303" t="str">
            <v>GOWANUS_GT2_6</v>
          </cell>
          <cell r="C303">
            <v>-32278.349999999995</v>
          </cell>
          <cell r="D303">
            <v>-6669.3199999999979</v>
          </cell>
          <cell r="E303">
            <v>-12434.819999999998</v>
          </cell>
          <cell r="F303">
            <v>-8309.4500000000007</v>
          </cell>
          <cell r="G303">
            <v>-3608.78</v>
          </cell>
          <cell r="H303">
            <v>-694.2700000000001</v>
          </cell>
          <cell r="I303">
            <v>-561.70999999999992</v>
          </cell>
        </row>
        <row r="304">
          <cell r="A304">
            <v>24120</v>
          </cell>
          <cell r="B304" t="str">
            <v>GOWANUS_GT2_7</v>
          </cell>
          <cell r="C304">
            <v>-32278.349999999995</v>
          </cell>
          <cell r="D304">
            <v>-6669.3199999999979</v>
          </cell>
          <cell r="E304">
            <v>-12434.819999999998</v>
          </cell>
          <cell r="F304">
            <v>-8309.4500000000007</v>
          </cell>
          <cell r="G304">
            <v>-3608.78</v>
          </cell>
          <cell r="H304">
            <v>-694.2700000000001</v>
          </cell>
          <cell r="I304">
            <v>-561.70999999999992</v>
          </cell>
        </row>
        <row r="305">
          <cell r="A305">
            <v>24121</v>
          </cell>
          <cell r="B305" t="str">
            <v>GOWANUS_GT2_8</v>
          </cell>
          <cell r="C305">
            <v>-32278.349999999995</v>
          </cell>
          <cell r="D305">
            <v>-6669.3199999999979</v>
          </cell>
          <cell r="E305">
            <v>-12434.819999999998</v>
          </cell>
          <cell r="F305">
            <v>-8309.4500000000007</v>
          </cell>
          <cell r="G305">
            <v>-3608.78</v>
          </cell>
          <cell r="H305">
            <v>-694.2700000000001</v>
          </cell>
          <cell r="I305">
            <v>-561.70999999999992</v>
          </cell>
        </row>
        <row r="306">
          <cell r="A306">
            <v>24122</v>
          </cell>
          <cell r="B306" t="str">
            <v>GOWANUS_GT3_1</v>
          </cell>
          <cell r="C306">
            <v>-32278.349999999995</v>
          </cell>
          <cell r="D306">
            <v>-6669.3199999999979</v>
          </cell>
          <cell r="E306">
            <v>-12434.819999999998</v>
          </cell>
          <cell r="F306">
            <v>-8309.4500000000007</v>
          </cell>
          <cell r="G306">
            <v>-3608.78</v>
          </cell>
          <cell r="H306">
            <v>-694.2700000000001</v>
          </cell>
          <cell r="I306">
            <v>-561.70999999999992</v>
          </cell>
        </row>
        <row r="307">
          <cell r="A307">
            <v>24123</v>
          </cell>
          <cell r="B307" t="str">
            <v>GOWANUS_GT3_2</v>
          </cell>
          <cell r="C307">
            <v>-32278.349999999995</v>
          </cell>
          <cell r="D307">
            <v>-6669.3199999999979</v>
          </cell>
          <cell r="E307">
            <v>-12434.819999999998</v>
          </cell>
          <cell r="F307">
            <v>-8309.4500000000007</v>
          </cell>
          <cell r="G307">
            <v>-3608.78</v>
          </cell>
          <cell r="H307">
            <v>-694.2700000000001</v>
          </cell>
          <cell r="I307">
            <v>-561.70999999999992</v>
          </cell>
        </row>
        <row r="308">
          <cell r="A308">
            <v>24124</v>
          </cell>
          <cell r="B308" t="str">
            <v>GOWANUS_GT3_3</v>
          </cell>
          <cell r="C308">
            <v>-32278.349999999995</v>
          </cell>
          <cell r="D308">
            <v>-6669.3199999999979</v>
          </cell>
          <cell r="E308">
            <v>-12434.819999999998</v>
          </cell>
          <cell r="F308">
            <v>-8309.4500000000007</v>
          </cell>
          <cell r="G308">
            <v>-3608.78</v>
          </cell>
          <cell r="H308">
            <v>-694.2700000000001</v>
          </cell>
          <cell r="I308">
            <v>-561.70999999999992</v>
          </cell>
        </row>
        <row r="309">
          <cell r="A309">
            <v>24125</v>
          </cell>
          <cell r="B309" t="str">
            <v>GOWANUS_GT3_4</v>
          </cell>
          <cell r="C309">
            <v>-32266.989999999998</v>
          </cell>
          <cell r="D309">
            <v>-6657.9599999999991</v>
          </cell>
          <cell r="E309">
            <v>-12434.819999999998</v>
          </cell>
          <cell r="F309">
            <v>-8309.4500000000007</v>
          </cell>
          <cell r="G309">
            <v>-3608.78</v>
          </cell>
          <cell r="H309">
            <v>-694.2700000000001</v>
          </cell>
          <cell r="I309">
            <v>-561.70999999999992</v>
          </cell>
        </row>
        <row r="310">
          <cell r="A310">
            <v>24126</v>
          </cell>
          <cell r="B310" t="str">
            <v>GOWANUS_GT3_5</v>
          </cell>
          <cell r="C310">
            <v>-32278.349999999995</v>
          </cell>
          <cell r="D310">
            <v>-6669.3199999999979</v>
          </cell>
          <cell r="E310">
            <v>-12434.819999999998</v>
          </cell>
          <cell r="F310">
            <v>-8309.4500000000007</v>
          </cell>
          <cell r="G310">
            <v>-3608.78</v>
          </cell>
          <cell r="H310">
            <v>-694.2700000000001</v>
          </cell>
          <cell r="I310">
            <v>-561.70999999999992</v>
          </cell>
        </row>
        <row r="311">
          <cell r="A311">
            <v>24127</v>
          </cell>
          <cell r="B311" t="str">
            <v>GOWANUS_GT3_6</v>
          </cell>
          <cell r="C311">
            <v>-32278.349999999995</v>
          </cell>
          <cell r="D311">
            <v>-6669.3199999999979</v>
          </cell>
          <cell r="E311">
            <v>-12434.819999999998</v>
          </cell>
          <cell r="F311">
            <v>-8309.4500000000007</v>
          </cell>
          <cell r="G311">
            <v>-3608.78</v>
          </cell>
          <cell r="H311">
            <v>-694.2700000000001</v>
          </cell>
          <cell r="I311">
            <v>-561.70999999999992</v>
          </cell>
        </row>
        <row r="312">
          <cell r="A312">
            <v>24128</v>
          </cell>
          <cell r="B312" t="str">
            <v>GOWANUS_GT3_7</v>
          </cell>
          <cell r="C312">
            <v>-32278.349999999995</v>
          </cell>
          <cell r="D312">
            <v>-6669.3199999999979</v>
          </cell>
          <cell r="E312">
            <v>-12434.819999999998</v>
          </cell>
          <cell r="F312">
            <v>-8309.4500000000007</v>
          </cell>
          <cell r="G312">
            <v>-3608.78</v>
          </cell>
          <cell r="H312">
            <v>-694.2700000000001</v>
          </cell>
          <cell r="I312">
            <v>-561.70999999999992</v>
          </cell>
        </row>
        <row r="313">
          <cell r="A313">
            <v>24129</v>
          </cell>
          <cell r="B313" t="str">
            <v>GOWANUS_GT3_8</v>
          </cell>
          <cell r="C313">
            <v>-32278.349999999995</v>
          </cell>
          <cell r="D313">
            <v>-6669.3199999999979</v>
          </cell>
          <cell r="E313">
            <v>-12434.819999999998</v>
          </cell>
          <cell r="F313">
            <v>-8309.4500000000007</v>
          </cell>
          <cell r="G313">
            <v>-3608.78</v>
          </cell>
          <cell r="H313">
            <v>-694.2700000000001</v>
          </cell>
          <cell r="I313">
            <v>-561.70999999999992</v>
          </cell>
        </row>
        <row r="314">
          <cell r="A314">
            <v>24130</v>
          </cell>
          <cell r="B314" t="str">
            <v>GOWANUS_GT4_1</v>
          </cell>
          <cell r="C314">
            <v>-32278.349999999995</v>
          </cell>
          <cell r="D314">
            <v>-6669.3199999999979</v>
          </cell>
          <cell r="E314">
            <v>-12434.819999999998</v>
          </cell>
          <cell r="F314">
            <v>-8309.4500000000007</v>
          </cell>
          <cell r="G314">
            <v>-3608.78</v>
          </cell>
          <cell r="H314">
            <v>-694.2700000000001</v>
          </cell>
          <cell r="I314">
            <v>-561.70999999999992</v>
          </cell>
        </row>
        <row r="315">
          <cell r="A315">
            <v>24131</v>
          </cell>
          <cell r="B315" t="str">
            <v>GOWANUS_GT4_2</v>
          </cell>
          <cell r="C315">
            <v>-32278.349999999995</v>
          </cell>
          <cell r="D315">
            <v>-6669.3199999999979</v>
          </cell>
          <cell r="E315">
            <v>-12434.819999999998</v>
          </cell>
          <cell r="F315">
            <v>-8309.4500000000007</v>
          </cell>
          <cell r="G315">
            <v>-3608.78</v>
          </cell>
          <cell r="H315">
            <v>-694.2700000000001</v>
          </cell>
          <cell r="I315">
            <v>-561.70999999999992</v>
          </cell>
        </row>
        <row r="316">
          <cell r="A316">
            <v>24132</v>
          </cell>
          <cell r="B316" t="str">
            <v>GOWANUS_GT4_3</v>
          </cell>
          <cell r="C316">
            <v>-32278.349999999995</v>
          </cell>
          <cell r="D316">
            <v>-6669.3199999999979</v>
          </cell>
          <cell r="E316">
            <v>-12434.819999999998</v>
          </cell>
          <cell r="F316">
            <v>-8309.4500000000007</v>
          </cell>
          <cell r="G316">
            <v>-3608.78</v>
          </cell>
          <cell r="H316">
            <v>-694.2700000000001</v>
          </cell>
          <cell r="I316">
            <v>-561.70999999999992</v>
          </cell>
        </row>
        <row r="317">
          <cell r="A317">
            <v>24133</v>
          </cell>
          <cell r="B317" t="str">
            <v>GOWANUS_GT4_4</v>
          </cell>
          <cell r="C317">
            <v>-32278.349999999995</v>
          </cell>
          <cell r="D317">
            <v>-6669.3199999999979</v>
          </cell>
          <cell r="E317">
            <v>-12434.819999999998</v>
          </cell>
          <cell r="F317">
            <v>-8309.4500000000007</v>
          </cell>
          <cell r="G317">
            <v>-3608.78</v>
          </cell>
          <cell r="H317">
            <v>-694.2700000000001</v>
          </cell>
          <cell r="I317">
            <v>-561.70999999999992</v>
          </cell>
        </row>
        <row r="318">
          <cell r="A318">
            <v>24134</v>
          </cell>
          <cell r="B318" t="str">
            <v>GOWANUS_GT4_5</v>
          </cell>
          <cell r="C318">
            <v>-32278.349999999995</v>
          </cell>
          <cell r="D318">
            <v>-6669.3199999999979</v>
          </cell>
          <cell r="E318">
            <v>-12434.819999999998</v>
          </cell>
          <cell r="F318">
            <v>-8309.4500000000007</v>
          </cell>
          <cell r="G318">
            <v>-3608.78</v>
          </cell>
          <cell r="H318">
            <v>-694.2700000000001</v>
          </cell>
          <cell r="I318">
            <v>-561.70999999999992</v>
          </cell>
        </row>
        <row r="319">
          <cell r="A319">
            <v>24135</v>
          </cell>
          <cell r="B319" t="str">
            <v>GOWANUS_GT4_6</v>
          </cell>
          <cell r="C319">
            <v>-32278.349999999995</v>
          </cell>
          <cell r="D319">
            <v>-6669.3199999999979</v>
          </cell>
          <cell r="E319">
            <v>-12434.819999999998</v>
          </cell>
          <cell r="F319">
            <v>-8309.4500000000007</v>
          </cell>
          <cell r="G319">
            <v>-3608.78</v>
          </cell>
          <cell r="H319">
            <v>-694.2700000000001</v>
          </cell>
          <cell r="I319">
            <v>-561.70999999999992</v>
          </cell>
        </row>
        <row r="320">
          <cell r="A320">
            <v>24136</v>
          </cell>
          <cell r="B320" t="str">
            <v>GOWANUS_GT4_7</v>
          </cell>
          <cell r="C320">
            <v>-32278.349999999995</v>
          </cell>
          <cell r="D320">
            <v>-6669.3199999999979</v>
          </cell>
          <cell r="E320">
            <v>-12434.819999999998</v>
          </cell>
          <cell r="F320">
            <v>-8309.4500000000007</v>
          </cell>
          <cell r="G320">
            <v>-3608.78</v>
          </cell>
          <cell r="H320">
            <v>-694.2700000000001</v>
          </cell>
          <cell r="I320">
            <v>-561.70999999999992</v>
          </cell>
        </row>
        <row r="321">
          <cell r="A321">
            <v>24137</v>
          </cell>
          <cell r="B321" t="str">
            <v>GOWANUS_GT4_8</v>
          </cell>
          <cell r="C321">
            <v>-32278.349999999995</v>
          </cell>
          <cell r="D321">
            <v>-6669.3199999999979</v>
          </cell>
          <cell r="E321">
            <v>-12434.819999999998</v>
          </cell>
          <cell r="F321">
            <v>-8309.4500000000007</v>
          </cell>
          <cell r="G321">
            <v>-3608.78</v>
          </cell>
          <cell r="H321">
            <v>-694.2700000000001</v>
          </cell>
          <cell r="I321">
            <v>-561.70999999999992</v>
          </cell>
        </row>
        <row r="322">
          <cell r="A322">
            <v>24138</v>
          </cell>
          <cell r="B322" t="str">
            <v>59TH STREET_GT_1</v>
          </cell>
          <cell r="C322">
            <v>-14603.520000000002</v>
          </cell>
          <cell r="D322">
            <v>-4368.3200000000015</v>
          </cell>
          <cell r="E322">
            <v>-5315.329999999999</v>
          </cell>
          <cell r="F322">
            <v>-2207.83</v>
          </cell>
          <cell r="G322">
            <v>-2219.4400000000005</v>
          </cell>
          <cell r="H322">
            <v>-435.06</v>
          </cell>
          <cell r="I322">
            <v>-57.540000000000006</v>
          </cell>
        </row>
        <row r="323">
          <cell r="A323">
            <v>24139</v>
          </cell>
          <cell r="B323" t="str">
            <v>INDIAN POINT_GT_1</v>
          </cell>
          <cell r="C323">
            <v>-10216.69</v>
          </cell>
          <cell r="D323">
            <v>-3393.150000000001</v>
          </cell>
          <cell r="E323">
            <v>-4154.21</v>
          </cell>
          <cell r="F323">
            <v>-1576.8700000000001</v>
          </cell>
          <cell r="G323">
            <v>-1227.47</v>
          </cell>
          <cell r="H323">
            <v>139.6</v>
          </cell>
          <cell r="I323">
            <v>-4.59</v>
          </cell>
        </row>
        <row r="324">
          <cell r="A324">
            <v>24143</v>
          </cell>
          <cell r="B324" t="str">
            <v>WESTERN_NY_WIND</v>
          </cell>
          <cell r="C324">
            <v>-517.26</v>
          </cell>
          <cell r="D324">
            <v>-176.64000000000004</v>
          </cell>
          <cell r="E324">
            <v>-84.359999999999985</v>
          </cell>
          <cell r="F324">
            <v>-76.319999999999979</v>
          </cell>
          <cell r="G324">
            <v>-179.82000000000002</v>
          </cell>
          <cell r="H324">
            <v>0</v>
          </cell>
          <cell r="I324">
            <v>-0.12</v>
          </cell>
        </row>
        <row r="325">
          <cell r="A325">
            <v>24146</v>
          </cell>
          <cell r="B325" t="str">
            <v>PGE MADISON___WINDPWR</v>
          </cell>
          <cell r="C325">
            <v>-1749.3600000000004</v>
          </cell>
          <cell r="D325">
            <v>-513.85</v>
          </cell>
          <cell r="E325">
            <v>-658.6400000000001</v>
          </cell>
          <cell r="F325">
            <v>-178.62000000000003</v>
          </cell>
          <cell r="G325">
            <v>-392.30000000000007</v>
          </cell>
          <cell r="H325">
            <v>0</v>
          </cell>
          <cell r="I325">
            <v>-5.95</v>
          </cell>
        </row>
        <row r="326">
          <cell r="A326">
            <v>24147</v>
          </cell>
          <cell r="B326" t="str">
            <v>NEG CENTRAL___STATE_STREET</v>
          </cell>
          <cell r="C326">
            <v>-485.90999999999991</v>
          </cell>
          <cell r="D326">
            <v>-156.10000000000002</v>
          </cell>
          <cell r="E326">
            <v>-85.71</v>
          </cell>
          <cell r="F326">
            <v>-68.199999999999989</v>
          </cell>
          <cell r="G326">
            <v>-169.08999999999995</v>
          </cell>
          <cell r="H326">
            <v>0</v>
          </cell>
          <cell r="I326">
            <v>-6.81</v>
          </cell>
        </row>
        <row r="327">
          <cell r="A327">
            <v>24148</v>
          </cell>
          <cell r="B327" t="str">
            <v>WALDEN___HYDRO</v>
          </cell>
          <cell r="C327">
            <v>-9268.74</v>
          </cell>
          <cell r="D327">
            <v>-2613.4900000000007</v>
          </cell>
          <cell r="E327">
            <v>-3774.12</v>
          </cell>
          <cell r="F327">
            <v>-1471.0200000000002</v>
          </cell>
          <cell r="G327">
            <v>-1406.4599999999996</v>
          </cell>
          <cell r="H327">
            <v>10.500000000000002</v>
          </cell>
          <cell r="I327">
            <v>-14.149999999999999</v>
          </cell>
        </row>
        <row r="328">
          <cell r="A328">
            <v>24149</v>
          </cell>
          <cell r="B328" t="str">
            <v>ASTORIA___2</v>
          </cell>
          <cell r="C328">
            <v>-32259.609999999993</v>
          </cell>
          <cell r="D328">
            <v>-6675.1699999999983</v>
          </cell>
          <cell r="E328">
            <v>-12438.849999999999</v>
          </cell>
          <cell r="F328">
            <v>-8309.4500000000007</v>
          </cell>
          <cell r="G328">
            <v>-3580.19</v>
          </cell>
          <cell r="H328">
            <v>-694.2600000000001</v>
          </cell>
          <cell r="I328">
            <v>-561.68999999999994</v>
          </cell>
        </row>
        <row r="329">
          <cell r="A329">
            <v>24151</v>
          </cell>
          <cell r="B329" t="str">
            <v>Stony___Brook</v>
          </cell>
          <cell r="C329">
            <v>-30320.73</v>
          </cell>
          <cell r="D329">
            <v>-7236.55</v>
          </cell>
          <cell r="E329">
            <v>-8226.4700000000012</v>
          </cell>
          <cell r="F329">
            <v>-5724.9400000000005</v>
          </cell>
          <cell r="G329">
            <v>-6101.57</v>
          </cell>
          <cell r="H329">
            <v>-2387.9599999999996</v>
          </cell>
          <cell r="I329">
            <v>-643.24</v>
          </cell>
        </row>
        <row r="330">
          <cell r="A330">
            <v>24152</v>
          </cell>
          <cell r="B330" t="str">
            <v>NYPA_KENT_____GT</v>
          </cell>
          <cell r="C330">
            <v>-23135.27</v>
          </cell>
          <cell r="D330">
            <v>-1140.92</v>
          </cell>
          <cell r="E330">
            <v>-8820.14</v>
          </cell>
          <cell r="F330">
            <v>-8309.4500000000007</v>
          </cell>
          <cell r="G330">
            <v>-3608.78</v>
          </cell>
          <cell r="H330">
            <v>-694.2700000000001</v>
          </cell>
          <cell r="I330">
            <v>-561.70999999999992</v>
          </cell>
        </row>
        <row r="331">
          <cell r="A331">
            <v>24155</v>
          </cell>
          <cell r="B331" t="str">
            <v>NYPA_POUCH1_____GT</v>
          </cell>
          <cell r="C331">
            <v>-27035.629999999997</v>
          </cell>
          <cell r="D331">
            <v>-1426.6</v>
          </cell>
          <cell r="E331">
            <v>-12434.819999999998</v>
          </cell>
          <cell r="F331">
            <v>-8309.4500000000007</v>
          </cell>
          <cell r="G331">
            <v>-3608.78</v>
          </cell>
          <cell r="H331">
            <v>-694.2700000000001</v>
          </cell>
          <cell r="I331">
            <v>-561.70999999999992</v>
          </cell>
        </row>
        <row r="332">
          <cell r="A332">
            <v>24156</v>
          </cell>
          <cell r="B332" t="str">
            <v>NYPA_GOWANUS_____GT1</v>
          </cell>
          <cell r="C332">
            <v>-4959.59</v>
          </cell>
          <cell r="D332">
            <v>0</v>
          </cell>
          <cell r="E332">
            <v>0</v>
          </cell>
          <cell r="F332">
            <v>-94.83</v>
          </cell>
          <cell r="G332">
            <v>-3608.78</v>
          </cell>
          <cell r="H332">
            <v>-694.2700000000001</v>
          </cell>
          <cell r="I332">
            <v>-561.70999999999992</v>
          </cell>
        </row>
        <row r="333">
          <cell r="A333">
            <v>24157</v>
          </cell>
          <cell r="B333" t="str">
            <v>NYPA_GOWANUS_____GT2</v>
          </cell>
          <cell r="C333">
            <v>-4959.59</v>
          </cell>
          <cell r="D333">
            <v>0</v>
          </cell>
          <cell r="E333">
            <v>0</v>
          </cell>
          <cell r="F333">
            <v>-94.83</v>
          </cell>
          <cell r="G333">
            <v>-3608.78</v>
          </cell>
          <cell r="H333">
            <v>-694.2700000000001</v>
          </cell>
          <cell r="I333">
            <v>-561.70999999999992</v>
          </cell>
        </row>
        <row r="334">
          <cell r="A334">
            <v>24158</v>
          </cell>
          <cell r="B334" t="str">
            <v>NYPA_____HELLGATE_GT1</v>
          </cell>
          <cell r="C334">
            <v>-28004.559999999994</v>
          </cell>
          <cell r="D334">
            <v>-2424.15</v>
          </cell>
          <cell r="E334">
            <v>-12434.819999999998</v>
          </cell>
          <cell r="F334">
            <v>-8309.4500000000007</v>
          </cell>
          <cell r="G334">
            <v>-3580.19</v>
          </cell>
          <cell r="H334">
            <v>-694.2600000000001</v>
          </cell>
          <cell r="I334">
            <v>-561.68999999999994</v>
          </cell>
        </row>
        <row r="335">
          <cell r="A335">
            <v>24159</v>
          </cell>
          <cell r="B335" t="str">
            <v>NYPA_____HELLGATE_GT2</v>
          </cell>
          <cell r="C335">
            <v>-28004.559999999994</v>
          </cell>
          <cell r="D335">
            <v>-2424.15</v>
          </cell>
          <cell r="E335">
            <v>-12434.819999999998</v>
          </cell>
          <cell r="F335">
            <v>-8309.4500000000007</v>
          </cell>
          <cell r="G335">
            <v>-3580.19</v>
          </cell>
          <cell r="H335">
            <v>-694.2600000000001</v>
          </cell>
          <cell r="I335">
            <v>-561.68999999999994</v>
          </cell>
        </row>
        <row r="336">
          <cell r="A336">
            <v>24160</v>
          </cell>
          <cell r="B336" t="str">
            <v>NYPA_HARLEM__RVR__GT1</v>
          </cell>
          <cell r="C336">
            <v>-28004.559999999994</v>
          </cell>
          <cell r="D336">
            <v>-2424.15</v>
          </cell>
          <cell r="E336">
            <v>-12434.819999999998</v>
          </cell>
          <cell r="F336">
            <v>-8309.4500000000007</v>
          </cell>
          <cell r="G336">
            <v>-3580.19</v>
          </cell>
          <cell r="H336">
            <v>-694.2600000000001</v>
          </cell>
          <cell r="I336">
            <v>-561.68999999999994</v>
          </cell>
        </row>
        <row r="337">
          <cell r="A337">
            <v>24161</v>
          </cell>
          <cell r="B337" t="str">
            <v>NYPA_HARLEM__RVR__GT2</v>
          </cell>
          <cell r="C337">
            <v>-28004.559999999994</v>
          </cell>
          <cell r="D337">
            <v>-2424.15</v>
          </cell>
          <cell r="E337">
            <v>-12434.819999999998</v>
          </cell>
          <cell r="F337">
            <v>-8309.4500000000007</v>
          </cell>
          <cell r="G337">
            <v>-3580.19</v>
          </cell>
          <cell r="H337">
            <v>-694.2600000000001</v>
          </cell>
          <cell r="I337">
            <v>-561.68999999999994</v>
          </cell>
        </row>
        <row r="338">
          <cell r="A338">
            <v>24162</v>
          </cell>
          <cell r="B338" t="str">
            <v>NYPA_VERNON_____GT1</v>
          </cell>
          <cell r="C338">
            <v>-28033.179999999997</v>
          </cell>
          <cell r="D338">
            <v>-2424.15</v>
          </cell>
          <cell r="E338">
            <v>-12434.819999999998</v>
          </cell>
          <cell r="F338">
            <v>-8309.4500000000007</v>
          </cell>
          <cell r="G338">
            <v>-3608.78</v>
          </cell>
          <cell r="H338">
            <v>-694.2700000000001</v>
          </cell>
          <cell r="I338">
            <v>-561.70999999999992</v>
          </cell>
        </row>
        <row r="339">
          <cell r="A339">
            <v>24163</v>
          </cell>
          <cell r="B339" t="str">
            <v>NYPA_VERNON_____GT2</v>
          </cell>
          <cell r="C339">
            <v>-28033.179999999997</v>
          </cell>
          <cell r="D339">
            <v>-2424.15</v>
          </cell>
          <cell r="E339">
            <v>-12434.819999999998</v>
          </cell>
          <cell r="F339">
            <v>-8309.4500000000007</v>
          </cell>
          <cell r="G339">
            <v>-3608.78</v>
          </cell>
          <cell r="H339">
            <v>-694.2700000000001</v>
          </cell>
          <cell r="I339">
            <v>-561.70999999999992</v>
          </cell>
        </row>
        <row r="340">
          <cell r="A340">
            <v>24164</v>
          </cell>
          <cell r="B340" t="str">
            <v>NYPA_BRENTWD_____GT</v>
          </cell>
          <cell r="C340">
            <v>-25590.930000000004</v>
          </cell>
          <cell r="D340">
            <v>-2472.5100000000002</v>
          </cell>
          <cell r="E340">
            <v>-8229.510000000002</v>
          </cell>
          <cell r="F340">
            <v>-5730.16</v>
          </cell>
          <cell r="G340">
            <v>-6110.1600000000026</v>
          </cell>
          <cell r="H340">
            <v>-2405.0099999999998</v>
          </cell>
          <cell r="I340">
            <v>-643.58000000000004</v>
          </cell>
        </row>
        <row r="341">
          <cell r="A341">
            <v>24167</v>
          </cell>
          <cell r="B341" t="str">
            <v>MODEL_CITY_ENERGY</v>
          </cell>
          <cell r="C341">
            <v>-400.32</v>
          </cell>
          <cell r="D341">
            <v>-38.370000000000005</v>
          </cell>
          <cell r="E341">
            <v>-91.839999999999975</v>
          </cell>
          <cell r="F341">
            <v>-80.5</v>
          </cell>
          <cell r="G341">
            <v>-188.55000000000004</v>
          </cell>
          <cell r="H341">
            <v>0</v>
          </cell>
          <cell r="I341">
            <v>-1.06</v>
          </cell>
        </row>
        <row r="342">
          <cell r="A342">
            <v>24168</v>
          </cell>
          <cell r="B342" t="str">
            <v>HUDSON_AVE_10</v>
          </cell>
          <cell r="C342">
            <v>-12684.51</v>
          </cell>
          <cell r="D342">
            <v>-2449.31</v>
          </cell>
          <cell r="E342">
            <v>-5315.329999999999</v>
          </cell>
          <cell r="F342">
            <v>-2207.83</v>
          </cell>
          <cell r="G342">
            <v>-2219.4400000000005</v>
          </cell>
          <cell r="H342">
            <v>-435.06</v>
          </cell>
          <cell r="I342">
            <v>-57.540000000000006</v>
          </cell>
        </row>
        <row r="343">
          <cell r="A343">
            <v>24169</v>
          </cell>
          <cell r="B343" t="str">
            <v>SITHE_IND_GS1</v>
          </cell>
          <cell r="C343">
            <v>123.06000000000016</v>
          </cell>
          <cell r="D343">
            <v>-94.370000000000033</v>
          </cell>
          <cell r="E343">
            <v>295.10000000000019</v>
          </cell>
          <cell r="F343">
            <v>-18.940000000000001</v>
          </cell>
          <cell r="G343">
            <v>-88.06</v>
          </cell>
          <cell r="H343">
            <v>0</v>
          </cell>
          <cell r="I343">
            <v>29.33</v>
          </cell>
        </row>
        <row r="344">
          <cell r="A344">
            <v>24170</v>
          </cell>
          <cell r="B344" t="str">
            <v>SITHE_IND_GS2</v>
          </cell>
          <cell r="C344">
            <v>123.06000000000016</v>
          </cell>
          <cell r="D344">
            <v>-94.370000000000033</v>
          </cell>
          <cell r="E344">
            <v>295.10000000000019</v>
          </cell>
          <cell r="F344">
            <v>-18.940000000000001</v>
          </cell>
          <cell r="G344">
            <v>-88.06</v>
          </cell>
          <cell r="H344">
            <v>0</v>
          </cell>
          <cell r="I344">
            <v>29.33</v>
          </cell>
        </row>
        <row r="345">
          <cell r="A345">
            <v>24171</v>
          </cell>
          <cell r="B345" t="str">
            <v>SITHE_IND_GS3</v>
          </cell>
          <cell r="C345">
            <v>123.06000000000016</v>
          </cell>
          <cell r="D345">
            <v>-94.370000000000033</v>
          </cell>
          <cell r="E345">
            <v>295.10000000000019</v>
          </cell>
          <cell r="F345">
            <v>-18.940000000000001</v>
          </cell>
          <cell r="G345">
            <v>-88.06</v>
          </cell>
          <cell r="H345">
            <v>0</v>
          </cell>
          <cell r="I345">
            <v>29.33</v>
          </cell>
        </row>
        <row r="346">
          <cell r="A346">
            <v>24172</v>
          </cell>
          <cell r="B346" t="str">
            <v>SITHE_IND_GS4</v>
          </cell>
          <cell r="C346">
            <v>123.06000000000016</v>
          </cell>
          <cell r="D346">
            <v>-94.370000000000033</v>
          </cell>
          <cell r="E346">
            <v>295.10000000000019</v>
          </cell>
          <cell r="F346">
            <v>-18.940000000000001</v>
          </cell>
          <cell r="G346">
            <v>-88.06</v>
          </cell>
          <cell r="H346">
            <v>0</v>
          </cell>
          <cell r="I346">
            <v>29.33</v>
          </cell>
        </row>
        <row r="347">
          <cell r="A347">
            <v>24225</v>
          </cell>
          <cell r="B347" t="str">
            <v>ASTORIA_GT_11</v>
          </cell>
          <cell r="C347">
            <v>-32254.959999999992</v>
          </cell>
          <cell r="D347">
            <v>-6669.3199999999979</v>
          </cell>
          <cell r="E347">
            <v>-12434.819999999998</v>
          </cell>
          <cell r="F347">
            <v>-8309.4500000000007</v>
          </cell>
          <cell r="G347">
            <v>-3585.42</v>
          </cell>
          <cell r="H347">
            <v>-694.2600000000001</v>
          </cell>
          <cell r="I347">
            <v>-561.68999999999994</v>
          </cell>
        </row>
        <row r="348">
          <cell r="A348">
            <v>24226</v>
          </cell>
          <cell r="B348" t="str">
            <v>ASTORIA_GT_12</v>
          </cell>
          <cell r="C348">
            <v>-32254.959999999992</v>
          </cell>
          <cell r="D348">
            <v>-6669.3199999999979</v>
          </cell>
          <cell r="E348">
            <v>-12434.819999999998</v>
          </cell>
          <cell r="F348">
            <v>-8309.4500000000007</v>
          </cell>
          <cell r="G348">
            <v>-3585.42</v>
          </cell>
          <cell r="H348">
            <v>-694.2600000000001</v>
          </cell>
          <cell r="I348">
            <v>-561.68999999999994</v>
          </cell>
        </row>
        <row r="349">
          <cell r="A349">
            <v>24227</v>
          </cell>
          <cell r="B349" t="str">
            <v>ASTORIA_GT_13</v>
          </cell>
          <cell r="C349">
            <v>-32254.959999999992</v>
          </cell>
          <cell r="D349">
            <v>-6669.3199999999979</v>
          </cell>
          <cell r="E349">
            <v>-12434.819999999998</v>
          </cell>
          <cell r="F349">
            <v>-8309.4500000000007</v>
          </cell>
          <cell r="G349">
            <v>-3585.42</v>
          </cell>
          <cell r="H349">
            <v>-694.2600000000001</v>
          </cell>
          <cell r="I349">
            <v>-561.68999999999994</v>
          </cell>
        </row>
        <row r="350">
          <cell r="A350">
            <v>24228</v>
          </cell>
          <cell r="B350" t="str">
            <v>NARROWS_GT1_1</v>
          </cell>
          <cell r="C350">
            <v>-32278.349999999995</v>
          </cell>
          <cell r="D350">
            <v>-6669.3199999999979</v>
          </cell>
          <cell r="E350">
            <v>-12434.819999999998</v>
          </cell>
          <cell r="F350">
            <v>-8309.4500000000007</v>
          </cell>
          <cell r="G350">
            <v>-3608.78</v>
          </cell>
          <cell r="H350">
            <v>-694.2700000000001</v>
          </cell>
          <cell r="I350">
            <v>-561.70999999999992</v>
          </cell>
        </row>
        <row r="351">
          <cell r="A351">
            <v>24229</v>
          </cell>
          <cell r="B351" t="str">
            <v>NARROWS_GT1_2</v>
          </cell>
          <cell r="C351">
            <v>-32278.349999999995</v>
          </cell>
          <cell r="D351">
            <v>-6669.3199999999979</v>
          </cell>
          <cell r="E351">
            <v>-12434.819999999998</v>
          </cell>
          <cell r="F351">
            <v>-8309.4500000000007</v>
          </cell>
          <cell r="G351">
            <v>-3608.78</v>
          </cell>
          <cell r="H351">
            <v>-694.2700000000001</v>
          </cell>
          <cell r="I351">
            <v>-561.70999999999992</v>
          </cell>
        </row>
        <row r="352">
          <cell r="A352">
            <v>24230</v>
          </cell>
          <cell r="B352" t="str">
            <v>NARROWS_GT1_3</v>
          </cell>
          <cell r="C352">
            <v>-32278.349999999995</v>
          </cell>
          <cell r="D352">
            <v>-6669.3199999999979</v>
          </cell>
          <cell r="E352">
            <v>-12434.819999999998</v>
          </cell>
          <cell r="F352">
            <v>-8309.4500000000007</v>
          </cell>
          <cell r="G352">
            <v>-3608.78</v>
          </cell>
          <cell r="H352">
            <v>-694.2700000000001</v>
          </cell>
          <cell r="I352">
            <v>-561.70999999999992</v>
          </cell>
        </row>
        <row r="353">
          <cell r="A353">
            <v>24231</v>
          </cell>
          <cell r="B353" t="str">
            <v>NARROWS_GT1_4</v>
          </cell>
          <cell r="C353">
            <v>-32278.349999999995</v>
          </cell>
          <cell r="D353">
            <v>-6669.3199999999979</v>
          </cell>
          <cell r="E353">
            <v>-12434.819999999998</v>
          </cell>
          <cell r="F353">
            <v>-8309.4500000000007</v>
          </cell>
          <cell r="G353">
            <v>-3608.78</v>
          </cell>
          <cell r="H353">
            <v>-694.2700000000001</v>
          </cell>
          <cell r="I353">
            <v>-561.70999999999992</v>
          </cell>
        </row>
        <row r="354">
          <cell r="A354">
            <v>24232</v>
          </cell>
          <cell r="B354" t="str">
            <v>NARROWS_GT1_5</v>
          </cell>
          <cell r="C354">
            <v>-32278.349999999995</v>
          </cell>
          <cell r="D354">
            <v>-6669.3199999999979</v>
          </cell>
          <cell r="E354">
            <v>-12434.819999999998</v>
          </cell>
          <cell r="F354">
            <v>-8309.4500000000007</v>
          </cell>
          <cell r="G354">
            <v>-3608.78</v>
          </cell>
          <cell r="H354">
            <v>-694.2700000000001</v>
          </cell>
          <cell r="I354">
            <v>-561.70999999999992</v>
          </cell>
        </row>
        <row r="355">
          <cell r="A355">
            <v>24233</v>
          </cell>
          <cell r="B355" t="str">
            <v>NARROWS_GT1_6</v>
          </cell>
          <cell r="C355">
            <v>-32278.349999999995</v>
          </cell>
          <cell r="D355">
            <v>-6669.3199999999979</v>
          </cell>
          <cell r="E355">
            <v>-12434.819999999998</v>
          </cell>
          <cell r="F355">
            <v>-8309.4500000000007</v>
          </cell>
          <cell r="G355">
            <v>-3608.78</v>
          </cell>
          <cell r="H355">
            <v>-694.2700000000001</v>
          </cell>
          <cell r="I355">
            <v>-561.70999999999992</v>
          </cell>
        </row>
        <row r="356">
          <cell r="A356">
            <v>24234</v>
          </cell>
          <cell r="B356" t="str">
            <v>NARROWS_GT1_7</v>
          </cell>
          <cell r="C356">
            <v>-32278.349999999995</v>
          </cell>
          <cell r="D356">
            <v>-6669.3199999999979</v>
          </cell>
          <cell r="E356">
            <v>-12434.819999999998</v>
          </cell>
          <cell r="F356">
            <v>-8309.4500000000007</v>
          </cell>
          <cell r="G356">
            <v>-3608.78</v>
          </cell>
          <cell r="H356">
            <v>-694.2700000000001</v>
          </cell>
          <cell r="I356">
            <v>-561.70999999999992</v>
          </cell>
        </row>
        <row r="357">
          <cell r="A357">
            <v>24235</v>
          </cell>
          <cell r="B357" t="str">
            <v>NARROWS_GT1_8</v>
          </cell>
          <cell r="C357">
            <v>-32278.349999999995</v>
          </cell>
          <cell r="D357">
            <v>-6669.3199999999979</v>
          </cell>
          <cell r="E357">
            <v>-12434.819999999998</v>
          </cell>
          <cell r="F357">
            <v>-8309.4500000000007</v>
          </cell>
          <cell r="G357">
            <v>-3608.78</v>
          </cell>
          <cell r="H357">
            <v>-694.2700000000001</v>
          </cell>
          <cell r="I357">
            <v>-561.70999999999992</v>
          </cell>
        </row>
        <row r="358">
          <cell r="A358">
            <v>24236</v>
          </cell>
          <cell r="B358" t="str">
            <v>NARROWS_GT2_1</v>
          </cell>
          <cell r="C358">
            <v>-32278.349999999995</v>
          </cell>
          <cell r="D358">
            <v>-6669.3199999999979</v>
          </cell>
          <cell r="E358">
            <v>-12434.819999999998</v>
          </cell>
          <cell r="F358">
            <v>-8309.4500000000007</v>
          </cell>
          <cell r="G358">
            <v>-3608.78</v>
          </cell>
          <cell r="H358">
            <v>-694.2700000000001</v>
          </cell>
          <cell r="I358">
            <v>-561.70999999999992</v>
          </cell>
        </row>
        <row r="359">
          <cell r="A359">
            <v>24237</v>
          </cell>
          <cell r="B359" t="str">
            <v>NARROWS_GT2_2</v>
          </cell>
          <cell r="C359">
            <v>-32278.349999999995</v>
          </cell>
          <cell r="D359">
            <v>-6669.3199999999979</v>
          </cell>
          <cell r="E359">
            <v>-12434.819999999998</v>
          </cell>
          <cell r="F359">
            <v>-8309.4500000000007</v>
          </cell>
          <cell r="G359">
            <v>-3608.78</v>
          </cell>
          <cell r="H359">
            <v>-694.2700000000001</v>
          </cell>
          <cell r="I359">
            <v>-561.70999999999992</v>
          </cell>
        </row>
        <row r="360">
          <cell r="A360">
            <v>24238</v>
          </cell>
          <cell r="B360" t="str">
            <v>NARROWS_GT2_3</v>
          </cell>
          <cell r="C360">
            <v>-32278.349999999995</v>
          </cell>
          <cell r="D360">
            <v>-6669.3199999999979</v>
          </cell>
          <cell r="E360">
            <v>-12434.819999999998</v>
          </cell>
          <cell r="F360">
            <v>-8309.4500000000007</v>
          </cell>
          <cell r="G360">
            <v>-3608.78</v>
          </cell>
          <cell r="H360">
            <v>-694.2700000000001</v>
          </cell>
          <cell r="I360">
            <v>-561.70999999999992</v>
          </cell>
        </row>
        <row r="361">
          <cell r="A361">
            <v>24239</v>
          </cell>
          <cell r="B361" t="str">
            <v>NARROWS_GT2_4</v>
          </cell>
          <cell r="C361">
            <v>-32278.349999999995</v>
          </cell>
          <cell r="D361">
            <v>-6669.3199999999979</v>
          </cell>
          <cell r="E361">
            <v>-12434.819999999998</v>
          </cell>
          <cell r="F361">
            <v>-8309.4500000000007</v>
          </cell>
          <cell r="G361">
            <v>-3608.78</v>
          </cell>
          <cell r="H361">
            <v>-694.2700000000001</v>
          </cell>
          <cell r="I361">
            <v>-561.70999999999992</v>
          </cell>
        </row>
        <row r="362">
          <cell r="A362">
            <v>24240</v>
          </cell>
          <cell r="B362" t="str">
            <v>NARROWS_GT2_5</v>
          </cell>
          <cell r="C362">
            <v>-32278.349999999995</v>
          </cell>
          <cell r="D362">
            <v>-6669.3199999999979</v>
          </cell>
          <cell r="E362">
            <v>-12434.819999999998</v>
          </cell>
          <cell r="F362">
            <v>-8309.4500000000007</v>
          </cell>
          <cell r="G362">
            <v>-3608.78</v>
          </cell>
          <cell r="H362">
            <v>-694.2700000000001</v>
          </cell>
          <cell r="I362">
            <v>-561.70999999999992</v>
          </cell>
        </row>
        <row r="363">
          <cell r="A363">
            <v>24241</v>
          </cell>
          <cell r="B363" t="str">
            <v>NARROWS_GT2_6</v>
          </cell>
          <cell r="C363">
            <v>-32278.349999999995</v>
          </cell>
          <cell r="D363">
            <v>-6669.3199999999979</v>
          </cell>
          <cell r="E363">
            <v>-12434.819999999998</v>
          </cell>
          <cell r="F363">
            <v>-8309.4500000000007</v>
          </cell>
          <cell r="G363">
            <v>-3608.78</v>
          </cell>
          <cell r="H363">
            <v>-694.2700000000001</v>
          </cell>
          <cell r="I363">
            <v>-561.70999999999992</v>
          </cell>
        </row>
        <row r="364">
          <cell r="A364">
            <v>24242</v>
          </cell>
          <cell r="B364" t="str">
            <v>NARROWS_GT2_7</v>
          </cell>
          <cell r="C364">
            <v>-32278.349999999995</v>
          </cell>
          <cell r="D364">
            <v>-6669.3199999999979</v>
          </cell>
          <cell r="E364">
            <v>-12434.819999999998</v>
          </cell>
          <cell r="F364">
            <v>-8309.4500000000007</v>
          </cell>
          <cell r="G364">
            <v>-3608.78</v>
          </cell>
          <cell r="H364">
            <v>-694.2700000000001</v>
          </cell>
          <cell r="I364">
            <v>-561.70999999999992</v>
          </cell>
        </row>
        <row r="365">
          <cell r="A365">
            <v>24243</v>
          </cell>
          <cell r="B365" t="str">
            <v>NARROWS_GT2_8</v>
          </cell>
          <cell r="C365">
            <v>-32278.349999999995</v>
          </cell>
          <cell r="D365">
            <v>-6669.3199999999979</v>
          </cell>
          <cell r="E365">
            <v>-12434.819999999998</v>
          </cell>
          <cell r="F365">
            <v>-8309.4500000000007</v>
          </cell>
          <cell r="G365">
            <v>-3608.78</v>
          </cell>
          <cell r="H365">
            <v>-694.2700000000001</v>
          </cell>
          <cell r="I365">
            <v>-561.70999999999992</v>
          </cell>
        </row>
        <row r="366">
          <cell r="A366">
            <v>24244</v>
          </cell>
          <cell r="B366" t="str">
            <v>RAVENSWOOD_GT2_1</v>
          </cell>
          <cell r="C366">
            <v>-14696.7</v>
          </cell>
          <cell r="D366">
            <v>-4490.170000000001</v>
          </cell>
          <cell r="E366">
            <v>-5362.7</v>
          </cell>
          <cell r="F366">
            <v>-2220.8799999999997</v>
          </cell>
          <cell r="G366">
            <v>-2163.6599999999994</v>
          </cell>
          <cell r="H366">
            <v>-404.79</v>
          </cell>
          <cell r="I366">
            <v>-54.5</v>
          </cell>
        </row>
        <row r="367">
          <cell r="A367">
            <v>24245</v>
          </cell>
          <cell r="B367" t="str">
            <v>RAVENSWOOD_GT2_2</v>
          </cell>
          <cell r="C367">
            <v>-14696.7</v>
          </cell>
          <cell r="D367">
            <v>-4490.170000000001</v>
          </cell>
          <cell r="E367">
            <v>-5362.7</v>
          </cell>
          <cell r="F367">
            <v>-2220.8799999999997</v>
          </cell>
          <cell r="G367">
            <v>-2163.6599999999994</v>
          </cell>
          <cell r="H367">
            <v>-404.79</v>
          </cell>
          <cell r="I367">
            <v>-54.5</v>
          </cell>
        </row>
        <row r="368">
          <cell r="A368">
            <v>24246</v>
          </cell>
          <cell r="B368" t="str">
            <v>RAVENSWOOD_GT2_3</v>
          </cell>
          <cell r="C368">
            <v>-14691.84</v>
          </cell>
          <cell r="D368">
            <v>-4490.170000000001</v>
          </cell>
          <cell r="E368">
            <v>-5362.7</v>
          </cell>
          <cell r="F368">
            <v>-2220.8799999999997</v>
          </cell>
          <cell r="G368">
            <v>-2163.6599999999994</v>
          </cell>
          <cell r="H368">
            <v>-404.79</v>
          </cell>
          <cell r="I368">
            <v>-49.64</v>
          </cell>
        </row>
        <row r="369">
          <cell r="A369">
            <v>24247</v>
          </cell>
          <cell r="B369" t="str">
            <v>RAVENSWOOD_GT2_4</v>
          </cell>
          <cell r="C369">
            <v>-14691.84</v>
          </cell>
          <cell r="D369">
            <v>-4490.170000000001</v>
          </cell>
          <cell r="E369">
            <v>-5362.7</v>
          </cell>
          <cell r="F369">
            <v>-2220.8799999999997</v>
          </cell>
          <cell r="G369">
            <v>-2163.6599999999994</v>
          </cell>
          <cell r="H369">
            <v>-404.79</v>
          </cell>
          <cell r="I369">
            <v>-49.64</v>
          </cell>
        </row>
        <row r="370">
          <cell r="A370">
            <v>24248</v>
          </cell>
          <cell r="B370" t="str">
            <v>RAVENSWOOD_GT3_1</v>
          </cell>
          <cell r="C370">
            <v>-14511.429999999998</v>
          </cell>
          <cell r="D370">
            <v>-4304.51</v>
          </cell>
          <cell r="E370">
            <v>-5362.7</v>
          </cell>
          <cell r="F370">
            <v>-2220.8799999999997</v>
          </cell>
          <cell r="G370">
            <v>-2163.6599999999994</v>
          </cell>
          <cell r="H370">
            <v>-404.79</v>
          </cell>
          <cell r="I370">
            <v>-54.89</v>
          </cell>
        </row>
        <row r="371">
          <cell r="A371">
            <v>24249</v>
          </cell>
          <cell r="B371" t="str">
            <v>RAVENSWOOD_GT3_2</v>
          </cell>
          <cell r="C371">
            <v>-14511.429999999998</v>
          </cell>
          <cell r="D371">
            <v>-4304.51</v>
          </cell>
          <cell r="E371">
            <v>-5362.7</v>
          </cell>
          <cell r="F371">
            <v>-2220.8799999999997</v>
          </cell>
          <cell r="G371">
            <v>-2163.6599999999994</v>
          </cell>
          <cell r="H371">
            <v>-404.79</v>
          </cell>
          <cell r="I371">
            <v>-54.89</v>
          </cell>
        </row>
        <row r="372">
          <cell r="A372">
            <v>24250</v>
          </cell>
          <cell r="B372" t="str">
            <v>RAVENSWOOD_GT3_3</v>
          </cell>
          <cell r="C372">
            <v>-14697.09</v>
          </cell>
          <cell r="D372">
            <v>-4490.170000000001</v>
          </cell>
          <cell r="E372">
            <v>-5362.7</v>
          </cell>
          <cell r="F372">
            <v>-2220.8799999999997</v>
          </cell>
          <cell r="G372">
            <v>-2163.6599999999994</v>
          </cell>
          <cell r="H372">
            <v>-404.79</v>
          </cell>
          <cell r="I372">
            <v>-54.89</v>
          </cell>
        </row>
        <row r="373">
          <cell r="A373">
            <v>24251</v>
          </cell>
          <cell r="B373" t="str">
            <v>RAVENSWOOD_GT3_4</v>
          </cell>
          <cell r="C373">
            <v>-14697.09</v>
          </cell>
          <cell r="D373">
            <v>-4490.170000000001</v>
          </cell>
          <cell r="E373">
            <v>-5362.7</v>
          </cell>
          <cell r="F373">
            <v>-2220.8799999999997</v>
          </cell>
          <cell r="G373">
            <v>-2163.6599999999994</v>
          </cell>
          <cell r="H373">
            <v>-404.79</v>
          </cell>
          <cell r="I373">
            <v>-54.89</v>
          </cell>
        </row>
        <row r="374">
          <cell r="A374">
            <v>24252</v>
          </cell>
          <cell r="B374" t="str">
            <v>RAVENSWOOD_GT_4</v>
          </cell>
          <cell r="C374">
            <v>-14697.09</v>
          </cell>
          <cell r="D374">
            <v>-4490.170000000001</v>
          </cell>
          <cell r="E374">
            <v>-5362.7</v>
          </cell>
          <cell r="F374">
            <v>-2220.8799999999997</v>
          </cell>
          <cell r="G374">
            <v>-2163.6599999999994</v>
          </cell>
          <cell r="H374">
            <v>-404.79</v>
          </cell>
          <cell r="I374">
            <v>-54.89</v>
          </cell>
        </row>
        <row r="375">
          <cell r="A375">
            <v>24253</v>
          </cell>
          <cell r="B375" t="str">
            <v>RAVENSWOOD_GT_6</v>
          </cell>
          <cell r="C375">
            <v>-14697.09</v>
          </cell>
          <cell r="D375">
            <v>-4490.170000000001</v>
          </cell>
          <cell r="E375">
            <v>-5362.7</v>
          </cell>
          <cell r="F375">
            <v>-2220.8799999999997</v>
          </cell>
          <cell r="G375">
            <v>-2163.6599999999994</v>
          </cell>
          <cell r="H375">
            <v>-404.79</v>
          </cell>
          <cell r="I375">
            <v>-54.89</v>
          </cell>
        </row>
        <row r="376">
          <cell r="A376">
            <v>24254</v>
          </cell>
          <cell r="B376" t="str">
            <v>RAVENSWOOD_GT_5</v>
          </cell>
          <cell r="C376">
            <v>-14697.09</v>
          </cell>
          <cell r="D376">
            <v>-4490.170000000001</v>
          </cell>
          <cell r="E376">
            <v>-5362.7</v>
          </cell>
          <cell r="F376">
            <v>-2220.8799999999997</v>
          </cell>
          <cell r="G376">
            <v>-2163.6599999999994</v>
          </cell>
          <cell r="H376">
            <v>-404.79</v>
          </cell>
          <cell r="I376">
            <v>-54.89</v>
          </cell>
        </row>
        <row r="377">
          <cell r="A377">
            <v>24255</v>
          </cell>
          <cell r="B377" t="str">
            <v>RAVENSWOOD_GT_7</v>
          </cell>
          <cell r="C377">
            <v>-14697.09</v>
          </cell>
          <cell r="D377">
            <v>-4490.170000000001</v>
          </cell>
          <cell r="E377">
            <v>-5362.7</v>
          </cell>
          <cell r="F377">
            <v>-2220.8799999999997</v>
          </cell>
          <cell r="G377">
            <v>-2163.6599999999994</v>
          </cell>
          <cell r="H377">
            <v>-404.79</v>
          </cell>
          <cell r="I377">
            <v>-54.89</v>
          </cell>
        </row>
        <row r="378">
          <cell r="A378">
            <v>24256</v>
          </cell>
          <cell r="B378" t="str">
            <v>RAVENSWOOD_GT_8  TEMP GRP(8-11)</v>
          </cell>
          <cell r="C378">
            <v>-14696.7</v>
          </cell>
          <cell r="D378">
            <v>-4490.170000000001</v>
          </cell>
          <cell r="E378">
            <v>-5362.7</v>
          </cell>
          <cell r="F378">
            <v>-2220.8799999999997</v>
          </cell>
          <cell r="G378">
            <v>-2163.6599999999994</v>
          </cell>
          <cell r="H378">
            <v>-404.79</v>
          </cell>
          <cell r="I378">
            <v>-54.5</v>
          </cell>
        </row>
        <row r="379">
          <cell r="A379">
            <v>24257</v>
          </cell>
          <cell r="B379" t="str">
            <v>RAVENSWOOD_GT_9</v>
          </cell>
          <cell r="C379">
            <v>-14696.7</v>
          </cell>
          <cell r="D379">
            <v>-4490.170000000001</v>
          </cell>
          <cell r="E379">
            <v>-5362.7</v>
          </cell>
          <cell r="F379">
            <v>-2220.8799999999997</v>
          </cell>
          <cell r="G379">
            <v>-2163.6599999999994</v>
          </cell>
          <cell r="H379">
            <v>-404.79</v>
          </cell>
          <cell r="I379">
            <v>-54.5</v>
          </cell>
        </row>
        <row r="380">
          <cell r="A380">
            <v>24258</v>
          </cell>
          <cell r="B380" t="str">
            <v>RAVENSWOOD_GT_10</v>
          </cell>
          <cell r="C380">
            <v>-14696.7</v>
          </cell>
          <cell r="D380">
            <v>-4490.170000000001</v>
          </cell>
          <cell r="E380">
            <v>-5362.7</v>
          </cell>
          <cell r="F380">
            <v>-2220.8799999999997</v>
          </cell>
          <cell r="G380">
            <v>-2163.6599999999994</v>
          </cell>
          <cell r="H380">
            <v>-404.79</v>
          </cell>
          <cell r="I380">
            <v>-54.5</v>
          </cell>
        </row>
        <row r="381">
          <cell r="A381">
            <v>24259</v>
          </cell>
          <cell r="B381" t="str">
            <v>RAVENSWOOD_GT_11</v>
          </cell>
          <cell r="C381">
            <v>-14696.7</v>
          </cell>
          <cell r="D381">
            <v>-4490.170000000001</v>
          </cell>
          <cell r="E381">
            <v>-5362.7</v>
          </cell>
          <cell r="F381">
            <v>-2220.8799999999997</v>
          </cell>
          <cell r="G381">
            <v>-2163.6599999999994</v>
          </cell>
          <cell r="H381">
            <v>-404.79</v>
          </cell>
          <cell r="I381">
            <v>-54.5</v>
          </cell>
        </row>
        <row r="382">
          <cell r="A382">
            <v>24260</v>
          </cell>
          <cell r="B382" t="str">
            <v>74TH STREET_GT_1</v>
          </cell>
          <cell r="C382">
            <v>-14603.520000000002</v>
          </cell>
          <cell r="D382">
            <v>-4368.3200000000015</v>
          </cell>
          <cell r="E382">
            <v>-5315.329999999999</v>
          </cell>
          <cell r="F382">
            <v>-2207.83</v>
          </cell>
          <cell r="G382">
            <v>-2219.4400000000005</v>
          </cell>
          <cell r="H382">
            <v>-435.06</v>
          </cell>
          <cell r="I382">
            <v>-57.540000000000006</v>
          </cell>
        </row>
        <row r="383">
          <cell r="A383">
            <v>24261</v>
          </cell>
          <cell r="B383" t="str">
            <v>74TH STREET_GT_2</v>
          </cell>
          <cell r="C383">
            <v>-14603.520000000002</v>
          </cell>
          <cell r="D383">
            <v>-4368.3200000000015</v>
          </cell>
          <cell r="E383">
            <v>-5315.329999999999</v>
          </cell>
          <cell r="F383">
            <v>-2207.83</v>
          </cell>
          <cell r="G383">
            <v>-2219.4400000000005</v>
          </cell>
          <cell r="H383">
            <v>-435.06</v>
          </cell>
          <cell r="I383">
            <v>-57.540000000000006</v>
          </cell>
        </row>
        <row r="384">
          <cell r="A384">
            <v>61752</v>
          </cell>
          <cell r="B384" t="str">
            <v>WEST</v>
          </cell>
          <cell r="C384">
            <v>-483.3</v>
          </cell>
          <cell r="D384">
            <v>-33.229999999999997</v>
          </cell>
          <cell r="E384">
            <v>-118.24000000000001</v>
          </cell>
          <cell r="F384">
            <v>-86.4</v>
          </cell>
          <cell r="G384">
            <v>-244.44</v>
          </cell>
          <cell r="H384">
            <v>0</v>
          </cell>
          <cell r="I384">
            <v>-0.99</v>
          </cell>
        </row>
        <row r="385">
          <cell r="A385">
            <v>61753</v>
          </cell>
          <cell r="B385" t="str">
            <v>GENESE</v>
          </cell>
          <cell r="C385">
            <v>-376.78999999999996</v>
          </cell>
          <cell r="D385">
            <v>-125.81</v>
          </cell>
          <cell r="E385">
            <v>-29.070000000000011</v>
          </cell>
          <cell r="F385">
            <v>-65.17</v>
          </cell>
          <cell r="G385">
            <v>-156.46999999999997</v>
          </cell>
          <cell r="H385">
            <v>0</v>
          </cell>
          <cell r="I385">
            <v>-0.27</v>
          </cell>
        </row>
        <row r="386">
          <cell r="A386">
            <v>61754</v>
          </cell>
          <cell r="B386" t="str">
            <v>CENTRL</v>
          </cell>
          <cell r="C386">
            <v>-507.4</v>
          </cell>
          <cell r="D386">
            <v>-183.71</v>
          </cell>
          <cell r="E386">
            <v>-76.20999999999998</v>
          </cell>
          <cell r="F386">
            <v>-58.870000000000005</v>
          </cell>
          <cell r="G386">
            <v>-184.91000000000003</v>
          </cell>
          <cell r="H386">
            <v>0</v>
          </cell>
          <cell r="I386">
            <v>-3.6999999999999997</v>
          </cell>
        </row>
        <row r="387">
          <cell r="A387">
            <v>61755</v>
          </cell>
          <cell r="B387" t="str">
            <v>NORTH</v>
          </cell>
          <cell r="C387">
            <v>136.86999999999998</v>
          </cell>
          <cell r="D387">
            <v>23.769999999999996</v>
          </cell>
          <cell r="E387">
            <v>62.699999999999996</v>
          </cell>
          <cell r="F387">
            <v>10.42</v>
          </cell>
          <cell r="G387">
            <v>39.120000000000005</v>
          </cell>
          <cell r="H387">
            <v>0.88</v>
          </cell>
          <cell r="I387">
            <v>-0.02</v>
          </cell>
        </row>
        <row r="388">
          <cell r="A388">
            <v>61756</v>
          </cell>
          <cell r="B388" t="str">
            <v>MHK VL</v>
          </cell>
          <cell r="C388">
            <v>-120.54999999999998</v>
          </cell>
          <cell r="D388">
            <v>-50.639999999999986</v>
          </cell>
          <cell r="E388">
            <v>-13.149999999999986</v>
          </cell>
          <cell r="F388">
            <v>-9.82</v>
          </cell>
          <cell r="G388">
            <v>-45.39</v>
          </cell>
          <cell r="H388">
            <v>0.13</v>
          </cell>
          <cell r="I388">
            <v>-1.68</v>
          </cell>
        </row>
        <row r="389">
          <cell r="A389">
            <v>61757</v>
          </cell>
          <cell r="B389" t="str">
            <v>CAPITL</v>
          </cell>
          <cell r="C389">
            <v>-5661.19</v>
          </cell>
          <cell r="D389">
            <v>-2116.16</v>
          </cell>
          <cell r="E389">
            <v>-1360.55</v>
          </cell>
          <cell r="F389">
            <v>-324.02</v>
          </cell>
          <cell r="G389">
            <v>-1857.4099999999999</v>
          </cell>
          <cell r="H389">
            <v>-1.3399999999999999</v>
          </cell>
          <cell r="I389">
            <v>-1.71</v>
          </cell>
        </row>
        <row r="390">
          <cell r="A390">
            <v>61758</v>
          </cell>
          <cell r="B390" t="str">
            <v>HUD VL</v>
          </cell>
          <cell r="C390">
            <v>-9381.1499999999978</v>
          </cell>
          <cell r="D390">
            <v>-2761.1</v>
          </cell>
          <cell r="E390">
            <v>-3833.7799999999997</v>
          </cell>
          <cell r="F390">
            <v>-1453.2499999999998</v>
          </cell>
          <cell r="G390">
            <v>-1372.4799999999996</v>
          </cell>
          <cell r="H390">
            <v>50.430000000000007</v>
          </cell>
          <cell r="I390">
            <v>-10.97</v>
          </cell>
        </row>
        <row r="391">
          <cell r="A391">
            <v>61759</v>
          </cell>
          <cell r="B391" t="str">
            <v>MILLWD</v>
          </cell>
          <cell r="C391">
            <v>-9491.06</v>
          </cell>
          <cell r="D391">
            <v>-2978.3000000000006</v>
          </cell>
          <cell r="E391">
            <v>-3948.8399999999997</v>
          </cell>
          <cell r="F391">
            <v>-1474.0200000000002</v>
          </cell>
          <cell r="G391">
            <v>-1220.69</v>
          </cell>
          <cell r="H391">
            <v>135.68</v>
          </cell>
          <cell r="I391">
            <v>-4.8899999999999997</v>
          </cell>
        </row>
        <row r="392">
          <cell r="A392">
            <v>61760</v>
          </cell>
          <cell r="B392" t="str">
            <v>DUNWOD</v>
          </cell>
          <cell r="C392">
            <v>-10642.18</v>
          </cell>
          <cell r="D392">
            <v>-3773.190000000001</v>
          </cell>
          <cell r="E392">
            <v>-4263.01</v>
          </cell>
          <cell r="F392">
            <v>-1587.9699999999996</v>
          </cell>
          <cell r="G392">
            <v>-1183.3399999999999</v>
          </cell>
          <cell r="H392">
            <v>167.39</v>
          </cell>
          <cell r="I392">
            <v>-2.0599999999999987</v>
          </cell>
        </row>
        <row r="393">
          <cell r="A393">
            <v>61761</v>
          </cell>
          <cell r="B393" t="str">
            <v>N.Y.C.</v>
          </cell>
          <cell r="C393">
            <v>-20944.370000000006</v>
          </cell>
          <cell r="D393">
            <v>-5249.5000000000018</v>
          </cell>
          <cell r="E393">
            <v>-7913.48</v>
          </cell>
          <cell r="F393">
            <v>-4412.93</v>
          </cell>
          <cell r="G393">
            <v>-2651.58</v>
          </cell>
          <cell r="H393">
            <v>-492.95</v>
          </cell>
          <cell r="I393">
            <v>-223.93</v>
          </cell>
        </row>
        <row r="394">
          <cell r="A394">
            <v>61762</v>
          </cell>
          <cell r="B394" t="str">
            <v>LONGIL</v>
          </cell>
          <cell r="C394">
            <v>-28105.030000000002</v>
          </cell>
          <cell r="D394">
            <v>-7137.0300000000016</v>
          </cell>
          <cell r="E394">
            <v>-7902.3300000000017</v>
          </cell>
          <cell r="F394">
            <v>-5652.2199999999993</v>
          </cell>
          <cell r="G394">
            <v>-4222.2899999999991</v>
          </cell>
          <cell r="H394">
            <v>-2538.38</v>
          </cell>
          <cell r="I394">
            <v>-652.78</v>
          </cell>
        </row>
        <row r="395">
          <cell r="A395">
            <v>61844</v>
          </cell>
          <cell r="B395" t="str">
            <v>H Q</v>
          </cell>
          <cell r="C395">
            <v>2302.4</v>
          </cell>
          <cell r="D395">
            <v>131.52000000000001</v>
          </cell>
          <cell r="E395">
            <v>418.81000000000006</v>
          </cell>
          <cell r="F395">
            <v>312.65000000000003</v>
          </cell>
          <cell r="G395">
            <v>1217.8899999999999</v>
          </cell>
          <cell r="H395">
            <v>59.339999999999982</v>
          </cell>
          <cell r="I395">
            <v>162.18999999999997</v>
          </cell>
        </row>
        <row r="396">
          <cell r="A396">
            <v>61845</v>
          </cell>
          <cell r="B396" t="str">
            <v>NPX</v>
          </cell>
          <cell r="C396">
            <v>-7270.619999999999</v>
          </cell>
          <cell r="D396">
            <v>-3362.6299999999987</v>
          </cell>
          <cell r="E396">
            <v>-2118.15</v>
          </cell>
          <cell r="F396">
            <v>-691.43000000000006</v>
          </cell>
          <cell r="G396">
            <v>-1345.96</v>
          </cell>
          <cell r="H396">
            <v>64.47</v>
          </cell>
          <cell r="I396">
            <v>183.08</v>
          </cell>
        </row>
        <row r="397">
          <cell r="A397">
            <v>61846</v>
          </cell>
          <cell r="B397" t="str">
            <v>O H</v>
          </cell>
          <cell r="C397">
            <v>566.38</v>
          </cell>
          <cell r="D397">
            <v>158.31000000000006</v>
          </cell>
          <cell r="E397">
            <v>-62.95000000000001</v>
          </cell>
          <cell r="F397">
            <v>-52.550000000000026</v>
          </cell>
          <cell r="G397">
            <v>266.48</v>
          </cell>
          <cell r="H397">
            <v>66.78</v>
          </cell>
          <cell r="I397">
            <v>190.30999999999997</v>
          </cell>
        </row>
        <row r="398">
          <cell r="A398">
            <v>61847</v>
          </cell>
          <cell r="B398" t="str">
            <v>PJM</v>
          </cell>
          <cell r="C398">
            <v>685.67999999999984</v>
          </cell>
          <cell r="D398">
            <v>842.15999999999985</v>
          </cell>
          <cell r="E398">
            <v>-356.38000000000005</v>
          </cell>
          <cell r="F398">
            <v>-115.26999999999998</v>
          </cell>
          <cell r="G398">
            <v>-62.840000000000011</v>
          </cell>
          <cell r="H398">
            <v>167.76</v>
          </cell>
          <cell r="I398">
            <v>210.25</v>
          </cell>
        </row>
        <row r="399">
          <cell r="A399">
            <v>24190</v>
          </cell>
          <cell r="B399" t="str">
            <v>AIR_PRODUCTS___DRP</v>
          </cell>
        </row>
        <row r="400">
          <cell r="A400">
            <v>24188</v>
          </cell>
          <cell r="B400" t="str">
            <v>ALCOA_RYNLDS___DRP</v>
          </cell>
        </row>
        <row r="401">
          <cell r="A401">
            <v>24182</v>
          </cell>
          <cell r="B401" t="str">
            <v>BLUE_CIRC_CHEM_DRP</v>
          </cell>
        </row>
        <row r="402">
          <cell r="A402">
            <v>24189</v>
          </cell>
          <cell r="B402" t="str">
            <v>BOC_GAS_DRP</v>
          </cell>
        </row>
        <row r="403">
          <cell r="A403">
            <v>24191</v>
          </cell>
          <cell r="B403" t="str">
            <v>BROOKHAVEN___DRP</v>
          </cell>
        </row>
        <row r="404">
          <cell r="A404">
            <v>24200</v>
          </cell>
          <cell r="B404" t="str">
            <v>CALSPAN___DRP</v>
          </cell>
        </row>
        <row r="405">
          <cell r="A405">
            <v>24194</v>
          </cell>
          <cell r="B405" t="str">
            <v>CE_DUNWOOD___DRP</v>
          </cell>
        </row>
        <row r="406">
          <cell r="A406">
            <v>24193</v>
          </cell>
          <cell r="B406" t="str">
            <v>CE_MILLWOOD___DRP</v>
          </cell>
        </row>
        <row r="407">
          <cell r="A407">
            <v>24202</v>
          </cell>
          <cell r="B407" t="str">
            <v>CE_NYC2_DRP</v>
          </cell>
        </row>
        <row r="408">
          <cell r="A408">
            <v>24195</v>
          </cell>
          <cell r="B408" t="str">
            <v>CE_NYC_DRP</v>
          </cell>
        </row>
        <row r="409">
          <cell r="A409">
            <v>24192</v>
          </cell>
          <cell r="B409" t="str">
            <v>CH_MIDHUDSON___DRP</v>
          </cell>
        </row>
        <row r="410">
          <cell r="A410">
            <v>24180</v>
          </cell>
          <cell r="B410" t="str">
            <v>CRUCIBLE_METL_DRP</v>
          </cell>
        </row>
        <row r="411">
          <cell r="A411">
            <v>24184</v>
          </cell>
          <cell r="B411" t="str">
            <v>G.F.CEMENT___DRP</v>
          </cell>
        </row>
        <row r="412">
          <cell r="A412">
            <v>24183</v>
          </cell>
          <cell r="B412" t="str">
            <v>GE_PLASTICS___DRP</v>
          </cell>
        </row>
        <row r="413">
          <cell r="A413">
            <v>24185</v>
          </cell>
          <cell r="B413" t="str">
            <v>MG INDUSTRY___DRP</v>
          </cell>
        </row>
        <row r="414">
          <cell r="A414">
            <v>24187</v>
          </cell>
          <cell r="B414" t="str">
            <v>MOHAWK_PAPER___DRP</v>
          </cell>
        </row>
        <row r="415">
          <cell r="A415">
            <v>24199</v>
          </cell>
          <cell r="B415" t="str">
            <v>NEG CENTRAL___DRP</v>
          </cell>
        </row>
        <row r="416">
          <cell r="A416">
            <v>24198</v>
          </cell>
          <cell r="B416" t="str">
            <v>NEG MILLWOOD___DRP</v>
          </cell>
        </row>
        <row r="417">
          <cell r="A417">
            <v>24181</v>
          </cell>
          <cell r="B417" t="str">
            <v>NM_CENTRAL___DRP</v>
          </cell>
        </row>
        <row r="418">
          <cell r="A418">
            <v>24179</v>
          </cell>
          <cell r="B418" t="str">
            <v>NM_FRONTIER___DRP</v>
          </cell>
        </row>
        <row r="419">
          <cell r="A419">
            <v>24197</v>
          </cell>
          <cell r="B419" t="str">
            <v>NUCOR_STEEL___DRP</v>
          </cell>
        </row>
        <row r="420">
          <cell r="A420">
            <v>24196</v>
          </cell>
          <cell r="B420" t="str">
            <v>RCPI_TRUST___DRP</v>
          </cell>
        </row>
        <row r="421">
          <cell r="A421">
            <v>24186</v>
          </cell>
          <cell r="B421" t="str">
            <v>REVERE_CPPR_DRP</v>
          </cell>
        </row>
        <row r="422">
          <cell r="A422">
            <v>24204</v>
          </cell>
          <cell r="B422" t="str">
            <v>FENNER___WINDPWR</v>
          </cell>
        </row>
        <row r="423">
          <cell r="A423">
            <v>24206</v>
          </cell>
          <cell r="B423" t="str">
            <v>OUTOKUMPU-AB___DRP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536"/>
  <sheetViews>
    <sheetView tabSelected="1" zoomScale="95" zoomScaleNormal="100" workbookViewId="0">
      <pane ySplit="3" topLeftCell="A4" activePane="bottomLeft" state="frozen"/>
      <selection pane="bottomLeft" activeCell="U19" sqref="U19:Z19"/>
    </sheetView>
  </sheetViews>
  <sheetFormatPr defaultColWidth="9.109375" defaultRowHeight="13.2" x14ac:dyDescent="0.25"/>
  <cols>
    <col min="1" max="1" width="5.6640625" style="1" customWidth="1"/>
    <col min="2" max="2" width="17.88671875" style="1" customWidth="1"/>
    <col min="3" max="3" width="5.6640625" style="1" customWidth="1"/>
    <col min="4" max="4" width="1.6640625" style="1" customWidth="1"/>
    <col min="5" max="5" width="5.6640625" style="1" customWidth="1"/>
    <col min="6" max="6" width="17.88671875" style="6" customWidth="1"/>
    <col min="7" max="7" width="5.6640625" style="6" customWidth="1"/>
    <col min="8" max="8" width="3.88671875" style="10" customWidth="1"/>
    <col min="9" max="9" width="6.6640625" style="7" customWidth="1"/>
    <col min="10" max="10" width="6.6640625" style="10" customWidth="1"/>
    <col min="11" max="14" width="6.6640625" style="7" customWidth="1"/>
    <col min="15" max="15" width="6.88671875" style="10" customWidth="1"/>
    <col min="16" max="19" width="6.88671875" style="6" customWidth="1"/>
    <col min="20" max="20" width="6.88671875" style="4" customWidth="1"/>
    <col min="21" max="26" width="7" style="4" customWidth="1"/>
    <col min="27" max="27" width="6.88671875" style="4" customWidth="1"/>
    <col min="28" max="32" width="6.88671875" style="6" customWidth="1"/>
    <col min="33" max="33" width="9.6640625" style="23" customWidth="1"/>
    <col min="34" max="34" width="2.6640625" style="4" customWidth="1"/>
    <col min="35" max="35" width="12.109375" style="4" bestFit="1" customWidth="1"/>
    <col min="36" max="37" width="9.88671875" style="4" bestFit="1" customWidth="1"/>
    <col min="38" max="38" width="2.6640625" style="4" customWidth="1"/>
    <col min="39" max="43" width="8.6640625" style="4" customWidth="1"/>
    <col min="44" max="46" width="8.6640625" style="3" customWidth="1"/>
    <col min="47" max="47" width="9.33203125" style="3" bestFit="1" customWidth="1"/>
    <col min="48" max="16384" width="9.109375" style="3"/>
  </cols>
  <sheetData>
    <row r="1" spans="1:46" ht="18" customHeight="1" x14ac:dyDescent="0.3">
      <c r="A1" s="24" t="s">
        <v>0</v>
      </c>
      <c r="C1" s="2" t="s">
        <v>137</v>
      </c>
      <c r="D1" s="2"/>
      <c r="E1" s="3"/>
      <c r="F1" s="3"/>
      <c r="G1" s="3"/>
      <c r="H1" s="18"/>
      <c r="I1" s="67"/>
      <c r="J1" s="67"/>
      <c r="K1" s="67"/>
      <c r="L1" s="67"/>
      <c r="M1" s="67"/>
      <c r="N1" s="67"/>
      <c r="O1" s="7"/>
      <c r="P1" s="1"/>
      <c r="Q1" s="1"/>
      <c r="R1" s="1"/>
      <c r="S1" s="1"/>
      <c r="T1" s="1"/>
      <c r="U1" s="50"/>
      <c r="V1" s="50"/>
      <c r="W1" s="50"/>
      <c r="X1" s="50"/>
      <c r="Y1" s="50"/>
      <c r="Z1" s="50"/>
      <c r="AA1" s="1"/>
      <c r="AB1" s="1"/>
      <c r="AC1" s="1"/>
      <c r="AD1" s="1"/>
      <c r="AE1" s="1"/>
      <c r="AF1" s="1"/>
      <c r="AG1" s="12"/>
    </row>
    <row r="2" spans="1:46" ht="12.75" customHeight="1" x14ac:dyDescent="0.25">
      <c r="A2" s="18"/>
      <c r="B2" s="18"/>
      <c r="C2" s="18"/>
      <c r="D2" s="18"/>
      <c r="E2" s="18"/>
      <c r="F2" s="18"/>
      <c r="G2" s="18"/>
      <c r="H2" s="25" t="s">
        <v>136</v>
      </c>
      <c r="I2" s="38" t="s">
        <v>149</v>
      </c>
      <c r="J2" s="38" t="s">
        <v>150</v>
      </c>
      <c r="K2" s="38" t="s">
        <v>162</v>
      </c>
      <c r="L2" s="38" t="s">
        <v>176</v>
      </c>
      <c r="M2" s="38" t="s">
        <v>151</v>
      </c>
      <c r="N2" s="38" t="s">
        <v>162</v>
      </c>
      <c r="O2" s="68" t="s">
        <v>152</v>
      </c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30"/>
      <c r="AF2" s="30"/>
      <c r="AG2" s="27" t="s">
        <v>153</v>
      </c>
      <c r="AH2" s="3"/>
      <c r="AI2" s="31"/>
      <c r="AJ2" s="31"/>
      <c r="AK2" s="31"/>
      <c r="AL2" s="31"/>
      <c r="AM2" s="3" t="s">
        <v>167</v>
      </c>
      <c r="AN2" s="3" t="s">
        <v>168</v>
      </c>
      <c r="AO2" s="3" t="s">
        <v>167</v>
      </c>
      <c r="AP2" s="3" t="s">
        <v>168</v>
      </c>
      <c r="AQ2" s="3"/>
      <c r="AR2" s="61" t="s">
        <v>182</v>
      </c>
      <c r="AS2" s="3" t="s">
        <v>183</v>
      </c>
      <c r="AT2" s="3" t="s">
        <v>186</v>
      </c>
    </row>
    <row r="3" spans="1:46" ht="12.75" customHeight="1" x14ac:dyDescent="0.25">
      <c r="A3" s="5"/>
      <c r="B3" s="5" t="s">
        <v>138</v>
      </c>
      <c r="C3" s="5"/>
      <c r="D3" s="5"/>
      <c r="E3" s="5"/>
      <c r="F3" s="5" t="s">
        <v>139</v>
      </c>
      <c r="G3" s="5"/>
      <c r="H3" s="26" t="s">
        <v>148</v>
      </c>
      <c r="I3" s="39" t="s">
        <v>154</v>
      </c>
      <c r="J3" s="39" t="s">
        <v>155</v>
      </c>
      <c r="K3" s="39" t="s">
        <v>156</v>
      </c>
      <c r="L3" s="41" t="s">
        <v>156</v>
      </c>
      <c r="M3" s="39" t="s">
        <v>157</v>
      </c>
      <c r="N3" s="39" t="s">
        <v>158</v>
      </c>
      <c r="O3" s="56">
        <v>36647</v>
      </c>
      <c r="P3" s="22">
        <v>36678</v>
      </c>
      <c r="Q3" s="22">
        <v>36708</v>
      </c>
      <c r="R3" s="22">
        <v>36739</v>
      </c>
      <c r="S3" s="22">
        <v>36770</v>
      </c>
      <c r="T3" s="22">
        <v>36800</v>
      </c>
      <c r="U3" s="51">
        <v>36831</v>
      </c>
      <c r="V3" s="51">
        <v>36861</v>
      </c>
      <c r="W3" s="51">
        <v>36892</v>
      </c>
      <c r="X3" s="51">
        <v>36923</v>
      </c>
      <c r="Y3" s="51">
        <v>36951</v>
      </c>
      <c r="Z3" s="51">
        <v>36982</v>
      </c>
      <c r="AA3" s="22">
        <v>37012</v>
      </c>
      <c r="AB3" s="22">
        <v>37043</v>
      </c>
      <c r="AC3" s="22">
        <v>37073</v>
      </c>
      <c r="AD3" s="22">
        <v>37104</v>
      </c>
      <c r="AE3" s="22">
        <v>37135</v>
      </c>
      <c r="AF3" s="22">
        <v>37165</v>
      </c>
      <c r="AG3" s="28" t="s">
        <v>163</v>
      </c>
      <c r="AH3" s="11"/>
      <c r="AI3" s="26" t="s">
        <v>159</v>
      </c>
      <c r="AJ3" s="26" t="s">
        <v>160</v>
      </c>
      <c r="AK3" s="26" t="s">
        <v>161</v>
      </c>
      <c r="AL3" s="26"/>
      <c r="AM3" s="26" t="s">
        <v>164</v>
      </c>
      <c r="AN3" s="26" t="s">
        <v>165</v>
      </c>
      <c r="AO3" s="26" t="s">
        <v>177</v>
      </c>
      <c r="AP3" s="26" t="s">
        <v>166</v>
      </c>
      <c r="AQ3" s="22">
        <v>36770</v>
      </c>
      <c r="AR3" s="26" t="s">
        <v>187</v>
      </c>
      <c r="AS3" s="26" t="s">
        <v>184</v>
      </c>
      <c r="AT3" s="26" t="s">
        <v>185</v>
      </c>
    </row>
    <row r="4" spans="1:46" s="15" customFormat="1" ht="15.6" x14ac:dyDescent="0.3">
      <c r="A4" s="13" t="s">
        <v>140</v>
      </c>
      <c r="B4" s="3"/>
      <c r="C4" s="3"/>
      <c r="D4" s="3"/>
      <c r="E4" s="3"/>
      <c r="F4" s="3"/>
      <c r="G4" s="3"/>
      <c r="H4" s="14"/>
      <c r="I4" s="14"/>
      <c r="J4" s="14"/>
      <c r="K4" s="14"/>
      <c r="L4" s="14"/>
      <c r="M4" s="14"/>
      <c r="N4" s="14"/>
      <c r="O4" s="7"/>
      <c r="Q4" s="14"/>
      <c r="R4" s="14"/>
      <c r="S4" s="14"/>
      <c r="T4" s="14"/>
      <c r="U4" s="52"/>
      <c r="V4" s="52"/>
      <c r="W4" s="52"/>
      <c r="X4" s="50"/>
      <c r="Y4" s="52"/>
      <c r="Z4" s="52"/>
      <c r="AA4" s="14"/>
      <c r="AG4" s="14"/>
      <c r="AH4" s="3"/>
      <c r="AI4" s="3"/>
      <c r="AJ4" s="3"/>
      <c r="AK4" s="3"/>
      <c r="AL4" s="3"/>
      <c r="AM4" s="3"/>
      <c r="AQ4" s="14"/>
    </row>
    <row r="5" spans="1:46" x14ac:dyDescent="0.25">
      <c r="A5" s="3">
        <v>23513</v>
      </c>
      <c r="B5" s="3" t="s">
        <v>1</v>
      </c>
      <c r="C5" s="3" t="str">
        <f>+VLOOKUP(A5,[3]Congest!$A$1:$C$65536,3,FALSE)</f>
        <v>N.Y.C.</v>
      </c>
      <c r="D5" s="3"/>
      <c r="E5" s="7">
        <v>23512</v>
      </c>
      <c r="F5" s="4" t="s">
        <v>3</v>
      </c>
      <c r="G5" s="3" t="str">
        <f>+VLOOKUP(E5,[3]Congest!$A$1:$C$65536,3,FALSE)</f>
        <v>N.Y.C.</v>
      </c>
      <c r="H5" s="8">
        <v>37</v>
      </c>
      <c r="J5" s="10">
        <v>37</v>
      </c>
      <c r="O5" s="57">
        <f>VLOOKUP($A5,'[3]Congest May00-Oct00'!$A$1:$I$65536,COLUMN('[3]Congest May00-Oct00'!D$1:D$65536),FALSE)-VLOOKUP($E5,'[3]Congest May00-Oct00'!$A$1:$I$65536,COLUMN('[3]Congest May00-Oct00'!D$1:D$65536),FALSE)</f>
        <v>1404.2800000000007</v>
      </c>
      <c r="P5" s="19">
        <f>VLOOKUP($A5,'[3]Congest May00-Oct00'!$A$1:$I$65536,COLUMN('[3]Congest May00-Oct00'!E$1:E$65536),FALSE)-VLOOKUP($E5,'[3]Congest May00-Oct00'!$A$1:$I$65536,COLUMN('[3]Congest May00-Oct00'!E$1:E$65536),FALSE)</f>
        <v>4834.3799999999974</v>
      </c>
      <c r="Q5" s="19">
        <f>VLOOKUP($A5,'[3]Congest May00-Oct00'!$A$1:$I$65536,COLUMN('[3]Congest May00-Oct00'!F$1:F$65536),FALSE)-VLOOKUP($E5,'[3]Congest May00-Oct00'!$A$1:$I$65536,COLUMN('[3]Congest May00-Oct00'!F$1:F$65536),FALSE)</f>
        <v>3106.2599999999966</v>
      </c>
      <c r="R5" s="19">
        <f>VLOOKUP($A5,'[3]Congest May00-Oct00'!$A$1:$I$65536,COLUMN('[3]Congest May00-Oct00'!G$1:G$65536),FALSE)-VLOOKUP($E5,'[3]Congest May00-Oct00'!$A$1:$I$65536,COLUMN('[3]Congest May00-Oct00'!G$1:G$65536),FALSE)</f>
        <v>7157.3900000000012</v>
      </c>
      <c r="S5" s="19">
        <f>VLOOKUP($A5,'[3]Congest May00-Oct00'!$A$1:$I$65536,COLUMN('[3]Congest May00-Oct00'!H$1:H$65536),FALSE)-VLOOKUP($E5,'[3]Congest May00-Oct00'!$A$1:$I$65536,COLUMN('[3]Congest May00-Oct00'!H$1:H$65536),FALSE)</f>
        <v>2137.4599999999991</v>
      </c>
      <c r="T5" s="19">
        <f>VLOOKUP($A5,'[3]Congest May00-Oct00'!$A$1:$I$65536,COLUMN('[3]Congest May00-Oct00'!I$1:I$65536),FALSE)-VLOOKUP($E5,'[3]Congest May00-Oct00'!$A$1:$I$65536,COLUMN('[3]Congest May00-Oct00'!I$1:I$65536),FALSE)</f>
        <v>132.25</v>
      </c>
      <c r="U5" s="53">
        <f>VLOOKUP($A5,'[3]Congest Nov00-Apr01'!$A$1:$I$65536,COLUMN('[3]Congest Nov00-Apr01'!D$1:D$65536),FALSE)-VLOOKUP($E5,'[3]Congest Nov00-Apr01'!$A$1:$I$65536,COLUMN('[3]Congest Nov00-Apr01'!D$1:D$65536),FALSE)</f>
        <v>589.99000000000024</v>
      </c>
      <c r="V5" s="53">
        <f>VLOOKUP($A5,'[3]Congest Nov00-Apr01'!$A$1:$I$65536,COLUMN('[3]Congest Nov00-Apr01'!E$1:E$65536),FALSE)-VLOOKUP($E5,'[3]Congest Nov00-Apr01'!$A$1:$I$65536,COLUMN('[3]Congest Nov00-Apr01'!E$1:E$65536),FALSE)</f>
        <v>5287.41</v>
      </c>
      <c r="W5" s="53">
        <f>VLOOKUP($A5,'[3]Congest Nov00-Apr01'!$A$1:$I$65536,COLUMN('[3]Congest Nov00-Apr01'!F$1:F$65536),FALSE)-VLOOKUP($E5,'[3]Congest Nov00-Apr01'!$A$1:$I$65536,COLUMN('[3]Congest Nov00-Apr01'!F$1:F$65536),FALSE)</f>
        <v>-227.10000000000082</v>
      </c>
      <c r="X5" s="53">
        <f>VLOOKUP($A5,'[3]Congest Nov00-Apr01'!$A$1:$I$65536,COLUMN('[3]Congest Nov00-Apr01'!G$1:G$65536),FALSE)-VLOOKUP($E5,'[3]Congest Nov00-Apr01'!$A$1:$I$65536,COLUMN('[3]Congest Nov00-Apr01'!G$1:G$65536),FALSE)</f>
        <v>2794.5400000000004</v>
      </c>
      <c r="Y5" s="53">
        <f>VLOOKUP($A5,'[3]Congest Nov00-Apr01'!$A$1:$I$65536,COLUMN('[3]Congest Nov00-Apr01'!H$1:H$65536),FALSE)-VLOOKUP($E5,'[3]Congest Nov00-Apr01'!$A$1:$I$65536,COLUMN('[3]Congest Nov00-Apr01'!H$1:H$65536),FALSE)</f>
        <v>86.760000000001128</v>
      </c>
      <c r="Z5" s="53">
        <f>VLOOKUP($A5,'[3]Congest Nov00-Apr01'!$A$1:$I$65536,COLUMN('[3]Congest Nov00-Apr01'!I$1:I$65536),FALSE)-VLOOKUP($E5,'[3]Congest Nov00-Apr01'!$A$1:$I$65536,COLUMN('[3]Congest Nov00-Apr01'!I$1:I$65536),FALSE)</f>
        <v>1115.6999999999989</v>
      </c>
      <c r="AA5" s="19">
        <f>VLOOKUP($A5,'[3]Congest May01-Oct01'!$A$1:$I$65536,COLUMN('[3]Congest May01-Oct01'!D$1:D$65536),FALSE)-VLOOKUP($E5,'[3]Congest May01-Oct01'!$A$1:$I$65536,COLUMN('[3]Congest May01-Oct01'!D$1:D$65536),FALSE)</f>
        <v>2621.6499999999978</v>
      </c>
      <c r="AB5" s="19">
        <f>VLOOKUP($A5,'[3]Congest May01-Oct01'!$A$1:$I$65536,COLUMN('[3]Congest May01-Oct01'!E$1:E$65536),FALSE)-VLOOKUP($E5,'[3]Congest May01-Oct01'!$A$1:$I$65536,COLUMN('[3]Congest May01-Oct01'!E$1:E$65536),FALSE)</f>
        <v>7057.9899999999989</v>
      </c>
      <c r="AC5" s="19">
        <f>VLOOKUP($A5,'[3]Congest May01-Oct01'!$A$1:$I$65536,COLUMN('[3]Congest May01-Oct01'!F$1:F$65536),FALSE)-VLOOKUP($E5,'[3]Congest May01-Oct01'!$A$1:$I$65536,COLUMN('[3]Congest May01-Oct01'!F$1:F$65536),FALSE)</f>
        <v>6518.68</v>
      </c>
      <c r="AD5" s="19">
        <f>VLOOKUP($A5,'[3]Congest May01-Oct01'!$A$1:$I$65536,COLUMN('[3]Congest May01-Oct01'!G$1:G$65536),FALSE)-VLOOKUP($E5,'[3]Congest May01-Oct01'!$A$1:$I$65536,COLUMN('[3]Congest May01-Oct01'!G$1:G$65536),FALSE)</f>
        <v>3550.73</v>
      </c>
      <c r="AE5" s="19">
        <f>VLOOKUP($A5,'[3]Congest May01-Oct01'!$A$1:$I$65536,COLUMN('[3]Congest May01-Oct01'!H$1:H$65536),FALSE)-VLOOKUP($E5,'[3]Congest May01-Oct01'!$A$1:$I$65536,COLUMN('[3]Congest May01-Oct01'!H$1:H$65536),FALSE)</f>
        <v>1520.48</v>
      </c>
      <c r="AF5" s="19">
        <f>VLOOKUP($A5,'[3]Congest May01-Oct01'!$A$1:$I$65536,COLUMN('[3]Congest May01-Oct01'!I$1:I$65536),FALSE)-VLOOKUP($E5,'[3]Congest May01-Oct01'!$A$1:$I$65536,COLUMN('[3]Congest May01-Oct01'!I$1:I$65536),FALSE)</f>
        <v>1366.26</v>
      </c>
      <c r="AG5" s="23">
        <f>+SUM(S5:AD5)</f>
        <v>31666.059999999998</v>
      </c>
      <c r="AI5" s="29">
        <v>476007.62</v>
      </c>
      <c r="AJ5" s="29">
        <f>+J5*SUM(O5:AE5)</f>
        <v>1838487.4500000002</v>
      </c>
      <c r="AK5" s="29">
        <f>+AJ5-AI5</f>
        <v>1362479.83</v>
      </c>
      <c r="AL5" s="29"/>
      <c r="AQ5" s="19"/>
    </row>
    <row r="6" spans="1:46" x14ac:dyDescent="0.25">
      <c r="A6" s="3">
        <v>23513</v>
      </c>
      <c r="B6" s="3" t="s">
        <v>1</v>
      </c>
      <c r="C6" s="3" t="str">
        <f>+VLOOKUP(A6,[3]Congest!$A$1:$C$65536,3,FALSE)</f>
        <v>N.Y.C.</v>
      </c>
      <c r="D6" s="3"/>
      <c r="E6" s="7">
        <v>61761</v>
      </c>
      <c r="F6" s="4" t="s">
        <v>2</v>
      </c>
      <c r="G6" s="3" t="str">
        <f>+VLOOKUP(E6,[3]Congest!$A$1:$C$65536,3,FALSE)</f>
        <v>N.Y.C.</v>
      </c>
      <c r="H6" s="8">
        <v>2</v>
      </c>
      <c r="J6" s="10">
        <v>2</v>
      </c>
      <c r="O6" s="57">
        <f>VLOOKUP($A6,'[3]Congest May00-Oct00'!$A$1:$I$65536,COLUMN('[3]Congest May00-Oct00'!D$1:D$65536),FALSE)-VLOOKUP($E6,'[3]Congest May00-Oct00'!$A$1:$I$65536,COLUMN('[3]Congest May00-Oct00'!D$1:D$65536),FALSE)</f>
        <v>614.79000000000087</v>
      </c>
      <c r="P6" s="19">
        <f>VLOOKUP($A6,'[3]Congest May00-Oct00'!$A$1:$I$65536,COLUMN('[3]Congest May00-Oct00'!E$1:E$65536),FALSE)-VLOOKUP($E6,'[3]Congest May00-Oct00'!$A$1:$I$65536,COLUMN('[3]Congest May00-Oct00'!E$1:E$65536),FALSE)</f>
        <v>4023.4600000000028</v>
      </c>
      <c r="Q6" s="19">
        <f>VLOOKUP($A6,'[3]Congest May00-Oct00'!$A$1:$I$65536,COLUMN('[3]Congest May00-Oct00'!F$1:F$65536),FALSE)-VLOOKUP($E6,'[3]Congest May00-Oct00'!$A$1:$I$65536,COLUMN('[3]Congest May00-Oct00'!F$1:F$65536),FALSE)</f>
        <v>2307.6899999999951</v>
      </c>
      <c r="R6" s="19">
        <f>VLOOKUP($A6,'[3]Congest May00-Oct00'!$A$1:$I$65536,COLUMN('[3]Congest May00-Oct00'!G$1:G$65536),FALSE)-VLOOKUP($E6,'[3]Congest May00-Oct00'!$A$1:$I$65536,COLUMN('[3]Congest May00-Oct00'!G$1:G$65536),FALSE)</f>
        <v>5088.1899999999951</v>
      </c>
      <c r="S6" s="19">
        <f>VLOOKUP($A6,'[3]Congest May00-Oct00'!$A$1:$I$65536,COLUMN('[3]Congest May00-Oct00'!H$1:H$65536),FALSE)-VLOOKUP($E6,'[3]Congest May00-Oct00'!$A$1:$I$65536,COLUMN('[3]Congest May00-Oct00'!H$1:H$65536),FALSE)</f>
        <v>772.57000000000016</v>
      </c>
      <c r="T6" s="19">
        <f>VLOOKUP($A6,'[3]Congest May00-Oct00'!$A$1:$I$65536,COLUMN('[3]Congest May00-Oct00'!I$1:I$65536),FALSE)-VLOOKUP($E6,'[3]Congest May00-Oct00'!$A$1:$I$65536,COLUMN('[3]Congest May00-Oct00'!I$1:I$65536),FALSE)</f>
        <v>36.099999999999909</v>
      </c>
      <c r="U6" s="53">
        <f>VLOOKUP($A6,'[3]Congest Nov00-Apr01'!$A$1:$I$65536,COLUMN('[3]Congest Nov00-Apr01'!D$1:D$65536),FALSE)-VLOOKUP($E6,'[3]Congest Nov00-Apr01'!$A$1:$I$65536,COLUMN('[3]Congest Nov00-Apr01'!D$1:D$65536),FALSE)</f>
        <v>220.47000000000025</v>
      </c>
      <c r="V6" s="53">
        <f>VLOOKUP($A6,'[3]Congest Nov00-Apr01'!$A$1:$I$65536,COLUMN('[3]Congest Nov00-Apr01'!E$1:E$65536),FALSE)-VLOOKUP($E6,'[3]Congest Nov00-Apr01'!$A$1:$I$65536,COLUMN('[3]Congest Nov00-Apr01'!E$1:E$65536),FALSE)</f>
        <v>1882.3499999999997</v>
      </c>
      <c r="W6" s="53">
        <f>VLOOKUP($A6,'[3]Congest Nov00-Apr01'!$A$1:$I$65536,COLUMN('[3]Congest Nov00-Apr01'!F$1:F$65536),FALSE)-VLOOKUP($E6,'[3]Congest Nov00-Apr01'!$A$1:$I$65536,COLUMN('[3]Congest Nov00-Apr01'!F$1:F$65536),FALSE)</f>
        <v>-731.30000000000109</v>
      </c>
      <c r="X6" s="53">
        <f>VLOOKUP($A6,'[3]Congest Nov00-Apr01'!$A$1:$I$65536,COLUMN('[3]Congest Nov00-Apr01'!G$1:G$65536),FALSE)-VLOOKUP($E6,'[3]Congest Nov00-Apr01'!$A$1:$I$65536,COLUMN('[3]Congest Nov00-Apr01'!G$1:G$65536),FALSE)</f>
        <v>937.81999999999971</v>
      </c>
      <c r="Y6" s="53">
        <f>VLOOKUP($A6,'[3]Congest Nov00-Apr01'!$A$1:$I$65536,COLUMN('[3]Congest Nov00-Apr01'!H$1:H$65536),FALSE)-VLOOKUP($E6,'[3]Congest Nov00-Apr01'!$A$1:$I$65536,COLUMN('[3]Congest Nov00-Apr01'!H$1:H$65536),FALSE)</f>
        <v>0.86000000000058208</v>
      </c>
      <c r="Z6" s="53">
        <f>VLOOKUP($A6,'[3]Congest Nov00-Apr01'!$A$1:$I$65536,COLUMN('[3]Congest Nov00-Apr01'!I$1:I$65536),FALSE)-VLOOKUP($E6,'[3]Congest Nov00-Apr01'!$A$1:$I$65536,COLUMN('[3]Congest Nov00-Apr01'!I$1:I$65536),FALSE)</f>
        <v>226.99000000000069</v>
      </c>
      <c r="AA6" s="19">
        <f>VLOOKUP($A6,'[3]Congest May01-Oct01'!$A$1:$I$65536,COLUMN('[3]Congest May01-Oct01'!D$1:D$65536),FALSE)-VLOOKUP($E6,'[3]Congest May01-Oct01'!$A$1:$I$65536,COLUMN('[3]Congest May01-Oct01'!D$1:D$65536),FALSE)</f>
        <v>1201.8300000000017</v>
      </c>
      <c r="AB6" s="19">
        <f>VLOOKUP($A6,'[3]Congest May01-Oct01'!$A$1:$I$65536,COLUMN('[3]Congest May01-Oct01'!E$1:E$65536),FALSE)-VLOOKUP($E6,'[3]Congest May01-Oct01'!$A$1:$I$65536,COLUMN('[3]Congest May01-Oct01'!E$1:E$65536),FALSE)</f>
        <v>2536.6500000000005</v>
      </c>
      <c r="AC6" s="19">
        <f>VLOOKUP($A6,'[3]Congest May01-Oct01'!$A$1:$I$65536,COLUMN('[3]Congest May01-Oct01'!F$1:F$65536),FALSE)-VLOOKUP($E6,'[3]Congest May01-Oct01'!$A$1:$I$65536,COLUMN('[3]Congest May01-Oct01'!F$1:F$65536),FALSE)</f>
        <v>2622.1600000000003</v>
      </c>
      <c r="AD6" s="19">
        <f>VLOOKUP($A6,'[3]Congest May01-Oct01'!$A$1:$I$65536,COLUMN('[3]Congest May01-Oct01'!G$1:G$65536),FALSE)-VLOOKUP($E6,'[3]Congest May01-Oct01'!$A$1:$I$65536,COLUMN('[3]Congest May01-Oct01'!G$1:G$65536),FALSE)</f>
        <v>2593.5299999999997</v>
      </c>
      <c r="AE6" s="19">
        <f>VLOOKUP($A6,'[3]Congest May01-Oct01'!$A$1:$I$65536,COLUMN('[3]Congest May01-Oct01'!H$1:H$65536),FALSE)-VLOOKUP($E6,'[3]Congest May01-Oct01'!$A$1:$I$65536,COLUMN('[3]Congest May01-Oct01'!H$1:H$65536),FALSE)</f>
        <v>1319.16</v>
      </c>
      <c r="AF6" s="19">
        <f>VLOOKUP($A6,'[3]Congest May01-Oct01'!$A$1:$I$65536,COLUMN('[3]Congest May01-Oct01'!I$1:I$65536),FALSE)-VLOOKUP($E6,'[3]Congest May01-Oct01'!$A$1:$I$65536,COLUMN('[3]Congest May01-Oct01'!I$1:I$65536),FALSE)</f>
        <v>1028.48</v>
      </c>
      <c r="AG6" s="23">
        <f>+SUM(S6:AD6)</f>
        <v>12300.030000000002</v>
      </c>
      <c r="AI6" s="32">
        <v>11265.96</v>
      </c>
      <c r="AJ6" s="32">
        <f>+J6*SUM(O6:AE6)</f>
        <v>51306.639999999992</v>
      </c>
      <c r="AK6" s="32">
        <f t="shared" ref="AK6:AK12" si="0">+AJ6-AI6</f>
        <v>40040.679999999993</v>
      </c>
      <c r="AL6" s="32"/>
      <c r="AQ6" s="19"/>
    </row>
    <row r="7" spans="1:46" x14ac:dyDescent="0.25">
      <c r="A7" s="3">
        <v>23535</v>
      </c>
      <c r="B7" s="3" t="s">
        <v>7</v>
      </c>
      <c r="C7" s="3" t="str">
        <f>+VLOOKUP(A7,[3]Congest!$A$1:$C$65536,3,FALSE)</f>
        <v>N.Y.C.</v>
      </c>
      <c r="D7" s="3"/>
      <c r="E7" s="7">
        <v>23533</v>
      </c>
      <c r="F7" s="4" t="s">
        <v>34</v>
      </c>
      <c r="G7" s="3" t="str">
        <f>+VLOOKUP(E7,[3]Congest!$A$1:$C$65536,3,FALSE)</f>
        <v>N.Y.C.</v>
      </c>
      <c r="H7" s="8">
        <v>7</v>
      </c>
      <c r="J7" s="10">
        <v>7</v>
      </c>
      <c r="O7" s="57">
        <f>VLOOKUP($A7,'[3]Congest May00-Oct00'!$A$1:$I$65536,COLUMN('[3]Congest May00-Oct00'!D$1:D$65536),FALSE)-VLOOKUP($E7,'[3]Congest May00-Oct00'!$A$1:$I$65536,COLUMN('[3]Congest May00-Oct00'!D$1:D$65536),FALSE)</f>
        <v>1162.4600000000009</v>
      </c>
      <c r="P7" s="19">
        <f>VLOOKUP($A7,'[3]Congest May00-Oct00'!$A$1:$I$65536,COLUMN('[3]Congest May00-Oct00'!E$1:E$65536),FALSE)-VLOOKUP($E7,'[3]Congest May00-Oct00'!$A$1:$I$65536,COLUMN('[3]Congest May00-Oct00'!E$1:E$65536),FALSE)</f>
        <v>1160.8599999999933</v>
      </c>
      <c r="Q7" s="19">
        <f>VLOOKUP($A7,'[3]Congest May00-Oct00'!$A$1:$I$65536,COLUMN('[3]Congest May00-Oct00'!F$1:F$65536),FALSE)-VLOOKUP($E7,'[3]Congest May00-Oct00'!$A$1:$I$65536,COLUMN('[3]Congest May00-Oct00'!F$1:F$65536),FALSE)</f>
        <v>1199.9099999999999</v>
      </c>
      <c r="R7" s="19">
        <f>VLOOKUP($A7,'[3]Congest May00-Oct00'!$A$1:$I$65536,COLUMN('[3]Congest May00-Oct00'!G$1:G$65536),FALSE)-VLOOKUP($E7,'[3]Congest May00-Oct00'!$A$1:$I$65536,COLUMN('[3]Congest May00-Oct00'!G$1:G$65536),FALSE)</f>
        <v>3134.2700000000004</v>
      </c>
      <c r="S7" s="19">
        <f>VLOOKUP($A7,'[3]Congest May00-Oct00'!$A$1:$I$65536,COLUMN('[3]Congest May00-Oct00'!H$1:H$65536),FALSE)-VLOOKUP($E7,'[3]Congest May00-Oct00'!$A$1:$I$65536,COLUMN('[3]Congest May00-Oct00'!H$1:H$65536),FALSE)</f>
        <v>2137.8599999999983</v>
      </c>
      <c r="T7" s="19">
        <f>VLOOKUP($A7,'[3]Congest May00-Oct00'!$A$1:$I$65536,COLUMN('[3]Congest May00-Oct00'!I$1:I$65536),FALSE)-VLOOKUP($E7,'[3]Congest May00-Oct00'!$A$1:$I$65536,COLUMN('[3]Congest May00-Oct00'!I$1:I$65536),FALSE)</f>
        <v>133.75</v>
      </c>
      <c r="U7" s="53">
        <f>VLOOKUP($A7,'[3]Congest Nov00-Apr01'!$A$1:$I$65536,COLUMN('[3]Congest Nov00-Apr01'!D$1:D$65536),FALSE)-VLOOKUP($E7,'[3]Congest Nov00-Apr01'!$A$1:$I$65536,COLUMN('[3]Congest Nov00-Apr01'!D$1:D$65536),FALSE)</f>
        <v>619.09000000000015</v>
      </c>
      <c r="V7" s="53">
        <f>VLOOKUP($A7,'[3]Congest Nov00-Apr01'!$A$1:$I$65536,COLUMN('[3]Congest Nov00-Apr01'!E$1:E$65536),FALSE)-VLOOKUP($E7,'[3]Congest Nov00-Apr01'!$A$1:$I$65536,COLUMN('[3]Congest Nov00-Apr01'!E$1:E$65536),FALSE)</f>
        <v>5348.28</v>
      </c>
      <c r="W7" s="53">
        <f>VLOOKUP($A7,'[3]Congest Nov00-Apr01'!$A$1:$I$65536,COLUMN('[3]Congest Nov00-Apr01'!F$1:F$65536),FALSE)-VLOOKUP($E7,'[3]Congest Nov00-Apr01'!$A$1:$I$65536,COLUMN('[3]Congest Nov00-Apr01'!F$1:F$65536),FALSE)</f>
        <v>1063.1199999999999</v>
      </c>
      <c r="X7" s="53">
        <f>VLOOKUP($A7,'[3]Congest Nov00-Apr01'!$A$1:$I$65536,COLUMN('[3]Congest Nov00-Apr01'!G$1:G$65536),FALSE)-VLOOKUP($E7,'[3]Congest Nov00-Apr01'!$A$1:$I$65536,COLUMN('[3]Congest Nov00-Apr01'!G$1:G$65536),FALSE)</f>
        <v>2870.18</v>
      </c>
      <c r="Y7" s="53">
        <f>VLOOKUP($A7,'[3]Congest Nov00-Apr01'!$A$1:$I$65536,COLUMN('[3]Congest Nov00-Apr01'!H$1:H$65536),FALSE)-VLOOKUP($E7,'[3]Congest Nov00-Apr01'!$A$1:$I$65536,COLUMN('[3]Congest Nov00-Apr01'!H$1:H$65536),FALSE)</f>
        <v>155.21999999999844</v>
      </c>
      <c r="Z7" s="53">
        <f>VLOOKUP($A7,'[3]Congest Nov00-Apr01'!$A$1:$I$65536,COLUMN('[3]Congest Nov00-Apr01'!I$1:I$65536),FALSE)-VLOOKUP($E7,'[3]Congest Nov00-Apr01'!$A$1:$I$65536,COLUMN('[3]Congest Nov00-Apr01'!I$1:I$65536),FALSE)</f>
        <v>1459.1299999999992</v>
      </c>
      <c r="AA7" s="19">
        <f>VLOOKUP($A7,'[3]Congest May01-Oct01'!$A$1:$I$65536,COLUMN('[3]Congest May01-Oct01'!D$1:D$65536),FALSE)-VLOOKUP($E7,'[3]Congest May01-Oct01'!$A$1:$I$65536,COLUMN('[3]Congest May01-Oct01'!D$1:D$65536),FALSE)</f>
        <v>2179.1499999999969</v>
      </c>
      <c r="AB7" s="19">
        <f>VLOOKUP($A7,'[3]Congest May01-Oct01'!$A$1:$I$65536,COLUMN('[3]Congest May01-Oct01'!E$1:E$65536),FALSE)-VLOOKUP($E7,'[3]Congest May01-Oct01'!$A$1:$I$65536,COLUMN('[3]Congest May01-Oct01'!E$1:E$65536),FALSE)</f>
        <v>7072.1199999999981</v>
      </c>
      <c r="AC7" s="19">
        <f>VLOOKUP($A7,'[3]Congest May01-Oct01'!$A$1:$I$65536,COLUMN('[3]Congest May01-Oct01'!F$1:F$65536),FALSE)-VLOOKUP($E7,'[3]Congest May01-Oct01'!$A$1:$I$65536,COLUMN('[3]Congest May01-Oct01'!F$1:F$65536),FALSE)</f>
        <v>6088.5700000000015</v>
      </c>
      <c r="AD7" s="19">
        <f>VLOOKUP($A7,'[3]Congest May01-Oct01'!$A$1:$I$65536,COLUMN('[3]Congest May01-Oct01'!G$1:G$65536),FALSE)-VLOOKUP($E7,'[3]Congest May01-Oct01'!$A$1:$I$65536,COLUMN('[3]Congest May01-Oct01'!G$1:G$65536),FALSE)</f>
        <v>1445.1200000000008</v>
      </c>
      <c r="AE7" s="19">
        <f>VLOOKUP($A7,'[3]Congest May01-Oct01'!$A$1:$I$65536,COLUMN('[3]Congest May01-Oct01'!H$1:H$65536),FALSE)-VLOOKUP($E7,'[3]Congest May01-Oct01'!$A$1:$I$65536,COLUMN('[3]Congest May01-Oct01'!H$1:H$65536),FALSE)</f>
        <v>289.48000000000008</v>
      </c>
      <c r="AF7" s="19">
        <f>VLOOKUP($A7,'[3]Congest May01-Oct01'!$A$1:$I$65536,COLUMN('[3]Congest May01-Oct01'!I$1:I$65536),FALSE)-VLOOKUP($E7,'[3]Congest May01-Oct01'!$A$1:$I$65536,COLUMN('[3]Congest May01-Oct01'!I$1:I$65536),FALSE)</f>
        <v>507.02999999999992</v>
      </c>
      <c r="AG7" s="23">
        <f t="shared" ref="AG7:AG72" si="1">+SUM(S7:AD7)</f>
        <v>30571.589999999997</v>
      </c>
      <c r="AI7" s="32">
        <v>138395.64000000001</v>
      </c>
      <c r="AJ7" s="32">
        <f>+J7*SUM(O7:AE7)</f>
        <v>262629.98999999993</v>
      </c>
      <c r="AK7" s="32">
        <f t="shared" si="0"/>
        <v>124234.34999999992</v>
      </c>
      <c r="AL7" s="32"/>
      <c r="AQ7" s="19"/>
    </row>
    <row r="8" spans="1:46" x14ac:dyDescent="0.25">
      <c r="A8" s="3">
        <v>23535</v>
      </c>
      <c r="B8" s="3" t="s">
        <v>7</v>
      </c>
      <c r="C8" s="3" t="str">
        <f>+VLOOKUP(A8,[3]Congest!$A$1:$C$65536,3,FALSE)</f>
        <v>N.Y.C.</v>
      </c>
      <c r="D8" s="3"/>
      <c r="E8" s="7">
        <v>24107</v>
      </c>
      <c r="F8" s="4" t="s">
        <v>37</v>
      </c>
      <c r="G8" s="3" t="str">
        <f>+VLOOKUP(E8,[3]Congest!$A$1:$C$65536,3,FALSE)</f>
        <v>N.Y.C.</v>
      </c>
      <c r="H8" s="8">
        <v>12</v>
      </c>
      <c r="J8" s="10">
        <v>12</v>
      </c>
      <c r="O8" s="57">
        <f>VLOOKUP($A8,'[3]Congest May00-Oct00'!$A$1:$I$65536,COLUMN('[3]Congest May00-Oct00'!D$1:D$65536),FALSE)-VLOOKUP($E8,'[3]Congest May00-Oct00'!$A$1:$I$65536,COLUMN('[3]Congest May00-Oct00'!D$1:D$65536),FALSE)</f>
        <v>1162.4600000000009</v>
      </c>
      <c r="P8" s="19">
        <f>VLOOKUP($A8,'[3]Congest May00-Oct00'!$A$1:$I$65536,COLUMN('[3]Congest May00-Oct00'!E$1:E$65536),FALSE)-VLOOKUP($E8,'[3]Congest May00-Oct00'!$A$1:$I$65536,COLUMN('[3]Congest May00-Oct00'!E$1:E$65536),FALSE)</f>
        <v>1160.8599999999933</v>
      </c>
      <c r="Q8" s="19">
        <f>VLOOKUP($A8,'[3]Congest May00-Oct00'!$A$1:$I$65536,COLUMN('[3]Congest May00-Oct00'!F$1:F$65536),FALSE)-VLOOKUP($E8,'[3]Congest May00-Oct00'!$A$1:$I$65536,COLUMN('[3]Congest May00-Oct00'!F$1:F$65536),FALSE)</f>
        <v>1199.9099999999999</v>
      </c>
      <c r="R8" s="19">
        <f>VLOOKUP($A8,'[3]Congest May00-Oct00'!$A$1:$I$65536,COLUMN('[3]Congest May00-Oct00'!G$1:G$65536),FALSE)-VLOOKUP($E8,'[3]Congest May00-Oct00'!$A$1:$I$65536,COLUMN('[3]Congest May00-Oct00'!G$1:G$65536),FALSE)</f>
        <v>3134.2700000000004</v>
      </c>
      <c r="S8" s="19">
        <f>VLOOKUP($A8,'[3]Congest May00-Oct00'!$A$1:$I$65536,COLUMN('[3]Congest May00-Oct00'!H$1:H$65536),FALSE)-VLOOKUP($E8,'[3]Congest May00-Oct00'!$A$1:$I$65536,COLUMN('[3]Congest May00-Oct00'!H$1:H$65536),FALSE)</f>
        <v>2137.8599999999983</v>
      </c>
      <c r="T8" s="19">
        <f>VLOOKUP($A8,'[3]Congest May00-Oct00'!$A$1:$I$65536,COLUMN('[3]Congest May00-Oct00'!I$1:I$65536),FALSE)-VLOOKUP($E8,'[3]Congest May00-Oct00'!$A$1:$I$65536,COLUMN('[3]Congest May00-Oct00'!I$1:I$65536),FALSE)</f>
        <v>133.75</v>
      </c>
      <c r="U8" s="53">
        <f>VLOOKUP($A8,'[3]Congest Nov00-Apr01'!$A$1:$I$65536,COLUMN('[3]Congest Nov00-Apr01'!D$1:D$65536),FALSE)-VLOOKUP($E8,'[3]Congest Nov00-Apr01'!$A$1:$I$65536,COLUMN('[3]Congest Nov00-Apr01'!D$1:D$65536),FALSE)</f>
        <v>619.09000000000015</v>
      </c>
      <c r="V8" s="53">
        <f>VLOOKUP($A8,'[3]Congest Nov00-Apr01'!$A$1:$I$65536,COLUMN('[3]Congest Nov00-Apr01'!E$1:E$65536),FALSE)-VLOOKUP($E8,'[3]Congest Nov00-Apr01'!$A$1:$I$65536,COLUMN('[3]Congest Nov00-Apr01'!E$1:E$65536),FALSE)</f>
        <v>5348.28</v>
      </c>
      <c r="W8" s="53">
        <f>VLOOKUP($A8,'[3]Congest Nov00-Apr01'!$A$1:$I$65536,COLUMN('[3]Congest Nov00-Apr01'!F$1:F$65536),FALSE)-VLOOKUP($E8,'[3]Congest Nov00-Apr01'!$A$1:$I$65536,COLUMN('[3]Congest Nov00-Apr01'!F$1:F$65536),FALSE)</f>
        <v>1063.1199999999999</v>
      </c>
      <c r="X8" s="53">
        <f>VLOOKUP($A8,'[3]Congest Nov00-Apr01'!$A$1:$I$65536,COLUMN('[3]Congest Nov00-Apr01'!G$1:G$65536),FALSE)-VLOOKUP($E8,'[3]Congest Nov00-Apr01'!$A$1:$I$65536,COLUMN('[3]Congest Nov00-Apr01'!G$1:G$65536),FALSE)</f>
        <v>2870.18</v>
      </c>
      <c r="Y8" s="53">
        <f>VLOOKUP($A8,'[3]Congest Nov00-Apr01'!$A$1:$I$65536,COLUMN('[3]Congest Nov00-Apr01'!H$1:H$65536),FALSE)-VLOOKUP($E8,'[3]Congest Nov00-Apr01'!$A$1:$I$65536,COLUMN('[3]Congest Nov00-Apr01'!H$1:H$65536),FALSE)</f>
        <v>155.21999999999844</v>
      </c>
      <c r="Z8" s="53">
        <f>VLOOKUP($A8,'[3]Congest Nov00-Apr01'!$A$1:$I$65536,COLUMN('[3]Congest Nov00-Apr01'!I$1:I$65536),FALSE)-VLOOKUP($E8,'[3]Congest Nov00-Apr01'!$A$1:$I$65536,COLUMN('[3]Congest Nov00-Apr01'!I$1:I$65536),FALSE)</f>
        <v>1459.1299999999992</v>
      </c>
      <c r="AA8" s="19">
        <f>VLOOKUP($A8,'[3]Congest May01-Oct01'!$A$1:$I$65536,COLUMN('[3]Congest May01-Oct01'!D$1:D$65536),FALSE)-VLOOKUP($E8,'[3]Congest May01-Oct01'!$A$1:$I$65536,COLUMN('[3]Congest May01-Oct01'!D$1:D$65536),FALSE)</f>
        <v>2184.9999999999973</v>
      </c>
      <c r="AB8" s="19">
        <f>VLOOKUP($A8,'[3]Congest May01-Oct01'!$A$1:$I$65536,COLUMN('[3]Congest May01-Oct01'!E$1:E$65536),FALSE)-VLOOKUP($E8,'[3]Congest May01-Oct01'!$A$1:$I$65536,COLUMN('[3]Congest May01-Oct01'!E$1:E$65536),FALSE)</f>
        <v>7076.1499999999987</v>
      </c>
      <c r="AC8" s="19">
        <f>VLOOKUP($A8,'[3]Congest May01-Oct01'!$A$1:$I$65536,COLUMN('[3]Congest May01-Oct01'!F$1:F$65536),FALSE)-VLOOKUP($E8,'[3]Congest May01-Oct01'!$A$1:$I$65536,COLUMN('[3]Congest May01-Oct01'!F$1:F$65536),FALSE)</f>
        <v>6088.5700000000015</v>
      </c>
      <c r="AD8" s="19">
        <f>VLOOKUP($A8,'[3]Congest May01-Oct01'!$A$1:$I$65536,COLUMN('[3]Congest May01-Oct01'!G$1:G$65536),FALSE)-VLOOKUP($E8,'[3]Congest May01-Oct01'!$A$1:$I$65536,COLUMN('[3]Congest May01-Oct01'!G$1:G$65536),FALSE)</f>
        <v>1416.5300000000007</v>
      </c>
      <c r="AE8" s="19">
        <f>VLOOKUP($A8,'[3]Congest May01-Oct01'!$A$1:$I$65536,COLUMN('[3]Congest May01-Oct01'!H$1:H$65536),FALSE)-VLOOKUP($E8,'[3]Congest May01-Oct01'!$A$1:$I$65536,COLUMN('[3]Congest May01-Oct01'!H$1:H$65536),FALSE)</f>
        <v>289.47000000000008</v>
      </c>
      <c r="AF8" s="19">
        <f>VLOOKUP($A8,'[3]Congest May01-Oct01'!$A$1:$I$65536,COLUMN('[3]Congest May01-Oct01'!I$1:I$65536),FALSE)-VLOOKUP($E8,'[3]Congest May01-Oct01'!$A$1:$I$65536,COLUMN('[3]Congest May01-Oct01'!I$1:I$65536),FALSE)</f>
        <v>507.00999999999993</v>
      </c>
      <c r="AG8" s="23">
        <f t="shared" si="1"/>
        <v>30552.87999999999</v>
      </c>
      <c r="AI8" s="32">
        <v>184546.65</v>
      </c>
      <c r="AJ8" s="32">
        <f>+J8*SUM(O8:AE8)</f>
        <v>449998.19999999984</v>
      </c>
      <c r="AK8" s="32">
        <f t="shared" si="0"/>
        <v>265451.54999999981</v>
      </c>
      <c r="AL8" s="32"/>
      <c r="AQ8" s="19"/>
    </row>
    <row r="9" spans="1:46" x14ac:dyDescent="0.25">
      <c r="A9" s="3">
        <v>23786</v>
      </c>
      <c r="B9" s="3" t="s">
        <v>38</v>
      </c>
      <c r="C9" s="3" t="str">
        <f>+VLOOKUP(A9,[3]Congest!$A$1:$C$65536,3,FALSE)</f>
        <v>N.Y.C.</v>
      </c>
      <c r="D9" s="3"/>
      <c r="E9" s="7">
        <v>23512</v>
      </c>
      <c r="F9" s="4" t="s">
        <v>3</v>
      </c>
      <c r="G9" s="3" t="str">
        <f>+VLOOKUP(E9,[3]Congest!$A$1:$C$65536,3,FALSE)</f>
        <v>N.Y.C.</v>
      </c>
      <c r="H9" s="8">
        <f>+SUM(I9:N9)</f>
        <v>1</v>
      </c>
      <c r="L9" s="7">
        <v>-1</v>
      </c>
      <c r="N9" s="7">
        <v>2</v>
      </c>
      <c r="O9" s="57">
        <f>VLOOKUP($A9,'[3]Congest May00-Oct00'!$A$1:$I$65536,COLUMN('[3]Congest May00-Oct00'!D$1:D$65536),FALSE)-VLOOKUP($E9,'[3]Congest May00-Oct00'!$A$1:$I$65536,COLUMN('[3]Congest May00-Oct00'!D$1:D$65536),FALSE)</f>
        <v>1408.7500000000009</v>
      </c>
      <c r="P9" s="19">
        <f>VLOOKUP($A9,'[3]Congest May00-Oct00'!$A$1:$I$65536,COLUMN('[3]Congest May00-Oct00'!E$1:E$65536),FALSE)-VLOOKUP($E9,'[3]Congest May00-Oct00'!$A$1:$I$65536,COLUMN('[3]Congest May00-Oct00'!E$1:E$65536),FALSE)</f>
        <v>5561.6199999999953</v>
      </c>
      <c r="Q9" s="19">
        <f>VLOOKUP($A9,'[3]Congest May00-Oct00'!$A$1:$I$65536,COLUMN('[3]Congest May00-Oct00'!F$1:F$65536),FALSE)-VLOOKUP($E9,'[3]Congest May00-Oct00'!$A$1:$I$65536,COLUMN('[3]Congest May00-Oct00'!F$1:F$65536),FALSE)</f>
        <v>3133.25</v>
      </c>
      <c r="R9" s="19">
        <f>VLOOKUP($A9,'[3]Congest May00-Oct00'!$A$1:$I$65536,COLUMN('[3]Congest May00-Oct00'!G$1:G$65536),FALSE)-VLOOKUP($E9,'[3]Congest May00-Oct00'!$A$1:$I$65536,COLUMN('[3]Congest May00-Oct00'!G$1:G$65536),FALSE)</f>
        <v>7183.3200000000015</v>
      </c>
      <c r="S9" s="19">
        <f>VLOOKUP($A9,'[3]Congest May00-Oct00'!$A$1:$I$65536,COLUMN('[3]Congest May00-Oct00'!H$1:H$65536),FALSE)-VLOOKUP($E9,'[3]Congest May00-Oct00'!$A$1:$I$65536,COLUMN('[3]Congest May00-Oct00'!H$1:H$65536),FALSE)</f>
        <v>2137.4599999999991</v>
      </c>
      <c r="T9" s="19">
        <f>VLOOKUP($A9,'[3]Congest May00-Oct00'!$A$1:$I$65536,COLUMN('[3]Congest May00-Oct00'!I$1:I$65536),FALSE)-VLOOKUP($E9,'[3]Congest May00-Oct00'!$A$1:$I$65536,COLUMN('[3]Congest May00-Oct00'!I$1:I$65536),FALSE)</f>
        <v>132.25</v>
      </c>
      <c r="U9" s="53">
        <f>VLOOKUP($A9,'[3]Congest Nov00-Apr01'!$A$1:$I$65536,COLUMN('[3]Congest Nov00-Apr01'!D$1:D$65536),FALSE)-VLOOKUP($E9,'[3]Congest Nov00-Apr01'!$A$1:$I$65536,COLUMN('[3]Congest Nov00-Apr01'!D$1:D$65536),FALSE)</f>
        <v>589.99000000000024</v>
      </c>
      <c r="V9" s="53">
        <f>VLOOKUP($A9,'[3]Congest Nov00-Apr01'!$A$1:$I$65536,COLUMN('[3]Congest Nov00-Apr01'!E$1:E$65536),FALSE)-VLOOKUP($E9,'[3]Congest Nov00-Apr01'!$A$1:$I$65536,COLUMN('[3]Congest Nov00-Apr01'!E$1:E$65536),FALSE)</f>
        <v>5287.41</v>
      </c>
      <c r="W9" s="53">
        <f>VLOOKUP($A9,'[3]Congest Nov00-Apr01'!$A$1:$I$65536,COLUMN('[3]Congest Nov00-Apr01'!F$1:F$65536),FALSE)-VLOOKUP($E9,'[3]Congest Nov00-Apr01'!$A$1:$I$65536,COLUMN('[3]Congest Nov00-Apr01'!F$1:F$65536),FALSE)</f>
        <v>-227.10000000000082</v>
      </c>
      <c r="X9" s="53">
        <f>VLOOKUP($A9,'[3]Congest Nov00-Apr01'!$A$1:$I$65536,COLUMN('[3]Congest Nov00-Apr01'!G$1:G$65536),FALSE)-VLOOKUP($E9,'[3]Congest Nov00-Apr01'!$A$1:$I$65536,COLUMN('[3]Congest Nov00-Apr01'!G$1:G$65536),FALSE)</f>
        <v>2949.9700000000003</v>
      </c>
      <c r="Y9" s="53">
        <f>VLOOKUP($A9,'[3]Congest Nov00-Apr01'!$A$1:$I$65536,COLUMN('[3]Congest Nov00-Apr01'!H$1:H$65536),FALSE)-VLOOKUP($E9,'[3]Congest Nov00-Apr01'!$A$1:$I$65536,COLUMN('[3]Congest Nov00-Apr01'!H$1:H$65536),FALSE)</f>
        <v>71.300000000001091</v>
      </c>
      <c r="Z9" s="53">
        <f>VLOOKUP($A9,'[3]Congest Nov00-Apr01'!$A$1:$I$65536,COLUMN('[3]Congest Nov00-Apr01'!I$1:I$65536),FALSE)-VLOOKUP($E9,'[3]Congest Nov00-Apr01'!$A$1:$I$65536,COLUMN('[3]Congest Nov00-Apr01'!I$1:I$65536),FALSE)</f>
        <v>1170</v>
      </c>
      <c r="AA9" s="19">
        <f>VLOOKUP($A9,'[3]Congest May01-Oct01'!$A$1:$I$65536,COLUMN('[3]Congest May01-Oct01'!D$1:D$65536),FALSE)-VLOOKUP($E9,'[3]Congest May01-Oct01'!$A$1:$I$65536,COLUMN('[3]Congest May01-Oct01'!D$1:D$65536),FALSE)</f>
        <v>2630.2199999999975</v>
      </c>
      <c r="AB9" s="19">
        <f>VLOOKUP($A9,'[3]Congest May01-Oct01'!$A$1:$I$65536,COLUMN('[3]Congest May01-Oct01'!E$1:E$65536),FALSE)-VLOOKUP($E9,'[3]Congest May01-Oct01'!$A$1:$I$65536,COLUMN('[3]Congest May01-Oct01'!E$1:E$65536),FALSE)</f>
        <v>7119.4899999999989</v>
      </c>
      <c r="AC9" s="19">
        <f>VLOOKUP($A9,'[3]Congest May01-Oct01'!$A$1:$I$65536,COLUMN('[3]Congest May01-Oct01'!F$1:F$65536),FALSE)-VLOOKUP($E9,'[3]Congest May01-Oct01'!$A$1:$I$65536,COLUMN('[3]Congest May01-Oct01'!F$1:F$65536),FALSE)</f>
        <v>6524.0800000000008</v>
      </c>
      <c r="AD9" s="19">
        <f>VLOOKUP($A9,'[3]Congest May01-Oct01'!$A$1:$I$65536,COLUMN('[3]Congest May01-Oct01'!G$1:G$65536),FALSE)-VLOOKUP($E9,'[3]Congest May01-Oct01'!$A$1:$I$65536,COLUMN('[3]Congest May01-Oct01'!G$1:G$65536),FALSE)</f>
        <v>3596.9300000000003</v>
      </c>
      <c r="AE9" s="19">
        <f>VLOOKUP($A9,'[3]Congest May01-Oct01'!$A$1:$I$65536,COLUMN('[3]Congest May01-Oct01'!H$1:H$65536),FALSE)-VLOOKUP($E9,'[3]Congest May01-Oct01'!$A$1:$I$65536,COLUMN('[3]Congest May01-Oct01'!H$1:H$65536),FALSE)</f>
        <v>1521.9300000000003</v>
      </c>
      <c r="AF9" s="19">
        <f>VLOOKUP($A9,'[3]Congest May01-Oct01'!$A$1:$I$65536,COLUMN('[3]Congest May01-Oct01'!I$1:I$65536),FALSE)-VLOOKUP($E9,'[3]Congest May01-Oct01'!$A$1:$I$65536,COLUMN('[3]Congest May01-Oct01'!I$1:I$65536),FALSE)</f>
        <v>1372.7399999999998</v>
      </c>
      <c r="AG9" s="23">
        <f t="shared" si="1"/>
        <v>31982</v>
      </c>
      <c r="AI9" s="32">
        <f>66007.96-25667.98</f>
        <v>40339.98000000001</v>
      </c>
      <c r="AJ9" s="32">
        <f>+H9*SUM(O9:AE9)</f>
        <v>50790.869999999995</v>
      </c>
      <c r="AK9" s="32">
        <f t="shared" si="0"/>
        <v>10450.889999999985</v>
      </c>
      <c r="AL9" s="32"/>
      <c r="AM9" s="32">
        <f>+VLOOKUP($E9,[2]ACP!$A$1:$BE$65536,47,FALSE)-VLOOKUP($A9,[2]ACP!$A$1:$BE$65536,47,FALSE)</f>
        <v>20662.229999999996</v>
      </c>
      <c r="AN9" s="32">
        <f>+VLOOKUP($E9,[2]ACP!$A$1:$BE$65536,48,FALSE)-VLOOKUP($A9,[2]ACP!$A$1:$BE$65536,48,FALSE)</f>
        <v>51844.37999999999</v>
      </c>
      <c r="AO9" s="32"/>
      <c r="AP9" s="32">
        <f>+VLOOKUP($E9,[2]ACP!$A$1:$BE$65536,57,FALSE)-VLOOKUP($A9,[2]ACP!$A$1:$BE$65536,57,FALSE)</f>
        <v>37537.850000000006</v>
      </c>
      <c r="AQ9" s="19"/>
    </row>
    <row r="10" spans="1:46" x14ac:dyDescent="0.25">
      <c r="A10" s="3">
        <v>23786</v>
      </c>
      <c r="B10" s="3" t="s">
        <v>38</v>
      </c>
      <c r="C10" s="3" t="str">
        <f>+VLOOKUP(A10,[3]Congest!$A$1:$C$65536,3,FALSE)</f>
        <v>N.Y.C.</v>
      </c>
      <c r="D10" s="3"/>
      <c r="E10" s="7">
        <v>23770</v>
      </c>
      <c r="F10" s="4" t="s">
        <v>98</v>
      </c>
      <c r="G10" s="3" t="str">
        <f>+VLOOKUP(E10,[3]Congest!$A$1:$C$65536,3,FALSE)</f>
        <v>N.Y.C.</v>
      </c>
      <c r="H10" s="8">
        <f>+SUM(I10:N10)</f>
        <v>1</v>
      </c>
      <c r="L10" s="7">
        <v>-3</v>
      </c>
      <c r="N10" s="7">
        <v>4</v>
      </c>
      <c r="O10" s="57">
        <f>VLOOKUP($A10,'[3]Congest May00-Oct00'!$A$1:$I$65536,COLUMN('[3]Congest May00-Oct00'!D$1:D$65536),FALSE)-VLOOKUP($E10,'[3]Congest May00-Oct00'!$A$1:$I$65536,COLUMN('[3]Congest May00-Oct00'!D$1:D$65536),FALSE)</f>
        <v>1408.7500000000009</v>
      </c>
      <c r="P10" s="19">
        <f>VLOOKUP($A10,'[3]Congest May00-Oct00'!$A$1:$I$65536,COLUMN('[3]Congest May00-Oct00'!E$1:E$65536),FALSE)-VLOOKUP($E10,'[3]Congest May00-Oct00'!$A$1:$I$65536,COLUMN('[3]Congest May00-Oct00'!E$1:E$65536),FALSE)</f>
        <v>5561.6199999999953</v>
      </c>
      <c r="Q10" s="19">
        <f>VLOOKUP($A10,'[3]Congest May00-Oct00'!$A$1:$I$65536,COLUMN('[3]Congest May00-Oct00'!F$1:F$65536),FALSE)-VLOOKUP($E10,'[3]Congest May00-Oct00'!$A$1:$I$65536,COLUMN('[3]Congest May00-Oct00'!F$1:F$65536),FALSE)</f>
        <v>3133.25</v>
      </c>
      <c r="R10" s="19">
        <f>VLOOKUP($A10,'[3]Congest May00-Oct00'!$A$1:$I$65536,COLUMN('[3]Congest May00-Oct00'!G$1:G$65536),FALSE)-VLOOKUP($E10,'[3]Congest May00-Oct00'!$A$1:$I$65536,COLUMN('[3]Congest May00-Oct00'!G$1:G$65536),FALSE)</f>
        <v>7183.3200000000015</v>
      </c>
      <c r="S10" s="19">
        <f>VLOOKUP($A10,'[3]Congest May00-Oct00'!$A$1:$I$65536,COLUMN('[3]Congest May00-Oct00'!H$1:H$65536),FALSE)-VLOOKUP($E10,'[3]Congest May00-Oct00'!$A$1:$I$65536,COLUMN('[3]Congest May00-Oct00'!H$1:H$65536),FALSE)</f>
        <v>2137.4599999999991</v>
      </c>
      <c r="T10" s="19">
        <f>VLOOKUP($A10,'[3]Congest May00-Oct00'!$A$1:$I$65536,COLUMN('[3]Congest May00-Oct00'!I$1:I$65536),FALSE)-VLOOKUP($E10,'[3]Congest May00-Oct00'!$A$1:$I$65536,COLUMN('[3]Congest May00-Oct00'!I$1:I$65536),FALSE)</f>
        <v>132.25</v>
      </c>
      <c r="U10" s="53">
        <f>VLOOKUP($A10,'[3]Congest Nov00-Apr01'!$A$1:$I$65536,COLUMN('[3]Congest Nov00-Apr01'!D$1:D$65536),FALSE)-VLOOKUP($E10,'[3]Congest Nov00-Apr01'!$A$1:$I$65536,COLUMN('[3]Congest Nov00-Apr01'!D$1:D$65536),FALSE)</f>
        <v>615.25</v>
      </c>
      <c r="V10" s="53">
        <f>VLOOKUP($A10,'[3]Congest Nov00-Apr01'!$A$1:$I$65536,COLUMN('[3]Congest Nov00-Apr01'!E$1:E$65536),FALSE)-VLOOKUP($E10,'[3]Congest Nov00-Apr01'!$A$1:$I$65536,COLUMN('[3]Congest Nov00-Apr01'!E$1:E$65536),FALSE)</f>
        <v>5287.41</v>
      </c>
      <c r="W10" s="53">
        <f>VLOOKUP($A10,'[3]Congest Nov00-Apr01'!$A$1:$I$65536,COLUMN('[3]Congest Nov00-Apr01'!F$1:F$65536),FALSE)-VLOOKUP($E10,'[3]Congest Nov00-Apr01'!$A$1:$I$65536,COLUMN('[3]Congest Nov00-Apr01'!F$1:F$65536),FALSE)</f>
        <v>-227.10000000000082</v>
      </c>
      <c r="X10" s="53">
        <f>VLOOKUP($A10,'[3]Congest Nov00-Apr01'!$A$1:$I$65536,COLUMN('[3]Congest Nov00-Apr01'!G$1:G$65536),FALSE)-VLOOKUP($E10,'[3]Congest Nov00-Apr01'!$A$1:$I$65536,COLUMN('[3]Congest Nov00-Apr01'!G$1:G$65536),FALSE)</f>
        <v>2949.9700000000003</v>
      </c>
      <c r="Y10" s="53">
        <f>VLOOKUP($A10,'[3]Congest Nov00-Apr01'!$A$1:$I$65536,COLUMN('[3]Congest Nov00-Apr01'!H$1:H$65536),FALSE)-VLOOKUP($E10,'[3]Congest Nov00-Apr01'!$A$1:$I$65536,COLUMN('[3]Congest Nov00-Apr01'!H$1:H$65536),FALSE)</f>
        <v>71.300000000001091</v>
      </c>
      <c r="Z10" s="53">
        <f>VLOOKUP($A10,'[3]Congest Nov00-Apr01'!$A$1:$I$65536,COLUMN('[3]Congest Nov00-Apr01'!I$1:I$65536),FALSE)-VLOOKUP($E10,'[3]Congest Nov00-Apr01'!$A$1:$I$65536,COLUMN('[3]Congest Nov00-Apr01'!I$1:I$65536),FALSE)</f>
        <v>1170</v>
      </c>
      <c r="AA10" s="19">
        <f>VLOOKUP($A10,'[3]Congest May01-Oct01'!$A$1:$I$65536,COLUMN('[3]Congest May01-Oct01'!D$1:D$65536),FALSE)-VLOOKUP($E10,'[3]Congest May01-Oct01'!$A$1:$I$65536,COLUMN('[3]Congest May01-Oct01'!D$1:D$65536),FALSE)</f>
        <v>2630.2199999999975</v>
      </c>
      <c r="AB10" s="19">
        <f>VLOOKUP($A10,'[3]Congest May01-Oct01'!$A$1:$I$65536,COLUMN('[3]Congest May01-Oct01'!E$1:E$65536),FALSE)-VLOOKUP($E10,'[3]Congest May01-Oct01'!$A$1:$I$65536,COLUMN('[3]Congest May01-Oct01'!E$1:E$65536),FALSE)</f>
        <v>7119.4899999999989</v>
      </c>
      <c r="AC10" s="19">
        <f>VLOOKUP($A10,'[3]Congest May01-Oct01'!$A$1:$I$65536,COLUMN('[3]Congest May01-Oct01'!F$1:F$65536),FALSE)-VLOOKUP($E10,'[3]Congest May01-Oct01'!$A$1:$I$65536,COLUMN('[3]Congest May01-Oct01'!F$1:F$65536),FALSE)</f>
        <v>6524.0800000000008</v>
      </c>
      <c r="AD10" s="19">
        <f>VLOOKUP($A10,'[3]Congest May01-Oct01'!$A$1:$I$65536,COLUMN('[3]Congest May01-Oct01'!G$1:G$65536),FALSE)-VLOOKUP($E10,'[3]Congest May01-Oct01'!$A$1:$I$65536,COLUMN('[3]Congest May01-Oct01'!G$1:G$65536),FALSE)</f>
        <v>3596.9300000000003</v>
      </c>
      <c r="AE10" s="19">
        <f>VLOOKUP($A10,'[3]Congest May01-Oct01'!$A$1:$I$65536,COLUMN('[3]Congest May01-Oct01'!H$1:H$65536),FALSE)-VLOOKUP($E10,'[3]Congest May01-Oct01'!$A$1:$I$65536,COLUMN('[3]Congest May01-Oct01'!H$1:H$65536),FALSE)</f>
        <v>1521.9300000000003</v>
      </c>
      <c r="AF10" s="19">
        <f>VLOOKUP($A10,'[3]Congest May01-Oct01'!$A$1:$I$65536,COLUMN('[3]Congest May01-Oct01'!I$1:I$65536),FALSE)-VLOOKUP($E10,'[3]Congest May01-Oct01'!$A$1:$I$65536,COLUMN('[3]Congest May01-Oct01'!I$1:I$65536),FALSE)</f>
        <v>1372.7399999999998</v>
      </c>
      <c r="AG10" s="23">
        <f t="shared" si="1"/>
        <v>32007.26</v>
      </c>
      <c r="AI10" s="32">
        <f>145615.92-77095.95</f>
        <v>68519.970000000016</v>
      </c>
      <c r="AJ10" s="32">
        <f>+H10*SUM(O10:AE10)</f>
        <v>50816.13</v>
      </c>
      <c r="AK10" s="32">
        <f t="shared" si="0"/>
        <v>-17703.840000000018</v>
      </c>
      <c r="AL10" s="32"/>
      <c r="AM10" s="32">
        <f>+VLOOKUP($E10,[2]ACP!$A$1:$BE$65536,47,FALSE)-VLOOKUP($A10,[2]ACP!$A$1:$BE$65536,47,FALSE)</f>
        <v>20952.229999999996</v>
      </c>
      <c r="AN10" s="32">
        <f>+VLOOKUP($E10,[2]ACP!$A$1:$BE$65536,48,FALSE)-VLOOKUP($A10,[2]ACP!$A$1:$BE$65536,48,FALSE)</f>
        <v>51918.400000000009</v>
      </c>
      <c r="AO10" s="32"/>
      <c r="AP10" s="32">
        <f>+VLOOKUP($E10,[2]ACP!$A$1:$BE$65536,57,FALSE)-VLOOKUP($A10,[2]ACP!$A$1:$BE$65536,57,FALSE)</f>
        <v>37742.06</v>
      </c>
      <c r="AQ10" s="19"/>
    </row>
    <row r="11" spans="1:46" x14ac:dyDescent="0.25">
      <c r="A11" s="3">
        <v>23786</v>
      </c>
      <c r="B11" s="3" t="s">
        <v>38</v>
      </c>
      <c r="C11" s="3" t="str">
        <f>+VLOOKUP(A11,[3]Congest!$A$1:$C$65536,3,FALSE)</f>
        <v>N.Y.C.</v>
      </c>
      <c r="D11" s="3"/>
      <c r="E11" s="7">
        <v>24230</v>
      </c>
      <c r="F11" s="4" t="s">
        <v>100</v>
      </c>
      <c r="G11" s="3" t="str">
        <f>+VLOOKUP(E11,[3]Congest!$A$1:$C$65536,3,FALSE)</f>
        <v>N.Y.C.</v>
      </c>
      <c r="H11" s="8">
        <v>12</v>
      </c>
      <c r="J11" s="10">
        <v>12</v>
      </c>
      <c r="O11" s="57">
        <f>VLOOKUP($A11,'[3]Congest May00-Oct00'!$A$1:$I$65536,COLUMN('[3]Congest May00-Oct00'!D$1:D$65536),FALSE)-VLOOKUP($E11,'[3]Congest May00-Oct00'!$A$1:$I$65536,COLUMN('[3]Congest May00-Oct00'!D$1:D$65536),FALSE)</f>
        <v>1408.7500000000009</v>
      </c>
      <c r="P11" s="19">
        <f>VLOOKUP($A11,'[3]Congest May00-Oct00'!$A$1:$I$65536,COLUMN('[3]Congest May00-Oct00'!E$1:E$65536),FALSE)-VLOOKUP($E11,'[3]Congest May00-Oct00'!$A$1:$I$65536,COLUMN('[3]Congest May00-Oct00'!E$1:E$65536),FALSE)</f>
        <v>5561.6199999999953</v>
      </c>
      <c r="Q11" s="19">
        <f>VLOOKUP($A11,'[3]Congest May00-Oct00'!$A$1:$I$65536,COLUMN('[3]Congest May00-Oct00'!F$1:F$65536),FALSE)-VLOOKUP($E11,'[3]Congest May00-Oct00'!$A$1:$I$65536,COLUMN('[3]Congest May00-Oct00'!F$1:F$65536),FALSE)</f>
        <v>3133.25</v>
      </c>
      <c r="R11" s="19">
        <f>VLOOKUP($A11,'[3]Congest May00-Oct00'!$A$1:$I$65536,COLUMN('[3]Congest May00-Oct00'!G$1:G$65536),FALSE)-VLOOKUP($E11,'[3]Congest May00-Oct00'!$A$1:$I$65536,COLUMN('[3]Congest May00-Oct00'!G$1:G$65536),FALSE)</f>
        <v>7183.3200000000015</v>
      </c>
      <c r="S11" s="19">
        <f>VLOOKUP($A11,'[3]Congest May00-Oct00'!$A$1:$I$65536,COLUMN('[3]Congest May00-Oct00'!H$1:H$65536),FALSE)-VLOOKUP($E11,'[3]Congest May00-Oct00'!$A$1:$I$65536,COLUMN('[3]Congest May00-Oct00'!H$1:H$65536),FALSE)</f>
        <v>2137.4599999999991</v>
      </c>
      <c r="T11" s="19">
        <f>VLOOKUP($A11,'[3]Congest May00-Oct00'!$A$1:$I$65536,COLUMN('[3]Congest May00-Oct00'!I$1:I$65536),FALSE)-VLOOKUP($E11,'[3]Congest May00-Oct00'!$A$1:$I$65536,COLUMN('[3]Congest May00-Oct00'!I$1:I$65536),FALSE)</f>
        <v>132.25</v>
      </c>
      <c r="U11" s="53">
        <f>VLOOKUP($A11,'[3]Congest Nov00-Apr01'!$A$1:$I$65536,COLUMN('[3]Congest Nov00-Apr01'!D$1:D$65536),FALSE)-VLOOKUP($E11,'[3]Congest Nov00-Apr01'!$A$1:$I$65536,COLUMN('[3]Congest Nov00-Apr01'!D$1:D$65536),FALSE)</f>
        <v>615.25</v>
      </c>
      <c r="V11" s="53">
        <f>VLOOKUP($A11,'[3]Congest Nov00-Apr01'!$A$1:$I$65536,COLUMN('[3]Congest Nov00-Apr01'!E$1:E$65536),FALSE)-VLOOKUP($E11,'[3]Congest Nov00-Apr01'!$A$1:$I$65536,COLUMN('[3]Congest Nov00-Apr01'!E$1:E$65536),FALSE)</f>
        <v>5287.41</v>
      </c>
      <c r="W11" s="53">
        <f>VLOOKUP($A11,'[3]Congest Nov00-Apr01'!$A$1:$I$65536,COLUMN('[3]Congest Nov00-Apr01'!F$1:F$65536),FALSE)-VLOOKUP($E11,'[3]Congest Nov00-Apr01'!$A$1:$I$65536,COLUMN('[3]Congest Nov00-Apr01'!F$1:F$65536),FALSE)</f>
        <v>-227.10000000000082</v>
      </c>
      <c r="X11" s="53">
        <f>VLOOKUP($A11,'[3]Congest Nov00-Apr01'!$A$1:$I$65536,COLUMN('[3]Congest Nov00-Apr01'!G$1:G$65536),FALSE)-VLOOKUP($E11,'[3]Congest Nov00-Apr01'!$A$1:$I$65536,COLUMN('[3]Congest Nov00-Apr01'!G$1:G$65536),FALSE)</f>
        <v>2949.9700000000003</v>
      </c>
      <c r="Y11" s="53">
        <f>VLOOKUP($A11,'[3]Congest Nov00-Apr01'!$A$1:$I$65536,COLUMN('[3]Congest Nov00-Apr01'!H$1:H$65536),FALSE)-VLOOKUP($E11,'[3]Congest Nov00-Apr01'!$A$1:$I$65536,COLUMN('[3]Congest Nov00-Apr01'!H$1:H$65536),FALSE)</f>
        <v>71.300000000001091</v>
      </c>
      <c r="Z11" s="53">
        <f>VLOOKUP($A11,'[3]Congest Nov00-Apr01'!$A$1:$I$65536,COLUMN('[3]Congest Nov00-Apr01'!I$1:I$65536),FALSE)-VLOOKUP($E11,'[3]Congest Nov00-Apr01'!$A$1:$I$65536,COLUMN('[3]Congest Nov00-Apr01'!I$1:I$65536),FALSE)</f>
        <v>1170</v>
      </c>
      <c r="AA11" s="19">
        <f>VLOOKUP($A11,'[3]Congest May01-Oct01'!$A$1:$I$65536,COLUMN('[3]Congest May01-Oct01'!D$1:D$65536),FALSE)-VLOOKUP($E11,'[3]Congest May01-Oct01'!$A$1:$I$65536,COLUMN('[3]Congest May01-Oct01'!D$1:D$65536),FALSE)</f>
        <v>2630.2199999999975</v>
      </c>
      <c r="AB11" s="19">
        <f>VLOOKUP($A11,'[3]Congest May01-Oct01'!$A$1:$I$65536,COLUMN('[3]Congest May01-Oct01'!E$1:E$65536),FALSE)-VLOOKUP($E11,'[3]Congest May01-Oct01'!$A$1:$I$65536,COLUMN('[3]Congest May01-Oct01'!E$1:E$65536),FALSE)</f>
        <v>7119.4899999999989</v>
      </c>
      <c r="AC11" s="19">
        <f>VLOOKUP($A11,'[3]Congest May01-Oct01'!$A$1:$I$65536,COLUMN('[3]Congest May01-Oct01'!F$1:F$65536),FALSE)-VLOOKUP($E11,'[3]Congest May01-Oct01'!$A$1:$I$65536,COLUMN('[3]Congest May01-Oct01'!F$1:F$65536),FALSE)</f>
        <v>6524.0800000000008</v>
      </c>
      <c r="AD11" s="19">
        <f>VLOOKUP($A11,'[3]Congest May01-Oct01'!$A$1:$I$65536,COLUMN('[3]Congest May01-Oct01'!G$1:G$65536),FALSE)-VLOOKUP($E11,'[3]Congest May01-Oct01'!$A$1:$I$65536,COLUMN('[3]Congest May01-Oct01'!G$1:G$65536),FALSE)</f>
        <v>3596.9300000000003</v>
      </c>
      <c r="AE11" s="19">
        <f>VLOOKUP($A11,'[3]Congest May01-Oct01'!$A$1:$I$65536,COLUMN('[3]Congest May01-Oct01'!H$1:H$65536),FALSE)-VLOOKUP($E11,'[3]Congest May01-Oct01'!$A$1:$I$65536,COLUMN('[3]Congest May01-Oct01'!H$1:H$65536),FALSE)</f>
        <v>1521.9300000000003</v>
      </c>
      <c r="AF11" s="19">
        <f>VLOOKUP($A11,'[3]Congest May01-Oct01'!$A$1:$I$65536,COLUMN('[3]Congest May01-Oct01'!I$1:I$65536),FALSE)-VLOOKUP($E11,'[3]Congest May01-Oct01'!$A$1:$I$65536,COLUMN('[3]Congest May01-Oct01'!I$1:I$65536),FALSE)</f>
        <v>1372.7399999999998</v>
      </c>
      <c r="AG11" s="23">
        <f t="shared" si="1"/>
        <v>32007.26</v>
      </c>
      <c r="AI11" s="32">
        <v>187235.9</v>
      </c>
      <c r="AJ11" s="32">
        <f>+J11*SUM(O11:AE11)</f>
        <v>609793.55999999994</v>
      </c>
      <c r="AK11" s="32">
        <f t="shared" si="0"/>
        <v>422557.65999999992</v>
      </c>
      <c r="AL11" s="32"/>
      <c r="AQ11" s="19"/>
    </row>
    <row r="12" spans="1:46" x14ac:dyDescent="0.25">
      <c r="A12" s="3">
        <v>24260</v>
      </c>
      <c r="B12" s="3" t="s">
        <v>12</v>
      </c>
      <c r="C12" s="3" t="str">
        <f>+VLOOKUP(A12,[3]Congest!$A$1:$C$65536,3,FALSE)</f>
        <v>N.Y.C.</v>
      </c>
      <c r="D12" s="3"/>
      <c r="E12" s="7">
        <v>24105</v>
      </c>
      <c r="F12" s="4" t="s">
        <v>124</v>
      </c>
      <c r="G12" s="3" t="str">
        <f>+VLOOKUP(E12,[3]Congest!$A$1:$C$65536,3,FALSE)</f>
        <v>N.Y.C.</v>
      </c>
      <c r="H12" s="8">
        <v>4</v>
      </c>
      <c r="J12" s="10">
        <v>4</v>
      </c>
      <c r="O12" s="57">
        <f>VLOOKUP($A12,'[3]Congest May00-Oct00'!$A$1:$I$65536,COLUMN('[3]Congest May00-Oct00'!D$1:D$65536),FALSE)-VLOOKUP($E12,'[3]Congest May00-Oct00'!$A$1:$I$65536,COLUMN('[3]Congest May00-Oct00'!D$1:D$65536),FALSE)</f>
        <v>1162.4600000000009</v>
      </c>
      <c r="P12" s="19">
        <f>VLOOKUP($A12,'[3]Congest May00-Oct00'!$A$1:$I$65536,COLUMN('[3]Congest May00-Oct00'!E$1:E$65536),FALSE)-VLOOKUP($E12,'[3]Congest May00-Oct00'!$A$1:$I$65536,COLUMN('[3]Congest May00-Oct00'!E$1:E$65536),FALSE)</f>
        <v>1160.8599999999933</v>
      </c>
      <c r="Q12" s="19">
        <f>VLOOKUP($A12,'[3]Congest May00-Oct00'!$A$1:$I$65536,COLUMN('[3]Congest May00-Oct00'!F$1:F$65536),FALSE)-VLOOKUP($E12,'[3]Congest May00-Oct00'!$A$1:$I$65536,COLUMN('[3]Congest May00-Oct00'!F$1:F$65536),FALSE)</f>
        <v>1199.9099999999999</v>
      </c>
      <c r="R12" s="19">
        <f>VLOOKUP($A12,'[3]Congest May00-Oct00'!$A$1:$I$65536,COLUMN('[3]Congest May00-Oct00'!G$1:G$65536),FALSE)-VLOOKUP($E12,'[3]Congest May00-Oct00'!$A$1:$I$65536,COLUMN('[3]Congest May00-Oct00'!G$1:G$65536),FALSE)</f>
        <v>3134.2700000000004</v>
      </c>
      <c r="S12" s="19">
        <f>VLOOKUP($A12,'[3]Congest May00-Oct00'!$A$1:$I$65536,COLUMN('[3]Congest May00-Oct00'!H$1:H$65536),FALSE)-VLOOKUP($E12,'[3]Congest May00-Oct00'!$A$1:$I$65536,COLUMN('[3]Congest May00-Oct00'!H$1:H$65536),FALSE)</f>
        <v>2137.8599999999983</v>
      </c>
      <c r="T12" s="19">
        <f>VLOOKUP($A12,'[3]Congest May00-Oct00'!$A$1:$I$65536,COLUMN('[3]Congest May00-Oct00'!I$1:I$65536),FALSE)-VLOOKUP($E12,'[3]Congest May00-Oct00'!$A$1:$I$65536,COLUMN('[3]Congest May00-Oct00'!I$1:I$65536),FALSE)</f>
        <v>133.75</v>
      </c>
      <c r="U12" s="53">
        <f>VLOOKUP($A12,'[3]Congest Nov00-Apr01'!$A$1:$I$65536,COLUMN('[3]Congest Nov00-Apr01'!D$1:D$65536),FALSE)-VLOOKUP($E12,'[3]Congest Nov00-Apr01'!$A$1:$I$65536,COLUMN('[3]Congest Nov00-Apr01'!D$1:D$65536),FALSE)</f>
        <v>619.09000000000015</v>
      </c>
      <c r="V12" s="53">
        <f>VLOOKUP($A12,'[3]Congest Nov00-Apr01'!$A$1:$I$65536,COLUMN('[3]Congest Nov00-Apr01'!E$1:E$65536),FALSE)-VLOOKUP($E12,'[3]Congest Nov00-Apr01'!$A$1:$I$65536,COLUMN('[3]Congest Nov00-Apr01'!E$1:E$65536),FALSE)</f>
        <v>5348.28</v>
      </c>
      <c r="W12" s="53">
        <f>VLOOKUP($A12,'[3]Congest Nov00-Apr01'!$A$1:$I$65536,COLUMN('[3]Congest Nov00-Apr01'!F$1:F$65536),FALSE)-VLOOKUP($E12,'[3]Congest Nov00-Apr01'!$A$1:$I$65536,COLUMN('[3]Congest Nov00-Apr01'!F$1:F$65536),FALSE)</f>
        <v>-227.10000000000082</v>
      </c>
      <c r="X12" s="53">
        <f>VLOOKUP($A12,'[3]Congest Nov00-Apr01'!$A$1:$I$65536,COLUMN('[3]Congest Nov00-Apr01'!G$1:G$65536),FALSE)-VLOOKUP($E12,'[3]Congest Nov00-Apr01'!$A$1:$I$65536,COLUMN('[3]Congest Nov00-Apr01'!G$1:G$65536),FALSE)</f>
        <v>2945.29</v>
      </c>
      <c r="Y12" s="53">
        <f>VLOOKUP($A12,'[3]Congest Nov00-Apr01'!$A$1:$I$65536,COLUMN('[3]Congest Nov00-Apr01'!H$1:H$65536),FALSE)-VLOOKUP($E12,'[3]Congest Nov00-Apr01'!$A$1:$I$65536,COLUMN('[3]Congest Nov00-Apr01'!H$1:H$65536),FALSE)</f>
        <v>71.300000000001091</v>
      </c>
      <c r="Z12" s="53">
        <f>VLOOKUP($A12,'[3]Congest Nov00-Apr01'!$A$1:$I$65536,COLUMN('[3]Congest Nov00-Apr01'!I$1:I$65536),FALSE)-VLOOKUP($E12,'[3]Congest Nov00-Apr01'!$A$1:$I$65536,COLUMN('[3]Congest Nov00-Apr01'!I$1:I$65536),FALSE)</f>
        <v>1731.7200000000003</v>
      </c>
      <c r="AA12" s="19">
        <f>VLOOKUP($A12,'[3]Congest May01-Oct01'!$A$1:$I$65536,COLUMN('[3]Congest May01-Oct01'!D$1:D$65536),FALSE)-VLOOKUP($E12,'[3]Congest May01-Oct01'!$A$1:$I$65536,COLUMN('[3]Congest May01-Oct01'!D$1:D$65536),FALSE)</f>
        <v>2306.8499999999967</v>
      </c>
      <c r="AB12" s="19">
        <f>VLOOKUP($A12,'[3]Congest May01-Oct01'!$A$1:$I$65536,COLUMN('[3]Congest May01-Oct01'!E$1:E$65536),FALSE)-VLOOKUP($E12,'[3]Congest May01-Oct01'!$A$1:$I$65536,COLUMN('[3]Congest May01-Oct01'!E$1:E$65536),FALSE)</f>
        <v>7123.5199999999995</v>
      </c>
      <c r="AC12" s="19">
        <f>VLOOKUP($A12,'[3]Congest May01-Oct01'!$A$1:$I$65536,COLUMN('[3]Congest May01-Oct01'!F$1:F$65536),FALSE)-VLOOKUP($E12,'[3]Congest May01-Oct01'!$A$1:$I$65536,COLUMN('[3]Congest May01-Oct01'!F$1:F$65536),FALSE)</f>
        <v>6101.6200000000008</v>
      </c>
      <c r="AD12" s="19">
        <f>VLOOKUP($A12,'[3]Congest May01-Oct01'!$A$1:$I$65536,COLUMN('[3]Congest May01-Oct01'!G$1:G$65536),FALSE)-VLOOKUP($E12,'[3]Congest May01-Oct01'!$A$1:$I$65536,COLUMN('[3]Congest May01-Oct01'!G$1:G$65536),FALSE)</f>
        <v>1360.7499999999995</v>
      </c>
      <c r="AE12" s="19">
        <f>VLOOKUP($A12,'[3]Congest May01-Oct01'!$A$1:$I$65536,COLUMN('[3]Congest May01-Oct01'!H$1:H$65536),FALSE)-VLOOKUP($E12,'[3]Congest May01-Oct01'!$A$1:$I$65536,COLUMN('[3]Congest May01-Oct01'!H$1:H$65536),FALSE)</f>
        <v>259.2000000000001</v>
      </c>
      <c r="AF12" s="19">
        <f>VLOOKUP($A12,'[3]Congest May01-Oct01'!$A$1:$I$65536,COLUMN('[3]Congest May01-Oct01'!I$1:I$65536),FALSE)-VLOOKUP($E12,'[3]Congest May01-Oct01'!$A$1:$I$65536,COLUMN('[3]Congest May01-Oct01'!I$1:I$65536),FALSE)</f>
        <v>504.14999999999992</v>
      </c>
      <c r="AG12" s="23">
        <f t="shared" si="1"/>
        <v>29652.929999999993</v>
      </c>
      <c r="AI12" s="32">
        <v>34191.72</v>
      </c>
      <c r="AJ12" s="32">
        <f>+J12*SUM(O12:AE12)</f>
        <v>146278.51999999996</v>
      </c>
      <c r="AK12" s="32">
        <f t="shared" si="0"/>
        <v>112086.79999999996</v>
      </c>
      <c r="AL12" s="32"/>
      <c r="AQ12" s="19"/>
    </row>
    <row r="13" spans="1:46" ht="15.6" x14ac:dyDescent="0.3">
      <c r="A13" s="13" t="s">
        <v>147</v>
      </c>
      <c r="B13" s="3"/>
      <c r="C13" s="3"/>
      <c r="D13" s="3"/>
      <c r="E13" s="3"/>
      <c r="F13" s="3"/>
      <c r="G13" s="3"/>
      <c r="H13" s="14"/>
      <c r="I13" s="14"/>
      <c r="J13" s="14"/>
      <c r="K13" s="14"/>
      <c r="L13" s="14"/>
      <c r="M13" s="14"/>
      <c r="N13" s="14"/>
      <c r="O13" s="7"/>
      <c r="P13" s="14"/>
      <c r="Q13" s="14"/>
      <c r="R13" s="14"/>
      <c r="S13" s="14"/>
      <c r="T13" s="14"/>
      <c r="U13" s="52"/>
      <c r="V13" s="52"/>
      <c r="W13" s="52"/>
      <c r="X13" s="52"/>
      <c r="Y13" s="52"/>
      <c r="Z13" s="52"/>
      <c r="AA13" s="14"/>
      <c r="AB13" s="14"/>
      <c r="AC13" s="14"/>
      <c r="AD13" s="19"/>
      <c r="AE13" s="19"/>
      <c r="AF13" s="19"/>
      <c r="AH13" s="3"/>
      <c r="AI13" s="63">
        <f>+SUM(AI5:AI12)</f>
        <v>1140503.44</v>
      </c>
      <c r="AJ13" s="63">
        <f>+SUM(AJ5:AJ12)</f>
        <v>3460101.36</v>
      </c>
      <c r="AK13" s="63">
        <f>+SUM(AK5:AK12)</f>
        <v>2319597.919999999</v>
      </c>
      <c r="AL13" s="3"/>
      <c r="AM13" s="3"/>
      <c r="AN13" s="3"/>
      <c r="AO13" s="3"/>
      <c r="AP13" s="3"/>
      <c r="AQ13" s="14"/>
    </row>
    <row r="14" spans="1:46" x14ac:dyDescent="0.25">
      <c r="A14" s="3">
        <v>23655</v>
      </c>
      <c r="B14" s="3" t="s">
        <v>82</v>
      </c>
      <c r="C14" s="3" t="str">
        <f>+VLOOKUP(A14,[3]Congest!$A$1:$C$65536,3,FALSE)</f>
        <v>DUNWOD</v>
      </c>
      <c r="D14" s="3"/>
      <c r="E14" s="7">
        <v>23519</v>
      </c>
      <c r="F14" s="4" t="s">
        <v>5</v>
      </c>
      <c r="G14" s="3" t="str">
        <f>+VLOOKUP(E14,[3]Congest!$A$1:$C$65536,3,FALSE)</f>
        <v>N.Y.C.</v>
      </c>
      <c r="H14" s="8">
        <v>20</v>
      </c>
      <c r="K14" s="7">
        <v>10</v>
      </c>
      <c r="N14" s="7">
        <v>10</v>
      </c>
      <c r="O14" s="57">
        <f>VLOOKUP($A14,'[3]Congest May00-Oct00'!$A$1:$I$65536,COLUMN('[3]Congest May00-Oct00'!D$1:D$65536),FALSE)-VLOOKUP($E14,'[3]Congest May00-Oct00'!$A$1:$I$65536,COLUMN('[3]Congest May00-Oct00'!D$1:D$65536),FALSE)</f>
        <v>7.569999999999709</v>
      </c>
      <c r="P14" s="19">
        <f>VLOOKUP($A14,'[3]Congest May00-Oct00'!$A$1:$I$65536,COLUMN('[3]Congest May00-Oct00'!E$1:E$65536),FALSE)-VLOOKUP($E14,'[3]Congest May00-Oct00'!$A$1:$I$65536,COLUMN('[3]Congest May00-Oct00'!E$1:E$65536),FALSE)</f>
        <v>40.070000000006985</v>
      </c>
      <c r="Q14" s="19">
        <f>VLOOKUP($A14,'[3]Congest May00-Oct00'!$A$1:$I$65536,COLUMN('[3]Congest May00-Oct00'!F$1:F$65536),FALSE)-VLOOKUP($E14,'[3]Congest May00-Oct00'!$A$1:$I$65536,COLUMN('[3]Congest May00-Oct00'!F$1:F$65536),FALSE)</f>
        <v>18.93000000000211</v>
      </c>
      <c r="R14" s="19">
        <f>VLOOKUP($A14,'[3]Congest May00-Oct00'!$A$1:$I$65536,COLUMN('[3]Congest May00-Oct00'!G$1:G$65536),FALSE)-VLOOKUP($E14,'[3]Congest May00-Oct00'!$A$1:$I$65536,COLUMN('[3]Congest May00-Oct00'!G$1:G$65536),FALSE)</f>
        <v>-0.29000000000087311</v>
      </c>
      <c r="S14" s="19">
        <f>VLOOKUP($A14,'[3]Congest May00-Oct00'!$A$1:$I$65536,COLUMN('[3]Congest May00-Oct00'!H$1:H$65536),FALSE)-VLOOKUP($E14,'[3]Congest May00-Oct00'!$A$1:$I$65536,COLUMN('[3]Congest May00-Oct00'!H$1:H$65536),FALSE)</f>
        <v>-7.0099999999993088</v>
      </c>
      <c r="T14" s="19">
        <f>VLOOKUP($A14,'[3]Congest May00-Oct00'!$A$1:$I$65536,COLUMN('[3]Congest May00-Oct00'!I$1:I$65536),FALSE)-VLOOKUP($E14,'[3]Congest May00-Oct00'!$A$1:$I$65536,COLUMN('[3]Congest May00-Oct00'!I$1:I$65536),FALSE)</f>
        <v>-43.789999999999964</v>
      </c>
      <c r="U14" s="53">
        <f>VLOOKUP($A14,'[3]Congest Nov00-Apr01'!$A$1:$I$65536,COLUMN('[3]Congest Nov00-Apr01'!D$1:D$65536),FALSE)-VLOOKUP($E14,'[3]Congest Nov00-Apr01'!$A$1:$I$65536,COLUMN('[3]Congest Nov00-Apr01'!D$1:D$65536),FALSE)</f>
        <v>68.960000000000036</v>
      </c>
      <c r="V14" s="53">
        <f>VLOOKUP($A14,'[3]Congest Nov00-Apr01'!$A$1:$I$65536,COLUMN('[3]Congest Nov00-Apr01'!E$1:E$65536),FALSE)-VLOOKUP($E14,'[3]Congest Nov00-Apr01'!$A$1:$I$65536,COLUMN('[3]Congest Nov00-Apr01'!E$1:E$65536),FALSE)</f>
        <v>614.78</v>
      </c>
      <c r="W14" s="53">
        <f>VLOOKUP($A14,'[3]Congest Nov00-Apr01'!$A$1:$I$65536,COLUMN('[3]Congest Nov00-Apr01'!F$1:F$65536),FALSE)-VLOOKUP($E14,'[3]Congest Nov00-Apr01'!$A$1:$I$65536,COLUMN('[3]Congest Nov00-Apr01'!F$1:F$65536),FALSE)</f>
        <v>1212.5699999999997</v>
      </c>
      <c r="X14" s="53">
        <f>VLOOKUP($A14,'[3]Congest Nov00-Apr01'!$A$1:$I$65536,COLUMN('[3]Congest Nov00-Apr01'!G$1:G$65536),FALSE)-VLOOKUP($E14,'[3]Congest Nov00-Apr01'!$A$1:$I$65536,COLUMN('[3]Congest Nov00-Apr01'!G$1:G$65536),FALSE)</f>
        <v>634.38000000000011</v>
      </c>
      <c r="Y14" s="53">
        <f>VLOOKUP($A14,'[3]Congest Nov00-Apr01'!$A$1:$I$65536,COLUMN('[3]Congest Nov00-Apr01'!H$1:H$65536),FALSE)-VLOOKUP($E14,'[3]Congest Nov00-Apr01'!$A$1:$I$65536,COLUMN('[3]Congest Nov00-Apr01'!H$1:H$65536),FALSE)</f>
        <v>3347.1599999999989</v>
      </c>
      <c r="Z14" s="53">
        <f>VLOOKUP($A14,'[3]Congest Nov00-Apr01'!$A$1:$I$65536,COLUMN('[3]Congest Nov00-Apr01'!I$1:I$65536),FALSE)-VLOOKUP($E14,'[3]Congest Nov00-Apr01'!$A$1:$I$65536,COLUMN('[3]Congest Nov00-Apr01'!I$1:I$65536),FALSE)</f>
        <v>5262.7900000000009</v>
      </c>
      <c r="AA14" s="19">
        <f>VLOOKUP($A14,'[3]Congest May01-Oct01'!$A$1:$I$65536,COLUMN('[3]Congest May01-Oct01'!D$1:D$65536),FALSE)-VLOOKUP($E14,'[3]Congest May01-Oct01'!$A$1:$I$65536,COLUMN('[3]Congest May01-Oct01'!D$1:D$65536),FALSE)</f>
        <v>595.08000000000038</v>
      </c>
      <c r="AB14" s="19">
        <f>VLOOKUP($A14,'[3]Congest May01-Oct01'!$A$1:$I$65536,COLUMN('[3]Congest May01-Oct01'!E$1:E$65536),FALSE)-VLOOKUP($E14,'[3]Congest May01-Oct01'!$A$1:$I$65536,COLUMN('[3]Congest May01-Oct01'!E$1:E$65536),FALSE)</f>
        <v>1051.9699999999993</v>
      </c>
      <c r="AC14" s="19">
        <f>VLOOKUP($A14,'[3]Congest May01-Oct01'!$A$1:$I$65536,COLUMN('[3]Congest May01-Oct01'!F$1:F$65536),FALSE)-VLOOKUP($E14,'[3]Congest May01-Oct01'!$A$1:$I$65536,COLUMN('[3]Congest May01-Oct01'!F$1:F$65536),FALSE)</f>
        <v>619.69000000000074</v>
      </c>
      <c r="AD14" s="19">
        <f>VLOOKUP($A14,'[3]Congest May01-Oct01'!$A$1:$I$65536,COLUMN('[3]Congest May01-Oct01'!G$1:G$65536),FALSE)-VLOOKUP($E14,'[3]Congest May01-Oct01'!$A$1:$I$65536,COLUMN('[3]Congest May01-Oct01'!G$1:G$65536),FALSE)</f>
        <v>1036.7299999999998</v>
      </c>
      <c r="AE14" s="19">
        <f>VLOOKUP($A14,'[3]Congest May01-Oct01'!$A$1:$I$65536,COLUMN('[3]Congest May01-Oct01'!H$1:H$65536),FALSE)-VLOOKUP($E14,'[3]Congest May01-Oct01'!$A$1:$I$65536,COLUMN('[3]Congest May01-Oct01'!H$1:H$65536),FALSE)</f>
        <v>602.91000000000008</v>
      </c>
      <c r="AF14" s="19">
        <f>VLOOKUP($A14,'[3]Congest May01-Oct01'!$A$1:$I$65536,COLUMN('[3]Congest May01-Oct01'!I$1:I$65536),FALSE)-VLOOKUP($E14,'[3]Congest May01-Oct01'!$A$1:$I$65536,COLUMN('[3]Congest May01-Oct01'!I$1:I$65536),FALSE)</f>
        <v>55.480000000000004</v>
      </c>
      <c r="AG14" s="23">
        <f t="shared" si="1"/>
        <v>14393.31</v>
      </c>
      <c r="AI14" s="32">
        <f>29109.2+48113.4</f>
        <v>77222.600000000006</v>
      </c>
      <c r="AJ14" s="32">
        <f>+H14*SUM(U14:AE14)</f>
        <v>300940.39999999997</v>
      </c>
      <c r="AK14" s="32">
        <f t="shared" ref="AK14:AK20" si="2">+AJ14-AI14</f>
        <v>223717.79999999996</v>
      </c>
      <c r="AL14" s="32"/>
      <c r="AM14" s="32">
        <f>+VLOOKUP($E14,[2]ACP!$A$1:$BE$65536,47,FALSE)-VLOOKUP($A14,[2]ACP!$A$1:$BE$65536,47,FALSE)</f>
        <v>13138.970000000001</v>
      </c>
      <c r="AN14" s="32">
        <f>+VLOOKUP($E14,[2]ACP!$A$1:$BE$65536,48,FALSE)-VLOOKUP($A14,[2]ACP!$A$1:$BE$65536,48,FALSE)</f>
        <v>30623.86</v>
      </c>
      <c r="AO14" s="32"/>
      <c r="AP14" s="32">
        <f>+VLOOKUP($E14,[2]ACP!$A$1:$BE$65536,57,FALSE)-VLOOKUP($A14,[2]ACP!$A$1:$BE$65536,57,FALSE)</f>
        <v>16260.39</v>
      </c>
      <c r="AQ14" s="19"/>
    </row>
    <row r="15" spans="1:46" x14ac:dyDescent="0.25">
      <c r="A15" s="3">
        <v>23655</v>
      </c>
      <c r="B15" s="3" t="s">
        <v>82</v>
      </c>
      <c r="C15" s="3" t="str">
        <f>+VLOOKUP(A15,[3]Congest!$A$1:$C$65536,3,FALSE)</f>
        <v>DUNWOD</v>
      </c>
      <c r="D15" s="3"/>
      <c r="E15" s="7">
        <v>23535</v>
      </c>
      <c r="F15" s="4" t="s">
        <v>7</v>
      </c>
      <c r="G15" s="3" t="str">
        <f>+VLOOKUP(E15,[3]Congest!$A$1:$C$65536,3,FALSE)</f>
        <v>N.Y.C.</v>
      </c>
      <c r="H15" s="8">
        <v>10</v>
      </c>
      <c r="K15" s="7">
        <v>10</v>
      </c>
      <c r="O15" s="57">
        <f>VLOOKUP($A15,'[3]Congest May00-Oct00'!$A$1:$I$65536,COLUMN('[3]Congest May00-Oct00'!D$1:D$65536),FALSE)-VLOOKUP($E15,'[3]Congest May00-Oct00'!$A$1:$I$65536,COLUMN('[3]Congest May00-Oct00'!D$1:D$65536),FALSE)</f>
        <v>7.569999999999709</v>
      </c>
      <c r="P15" s="19">
        <f>VLOOKUP($A15,'[3]Congest May00-Oct00'!$A$1:$I$65536,COLUMN('[3]Congest May00-Oct00'!E$1:E$65536),FALSE)-VLOOKUP($E15,'[3]Congest May00-Oct00'!$A$1:$I$65536,COLUMN('[3]Congest May00-Oct00'!E$1:E$65536),FALSE)</f>
        <v>45.230000000003201</v>
      </c>
      <c r="Q15" s="19">
        <f>VLOOKUP($A15,'[3]Congest May00-Oct00'!$A$1:$I$65536,COLUMN('[3]Congest May00-Oct00'!F$1:F$65536),FALSE)-VLOOKUP($E15,'[3]Congest May00-Oct00'!$A$1:$I$65536,COLUMN('[3]Congest May00-Oct00'!F$1:F$65536),FALSE)</f>
        <v>19.880000000001019</v>
      </c>
      <c r="R15" s="19">
        <f>VLOOKUP($A15,'[3]Congest May00-Oct00'!$A$1:$I$65536,COLUMN('[3]Congest May00-Oct00'!G$1:G$65536),FALSE)-VLOOKUP($E15,'[3]Congest May00-Oct00'!$A$1:$I$65536,COLUMN('[3]Congest May00-Oct00'!G$1:G$65536),FALSE)</f>
        <v>0.44000000000050932</v>
      </c>
      <c r="S15" s="19">
        <f>VLOOKUP($A15,'[3]Congest May00-Oct00'!$A$1:$I$65536,COLUMN('[3]Congest May00-Oct00'!H$1:H$65536),FALSE)-VLOOKUP($E15,'[3]Congest May00-Oct00'!$A$1:$I$65536,COLUMN('[3]Congest May00-Oct00'!H$1:H$65536),FALSE)</f>
        <v>-7.4099999999984902</v>
      </c>
      <c r="T15" s="19">
        <f>VLOOKUP($A15,'[3]Congest May00-Oct00'!$A$1:$I$65536,COLUMN('[3]Congest May00-Oct00'!I$1:I$65536),FALSE)-VLOOKUP($E15,'[3]Congest May00-Oct00'!$A$1:$I$65536,COLUMN('[3]Congest May00-Oct00'!I$1:I$65536),FALSE)</f>
        <v>-45.289999999999964</v>
      </c>
      <c r="U15" s="53">
        <f>VLOOKUP($A15,'[3]Congest Nov00-Apr01'!$A$1:$I$65536,COLUMN('[3]Congest Nov00-Apr01'!D$1:D$65536),FALSE)-VLOOKUP($E15,'[3]Congest Nov00-Apr01'!$A$1:$I$65536,COLUMN('[3]Congest Nov00-Apr01'!D$1:D$65536),FALSE)</f>
        <v>65.169999999999618</v>
      </c>
      <c r="V15" s="53">
        <f>VLOOKUP($A15,'[3]Congest Nov00-Apr01'!$A$1:$I$65536,COLUMN('[3]Congest Nov00-Apr01'!E$1:E$65536),FALSE)-VLOOKUP($E15,'[3]Congest Nov00-Apr01'!$A$1:$I$65536,COLUMN('[3]Congest Nov00-Apr01'!E$1:E$65536),FALSE)</f>
        <v>554.07999999999993</v>
      </c>
      <c r="W15" s="53">
        <f>VLOOKUP($A15,'[3]Congest Nov00-Apr01'!$A$1:$I$65536,COLUMN('[3]Congest Nov00-Apr01'!F$1:F$65536),FALSE)-VLOOKUP($E15,'[3]Congest Nov00-Apr01'!$A$1:$I$65536,COLUMN('[3]Congest Nov00-Apr01'!F$1:F$65536),FALSE)</f>
        <v>-77.000000000000455</v>
      </c>
      <c r="X15" s="53">
        <f>VLOOKUP($A15,'[3]Congest Nov00-Apr01'!$A$1:$I$65536,COLUMN('[3]Congest Nov00-Apr01'!G$1:G$65536),FALSE)-VLOOKUP($E15,'[3]Congest Nov00-Apr01'!$A$1:$I$65536,COLUMN('[3]Congest Nov00-Apr01'!G$1:G$65536),FALSE)</f>
        <v>709.97000000000025</v>
      </c>
      <c r="Y15" s="53">
        <f>VLOOKUP($A15,'[3]Congest Nov00-Apr01'!$A$1:$I$65536,COLUMN('[3]Congest Nov00-Apr01'!H$1:H$65536),FALSE)-VLOOKUP($E15,'[3]Congest Nov00-Apr01'!$A$1:$I$65536,COLUMN('[3]Congest Nov00-Apr01'!H$1:H$65536),FALSE)</f>
        <v>3261.4600000000009</v>
      </c>
      <c r="Z15" s="53">
        <f>VLOOKUP($A15,'[3]Congest Nov00-Apr01'!$A$1:$I$65536,COLUMN('[3]Congest Nov00-Apr01'!I$1:I$65536),FALSE)-VLOOKUP($E15,'[3]Congest Nov00-Apr01'!$A$1:$I$65536,COLUMN('[3]Congest Nov00-Apr01'!I$1:I$65536),FALSE)</f>
        <v>4339.76</v>
      </c>
      <c r="AA15" s="19">
        <f>VLOOKUP($A15,'[3]Congest May01-Oct01'!$A$1:$I$65536,COLUMN('[3]Congest May01-Oct01'!D$1:D$65536),FALSE)-VLOOKUP($E15,'[3]Congest May01-Oct01'!$A$1:$I$65536,COLUMN('[3]Congest May01-Oct01'!D$1:D$65536),FALSE)</f>
        <v>716.98</v>
      </c>
      <c r="AB15" s="19">
        <f>VLOOKUP($A15,'[3]Congest May01-Oct01'!$A$1:$I$65536,COLUMN('[3]Congest May01-Oct01'!E$1:E$65536),FALSE)-VLOOKUP($E15,'[3]Congest May01-Oct01'!$A$1:$I$65536,COLUMN('[3]Congest May01-Oct01'!E$1:E$65536),FALSE)</f>
        <v>1099.6899999999996</v>
      </c>
      <c r="AC15" s="19">
        <f>VLOOKUP($A15,'[3]Congest May01-Oct01'!$A$1:$I$65536,COLUMN('[3]Congest May01-Oct01'!F$1:F$65536),FALSE)-VLOOKUP($E15,'[3]Congest May01-Oct01'!$A$1:$I$65536,COLUMN('[3]Congest May01-Oct01'!F$1:F$65536),FALSE)</f>
        <v>632.91000000000008</v>
      </c>
      <c r="AD15" s="19">
        <f>VLOOKUP($A15,'[3]Congest May01-Oct01'!$A$1:$I$65536,COLUMN('[3]Congest May01-Oct01'!G$1:G$65536),FALSE)-VLOOKUP($E15,'[3]Congest May01-Oct01'!$A$1:$I$65536,COLUMN('[3]Congest May01-Oct01'!G$1:G$65536),FALSE)</f>
        <v>980.31999999999948</v>
      </c>
      <c r="AE15" s="19">
        <f>VLOOKUP($A15,'[3]Congest May01-Oct01'!$A$1:$I$65536,COLUMN('[3]Congest May01-Oct01'!H$1:H$65536),FALSE)-VLOOKUP($E15,'[3]Congest May01-Oct01'!$A$1:$I$65536,COLUMN('[3]Congest May01-Oct01'!H$1:H$65536),FALSE)</f>
        <v>572.18000000000006</v>
      </c>
      <c r="AF15" s="19">
        <f>VLOOKUP($A15,'[3]Congest May01-Oct01'!$A$1:$I$65536,COLUMN('[3]Congest May01-Oct01'!I$1:I$65536),FALSE)-VLOOKUP($E15,'[3]Congest May01-Oct01'!$A$1:$I$65536,COLUMN('[3]Congest May01-Oct01'!I$1:I$65536),FALSE)</f>
        <v>52.61999999999999</v>
      </c>
      <c r="AG15" s="23">
        <f t="shared" si="1"/>
        <v>12230.64</v>
      </c>
      <c r="AI15" s="32">
        <v>28415.4</v>
      </c>
      <c r="AJ15" s="32">
        <f>+H15*SUM(U15:AE15)</f>
        <v>128555.20000000001</v>
      </c>
      <c r="AK15" s="32">
        <f t="shared" si="2"/>
        <v>100139.80000000002</v>
      </c>
      <c r="AL15" s="32"/>
      <c r="AM15" s="32">
        <f>+VLOOKUP($E15,[2]ACP!$A$1:$BE$65536,47,FALSE)-VLOOKUP($A15,[2]ACP!$A$1:$BE$65536,47,FALSE)</f>
        <v>12168.410000000003</v>
      </c>
      <c r="AN15" s="32">
        <f>+VLOOKUP($E15,[2]ACP!$A$1:$BE$65536,48,FALSE)-VLOOKUP($A15,[2]ACP!$A$1:$BE$65536,48,FALSE)</f>
        <v>30672.849999999991</v>
      </c>
      <c r="AO15" s="32"/>
      <c r="AP15" s="32">
        <f>+VLOOKUP($E15,[2]ACP!$A$1:$BE$65536,57,FALSE)-VLOOKUP($A15,[2]ACP!$A$1:$BE$65536,57,FALSE)</f>
        <v>17028.919999999998</v>
      </c>
      <c r="AQ15" s="19"/>
    </row>
    <row r="16" spans="1:46" x14ac:dyDescent="0.25">
      <c r="A16" s="3">
        <v>61759</v>
      </c>
      <c r="B16" s="3" t="s">
        <v>32</v>
      </c>
      <c r="C16" s="3" t="str">
        <f>+VLOOKUP(A16,[3]Congest!$A$1:$C$65536,3,FALSE)</f>
        <v>MILLWD</v>
      </c>
      <c r="D16" s="3"/>
      <c r="E16" s="7">
        <v>23519</v>
      </c>
      <c r="F16" s="4" t="s">
        <v>5</v>
      </c>
      <c r="G16" s="3" t="str">
        <f>+VLOOKUP(E16,[3]Congest!$A$1:$C$65536,3,FALSE)</f>
        <v>N.Y.C.</v>
      </c>
      <c r="H16" s="8">
        <v>113</v>
      </c>
      <c r="K16" s="7">
        <v>60</v>
      </c>
      <c r="N16" s="7">
        <v>53</v>
      </c>
      <c r="O16" s="57">
        <f>VLOOKUP($A16,'[3]Congest May00-Oct00'!$A$1:$I$65536,COLUMN('[3]Congest May00-Oct00'!D$1:D$65536),FALSE)-VLOOKUP($E16,'[3]Congest May00-Oct00'!$A$1:$I$65536,COLUMN('[3]Congest May00-Oct00'!D$1:D$65536),FALSE)</f>
        <v>100.21000000000004</v>
      </c>
      <c r="P16" s="19">
        <f>VLOOKUP($A16,'[3]Congest May00-Oct00'!$A$1:$I$65536,COLUMN('[3]Congest May00-Oct00'!E$1:E$65536),FALSE)-VLOOKUP($E16,'[3]Congest May00-Oct00'!$A$1:$I$65536,COLUMN('[3]Congest May00-Oct00'!E$1:E$65536),FALSE)</f>
        <v>953.08000000000538</v>
      </c>
      <c r="Q16" s="19">
        <f>VLOOKUP($A16,'[3]Congest May00-Oct00'!$A$1:$I$65536,COLUMN('[3]Congest May00-Oct00'!F$1:F$65536),FALSE)-VLOOKUP($E16,'[3]Congest May00-Oct00'!$A$1:$I$65536,COLUMN('[3]Congest May00-Oct00'!F$1:F$65536),FALSE)</f>
        <v>157.87000000000626</v>
      </c>
      <c r="R16" s="19">
        <f>VLOOKUP($A16,'[3]Congest May00-Oct00'!$A$1:$I$65536,COLUMN('[3]Congest May00-Oct00'!G$1:G$65536),FALSE)-VLOOKUP($E16,'[3]Congest May00-Oct00'!$A$1:$I$65536,COLUMN('[3]Congest May00-Oct00'!G$1:G$65536),FALSE)</f>
        <v>117.88000000000829</v>
      </c>
      <c r="S16" s="19">
        <f>VLOOKUP($A16,'[3]Congest May00-Oct00'!$A$1:$I$65536,COLUMN('[3]Congest May00-Oct00'!H$1:H$65536),FALSE)-VLOOKUP($E16,'[3]Congest May00-Oct00'!$A$1:$I$65536,COLUMN('[3]Congest May00-Oct00'!H$1:H$65536),FALSE)</f>
        <v>465.68000000000075</v>
      </c>
      <c r="T16" s="19">
        <f>VLOOKUP($A16,'[3]Congest May00-Oct00'!$A$1:$I$65536,COLUMN('[3]Congest May00-Oct00'!I$1:I$65536),FALSE)-VLOOKUP($E16,'[3]Congest May00-Oct00'!$A$1:$I$65536,COLUMN('[3]Congest May00-Oct00'!I$1:I$65536),FALSE)</f>
        <v>1730.5300000000002</v>
      </c>
      <c r="U16" s="53">
        <f>VLOOKUP($A16,'[3]Congest Nov00-Apr01'!$A$1:$I$65536,COLUMN('[3]Congest Nov00-Apr01'!D$1:D$65536),FALSE)-VLOOKUP($E16,'[3]Congest Nov00-Apr01'!$A$1:$I$65536,COLUMN('[3]Congest Nov00-Apr01'!D$1:D$65536),FALSE)</f>
        <v>94.440000000000055</v>
      </c>
      <c r="V16" s="53">
        <f>VLOOKUP($A16,'[3]Congest Nov00-Apr01'!$A$1:$I$65536,COLUMN('[3]Congest Nov00-Apr01'!E$1:E$65536),FALSE)-VLOOKUP($E16,'[3]Congest Nov00-Apr01'!$A$1:$I$65536,COLUMN('[3]Congest Nov00-Apr01'!E$1:E$65536),FALSE)</f>
        <v>988.21000000000026</v>
      </c>
      <c r="W16" s="53">
        <f>VLOOKUP($A16,'[3]Congest Nov00-Apr01'!$A$1:$I$65536,COLUMN('[3]Congest Nov00-Apr01'!F$1:F$65536),FALSE)-VLOOKUP($E16,'[3]Congest Nov00-Apr01'!$A$1:$I$65536,COLUMN('[3]Congest Nov00-Apr01'!F$1:F$65536),FALSE)</f>
        <v>1250.6699999999983</v>
      </c>
      <c r="X16" s="53">
        <f>VLOOKUP($A16,'[3]Congest Nov00-Apr01'!$A$1:$I$65536,COLUMN('[3]Congest Nov00-Apr01'!G$1:G$65536),FALSE)-VLOOKUP($E16,'[3]Congest Nov00-Apr01'!$A$1:$I$65536,COLUMN('[3]Congest Nov00-Apr01'!G$1:G$65536),FALSE)</f>
        <v>658.76</v>
      </c>
      <c r="Y16" s="53">
        <f>VLOOKUP($A16,'[3]Congest Nov00-Apr01'!$A$1:$I$65536,COLUMN('[3]Congest Nov00-Apr01'!H$1:H$65536),FALSE)-VLOOKUP($E16,'[3]Congest Nov00-Apr01'!$A$1:$I$65536,COLUMN('[3]Congest Nov00-Apr01'!H$1:H$65536),FALSE)</f>
        <v>3501.8899999999994</v>
      </c>
      <c r="Z16" s="53">
        <f>VLOOKUP($A16,'[3]Congest Nov00-Apr01'!$A$1:$I$65536,COLUMN('[3]Congest Nov00-Apr01'!I$1:I$65536),FALSE)-VLOOKUP($E16,'[3]Congest Nov00-Apr01'!$A$1:$I$65536,COLUMN('[3]Congest Nov00-Apr01'!I$1:I$65536),FALSE)</f>
        <v>5432.2900000000009</v>
      </c>
      <c r="AA16" s="19">
        <f>VLOOKUP($A16,'[3]Congest May01-Oct01'!$A$1:$I$65536,COLUMN('[3]Congest May01-Oct01'!D$1:D$65536),FALSE)-VLOOKUP($E16,'[3]Congest May01-Oct01'!$A$1:$I$65536,COLUMN('[3]Congest May01-Oct01'!D$1:D$65536),FALSE)</f>
        <v>1389.9700000000007</v>
      </c>
      <c r="AB16" s="19">
        <f>VLOOKUP($A16,'[3]Congest May01-Oct01'!$A$1:$I$65536,COLUMN('[3]Congest May01-Oct01'!E$1:E$65536),FALSE)-VLOOKUP($E16,'[3]Congest May01-Oct01'!$A$1:$I$65536,COLUMN('[3]Congest May01-Oct01'!E$1:E$65536),FALSE)</f>
        <v>1366.1399999999999</v>
      </c>
      <c r="AC16" s="19">
        <f>VLOOKUP($A16,'[3]Congest May01-Oct01'!$A$1:$I$65536,COLUMN('[3]Congest May01-Oct01'!F$1:F$65536),FALSE)-VLOOKUP($E16,'[3]Congest May01-Oct01'!$A$1:$I$65536,COLUMN('[3]Congest May01-Oct01'!F$1:F$65536),FALSE)</f>
        <v>733.6400000000001</v>
      </c>
      <c r="AD16" s="19">
        <f>VLOOKUP($A16,'[3]Congest May01-Oct01'!$A$1:$I$65536,COLUMN('[3]Congest May01-Oct01'!G$1:G$65536),FALSE)-VLOOKUP($E16,'[3]Congest May01-Oct01'!$A$1:$I$65536,COLUMN('[3]Congest May01-Oct01'!G$1:G$65536),FALSE)</f>
        <v>999.37999999999965</v>
      </c>
      <c r="AE16" s="19">
        <f>VLOOKUP($A16,'[3]Congest May01-Oct01'!$A$1:$I$65536,COLUMN('[3]Congest May01-Oct01'!H$1:H$65536),FALSE)-VLOOKUP($E16,'[3]Congest May01-Oct01'!$A$1:$I$65536,COLUMN('[3]Congest May01-Oct01'!H$1:H$65536),FALSE)</f>
        <v>571.20000000000005</v>
      </c>
      <c r="AF16" s="19">
        <f>VLOOKUP($A16,'[3]Congest May01-Oct01'!$A$1:$I$65536,COLUMN('[3]Congest May01-Oct01'!I$1:I$65536),FALSE)-VLOOKUP($E16,'[3]Congest May01-Oct01'!$A$1:$I$65536,COLUMN('[3]Congest May01-Oct01'!I$1:I$65536),FALSE)</f>
        <v>52.650000000000006</v>
      </c>
      <c r="AG16" s="23">
        <f t="shared" si="1"/>
        <v>18611.600000000002</v>
      </c>
      <c r="AI16" s="32">
        <f>176312.1+167914.07</f>
        <v>344226.17000000004</v>
      </c>
      <c r="AJ16" s="32">
        <f>+H16*SUM(U16:AE16)</f>
        <v>1919484.67</v>
      </c>
      <c r="AK16" s="32">
        <f t="shared" si="2"/>
        <v>1575258.5</v>
      </c>
      <c r="AL16" s="32"/>
      <c r="AM16" s="32">
        <f>+VLOOKUP($E16,[2]ACP!$A$1:$BE$65536,47,FALSE)-VLOOKUP($A16,[2]ACP!$A$1:$BE$65536,47,FALSE)</f>
        <v>13361.199999999997</v>
      </c>
      <c r="AN16" s="32">
        <f>+VLOOKUP($E16,[2]ACP!$A$1:$BE$65536,48,FALSE)-VLOOKUP($A16,[2]ACP!$A$1:$BE$65536,48,FALSE)</f>
        <v>31200.190000000002</v>
      </c>
      <c r="AO16" s="32"/>
      <c r="AP16" s="32">
        <f>+VLOOKUP($E16,[2]ACP!$A$1:$BE$65536,57,FALSE)-VLOOKUP($A16,[2]ACP!$A$1:$BE$65536,57,FALSE)</f>
        <v>17925.800000000003</v>
      </c>
      <c r="AQ16" s="19"/>
    </row>
    <row r="17" spans="1:43" x14ac:dyDescent="0.25">
      <c r="A17" s="3">
        <v>61759</v>
      </c>
      <c r="B17" s="3" t="s">
        <v>32</v>
      </c>
      <c r="C17" s="3" t="str">
        <f>+VLOOKUP(A17,[3]Congest!$A$1:$C$65536,3,FALSE)</f>
        <v>MILLWD</v>
      </c>
      <c r="D17" s="3"/>
      <c r="E17" s="7">
        <v>23535</v>
      </c>
      <c r="F17" s="4" t="s">
        <v>7</v>
      </c>
      <c r="G17" s="3" t="str">
        <f>+VLOOKUP(E17,[3]Congest!$A$1:$C$65536,3,FALSE)</f>
        <v>N.Y.C.</v>
      </c>
      <c r="H17" s="8">
        <v>32</v>
      </c>
      <c r="K17" s="7">
        <v>8</v>
      </c>
      <c r="N17" s="7">
        <v>24</v>
      </c>
      <c r="O17" s="57">
        <f>VLOOKUP($A17,'[3]Congest May00-Oct00'!$A$1:$I$65536,COLUMN('[3]Congest May00-Oct00'!D$1:D$65536),FALSE)-VLOOKUP($E17,'[3]Congest May00-Oct00'!$A$1:$I$65536,COLUMN('[3]Congest May00-Oct00'!D$1:D$65536),FALSE)</f>
        <v>100.21000000000004</v>
      </c>
      <c r="P17" s="19">
        <f>VLOOKUP($A17,'[3]Congest May00-Oct00'!$A$1:$I$65536,COLUMN('[3]Congest May00-Oct00'!E$1:E$65536),FALSE)-VLOOKUP($E17,'[3]Congest May00-Oct00'!$A$1:$I$65536,COLUMN('[3]Congest May00-Oct00'!E$1:E$65536),FALSE)</f>
        <v>958.2400000000016</v>
      </c>
      <c r="Q17" s="19">
        <f>VLOOKUP($A17,'[3]Congest May00-Oct00'!$A$1:$I$65536,COLUMN('[3]Congest May00-Oct00'!F$1:F$65536),FALSE)-VLOOKUP($E17,'[3]Congest May00-Oct00'!$A$1:$I$65536,COLUMN('[3]Congest May00-Oct00'!F$1:F$65536),FALSE)</f>
        <v>158.82000000000517</v>
      </c>
      <c r="R17" s="19">
        <f>VLOOKUP($A17,'[3]Congest May00-Oct00'!$A$1:$I$65536,COLUMN('[3]Congest May00-Oct00'!G$1:G$65536),FALSE)-VLOOKUP($E17,'[3]Congest May00-Oct00'!$A$1:$I$65536,COLUMN('[3]Congest May00-Oct00'!G$1:G$65536),FALSE)</f>
        <v>118.61000000000968</v>
      </c>
      <c r="S17" s="19">
        <f>VLOOKUP($A17,'[3]Congest May00-Oct00'!$A$1:$I$65536,COLUMN('[3]Congest May00-Oct00'!H$1:H$65536),FALSE)-VLOOKUP($E17,'[3]Congest May00-Oct00'!$A$1:$I$65536,COLUMN('[3]Congest May00-Oct00'!H$1:H$65536),FALSE)</f>
        <v>465.28000000000156</v>
      </c>
      <c r="T17" s="19">
        <f>VLOOKUP($A17,'[3]Congest May00-Oct00'!$A$1:$I$65536,COLUMN('[3]Congest May00-Oct00'!I$1:I$65536),FALSE)-VLOOKUP($E17,'[3]Congest May00-Oct00'!$A$1:$I$65536,COLUMN('[3]Congest May00-Oct00'!I$1:I$65536),FALSE)</f>
        <v>1729.0300000000002</v>
      </c>
      <c r="U17" s="53">
        <f>VLOOKUP($A17,'[3]Congest Nov00-Apr01'!$A$1:$I$65536,COLUMN('[3]Congest Nov00-Apr01'!D$1:D$65536),FALSE)-VLOOKUP($E17,'[3]Congest Nov00-Apr01'!$A$1:$I$65536,COLUMN('[3]Congest Nov00-Apr01'!D$1:D$65536),FALSE)</f>
        <v>90.649999999999636</v>
      </c>
      <c r="V17" s="53">
        <f>VLOOKUP($A17,'[3]Congest Nov00-Apr01'!$A$1:$I$65536,COLUMN('[3]Congest Nov00-Apr01'!E$1:E$65536),FALSE)-VLOOKUP($E17,'[3]Congest Nov00-Apr01'!$A$1:$I$65536,COLUMN('[3]Congest Nov00-Apr01'!E$1:E$65536),FALSE)</f>
        <v>927.51000000000022</v>
      </c>
      <c r="W17" s="53">
        <f>VLOOKUP($A17,'[3]Congest Nov00-Apr01'!$A$1:$I$65536,COLUMN('[3]Congest Nov00-Apr01'!F$1:F$65536),FALSE)-VLOOKUP($E17,'[3]Congest Nov00-Apr01'!$A$1:$I$65536,COLUMN('[3]Congest Nov00-Apr01'!F$1:F$65536),FALSE)</f>
        <v>-38.90000000000191</v>
      </c>
      <c r="X17" s="53">
        <f>VLOOKUP($A17,'[3]Congest Nov00-Apr01'!$A$1:$I$65536,COLUMN('[3]Congest Nov00-Apr01'!G$1:G$65536),FALSE)-VLOOKUP($E17,'[3]Congest Nov00-Apr01'!$A$1:$I$65536,COLUMN('[3]Congest Nov00-Apr01'!G$1:G$65536),FALSE)</f>
        <v>734.35000000000014</v>
      </c>
      <c r="Y17" s="53">
        <f>VLOOKUP($A17,'[3]Congest Nov00-Apr01'!$A$1:$I$65536,COLUMN('[3]Congest Nov00-Apr01'!H$1:H$65536),FALSE)-VLOOKUP($E17,'[3]Congest Nov00-Apr01'!$A$1:$I$65536,COLUMN('[3]Congest Nov00-Apr01'!H$1:H$65536),FALSE)</f>
        <v>3416.1900000000014</v>
      </c>
      <c r="Z17" s="53">
        <f>VLOOKUP($A17,'[3]Congest Nov00-Apr01'!$A$1:$I$65536,COLUMN('[3]Congest Nov00-Apr01'!I$1:I$65536),FALSE)-VLOOKUP($E17,'[3]Congest Nov00-Apr01'!$A$1:$I$65536,COLUMN('[3]Congest Nov00-Apr01'!I$1:I$65536),FALSE)</f>
        <v>4509.26</v>
      </c>
      <c r="AA17" s="19">
        <f>VLOOKUP($A17,'[3]Congest May01-Oct01'!$A$1:$I$65536,COLUMN('[3]Congest May01-Oct01'!D$1:D$65536),FALSE)-VLOOKUP($E17,'[3]Congest May01-Oct01'!$A$1:$I$65536,COLUMN('[3]Congest May01-Oct01'!D$1:D$65536),FALSE)</f>
        <v>1511.8700000000003</v>
      </c>
      <c r="AB17" s="19">
        <f>VLOOKUP($A17,'[3]Congest May01-Oct01'!$A$1:$I$65536,COLUMN('[3]Congest May01-Oct01'!E$1:E$65536),FALSE)-VLOOKUP($E17,'[3]Congest May01-Oct01'!$A$1:$I$65536,COLUMN('[3]Congest May01-Oct01'!E$1:E$65536),FALSE)</f>
        <v>1413.8600000000001</v>
      </c>
      <c r="AC17" s="19">
        <f>VLOOKUP($A17,'[3]Congest May01-Oct01'!$A$1:$I$65536,COLUMN('[3]Congest May01-Oct01'!F$1:F$65536),FALSE)-VLOOKUP($E17,'[3]Congest May01-Oct01'!$A$1:$I$65536,COLUMN('[3]Congest May01-Oct01'!F$1:F$65536),FALSE)</f>
        <v>746.85999999999945</v>
      </c>
      <c r="AD17" s="19">
        <f>VLOOKUP($A17,'[3]Congest May01-Oct01'!$A$1:$I$65536,COLUMN('[3]Congest May01-Oct01'!G$1:G$65536),FALSE)-VLOOKUP($E17,'[3]Congest May01-Oct01'!$A$1:$I$65536,COLUMN('[3]Congest May01-Oct01'!G$1:G$65536),FALSE)</f>
        <v>942.96999999999935</v>
      </c>
      <c r="AE17" s="19">
        <f>VLOOKUP($A17,'[3]Congest May01-Oct01'!$A$1:$I$65536,COLUMN('[3]Congest May01-Oct01'!H$1:H$65536),FALSE)-VLOOKUP($E17,'[3]Congest May01-Oct01'!$A$1:$I$65536,COLUMN('[3]Congest May01-Oct01'!H$1:H$65536),FALSE)</f>
        <v>540.47</v>
      </c>
      <c r="AF17" s="19">
        <f>VLOOKUP($A17,'[3]Congest May01-Oct01'!$A$1:$I$65536,COLUMN('[3]Congest May01-Oct01'!I$1:I$65536),FALSE)-VLOOKUP($E17,'[3]Congest May01-Oct01'!$A$1:$I$65536,COLUMN('[3]Congest May01-Oct01'!I$1:I$65536),FALSE)</f>
        <v>49.789999999999992</v>
      </c>
      <c r="AG17" s="23">
        <f t="shared" si="1"/>
        <v>16448.93</v>
      </c>
      <c r="AI17" s="32">
        <f>22431.92+96410.54</f>
        <v>118842.45999999999</v>
      </c>
      <c r="AJ17" s="32">
        <f>+H17*SUM(U17:AE17)</f>
        <v>473442.87999999995</v>
      </c>
      <c r="AK17" s="32">
        <f t="shared" si="2"/>
        <v>354600.41999999993</v>
      </c>
      <c r="AL17" s="32"/>
      <c r="AM17" s="32">
        <f>+VLOOKUP($E17,[2]ACP!$A$1:$BE$65536,47,FALSE)-VLOOKUP($A17,[2]ACP!$A$1:$BE$65536,47,FALSE)</f>
        <v>12390.64</v>
      </c>
      <c r="AN17" s="32">
        <f>+VLOOKUP($E17,[2]ACP!$A$1:$BE$65536,48,FALSE)-VLOOKUP($A17,[2]ACP!$A$1:$BE$65536,48,FALSE)</f>
        <v>31249.179999999993</v>
      </c>
      <c r="AO17" s="32"/>
      <c r="AP17" s="32">
        <f>+VLOOKUP($E17,[2]ACP!$A$1:$BE$65536,57,FALSE)-VLOOKUP($A17,[2]ACP!$A$1:$BE$65536,57,FALSE)</f>
        <v>18694.330000000002</v>
      </c>
      <c r="AQ17" s="19"/>
    </row>
    <row r="18" spans="1:43" x14ac:dyDescent="0.25">
      <c r="A18" s="3">
        <v>61759</v>
      </c>
      <c r="B18" s="3" t="s">
        <v>32</v>
      </c>
      <c r="C18" s="3" t="str">
        <f>+VLOOKUP(A18,[3]Congest!$A$1:$C$65536,3,FALSE)</f>
        <v>MILLWD</v>
      </c>
      <c r="D18" s="3"/>
      <c r="E18" s="7">
        <v>61760</v>
      </c>
      <c r="F18" s="4" t="s">
        <v>52</v>
      </c>
      <c r="G18" s="3" t="str">
        <f>+VLOOKUP(E18,[3]Congest!$A$1:$C$65536,3,FALSE)</f>
        <v>DUNWOD</v>
      </c>
      <c r="H18" s="9">
        <v>130</v>
      </c>
      <c r="I18" s="7">
        <v>40</v>
      </c>
      <c r="K18" s="7">
        <v>60</v>
      </c>
      <c r="N18" s="7">
        <v>30</v>
      </c>
      <c r="O18" s="57">
        <f>VLOOKUP($A18,'[3]Congest May00-Oct00'!$A$1:$I$65536,COLUMN('[3]Congest May00-Oct00'!D$1:D$65536),FALSE)-VLOOKUP($E18,'[3]Congest May00-Oct00'!$A$1:$I$65536,COLUMN('[3]Congest May00-Oct00'!D$1:D$65536),FALSE)</f>
        <v>92.640000000000327</v>
      </c>
      <c r="P18" s="19">
        <f>VLOOKUP($A18,'[3]Congest May00-Oct00'!$A$1:$I$65536,COLUMN('[3]Congest May00-Oct00'!E$1:E$65536),FALSE)-VLOOKUP($E18,'[3]Congest May00-Oct00'!$A$1:$I$65536,COLUMN('[3]Congest May00-Oct00'!E$1:E$65536),FALSE)</f>
        <v>913.0099999999984</v>
      </c>
      <c r="Q18" s="19">
        <f>VLOOKUP($A18,'[3]Congest May00-Oct00'!$A$1:$I$65536,COLUMN('[3]Congest May00-Oct00'!F$1:F$65536),FALSE)-VLOOKUP($E18,'[3]Congest May00-Oct00'!$A$1:$I$65536,COLUMN('[3]Congest May00-Oct00'!F$1:F$65536),FALSE)</f>
        <v>138.94000000000415</v>
      </c>
      <c r="R18" s="19">
        <f>VLOOKUP($A18,'[3]Congest May00-Oct00'!$A$1:$I$65536,COLUMN('[3]Congest May00-Oct00'!G$1:G$65536),FALSE)-VLOOKUP($E18,'[3]Congest May00-Oct00'!$A$1:$I$65536,COLUMN('[3]Congest May00-Oct00'!G$1:G$65536),FALSE)</f>
        <v>118.17000000000917</v>
      </c>
      <c r="S18" s="19">
        <f>VLOOKUP($A18,'[3]Congest May00-Oct00'!$A$1:$I$65536,COLUMN('[3]Congest May00-Oct00'!H$1:H$65536),FALSE)-VLOOKUP($E18,'[3]Congest May00-Oct00'!$A$1:$I$65536,COLUMN('[3]Congest May00-Oct00'!H$1:H$65536),FALSE)</f>
        <v>472.69000000000005</v>
      </c>
      <c r="T18" s="19">
        <f>VLOOKUP($A18,'[3]Congest May00-Oct00'!$A$1:$I$65536,COLUMN('[3]Congest May00-Oct00'!I$1:I$65536),FALSE)-VLOOKUP($E18,'[3]Congest May00-Oct00'!$A$1:$I$65536,COLUMN('[3]Congest May00-Oct00'!I$1:I$65536),FALSE)</f>
        <v>1774.3200000000002</v>
      </c>
      <c r="U18" s="53">
        <f>VLOOKUP($A18,'[3]Congest Nov00-Apr01'!$A$1:$I$65536,COLUMN('[3]Congest Nov00-Apr01'!D$1:D$65536),FALSE)-VLOOKUP($E18,'[3]Congest Nov00-Apr01'!$A$1:$I$65536,COLUMN('[3]Congest Nov00-Apr01'!D$1:D$65536),FALSE)</f>
        <v>25.480000000000018</v>
      </c>
      <c r="V18" s="53">
        <f>VLOOKUP($A18,'[3]Congest Nov00-Apr01'!$A$1:$I$65536,COLUMN('[3]Congest Nov00-Apr01'!E$1:E$65536),FALSE)-VLOOKUP($E18,'[3]Congest Nov00-Apr01'!$A$1:$I$65536,COLUMN('[3]Congest Nov00-Apr01'!E$1:E$65536),FALSE)</f>
        <v>373.43000000000029</v>
      </c>
      <c r="W18" s="53">
        <f>VLOOKUP($A18,'[3]Congest Nov00-Apr01'!$A$1:$I$65536,COLUMN('[3]Congest Nov00-Apr01'!F$1:F$65536),FALSE)-VLOOKUP($E18,'[3]Congest Nov00-Apr01'!$A$1:$I$65536,COLUMN('[3]Congest Nov00-Apr01'!F$1:F$65536),FALSE)</f>
        <v>35.219999999998436</v>
      </c>
      <c r="X18" s="53">
        <f>VLOOKUP($A18,'[3]Congest Nov00-Apr01'!$A$1:$I$65536,COLUMN('[3]Congest Nov00-Apr01'!G$1:G$65536),FALSE)-VLOOKUP($E18,'[3]Congest Nov00-Apr01'!$A$1:$I$65536,COLUMN('[3]Congest Nov00-Apr01'!G$1:G$65536),FALSE)</f>
        <v>24.379999999999882</v>
      </c>
      <c r="Y18" s="53">
        <f>VLOOKUP($A18,'[3]Congest Nov00-Apr01'!$A$1:$I$65536,COLUMN('[3]Congest Nov00-Apr01'!H$1:H$65536),FALSE)-VLOOKUP($E18,'[3]Congest Nov00-Apr01'!$A$1:$I$65536,COLUMN('[3]Congest Nov00-Apr01'!H$1:H$65536),FALSE)</f>
        <v>154.73000000000047</v>
      </c>
      <c r="Z18" s="53">
        <f>VLOOKUP($A18,'[3]Congest Nov00-Apr01'!$A$1:$I$65536,COLUMN('[3]Congest Nov00-Apr01'!I$1:I$65536),FALSE)-VLOOKUP($E18,'[3]Congest Nov00-Apr01'!$A$1:$I$65536,COLUMN('[3]Congest Nov00-Apr01'!I$1:I$65536),FALSE)</f>
        <v>169.5</v>
      </c>
      <c r="AA18" s="19">
        <f>VLOOKUP($A18,'[3]Congest May01-Oct01'!$A$1:$I$65536,COLUMN('[3]Congest May01-Oct01'!D$1:D$65536),FALSE)-VLOOKUP($E18,'[3]Congest May01-Oct01'!$A$1:$I$65536,COLUMN('[3]Congest May01-Oct01'!D$1:D$65536),FALSE)</f>
        <v>794.89000000000033</v>
      </c>
      <c r="AB18" s="19">
        <f>VLOOKUP($A18,'[3]Congest May01-Oct01'!$A$1:$I$65536,COLUMN('[3]Congest May01-Oct01'!E$1:E$65536),FALSE)-VLOOKUP($E18,'[3]Congest May01-Oct01'!$A$1:$I$65536,COLUMN('[3]Congest May01-Oct01'!E$1:E$65536),FALSE)</f>
        <v>314.17000000000053</v>
      </c>
      <c r="AC18" s="19">
        <f>VLOOKUP($A18,'[3]Congest May01-Oct01'!$A$1:$I$65536,COLUMN('[3]Congest May01-Oct01'!F$1:F$65536),FALSE)-VLOOKUP($E18,'[3]Congest May01-Oct01'!$A$1:$I$65536,COLUMN('[3]Congest May01-Oct01'!F$1:F$65536),FALSE)</f>
        <v>113.94999999999936</v>
      </c>
      <c r="AD18" s="19">
        <f>VLOOKUP($A18,'[3]Congest May01-Oct01'!$A$1:$I$65536,COLUMN('[3]Congest May01-Oct01'!G$1:G$65536),FALSE)-VLOOKUP($E18,'[3]Congest May01-Oct01'!$A$1:$I$65536,COLUMN('[3]Congest May01-Oct01'!G$1:G$65536),FALSE)</f>
        <v>-37.350000000000136</v>
      </c>
      <c r="AE18" s="19">
        <f>VLOOKUP($A18,'[3]Congest May01-Oct01'!$A$1:$I$65536,COLUMN('[3]Congest May01-Oct01'!H$1:H$65536),FALSE)-VLOOKUP($E18,'[3]Congest May01-Oct01'!$A$1:$I$65536,COLUMN('[3]Congest May01-Oct01'!H$1:H$65536),FALSE)</f>
        <v>-31.70999999999998</v>
      </c>
      <c r="AF18" s="19">
        <f>VLOOKUP($A18,'[3]Congest May01-Oct01'!$A$1:$I$65536,COLUMN('[3]Congest May01-Oct01'!I$1:I$65536),FALSE)-VLOOKUP($E18,'[3]Congest May01-Oct01'!$A$1:$I$65536,COLUMN('[3]Congest May01-Oct01'!I$1:I$65536),FALSE)</f>
        <v>-2.830000000000001</v>
      </c>
      <c r="AG18" s="23">
        <f t="shared" si="1"/>
        <v>4215.409999999998</v>
      </c>
      <c r="AI18" s="32">
        <f>-8846.1-4348.2-4144</f>
        <v>-17338.3</v>
      </c>
      <c r="AJ18" s="32">
        <f>(K18+N18)*SUM(U18:AE18)+I18*SUM(AA18:AE18)</f>
        <v>220460.09999999992</v>
      </c>
      <c r="AK18" s="32">
        <f t="shared" si="2"/>
        <v>237798.39999999991</v>
      </c>
      <c r="AL18" s="32"/>
      <c r="AM18" s="32">
        <f>+VLOOKUP($E18,[2]ACP!$A$1:$BE$65536,47,FALSE)-VLOOKUP($A18,[2]ACP!$A$1:$BE$65536,47,FALSE)</f>
        <v>614.63999999999942</v>
      </c>
      <c r="AN18" s="32">
        <f>+VLOOKUP($E18,[2]ACP!$A$1:$BE$65536,48,FALSE)-VLOOKUP($A18,[2]ACP!$A$1:$BE$65536,48,FALSE)</f>
        <v>664.02999999999884</v>
      </c>
      <c r="AO18" s="32"/>
      <c r="AP18" s="32">
        <f>+VLOOKUP($E18,[2]ACP!$A$1:$BE$65536,57,FALSE)-VLOOKUP($A18,[2]ACP!$A$1:$BE$65536,57,FALSE)</f>
        <v>1533.2900000000081</v>
      </c>
      <c r="AQ18" s="19"/>
    </row>
    <row r="19" spans="1:43" x14ac:dyDescent="0.25">
      <c r="A19" s="3">
        <v>61759</v>
      </c>
      <c r="B19" s="3" t="s">
        <v>32</v>
      </c>
      <c r="C19" s="3" t="str">
        <f>+VLOOKUP(A19,[3]Congest!$A$1:$C$65536,3,FALSE)</f>
        <v>MILLWD</v>
      </c>
      <c r="D19" s="3"/>
      <c r="E19" s="7">
        <v>61761</v>
      </c>
      <c r="F19" s="4" t="s">
        <v>2</v>
      </c>
      <c r="G19" s="3" t="str">
        <f>+VLOOKUP(E19,[3]Congest!$A$1:$C$65536,3,FALSE)</f>
        <v>N.Y.C.</v>
      </c>
      <c r="H19" s="7">
        <v>-66</v>
      </c>
      <c r="J19" s="10">
        <v>-66</v>
      </c>
      <c r="O19" s="57">
        <f>VLOOKUP($A19,'[3]Congest May00-Oct00'!$A$1:$I$65536,COLUMN('[3]Congest May00-Oct00'!D$1:D$65536),FALSE)-VLOOKUP($E19,'[3]Congest May00-Oct00'!$A$1:$I$65536,COLUMN('[3]Congest May00-Oct00'!D$1:D$65536),FALSE)</f>
        <v>473.1800000000012</v>
      </c>
      <c r="P19" s="19">
        <f>VLOOKUP($A19,'[3]Congest May00-Oct00'!$A$1:$I$65536,COLUMN('[3]Congest May00-Oct00'!E$1:E$65536),FALSE)-VLOOKUP($E19,'[3]Congest May00-Oct00'!$A$1:$I$65536,COLUMN('[3]Congest May00-Oct00'!E$1:E$65536),FALSE)</f>
        <v>1308.1800000000003</v>
      </c>
      <c r="Q19" s="19">
        <f>VLOOKUP($A19,'[3]Congest May00-Oct00'!$A$1:$I$65536,COLUMN('[3]Congest May00-Oct00'!F$1:F$65536),FALSE)-VLOOKUP($E19,'[3]Congest May00-Oct00'!$A$1:$I$65536,COLUMN('[3]Congest May00-Oct00'!F$1:F$65536),FALSE)</f>
        <v>560.16000000000349</v>
      </c>
      <c r="R19" s="19">
        <f>VLOOKUP($A19,'[3]Congest May00-Oct00'!$A$1:$I$65536,COLUMN('[3]Congest May00-Oct00'!G$1:G$65536),FALSE)-VLOOKUP($E19,'[3]Congest May00-Oct00'!$A$1:$I$65536,COLUMN('[3]Congest May00-Oct00'!G$1:G$65536),FALSE)</f>
        <v>1183.6800000000039</v>
      </c>
      <c r="S19" s="19">
        <f>VLOOKUP($A19,'[3]Congest May00-Oct00'!$A$1:$I$65536,COLUMN('[3]Congest May00-Oct00'!H$1:H$65536),FALSE)-VLOOKUP($E19,'[3]Congest May00-Oct00'!$A$1:$I$65536,COLUMN('[3]Congest May00-Oct00'!H$1:H$65536),FALSE)</f>
        <v>1238.2500000000009</v>
      </c>
      <c r="T19" s="19">
        <f>VLOOKUP($A19,'[3]Congest May00-Oct00'!$A$1:$I$65536,COLUMN('[3]Congest May00-Oct00'!I$1:I$65536),FALSE)-VLOOKUP($E19,'[3]Congest May00-Oct00'!$A$1:$I$65536,COLUMN('[3]Congest May00-Oct00'!I$1:I$65536),FALSE)</f>
        <v>1766.63</v>
      </c>
      <c r="U19" s="53">
        <f>VLOOKUP($A19,'[3]Congest Nov00-Apr01'!$A$1:$I$65536,COLUMN('[3]Congest Nov00-Apr01'!D$1:D$65536),FALSE)-VLOOKUP($E19,'[3]Congest Nov00-Apr01'!$A$1:$I$65536,COLUMN('[3]Congest Nov00-Apr01'!D$1:D$65536),FALSE)</f>
        <v>314.96000000000004</v>
      </c>
      <c r="V19" s="53">
        <f>VLOOKUP($A19,'[3]Congest Nov00-Apr01'!$A$1:$I$65536,COLUMN('[3]Congest Nov00-Apr01'!E$1:E$65536),FALSE)-VLOOKUP($E19,'[3]Congest Nov00-Apr01'!$A$1:$I$65536,COLUMN('[3]Congest Nov00-Apr01'!E$1:E$65536),FALSE)</f>
        <v>2870.73</v>
      </c>
      <c r="W19" s="53">
        <f>VLOOKUP($A19,'[3]Congest Nov00-Apr01'!$A$1:$I$65536,COLUMN('[3]Congest Nov00-Apr01'!F$1:F$65536),FALSE)-VLOOKUP($E19,'[3]Congest Nov00-Apr01'!$A$1:$I$65536,COLUMN('[3]Congest Nov00-Apr01'!F$1:F$65536),FALSE)</f>
        <v>520.01999999999771</v>
      </c>
      <c r="X19" s="53">
        <f>VLOOKUP($A19,'[3]Congest Nov00-Apr01'!$A$1:$I$65536,COLUMN('[3]Congest Nov00-Apr01'!G$1:G$65536),FALSE)-VLOOKUP($E19,'[3]Congest Nov00-Apr01'!$A$1:$I$65536,COLUMN('[3]Congest Nov00-Apr01'!G$1:G$65536),FALSE)</f>
        <v>1747.8099999999993</v>
      </c>
      <c r="Y19" s="53">
        <f>VLOOKUP($A19,'[3]Congest Nov00-Apr01'!$A$1:$I$65536,COLUMN('[3]Congest Nov00-Apr01'!H$1:H$65536),FALSE)-VLOOKUP($E19,'[3]Congest Nov00-Apr01'!$A$1:$I$65536,COLUMN('[3]Congest Nov00-Apr01'!H$1:H$65536),FALSE)</f>
        <v>3485.5099999999993</v>
      </c>
      <c r="Z19" s="53">
        <f>VLOOKUP($A19,'[3]Congest Nov00-Apr01'!$A$1:$I$65536,COLUMN('[3]Congest Nov00-Apr01'!I$1:I$65536),FALSE)-VLOOKUP($E19,'[3]Congest Nov00-Apr01'!$A$1:$I$65536,COLUMN('[3]Congest Nov00-Apr01'!I$1:I$65536),FALSE)</f>
        <v>5079.6800000000021</v>
      </c>
      <c r="AA19" s="19">
        <f>VLOOKUP($A19,'[3]Congest May01-Oct01'!$A$1:$I$65536,COLUMN('[3]Congest May01-Oct01'!D$1:D$65536),FALSE)-VLOOKUP($E19,'[3]Congest May01-Oct01'!$A$1:$I$65536,COLUMN('[3]Congest May01-Oct01'!D$1:D$65536),FALSE)</f>
        <v>2271.2000000000012</v>
      </c>
      <c r="AB19" s="19">
        <f>VLOOKUP($A19,'[3]Congest May01-Oct01'!$A$1:$I$65536,COLUMN('[3]Congest May01-Oct01'!E$1:E$65536),FALSE)-VLOOKUP($E19,'[3]Congest May01-Oct01'!$A$1:$I$65536,COLUMN('[3]Congest May01-Oct01'!E$1:E$65536),FALSE)</f>
        <v>3964.64</v>
      </c>
      <c r="AC19" s="19">
        <f>VLOOKUP($A19,'[3]Congest May01-Oct01'!$A$1:$I$65536,COLUMN('[3]Congest May01-Oct01'!F$1:F$65536),FALSE)-VLOOKUP($E19,'[3]Congest May01-Oct01'!$A$1:$I$65536,COLUMN('[3]Congest May01-Oct01'!F$1:F$65536),FALSE)</f>
        <v>2938.91</v>
      </c>
      <c r="AD19" s="19">
        <f>VLOOKUP($A19,'[3]Congest May01-Oct01'!$A$1:$I$65536,COLUMN('[3]Congest May01-Oct01'!G$1:G$65536),FALSE)-VLOOKUP($E19,'[3]Congest May01-Oct01'!$A$1:$I$65536,COLUMN('[3]Congest May01-Oct01'!G$1:G$65536),FALSE)</f>
        <v>1430.8899999999999</v>
      </c>
      <c r="AE19" s="19">
        <f>VLOOKUP($A19,'[3]Congest May01-Oct01'!$A$1:$I$65536,COLUMN('[3]Congest May01-Oct01'!H$1:H$65536),FALSE)-VLOOKUP($E19,'[3]Congest May01-Oct01'!$A$1:$I$65536,COLUMN('[3]Congest May01-Oct01'!H$1:H$65536),FALSE)</f>
        <v>628.63</v>
      </c>
      <c r="AF19" s="19">
        <f>VLOOKUP($A19,'[3]Congest May01-Oct01'!$A$1:$I$65536,COLUMN('[3]Congest May01-Oct01'!I$1:I$65536),FALSE)-VLOOKUP($E19,'[3]Congest May01-Oct01'!$A$1:$I$65536,COLUMN('[3]Congest May01-Oct01'!I$1:I$65536),FALSE)</f>
        <v>219.04000000000002</v>
      </c>
      <c r="AG19" s="23">
        <f t="shared" si="1"/>
        <v>27629.229999999996</v>
      </c>
      <c r="AI19" s="32">
        <v>-1543782.24</v>
      </c>
      <c r="AJ19" s="32">
        <f>+J19*SUM(AA19:AE19)</f>
        <v>-741461.82</v>
      </c>
      <c r="AK19" s="32">
        <f t="shared" si="2"/>
        <v>802320.42</v>
      </c>
      <c r="AL19" s="32"/>
      <c r="AQ19" s="19"/>
    </row>
    <row r="20" spans="1:43" x14ac:dyDescent="0.25">
      <c r="A20" s="3">
        <v>61760</v>
      </c>
      <c r="B20" s="3" t="s">
        <v>52</v>
      </c>
      <c r="C20" s="3" t="str">
        <f>+VLOOKUP(A20,[3]Congest!$A$1:$C$65536,3,FALSE)</f>
        <v>DUNWOD</v>
      </c>
      <c r="D20" s="3"/>
      <c r="E20" s="7">
        <v>61761</v>
      </c>
      <c r="F20" s="4" t="s">
        <v>2</v>
      </c>
      <c r="G20" s="3" t="str">
        <f>+VLOOKUP(E20,[3]Congest!$A$1:$C$65536,3,FALSE)</f>
        <v>N.Y.C.</v>
      </c>
      <c r="H20" s="7">
        <v>-24</v>
      </c>
      <c r="J20" s="10">
        <v>-24</v>
      </c>
      <c r="O20" s="57">
        <f>VLOOKUP($A20,'[3]Congest May00-Oct00'!$A$1:$I$65536,COLUMN('[3]Congest May00-Oct00'!D$1:D$65536),FALSE)-VLOOKUP($E20,'[3]Congest May00-Oct00'!$A$1:$I$65536,COLUMN('[3]Congest May00-Oct00'!D$1:D$65536),FALSE)</f>
        <v>380.54000000000087</v>
      </c>
      <c r="P20" s="19">
        <f>VLOOKUP($A20,'[3]Congest May00-Oct00'!$A$1:$I$65536,COLUMN('[3]Congest May00-Oct00'!E$1:E$65536),FALSE)-VLOOKUP($E20,'[3]Congest May00-Oct00'!$A$1:$I$65536,COLUMN('[3]Congest May00-Oct00'!E$1:E$65536),FALSE)</f>
        <v>395.17000000000189</v>
      </c>
      <c r="Q20" s="19">
        <f>VLOOKUP($A20,'[3]Congest May00-Oct00'!$A$1:$I$65536,COLUMN('[3]Congest May00-Oct00'!F$1:F$65536),FALSE)-VLOOKUP($E20,'[3]Congest May00-Oct00'!$A$1:$I$65536,COLUMN('[3]Congest May00-Oct00'!F$1:F$65536),FALSE)</f>
        <v>421.21999999999935</v>
      </c>
      <c r="R20" s="19">
        <f>VLOOKUP($A20,'[3]Congest May00-Oct00'!$A$1:$I$65536,COLUMN('[3]Congest May00-Oct00'!G$1:G$65536),FALSE)-VLOOKUP($E20,'[3]Congest May00-Oct00'!$A$1:$I$65536,COLUMN('[3]Congest May00-Oct00'!G$1:G$65536),FALSE)</f>
        <v>1065.5099999999948</v>
      </c>
      <c r="S20" s="19">
        <f>VLOOKUP($A20,'[3]Congest May00-Oct00'!$A$1:$I$65536,COLUMN('[3]Congest May00-Oct00'!H$1:H$65536),FALSE)-VLOOKUP($E20,'[3]Congest May00-Oct00'!$A$1:$I$65536,COLUMN('[3]Congest May00-Oct00'!H$1:H$65536),FALSE)</f>
        <v>765.56000000000085</v>
      </c>
      <c r="T20" s="19">
        <f>VLOOKUP($A20,'[3]Congest May00-Oct00'!$A$1:$I$65536,COLUMN('[3]Congest May00-Oct00'!I$1:I$65536),FALSE)-VLOOKUP($E20,'[3]Congest May00-Oct00'!$A$1:$I$65536,COLUMN('[3]Congest May00-Oct00'!I$1:I$65536),FALSE)</f>
        <v>-7.6900000000000546</v>
      </c>
      <c r="U20" s="53">
        <f>VLOOKUP($A20,'[3]Congest Nov00-Apr01'!$A$1:$I$65536,COLUMN('[3]Congest Nov00-Apr01'!D$1:D$65536),FALSE)-VLOOKUP($E20,'[3]Congest Nov00-Apr01'!$A$1:$I$65536,COLUMN('[3]Congest Nov00-Apr01'!D$1:D$65536),FALSE)</f>
        <v>289.48</v>
      </c>
      <c r="V20" s="53">
        <f>VLOOKUP($A20,'[3]Congest Nov00-Apr01'!$A$1:$I$65536,COLUMN('[3]Congest Nov00-Apr01'!E$1:E$65536),FALSE)-VLOOKUP($E20,'[3]Congest Nov00-Apr01'!$A$1:$I$65536,COLUMN('[3]Congest Nov00-Apr01'!E$1:E$65536),FALSE)</f>
        <v>2497.2999999999997</v>
      </c>
      <c r="W20" s="53">
        <f>VLOOKUP($A20,'[3]Congest Nov00-Apr01'!$A$1:$I$65536,COLUMN('[3]Congest Nov00-Apr01'!F$1:F$65536),FALSE)-VLOOKUP($E20,'[3]Congest Nov00-Apr01'!$A$1:$I$65536,COLUMN('[3]Congest Nov00-Apr01'!F$1:F$65536),FALSE)</f>
        <v>484.79999999999927</v>
      </c>
      <c r="X20" s="53">
        <f>VLOOKUP($A20,'[3]Congest Nov00-Apr01'!$A$1:$I$65536,COLUMN('[3]Congest Nov00-Apr01'!G$1:G$65536),FALSE)-VLOOKUP($E20,'[3]Congest Nov00-Apr01'!$A$1:$I$65536,COLUMN('[3]Congest Nov00-Apr01'!G$1:G$65536),FALSE)</f>
        <v>1723.4299999999994</v>
      </c>
      <c r="Y20" s="53">
        <f>VLOOKUP($A20,'[3]Congest Nov00-Apr01'!$A$1:$I$65536,COLUMN('[3]Congest Nov00-Apr01'!H$1:H$65536),FALSE)-VLOOKUP($E20,'[3]Congest Nov00-Apr01'!$A$1:$I$65536,COLUMN('[3]Congest Nov00-Apr01'!H$1:H$65536),FALSE)</f>
        <v>3330.7799999999988</v>
      </c>
      <c r="Z20" s="53">
        <f>VLOOKUP($A20,'[3]Congest Nov00-Apr01'!$A$1:$I$65536,COLUMN('[3]Congest Nov00-Apr01'!I$1:I$65536),FALSE)-VLOOKUP($E20,'[3]Congest Nov00-Apr01'!$A$1:$I$65536,COLUMN('[3]Congest Nov00-Apr01'!I$1:I$65536),FALSE)</f>
        <v>4910.1800000000021</v>
      </c>
      <c r="AA20" s="19">
        <f>VLOOKUP($A20,'[3]Congest May01-Oct01'!$A$1:$I$65536,COLUMN('[3]Congest May01-Oct01'!D$1:D$65536),FALSE)-VLOOKUP($E20,'[3]Congest May01-Oct01'!$A$1:$I$65536,COLUMN('[3]Congest May01-Oct01'!D$1:D$65536),FALSE)</f>
        <v>1476.3100000000009</v>
      </c>
      <c r="AB20" s="19">
        <f>VLOOKUP($A20,'[3]Congest May01-Oct01'!$A$1:$I$65536,COLUMN('[3]Congest May01-Oct01'!E$1:E$65536),FALSE)-VLOOKUP($E20,'[3]Congest May01-Oct01'!$A$1:$I$65536,COLUMN('[3]Congest May01-Oct01'!E$1:E$65536),FALSE)</f>
        <v>3650.4699999999993</v>
      </c>
      <c r="AC20" s="19">
        <f>VLOOKUP($A20,'[3]Congest May01-Oct01'!$A$1:$I$65536,COLUMN('[3]Congest May01-Oct01'!F$1:F$65536),FALSE)-VLOOKUP($E20,'[3]Congest May01-Oct01'!$A$1:$I$65536,COLUMN('[3]Congest May01-Oct01'!F$1:F$65536),FALSE)</f>
        <v>2824.9600000000009</v>
      </c>
      <c r="AD20" s="19">
        <f>VLOOKUP($A20,'[3]Congest May01-Oct01'!$A$1:$I$65536,COLUMN('[3]Congest May01-Oct01'!G$1:G$65536),FALSE)-VLOOKUP($E20,'[3]Congest May01-Oct01'!$A$1:$I$65536,COLUMN('[3]Congest May01-Oct01'!G$1:G$65536),FALSE)</f>
        <v>1468.24</v>
      </c>
      <c r="AE20" s="19">
        <f>VLOOKUP($A20,'[3]Congest May01-Oct01'!$A$1:$I$65536,COLUMN('[3]Congest May01-Oct01'!H$1:H$65536),FALSE)-VLOOKUP($E20,'[3]Congest May01-Oct01'!$A$1:$I$65536,COLUMN('[3]Congest May01-Oct01'!H$1:H$65536),FALSE)</f>
        <v>660.33999999999992</v>
      </c>
      <c r="AF20" s="19">
        <f>VLOOKUP($A20,'[3]Congest May01-Oct01'!$A$1:$I$65536,COLUMN('[3]Congest May01-Oct01'!I$1:I$65536),FALSE)-VLOOKUP($E20,'[3]Congest May01-Oct01'!$A$1:$I$65536,COLUMN('[3]Congest May01-Oct01'!I$1:I$65536),FALSE)</f>
        <v>221.87</v>
      </c>
      <c r="AG20" s="23">
        <f t="shared" si="1"/>
        <v>23413.820000000003</v>
      </c>
      <c r="AI20" s="32">
        <v>-546624</v>
      </c>
      <c r="AJ20" s="32">
        <f>+J20*SUM(AA20:AE20)</f>
        <v>-241927.68000000005</v>
      </c>
      <c r="AK20" s="32">
        <f t="shared" si="2"/>
        <v>304696.31999999995</v>
      </c>
      <c r="AL20" s="32"/>
      <c r="AQ20" s="19"/>
    </row>
    <row r="21" spans="1:43" s="17" customFormat="1" ht="15.6" x14ac:dyDescent="0.3">
      <c r="A21" s="13" t="s">
        <v>141</v>
      </c>
      <c r="B21" s="13"/>
      <c r="C21" s="13"/>
      <c r="D21" s="13"/>
      <c r="E21" s="13"/>
      <c r="F21" s="13"/>
      <c r="G21" s="13"/>
      <c r="H21" s="16"/>
      <c r="I21" s="16"/>
      <c r="J21" s="16"/>
      <c r="K21" s="16"/>
      <c r="L21" s="16"/>
      <c r="M21" s="16"/>
      <c r="N21" s="16"/>
      <c r="O21" s="58"/>
      <c r="P21" s="20"/>
      <c r="Q21" s="16"/>
      <c r="R21" s="16"/>
      <c r="S21" s="16"/>
      <c r="T21" s="16"/>
      <c r="U21" s="54"/>
      <c r="V21" s="54"/>
      <c r="W21" s="54"/>
      <c r="X21" s="54"/>
      <c r="Y21" s="54"/>
      <c r="Z21" s="54"/>
      <c r="AA21" s="16"/>
      <c r="AB21" s="20"/>
      <c r="AC21" s="20"/>
      <c r="AD21" s="19"/>
      <c r="AE21" s="19"/>
      <c r="AF21" s="19"/>
      <c r="AG21" s="23"/>
      <c r="AH21" s="13"/>
      <c r="AI21" s="63">
        <f>+SUM(AI14:AI20)</f>
        <v>-1539037.9100000001</v>
      </c>
      <c r="AJ21" s="63">
        <f>+SUM(AJ14:AJ20)</f>
        <v>2059493.75</v>
      </c>
      <c r="AK21" s="63">
        <f>+SUM(AK14:AK20)</f>
        <v>3598531.6599999997</v>
      </c>
      <c r="AL21" s="13"/>
      <c r="AM21" s="13"/>
      <c r="AQ21" s="16"/>
    </row>
    <row r="22" spans="1:43" x14ac:dyDescent="0.25">
      <c r="A22" s="3">
        <v>23584</v>
      </c>
      <c r="B22" s="3" t="s">
        <v>51</v>
      </c>
      <c r="C22" s="3" t="str">
        <f>+VLOOKUP(A22,[3]Congest!$A$1:$C$65536,3,FALSE)</f>
        <v>CENTRL</v>
      </c>
      <c r="D22" s="3"/>
      <c r="E22" s="7">
        <v>24039</v>
      </c>
      <c r="F22" s="4" t="s">
        <v>17</v>
      </c>
      <c r="G22" s="3" t="str">
        <f>+VLOOKUP(E22,[3]Congest!$A$1:$C$65536,3,FALSE)</f>
        <v>WEST</v>
      </c>
      <c r="H22" s="8">
        <v>37</v>
      </c>
      <c r="K22" s="7">
        <v>37</v>
      </c>
      <c r="O22" s="57">
        <f>VLOOKUP($A22,'[3]Congest May00-Oct00'!$A$1:$I$65536,COLUMN('[3]Congest May00-Oct00'!D$1:D$65536),FALSE)-VLOOKUP($E22,'[3]Congest May00-Oct00'!$A$1:$I$65536,COLUMN('[3]Congest May00-Oct00'!D$1:D$65536),FALSE)</f>
        <v>-114.34000000000003</v>
      </c>
      <c r="P22" s="19">
        <f>VLOOKUP($A22,'[3]Congest May00-Oct00'!$A$1:$I$65536,COLUMN('[3]Congest May00-Oct00'!E$1:E$65536),FALSE)-VLOOKUP($E22,'[3]Congest May00-Oct00'!$A$1:$I$65536,COLUMN('[3]Congest May00-Oct00'!E$1:E$65536),FALSE)</f>
        <v>559.01999999999953</v>
      </c>
      <c r="Q22" s="19">
        <f>VLOOKUP($A22,'[3]Congest May00-Oct00'!$A$1:$I$65536,COLUMN('[3]Congest May00-Oct00'!F$1:F$65536),FALSE)-VLOOKUP($E22,'[3]Congest May00-Oct00'!$A$1:$I$65536,COLUMN('[3]Congest May00-Oct00'!F$1:F$65536),FALSE)</f>
        <v>235.47999999999865</v>
      </c>
      <c r="R22" s="19">
        <f>VLOOKUP($A22,'[3]Congest May00-Oct00'!$A$1:$I$65536,COLUMN('[3]Congest May00-Oct00'!G$1:G$65536),FALSE)-VLOOKUP($E22,'[3]Congest May00-Oct00'!$A$1:$I$65536,COLUMN('[3]Congest May00-Oct00'!G$1:G$65536),FALSE)</f>
        <v>693.23999999999978</v>
      </c>
      <c r="S22" s="19">
        <f>VLOOKUP($A22,'[3]Congest May00-Oct00'!$A$1:$I$65536,COLUMN('[3]Congest May00-Oct00'!H$1:H$65536),FALSE)-VLOOKUP($E22,'[3]Congest May00-Oct00'!$A$1:$I$65536,COLUMN('[3]Congest May00-Oct00'!H$1:H$65536),FALSE)</f>
        <v>-1.4499999999999318</v>
      </c>
      <c r="T22" s="19">
        <f>VLOOKUP($A22,'[3]Congest May00-Oct00'!$A$1:$I$65536,COLUMN('[3]Congest May00-Oct00'!I$1:I$65536),FALSE)-VLOOKUP($E22,'[3]Congest May00-Oct00'!$A$1:$I$65536,COLUMN('[3]Congest May00-Oct00'!I$1:I$65536),FALSE)</f>
        <v>-170.38000000000002</v>
      </c>
      <c r="U22" s="53">
        <f>VLOOKUP($A22,'[3]Congest Nov00-Apr01'!$A$1:$I$65536,COLUMN('[3]Congest Nov00-Apr01'!D$1:D$65536),FALSE)-VLOOKUP($E22,'[3]Congest Nov00-Apr01'!$A$1:$I$65536,COLUMN('[3]Congest Nov00-Apr01'!D$1:D$65536),FALSE)</f>
        <v>-8.6800000000001205</v>
      </c>
      <c r="V22" s="53">
        <f>VLOOKUP($A22,'[3]Congest Nov00-Apr01'!$A$1:$I$65536,COLUMN('[3]Congest Nov00-Apr01'!E$1:E$65536),FALSE)-VLOOKUP($E22,'[3]Congest Nov00-Apr01'!$A$1:$I$65536,COLUMN('[3]Congest Nov00-Apr01'!E$1:E$65536),FALSE)</f>
        <v>-4.4799999999999898</v>
      </c>
      <c r="W22" s="53">
        <f>VLOOKUP($A22,'[3]Congest Nov00-Apr01'!$A$1:$I$65536,COLUMN('[3]Congest Nov00-Apr01'!F$1:F$65536),FALSE)-VLOOKUP($E22,'[3]Congest Nov00-Apr01'!$A$1:$I$65536,COLUMN('[3]Congest Nov00-Apr01'!F$1:F$65536),FALSE)</f>
        <v>-18.32999999999987</v>
      </c>
      <c r="X22" s="53">
        <f>VLOOKUP($A22,'[3]Congest Nov00-Apr01'!$A$1:$I$65536,COLUMN('[3]Congest Nov00-Apr01'!G$1:G$65536),FALSE)-VLOOKUP($E22,'[3]Congest Nov00-Apr01'!$A$1:$I$65536,COLUMN('[3]Congest Nov00-Apr01'!G$1:G$65536),FALSE)</f>
        <v>-8.7200000000000273</v>
      </c>
      <c r="Y22" s="53">
        <f>VLOOKUP($A22,'[3]Congest Nov00-Apr01'!$A$1:$I$65536,COLUMN('[3]Congest Nov00-Apr01'!H$1:H$65536),FALSE)-VLOOKUP($E22,'[3]Congest Nov00-Apr01'!$A$1:$I$65536,COLUMN('[3]Congest Nov00-Apr01'!H$1:H$65536),FALSE)</f>
        <v>-8.9099999999998545</v>
      </c>
      <c r="Z22" s="53">
        <f>VLOOKUP($A22,'[3]Congest Nov00-Apr01'!$A$1:$I$65536,COLUMN('[3]Congest Nov00-Apr01'!I$1:I$65536),FALSE)-VLOOKUP($E22,'[3]Congest Nov00-Apr01'!$A$1:$I$65536,COLUMN('[3]Congest Nov00-Apr01'!I$1:I$65536),FALSE)</f>
        <v>-4.8499999999999943</v>
      </c>
      <c r="AA22" s="19">
        <f>VLOOKUP($A22,'[3]Congest May01-Oct01'!$A$1:$I$65536,COLUMN('[3]Congest May01-Oct01'!D$1:D$65536),FALSE)-VLOOKUP($E22,'[3]Congest May01-Oct01'!$A$1:$I$65536,COLUMN('[3]Congest May01-Oct01'!D$1:D$65536),FALSE)</f>
        <v>-79.830000000000013</v>
      </c>
      <c r="AB22" s="19">
        <f>VLOOKUP($A22,'[3]Congest May01-Oct01'!$A$1:$I$65536,COLUMN('[3]Congest May01-Oct01'!E$1:E$65536),FALSE)-VLOOKUP($E22,'[3]Congest May01-Oct01'!$A$1:$I$65536,COLUMN('[3]Congest May01-Oct01'!E$1:E$65536),FALSE)</f>
        <v>-55.069999999999993</v>
      </c>
      <c r="AC22" s="19">
        <f>VLOOKUP($A22,'[3]Congest May01-Oct01'!$A$1:$I$65536,COLUMN('[3]Congest May01-Oct01'!F$1:F$65536),FALSE)-VLOOKUP($E22,'[3]Congest May01-Oct01'!$A$1:$I$65536,COLUMN('[3]Congest May01-Oct01'!F$1:F$65536),FALSE)</f>
        <v>-5.2499999999999858</v>
      </c>
      <c r="AD22" s="19">
        <f>VLOOKUP($A22,'[3]Congest May01-Oct01'!$A$1:$I$65536,COLUMN('[3]Congest May01-Oct01'!G$1:G$65536),FALSE)-VLOOKUP($E22,'[3]Congest May01-Oct01'!$A$1:$I$65536,COLUMN('[3]Congest May01-Oct01'!G$1:G$65536),FALSE)</f>
        <v>199.74999999999997</v>
      </c>
      <c r="AE22" s="19">
        <f>VLOOKUP($A22,'[3]Congest May01-Oct01'!$A$1:$I$65536,COLUMN('[3]Congest May01-Oct01'!H$1:H$65536),FALSE)-VLOOKUP($E22,'[3]Congest May01-Oct01'!$A$1:$I$65536,COLUMN('[3]Congest May01-Oct01'!H$1:H$65536),FALSE)</f>
        <v>0</v>
      </c>
      <c r="AF22" s="19">
        <f>VLOOKUP($A22,'[3]Congest May01-Oct01'!$A$1:$I$65536,COLUMN('[3]Congest May01-Oct01'!I$1:I$65536),FALSE)-VLOOKUP($E22,'[3]Congest May01-Oct01'!$A$1:$I$65536,COLUMN('[3]Congest May01-Oct01'!I$1:I$65536),FALSE)</f>
        <v>-4.4399999999999986</v>
      </c>
      <c r="AG22" s="23">
        <f t="shared" si="1"/>
        <v>-166.19999999999985</v>
      </c>
      <c r="AI22" s="32">
        <v>-73963</v>
      </c>
      <c r="AJ22" s="32">
        <f>+K22*SUM(U22:AE22)</f>
        <v>208.31000000000509</v>
      </c>
      <c r="AK22" s="32">
        <f>+AJ22-AI22</f>
        <v>74171.310000000012</v>
      </c>
      <c r="AL22" s="32"/>
      <c r="AM22" s="32">
        <f>+VLOOKUP($E22,[2]ACP!$A$1:$BE$65536,47,FALSE)-VLOOKUP($A22,[2]ACP!$A$1:$BE$65536,47,FALSE)</f>
        <v>-122.60000000000036</v>
      </c>
      <c r="AN22" s="32">
        <f>+VLOOKUP($E22,[2]ACP!$A$1:$BE$65536,48,FALSE)-VLOOKUP($A22,[2]ACP!$A$1:$BE$65536,48,FALSE)</f>
        <v>-2726.2799999999988</v>
      </c>
      <c r="AO22" s="32"/>
      <c r="AP22" s="32">
        <f>+VLOOKUP($E22,[2]ACP!$A$1:$BE$65536,57,FALSE)-VLOOKUP($A22,[2]ACP!$A$1:$BE$65536,57,FALSE)</f>
        <v>5802.2099999999991</v>
      </c>
      <c r="AQ22" s="19"/>
    </row>
    <row r="23" spans="1:43" x14ac:dyDescent="0.25">
      <c r="A23" s="3">
        <v>23760</v>
      </c>
      <c r="B23" s="3" t="s">
        <v>92</v>
      </c>
      <c r="C23" s="3" t="str">
        <f>+VLOOKUP(A23,[3]Congest!$A$1:$C$65536,3,FALSE)</f>
        <v>WEST</v>
      </c>
      <c r="D23" s="3"/>
      <c r="E23" s="7">
        <v>23606</v>
      </c>
      <c r="F23" s="4" t="s">
        <v>67</v>
      </c>
      <c r="G23" s="3" t="str">
        <f>+VLOOKUP(E23,[3]Congest!$A$1:$C$65536,3,FALSE)</f>
        <v>CENTRL</v>
      </c>
      <c r="H23" s="8">
        <f>+SUM(I23:N23)</f>
        <v>81</v>
      </c>
      <c r="J23" s="7"/>
      <c r="K23" s="7">
        <v>81</v>
      </c>
      <c r="L23" s="7">
        <v>-40</v>
      </c>
      <c r="N23" s="7">
        <v>40</v>
      </c>
      <c r="O23" s="59">
        <f>VLOOKUP($A23,'[3]Congest May00-Oct00'!$A$1:$I$65536,COLUMN('[3]Congest May00-Oct00'!D$1:D$65536),FALSE)-VLOOKUP($E23,'[3]Congest May00-Oct00'!$A$1:$I$65536,COLUMN('[3]Congest May00-Oct00'!D$1:D$65536),FALSE)</f>
        <v>306.24999999999989</v>
      </c>
      <c r="P23" s="32">
        <f>VLOOKUP($A23,'[3]Congest May00-Oct00'!$A$1:$I$65536,COLUMN('[3]Congest May00-Oct00'!E$1:E$65536),FALSE)-VLOOKUP($E23,'[3]Congest May00-Oct00'!$A$1:$I$65536,COLUMN('[3]Congest May00-Oct00'!E$1:E$65536),FALSE)</f>
        <v>-846.44</v>
      </c>
      <c r="Q23" s="32">
        <f>VLOOKUP($A23,'[3]Congest May00-Oct00'!$A$1:$I$65536,COLUMN('[3]Congest May00-Oct00'!F$1:F$65536),FALSE)-VLOOKUP($E23,'[3]Congest May00-Oct00'!$A$1:$I$65536,COLUMN('[3]Congest May00-Oct00'!F$1:F$65536),FALSE)</f>
        <v>3106.42</v>
      </c>
      <c r="R23" s="32">
        <f>VLOOKUP($A23,'[3]Congest May00-Oct00'!$A$1:$I$65536,COLUMN('[3]Congest May00-Oct00'!G$1:G$65536),FALSE)-VLOOKUP($E23,'[3]Congest May00-Oct00'!$A$1:$I$65536,COLUMN('[3]Congest May00-Oct00'!G$1:G$65536),FALSE)</f>
        <v>1045.28</v>
      </c>
      <c r="S23" s="32">
        <f>VLOOKUP($A23,'[3]Congest May00-Oct00'!$A$1:$I$65536,COLUMN('[3]Congest May00-Oct00'!H$1:H$65536),FALSE)-VLOOKUP($E23,'[3]Congest May00-Oct00'!$A$1:$I$65536,COLUMN('[3]Congest May00-Oct00'!H$1:H$65536),FALSE)</f>
        <v>-127.02000000000001</v>
      </c>
      <c r="T23" s="32">
        <f>VLOOKUP($A23,'[3]Congest May00-Oct00'!$A$1:$I$65536,COLUMN('[3]Congest May00-Oct00'!I$1:I$65536),FALSE)-VLOOKUP($E23,'[3]Congest May00-Oct00'!$A$1:$I$65536,COLUMN('[3]Congest May00-Oct00'!I$1:I$65536),FALSE)</f>
        <v>934.26</v>
      </c>
      <c r="U23" s="53">
        <f>VLOOKUP($A23,'[3]Congest Nov00-Apr01'!$A$1:$I$65536,COLUMN('[3]Congest Nov00-Apr01'!D$1:D$65536),FALSE)-VLOOKUP($E23,'[3]Congest Nov00-Apr01'!$A$1:$I$65536,COLUMN('[3]Congest Nov00-Apr01'!D$1:D$65536),FALSE)</f>
        <v>-154.44</v>
      </c>
      <c r="V23" s="53">
        <f>VLOOKUP($A23,'[3]Congest Nov00-Apr01'!$A$1:$I$65536,COLUMN('[3]Congest Nov00-Apr01'!E$1:E$65536),FALSE)-VLOOKUP($E23,'[3]Congest Nov00-Apr01'!$A$1:$I$65536,COLUMN('[3]Congest Nov00-Apr01'!E$1:E$65536),FALSE)</f>
        <v>-36.97</v>
      </c>
      <c r="W23" s="53">
        <f>VLOOKUP($A23,'[3]Congest Nov00-Apr01'!$A$1:$I$65536,COLUMN('[3]Congest Nov00-Apr01'!F$1:F$65536),FALSE)-VLOOKUP($E23,'[3]Congest Nov00-Apr01'!$A$1:$I$65536,COLUMN('[3]Congest Nov00-Apr01'!F$1:F$65536),FALSE)</f>
        <v>-192.70999999999998</v>
      </c>
      <c r="X23" s="53">
        <f>VLOOKUP($A23,'[3]Congest Nov00-Apr01'!$A$1:$I$65536,COLUMN('[3]Congest Nov00-Apr01'!G$1:G$65536),FALSE)-VLOOKUP($E23,'[3]Congest Nov00-Apr01'!$A$1:$I$65536,COLUMN('[3]Congest Nov00-Apr01'!G$1:G$65536),FALSE)</f>
        <v>-92.44</v>
      </c>
      <c r="Y23" s="53">
        <f>VLOOKUP($A23,'[3]Congest Nov00-Apr01'!$A$1:$I$65536,COLUMN('[3]Congest Nov00-Apr01'!H$1:H$65536),FALSE)-VLOOKUP($E23,'[3]Congest Nov00-Apr01'!$A$1:$I$65536,COLUMN('[3]Congest Nov00-Apr01'!H$1:H$65536),FALSE)</f>
        <v>-149.29999999999998</v>
      </c>
      <c r="Z23" s="53">
        <f>VLOOKUP($A23,'[3]Congest Nov00-Apr01'!$A$1:$I$65536,COLUMN('[3]Congest Nov00-Apr01'!I$1:I$65536),FALSE)-VLOOKUP($E23,'[3]Congest Nov00-Apr01'!$A$1:$I$65536,COLUMN('[3]Congest Nov00-Apr01'!I$1:I$65536),FALSE)</f>
        <v>-41.689999999999991</v>
      </c>
      <c r="AA23" s="32">
        <f>VLOOKUP($A23,'[3]Congest May01-Oct01'!$A$1:$I$65536,COLUMN('[3]Congest May01-Oct01'!D$1:D$65536),FALSE)-VLOOKUP($E23,'[3]Congest May01-Oct01'!$A$1:$I$65536,COLUMN('[3]Congest May01-Oct01'!D$1:D$65536),FALSE)</f>
        <v>237.59</v>
      </c>
      <c r="AB23" s="32">
        <f>VLOOKUP($A23,'[3]Congest May01-Oct01'!$A$1:$I$65536,COLUMN('[3]Congest May01-Oct01'!E$1:E$65536),FALSE)-VLOOKUP($E23,'[3]Congest May01-Oct01'!$A$1:$I$65536,COLUMN('[3]Congest May01-Oct01'!E$1:E$65536),FALSE)</f>
        <v>-9.9299999999999926</v>
      </c>
      <c r="AC23" s="32">
        <f>VLOOKUP($A23,'[3]Congest May01-Oct01'!$A$1:$I$65536,COLUMN('[3]Congest May01-Oct01'!F$1:F$65536),FALSE)-VLOOKUP($E23,'[3]Congest May01-Oct01'!$A$1:$I$65536,COLUMN('[3]Congest May01-Oct01'!F$1:F$65536),FALSE)</f>
        <v>-55.860000000000007</v>
      </c>
      <c r="AD23" s="32">
        <f>VLOOKUP($A23,'[3]Congest May01-Oct01'!$A$1:$I$65536,COLUMN('[3]Congest May01-Oct01'!G$1:G$65536),FALSE)-VLOOKUP($E23,'[3]Congest May01-Oct01'!$A$1:$I$65536,COLUMN('[3]Congest May01-Oct01'!G$1:G$65536),FALSE)</f>
        <v>-12.789999999999978</v>
      </c>
      <c r="AE23" s="19">
        <f>VLOOKUP($A23,'[3]Congest May01-Oct01'!$A$1:$I$65536,COLUMN('[3]Congest May01-Oct01'!H$1:H$65536),FALSE)-VLOOKUP($E23,'[3]Congest May01-Oct01'!$A$1:$I$65536,COLUMN('[3]Congest May01-Oct01'!H$1:H$65536),FALSE)</f>
        <v>0</v>
      </c>
      <c r="AF23" s="19">
        <f>VLOOKUP($A23,'[3]Congest May01-Oct01'!$A$1:$I$65536,COLUMN('[3]Congest May01-Oct01'!I$1:I$65536),FALSE)-VLOOKUP($E23,'[3]Congest May01-Oct01'!$A$1:$I$65536,COLUMN('[3]Congest May01-Oct01'!I$1:I$65536),FALSE)</f>
        <v>24.8</v>
      </c>
      <c r="AG23" s="34">
        <f t="shared" si="1"/>
        <v>298.7</v>
      </c>
      <c r="AI23" s="32">
        <f>-439313.69-267676.4-59110</f>
        <v>-766100.09000000008</v>
      </c>
      <c r="AJ23" s="32">
        <f>+K23*SUM(U23:AE23)</f>
        <v>-41191.739999999991</v>
      </c>
      <c r="AK23" s="32">
        <f>+AJ23-AI23</f>
        <v>724908.35000000009</v>
      </c>
      <c r="AL23" s="32"/>
      <c r="AM23" s="32">
        <f>+VLOOKUP($E23,[2]ACP!$A$1:$BE$65536,47,FALSE)-VLOOKUP($A23,[2]ACP!$A$1:$BE$65536,47,FALSE)</f>
        <v>1708.25</v>
      </c>
      <c r="AN23" s="32">
        <f>+VLOOKUP($E23,[2]ACP!$A$1:$BE$65536,48,FALSE)-VLOOKUP($A23,[2]ACP!$A$1:$BE$65536,48,FALSE)</f>
        <v>1839.9700000000012</v>
      </c>
      <c r="AO23" s="32"/>
      <c r="AP23" s="32">
        <f>+VLOOKUP($E23,[2]ACP!$A$1:$BE$65536,57,FALSE)-VLOOKUP($A23,[2]ACP!$A$1:$BE$65536,57,FALSE)</f>
        <v>1477.75</v>
      </c>
      <c r="AQ23" s="32"/>
    </row>
    <row r="24" spans="1:43" x14ac:dyDescent="0.25">
      <c r="A24" s="3">
        <v>23760</v>
      </c>
      <c r="B24" s="3" t="s">
        <v>92</v>
      </c>
      <c r="C24" s="3" t="str">
        <f>+VLOOKUP(A24,[3]Congest!$A$1:$C$65536,3,FALSE)</f>
        <v>WEST</v>
      </c>
      <c r="D24" s="3"/>
      <c r="E24" s="7">
        <v>23652</v>
      </c>
      <c r="F24" s="4" t="s">
        <v>93</v>
      </c>
      <c r="G24" s="3" t="str">
        <f>+VLOOKUP(E24,[3]Congest!$A$1:$C$65536,3,FALSE)</f>
        <v>GENESE</v>
      </c>
      <c r="H24" s="8">
        <v>73</v>
      </c>
      <c r="J24" s="7"/>
      <c r="K24" s="7">
        <v>50</v>
      </c>
      <c r="N24" s="7">
        <v>23</v>
      </c>
      <c r="O24" s="59">
        <f>VLOOKUP($A24,'[3]Congest May00-Oct00'!$A$1:$I$65536,COLUMN('[3]Congest May00-Oct00'!D$1:D$65536),FALSE)-VLOOKUP($E24,'[3]Congest May00-Oct00'!$A$1:$I$65536,COLUMN('[3]Congest May00-Oct00'!D$1:D$65536),FALSE)</f>
        <v>-184.03000000000009</v>
      </c>
      <c r="P24" s="32">
        <f>VLOOKUP($A24,'[3]Congest May00-Oct00'!$A$1:$I$65536,COLUMN('[3]Congest May00-Oct00'!E$1:E$65536),FALSE)-VLOOKUP($E24,'[3]Congest May00-Oct00'!$A$1:$I$65536,COLUMN('[3]Congest May00-Oct00'!E$1:E$65536),FALSE)</f>
        <v>-89.720000000000027</v>
      </c>
      <c r="Q24" s="32">
        <f>VLOOKUP($A24,'[3]Congest May00-Oct00'!$A$1:$I$65536,COLUMN('[3]Congest May00-Oct00'!F$1:F$65536),FALSE)-VLOOKUP($E24,'[3]Congest May00-Oct00'!$A$1:$I$65536,COLUMN('[3]Congest May00-Oct00'!F$1:F$65536),FALSE)</f>
        <v>30.779999999999973</v>
      </c>
      <c r="R24" s="32">
        <f>VLOOKUP($A24,'[3]Congest May00-Oct00'!$A$1:$I$65536,COLUMN('[3]Congest May00-Oct00'!G$1:G$65536),FALSE)-VLOOKUP($E24,'[3]Congest May00-Oct00'!$A$1:$I$65536,COLUMN('[3]Congest May00-Oct00'!G$1:G$65536),FALSE)</f>
        <v>457.37000000000012</v>
      </c>
      <c r="S24" s="32">
        <f>VLOOKUP($A24,'[3]Congest May00-Oct00'!$A$1:$I$65536,COLUMN('[3]Congest May00-Oct00'!H$1:H$65536),FALSE)-VLOOKUP($E24,'[3]Congest May00-Oct00'!$A$1:$I$65536,COLUMN('[3]Congest May00-Oct00'!H$1:H$65536),FALSE)</f>
        <v>-40.700000000000017</v>
      </c>
      <c r="T24" s="32">
        <f>VLOOKUP($A24,'[3]Congest May00-Oct00'!$A$1:$I$65536,COLUMN('[3]Congest May00-Oct00'!I$1:I$65536),FALSE)-VLOOKUP($E24,'[3]Congest May00-Oct00'!$A$1:$I$65536,COLUMN('[3]Congest May00-Oct00'!I$1:I$65536),FALSE)</f>
        <v>-14.77000000000001</v>
      </c>
      <c r="U24" s="53">
        <f>VLOOKUP($A24,'[3]Congest Nov00-Apr01'!$A$1:$I$65536,COLUMN('[3]Congest Nov00-Apr01'!D$1:D$65536),FALSE)-VLOOKUP($E24,'[3]Congest Nov00-Apr01'!$A$1:$I$65536,COLUMN('[3]Congest Nov00-Apr01'!D$1:D$65536),FALSE)</f>
        <v>-54.159999999999968</v>
      </c>
      <c r="V24" s="53">
        <f>VLOOKUP($A24,'[3]Congest Nov00-Apr01'!$A$1:$I$65536,COLUMN('[3]Congest Nov00-Apr01'!E$1:E$65536),FALSE)-VLOOKUP($E24,'[3]Congest Nov00-Apr01'!$A$1:$I$65536,COLUMN('[3]Congest Nov00-Apr01'!E$1:E$65536),FALSE)</f>
        <v>-4.75</v>
      </c>
      <c r="W24" s="53">
        <f>VLOOKUP($A24,'[3]Congest Nov00-Apr01'!$A$1:$I$65536,COLUMN('[3]Congest Nov00-Apr01'!F$1:F$65536),FALSE)-VLOOKUP($E24,'[3]Congest Nov00-Apr01'!$A$1:$I$65536,COLUMN('[3]Congest Nov00-Apr01'!F$1:F$65536),FALSE)</f>
        <v>-66.109999999999957</v>
      </c>
      <c r="X24" s="53">
        <f>VLOOKUP($A24,'[3]Congest Nov00-Apr01'!$A$1:$I$65536,COLUMN('[3]Congest Nov00-Apr01'!G$1:G$65536),FALSE)-VLOOKUP($E24,'[3]Congest Nov00-Apr01'!$A$1:$I$65536,COLUMN('[3]Congest Nov00-Apr01'!G$1:G$65536),FALSE)</f>
        <v>-38.680000000000035</v>
      </c>
      <c r="Y24" s="53">
        <f>VLOOKUP($A24,'[3]Congest Nov00-Apr01'!$A$1:$I$65536,COLUMN('[3]Congest Nov00-Apr01'!H$1:H$65536),FALSE)-VLOOKUP($E24,'[3]Congest Nov00-Apr01'!$A$1:$I$65536,COLUMN('[3]Congest Nov00-Apr01'!H$1:H$65536),FALSE)</f>
        <v>-47.399999999999949</v>
      </c>
      <c r="Z24" s="53">
        <f>VLOOKUP($A24,'[3]Congest Nov00-Apr01'!$A$1:$I$65536,COLUMN('[3]Congest Nov00-Apr01'!I$1:I$65536),FALSE)-VLOOKUP($E24,'[3]Congest Nov00-Apr01'!$A$1:$I$65536,COLUMN('[3]Congest Nov00-Apr01'!I$1:I$65536),FALSE)</f>
        <v>-12.749999999999986</v>
      </c>
      <c r="AA24" s="32">
        <f>VLOOKUP($A24,'[3]Congest May01-Oct01'!$A$1:$I$65536,COLUMN('[3]Congest May01-Oct01'!D$1:D$65536),FALSE)-VLOOKUP($E24,'[3]Congest May01-Oct01'!$A$1:$I$65536,COLUMN('[3]Congest May01-Oct01'!D$1:D$65536),FALSE)</f>
        <v>243.57999999999998</v>
      </c>
      <c r="AB24" s="32">
        <f>VLOOKUP($A24,'[3]Congest May01-Oct01'!$A$1:$I$65536,COLUMN('[3]Congest May01-Oct01'!E$1:E$65536),FALSE)-VLOOKUP($E24,'[3]Congest May01-Oct01'!$A$1:$I$65536,COLUMN('[3]Congest May01-Oct01'!E$1:E$65536),FALSE)</f>
        <v>-69.11999999999999</v>
      </c>
      <c r="AC24" s="32">
        <f>VLOOKUP($A24,'[3]Congest May01-Oct01'!$A$1:$I$65536,COLUMN('[3]Congest May01-Oct01'!F$1:F$65536),FALSE)-VLOOKUP($E24,'[3]Congest May01-Oct01'!$A$1:$I$65536,COLUMN('[3]Congest May01-Oct01'!F$1:F$65536),FALSE)</f>
        <v>-13.180000000000007</v>
      </c>
      <c r="AD24" s="32">
        <f>VLOOKUP($A24,'[3]Congest May01-Oct01'!$A$1:$I$65536,COLUMN('[3]Congest May01-Oct01'!G$1:G$65536),FALSE)-VLOOKUP($E24,'[3]Congest May01-Oct01'!$A$1:$I$65536,COLUMN('[3]Congest May01-Oct01'!G$1:G$65536),FALSE)</f>
        <v>30.360000000000028</v>
      </c>
      <c r="AE24" s="19">
        <f>VLOOKUP($A24,'[3]Congest May01-Oct01'!$A$1:$I$65536,COLUMN('[3]Congest May01-Oct01'!H$1:H$65536),FALSE)-VLOOKUP($E24,'[3]Congest May01-Oct01'!$A$1:$I$65536,COLUMN('[3]Congest May01-Oct01'!H$1:H$65536),FALSE)</f>
        <v>0</v>
      </c>
      <c r="AF24" s="19">
        <f>VLOOKUP($A24,'[3]Congest May01-Oct01'!$A$1:$I$65536,COLUMN('[3]Congest May01-Oct01'!I$1:I$65536),FALSE)-VLOOKUP($E24,'[3]Congest May01-Oct01'!$A$1:$I$65536,COLUMN('[3]Congest May01-Oct01'!I$1:I$65536),FALSE)</f>
        <v>-2.0000000000000004E-2</v>
      </c>
      <c r="AG24" s="34">
        <f t="shared" si="1"/>
        <v>-87.679999999999922</v>
      </c>
      <c r="AI24" s="32">
        <f>-797296-54253.57</f>
        <v>-851549.57</v>
      </c>
      <c r="AJ24" s="32">
        <f>+K24*SUM(U24:AE24)</f>
        <v>-1610.4999999999948</v>
      </c>
      <c r="AK24" s="32">
        <f>+AJ24-AI24</f>
        <v>849939.07</v>
      </c>
      <c r="AL24" s="32"/>
      <c r="AM24" s="32">
        <f>+VLOOKUP($E24,[2]ACP!$A$1:$BE$65536,47,FALSE)-VLOOKUP($A24,[2]ACP!$A$1:$BE$65536,47,FALSE)</f>
        <v>-400.53000000000065</v>
      </c>
      <c r="AN24" s="32">
        <f>+VLOOKUP($E24,[2]ACP!$A$1:$BE$65536,48,FALSE)-VLOOKUP($A24,[2]ACP!$A$1:$BE$65536,48,FALSE)</f>
        <v>-952.69999999999891</v>
      </c>
      <c r="AO24" s="32"/>
      <c r="AP24" s="32">
        <f>+VLOOKUP($E24,[2]ACP!$A$1:$BE$65536,57,FALSE)-VLOOKUP($A24,[2]ACP!$A$1:$BE$65536,57,FALSE)</f>
        <v>2343.1799999999998</v>
      </c>
      <c r="AQ24" s="32"/>
    </row>
    <row r="25" spans="1:43" s="17" customFormat="1" ht="15.6" x14ac:dyDescent="0.3">
      <c r="A25" s="13" t="s">
        <v>142</v>
      </c>
      <c r="B25" s="13"/>
      <c r="C25" s="13"/>
      <c r="D25" s="13"/>
      <c r="E25" s="13"/>
      <c r="F25" s="13"/>
      <c r="G25" s="13"/>
      <c r="H25" s="16"/>
      <c r="I25" s="16"/>
      <c r="J25" s="16"/>
      <c r="K25" s="16"/>
      <c r="L25" s="16"/>
      <c r="M25" s="16"/>
      <c r="N25" s="16"/>
      <c r="O25" s="58"/>
      <c r="P25" s="20"/>
      <c r="Q25" s="16"/>
      <c r="R25" s="16"/>
      <c r="S25" s="16"/>
      <c r="T25" s="16"/>
      <c r="U25" s="54"/>
      <c r="V25" s="54"/>
      <c r="W25" s="54"/>
      <c r="X25" s="54"/>
      <c r="Y25" s="54"/>
      <c r="Z25" s="54"/>
      <c r="AA25" s="16"/>
      <c r="AB25" s="20"/>
      <c r="AC25" s="20"/>
      <c r="AD25" s="32"/>
      <c r="AE25" s="19"/>
      <c r="AF25" s="19"/>
      <c r="AG25" s="34"/>
      <c r="AH25" s="13"/>
      <c r="AI25" s="63">
        <f>+SUM(AI22:AI24)</f>
        <v>-1691612.6600000001</v>
      </c>
      <c r="AJ25" s="63">
        <f>+SUM(AJ22:AJ24)</f>
        <v>-42593.929999999978</v>
      </c>
      <c r="AK25" s="63">
        <f>+SUM(AK22:AK24)</f>
        <v>1649018.73</v>
      </c>
      <c r="AL25" s="13"/>
      <c r="AM25" s="13"/>
      <c r="AQ25" s="16"/>
    </row>
    <row r="26" spans="1:43" x14ac:dyDescent="0.25">
      <c r="A26" s="3">
        <v>23744</v>
      </c>
      <c r="B26" s="3" t="s">
        <v>87</v>
      </c>
      <c r="C26" s="3" t="str">
        <f>+VLOOKUP(A26,[3]Congest!$A$1:$C$65536,3,FALSE)</f>
        <v>CENTRL</v>
      </c>
      <c r="D26" s="3"/>
      <c r="E26" s="7">
        <v>23777</v>
      </c>
      <c r="F26" s="4" t="s">
        <v>88</v>
      </c>
      <c r="G26" s="3" t="str">
        <f>+VLOOKUP(E26,[3]Congest!$A$1:$C$65536,3,FALSE)</f>
        <v>MHK VL</v>
      </c>
      <c r="H26" s="7">
        <v>51</v>
      </c>
      <c r="I26" s="7">
        <v>20</v>
      </c>
      <c r="J26" s="7"/>
      <c r="K26" s="7">
        <v>20</v>
      </c>
      <c r="N26" s="7">
        <v>11</v>
      </c>
      <c r="O26" s="59">
        <f>VLOOKUP($A26,'[3]Congest May00-Oct00'!$A$1:$I$65536,COLUMN('[3]Congest May00-Oct00'!D$1:D$65536),FALSE)-VLOOKUP($E26,'[3]Congest May00-Oct00'!$A$1:$I$65536,COLUMN('[3]Congest May00-Oct00'!D$1:D$65536),FALSE)</f>
        <v>943.2</v>
      </c>
      <c r="P26" s="32">
        <f>VLOOKUP($A26,'[3]Congest May00-Oct00'!$A$1:$I$65536,COLUMN('[3]Congest May00-Oct00'!E$1:E$65536),FALSE)-VLOOKUP($E26,'[3]Congest May00-Oct00'!$A$1:$I$65536,COLUMN('[3]Congest May00-Oct00'!E$1:E$65536),FALSE)</f>
        <v>-495.09000000000003</v>
      </c>
      <c r="Q26" s="32">
        <f>VLOOKUP($A26,'[3]Congest May00-Oct00'!$A$1:$I$65536,COLUMN('[3]Congest May00-Oct00'!F$1:F$65536),FALSE)-VLOOKUP($E26,'[3]Congest May00-Oct00'!$A$1:$I$65536,COLUMN('[3]Congest May00-Oct00'!F$1:F$65536),FALSE)</f>
        <v>4823.0700000000006</v>
      </c>
      <c r="R26" s="32">
        <f>VLOOKUP($A26,'[3]Congest May00-Oct00'!$A$1:$I$65536,COLUMN('[3]Congest May00-Oct00'!G$1:G$65536),FALSE)-VLOOKUP($E26,'[3]Congest May00-Oct00'!$A$1:$I$65536,COLUMN('[3]Congest May00-Oct00'!G$1:G$65536),FALSE)</f>
        <v>1092.3200000000002</v>
      </c>
      <c r="S26" s="32">
        <f>VLOOKUP($A26,'[3]Congest May00-Oct00'!$A$1:$I$65536,COLUMN('[3]Congest May00-Oct00'!H$1:H$65536),FALSE)-VLOOKUP($E26,'[3]Congest May00-Oct00'!$A$1:$I$65536,COLUMN('[3]Congest May00-Oct00'!H$1:H$65536),FALSE)</f>
        <v>-60.339999999999982</v>
      </c>
      <c r="T26" s="32">
        <f>VLOOKUP($A26,'[3]Congest May00-Oct00'!$A$1:$I$65536,COLUMN('[3]Congest May00-Oct00'!I$1:I$65536),FALSE)-VLOOKUP($E26,'[3]Congest May00-Oct00'!$A$1:$I$65536,COLUMN('[3]Congest May00-Oct00'!I$1:I$65536),FALSE)</f>
        <v>1870.61</v>
      </c>
      <c r="U26" s="53">
        <f>VLOOKUP($A26,'[3]Congest Nov00-Apr01'!$A$1:$I$65536,COLUMN('[3]Congest Nov00-Apr01'!D$1:D$65536),FALSE)-VLOOKUP($E26,'[3]Congest Nov00-Apr01'!$A$1:$I$65536,COLUMN('[3]Congest Nov00-Apr01'!D$1:D$65536),FALSE)</f>
        <v>-94.09</v>
      </c>
      <c r="V26" s="53">
        <f>VLOOKUP($A26,'[3]Congest Nov00-Apr01'!$A$1:$I$65536,COLUMN('[3]Congest Nov00-Apr01'!E$1:E$65536),FALSE)-VLOOKUP($E26,'[3]Congest Nov00-Apr01'!$A$1:$I$65536,COLUMN('[3]Congest Nov00-Apr01'!E$1:E$65536),FALSE)</f>
        <v>361.75</v>
      </c>
      <c r="W26" s="53">
        <f>VLOOKUP($A26,'[3]Congest Nov00-Apr01'!$A$1:$I$65536,COLUMN('[3]Congest Nov00-Apr01'!F$1:F$65536),FALSE)-VLOOKUP($E26,'[3]Congest Nov00-Apr01'!$A$1:$I$65536,COLUMN('[3]Congest Nov00-Apr01'!F$1:F$65536),FALSE)</f>
        <v>-75.590000000000032</v>
      </c>
      <c r="X26" s="53">
        <f>VLOOKUP($A26,'[3]Congest Nov00-Apr01'!$A$1:$I$65536,COLUMN('[3]Congest Nov00-Apr01'!G$1:G$65536),FALSE)-VLOOKUP($E26,'[3]Congest Nov00-Apr01'!$A$1:$I$65536,COLUMN('[3]Congest Nov00-Apr01'!G$1:G$65536),FALSE)</f>
        <v>-6.0900000000000105</v>
      </c>
      <c r="Y26" s="53">
        <f>VLOOKUP($A26,'[3]Congest Nov00-Apr01'!$A$1:$I$65536,COLUMN('[3]Congest Nov00-Apr01'!H$1:H$65536),FALSE)-VLOOKUP($E26,'[3]Congest Nov00-Apr01'!$A$1:$I$65536,COLUMN('[3]Congest Nov00-Apr01'!H$1:H$65536),FALSE)</f>
        <v>-62.32</v>
      </c>
      <c r="Z26" s="53">
        <f>VLOOKUP($A26,'[3]Congest Nov00-Apr01'!$A$1:$I$65536,COLUMN('[3]Congest Nov00-Apr01'!I$1:I$65536),FALSE)-VLOOKUP($E26,'[3]Congest Nov00-Apr01'!$A$1:$I$65536,COLUMN('[3]Congest Nov00-Apr01'!I$1:I$65536),FALSE)</f>
        <v>-12.950000000000001</v>
      </c>
      <c r="AA26" s="32">
        <f>VLOOKUP($A26,'[3]Congest May01-Oct01'!$A$1:$I$65536,COLUMN('[3]Congest May01-Oct01'!D$1:D$65536),FALSE)-VLOOKUP($E26,'[3]Congest May01-Oct01'!$A$1:$I$65536,COLUMN('[3]Congest May01-Oct01'!D$1:D$65536),FALSE)</f>
        <v>-59.38000000000001</v>
      </c>
      <c r="AB26" s="32">
        <f>VLOOKUP($A26,'[3]Congest May01-Oct01'!$A$1:$I$65536,COLUMN('[3]Congest May01-Oct01'!E$1:E$65536),FALSE)-VLOOKUP($E26,'[3]Congest May01-Oct01'!$A$1:$I$65536,COLUMN('[3]Congest May01-Oct01'!E$1:E$65536),FALSE)</f>
        <v>229.68</v>
      </c>
      <c r="AC26" s="32">
        <f>VLOOKUP($A26,'[3]Congest May01-Oct01'!$A$1:$I$65536,COLUMN('[3]Congest May01-Oct01'!F$1:F$65536),FALSE)-VLOOKUP($E26,'[3]Congest May01-Oct01'!$A$1:$I$65536,COLUMN('[3]Congest May01-Oct01'!F$1:F$65536),FALSE)</f>
        <v>-22.680000000000003</v>
      </c>
      <c r="AD26" s="32">
        <f>VLOOKUP($A26,'[3]Congest May01-Oct01'!$A$1:$I$65536,COLUMN('[3]Congest May01-Oct01'!G$1:G$65536),FALSE)-VLOOKUP($E26,'[3]Congest May01-Oct01'!$A$1:$I$65536,COLUMN('[3]Congest May01-Oct01'!G$1:G$65536),FALSE)</f>
        <v>-45.659999999999982</v>
      </c>
      <c r="AE26" s="19">
        <f>VLOOKUP($A26,'[3]Congest May01-Oct01'!$A$1:$I$65536,COLUMN('[3]Congest May01-Oct01'!H$1:H$65536),FALSE)-VLOOKUP($E26,'[3]Congest May01-Oct01'!$A$1:$I$65536,COLUMN('[3]Congest May01-Oct01'!H$1:H$65536),FALSE)</f>
        <v>0</v>
      </c>
      <c r="AF26" s="19">
        <f>VLOOKUP($A26,'[3]Congest May01-Oct01'!$A$1:$I$65536,COLUMN('[3]Congest May01-Oct01'!I$1:I$65536),FALSE)-VLOOKUP($E26,'[3]Congest May01-Oct01'!$A$1:$I$65536,COLUMN('[3]Congest May01-Oct01'!I$1:I$65536),FALSE)</f>
        <v>34.06</v>
      </c>
      <c r="AG26" s="34">
        <f t="shared" si="1"/>
        <v>2022.9400000000003</v>
      </c>
      <c r="AI26" s="32">
        <f>-151966.6-39599.89+28514.2</f>
        <v>-163052.28999999998</v>
      </c>
      <c r="AJ26" s="32">
        <f>+(H26-I26)*SUM(U26:AE26)+I26*SUM(AA26:AE26)</f>
        <v>8631.9699999999993</v>
      </c>
      <c r="AK26" s="32">
        <f>+AJ26-AI26</f>
        <v>171684.25999999998</v>
      </c>
      <c r="AL26" s="32"/>
      <c r="AM26" s="32">
        <f>+VLOOKUP($E26,[2]ACP!$A$1:$BE$65536,47,FALSE)-VLOOKUP($A26,[2]ACP!$A$1:$BE$65536,47,FALSE)</f>
        <v>4183.96</v>
      </c>
      <c r="AN26" s="32">
        <f>+VLOOKUP($E26,[2]ACP!$A$1:$BE$65536,48,FALSE)-VLOOKUP($A26,[2]ACP!$A$1:$BE$65536,48,FALSE)</f>
        <v>6382.6299999999992</v>
      </c>
      <c r="AO26" s="32"/>
      <c r="AP26" s="32">
        <f>+VLOOKUP($E26,[2]ACP!$A$1:$BE$65536,57,FALSE)-VLOOKUP($A26,[2]ACP!$A$1:$BE$65536,57,FALSE)</f>
        <v>-1070.3499999999999</v>
      </c>
      <c r="AQ26" s="32"/>
    </row>
    <row r="27" spans="1:43" x14ac:dyDescent="0.25">
      <c r="A27" s="3">
        <v>24053</v>
      </c>
      <c r="B27" s="3" t="s">
        <v>90</v>
      </c>
      <c r="C27" s="3" t="str">
        <f>+VLOOKUP(A27,[3]Congest!$A$1:$C$65536,3,FALSE)</f>
        <v>NORTH</v>
      </c>
      <c r="D27" s="3"/>
      <c r="E27" s="7">
        <v>24008</v>
      </c>
      <c r="F27" s="4" t="s">
        <v>114</v>
      </c>
      <c r="G27" s="3" t="str">
        <f>+VLOOKUP(E27,[3]Congest!$A$1:$C$65536,3,FALSE)</f>
        <v>MHK VL</v>
      </c>
      <c r="H27" s="8">
        <v>64</v>
      </c>
      <c r="J27" s="7"/>
      <c r="K27" s="7">
        <v>30</v>
      </c>
      <c r="N27" s="7">
        <v>34</v>
      </c>
      <c r="O27" s="59">
        <f>VLOOKUP($A27,'[3]Congest May00-Oct00'!$A$1:$I$65536,COLUMN('[3]Congest May00-Oct00'!D$1:D$65536),FALSE)-VLOOKUP($E27,'[3]Congest May00-Oct00'!$A$1:$I$65536,COLUMN('[3]Congest May00-Oct00'!D$1:D$65536),FALSE)</f>
        <v>732.48999999999978</v>
      </c>
      <c r="P27" s="32">
        <f>VLOOKUP($A27,'[3]Congest May00-Oct00'!$A$1:$I$65536,COLUMN('[3]Congest May00-Oct00'!E$1:E$65536),FALSE)-VLOOKUP($E27,'[3]Congest May00-Oct00'!$A$1:$I$65536,COLUMN('[3]Congest May00-Oct00'!E$1:E$65536),FALSE)</f>
        <v>379.28</v>
      </c>
      <c r="Q27" s="32">
        <f>VLOOKUP($A27,'[3]Congest May00-Oct00'!$A$1:$I$65536,COLUMN('[3]Congest May00-Oct00'!F$1:F$65536),FALSE)-VLOOKUP($E27,'[3]Congest May00-Oct00'!$A$1:$I$65536,COLUMN('[3]Congest May00-Oct00'!F$1:F$65536),FALSE)</f>
        <v>1115.1800000000003</v>
      </c>
      <c r="R27" s="32">
        <f>VLOOKUP($A27,'[3]Congest May00-Oct00'!$A$1:$I$65536,COLUMN('[3]Congest May00-Oct00'!G$1:G$65536),FALSE)-VLOOKUP($E27,'[3]Congest May00-Oct00'!$A$1:$I$65536,COLUMN('[3]Congest May00-Oct00'!G$1:G$65536),FALSE)</f>
        <v>136.22999999999999</v>
      </c>
      <c r="S27" s="32">
        <f>VLOOKUP($A27,'[3]Congest May00-Oct00'!$A$1:$I$65536,COLUMN('[3]Congest May00-Oct00'!H$1:H$65536),FALSE)-VLOOKUP($E27,'[3]Congest May00-Oct00'!$A$1:$I$65536,COLUMN('[3]Congest May00-Oct00'!H$1:H$65536),FALSE)</f>
        <v>906.87</v>
      </c>
      <c r="T27" s="32">
        <f>VLOOKUP($A27,'[3]Congest May00-Oct00'!$A$1:$I$65536,COLUMN('[3]Congest May00-Oct00'!I$1:I$65536),FALSE)-VLOOKUP($E27,'[3]Congest May00-Oct00'!$A$1:$I$65536,COLUMN('[3]Congest May00-Oct00'!I$1:I$65536),FALSE)</f>
        <v>25.049999999999997</v>
      </c>
      <c r="U27" s="53">
        <f>VLOOKUP($A27,'[3]Congest Nov00-Apr01'!$A$1:$I$65536,COLUMN('[3]Congest Nov00-Apr01'!D$1:D$65536),FALSE)-VLOOKUP($E27,'[3]Congest Nov00-Apr01'!$A$1:$I$65536,COLUMN('[3]Congest Nov00-Apr01'!D$1:D$65536),FALSE)</f>
        <v>52.590000000000011</v>
      </c>
      <c r="V27" s="53">
        <f>VLOOKUP($A27,'[3]Congest Nov00-Apr01'!$A$1:$I$65536,COLUMN('[3]Congest Nov00-Apr01'!E$1:E$65536),FALSE)-VLOOKUP($E27,'[3]Congest Nov00-Apr01'!$A$1:$I$65536,COLUMN('[3]Congest Nov00-Apr01'!E$1:E$65536),FALSE)</f>
        <v>-1.0000000000000675E-2</v>
      </c>
      <c r="W27" s="53">
        <f>VLOOKUP($A27,'[3]Congest Nov00-Apr01'!$A$1:$I$65536,COLUMN('[3]Congest Nov00-Apr01'!F$1:F$65536),FALSE)-VLOOKUP($E27,'[3]Congest Nov00-Apr01'!$A$1:$I$65536,COLUMN('[3]Congest Nov00-Apr01'!F$1:F$65536),FALSE)</f>
        <v>31.290000000000006</v>
      </c>
      <c r="X27" s="53">
        <f>VLOOKUP($A27,'[3]Congest Nov00-Apr01'!$A$1:$I$65536,COLUMN('[3]Congest Nov00-Apr01'!G$1:G$65536),FALSE)-VLOOKUP($E27,'[3]Congest Nov00-Apr01'!$A$1:$I$65536,COLUMN('[3]Congest Nov00-Apr01'!G$1:G$65536),FALSE)</f>
        <v>23.480000000000004</v>
      </c>
      <c r="Y27" s="53">
        <f>VLOOKUP($A27,'[3]Congest Nov00-Apr01'!$A$1:$I$65536,COLUMN('[3]Congest Nov00-Apr01'!H$1:H$65536),FALSE)-VLOOKUP($E27,'[3]Congest Nov00-Apr01'!$A$1:$I$65536,COLUMN('[3]Congest Nov00-Apr01'!H$1:H$65536),FALSE)</f>
        <v>25.970000000000002</v>
      </c>
      <c r="Z27" s="53">
        <f>VLOOKUP($A27,'[3]Congest Nov00-Apr01'!$A$1:$I$65536,COLUMN('[3]Congest Nov00-Apr01'!I$1:I$65536),FALSE)-VLOOKUP($E27,'[3]Congest Nov00-Apr01'!$A$1:$I$65536,COLUMN('[3]Congest Nov00-Apr01'!I$1:I$65536),FALSE)</f>
        <v>64.11999999999999</v>
      </c>
      <c r="AA27" s="32">
        <f>VLOOKUP($A27,'[3]Congest May01-Oct01'!$A$1:$I$65536,COLUMN('[3]Congest May01-Oct01'!D$1:D$65536),FALSE)-VLOOKUP($E27,'[3]Congest May01-Oct01'!$A$1:$I$65536,COLUMN('[3]Congest May01-Oct01'!D$1:D$65536),FALSE)</f>
        <v>14.420000000000002</v>
      </c>
      <c r="AB27" s="32">
        <f>VLOOKUP($A27,'[3]Congest May01-Oct01'!$A$1:$I$65536,COLUMN('[3]Congest May01-Oct01'!E$1:E$65536),FALSE)-VLOOKUP($E27,'[3]Congest May01-Oct01'!$A$1:$I$65536,COLUMN('[3]Congest May01-Oct01'!E$1:E$65536),FALSE)</f>
        <v>68.700000000000017</v>
      </c>
      <c r="AC27" s="32">
        <f>VLOOKUP($A27,'[3]Congest May01-Oct01'!$A$1:$I$65536,COLUMN('[3]Congest May01-Oct01'!F$1:F$65536),FALSE)-VLOOKUP($E27,'[3]Congest May01-Oct01'!$A$1:$I$65536,COLUMN('[3]Congest May01-Oct01'!F$1:F$65536),FALSE)</f>
        <v>7.52</v>
      </c>
      <c r="AD27" s="32">
        <f>VLOOKUP($A27,'[3]Congest May01-Oct01'!$A$1:$I$65536,COLUMN('[3]Congest May01-Oct01'!G$1:G$65536),FALSE)-VLOOKUP($E27,'[3]Congest May01-Oct01'!$A$1:$I$65536,COLUMN('[3]Congest May01-Oct01'!G$1:G$65536),FALSE)</f>
        <v>26.22</v>
      </c>
      <c r="AE27" s="19">
        <f>VLOOKUP($A27,'[3]Congest May01-Oct01'!$A$1:$I$65536,COLUMN('[3]Congest May01-Oct01'!H$1:H$65536),FALSE)-VLOOKUP($E27,'[3]Congest May01-Oct01'!$A$1:$I$65536,COLUMN('[3]Congest May01-Oct01'!H$1:H$65536),FALSE)</f>
        <v>0.73</v>
      </c>
      <c r="AF27" s="19">
        <f>VLOOKUP($A27,'[3]Congest May01-Oct01'!$A$1:$I$65536,COLUMN('[3]Congest May01-Oct01'!I$1:I$65536),FALSE)-VLOOKUP($E27,'[3]Congest May01-Oct01'!$A$1:$I$65536,COLUMN('[3]Congest May01-Oct01'!I$1:I$65536),FALSE)</f>
        <v>-0.94</v>
      </c>
      <c r="AG27" s="34">
        <f t="shared" si="1"/>
        <v>1246.22</v>
      </c>
      <c r="AI27" s="32">
        <f>22006.8+68034</f>
        <v>90040.8</v>
      </c>
      <c r="AJ27" s="32">
        <f>+H27*SUM(U27:AE27)</f>
        <v>20161.920000000006</v>
      </c>
      <c r="AK27" s="32">
        <f>+AJ27-AI27</f>
        <v>-69878.880000000005</v>
      </c>
      <c r="AL27" s="32"/>
      <c r="AM27" s="32">
        <f>+VLOOKUP($E27,[2]ACP!$A$1:$BE$65536,47,FALSE)-VLOOKUP($A27,[2]ACP!$A$1:$BE$65536,47,FALSE)</f>
        <v>2243.4299999999998</v>
      </c>
      <c r="AN27" s="32">
        <f>+VLOOKUP($E27,[2]ACP!$A$1:$BE$65536,48,FALSE)-VLOOKUP($A27,[2]ACP!$A$1:$BE$65536,48,FALSE)</f>
        <v>3434.8</v>
      </c>
      <c r="AO27" s="32"/>
      <c r="AP27" s="32">
        <f>+VLOOKUP($E27,[2]ACP!$A$1:$BE$65536,57,FALSE)-VLOOKUP($A27,[2]ACP!$A$1:$BE$65536,57,FALSE)</f>
        <v>3636.18</v>
      </c>
      <c r="AQ27" s="32"/>
    </row>
    <row r="28" spans="1:43" s="15" customFormat="1" ht="15.6" x14ac:dyDescent="0.3">
      <c r="A28" s="13" t="s">
        <v>143</v>
      </c>
      <c r="B28" s="3"/>
      <c r="C28" s="3"/>
      <c r="D28" s="3"/>
      <c r="E28" s="3"/>
      <c r="F28" s="3"/>
      <c r="G28" s="3"/>
      <c r="H28" s="14"/>
      <c r="I28" s="14"/>
      <c r="J28" s="14"/>
      <c r="K28" s="14"/>
      <c r="L28" s="14"/>
      <c r="M28" s="14"/>
      <c r="N28" s="14"/>
      <c r="O28" s="60"/>
      <c r="P28" s="21"/>
      <c r="Q28" s="14"/>
      <c r="R28" s="14"/>
      <c r="S28" s="14"/>
      <c r="T28" s="14"/>
      <c r="U28" s="52"/>
      <c r="V28" s="52"/>
      <c r="W28" s="52"/>
      <c r="X28" s="52"/>
      <c r="Y28" s="52"/>
      <c r="Z28" s="52"/>
      <c r="AA28" s="14"/>
      <c r="AB28" s="21"/>
      <c r="AC28" s="21"/>
      <c r="AD28" s="19"/>
      <c r="AE28" s="19"/>
      <c r="AF28" s="19"/>
      <c r="AG28" s="23"/>
      <c r="AH28" s="3"/>
      <c r="AI28" s="63">
        <f>+SUM(AI26:AI27)</f>
        <v>-73011.489999999976</v>
      </c>
      <c r="AJ28" s="63">
        <f>+SUM(AJ26:AJ27)</f>
        <v>28793.890000000007</v>
      </c>
      <c r="AK28" s="63">
        <f>+SUM(AK26:AK27)</f>
        <v>101805.37999999998</v>
      </c>
      <c r="AL28" s="3"/>
      <c r="AM28" s="3"/>
      <c r="AQ28" s="14"/>
    </row>
    <row r="29" spans="1:43" x14ac:dyDescent="0.25">
      <c r="A29" s="3">
        <v>23513</v>
      </c>
      <c r="B29" s="3" t="s">
        <v>1</v>
      </c>
      <c r="C29" s="3" t="str">
        <f>+VLOOKUP(A29,[3]Congest!$A$1:$C$65536,3,FALSE)</f>
        <v>N.Y.C.</v>
      </c>
      <c r="D29" s="3"/>
      <c r="E29" s="7">
        <v>23535</v>
      </c>
      <c r="F29" s="4" t="s">
        <v>7</v>
      </c>
      <c r="G29" s="3" t="str">
        <f>+VLOOKUP(E29,[3]Congest!$A$1:$C$65536,3,FALSE)</f>
        <v>N.Y.C.</v>
      </c>
      <c r="H29" s="8">
        <v>31</v>
      </c>
      <c r="K29" s="7">
        <v>20</v>
      </c>
      <c r="N29" s="7">
        <v>11</v>
      </c>
      <c r="O29" s="57">
        <f>VLOOKUP($A29,'[3]Congest May00-Oct00'!$A$1:$I$65536,COLUMN('[3]Congest May00-Oct00'!D$1:D$65536),FALSE)-VLOOKUP($E29,'[3]Congest May00-Oct00'!$A$1:$I$65536,COLUMN('[3]Congest May00-Oct00'!D$1:D$65536),FALSE)</f>
        <v>241.81999999999971</v>
      </c>
      <c r="P29" s="19">
        <f>VLOOKUP($A29,'[3]Congest May00-Oct00'!$A$1:$I$65536,COLUMN('[3]Congest May00-Oct00'!E$1:E$65536),FALSE)-VLOOKUP($E29,'[3]Congest May00-Oct00'!$A$1:$I$65536,COLUMN('[3]Congest May00-Oct00'!E$1:E$65536),FALSE)</f>
        <v>3673.5200000000041</v>
      </c>
      <c r="Q29" s="19">
        <f>VLOOKUP($A29,'[3]Congest May00-Oct00'!$A$1:$I$65536,COLUMN('[3]Congest May00-Oct00'!F$1:F$65536),FALSE)-VLOOKUP($E29,'[3]Congest May00-Oct00'!$A$1:$I$65536,COLUMN('[3]Congest May00-Oct00'!F$1:F$65536),FALSE)</f>
        <v>1906.3499999999967</v>
      </c>
      <c r="R29" s="19">
        <f>VLOOKUP($A29,'[3]Congest May00-Oct00'!$A$1:$I$65536,COLUMN('[3]Congest May00-Oct00'!G$1:G$65536),FALSE)-VLOOKUP($E29,'[3]Congest May00-Oct00'!$A$1:$I$65536,COLUMN('[3]Congest May00-Oct00'!G$1:G$65536),FALSE)</f>
        <v>4023.1200000000008</v>
      </c>
      <c r="S29" s="19">
        <f>VLOOKUP($A29,'[3]Congest May00-Oct00'!$A$1:$I$65536,COLUMN('[3]Congest May00-Oct00'!H$1:H$65536),FALSE)-VLOOKUP($E29,'[3]Congest May00-Oct00'!$A$1:$I$65536,COLUMN('[3]Congest May00-Oct00'!H$1:H$65536),FALSE)</f>
        <v>-0.39999999999918145</v>
      </c>
      <c r="T29" s="19">
        <f>VLOOKUP($A29,'[3]Congest May00-Oct00'!$A$1:$I$65536,COLUMN('[3]Congest May00-Oct00'!I$1:I$65536),FALSE)-VLOOKUP($E29,'[3]Congest May00-Oct00'!$A$1:$I$65536,COLUMN('[3]Congest May00-Oct00'!I$1:I$65536),FALSE)</f>
        <v>-1.5</v>
      </c>
      <c r="U29" s="53">
        <f>VLOOKUP($A29,'[3]Congest Nov00-Apr01'!$A$1:$I$65536,COLUMN('[3]Congest Nov00-Apr01'!D$1:D$65536),FALSE)-VLOOKUP($E29,'[3]Congest Nov00-Apr01'!$A$1:$I$65536,COLUMN('[3]Congest Nov00-Apr01'!D$1:D$65536),FALSE)</f>
        <v>-3.8400000000001455</v>
      </c>
      <c r="V29" s="53">
        <f>VLOOKUP($A29,'[3]Congest Nov00-Apr01'!$A$1:$I$65536,COLUMN('[3]Congest Nov00-Apr01'!E$1:E$65536),FALSE)-VLOOKUP($E29,'[3]Congest Nov00-Apr01'!$A$1:$I$65536,COLUMN('[3]Congest Nov00-Apr01'!E$1:E$65536),FALSE)</f>
        <v>-60.870000000000118</v>
      </c>
      <c r="W29" s="53">
        <f>VLOOKUP($A29,'[3]Congest Nov00-Apr01'!$A$1:$I$65536,COLUMN('[3]Congest Nov00-Apr01'!F$1:F$65536),FALSE)-VLOOKUP($E29,'[3]Congest Nov00-Apr01'!$A$1:$I$65536,COLUMN('[3]Congest Nov00-Apr01'!F$1:F$65536),FALSE)</f>
        <v>-1290.2200000000007</v>
      </c>
      <c r="X29" s="53">
        <f>VLOOKUP($A29,'[3]Congest Nov00-Apr01'!$A$1:$I$65536,COLUMN('[3]Congest Nov00-Apr01'!G$1:G$65536),FALSE)-VLOOKUP($E29,'[3]Congest Nov00-Apr01'!$A$1:$I$65536,COLUMN('[3]Congest Nov00-Apr01'!G$1:G$65536),FALSE)</f>
        <v>-75.639999999999418</v>
      </c>
      <c r="Y29" s="53">
        <f>VLOOKUP($A29,'[3]Congest Nov00-Apr01'!$A$1:$I$65536,COLUMN('[3]Congest Nov00-Apr01'!H$1:H$65536),FALSE)-VLOOKUP($E29,'[3]Congest Nov00-Apr01'!$A$1:$I$65536,COLUMN('[3]Congest Nov00-Apr01'!H$1:H$65536),FALSE)</f>
        <v>-68.459999999997308</v>
      </c>
      <c r="Z29" s="53">
        <f>VLOOKUP($A29,'[3]Congest Nov00-Apr01'!$A$1:$I$65536,COLUMN('[3]Congest Nov00-Apr01'!I$1:I$65536),FALSE)-VLOOKUP($E29,'[3]Congest Nov00-Apr01'!$A$1:$I$65536,COLUMN('[3]Congest Nov00-Apr01'!I$1:I$65536),FALSE)</f>
        <v>-343.43000000000029</v>
      </c>
      <c r="AA29" s="19">
        <f>VLOOKUP($A29,'[3]Congest May01-Oct01'!$A$1:$I$65536,COLUMN('[3]Congest May01-Oct01'!D$1:D$65536),FALSE)-VLOOKUP($E29,'[3]Congest May01-Oct01'!$A$1:$I$65536,COLUMN('[3]Congest May01-Oct01'!D$1:D$65536),FALSE)</f>
        <v>442.50000000000091</v>
      </c>
      <c r="AB29" s="19">
        <f>VLOOKUP($A29,'[3]Congest May01-Oct01'!$A$1:$I$65536,COLUMN('[3]Congest May01-Oct01'!E$1:E$65536),FALSE)-VLOOKUP($E29,'[3]Congest May01-Oct01'!$A$1:$I$65536,COLUMN('[3]Congest May01-Oct01'!E$1:E$65536),FALSE)</f>
        <v>-14.1299999999992</v>
      </c>
      <c r="AC29" s="19">
        <f>VLOOKUP($A29,'[3]Congest May01-Oct01'!$A$1:$I$65536,COLUMN('[3]Congest May01-Oct01'!F$1:F$65536),FALSE)-VLOOKUP($E29,'[3]Congest May01-Oct01'!$A$1:$I$65536,COLUMN('[3]Congest May01-Oct01'!F$1:F$65536),FALSE)</f>
        <v>430.10999999999967</v>
      </c>
      <c r="AD29" s="19">
        <f>VLOOKUP($A29,'[3]Congest May01-Oct01'!$A$1:$I$65536,COLUMN('[3]Congest May01-Oct01'!G$1:G$65536),FALSE)-VLOOKUP($E29,'[3]Congest May01-Oct01'!$A$1:$I$65536,COLUMN('[3]Congest May01-Oct01'!G$1:G$65536),FALSE)</f>
        <v>2105.6099999999992</v>
      </c>
      <c r="AE29" s="19">
        <f>VLOOKUP($A29,'[3]Congest May01-Oct01'!$A$1:$I$65536,COLUMN('[3]Congest May01-Oct01'!H$1:H$65536),FALSE)-VLOOKUP($E29,'[3]Congest May01-Oct01'!$A$1:$I$65536,COLUMN('[3]Congest May01-Oct01'!H$1:H$65536),FALSE)</f>
        <v>1231</v>
      </c>
      <c r="AF29" s="19">
        <f>VLOOKUP($A29,'[3]Congest May01-Oct01'!$A$1:$I$65536,COLUMN('[3]Congest May01-Oct01'!I$1:I$65536),FALSE)-VLOOKUP($E29,'[3]Congest May01-Oct01'!$A$1:$I$65536,COLUMN('[3]Congest May01-Oct01'!I$1:I$65536),FALSE)</f>
        <v>859.23</v>
      </c>
      <c r="AG29" s="23">
        <f t="shared" si="1"/>
        <v>1119.7300000000034</v>
      </c>
      <c r="AI29" s="32">
        <f>78378.9+64213.59</f>
        <v>142592.49</v>
      </c>
      <c r="AJ29" s="32">
        <f>+H29*SUM(U29:AE29)</f>
        <v>72931.530000000086</v>
      </c>
      <c r="AK29" s="32">
        <f t="shared" ref="AK29:AK38" si="3">+AJ29-AI29</f>
        <v>-69660.959999999905</v>
      </c>
      <c r="AL29" s="32"/>
      <c r="AM29" s="32">
        <f>+VLOOKUP($E29,[2]ACP!$A$1:$BE$65536,47,FALSE)-VLOOKUP($A29,[2]ACP!$A$1:$BE$65536,47,FALSE)</f>
        <v>1039.820000000007</v>
      </c>
      <c r="AN29" s="32">
        <f>+VLOOKUP($E29,[2]ACP!$A$1:$BE$65536,48,FALSE)-VLOOKUP($A29,[2]ACP!$A$1:$BE$65536,48,FALSE)</f>
        <v>2125.3499999999913</v>
      </c>
      <c r="AO29" s="32"/>
      <c r="AP29" s="32">
        <f>+VLOOKUP($E29,[2]ACP!$A$1:$BE$65536,57,FALSE)-VLOOKUP($A29,[2]ACP!$A$1:$BE$65536,57,FALSE)</f>
        <v>4021.3000000000029</v>
      </c>
      <c r="AQ29" s="19"/>
    </row>
    <row r="30" spans="1:43" x14ac:dyDescent="0.25">
      <c r="A30" s="3">
        <v>23513</v>
      </c>
      <c r="B30" s="3" t="s">
        <v>1</v>
      </c>
      <c r="C30" s="3" t="str">
        <f>+VLOOKUP(A30,[3]Congest!$A$1:$C$65536,3,FALSE)</f>
        <v>N.Y.C.</v>
      </c>
      <c r="D30" s="3"/>
      <c r="E30" s="7">
        <v>23810</v>
      </c>
      <c r="F30" s="4" t="s">
        <v>10</v>
      </c>
      <c r="G30" s="3" t="str">
        <f>+VLOOKUP(E30,[3]Congest!$A$1:$C$65536,3,FALSE)</f>
        <v>N.Y.C.</v>
      </c>
      <c r="H30" s="8">
        <v>35</v>
      </c>
      <c r="K30" s="7">
        <v>15</v>
      </c>
      <c r="N30" s="7">
        <v>20</v>
      </c>
      <c r="O30" s="57">
        <f>VLOOKUP($A30,'[3]Congest May00-Oct00'!$A$1:$I$65536,COLUMN('[3]Congest May00-Oct00'!D$1:D$65536),FALSE)-VLOOKUP($E30,'[3]Congest May00-Oct00'!$A$1:$I$65536,COLUMN('[3]Congest May00-Oct00'!D$1:D$65536),FALSE)</f>
        <v>241.81999999999971</v>
      </c>
      <c r="P30" s="19">
        <f>VLOOKUP($A30,'[3]Congest May00-Oct00'!$A$1:$I$65536,COLUMN('[3]Congest May00-Oct00'!E$1:E$65536),FALSE)-VLOOKUP($E30,'[3]Congest May00-Oct00'!$A$1:$I$65536,COLUMN('[3]Congest May00-Oct00'!E$1:E$65536),FALSE)</f>
        <v>3668.3600000000079</v>
      </c>
      <c r="Q30" s="19">
        <f>VLOOKUP($A30,'[3]Congest May00-Oct00'!$A$1:$I$65536,COLUMN('[3]Congest May00-Oct00'!F$1:F$65536),FALSE)-VLOOKUP($E30,'[3]Congest May00-Oct00'!$A$1:$I$65536,COLUMN('[3]Congest May00-Oct00'!F$1:F$65536),FALSE)</f>
        <v>1905.3999999999978</v>
      </c>
      <c r="R30" s="19">
        <f>VLOOKUP($A30,'[3]Congest May00-Oct00'!$A$1:$I$65536,COLUMN('[3]Congest May00-Oct00'!G$1:G$65536),FALSE)-VLOOKUP($E30,'[3]Congest May00-Oct00'!$A$1:$I$65536,COLUMN('[3]Congest May00-Oct00'!G$1:G$65536),FALSE)</f>
        <v>4022.3899999999994</v>
      </c>
      <c r="S30" s="19">
        <f>VLOOKUP($A30,'[3]Congest May00-Oct00'!$A$1:$I$65536,COLUMN('[3]Congest May00-Oct00'!H$1:H$65536),FALSE)-VLOOKUP($E30,'[3]Congest May00-Oct00'!$A$1:$I$65536,COLUMN('[3]Congest May00-Oct00'!H$1:H$65536),FALSE)</f>
        <v>0</v>
      </c>
      <c r="T30" s="19">
        <f>VLOOKUP($A30,'[3]Congest May00-Oct00'!$A$1:$I$65536,COLUMN('[3]Congest May00-Oct00'!I$1:I$65536),FALSE)-VLOOKUP($E30,'[3]Congest May00-Oct00'!$A$1:$I$65536,COLUMN('[3]Congest May00-Oct00'!I$1:I$65536),FALSE)</f>
        <v>0</v>
      </c>
      <c r="U30" s="53">
        <f>VLOOKUP($A30,'[3]Congest Nov00-Apr01'!$A$1:$I$65536,COLUMN('[3]Congest Nov00-Apr01'!D$1:D$65536),FALSE)-VLOOKUP($E30,'[3]Congest Nov00-Apr01'!$A$1:$I$65536,COLUMN('[3]Congest Nov00-Apr01'!D$1:D$65536),FALSE)</f>
        <v>0</v>
      </c>
      <c r="V30" s="53">
        <f>VLOOKUP($A30,'[3]Congest Nov00-Apr01'!$A$1:$I$65536,COLUMN('[3]Congest Nov00-Apr01'!E$1:E$65536),FALSE)-VLOOKUP($E30,'[3]Congest Nov00-Apr01'!$A$1:$I$65536,COLUMN('[3]Congest Nov00-Apr01'!E$1:E$65536),FALSE)</f>
        <v>0</v>
      </c>
      <c r="W30" s="53">
        <f>VLOOKUP($A30,'[3]Congest Nov00-Apr01'!$A$1:$I$65536,COLUMN('[3]Congest Nov00-Apr01'!F$1:F$65536),FALSE)-VLOOKUP($E30,'[3]Congest Nov00-Apr01'!$A$1:$I$65536,COLUMN('[3]Congest Nov00-Apr01'!F$1:F$65536),FALSE)</f>
        <v>0</v>
      </c>
      <c r="X30" s="53">
        <f>VLOOKUP($A30,'[3]Congest Nov00-Apr01'!$A$1:$I$65536,COLUMN('[3]Congest Nov00-Apr01'!G$1:G$65536),FALSE)-VLOOKUP($E30,'[3]Congest Nov00-Apr01'!$A$1:$I$65536,COLUMN('[3]Congest Nov00-Apr01'!G$1:G$65536),FALSE)</f>
        <v>-150.74999999999955</v>
      </c>
      <c r="Y30" s="53">
        <f>VLOOKUP($A30,'[3]Congest Nov00-Apr01'!$A$1:$I$65536,COLUMN('[3]Congest Nov00-Apr01'!H$1:H$65536),FALSE)-VLOOKUP($E30,'[3]Congest Nov00-Apr01'!$A$1:$I$65536,COLUMN('[3]Congest Nov00-Apr01'!H$1:H$65536),FALSE)</f>
        <v>15.460000000000036</v>
      </c>
      <c r="Z30" s="53">
        <f>VLOOKUP($A30,'[3]Congest Nov00-Apr01'!$A$1:$I$65536,COLUMN('[3]Congest Nov00-Apr01'!I$1:I$65536),FALSE)-VLOOKUP($E30,'[3]Congest Nov00-Apr01'!$A$1:$I$65536,COLUMN('[3]Congest Nov00-Apr01'!I$1:I$65536),FALSE)</f>
        <v>-616.02000000000135</v>
      </c>
      <c r="AA30" s="19">
        <f>VLOOKUP($A30,'[3]Congest May01-Oct01'!$A$1:$I$65536,COLUMN('[3]Congest May01-Oct01'!D$1:D$65536),FALSE)-VLOOKUP($E30,'[3]Congest May01-Oct01'!$A$1:$I$65536,COLUMN('[3]Congest May01-Oct01'!D$1:D$65536),FALSE)</f>
        <v>320.65000000000146</v>
      </c>
      <c r="AB30" s="19">
        <f>VLOOKUP($A30,'[3]Congest May01-Oct01'!$A$1:$I$65536,COLUMN('[3]Congest May01-Oct01'!E$1:E$65536),FALSE)-VLOOKUP($E30,'[3]Congest May01-Oct01'!$A$1:$I$65536,COLUMN('[3]Congest May01-Oct01'!E$1:E$65536),FALSE)</f>
        <v>-61.5</v>
      </c>
      <c r="AC30" s="19">
        <f>VLOOKUP($A30,'[3]Congest May01-Oct01'!$A$1:$I$65536,COLUMN('[3]Congest May01-Oct01'!F$1:F$65536),FALSE)-VLOOKUP($E30,'[3]Congest May01-Oct01'!$A$1:$I$65536,COLUMN('[3]Congest May01-Oct01'!F$1:F$65536),FALSE)</f>
        <v>417.05999999999995</v>
      </c>
      <c r="AD30" s="19">
        <f>VLOOKUP($A30,'[3]Congest May01-Oct01'!$A$1:$I$65536,COLUMN('[3]Congest May01-Oct01'!G$1:G$65536),FALSE)-VLOOKUP($E30,'[3]Congest May01-Oct01'!$A$1:$I$65536,COLUMN('[3]Congest May01-Oct01'!G$1:G$65536),FALSE)</f>
        <v>2161.3900000000003</v>
      </c>
      <c r="AE30" s="19">
        <f>VLOOKUP($A30,'[3]Congest May01-Oct01'!$A$1:$I$65536,COLUMN('[3]Congest May01-Oct01'!H$1:H$65536),FALSE)-VLOOKUP($E30,'[3]Congest May01-Oct01'!$A$1:$I$65536,COLUMN('[3]Congest May01-Oct01'!H$1:H$65536),FALSE)</f>
        <v>1261.27</v>
      </c>
      <c r="AF30" s="19">
        <f>VLOOKUP($A30,'[3]Congest May01-Oct01'!$A$1:$I$65536,COLUMN('[3]Congest May01-Oct01'!I$1:I$65536),FALSE)-VLOOKUP($E30,'[3]Congest May01-Oct01'!$A$1:$I$65536,COLUMN('[3]Congest May01-Oct01'!I$1:I$65536),FALSE)</f>
        <v>862.09</v>
      </c>
      <c r="AG30" s="23">
        <f t="shared" si="1"/>
        <v>2086.2900000000009</v>
      </c>
      <c r="AI30" s="32">
        <f>63059.85+105953.9</f>
        <v>169013.75</v>
      </c>
      <c r="AJ30" s="32">
        <f>+H30*SUM(U30:AE30)</f>
        <v>117164.60000000003</v>
      </c>
      <c r="AK30" s="32">
        <f t="shared" si="3"/>
        <v>-51849.149999999965</v>
      </c>
      <c r="AL30" s="32"/>
      <c r="AM30" s="32">
        <f>+VLOOKUP($E30,[2]ACP!$A$1:$BE$65536,47,FALSE)-VLOOKUP($A30,[2]ACP!$A$1:$BE$65536,47,FALSE)</f>
        <v>2050.7600000000093</v>
      </c>
      <c r="AN30" s="32">
        <f>+VLOOKUP($E30,[2]ACP!$A$1:$BE$65536,48,FALSE)-VLOOKUP($A30,[2]ACP!$A$1:$BE$65536,48,FALSE)</f>
        <v>2086.910000000018</v>
      </c>
      <c r="AO30" s="32"/>
      <c r="AP30" s="32">
        <f>+VLOOKUP($E30,[2]ACP!$A$1:$BE$65536,57,FALSE)-VLOOKUP($A30,[2]ACP!$A$1:$BE$65536,57,FALSE)</f>
        <v>3328.8000000000029</v>
      </c>
      <c r="AQ30" s="19"/>
    </row>
    <row r="31" spans="1:43" x14ac:dyDescent="0.25">
      <c r="A31" s="3">
        <v>23513</v>
      </c>
      <c r="B31" s="3" t="s">
        <v>1</v>
      </c>
      <c r="C31" s="3" t="str">
        <f>+VLOOKUP(A31,[3]Congest!$A$1:$C$65536,3,FALSE)</f>
        <v>N.Y.C.</v>
      </c>
      <c r="D31" s="3"/>
      <c r="E31" s="7">
        <v>24138</v>
      </c>
      <c r="F31" s="4" t="s">
        <v>11</v>
      </c>
      <c r="G31" s="3" t="str">
        <f>+VLOOKUP(E31,[3]Congest!$A$1:$C$65536,3,FALSE)</f>
        <v>N.Y.C.</v>
      </c>
      <c r="H31" s="8">
        <v>56</v>
      </c>
      <c r="K31" s="7">
        <v>23</v>
      </c>
      <c r="N31" s="7">
        <v>33</v>
      </c>
      <c r="O31" s="57">
        <f>VLOOKUP($A31,'[3]Congest May00-Oct00'!$A$1:$I$65536,COLUMN('[3]Congest May00-Oct00'!D$1:D$65536),FALSE)-VLOOKUP($E31,'[3]Congest May00-Oct00'!$A$1:$I$65536,COLUMN('[3]Congest May00-Oct00'!D$1:D$65536),FALSE)</f>
        <v>241.85999999999967</v>
      </c>
      <c r="P31" s="19">
        <f>VLOOKUP($A31,'[3]Congest May00-Oct00'!$A$1:$I$65536,COLUMN('[3]Congest May00-Oct00'!E$1:E$65536),FALSE)-VLOOKUP($E31,'[3]Congest May00-Oct00'!$A$1:$I$65536,COLUMN('[3]Congest May00-Oct00'!E$1:E$65536),FALSE)</f>
        <v>3663.190000000006</v>
      </c>
      <c r="Q31" s="19">
        <f>VLOOKUP($A31,'[3]Congest May00-Oct00'!$A$1:$I$65536,COLUMN('[3]Congest May00-Oct00'!F$1:F$65536),FALSE)-VLOOKUP($E31,'[3]Congest May00-Oct00'!$A$1:$I$65536,COLUMN('[3]Congest May00-Oct00'!F$1:F$65536),FALSE)</f>
        <v>1905.1999999999989</v>
      </c>
      <c r="R31" s="19">
        <f>VLOOKUP($A31,'[3]Congest May00-Oct00'!$A$1:$I$65536,COLUMN('[3]Congest May00-Oct00'!G$1:G$65536),FALSE)-VLOOKUP($E31,'[3]Congest May00-Oct00'!$A$1:$I$65536,COLUMN('[3]Congest May00-Oct00'!G$1:G$65536),FALSE)</f>
        <v>4021.8799999999974</v>
      </c>
      <c r="S31" s="19">
        <f>VLOOKUP($A31,'[3]Congest May00-Oct00'!$A$1:$I$65536,COLUMN('[3]Congest May00-Oct00'!H$1:H$65536),FALSE)-VLOOKUP($E31,'[3]Congest May00-Oct00'!$A$1:$I$65536,COLUMN('[3]Congest May00-Oct00'!H$1:H$65536),FALSE)</f>
        <v>-0.56999999999970896</v>
      </c>
      <c r="T31" s="19">
        <f>VLOOKUP($A31,'[3]Congest May00-Oct00'!$A$1:$I$65536,COLUMN('[3]Congest May00-Oct00'!I$1:I$65536),FALSE)-VLOOKUP($E31,'[3]Congest May00-Oct00'!$A$1:$I$65536,COLUMN('[3]Congest May00-Oct00'!I$1:I$65536),FALSE)</f>
        <v>1.7699999999999818</v>
      </c>
      <c r="U31" s="53">
        <f>VLOOKUP($A31,'[3]Congest Nov00-Apr01'!$A$1:$I$65536,COLUMN('[3]Congest Nov00-Apr01'!D$1:D$65536),FALSE)-VLOOKUP($E31,'[3]Congest Nov00-Apr01'!$A$1:$I$65536,COLUMN('[3]Congest Nov00-Apr01'!D$1:D$65536),FALSE)</f>
        <v>4.080000000000382</v>
      </c>
      <c r="V31" s="53">
        <f>VLOOKUP($A31,'[3]Congest Nov00-Apr01'!$A$1:$I$65536,COLUMN('[3]Congest Nov00-Apr01'!E$1:E$65536),FALSE)-VLOOKUP($E31,'[3]Congest Nov00-Apr01'!$A$1:$I$65536,COLUMN('[3]Congest Nov00-Apr01'!E$1:E$65536),FALSE)</f>
        <v>66.729999999999791</v>
      </c>
      <c r="W31" s="53">
        <f>VLOOKUP($A31,'[3]Congest Nov00-Apr01'!$A$1:$I$65536,COLUMN('[3]Congest Nov00-Apr01'!F$1:F$65536),FALSE)-VLOOKUP($E31,'[3]Congest Nov00-Apr01'!$A$1:$I$65536,COLUMN('[3]Congest Nov00-Apr01'!F$1:F$65536),FALSE)</f>
        <v>0</v>
      </c>
      <c r="X31" s="53">
        <f>VLOOKUP($A31,'[3]Congest Nov00-Apr01'!$A$1:$I$65536,COLUMN('[3]Congest Nov00-Apr01'!G$1:G$65536),FALSE)-VLOOKUP($E31,'[3]Congest Nov00-Apr01'!$A$1:$I$65536,COLUMN('[3]Congest Nov00-Apr01'!G$1:G$65536),FALSE)</f>
        <v>-150.74999999999955</v>
      </c>
      <c r="Y31" s="53">
        <f>VLOOKUP($A31,'[3]Congest Nov00-Apr01'!$A$1:$I$65536,COLUMN('[3]Congest Nov00-Apr01'!H$1:H$65536),FALSE)-VLOOKUP($E31,'[3]Congest Nov00-Apr01'!$A$1:$I$65536,COLUMN('[3]Congest Nov00-Apr01'!H$1:H$65536),FALSE)</f>
        <v>15.460000000000036</v>
      </c>
      <c r="Z31" s="53">
        <f>VLOOKUP($A31,'[3]Congest Nov00-Apr01'!$A$1:$I$65536,COLUMN('[3]Congest Nov00-Apr01'!I$1:I$65536),FALSE)-VLOOKUP($E31,'[3]Congest Nov00-Apr01'!$A$1:$I$65536,COLUMN('[3]Congest Nov00-Apr01'!I$1:I$65536),FALSE)</f>
        <v>-616.02000000000135</v>
      </c>
      <c r="AA31" s="19">
        <f>VLOOKUP($A31,'[3]Congest May01-Oct01'!$A$1:$I$65536,COLUMN('[3]Congest May01-Oct01'!D$1:D$65536),FALSE)-VLOOKUP($E31,'[3]Congest May01-Oct01'!$A$1:$I$65536,COLUMN('[3]Congest May01-Oct01'!D$1:D$65536),FALSE)</f>
        <v>320.65000000000146</v>
      </c>
      <c r="AB31" s="19">
        <f>VLOOKUP($A31,'[3]Congest May01-Oct01'!$A$1:$I$65536,COLUMN('[3]Congest May01-Oct01'!E$1:E$65536),FALSE)-VLOOKUP($E31,'[3]Congest May01-Oct01'!$A$1:$I$65536,COLUMN('[3]Congest May01-Oct01'!E$1:E$65536),FALSE)</f>
        <v>-61.5</v>
      </c>
      <c r="AC31" s="19">
        <f>VLOOKUP($A31,'[3]Congest May01-Oct01'!$A$1:$I$65536,COLUMN('[3]Congest May01-Oct01'!F$1:F$65536),FALSE)-VLOOKUP($E31,'[3]Congest May01-Oct01'!$A$1:$I$65536,COLUMN('[3]Congest May01-Oct01'!F$1:F$65536),FALSE)</f>
        <v>417.05999999999995</v>
      </c>
      <c r="AD31" s="19">
        <f>VLOOKUP($A31,'[3]Congest May01-Oct01'!$A$1:$I$65536,COLUMN('[3]Congest May01-Oct01'!G$1:G$65536),FALSE)-VLOOKUP($E31,'[3]Congest May01-Oct01'!$A$1:$I$65536,COLUMN('[3]Congest May01-Oct01'!G$1:G$65536),FALSE)</f>
        <v>2161.3900000000003</v>
      </c>
      <c r="AE31" s="19">
        <f>VLOOKUP($A31,'[3]Congest May01-Oct01'!$A$1:$I$65536,COLUMN('[3]Congest May01-Oct01'!H$1:H$65536),FALSE)-VLOOKUP($E31,'[3]Congest May01-Oct01'!$A$1:$I$65536,COLUMN('[3]Congest May01-Oct01'!H$1:H$65536),FALSE)</f>
        <v>1261.27</v>
      </c>
      <c r="AF31" s="19">
        <f>VLOOKUP($A31,'[3]Congest May01-Oct01'!$A$1:$I$65536,COLUMN('[3]Congest May01-Oct01'!I$1:I$65536),FALSE)-VLOOKUP($E31,'[3]Congest May01-Oct01'!$A$1:$I$65536,COLUMN('[3]Congest May01-Oct01'!I$1:I$65536),FALSE)</f>
        <v>862.09</v>
      </c>
      <c r="AG31" s="23">
        <f t="shared" si="1"/>
        <v>2158.3000000000011</v>
      </c>
      <c r="AI31" s="32">
        <f>106725.67+263069.61</f>
        <v>369795.27999999997</v>
      </c>
      <c r="AJ31" s="32">
        <f>+H31*SUM(U31:AE31)</f>
        <v>191428.72000000006</v>
      </c>
      <c r="AK31" s="32">
        <f t="shared" si="3"/>
        <v>-178366.55999999991</v>
      </c>
      <c r="AL31" s="32"/>
      <c r="AM31" s="32">
        <f>+VLOOKUP($E31,[2]ACP!$A$1:$BE$65536,47,FALSE)-VLOOKUP($A31,[2]ACP!$A$1:$BE$65536,47,FALSE)</f>
        <v>3164.1699999999983</v>
      </c>
      <c r="AN31" s="32">
        <f>+VLOOKUP($E31,[2]ACP!$A$1:$BE$65536,48,FALSE)-VLOOKUP($A31,[2]ACP!$A$1:$BE$65536,48,FALSE)</f>
        <v>4903.4000000000087</v>
      </c>
      <c r="AO31" s="32"/>
      <c r="AP31" s="32">
        <f>+VLOOKUP($E31,[2]ACP!$A$1:$BE$65536,57,FALSE)-VLOOKUP($A31,[2]ACP!$A$1:$BE$65536,57,FALSE)</f>
        <v>1312.9900000000052</v>
      </c>
      <c r="AQ31" s="19"/>
    </row>
    <row r="32" spans="1:43" x14ac:dyDescent="0.25">
      <c r="A32" s="3">
        <v>23516</v>
      </c>
      <c r="B32" s="3" t="s">
        <v>18</v>
      </c>
      <c r="C32" s="3" t="str">
        <f>+VLOOKUP(A32,[3]Congest!$A$1:$C$65536,3,FALSE)</f>
        <v>N.Y.C.</v>
      </c>
      <c r="D32" s="3"/>
      <c r="E32" s="7">
        <v>23729</v>
      </c>
      <c r="F32" s="4" t="s">
        <v>19</v>
      </c>
      <c r="G32" s="3" t="str">
        <f>+VLOOKUP(E32,[3]Congest!$A$1:$C$65536,3,FALSE)</f>
        <v>N.Y.C.</v>
      </c>
      <c r="H32" s="7">
        <v>14</v>
      </c>
      <c r="J32" s="10">
        <v>14</v>
      </c>
      <c r="O32" s="57">
        <f>VLOOKUP($A32,'[3]Congest May00-Oct00'!$A$1:$I$65536,COLUMN('[3]Congest May00-Oct00'!D$1:D$65536),FALSE)-VLOOKUP($E32,'[3]Congest May00-Oct00'!$A$1:$I$65536,COLUMN('[3]Congest May00-Oct00'!D$1:D$65536),FALSE)</f>
        <v>0</v>
      </c>
      <c r="P32" s="19">
        <f>VLOOKUP($A32,'[3]Congest May00-Oct00'!$A$1:$I$65536,COLUMN('[3]Congest May00-Oct00'!E$1:E$65536),FALSE)-VLOOKUP($E32,'[3]Congest May00-Oct00'!$A$1:$I$65536,COLUMN('[3]Congest May00-Oct00'!E$1:E$65536),FALSE)</f>
        <v>0</v>
      </c>
      <c r="Q32" s="19">
        <f>VLOOKUP($A32,'[3]Congest May00-Oct00'!$A$1:$I$65536,COLUMN('[3]Congest May00-Oct00'!F$1:F$65536),FALSE)-VLOOKUP($E32,'[3]Congest May00-Oct00'!$A$1:$I$65536,COLUMN('[3]Congest May00-Oct00'!F$1:F$65536),FALSE)</f>
        <v>0</v>
      </c>
      <c r="R32" s="19">
        <f>VLOOKUP($A32,'[3]Congest May00-Oct00'!$A$1:$I$65536,COLUMN('[3]Congest May00-Oct00'!G$1:G$65536),FALSE)-VLOOKUP($E32,'[3]Congest May00-Oct00'!$A$1:$I$65536,COLUMN('[3]Congest May00-Oct00'!G$1:G$65536),FALSE)</f>
        <v>0</v>
      </c>
      <c r="S32" s="19">
        <f>VLOOKUP($A32,'[3]Congest May00-Oct00'!$A$1:$I$65536,COLUMN('[3]Congest May00-Oct00'!H$1:H$65536),FALSE)-VLOOKUP($E32,'[3]Congest May00-Oct00'!$A$1:$I$65536,COLUMN('[3]Congest May00-Oct00'!H$1:H$65536),FALSE)</f>
        <v>0</v>
      </c>
      <c r="T32" s="19">
        <f>VLOOKUP($A32,'[3]Congest May00-Oct00'!$A$1:$I$65536,COLUMN('[3]Congest May00-Oct00'!I$1:I$65536),FALSE)-VLOOKUP($E32,'[3]Congest May00-Oct00'!$A$1:$I$65536,COLUMN('[3]Congest May00-Oct00'!I$1:I$65536),FALSE)</f>
        <v>0</v>
      </c>
      <c r="U32" s="53">
        <f>VLOOKUP($A32,'[3]Congest Nov00-Apr01'!$A$1:$I$65536,COLUMN('[3]Congest Nov00-Apr01'!D$1:D$65536),FALSE)-VLOOKUP($E32,'[3]Congest Nov00-Apr01'!$A$1:$I$65536,COLUMN('[3]Congest Nov00-Apr01'!D$1:D$65536),FALSE)</f>
        <v>44.730000000000018</v>
      </c>
      <c r="V32" s="53">
        <f>VLOOKUP($A32,'[3]Congest Nov00-Apr01'!$A$1:$I$65536,COLUMN('[3]Congest Nov00-Apr01'!E$1:E$65536),FALSE)-VLOOKUP($E32,'[3]Congest Nov00-Apr01'!$A$1:$I$65536,COLUMN('[3]Congest Nov00-Apr01'!E$1:E$65536),FALSE)</f>
        <v>0</v>
      </c>
      <c r="W32" s="53">
        <f>VLOOKUP($A32,'[3]Congest Nov00-Apr01'!$A$1:$I$65536,COLUMN('[3]Congest Nov00-Apr01'!F$1:F$65536),FALSE)-VLOOKUP($E32,'[3]Congest Nov00-Apr01'!$A$1:$I$65536,COLUMN('[3]Congest Nov00-Apr01'!F$1:F$65536),FALSE)</f>
        <v>0</v>
      </c>
      <c r="X32" s="53">
        <f>VLOOKUP($A32,'[3]Congest Nov00-Apr01'!$A$1:$I$65536,COLUMN('[3]Congest Nov00-Apr01'!G$1:G$65536),FALSE)-VLOOKUP($E32,'[3]Congest Nov00-Apr01'!$A$1:$I$65536,COLUMN('[3]Congest Nov00-Apr01'!G$1:G$65536),FALSE)</f>
        <v>0</v>
      </c>
      <c r="Y32" s="53">
        <f>VLOOKUP($A32,'[3]Congest Nov00-Apr01'!$A$1:$I$65536,COLUMN('[3]Congest Nov00-Apr01'!H$1:H$65536),FALSE)-VLOOKUP($E32,'[3]Congest Nov00-Apr01'!$A$1:$I$65536,COLUMN('[3]Congest Nov00-Apr01'!H$1:H$65536),FALSE)</f>
        <v>108.63999999999942</v>
      </c>
      <c r="Z32" s="53">
        <f>VLOOKUP($A32,'[3]Congest Nov00-Apr01'!$A$1:$I$65536,COLUMN('[3]Congest Nov00-Apr01'!I$1:I$65536),FALSE)-VLOOKUP($E32,'[3]Congest Nov00-Apr01'!$A$1:$I$65536,COLUMN('[3]Congest Nov00-Apr01'!I$1:I$65536),FALSE)</f>
        <v>0</v>
      </c>
      <c r="AA32" s="19">
        <f>VLOOKUP($A32,'[3]Congest May01-Oct01'!$A$1:$I$65536,COLUMN('[3]Congest May01-Oct01'!D$1:D$65536),FALSE)-VLOOKUP($E32,'[3]Congest May01-Oct01'!$A$1:$I$65536,COLUMN('[3]Congest May01-Oct01'!D$1:D$65536),FALSE)</f>
        <v>341.39999999999964</v>
      </c>
      <c r="AB32" s="19">
        <f>VLOOKUP($A32,'[3]Congest May01-Oct01'!$A$1:$I$65536,COLUMN('[3]Congest May01-Oct01'!E$1:E$65536),FALSE)-VLOOKUP($E32,'[3]Congest May01-Oct01'!$A$1:$I$65536,COLUMN('[3]Congest May01-Oct01'!E$1:E$65536),FALSE)</f>
        <v>0</v>
      </c>
      <c r="AC32" s="19">
        <f>VLOOKUP($A32,'[3]Congest May01-Oct01'!$A$1:$I$65536,COLUMN('[3]Congest May01-Oct01'!F$1:F$65536),FALSE)-VLOOKUP($E32,'[3]Congest May01-Oct01'!$A$1:$I$65536,COLUMN('[3]Congest May01-Oct01'!F$1:F$65536),FALSE)</f>
        <v>0</v>
      </c>
      <c r="AD32" s="19">
        <f>VLOOKUP($A32,'[3]Congest May01-Oct01'!$A$1:$I$65536,COLUMN('[3]Congest May01-Oct01'!G$1:G$65536),FALSE)-VLOOKUP($E32,'[3]Congest May01-Oct01'!$A$1:$I$65536,COLUMN('[3]Congest May01-Oct01'!G$1:G$65536),FALSE)</f>
        <v>23.360000000000127</v>
      </c>
      <c r="AE32" s="19">
        <f>VLOOKUP($A32,'[3]Congest May01-Oct01'!$A$1:$I$65536,COLUMN('[3]Congest May01-Oct01'!H$1:H$65536),FALSE)-VLOOKUP($E32,'[3]Congest May01-Oct01'!$A$1:$I$65536,COLUMN('[3]Congest May01-Oct01'!H$1:H$65536),FALSE)</f>
        <v>9.9999999999909051E-3</v>
      </c>
      <c r="AF32" s="19">
        <f>VLOOKUP($A32,'[3]Congest May01-Oct01'!$A$1:$I$65536,COLUMN('[3]Congest May01-Oct01'!I$1:I$65536),FALSE)-VLOOKUP($E32,'[3]Congest May01-Oct01'!$A$1:$I$65536,COLUMN('[3]Congest May01-Oct01'!I$1:I$65536),FALSE)</f>
        <v>1.999999999998181E-2</v>
      </c>
      <c r="AG32" s="23">
        <f t="shared" si="1"/>
        <v>518.1299999999992</v>
      </c>
      <c r="AI32" s="32">
        <v>-4900</v>
      </c>
      <c r="AJ32" s="32">
        <f>+H32*SUM(U32:AE32)</f>
        <v>7253.9599999999882</v>
      </c>
      <c r="AK32" s="32">
        <f t="shared" si="3"/>
        <v>12153.959999999988</v>
      </c>
      <c r="AL32" s="32"/>
      <c r="AQ32" s="19"/>
    </row>
    <row r="33" spans="1:43" x14ac:dyDescent="0.25">
      <c r="A33" s="3">
        <v>23541</v>
      </c>
      <c r="B33" s="3" t="s">
        <v>9</v>
      </c>
      <c r="C33" s="3" t="str">
        <f>+VLOOKUP(A33,[3]Congest!$A$1:$C$65536,3,FALSE)</f>
        <v>N.Y.C.</v>
      </c>
      <c r="D33" s="3"/>
      <c r="E33" s="7">
        <v>23786</v>
      </c>
      <c r="F33" s="4" t="s">
        <v>38</v>
      </c>
      <c r="G33" s="3" t="str">
        <f>+VLOOKUP(E33,[3]Congest!$A$1:$C$65536,3,FALSE)</f>
        <v>N.Y.C.</v>
      </c>
      <c r="H33" s="7">
        <v>85</v>
      </c>
      <c r="J33" s="7"/>
      <c r="M33" s="7">
        <v>85</v>
      </c>
      <c r="O33" s="59">
        <f>VLOOKUP($A33,'[3]Congest May00-Oct00'!$A$1:$I$65536,COLUMN('[3]Congest May00-Oct00'!D$1:D$65536),FALSE)-VLOOKUP($E33,'[3]Congest May00-Oct00'!$A$1:$I$65536,COLUMN('[3]Congest May00-Oct00'!D$1:D$65536),FALSE)</f>
        <v>-246.28999999999996</v>
      </c>
      <c r="P33" s="32">
        <f>VLOOKUP($A33,'[3]Congest May00-Oct00'!$A$1:$I$65536,COLUMN('[3]Congest May00-Oct00'!E$1:E$65536),FALSE)-VLOOKUP($E33,'[3]Congest May00-Oct00'!$A$1:$I$65536,COLUMN('[3]Congest May00-Oct00'!E$1:E$65536),FALSE)</f>
        <v>-4395.6000000000058</v>
      </c>
      <c r="Q33" s="32">
        <f>VLOOKUP($A33,'[3]Congest May00-Oct00'!$A$1:$I$65536,COLUMN('[3]Congest May00-Oct00'!F$1:F$65536),FALSE)-VLOOKUP($E33,'[3]Congest May00-Oct00'!$A$1:$I$65536,COLUMN('[3]Congest May00-Oct00'!F$1:F$65536),FALSE)</f>
        <v>-1932.3900000000012</v>
      </c>
      <c r="R33" s="32">
        <f>VLOOKUP($A33,'[3]Congest May00-Oct00'!$A$1:$I$65536,COLUMN('[3]Congest May00-Oct00'!G$1:G$65536),FALSE)-VLOOKUP($E33,'[3]Congest May00-Oct00'!$A$1:$I$65536,COLUMN('[3]Congest May00-Oct00'!G$1:G$65536),FALSE)</f>
        <v>-4048.3199999999997</v>
      </c>
      <c r="S33" s="32">
        <f>VLOOKUP($A33,'[3]Congest May00-Oct00'!$A$1:$I$65536,COLUMN('[3]Congest May00-Oct00'!H$1:H$65536),FALSE)-VLOOKUP($E33,'[3]Congest May00-Oct00'!$A$1:$I$65536,COLUMN('[3]Congest May00-Oct00'!H$1:H$65536),FALSE)</f>
        <v>0</v>
      </c>
      <c r="T33" s="32">
        <f>VLOOKUP($A33,'[3]Congest May00-Oct00'!$A$1:$I$65536,COLUMN('[3]Congest May00-Oct00'!I$1:I$65536),FALSE)-VLOOKUP($E33,'[3]Congest May00-Oct00'!$A$1:$I$65536,COLUMN('[3]Congest May00-Oct00'!I$1:I$65536),FALSE)</f>
        <v>0</v>
      </c>
      <c r="U33" s="53">
        <f>VLOOKUP($A33,'[3]Congest Nov00-Apr01'!$A$1:$I$65536,COLUMN('[3]Congest Nov00-Apr01'!D$1:D$65536),FALSE)-VLOOKUP($E33,'[3]Congest Nov00-Apr01'!$A$1:$I$65536,COLUMN('[3]Congest Nov00-Apr01'!D$1:D$65536),FALSE)</f>
        <v>0</v>
      </c>
      <c r="V33" s="53">
        <f>VLOOKUP($A33,'[3]Congest Nov00-Apr01'!$A$1:$I$65536,COLUMN('[3]Congest Nov00-Apr01'!E$1:E$65536),FALSE)-VLOOKUP($E33,'[3]Congest Nov00-Apr01'!$A$1:$I$65536,COLUMN('[3]Congest Nov00-Apr01'!E$1:E$65536),FALSE)</f>
        <v>0</v>
      </c>
      <c r="W33" s="53">
        <f>VLOOKUP($A33,'[3]Congest Nov00-Apr01'!$A$1:$I$65536,COLUMN('[3]Congest Nov00-Apr01'!F$1:F$65536),FALSE)-VLOOKUP($E33,'[3]Congest Nov00-Apr01'!$A$1:$I$65536,COLUMN('[3]Congest Nov00-Apr01'!F$1:F$65536),FALSE)</f>
        <v>0</v>
      </c>
      <c r="X33" s="53">
        <f>VLOOKUP($A33,'[3]Congest Nov00-Apr01'!$A$1:$I$65536,COLUMN('[3]Congest Nov00-Apr01'!G$1:G$65536),FALSE)-VLOOKUP($E33,'[3]Congest Nov00-Apr01'!$A$1:$I$65536,COLUMN('[3]Congest Nov00-Apr01'!G$1:G$65536),FALSE)</f>
        <v>-4.680000000000291</v>
      </c>
      <c r="Y33" s="53">
        <f>VLOOKUP($A33,'[3]Congest Nov00-Apr01'!$A$1:$I$65536,COLUMN('[3]Congest Nov00-Apr01'!H$1:H$65536),FALSE)-VLOOKUP($E33,'[3]Congest Nov00-Apr01'!$A$1:$I$65536,COLUMN('[3]Congest Nov00-Apr01'!H$1:H$65536),FALSE)</f>
        <v>0</v>
      </c>
      <c r="Z33" s="53">
        <f>VLOOKUP($A33,'[3]Congest Nov00-Apr01'!$A$1:$I$65536,COLUMN('[3]Congest Nov00-Apr01'!I$1:I$65536),FALSE)-VLOOKUP($E33,'[3]Congest Nov00-Apr01'!$A$1:$I$65536,COLUMN('[3]Congest Nov00-Apr01'!I$1:I$65536),FALSE)</f>
        <v>576.89999999999964</v>
      </c>
      <c r="AA33" s="32">
        <f>VLOOKUP($A33,'[3]Congest May01-Oct01'!$A$1:$I$65536,COLUMN('[3]Congest May01-Oct01'!D$1:D$65536),FALSE)-VLOOKUP($E33,'[3]Congest May01-Oct01'!$A$1:$I$65536,COLUMN('[3]Congest May01-Oct01'!D$1:D$65536),FALSE)</f>
        <v>-329.22000000000116</v>
      </c>
      <c r="AB33" s="32">
        <f>VLOOKUP($A33,'[3]Congest May01-Oct01'!$A$1:$I$65536,COLUMN('[3]Congest May01-Oct01'!E$1:E$65536),FALSE)-VLOOKUP($E33,'[3]Congest May01-Oct01'!$A$1:$I$65536,COLUMN('[3]Congest May01-Oct01'!E$1:E$65536),FALSE)</f>
        <v>0</v>
      </c>
      <c r="AC33" s="32">
        <f>VLOOKUP($A33,'[3]Congest May01-Oct01'!$A$1:$I$65536,COLUMN('[3]Congest May01-Oct01'!F$1:F$65536),FALSE)-VLOOKUP($E33,'[3]Congest May01-Oct01'!$A$1:$I$65536,COLUMN('[3]Congest May01-Oct01'!F$1:F$65536),FALSE)</f>
        <v>-422.46000000000026</v>
      </c>
      <c r="AD33" s="32">
        <f>VLOOKUP($A33,'[3]Congest May01-Oct01'!$A$1:$I$65536,COLUMN('[3]Congest May01-Oct01'!G$1:G$65536),FALSE)-VLOOKUP($E33,'[3]Congest May01-Oct01'!$A$1:$I$65536,COLUMN('[3]Congest May01-Oct01'!G$1:G$65536),FALSE)</f>
        <v>-2207.5900000000006</v>
      </c>
      <c r="AE33" s="19">
        <f>VLOOKUP($A33,'[3]Congest May01-Oct01'!$A$1:$I$65536,COLUMN('[3]Congest May01-Oct01'!H$1:H$65536),FALSE)-VLOOKUP($E33,'[3]Congest May01-Oct01'!$A$1:$I$65536,COLUMN('[3]Congest May01-Oct01'!H$1:H$65536),FALSE)</f>
        <v>-1262.72</v>
      </c>
      <c r="AF33" s="19">
        <f>VLOOKUP($A33,'[3]Congest May01-Oct01'!$A$1:$I$65536,COLUMN('[3]Congest May01-Oct01'!I$1:I$65536),FALSE)-VLOOKUP($E33,'[3]Congest May01-Oct01'!$A$1:$I$65536,COLUMN('[3]Congest May01-Oct01'!I$1:I$65536),FALSE)</f>
        <v>-868.56999999999994</v>
      </c>
      <c r="AG33" s="34">
        <f t="shared" si="1"/>
        <v>-2387.0500000000029</v>
      </c>
      <c r="AI33" s="32">
        <v>-34000</v>
      </c>
      <c r="AJ33" s="32">
        <f>+H33*SUM(U33:AE33)</f>
        <v>-310230.45000000024</v>
      </c>
      <c r="AK33" s="32">
        <f t="shared" si="3"/>
        <v>-276230.45000000024</v>
      </c>
      <c r="AL33" s="32"/>
      <c r="AM33" s="32">
        <f>+VLOOKUP($E33,[2]ACP!$A$1:$BE$65536,47,FALSE)-VLOOKUP($A33,[2]ACP!$A$1:$BE$65536,47,FALSE)</f>
        <v>-1132.2799999999988</v>
      </c>
      <c r="AN33" s="32">
        <f>+VLOOKUP($E33,[2]ACP!$A$1:$BE$65536,48,FALSE)-VLOOKUP($A33,[2]ACP!$A$1:$BE$65536,48,FALSE)</f>
        <v>-400</v>
      </c>
      <c r="AO33" s="32"/>
      <c r="AP33" s="32">
        <f>+VLOOKUP($E33,[2]ACP!$A$1:$BE$65536,57,FALSE)-VLOOKUP($A33,[2]ACP!$A$1:$BE$65536,57,FALSE)</f>
        <v>-2521.5299999999988</v>
      </c>
      <c r="AQ33" s="32"/>
    </row>
    <row r="34" spans="1:43" x14ac:dyDescent="0.25">
      <c r="A34" s="3">
        <v>23541</v>
      </c>
      <c r="B34" s="3" t="s">
        <v>9</v>
      </c>
      <c r="C34" s="3" t="str">
        <f>+VLOOKUP(A34,[3]Congest!$A$1:$C$65536,3,FALSE)</f>
        <v>N.Y.C.</v>
      </c>
      <c r="D34" s="3"/>
      <c r="E34" s="7">
        <v>61761</v>
      </c>
      <c r="F34" s="4" t="s">
        <v>2</v>
      </c>
      <c r="G34" s="3" t="str">
        <f>+VLOOKUP(E34,[3]Congest!$A$1:$C$65536,3,FALSE)</f>
        <v>N.Y.C.</v>
      </c>
      <c r="H34" s="7">
        <v>7</v>
      </c>
      <c r="J34" s="10">
        <v>-3</v>
      </c>
      <c r="N34" s="7">
        <v>10</v>
      </c>
      <c r="O34" s="57">
        <f>VLOOKUP($A34,'[3]Congest May00-Oct00'!$A$1:$I$65536,COLUMN('[3]Congest May00-Oct00'!D$1:D$65536),FALSE)-VLOOKUP($E34,'[3]Congest May00-Oct00'!$A$1:$I$65536,COLUMN('[3]Congest May00-Oct00'!D$1:D$65536),FALSE)</f>
        <v>372.97000000000116</v>
      </c>
      <c r="P34" s="19">
        <f>VLOOKUP($A34,'[3]Congest May00-Oct00'!$A$1:$I$65536,COLUMN('[3]Congest May00-Oct00'!E$1:E$65536),FALSE)-VLOOKUP($E34,'[3]Congest May00-Oct00'!$A$1:$I$65536,COLUMN('[3]Congest May00-Oct00'!E$1:E$65536),FALSE)</f>
        <v>355.09999999999491</v>
      </c>
      <c r="Q34" s="19">
        <f>VLOOKUP($A34,'[3]Congest May00-Oct00'!$A$1:$I$65536,COLUMN('[3]Congest May00-Oct00'!F$1:F$65536),FALSE)-VLOOKUP($E34,'[3]Congest May00-Oct00'!$A$1:$I$65536,COLUMN('[3]Congest May00-Oct00'!F$1:F$65536),FALSE)</f>
        <v>402.28999999999724</v>
      </c>
      <c r="R34" s="19">
        <f>VLOOKUP($A34,'[3]Congest May00-Oct00'!$A$1:$I$65536,COLUMN('[3]Congest May00-Oct00'!G$1:G$65536),FALSE)-VLOOKUP($E34,'[3]Congest May00-Oct00'!$A$1:$I$65536,COLUMN('[3]Congest May00-Oct00'!G$1:G$65536),FALSE)</f>
        <v>1065.7999999999956</v>
      </c>
      <c r="S34" s="19">
        <f>VLOOKUP($A34,'[3]Congest May00-Oct00'!$A$1:$I$65536,COLUMN('[3]Congest May00-Oct00'!H$1:H$65536),FALSE)-VLOOKUP($E34,'[3]Congest May00-Oct00'!$A$1:$I$65536,COLUMN('[3]Congest May00-Oct00'!H$1:H$65536),FALSE)</f>
        <v>772.57000000000016</v>
      </c>
      <c r="T34" s="19">
        <f>VLOOKUP($A34,'[3]Congest May00-Oct00'!$A$1:$I$65536,COLUMN('[3]Congest May00-Oct00'!I$1:I$65536),FALSE)-VLOOKUP($E34,'[3]Congest May00-Oct00'!$A$1:$I$65536,COLUMN('[3]Congest May00-Oct00'!I$1:I$65536),FALSE)</f>
        <v>36.099999999999909</v>
      </c>
      <c r="U34" s="53">
        <f>VLOOKUP($A34,'[3]Congest Nov00-Apr01'!$A$1:$I$65536,COLUMN('[3]Congest Nov00-Apr01'!D$1:D$65536),FALSE)-VLOOKUP($E34,'[3]Congest Nov00-Apr01'!$A$1:$I$65536,COLUMN('[3]Congest Nov00-Apr01'!D$1:D$65536),FALSE)</f>
        <v>220.47000000000025</v>
      </c>
      <c r="V34" s="53">
        <f>VLOOKUP($A34,'[3]Congest Nov00-Apr01'!$A$1:$I$65536,COLUMN('[3]Congest Nov00-Apr01'!E$1:E$65536),FALSE)-VLOOKUP($E34,'[3]Congest Nov00-Apr01'!$A$1:$I$65536,COLUMN('[3]Congest Nov00-Apr01'!E$1:E$65536),FALSE)</f>
        <v>1882.3499999999997</v>
      </c>
      <c r="W34" s="53">
        <f>VLOOKUP($A34,'[3]Congest Nov00-Apr01'!$A$1:$I$65536,COLUMN('[3]Congest Nov00-Apr01'!F$1:F$65536),FALSE)-VLOOKUP($E34,'[3]Congest Nov00-Apr01'!$A$1:$I$65536,COLUMN('[3]Congest Nov00-Apr01'!F$1:F$65536),FALSE)</f>
        <v>-731.30000000000109</v>
      </c>
      <c r="X34" s="53">
        <f>VLOOKUP($A34,'[3]Congest Nov00-Apr01'!$A$1:$I$65536,COLUMN('[3]Congest Nov00-Apr01'!G$1:G$65536),FALSE)-VLOOKUP($E34,'[3]Congest Nov00-Apr01'!$A$1:$I$65536,COLUMN('[3]Congest Nov00-Apr01'!G$1:G$65536),FALSE)</f>
        <v>1088.5699999999993</v>
      </c>
      <c r="Y34" s="53">
        <f>VLOOKUP($A34,'[3]Congest Nov00-Apr01'!$A$1:$I$65536,COLUMN('[3]Congest Nov00-Apr01'!H$1:H$65536),FALSE)-VLOOKUP($E34,'[3]Congest Nov00-Apr01'!$A$1:$I$65536,COLUMN('[3]Congest Nov00-Apr01'!H$1:H$65536),FALSE)</f>
        <v>-14.599999999999454</v>
      </c>
      <c r="Z34" s="53">
        <f>VLOOKUP($A34,'[3]Congest Nov00-Apr01'!$A$1:$I$65536,COLUMN('[3]Congest Nov00-Apr01'!I$1:I$65536),FALSE)-VLOOKUP($E34,'[3]Congest Nov00-Apr01'!$A$1:$I$65536,COLUMN('[3]Congest Nov00-Apr01'!I$1:I$65536),FALSE)</f>
        <v>858.19000000000142</v>
      </c>
      <c r="AA34" s="19">
        <f>VLOOKUP($A34,'[3]Congest May01-Oct01'!$A$1:$I$65536,COLUMN('[3]Congest May01-Oct01'!D$1:D$65536),FALSE)-VLOOKUP($E34,'[3]Congest May01-Oct01'!$A$1:$I$65536,COLUMN('[3]Congest May01-Oct01'!D$1:D$65536),FALSE)</f>
        <v>881.18000000000029</v>
      </c>
      <c r="AB34" s="19">
        <f>VLOOKUP($A34,'[3]Congest May01-Oct01'!$A$1:$I$65536,COLUMN('[3]Congest May01-Oct01'!E$1:E$65536),FALSE)-VLOOKUP($E34,'[3]Congest May01-Oct01'!$A$1:$I$65536,COLUMN('[3]Congest May01-Oct01'!E$1:E$65536),FALSE)</f>
        <v>2598.1500000000005</v>
      </c>
      <c r="AC34" s="19">
        <f>VLOOKUP($A34,'[3]Congest May01-Oct01'!$A$1:$I$65536,COLUMN('[3]Congest May01-Oct01'!F$1:F$65536),FALSE)-VLOOKUP($E34,'[3]Congest May01-Oct01'!$A$1:$I$65536,COLUMN('[3]Congest May01-Oct01'!F$1:F$65536),FALSE)</f>
        <v>2205.1000000000004</v>
      </c>
      <c r="AD34" s="19">
        <f>VLOOKUP($A34,'[3]Congest May01-Oct01'!$A$1:$I$65536,COLUMN('[3]Congest May01-Oct01'!G$1:G$65536),FALSE)-VLOOKUP($E34,'[3]Congest May01-Oct01'!$A$1:$I$65536,COLUMN('[3]Congest May01-Oct01'!G$1:G$65536),FALSE)</f>
        <v>432.13999999999942</v>
      </c>
      <c r="AE34" s="19">
        <f>VLOOKUP($A34,'[3]Congest May01-Oct01'!$A$1:$I$65536,COLUMN('[3]Congest May01-Oct01'!H$1:H$65536),FALSE)-VLOOKUP($E34,'[3]Congest May01-Oct01'!$A$1:$I$65536,COLUMN('[3]Congest May01-Oct01'!H$1:H$65536),FALSE)</f>
        <v>57.889999999999986</v>
      </c>
      <c r="AF34" s="19">
        <f>VLOOKUP($A34,'[3]Congest May01-Oct01'!$A$1:$I$65536,COLUMN('[3]Congest May01-Oct01'!I$1:I$65536),FALSE)-VLOOKUP($E34,'[3]Congest May01-Oct01'!$A$1:$I$65536,COLUMN('[3]Congest May01-Oct01'!I$1:I$65536),FALSE)</f>
        <v>166.39</v>
      </c>
      <c r="AG34" s="23">
        <f t="shared" si="1"/>
        <v>10228.920000000002</v>
      </c>
      <c r="AI34" s="32">
        <f>74271.9-30000</f>
        <v>44271.899999999994</v>
      </c>
      <c r="AJ34" s="32">
        <f>+N34*SUM(U34:AE34)+J34*SUM(AA34:AE34)</f>
        <v>76258.01999999999</v>
      </c>
      <c r="AK34" s="32">
        <f t="shared" si="3"/>
        <v>31986.119999999995</v>
      </c>
      <c r="AL34" s="32"/>
      <c r="AQ34" s="19"/>
    </row>
    <row r="35" spans="1:43" x14ac:dyDescent="0.25">
      <c r="A35" s="3">
        <v>23565</v>
      </c>
      <c r="B35" s="3" t="s">
        <v>44</v>
      </c>
      <c r="C35" s="3" t="str">
        <f>+VLOOKUP(A35,[3]Congest!$A$1:$C$65536,3,FALSE)</f>
        <v>WEST</v>
      </c>
      <c r="D35" s="3"/>
      <c r="E35" s="7">
        <v>24039</v>
      </c>
      <c r="F35" s="4" t="s">
        <v>17</v>
      </c>
      <c r="G35" s="3" t="str">
        <f>+VLOOKUP(E35,[3]Congest!$A$1:$C$65536,3,FALSE)</f>
        <v>WEST</v>
      </c>
      <c r="H35" s="8">
        <v>36</v>
      </c>
      <c r="K35" s="7">
        <v>36</v>
      </c>
      <c r="O35" s="57">
        <f>VLOOKUP($A35,'[3]Congest May00-Oct00'!$A$1:$I$65536,COLUMN('[3]Congest May00-Oct00'!D$1:D$65536),FALSE)-VLOOKUP($E35,'[3]Congest May00-Oct00'!$A$1:$I$65536,COLUMN('[3]Congest May00-Oct00'!D$1:D$65536),FALSE)</f>
        <v>-54.50999999999965</v>
      </c>
      <c r="P35" s="19">
        <f>VLOOKUP($A35,'[3]Congest May00-Oct00'!$A$1:$I$65536,COLUMN('[3]Congest May00-Oct00'!E$1:E$65536),FALSE)-VLOOKUP($E35,'[3]Congest May00-Oct00'!$A$1:$I$65536,COLUMN('[3]Congest May00-Oct00'!E$1:E$65536),FALSE)</f>
        <v>-175.11000000000013</v>
      </c>
      <c r="Q35" s="19">
        <f>VLOOKUP($A35,'[3]Congest May00-Oct00'!$A$1:$I$65536,COLUMN('[3]Congest May00-Oct00'!F$1:F$65536),FALSE)-VLOOKUP($E35,'[3]Congest May00-Oct00'!$A$1:$I$65536,COLUMN('[3]Congest May00-Oct00'!F$1:F$65536),FALSE)</f>
        <v>-66.800000000000182</v>
      </c>
      <c r="R35" s="19">
        <f>VLOOKUP($A35,'[3]Congest May00-Oct00'!$A$1:$I$65536,COLUMN('[3]Congest May00-Oct00'!G$1:G$65536),FALSE)-VLOOKUP($E35,'[3]Congest May00-Oct00'!$A$1:$I$65536,COLUMN('[3]Congest May00-Oct00'!G$1:G$65536),FALSE)</f>
        <v>429.13999999999987</v>
      </c>
      <c r="S35" s="19">
        <f>VLOOKUP($A35,'[3]Congest May00-Oct00'!$A$1:$I$65536,COLUMN('[3]Congest May00-Oct00'!H$1:H$65536),FALSE)-VLOOKUP($E35,'[3]Congest May00-Oct00'!$A$1:$I$65536,COLUMN('[3]Congest May00-Oct00'!H$1:H$65536),FALSE)</f>
        <v>-30.250000000000057</v>
      </c>
      <c r="T35" s="19">
        <f>VLOOKUP($A35,'[3]Congest May00-Oct00'!$A$1:$I$65536,COLUMN('[3]Congest May00-Oct00'!I$1:I$65536),FALSE)-VLOOKUP($E35,'[3]Congest May00-Oct00'!$A$1:$I$65536,COLUMN('[3]Congest May00-Oct00'!I$1:I$65536),FALSE)</f>
        <v>-24.820000000000022</v>
      </c>
      <c r="U35" s="53">
        <f>VLOOKUP($A35,'[3]Congest Nov00-Apr01'!$A$1:$I$65536,COLUMN('[3]Congest Nov00-Apr01'!D$1:D$65536),FALSE)-VLOOKUP($E35,'[3]Congest Nov00-Apr01'!$A$1:$I$65536,COLUMN('[3]Congest Nov00-Apr01'!D$1:D$65536),FALSE)</f>
        <v>-37.660000000000025</v>
      </c>
      <c r="V35" s="53">
        <f>VLOOKUP($A35,'[3]Congest Nov00-Apr01'!$A$1:$I$65536,COLUMN('[3]Congest Nov00-Apr01'!E$1:E$65536),FALSE)-VLOOKUP($E35,'[3]Congest Nov00-Apr01'!$A$1:$I$65536,COLUMN('[3]Congest Nov00-Apr01'!E$1:E$65536),FALSE)</f>
        <v>-5.1200000000000045</v>
      </c>
      <c r="W35" s="53">
        <f>VLOOKUP($A35,'[3]Congest Nov00-Apr01'!$A$1:$I$65536,COLUMN('[3]Congest Nov00-Apr01'!F$1:F$65536),FALSE)-VLOOKUP($E35,'[3]Congest Nov00-Apr01'!$A$1:$I$65536,COLUMN('[3]Congest Nov00-Apr01'!F$1:F$65536),FALSE)</f>
        <v>-42.219999999999857</v>
      </c>
      <c r="X35" s="53">
        <f>VLOOKUP($A35,'[3]Congest Nov00-Apr01'!$A$1:$I$65536,COLUMN('[3]Congest Nov00-Apr01'!G$1:G$65536),FALSE)-VLOOKUP($E35,'[3]Congest Nov00-Apr01'!$A$1:$I$65536,COLUMN('[3]Congest Nov00-Apr01'!G$1:G$65536),FALSE)</f>
        <v>-24.460000000000093</v>
      </c>
      <c r="Y35" s="53">
        <f>VLOOKUP($A35,'[3]Congest Nov00-Apr01'!$A$1:$I$65536,COLUMN('[3]Congest Nov00-Apr01'!H$1:H$65536),FALSE)-VLOOKUP($E35,'[3]Congest Nov00-Apr01'!$A$1:$I$65536,COLUMN('[3]Congest Nov00-Apr01'!H$1:H$65536),FALSE)</f>
        <v>-30.459999999999923</v>
      </c>
      <c r="Z35" s="53">
        <f>VLOOKUP($A35,'[3]Congest Nov00-Apr01'!$A$1:$I$65536,COLUMN('[3]Congest Nov00-Apr01'!I$1:I$65536),FALSE)-VLOOKUP($E35,'[3]Congest Nov00-Apr01'!$A$1:$I$65536,COLUMN('[3]Congest Nov00-Apr01'!I$1:I$65536),FALSE)</f>
        <v>-7.9799999999999613</v>
      </c>
      <c r="AA35" s="19">
        <f>VLOOKUP($A35,'[3]Congest May01-Oct01'!$A$1:$I$65536,COLUMN('[3]Congest May01-Oct01'!D$1:D$65536),FALSE)-VLOOKUP($E35,'[3]Congest May01-Oct01'!$A$1:$I$65536,COLUMN('[3]Congest May01-Oct01'!D$1:D$65536),FALSE)</f>
        <v>-33.390000000000072</v>
      </c>
      <c r="AB35" s="19">
        <f>VLOOKUP($A35,'[3]Congest May01-Oct01'!$A$1:$I$65536,COLUMN('[3]Congest May01-Oct01'!E$1:E$65536),FALSE)-VLOOKUP($E35,'[3]Congest May01-Oct01'!$A$1:$I$65536,COLUMN('[3]Congest May01-Oct01'!E$1:E$65536),FALSE)</f>
        <v>-49.56</v>
      </c>
      <c r="AC35" s="19">
        <f>VLOOKUP($A35,'[3]Congest May01-Oct01'!$A$1:$I$65536,COLUMN('[3]Congest May01-Oct01'!F$1:F$65536),FALSE)-VLOOKUP($E35,'[3]Congest May01-Oct01'!$A$1:$I$65536,COLUMN('[3]Congest May01-Oct01'!F$1:F$65536),FALSE)</f>
        <v>-16.25</v>
      </c>
      <c r="AD35" s="19">
        <f>VLOOKUP($A35,'[3]Congest May01-Oct01'!$A$1:$I$65536,COLUMN('[3]Congest May01-Oct01'!G$1:G$65536),FALSE)-VLOOKUP($E35,'[3]Congest May01-Oct01'!$A$1:$I$65536,COLUMN('[3]Congest May01-Oct01'!G$1:G$65536),FALSE)</f>
        <v>-0.25</v>
      </c>
      <c r="AE35" s="19">
        <f>VLOOKUP($A35,'[3]Congest May01-Oct01'!$A$1:$I$65536,COLUMN('[3]Congest May01-Oct01'!H$1:H$65536),FALSE)-VLOOKUP($E35,'[3]Congest May01-Oct01'!$A$1:$I$65536,COLUMN('[3]Congest May01-Oct01'!H$1:H$65536),FALSE)</f>
        <v>0</v>
      </c>
      <c r="AF35" s="19">
        <f>VLOOKUP($A35,'[3]Congest May01-Oct01'!$A$1:$I$65536,COLUMN('[3]Congest May01-Oct01'!I$1:I$65536),FALSE)-VLOOKUP($E35,'[3]Congest May01-Oct01'!$A$1:$I$65536,COLUMN('[3]Congest May01-Oct01'!I$1:I$65536),FALSE)</f>
        <v>-0.64000000000000012</v>
      </c>
      <c r="AG35" s="23">
        <f t="shared" si="1"/>
        <v>-302.42</v>
      </c>
      <c r="AI35" s="32">
        <v>-89999.64</v>
      </c>
      <c r="AJ35" s="32">
        <f>+K35*SUM(U35:AE35)</f>
        <v>-8904.5999999999985</v>
      </c>
      <c r="AK35" s="32">
        <f t="shared" si="3"/>
        <v>81095.040000000008</v>
      </c>
      <c r="AL35" s="32"/>
      <c r="AM35" s="32">
        <f>+VLOOKUP($E35,[2]ACP!$A$1:$BE$65536,47,FALSE)-VLOOKUP($A35,[2]ACP!$A$1:$BE$65536,47,FALSE)</f>
        <v>-1071.7800000000007</v>
      </c>
      <c r="AN35" s="32">
        <f>+VLOOKUP($E35,[2]ACP!$A$1:$BE$65536,48,FALSE)-VLOOKUP($A35,[2]ACP!$A$1:$BE$65536,48,FALSE)</f>
        <v>-1760.0699999999997</v>
      </c>
      <c r="AO35" s="32"/>
      <c r="AP35" s="32">
        <f>+VLOOKUP($E35,[2]ACP!$A$1:$BE$65536,57,FALSE)-VLOOKUP($A35,[2]ACP!$A$1:$BE$65536,57,FALSE)</f>
        <v>-1844.8600000000006</v>
      </c>
      <c r="AQ35" s="19"/>
    </row>
    <row r="36" spans="1:43" x14ac:dyDescent="0.25">
      <c r="A36" s="3">
        <v>23571</v>
      </c>
      <c r="B36" s="3" t="s">
        <v>45</v>
      </c>
      <c r="C36" s="3" t="str">
        <f>+VLOOKUP(A36,[3]Congest!$A$1:$C$65536,3,FALSE)</f>
        <v>CAPITL</v>
      </c>
      <c r="D36" s="3"/>
      <c r="E36" s="7">
        <v>23799</v>
      </c>
      <c r="F36" s="4" t="s">
        <v>46</v>
      </c>
      <c r="G36" s="3" t="str">
        <f>+VLOOKUP(E36,[3]Congest!$A$1:$C$65536,3,FALSE)</f>
        <v>CAPITL</v>
      </c>
      <c r="H36" s="7">
        <v>50</v>
      </c>
      <c r="J36" s="10">
        <v>50</v>
      </c>
      <c r="O36" s="57">
        <f>VLOOKUP($A36,'[3]Congest May00-Oct00'!$A$1:$I$65536,COLUMN('[3]Congest May00-Oct00'!D$1:D$65536),FALSE)-VLOOKUP($E36,'[3]Congest May00-Oct00'!$A$1:$I$65536,COLUMN('[3]Congest May00-Oct00'!D$1:D$65536),FALSE)</f>
        <v>-79.249999999998181</v>
      </c>
      <c r="P36" s="19">
        <f>VLOOKUP($A36,'[3]Congest May00-Oct00'!$A$1:$I$65536,COLUMN('[3]Congest May00-Oct00'!E$1:E$65536),FALSE)-VLOOKUP($E36,'[3]Congest May00-Oct00'!$A$1:$I$65536,COLUMN('[3]Congest May00-Oct00'!E$1:E$65536),FALSE)</f>
        <v>-169.96999999999025</v>
      </c>
      <c r="Q36" s="19">
        <f>VLOOKUP($A36,'[3]Congest May00-Oct00'!$A$1:$I$65536,COLUMN('[3]Congest May00-Oct00'!F$1:F$65536),FALSE)-VLOOKUP($E36,'[3]Congest May00-Oct00'!$A$1:$I$65536,COLUMN('[3]Congest May00-Oct00'!F$1:F$65536),FALSE)</f>
        <v>-120.25</v>
      </c>
      <c r="R36" s="19">
        <f>VLOOKUP($A36,'[3]Congest May00-Oct00'!$A$1:$I$65536,COLUMN('[3]Congest May00-Oct00'!G$1:G$65536),FALSE)-VLOOKUP($E36,'[3]Congest May00-Oct00'!$A$1:$I$65536,COLUMN('[3]Congest May00-Oct00'!G$1:G$65536),FALSE)</f>
        <v>-137.21999999999753</v>
      </c>
      <c r="S36" s="19">
        <f>VLOOKUP($A36,'[3]Congest May00-Oct00'!$A$1:$I$65536,COLUMN('[3]Congest May00-Oct00'!H$1:H$65536),FALSE)-VLOOKUP($E36,'[3]Congest May00-Oct00'!$A$1:$I$65536,COLUMN('[3]Congest May00-Oct00'!H$1:H$65536),FALSE)</f>
        <v>-23.819999999999709</v>
      </c>
      <c r="T36" s="19">
        <f>VLOOKUP($A36,'[3]Congest May00-Oct00'!$A$1:$I$65536,COLUMN('[3]Congest May00-Oct00'!I$1:I$65536),FALSE)-VLOOKUP($E36,'[3]Congest May00-Oct00'!$A$1:$I$65536,COLUMN('[3]Congest May00-Oct00'!I$1:I$65536),FALSE)</f>
        <v>-8.75</v>
      </c>
      <c r="U36" s="53">
        <f>VLOOKUP($A36,'[3]Congest Nov00-Apr01'!$A$1:$I$65536,COLUMN('[3]Congest Nov00-Apr01'!D$1:D$65536),FALSE)-VLOOKUP($E36,'[3]Congest Nov00-Apr01'!$A$1:$I$65536,COLUMN('[3]Congest Nov00-Apr01'!D$1:D$65536),FALSE)</f>
        <v>-30.730000000000018</v>
      </c>
      <c r="V36" s="53">
        <f>VLOOKUP($A36,'[3]Congest Nov00-Apr01'!$A$1:$I$65536,COLUMN('[3]Congest Nov00-Apr01'!E$1:E$65536),FALSE)-VLOOKUP($E36,'[3]Congest Nov00-Apr01'!$A$1:$I$65536,COLUMN('[3]Congest Nov00-Apr01'!E$1:E$65536),FALSE)</f>
        <v>-6.5000000000001137</v>
      </c>
      <c r="W36" s="53">
        <f>VLOOKUP($A36,'[3]Congest Nov00-Apr01'!$A$1:$I$65536,COLUMN('[3]Congest Nov00-Apr01'!F$1:F$65536),FALSE)-VLOOKUP($E36,'[3]Congest Nov00-Apr01'!$A$1:$I$65536,COLUMN('[3]Congest Nov00-Apr01'!F$1:F$65536),FALSE)</f>
        <v>-28.419999999998709</v>
      </c>
      <c r="X36" s="53">
        <f>VLOOKUP($A36,'[3]Congest Nov00-Apr01'!$A$1:$I$65536,COLUMN('[3]Congest Nov00-Apr01'!G$1:G$65536),FALSE)-VLOOKUP($E36,'[3]Congest Nov00-Apr01'!$A$1:$I$65536,COLUMN('[3]Congest Nov00-Apr01'!G$1:G$65536),FALSE)</f>
        <v>-21.880000000000564</v>
      </c>
      <c r="Y36" s="53">
        <f>VLOOKUP($A36,'[3]Congest Nov00-Apr01'!$A$1:$I$65536,COLUMN('[3]Congest Nov00-Apr01'!H$1:H$65536),FALSE)-VLOOKUP($E36,'[3]Congest Nov00-Apr01'!$A$1:$I$65536,COLUMN('[3]Congest Nov00-Apr01'!H$1:H$65536),FALSE)</f>
        <v>-31.879999999999654</v>
      </c>
      <c r="Z36" s="53">
        <f>VLOOKUP($A36,'[3]Congest Nov00-Apr01'!$A$1:$I$65536,COLUMN('[3]Congest Nov00-Apr01'!I$1:I$65536),FALSE)-VLOOKUP($E36,'[3]Congest Nov00-Apr01'!$A$1:$I$65536,COLUMN('[3]Congest Nov00-Apr01'!I$1:I$65536),FALSE)</f>
        <v>-16.620000000000346</v>
      </c>
      <c r="AA36" s="19">
        <f>VLOOKUP($A36,'[3]Congest May01-Oct01'!$A$1:$I$65536,COLUMN('[3]Congest May01-Oct01'!D$1:D$65536),FALSE)-VLOOKUP($E36,'[3]Congest May01-Oct01'!$A$1:$I$65536,COLUMN('[3]Congest May01-Oct01'!D$1:D$65536),FALSE)</f>
        <v>-104.50999999999976</v>
      </c>
      <c r="AB36" s="19">
        <f>VLOOKUP($A36,'[3]Congest May01-Oct01'!$A$1:$I$65536,COLUMN('[3]Congest May01-Oct01'!E$1:E$65536),FALSE)-VLOOKUP($E36,'[3]Congest May01-Oct01'!$A$1:$I$65536,COLUMN('[3]Congest May01-Oct01'!E$1:E$65536),FALSE)</f>
        <v>-24.799999999999955</v>
      </c>
      <c r="AC36" s="19">
        <f>VLOOKUP($A36,'[3]Congest May01-Oct01'!$A$1:$I$65536,COLUMN('[3]Congest May01-Oct01'!F$1:F$65536),FALSE)-VLOOKUP($E36,'[3]Congest May01-Oct01'!$A$1:$I$65536,COLUMN('[3]Congest May01-Oct01'!F$1:F$65536),FALSE)</f>
        <v>-7.2400000000000091</v>
      </c>
      <c r="AD36" s="19">
        <f>VLOOKUP($A36,'[3]Congest May01-Oct01'!$A$1:$I$65536,COLUMN('[3]Congest May01-Oct01'!G$1:G$65536),FALSE)-VLOOKUP($E36,'[3]Congest May01-Oct01'!$A$1:$I$65536,COLUMN('[3]Congest May01-Oct01'!G$1:G$65536),FALSE)</f>
        <v>-17.890000000000327</v>
      </c>
      <c r="AE36" s="19">
        <f>VLOOKUP($A36,'[3]Congest May01-Oct01'!$A$1:$I$65536,COLUMN('[3]Congest May01-Oct01'!H$1:H$65536),FALSE)-VLOOKUP($E36,'[3]Congest May01-Oct01'!$A$1:$I$65536,COLUMN('[3]Congest May01-Oct01'!H$1:H$65536),FALSE)</f>
        <v>-9.9999999999997868E-3</v>
      </c>
      <c r="AF36" s="19">
        <f>VLOOKUP($A36,'[3]Congest May01-Oct01'!$A$1:$I$65536,COLUMN('[3]Congest May01-Oct01'!I$1:I$65536),FALSE)-VLOOKUP($E36,'[3]Congest May01-Oct01'!$A$1:$I$65536,COLUMN('[3]Congest May01-Oct01'!I$1:I$65536),FALSE)</f>
        <v>-0.22999999999999998</v>
      </c>
      <c r="AG36" s="23">
        <f t="shared" si="1"/>
        <v>-323.03999999999917</v>
      </c>
      <c r="AI36" s="32">
        <v>-70055.5</v>
      </c>
      <c r="AJ36" s="32">
        <f>+H36*SUM(AA36:AE36)</f>
        <v>-7722.5000000000018</v>
      </c>
      <c r="AK36" s="32">
        <f t="shared" si="3"/>
        <v>62333</v>
      </c>
      <c r="AL36" s="32"/>
      <c r="AQ36" s="19"/>
    </row>
    <row r="37" spans="1:43" x14ac:dyDescent="0.25">
      <c r="A37" s="3">
        <v>23575</v>
      </c>
      <c r="B37" s="3" t="s">
        <v>47</v>
      </c>
      <c r="C37" s="3" t="str">
        <f>+VLOOKUP(A37,[3]Congest!$A$1:$C$65536,3,FALSE)</f>
        <v>CENTRL</v>
      </c>
      <c r="D37" s="3"/>
      <c r="E37" s="7">
        <v>23613</v>
      </c>
      <c r="F37" s="4" t="s">
        <v>48</v>
      </c>
      <c r="G37" s="3" t="str">
        <f>+VLOOKUP(E37,[3]Congest!$A$1:$C$65536,3,FALSE)</f>
        <v>CENTRL</v>
      </c>
      <c r="H37" s="8">
        <v>55</v>
      </c>
      <c r="K37" s="7">
        <v>20</v>
      </c>
      <c r="N37" s="7">
        <v>35</v>
      </c>
      <c r="O37" s="57">
        <f>VLOOKUP($A37,'[3]Congest May00-Oct00'!$A$1:$I$65536,COLUMN('[3]Congest May00-Oct00'!D$1:D$65536),FALSE)-VLOOKUP($E37,'[3]Congest May00-Oct00'!$A$1:$I$65536,COLUMN('[3]Congest May00-Oct00'!D$1:D$65536),FALSE)</f>
        <v>1892.29</v>
      </c>
      <c r="P37" s="19">
        <f>VLOOKUP($A37,'[3]Congest May00-Oct00'!$A$1:$I$65536,COLUMN('[3]Congest May00-Oct00'!E$1:E$65536),FALSE)-VLOOKUP($E37,'[3]Congest May00-Oct00'!$A$1:$I$65536,COLUMN('[3]Congest May00-Oct00'!E$1:E$65536),FALSE)</f>
        <v>153.36000000000013</v>
      </c>
      <c r="Q37" s="19">
        <f>VLOOKUP($A37,'[3]Congest May00-Oct00'!$A$1:$I$65536,COLUMN('[3]Congest May00-Oct00'!F$1:F$65536),FALSE)-VLOOKUP($E37,'[3]Congest May00-Oct00'!$A$1:$I$65536,COLUMN('[3]Congest May00-Oct00'!F$1:F$65536),FALSE)</f>
        <v>8234.57</v>
      </c>
      <c r="R37" s="19">
        <f>VLOOKUP($A37,'[3]Congest May00-Oct00'!$A$1:$I$65536,COLUMN('[3]Congest May00-Oct00'!G$1:G$65536),FALSE)-VLOOKUP($E37,'[3]Congest May00-Oct00'!$A$1:$I$65536,COLUMN('[3]Congest May00-Oct00'!G$1:G$65536),FALSE)</f>
        <v>2225.79</v>
      </c>
      <c r="S37" s="19">
        <f>VLOOKUP($A37,'[3]Congest May00-Oct00'!$A$1:$I$65536,COLUMN('[3]Congest May00-Oct00'!H$1:H$65536),FALSE)-VLOOKUP($E37,'[3]Congest May00-Oct00'!$A$1:$I$65536,COLUMN('[3]Congest May00-Oct00'!H$1:H$65536),FALSE)</f>
        <v>22.210000000000022</v>
      </c>
      <c r="T37" s="19">
        <f>VLOOKUP($A37,'[3]Congest May00-Oct00'!$A$1:$I$65536,COLUMN('[3]Congest May00-Oct00'!I$1:I$65536),FALSE)-VLOOKUP($E37,'[3]Congest May00-Oct00'!$A$1:$I$65536,COLUMN('[3]Congest May00-Oct00'!I$1:I$65536),FALSE)</f>
        <v>2526.41</v>
      </c>
      <c r="U37" s="53">
        <f>VLOOKUP($A37,'[3]Congest Nov00-Apr01'!$A$1:$I$65536,COLUMN('[3]Congest Nov00-Apr01'!D$1:D$65536),FALSE)-VLOOKUP($E37,'[3]Congest Nov00-Apr01'!$A$1:$I$65536,COLUMN('[3]Congest Nov00-Apr01'!D$1:D$65536),FALSE)</f>
        <v>20.329999999999984</v>
      </c>
      <c r="V37" s="53">
        <f>VLOOKUP($A37,'[3]Congest Nov00-Apr01'!$A$1:$I$65536,COLUMN('[3]Congest Nov00-Apr01'!E$1:E$65536),FALSE)-VLOOKUP($E37,'[3]Congest Nov00-Apr01'!$A$1:$I$65536,COLUMN('[3]Congest Nov00-Apr01'!E$1:E$65536),FALSE)</f>
        <v>416.24</v>
      </c>
      <c r="W37" s="53">
        <f>VLOOKUP($A37,'[3]Congest Nov00-Apr01'!$A$1:$I$65536,COLUMN('[3]Congest Nov00-Apr01'!F$1:F$65536),FALSE)-VLOOKUP($E37,'[3]Congest Nov00-Apr01'!$A$1:$I$65536,COLUMN('[3]Congest Nov00-Apr01'!F$1:F$65536),FALSE)</f>
        <v>25.100000000000051</v>
      </c>
      <c r="X37" s="53">
        <f>VLOOKUP($A37,'[3]Congest Nov00-Apr01'!$A$1:$I$65536,COLUMN('[3]Congest Nov00-Apr01'!G$1:G$65536),FALSE)-VLOOKUP($E37,'[3]Congest Nov00-Apr01'!$A$1:$I$65536,COLUMN('[3]Congest Nov00-Apr01'!G$1:G$65536),FALSE)</f>
        <v>73.139999999999986</v>
      </c>
      <c r="Y37" s="53">
        <f>VLOOKUP($A37,'[3]Congest Nov00-Apr01'!$A$1:$I$65536,COLUMN('[3]Congest Nov00-Apr01'!H$1:H$65536),FALSE)-VLOOKUP($E37,'[3]Congest Nov00-Apr01'!$A$1:$I$65536,COLUMN('[3]Congest Nov00-Apr01'!H$1:H$65536),FALSE)</f>
        <v>17.27000000000001</v>
      </c>
      <c r="Z37" s="53">
        <f>VLOOKUP($A37,'[3]Congest Nov00-Apr01'!$A$1:$I$65536,COLUMN('[3]Congest Nov00-Apr01'!I$1:I$65536),FALSE)-VLOOKUP($E37,'[3]Congest Nov00-Apr01'!$A$1:$I$65536,COLUMN('[3]Congest Nov00-Apr01'!I$1:I$65536),FALSE)</f>
        <v>3.2200000000000024</v>
      </c>
      <c r="AA37" s="19">
        <f>VLOOKUP($A37,'[3]Congest May01-Oct01'!$A$1:$I$65536,COLUMN('[3]Congest May01-Oct01'!D$1:D$65536),FALSE)-VLOOKUP($E37,'[3]Congest May01-Oct01'!$A$1:$I$65536,COLUMN('[3]Congest May01-Oct01'!D$1:D$65536),FALSE)</f>
        <v>12.410000000000011</v>
      </c>
      <c r="AB37" s="19">
        <f>VLOOKUP($A37,'[3]Congest May01-Oct01'!$A$1:$I$65536,COLUMN('[3]Congest May01-Oct01'!E$1:E$65536),FALSE)-VLOOKUP($E37,'[3]Congest May01-Oct01'!$A$1:$I$65536,COLUMN('[3]Congest May01-Oct01'!E$1:E$65536),FALSE)</f>
        <v>376.5200000000001</v>
      </c>
      <c r="AC37" s="19">
        <f>VLOOKUP($A37,'[3]Congest May01-Oct01'!$A$1:$I$65536,COLUMN('[3]Congest May01-Oct01'!F$1:F$65536),FALSE)-VLOOKUP($E37,'[3]Congest May01-Oct01'!$A$1:$I$65536,COLUMN('[3]Congest May01-Oct01'!F$1:F$65536),FALSE)</f>
        <v>3.0999999999999979</v>
      </c>
      <c r="AD37" s="19">
        <f>VLOOKUP($A37,'[3]Congest May01-Oct01'!$A$1:$I$65536,COLUMN('[3]Congest May01-Oct01'!G$1:G$65536),FALSE)-VLOOKUP($E37,'[3]Congest May01-Oct01'!$A$1:$I$65536,COLUMN('[3]Congest May01-Oct01'!G$1:G$65536),FALSE)</f>
        <v>13.38000000000001</v>
      </c>
      <c r="AE37" s="19">
        <f>VLOOKUP($A37,'[3]Congest May01-Oct01'!$A$1:$I$65536,COLUMN('[3]Congest May01-Oct01'!H$1:H$65536),FALSE)-VLOOKUP($E37,'[3]Congest May01-Oct01'!$A$1:$I$65536,COLUMN('[3]Congest May01-Oct01'!H$1:H$65536),FALSE)</f>
        <v>0</v>
      </c>
      <c r="AF37" s="19">
        <f>VLOOKUP($A37,'[3]Congest May01-Oct01'!$A$1:$I$65536,COLUMN('[3]Congest May01-Oct01'!I$1:I$65536),FALSE)-VLOOKUP($E37,'[3]Congest May01-Oct01'!$A$1:$I$65536,COLUMN('[3]Congest May01-Oct01'!I$1:I$65536),FALSE)</f>
        <v>56.120000000000005</v>
      </c>
      <c r="AG37" s="23">
        <f t="shared" si="1"/>
        <v>3509.329999999999</v>
      </c>
      <c r="AI37" s="32">
        <f>19363.6+48567.85</f>
        <v>67931.45</v>
      </c>
      <c r="AJ37" s="32">
        <f>+H37*SUM(U37:AE37)</f>
        <v>52839.05000000001</v>
      </c>
      <c r="AK37" s="32">
        <f t="shared" si="3"/>
        <v>-15092.399999999987</v>
      </c>
      <c r="AL37" s="32"/>
      <c r="AM37" s="32">
        <f>+VLOOKUP($E37,[2]ACP!$A$1:$BE$65536,47,FALSE)-VLOOKUP($A37,[2]ACP!$A$1:$BE$65536,47,FALSE)</f>
        <v>8840.86</v>
      </c>
      <c r="AN37" s="32">
        <f>+VLOOKUP($E37,[2]ACP!$A$1:$BE$65536,48,FALSE)-VLOOKUP($A37,[2]ACP!$A$1:$BE$65536,48,FALSE)</f>
        <v>14341.84</v>
      </c>
      <c r="AO37" s="32"/>
      <c r="AP37" s="32">
        <f>+VLOOKUP($E37,[2]ACP!$A$1:$BE$65536,57,FALSE)-VLOOKUP($A37,[2]ACP!$A$1:$BE$65536,57,FALSE)</f>
        <v>1197.1199999999999</v>
      </c>
      <c r="AQ37" s="19"/>
    </row>
    <row r="38" spans="1:43" x14ac:dyDescent="0.25">
      <c r="A38" s="3">
        <v>23620</v>
      </c>
      <c r="B38" s="3" t="s">
        <v>74</v>
      </c>
      <c r="C38" s="3" t="str">
        <f>+VLOOKUP(A38,[3]Congest!$A$1:$C$65536,3,FALSE)</f>
        <v>N.Y.C.</v>
      </c>
      <c r="D38" s="3"/>
      <c r="E38" s="7">
        <v>24257</v>
      </c>
      <c r="F38" s="4" t="s">
        <v>22</v>
      </c>
      <c r="G38" s="3" t="str">
        <f>+VLOOKUP(E38,[3]Congest!$A$1:$C$65536,3,FALSE)</f>
        <v>N.Y.C.</v>
      </c>
      <c r="H38" s="8">
        <v>70</v>
      </c>
      <c r="K38" s="7">
        <v>70</v>
      </c>
      <c r="O38" s="57">
        <f>VLOOKUP($A38,'[3]Congest May00-Oct00'!$A$1:$I$65536,COLUMN('[3]Congest May00-Oct00'!D$1:D$65536),FALSE)-VLOOKUP($E38,'[3]Congest May00-Oct00'!$A$1:$I$65536,COLUMN('[3]Congest May00-Oct00'!D$1:D$65536),FALSE)</f>
        <v>6418.78</v>
      </c>
      <c r="P38" s="19">
        <f>VLOOKUP($A38,'[3]Congest May00-Oct00'!$A$1:$I$65536,COLUMN('[3]Congest May00-Oct00'!E$1:E$65536),FALSE)-VLOOKUP($E38,'[3]Congest May00-Oct00'!$A$1:$I$65536,COLUMN('[3]Congest May00-Oct00'!E$1:E$65536),FALSE)</f>
        <v>7917.3300000000036</v>
      </c>
      <c r="Q38" s="19">
        <f>VLOOKUP($A38,'[3]Congest May00-Oct00'!$A$1:$I$65536,COLUMN('[3]Congest May00-Oct00'!F$1:F$65536),FALSE)-VLOOKUP($E38,'[3]Congest May00-Oct00'!$A$1:$I$65536,COLUMN('[3]Congest May00-Oct00'!F$1:F$65536),FALSE)</f>
        <v>0</v>
      </c>
      <c r="R38" s="19">
        <f>VLOOKUP($A38,'[3]Congest May00-Oct00'!$A$1:$I$65536,COLUMN('[3]Congest May00-Oct00'!G$1:G$65536),FALSE)-VLOOKUP($E38,'[3]Congest May00-Oct00'!$A$1:$I$65536,COLUMN('[3]Congest May00-Oct00'!G$1:G$65536),FALSE)</f>
        <v>0</v>
      </c>
      <c r="S38" s="19">
        <f>VLOOKUP($A38,'[3]Congest May00-Oct00'!$A$1:$I$65536,COLUMN('[3]Congest May00-Oct00'!H$1:H$65536),FALSE)-VLOOKUP($E38,'[3]Congest May00-Oct00'!$A$1:$I$65536,COLUMN('[3]Congest May00-Oct00'!H$1:H$65536),FALSE)</f>
        <v>0</v>
      </c>
      <c r="T38" s="19">
        <f>VLOOKUP($A38,'[3]Congest May00-Oct00'!$A$1:$I$65536,COLUMN('[3]Congest May00-Oct00'!I$1:I$65536),FALSE)-VLOOKUP($E38,'[3]Congest May00-Oct00'!$A$1:$I$65536,COLUMN('[3]Congest May00-Oct00'!I$1:I$65536),FALSE)</f>
        <v>-103.06999999999982</v>
      </c>
      <c r="U38" s="53">
        <f>VLOOKUP($A38,'[3]Congest Nov00-Apr01'!$A$1:$I$65536,COLUMN('[3]Congest Nov00-Apr01'!D$1:D$65536),FALSE)-VLOOKUP($E38,'[3]Congest Nov00-Apr01'!$A$1:$I$65536,COLUMN('[3]Congest Nov00-Apr01'!D$1:D$65536),FALSE)</f>
        <v>0</v>
      </c>
      <c r="V38" s="53">
        <f>VLOOKUP($A38,'[3]Congest Nov00-Apr01'!$A$1:$I$65536,COLUMN('[3]Congest Nov00-Apr01'!E$1:E$65536),FALSE)-VLOOKUP($E38,'[3]Congest Nov00-Apr01'!$A$1:$I$65536,COLUMN('[3]Congest Nov00-Apr01'!E$1:E$65536),FALSE)</f>
        <v>0</v>
      </c>
      <c r="W38" s="53">
        <f>VLOOKUP($A38,'[3]Congest Nov00-Apr01'!$A$1:$I$65536,COLUMN('[3]Congest Nov00-Apr01'!F$1:F$65536),FALSE)-VLOOKUP($E38,'[3]Congest Nov00-Apr01'!$A$1:$I$65536,COLUMN('[3]Congest Nov00-Apr01'!F$1:F$65536),FALSE)</f>
        <v>-1290.2200000000007</v>
      </c>
      <c r="X38" s="53">
        <f>VLOOKUP($A38,'[3]Congest Nov00-Apr01'!$A$1:$I$65536,COLUMN('[3]Congest Nov00-Apr01'!G$1:G$65536),FALSE)-VLOOKUP($E38,'[3]Congest Nov00-Apr01'!$A$1:$I$65536,COLUMN('[3]Congest Nov00-Apr01'!G$1:G$65536),FALSE)</f>
        <v>73.809999999999491</v>
      </c>
      <c r="Y38" s="53">
        <f>VLOOKUP($A38,'[3]Congest Nov00-Apr01'!$A$1:$I$65536,COLUMN('[3]Congest Nov00-Apr01'!H$1:H$65536),FALSE)-VLOOKUP($E38,'[3]Congest Nov00-Apr01'!$A$1:$I$65536,COLUMN('[3]Congest Nov00-Apr01'!H$1:H$65536),FALSE)</f>
        <v>-83.919999999997344</v>
      </c>
      <c r="Z38" s="53">
        <f>VLOOKUP($A38,'[3]Congest Nov00-Apr01'!$A$1:$I$65536,COLUMN('[3]Congest Nov00-Apr01'!I$1:I$65536),FALSE)-VLOOKUP($E38,'[3]Congest Nov00-Apr01'!$A$1:$I$65536,COLUMN('[3]Congest Nov00-Apr01'!I$1:I$65536),FALSE)</f>
        <v>272.59000000000106</v>
      </c>
      <c r="AA38" s="19">
        <f>VLOOKUP($A38,'[3]Congest May01-Oct01'!$A$1:$I$65536,COLUMN('[3]Congest May01-Oct01'!D$1:D$65536),FALSE)-VLOOKUP($E38,'[3]Congest May01-Oct01'!$A$1:$I$65536,COLUMN('[3]Congest May01-Oct01'!D$1:D$65536),FALSE)</f>
        <v>121.84999999999945</v>
      </c>
      <c r="AB38" s="19">
        <f>VLOOKUP($A38,'[3]Congest May01-Oct01'!$A$1:$I$65536,COLUMN('[3]Congest May01-Oct01'!E$1:E$65536),FALSE)-VLOOKUP($E38,'[3]Congest May01-Oct01'!$A$1:$I$65536,COLUMN('[3]Congest May01-Oct01'!E$1:E$65536),FALSE)</f>
        <v>47.3700000000008</v>
      </c>
      <c r="AC38" s="19">
        <f>VLOOKUP($A38,'[3]Congest May01-Oct01'!$A$1:$I$65536,COLUMN('[3]Congest May01-Oct01'!F$1:F$65536),FALSE)-VLOOKUP($E38,'[3]Congest May01-Oct01'!$A$1:$I$65536,COLUMN('[3]Congest May01-Oct01'!F$1:F$65536),FALSE)</f>
        <v>13.049999999999727</v>
      </c>
      <c r="AD38" s="19">
        <f>VLOOKUP($A38,'[3]Congest May01-Oct01'!$A$1:$I$65536,COLUMN('[3]Congest May01-Oct01'!G$1:G$65536),FALSE)-VLOOKUP($E38,'[3]Congest May01-Oct01'!$A$1:$I$65536,COLUMN('[3]Congest May01-Oct01'!G$1:G$65536),FALSE)</f>
        <v>-55.78000000000111</v>
      </c>
      <c r="AE38" s="19">
        <f>VLOOKUP($A38,'[3]Congest May01-Oct01'!$A$1:$I$65536,COLUMN('[3]Congest May01-Oct01'!H$1:H$65536),FALSE)-VLOOKUP($E38,'[3]Congest May01-Oct01'!$A$1:$I$65536,COLUMN('[3]Congest May01-Oct01'!H$1:H$65536),FALSE)</f>
        <v>-30.269999999999982</v>
      </c>
      <c r="AF38" s="19">
        <f>VLOOKUP($A38,'[3]Congest May01-Oct01'!$A$1:$I$65536,COLUMN('[3]Congest May01-Oct01'!I$1:I$65536),FALSE)-VLOOKUP($E38,'[3]Congest May01-Oct01'!$A$1:$I$65536,COLUMN('[3]Congest May01-Oct01'!I$1:I$65536),FALSE)</f>
        <v>-3.0400000000000063</v>
      </c>
      <c r="AG38" s="23">
        <f t="shared" si="1"/>
        <v>-1004.3199999999983</v>
      </c>
      <c r="AI38" s="32">
        <v>-13930</v>
      </c>
      <c r="AJ38" s="32">
        <f>+H38*SUM(U38:AE38)</f>
        <v>-65206.399999999907</v>
      </c>
      <c r="AK38" s="32">
        <f t="shared" si="3"/>
        <v>-51276.399999999907</v>
      </c>
      <c r="AL38" s="32"/>
      <c r="AM38" s="32">
        <f>+VLOOKUP($E38,[2]ACP!$A$1:$BE$65536,47,FALSE)-VLOOKUP($A38,[2]ACP!$A$1:$BE$65536,47,FALSE)</f>
        <v>-2744.1500000000087</v>
      </c>
      <c r="AN38" s="32">
        <f>+VLOOKUP($E38,[2]ACP!$A$1:$BE$65536,48,FALSE)-VLOOKUP($A38,[2]ACP!$A$1:$BE$65536,48,FALSE)</f>
        <v>-16967.780000000013</v>
      </c>
      <c r="AO38" s="32"/>
      <c r="AP38" s="32">
        <f>+VLOOKUP($E38,[2]ACP!$A$1:$BE$65536,57,FALSE)-VLOOKUP($A38,[2]ACP!$A$1:$BE$65536,57,FALSE)</f>
        <v>3320.5</v>
      </c>
      <c r="AQ38" s="19"/>
    </row>
    <row r="39" spans="1:43" x14ac:dyDescent="0.25">
      <c r="A39" s="3">
        <v>23786</v>
      </c>
      <c r="B39" s="3" t="s">
        <v>38</v>
      </c>
      <c r="C39" s="3" t="str">
        <f>+VLOOKUP(A39,[3]Congest!$A$1:$C$65536,3,FALSE)</f>
        <v>N.Y.C.</v>
      </c>
      <c r="D39" s="3"/>
      <c r="E39" s="7">
        <v>23515</v>
      </c>
      <c r="F39" s="4" t="s">
        <v>4</v>
      </c>
      <c r="G39" s="3" t="str">
        <f>+VLOOKUP(E39,[3]Congest!$A$1:$C$65536,3,FALSE)</f>
        <v>N.Y.C.</v>
      </c>
      <c r="H39" s="8">
        <v>54</v>
      </c>
      <c r="J39" s="7"/>
      <c r="K39" s="7">
        <v>20</v>
      </c>
      <c r="N39" s="7">
        <v>34</v>
      </c>
      <c r="O39" s="59">
        <f>VLOOKUP($A39,'[3]Congest May00-Oct00'!$A$1:$I$65536,COLUMN('[3]Congest May00-Oct00'!D$1:D$65536),FALSE)-VLOOKUP($E39,'[3]Congest May00-Oct00'!$A$1:$I$65536,COLUMN('[3]Congest May00-Oct00'!D$1:D$65536),FALSE)</f>
        <v>246.28999999999996</v>
      </c>
      <c r="P39" s="32">
        <f>VLOOKUP($A39,'[3]Congest May00-Oct00'!$A$1:$I$65536,COLUMN('[3]Congest May00-Oct00'!E$1:E$65536),FALSE)-VLOOKUP($E39,'[3]Congest May00-Oct00'!$A$1:$I$65536,COLUMN('[3]Congest May00-Oct00'!E$1:E$65536),FALSE)</f>
        <v>4395.6000000000058</v>
      </c>
      <c r="Q39" s="32">
        <f>VLOOKUP($A39,'[3]Congest May00-Oct00'!$A$1:$I$65536,COLUMN('[3]Congest May00-Oct00'!F$1:F$65536),FALSE)-VLOOKUP($E39,'[3]Congest May00-Oct00'!$A$1:$I$65536,COLUMN('[3]Congest May00-Oct00'!F$1:F$65536),FALSE)</f>
        <v>1932.3900000000012</v>
      </c>
      <c r="R39" s="32">
        <f>VLOOKUP($A39,'[3]Congest May00-Oct00'!$A$1:$I$65536,COLUMN('[3]Congest May00-Oct00'!G$1:G$65536),FALSE)-VLOOKUP($E39,'[3]Congest May00-Oct00'!$A$1:$I$65536,COLUMN('[3]Congest May00-Oct00'!G$1:G$65536),FALSE)</f>
        <v>4048.3199999999997</v>
      </c>
      <c r="S39" s="32">
        <f>VLOOKUP($A39,'[3]Congest May00-Oct00'!$A$1:$I$65536,COLUMN('[3]Congest May00-Oct00'!H$1:H$65536),FALSE)-VLOOKUP($E39,'[3]Congest May00-Oct00'!$A$1:$I$65536,COLUMN('[3]Congest May00-Oct00'!H$1:H$65536),FALSE)</f>
        <v>0</v>
      </c>
      <c r="T39" s="32">
        <f>VLOOKUP($A39,'[3]Congest May00-Oct00'!$A$1:$I$65536,COLUMN('[3]Congest May00-Oct00'!I$1:I$65536),FALSE)-VLOOKUP($E39,'[3]Congest May00-Oct00'!$A$1:$I$65536,COLUMN('[3]Congest May00-Oct00'!I$1:I$65536),FALSE)</f>
        <v>0</v>
      </c>
      <c r="U39" s="53">
        <f>VLOOKUP($A39,'[3]Congest Nov00-Apr01'!$A$1:$I$65536,COLUMN('[3]Congest Nov00-Apr01'!D$1:D$65536),FALSE)-VLOOKUP($E39,'[3]Congest Nov00-Apr01'!$A$1:$I$65536,COLUMN('[3]Congest Nov00-Apr01'!D$1:D$65536),FALSE)</f>
        <v>0</v>
      </c>
      <c r="V39" s="53">
        <f>VLOOKUP($A39,'[3]Congest Nov00-Apr01'!$A$1:$I$65536,COLUMN('[3]Congest Nov00-Apr01'!E$1:E$65536),FALSE)-VLOOKUP($E39,'[3]Congest Nov00-Apr01'!$A$1:$I$65536,COLUMN('[3]Congest Nov00-Apr01'!E$1:E$65536),FALSE)</f>
        <v>0</v>
      </c>
      <c r="W39" s="53">
        <f>VLOOKUP($A39,'[3]Congest Nov00-Apr01'!$A$1:$I$65536,COLUMN('[3]Congest Nov00-Apr01'!F$1:F$65536),FALSE)-VLOOKUP($E39,'[3]Congest Nov00-Apr01'!$A$1:$I$65536,COLUMN('[3]Congest Nov00-Apr01'!F$1:F$65536),FALSE)</f>
        <v>0</v>
      </c>
      <c r="X39" s="53">
        <f>VLOOKUP($A39,'[3]Congest Nov00-Apr01'!$A$1:$I$65536,COLUMN('[3]Congest Nov00-Apr01'!G$1:G$65536),FALSE)-VLOOKUP($E39,'[3]Congest Nov00-Apr01'!$A$1:$I$65536,COLUMN('[3]Congest Nov00-Apr01'!G$1:G$65536),FALSE)</f>
        <v>4.680000000000291</v>
      </c>
      <c r="Y39" s="53">
        <f>VLOOKUP($A39,'[3]Congest Nov00-Apr01'!$A$1:$I$65536,COLUMN('[3]Congest Nov00-Apr01'!H$1:H$65536),FALSE)-VLOOKUP($E39,'[3]Congest Nov00-Apr01'!$A$1:$I$65536,COLUMN('[3]Congest Nov00-Apr01'!H$1:H$65536),FALSE)</f>
        <v>0</v>
      </c>
      <c r="Z39" s="53">
        <f>VLOOKUP($A39,'[3]Congest Nov00-Apr01'!$A$1:$I$65536,COLUMN('[3]Congest Nov00-Apr01'!I$1:I$65536),FALSE)-VLOOKUP($E39,'[3]Congest Nov00-Apr01'!$A$1:$I$65536,COLUMN('[3]Congest Nov00-Apr01'!I$1:I$65536),FALSE)</f>
        <v>-576.89999999999964</v>
      </c>
      <c r="AA39" s="32">
        <f>VLOOKUP($A39,'[3]Congest May01-Oct01'!$A$1:$I$65536,COLUMN('[3]Congest May01-Oct01'!D$1:D$65536),FALSE)-VLOOKUP($E39,'[3]Congest May01-Oct01'!$A$1:$I$65536,COLUMN('[3]Congest May01-Oct01'!D$1:D$65536),FALSE)</f>
        <v>329.22000000000116</v>
      </c>
      <c r="AB39" s="32">
        <f>VLOOKUP($A39,'[3]Congest May01-Oct01'!$A$1:$I$65536,COLUMN('[3]Congest May01-Oct01'!E$1:E$65536),FALSE)-VLOOKUP($E39,'[3]Congest May01-Oct01'!$A$1:$I$65536,COLUMN('[3]Congest May01-Oct01'!E$1:E$65536),FALSE)</f>
        <v>0</v>
      </c>
      <c r="AC39" s="32">
        <f>VLOOKUP($A39,'[3]Congest May01-Oct01'!$A$1:$I$65536,COLUMN('[3]Congest May01-Oct01'!F$1:F$65536),FALSE)-VLOOKUP($E39,'[3]Congest May01-Oct01'!$A$1:$I$65536,COLUMN('[3]Congest May01-Oct01'!F$1:F$65536),FALSE)</f>
        <v>422.46000000000026</v>
      </c>
      <c r="AD39" s="32">
        <f>VLOOKUP($A39,'[3]Congest May01-Oct01'!$A$1:$I$65536,COLUMN('[3]Congest May01-Oct01'!G$1:G$65536),FALSE)-VLOOKUP($E39,'[3]Congest May01-Oct01'!$A$1:$I$65536,COLUMN('[3]Congest May01-Oct01'!G$1:G$65536),FALSE)</f>
        <v>2207.5900000000006</v>
      </c>
      <c r="AE39" s="19">
        <f>VLOOKUP($A39,'[3]Congest May01-Oct01'!$A$1:$I$65536,COLUMN('[3]Congest May01-Oct01'!H$1:H$65536),FALSE)-VLOOKUP($E39,'[3]Congest May01-Oct01'!$A$1:$I$65536,COLUMN('[3]Congest May01-Oct01'!H$1:H$65536),FALSE)</f>
        <v>1262.72</v>
      </c>
      <c r="AF39" s="19">
        <f>VLOOKUP($A39,'[3]Congest May01-Oct01'!$A$1:$I$65536,COLUMN('[3]Congest May01-Oct01'!I$1:I$65536),FALSE)-VLOOKUP($E39,'[3]Congest May01-Oct01'!$A$1:$I$65536,COLUMN('[3]Congest May01-Oct01'!I$1:I$65536),FALSE)</f>
        <v>868.56999999999994</v>
      </c>
      <c r="AG39" s="34">
        <f t="shared" si="1"/>
        <v>2387.0500000000029</v>
      </c>
      <c r="AI39" s="32">
        <f>74462.6+236460.05</f>
        <v>310922.65000000002</v>
      </c>
      <c r="AJ39" s="32">
        <f>+H39*SUM(U39:AE39)</f>
        <v>197087.58000000016</v>
      </c>
      <c r="AK39" s="32">
        <f t="shared" ref="AK39:AK46" si="4">+AJ39-AI39</f>
        <v>-113835.06999999986</v>
      </c>
      <c r="AL39" s="32"/>
      <c r="AM39" s="32">
        <f>+VLOOKUP($E39,[2]ACP!$A$1:$BE$65536,47,FALSE)-VLOOKUP($A39,[2]ACP!$A$1:$BE$65536,47,FALSE)</f>
        <v>1260.6999999999971</v>
      </c>
      <c r="AN39" s="32">
        <f>+VLOOKUP($E39,[2]ACP!$A$1:$BE$65536,48,FALSE)-VLOOKUP($A39,[2]ACP!$A$1:$BE$65536,48,FALSE)</f>
        <v>1728.1299999999901</v>
      </c>
      <c r="AO39" s="32"/>
      <c r="AP39" s="32">
        <f>+VLOOKUP($E39,[2]ACP!$A$1:$BE$65536,57,FALSE)-VLOOKUP($A39,[2]ACP!$A$1:$BE$65536,57,FALSE)</f>
        <v>2115.2100000000064</v>
      </c>
      <c r="AQ39" s="32"/>
    </row>
    <row r="40" spans="1:43" x14ac:dyDescent="0.25">
      <c r="A40" s="3">
        <v>23786</v>
      </c>
      <c r="B40" s="3" t="s">
        <v>38</v>
      </c>
      <c r="C40" s="3" t="str">
        <f>+VLOOKUP(A40,[3]Congest!$A$1:$C$65536,3,FALSE)</f>
        <v>N.Y.C.</v>
      </c>
      <c r="D40" s="3"/>
      <c r="E40" s="7">
        <v>23519</v>
      </c>
      <c r="F40" s="4" t="s">
        <v>5</v>
      </c>
      <c r="G40" s="3" t="str">
        <f>+VLOOKUP(E40,[3]Congest!$A$1:$C$65536,3,FALSE)</f>
        <v>N.Y.C.</v>
      </c>
      <c r="H40" s="8">
        <v>40</v>
      </c>
      <c r="J40" s="7"/>
      <c r="K40" s="7">
        <v>10</v>
      </c>
      <c r="N40" s="7">
        <v>30</v>
      </c>
      <c r="O40" s="59">
        <f>VLOOKUP($A40,'[3]Congest May00-Oct00'!$A$1:$I$65536,COLUMN('[3]Congest May00-Oct00'!D$1:D$65536),FALSE)-VLOOKUP($E40,'[3]Congest May00-Oct00'!$A$1:$I$65536,COLUMN('[3]Congest May00-Oct00'!D$1:D$65536),FALSE)</f>
        <v>246.28999999999996</v>
      </c>
      <c r="P40" s="32">
        <f>VLOOKUP($A40,'[3]Congest May00-Oct00'!$A$1:$I$65536,COLUMN('[3]Congest May00-Oct00'!E$1:E$65536),FALSE)-VLOOKUP($E40,'[3]Congest May00-Oct00'!$A$1:$I$65536,COLUMN('[3]Congest May00-Oct00'!E$1:E$65536),FALSE)</f>
        <v>4395.6000000000058</v>
      </c>
      <c r="Q40" s="32">
        <f>VLOOKUP($A40,'[3]Congest May00-Oct00'!$A$1:$I$65536,COLUMN('[3]Congest May00-Oct00'!F$1:F$65536),FALSE)-VLOOKUP($E40,'[3]Congest May00-Oct00'!$A$1:$I$65536,COLUMN('[3]Congest May00-Oct00'!F$1:F$65536),FALSE)</f>
        <v>1932.3900000000012</v>
      </c>
      <c r="R40" s="32">
        <f>VLOOKUP($A40,'[3]Congest May00-Oct00'!$A$1:$I$65536,COLUMN('[3]Congest May00-Oct00'!G$1:G$65536),FALSE)-VLOOKUP($E40,'[3]Congest May00-Oct00'!$A$1:$I$65536,COLUMN('[3]Congest May00-Oct00'!G$1:G$65536),FALSE)</f>
        <v>4048.3199999999997</v>
      </c>
      <c r="S40" s="32">
        <f>VLOOKUP($A40,'[3]Congest May00-Oct00'!$A$1:$I$65536,COLUMN('[3]Congest May00-Oct00'!H$1:H$65536),FALSE)-VLOOKUP($E40,'[3]Congest May00-Oct00'!$A$1:$I$65536,COLUMN('[3]Congest May00-Oct00'!H$1:H$65536),FALSE)</f>
        <v>0</v>
      </c>
      <c r="T40" s="32">
        <f>VLOOKUP($A40,'[3]Congest May00-Oct00'!$A$1:$I$65536,COLUMN('[3]Congest May00-Oct00'!I$1:I$65536),FALSE)-VLOOKUP($E40,'[3]Congest May00-Oct00'!$A$1:$I$65536,COLUMN('[3]Congest May00-Oct00'!I$1:I$65536),FALSE)</f>
        <v>0</v>
      </c>
      <c r="U40" s="53">
        <f>VLOOKUP($A40,'[3]Congest Nov00-Apr01'!$A$1:$I$65536,COLUMN('[3]Congest Nov00-Apr01'!D$1:D$65536),FALSE)-VLOOKUP($E40,'[3]Congest Nov00-Apr01'!$A$1:$I$65536,COLUMN('[3]Congest Nov00-Apr01'!D$1:D$65536),FALSE)</f>
        <v>-4.9999999999727152E-2</v>
      </c>
      <c r="V40" s="53">
        <f>VLOOKUP($A40,'[3]Congest Nov00-Apr01'!$A$1:$I$65536,COLUMN('[3]Congest Nov00-Apr01'!E$1:E$65536),FALSE)-VLOOKUP($E40,'[3]Congest Nov00-Apr01'!$A$1:$I$65536,COLUMN('[3]Congest Nov00-Apr01'!E$1:E$65536),FALSE)</f>
        <v>-0.17000000000007276</v>
      </c>
      <c r="W40" s="53">
        <f>VLOOKUP($A40,'[3]Congest Nov00-Apr01'!$A$1:$I$65536,COLUMN('[3]Congest Nov00-Apr01'!F$1:F$65536),FALSE)-VLOOKUP($E40,'[3]Congest Nov00-Apr01'!$A$1:$I$65536,COLUMN('[3]Congest Nov00-Apr01'!F$1:F$65536),FALSE)</f>
        <v>-0.6500000000005457</v>
      </c>
      <c r="X40" s="53">
        <f>VLOOKUP($A40,'[3]Congest Nov00-Apr01'!$A$1:$I$65536,COLUMN('[3]Congest Nov00-Apr01'!G$1:G$65536),FALSE)-VLOOKUP($E40,'[3]Congest Nov00-Apr01'!$A$1:$I$65536,COLUMN('[3]Congest Nov00-Apr01'!G$1:G$65536),FALSE)</f>
        <v>4.2000000000002728</v>
      </c>
      <c r="Y40" s="53">
        <f>VLOOKUP($A40,'[3]Congest Nov00-Apr01'!$A$1:$I$65536,COLUMN('[3]Congest Nov00-Apr01'!H$1:H$65536),FALSE)-VLOOKUP($E40,'[3]Congest Nov00-Apr01'!$A$1:$I$65536,COLUMN('[3]Congest Nov00-Apr01'!H$1:H$65536),FALSE)</f>
        <v>1.7800000000006548</v>
      </c>
      <c r="Z40" s="53">
        <f>VLOOKUP($A40,'[3]Congest Nov00-Apr01'!$A$1:$I$65536,COLUMN('[3]Congest Nov00-Apr01'!I$1:I$65536),FALSE)-VLOOKUP($E40,'[3]Congest Nov00-Apr01'!$A$1:$I$65536,COLUMN('[3]Congest Nov00-Apr01'!I$1:I$65536),FALSE)</f>
        <v>633.90000000000146</v>
      </c>
      <c r="AA40" s="32">
        <f>VLOOKUP($A40,'[3]Congest May01-Oct01'!$A$1:$I$65536,COLUMN('[3]Congest May01-Oct01'!D$1:D$65536),FALSE)-VLOOKUP($E40,'[3]Congest May01-Oct01'!$A$1:$I$65536,COLUMN('[3]Congest May01-Oct01'!D$1:D$65536),FALSE)</f>
        <v>329.17000000000098</v>
      </c>
      <c r="AB40" s="32">
        <f>VLOOKUP($A40,'[3]Congest May01-Oct01'!$A$1:$I$65536,COLUMN('[3]Congest May01-Oct01'!E$1:E$65536),FALSE)-VLOOKUP($E40,'[3]Congest May01-Oct01'!$A$1:$I$65536,COLUMN('[3]Congest May01-Oct01'!E$1:E$65536),FALSE)</f>
        <v>-0.3499999999994543</v>
      </c>
      <c r="AC40" s="32">
        <f>VLOOKUP($A40,'[3]Congest May01-Oct01'!$A$1:$I$65536,COLUMN('[3]Congest May01-Oct01'!F$1:F$65536),FALSE)-VLOOKUP($E40,'[3]Congest May01-Oct01'!$A$1:$I$65536,COLUMN('[3]Congest May01-Oct01'!F$1:F$65536),FALSE)</f>
        <v>422.29000000000065</v>
      </c>
      <c r="AD40" s="32">
        <f>VLOOKUP($A40,'[3]Congest May01-Oct01'!$A$1:$I$65536,COLUMN('[3]Congest May01-Oct01'!G$1:G$65536),FALSE)-VLOOKUP($E40,'[3]Congest May01-Oct01'!$A$1:$I$65536,COLUMN('[3]Congest May01-Oct01'!G$1:G$65536),FALSE)</f>
        <v>2208.2199999999998</v>
      </c>
      <c r="AE40" s="19">
        <f>VLOOKUP($A40,'[3]Congest May01-Oct01'!$A$1:$I$65536,COLUMN('[3]Congest May01-Oct01'!H$1:H$65536),FALSE)-VLOOKUP($E40,'[3]Congest May01-Oct01'!$A$1:$I$65536,COLUMN('[3]Congest May01-Oct01'!H$1:H$65536),FALSE)</f>
        <v>1263.18</v>
      </c>
      <c r="AF40" s="19">
        <f>VLOOKUP($A40,'[3]Congest May01-Oct01'!$A$1:$I$65536,COLUMN('[3]Congest May01-Oct01'!I$1:I$65536),FALSE)-VLOOKUP($E40,'[3]Congest May01-Oct01'!$A$1:$I$65536,COLUMN('[3]Congest May01-Oct01'!I$1:I$65536),FALSE)</f>
        <v>868.56999999999994</v>
      </c>
      <c r="AG40" s="34">
        <f t="shared" si="1"/>
        <v>3598.3400000000038</v>
      </c>
      <c r="AI40" s="32">
        <f>39733.7+145896.8</f>
        <v>185630.5</v>
      </c>
      <c r="AJ40" s="32">
        <f>+H40*SUM(U40:AE40)</f>
        <v>194460.80000000016</v>
      </c>
      <c r="AK40" s="32">
        <f t="shared" si="4"/>
        <v>8830.300000000163</v>
      </c>
      <c r="AL40" s="32"/>
      <c r="AM40" s="32">
        <f>+VLOOKUP($E40,[2]ACP!$A$1:$BE$65536,47,FALSE)-VLOOKUP($A40,[2]ACP!$A$1:$BE$65536,47,FALSE)</f>
        <v>1102.8399999999965</v>
      </c>
      <c r="AN40" s="32">
        <f>+VLOOKUP($E40,[2]ACP!$A$1:$BE$65536,48,FALSE)-VLOOKUP($A40,[2]ACP!$A$1:$BE$65536,48,FALSE)</f>
        <v>1771.3600000000006</v>
      </c>
      <c r="AO40" s="32"/>
      <c r="AP40" s="32">
        <f>+VLOOKUP($E40,[2]ACP!$A$1:$BE$65536,57,FALSE)-VLOOKUP($A40,[2]ACP!$A$1:$BE$65536,57,FALSE)</f>
        <v>1752</v>
      </c>
      <c r="AQ40" s="32"/>
    </row>
    <row r="41" spans="1:43" x14ac:dyDescent="0.25">
      <c r="A41" s="3">
        <v>23786</v>
      </c>
      <c r="B41" s="3" t="s">
        <v>38</v>
      </c>
      <c r="C41" s="3" t="str">
        <f>+VLOOKUP(A41,[3]Congest!$A$1:$C$65536,3,FALSE)</f>
        <v>N.Y.C.</v>
      </c>
      <c r="D41" s="3"/>
      <c r="E41" s="7">
        <v>23535</v>
      </c>
      <c r="F41" s="4" t="s">
        <v>7</v>
      </c>
      <c r="G41" s="3" t="str">
        <f>+VLOOKUP(E41,[3]Congest!$A$1:$C$65536,3,FALSE)</f>
        <v>N.Y.C.</v>
      </c>
      <c r="H41" s="8">
        <v>25</v>
      </c>
      <c r="J41" s="7"/>
      <c r="K41" s="7">
        <v>10</v>
      </c>
      <c r="N41" s="7">
        <v>15</v>
      </c>
      <c r="O41" s="59">
        <f>VLOOKUP($A41,'[3]Congest May00-Oct00'!$A$1:$I$65536,COLUMN('[3]Congest May00-Oct00'!D$1:D$65536),FALSE)-VLOOKUP($E41,'[3]Congest May00-Oct00'!$A$1:$I$65536,COLUMN('[3]Congest May00-Oct00'!D$1:D$65536),FALSE)</f>
        <v>246.28999999999996</v>
      </c>
      <c r="P41" s="32">
        <f>VLOOKUP($A41,'[3]Congest May00-Oct00'!$A$1:$I$65536,COLUMN('[3]Congest May00-Oct00'!E$1:E$65536),FALSE)-VLOOKUP($E41,'[3]Congest May00-Oct00'!$A$1:$I$65536,COLUMN('[3]Congest May00-Oct00'!E$1:E$65536),FALSE)</f>
        <v>4400.760000000002</v>
      </c>
      <c r="Q41" s="32">
        <f>VLOOKUP($A41,'[3]Congest May00-Oct00'!$A$1:$I$65536,COLUMN('[3]Congest May00-Oct00'!F$1:F$65536),FALSE)-VLOOKUP($E41,'[3]Congest May00-Oct00'!$A$1:$I$65536,COLUMN('[3]Congest May00-Oct00'!F$1:F$65536),FALSE)</f>
        <v>1933.3400000000001</v>
      </c>
      <c r="R41" s="32">
        <f>VLOOKUP($A41,'[3]Congest May00-Oct00'!$A$1:$I$65536,COLUMN('[3]Congest May00-Oct00'!G$1:G$65536),FALSE)-VLOOKUP($E41,'[3]Congest May00-Oct00'!$A$1:$I$65536,COLUMN('[3]Congest May00-Oct00'!G$1:G$65536),FALSE)</f>
        <v>4049.0500000000011</v>
      </c>
      <c r="S41" s="32">
        <f>VLOOKUP($A41,'[3]Congest May00-Oct00'!$A$1:$I$65536,COLUMN('[3]Congest May00-Oct00'!H$1:H$65536),FALSE)-VLOOKUP($E41,'[3]Congest May00-Oct00'!$A$1:$I$65536,COLUMN('[3]Congest May00-Oct00'!H$1:H$65536),FALSE)</f>
        <v>-0.39999999999918145</v>
      </c>
      <c r="T41" s="32">
        <f>VLOOKUP($A41,'[3]Congest May00-Oct00'!$A$1:$I$65536,COLUMN('[3]Congest May00-Oct00'!I$1:I$65536),FALSE)-VLOOKUP($E41,'[3]Congest May00-Oct00'!$A$1:$I$65536,COLUMN('[3]Congest May00-Oct00'!I$1:I$65536),FALSE)</f>
        <v>-1.5</v>
      </c>
      <c r="U41" s="53">
        <f>VLOOKUP($A41,'[3]Congest Nov00-Apr01'!$A$1:$I$65536,COLUMN('[3]Congest Nov00-Apr01'!D$1:D$65536),FALSE)-VLOOKUP($E41,'[3]Congest Nov00-Apr01'!$A$1:$I$65536,COLUMN('[3]Congest Nov00-Apr01'!D$1:D$65536),FALSE)</f>
        <v>-3.8400000000001455</v>
      </c>
      <c r="V41" s="53">
        <f>VLOOKUP($A41,'[3]Congest Nov00-Apr01'!$A$1:$I$65536,COLUMN('[3]Congest Nov00-Apr01'!E$1:E$65536),FALSE)-VLOOKUP($E41,'[3]Congest Nov00-Apr01'!$A$1:$I$65536,COLUMN('[3]Congest Nov00-Apr01'!E$1:E$65536),FALSE)</f>
        <v>-60.870000000000118</v>
      </c>
      <c r="W41" s="53">
        <f>VLOOKUP($A41,'[3]Congest Nov00-Apr01'!$A$1:$I$65536,COLUMN('[3]Congest Nov00-Apr01'!F$1:F$65536),FALSE)-VLOOKUP($E41,'[3]Congest Nov00-Apr01'!$A$1:$I$65536,COLUMN('[3]Congest Nov00-Apr01'!F$1:F$65536),FALSE)</f>
        <v>-1290.2200000000007</v>
      </c>
      <c r="X41" s="53">
        <f>VLOOKUP($A41,'[3]Congest Nov00-Apr01'!$A$1:$I$65536,COLUMN('[3]Congest Nov00-Apr01'!G$1:G$65536),FALSE)-VLOOKUP($E41,'[3]Congest Nov00-Apr01'!$A$1:$I$65536,COLUMN('[3]Congest Nov00-Apr01'!G$1:G$65536),FALSE)</f>
        <v>79.790000000000418</v>
      </c>
      <c r="Y41" s="53">
        <f>VLOOKUP($A41,'[3]Congest Nov00-Apr01'!$A$1:$I$65536,COLUMN('[3]Congest Nov00-Apr01'!H$1:H$65536),FALSE)-VLOOKUP($E41,'[3]Congest Nov00-Apr01'!$A$1:$I$65536,COLUMN('[3]Congest Nov00-Apr01'!H$1:H$65536),FALSE)</f>
        <v>-83.919999999997344</v>
      </c>
      <c r="Z41" s="53">
        <f>VLOOKUP($A41,'[3]Congest Nov00-Apr01'!$A$1:$I$65536,COLUMN('[3]Congest Nov00-Apr01'!I$1:I$65536),FALSE)-VLOOKUP($E41,'[3]Congest Nov00-Apr01'!$A$1:$I$65536,COLUMN('[3]Congest Nov00-Apr01'!I$1:I$65536),FALSE)</f>
        <v>-289.1299999999992</v>
      </c>
      <c r="AA41" s="32">
        <f>VLOOKUP($A41,'[3]Congest May01-Oct01'!$A$1:$I$65536,COLUMN('[3]Congest May01-Oct01'!D$1:D$65536),FALSE)-VLOOKUP($E41,'[3]Congest May01-Oct01'!$A$1:$I$65536,COLUMN('[3]Congest May01-Oct01'!D$1:D$65536),FALSE)</f>
        <v>451.07000000000062</v>
      </c>
      <c r="AB41" s="32">
        <f>VLOOKUP($A41,'[3]Congest May01-Oct01'!$A$1:$I$65536,COLUMN('[3]Congest May01-Oct01'!E$1:E$65536),FALSE)-VLOOKUP($E41,'[3]Congest May01-Oct01'!$A$1:$I$65536,COLUMN('[3]Congest May01-Oct01'!E$1:E$65536),FALSE)</f>
        <v>47.3700000000008</v>
      </c>
      <c r="AC41" s="32">
        <f>VLOOKUP($A41,'[3]Congest May01-Oct01'!$A$1:$I$65536,COLUMN('[3]Congest May01-Oct01'!F$1:F$65536),FALSE)-VLOOKUP($E41,'[3]Congest May01-Oct01'!$A$1:$I$65536,COLUMN('[3]Congest May01-Oct01'!F$1:F$65536),FALSE)</f>
        <v>435.51</v>
      </c>
      <c r="AD41" s="32">
        <f>VLOOKUP($A41,'[3]Congest May01-Oct01'!$A$1:$I$65536,COLUMN('[3]Congest May01-Oct01'!G$1:G$65536),FALSE)-VLOOKUP($E41,'[3]Congest May01-Oct01'!$A$1:$I$65536,COLUMN('[3]Congest May01-Oct01'!G$1:G$65536),FALSE)</f>
        <v>2151.8099999999995</v>
      </c>
      <c r="AE41" s="19">
        <f>VLOOKUP($A41,'[3]Congest May01-Oct01'!$A$1:$I$65536,COLUMN('[3]Congest May01-Oct01'!H$1:H$65536),FALSE)-VLOOKUP($E41,'[3]Congest May01-Oct01'!$A$1:$I$65536,COLUMN('[3]Congest May01-Oct01'!H$1:H$65536),FALSE)</f>
        <v>1232.45</v>
      </c>
      <c r="AF41" s="19">
        <f>VLOOKUP($A41,'[3]Congest May01-Oct01'!$A$1:$I$65536,COLUMN('[3]Congest May01-Oct01'!I$1:I$65536),FALSE)-VLOOKUP($E41,'[3]Congest May01-Oct01'!$A$1:$I$65536,COLUMN('[3]Congest May01-Oct01'!I$1:I$65536),FALSE)</f>
        <v>865.70999999999992</v>
      </c>
      <c r="AG41" s="34">
        <f t="shared" si="1"/>
        <v>1435.6700000000046</v>
      </c>
      <c r="AI41" s="32">
        <f>39039.9+76419.2</f>
        <v>115459.1</v>
      </c>
      <c r="AJ41" s="32">
        <f>+H41*SUM(U41:AE41)</f>
        <v>66750.500000000102</v>
      </c>
      <c r="AK41" s="32">
        <f t="shared" si="4"/>
        <v>-48708.599999999904</v>
      </c>
      <c r="AL41" s="32"/>
      <c r="AM41" s="32">
        <f>+VLOOKUP($E41,[2]ACP!$A$1:$BE$65536,47,FALSE)-VLOOKUP($A41,[2]ACP!$A$1:$BE$65536,47,FALSE)</f>
        <v>132.27999999999884</v>
      </c>
      <c r="AN41" s="32">
        <f>+VLOOKUP($E41,[2]ACP!$A$1:$BE$65536,48,FALSE)-VLOOKUP($A41,[2]ACP!$A$1:$BE$65536,48,FALSE)</f>
        <v>1820.3499999999913</v>
      </c>
      <c r="AO41" s="32"/>
      <c r="AP41" s="32">
        <f>+VLOOKUP($E41,[2]ACP!$A$1:$BE$65536,57,FALSE)-VLOOKUP($A41,[2]ACP!$A$1:$BE$65536,57,FALSE)</f>
        <v>2520.5299999999988</v>
      </c>
      <c r="AQ41" s="32"/>
    </row>
    <row r="42" spans="1:43" x14ac:dyDescent="0.25">
      <c r="A42" s="3">
        <v>23786</v>
      </c>
      <c r="B42" s="3" t="s">
        <v>38</v>
      </c>
      <c r="C42" s="3" t="str">
        <f>+VLOOKUP(A42,[3]Congest!$A$1:$C$65536,3,FALSE)</f>
        <v>N.Y.C.</v>
      </c>
      <c r="D42" s="3"/>
      <c r="E42" s="7">
        <v>23541</v>
      </c>
      <c r="F42" s="4" t="s">
        <v>9</v>
      </c>
      <c r="G42" s="3" t="str">
        <f>+VLOOKUP(E42,[3]Congest!$A$1:$C$65536,3,FALSE)</f>
        <v>N.Y.C.</v>
      </c>
      <c r="H42" s="7">
        <v>96</v>
      </c>
      <c r="J42" s="7">
        <v>85</v>
      </c>
      <c r="K42" s="7">
        <v>10</v>
      </c>
      <c r="N42" s="7">
        <v>1</v>
      </c>
      <c r="O42" s="59">
        <f>VLOOKUP($A42,'[3]Congest May00-Oct00'!$A$1:$I$65536,COLUMN('[3]Congest May00-Oct00'!D$1:D$65536),FALSE)-VLOOKUP($E42,'[3]Congest May00-Oct00'!$A$1:$I$65536,COLUMN('[3]Congest May00-Oct00'!D$1:D$65536),FALSE)</f>
        <v>246.28999999999996</v>
      </c>
      <c r="P42" s="32">
        <f>VLOOKUP($A42,'[3]Congest May00-Oct00'!$A$1:$I$65536,COLUMN('[3]Congest May00-Oct00'!E$1:E$65536),FALSE)-VLOOKUP($E42,'[3]Congest May00-Oct00'!$A$1:$I$65536,COLUMN('[3]Congest May00-Oct00'!E$1:E$65536),FALSE)</f>
        <v>4395.6000000000058</v>
      </c>
      <c r="Q42" s="32">
        <f>VLOOKUP($A42,'[3]Congest May00-Oct00'!$A$1:$I$65536,COLUMN('[3]Congest May00-Oct00'!F$1:F$65536),FALSE)-VLOOKUP($E42,'[3]Congest May00-Oct00'!$A$1:$I$65536,COLUMN('[3]Congest May00-Oct00'!F$1:F$65536),FALSE)</f>
        <v>1932.3900000000012</v>
      </c>
      <c r="R42" s="32">
        <f>VLOOKUP($A42,'[3]Congest May00-Oct00'!$A$1:$I$65536,COLUMN('[3]Congest May00-Oct00'!G$1:G$65536),FALSE)-VLOOKUP($E42,'[3]Congest May00-Oct00'!$A$1:$I$65536,COLUMN('[3]Congest May00-Oct00'!G$1:G$65536),FALSE)</f>
        <v>4048.3199999999997</v>
      </c>
      <c r="S42" s="32">
        <f>VLOOKUP($A42,'[3]Congest May00-Oct00'!$A$1:$I$65536,COLUMN('[3]Congest May00-Oct00'!H$1:H$65536),FALSE)-VLOOKUP($E42,'[3]Congest May00-Oct00'!$A$1:$I$65536,COLUMN('[3]Congest May00-Oct00'!H$1:H$65536),FALSE)</f>
        <v>0</v>
      </c>
      <c r="T42" s="32">
        <f>VLOOKUP($A42,'[3]Congest May00-Oct00'!$A$1:$I$65536,COLUMN('[3]Congest May00-Oct00'!I$1:I$65536),FALSE)-VLOOKUP($E42,'[3]Congest May00-Oct00'!$A$1:$I$65536,COLUMN('[3]Congest May00-Oct00'!I$1:I$65536),FALSE)</f>
        <v>0</v>
      </c>
      <c r="U42" s="53">
        <f>VLOOKUP($A42,'[3]Congest Nov00-Apr01'!$A$1:$I$65536,COLUMN('[3]Congest Nov00-Apr01'!D$1:D$65536),FALSE)-VLOOKUP($E42,'[3]Congest Nov00-Apr01'!$A$1:$I$65536,COLUMN('[3]Congest Nov00-Apr01'!D$1:D$65536),FALSE)</f>
        <v>0</v>
      </c>
      <c r="V42" s="53">
        <f>VLOOKUP($A42,'[3]Congest Nov00-Apr01'!$A$1:$I$65536,COLUMN('[3]Congest Nov00-Apr01'!E$1:E$65536),FALSE)-VLOOKUP($E42,'[3]Congest Nov00-Apr01'!$A$1:$I$65536,COLUMN('[3]Congest Nov00-Apr01'!E$1:E$65536),FALSE)</f>
        <v>0</v>
      </c>
      <c r="W42" s="53">
        <f>VLOOKUP($A42,'[3]Congest Nov00-Apr01'!$A$1:$I$65536,COLUMN('[3]Congest Nov00-Apr01'!F$1:F$65536),FALSE)-VLOOKUP($E42,'[3]Congest Nov00-Apr01'!$A$1:$I$65536,COLUMN('[3]Congest Nov00-Apr01'!F$1:F$65536),FALSE)</f>
        <v>0</v>
      </c>
      <c r="X42" s="53">
        <f>VLOOKUP($A42,'[3]Congest Nov00-Apr01'!$A$1:$I$65536,COLUMN('[3]Congest Nov00-Apr01'!G$1:G$65536),FALSE)-VLOOKUP($E42,'[3]Congest Nov00-Apr01'!$A$1:$I$65536,COLUMN('[3]Congest Nov00-Apr01'!G$1:G$65536),FALSE)</f>
        <v>4.680000000000291</v>
      </c>
      <c r="Y42" s="53">
        <f>VLOOKUP($A42,'[3]Congest Nov00-Apr01'!$A$1:$I$65536,COLUMN('[3]Congest Nov00-Apr01'!H$1:H$65536),FALSE)-VLOOKUP($E42,'[3]Congest Nov00-Apr01'!$A$1:$I$65536,COLUMN('[3]Congest Nov00-Apr01'!H$1:H$65536),FALSE)</f>
        <v>0</v>
      </c>
      <c r="Z42" s="53">
        <f>VLOOKUP($A42,'[3]Congest Nov00-Apr01'!$A$1:$I$65536,COLUMN('[3]Congest Nov00-Apr01'!I$1:I$65536),FALSE)-VLOOKUP($E42,'[3]Congest Nov00-Apr01'!$A$1:$I$65536,COLUMN('[3]Congest Nov00-Apr01'!I$1:I$65536),FALSE)</f>
        <v>-576.89999999999964</v>
      </c>
      <c r="AA42" s="32">
        <f>VLOOKUP($A42,'[3]Congest May01-Oct01'!$A$1:$I$65536,COLUMN('[3]Congest May01-Oct01'!D$1:D$65536),FALSE)-VLOOKUP($E42,'[3]Congest May01-Oct01'!$A$1:$I$65536,COLUMN('[3]Congest May01-Oct01'!D$1:D$65536),FALSE)</f>
        <v>329.22000000000116</v>
      </c>
      <c r="AB42" s="32">
        <f>VLOOKUP($A42,'[3]Congest May01-Oct01'!$A$1:$I$65536,COLUMN('[3]Congest May01-Oct01'!E$1:E$65536),FALSE)-VLOOKUP($E42,'[3]Congest May01-Oct01'!$A$1:$I$65536,COLUMN('[3]Congest May01-Oct01'!E$1:E$65536),FALSE)</f>
        <v>0</v>
      </c>
      <c r="AC42" s="32">
        <f>VLOOKUP($A42,'[3]Congest May01-Oct01'!$A$1:$I$65536,COLUMN('[3]Congest May01-Oct01'!F$1:F$65536),FALSE)-VLOOKUP($E42,'[3]Congest May01-Oct01'!$A$1:$I$65536,COLUMN('[3]Congest May01-Oct01'!F$1:F$65536),FALSE)</f>
        <v>422.46000000000026</v>
      </c>
      <c r="AD42" s="32">
        <f>VLOOKUP($A42,'[3]Congest May01-Oct01'!$A$1:$I$65536,COLUMN('[3]Congest May01-Oct01'!G$1:G$65536),FALSE)-VLOOKUP($E42,'[3]Congest May01-Oct01'!$A$1:$I$65536,COLUMN('[3]Congest May01-Oct01'!G$1:G$65536),FALSE)</f>
        <v>2207.5900000000006</v>
      </c>
      <c r="AE42" s="19">
        <f>VLOOKUP($A42,'[3]Congest May01-Oct01'!$A$1:$I$65536,COLUMN('[3]Congest May01-Oct01'!H$1:H$65536),FALSE)-VLOOKUP($E42,'[3]Congest May01-Oct01'!$A$1:$I$65536,COLUMN('[3]Congest May01-Oct01'!H$1:H$65536),FALSE)</f>
        <v>1262.72</v>
      </c>
      <c r="AF42" s="19">
        <f>VLOOKUP($A42,'[3]Congest May01-Oct01'!$A$1:$I$65536,COLUMN('[3]Congest May01-Oct01'!I$1:I$65536),FALSE)-VLOOKUP($E42,'[3]Congest May01-Oct01'!$A$1:$I$65536,COLUMN('[3]Congest May01-Oct01'!I$1:I$65536),FALSE)</f>
        <v>868.56999999999994</v>
      </c>
      <c r="AG42" s="34">
        <f t="shared" si="1"/>
        <v>2387.0500000000029</v>
      </c>
      <c r="AI42" s="32">
        <f>41678.2+6432+96243.8</f>
        <v>144354</v>
      </c>
      <c r="AJ42" s="32">
        <f>+(K42+N42)*SUM(U42:AE42)+J42*SUM(AA42:AE42)</f>
        <v>399016.62000000023</v>
      </c>
      <c r="AK42" s="32">
        <f t="shared" si="4"/>
        <v>254662.62000000023</v>
      </c>
      <c r="AL42" s="32"/>
      <c r="AM42" s="32">
        <f>+VLOOKUP($E42,[2]ACP!$A$1:$BE$65536,47,FALSE)-VLOOKUP($A42,[2]ACP!$A$1:$BE$65536,47,FALSE)</f>
        <v>1132.2799999999988</v>
      </c>
      <c r="AN42" s="32">
        <f>+VLOOKUP($E42,[2]ACP!$A$1:$BE$65536,48,FALSE)-VLOOKUP($A42,[2]ACP!$A$1:$BE$65536,48,FALSE)</f>
        <v>400</v>
      </c>
      <c r="AO42" s="32"/>
      <c r="AP42" s="32">
        <f>+VLOOKUP($E42,[2]ACP!$A$1:$BE$65536,57,FALSE)-VLOOKUP($A42,[2]ACP!$A$1:$BE$65536,57,FALSE)</f>
        <v>2521.5299999999988</v>
      </c>
      <c r="AQ42" s="32"/>
    </row>
    <row r="43" spans="1:43" x14ac:dyDescent="0.25">
      <c r="A43" s="3">
        <v>23786</v>
      </c>
      <c r="B43" s="3" t="s">
        <v>38</v>
      </c>
      <c r="C43" s="3" t="str">
        <f>+VLOOKUP(A43,[3]Congest!$A$1:$C$65536,3,FALSE)</f>
        <v>N.Y.C.</v>
      </c>
      <c r="D43" s="3"/>
      <c r="E43" s="7">
        <v>23660</v>
      </c>
      <c r="F43" s="4" t="s">
        <v>99</v>
      </c>
      <c r="G43" s="3" t="str">
        <f>+VLOOKUP(E43,[3]Congest!$A$1:$C$65536,3,FALSE)</f>
        <v>N.Y.C.</v>
      </c>
      <c r="H43" s="8">
        <v>17</v>
      </c>
      <c r="J43" s="7"/>
      <c r="K43" s="7">
        <v>10</v>
      </c>
      <c r="N43" s="7">
        <v>7</v>
      </c>
      <c r="O43" s="59">
        <f>VLOOKUP($A43,'[3]Congest May00-Oct00'!$A$1:$I$65536,COLUMN('[3]Congest May00-Oct00'!D$1:D$65536),FALSE)-VLOOKUP($E43,'[3]Congest May00-Oct00'!$A$1:$I$65536,COLUMN('[3]Congest May00-Oct00'!D$1:D$65536),FALSE)</f>
        <v>246.28999999999996</v>
      </c>
      <c r="P43" s="32">
        <f>VLOOKUP($A43,'[3]Congest May00-Oct00'!$A$1:$I$65536,COLUMN('[3]Congest May00-Oct00'!E$1:E$65536),FALSE)-VLOOKUP($E43,'[3]Congest May00-Oct00'!$A$1:$I$65536,COLUMN('[3]Congest May00-Oct00'!E$1:E$65536),FALSE)</f>
        <v>4395.6000000000058</v>
      </c>
      <c r="Q43" s="32">
        <f>VLOOKUP($A43,'[3]Congest May00-Oct00'!$A$1:$I$65536,COLUMN('[3]Congest May00-Oct00'!F$1:F$65536),FALSE)-VLOOKUP($E43,'[3]Congest May00-Oct00'!$A$1:$I$65536,COLUMN('[3]Congest May00-Oct00'!F$1:F$65536),FALSE)</f>
        <v>1932.3900000000012</v>
      </c>
      <c r="R43" s="32">
        <f>VLOOKUP($A43,'[3]Congest May00-Oct00'!$A$1:$I$65536,COLUMN('[3]Congest May00-Oct00'!G$1:G$65536),FALSE)-VLOOKUP($E43,'[3]Congest May00-Oct00'!$A$1:$I$65536,COLUMN('[3]Congest May00-Oct00'!G$1:G$65536),FALSE)</f>
        <v>4048.3199999999997</v>
      </c>
      <c r="S43" s="32">
        <f>VLOOKUP($A43,'[3]Congest May00-Oct00'!$A$1:$I$65536,COLUMN('[3]Congest May00-Oct00'!H$1:H$65536),FALSE)-VLOOKUP($E43,'[3]Congest May00-Oct00'!$A$1:$I$65536,COLUMN('[3]Congest May00-Oct00'!H$1:H$65536),FALSE)</f>
        <v>0</v>
      </c>
      <c r="T43" s="32">
        <f>VLOOKUP($A43,'[3]Congest May00-Oct00'!$A$1:$I$65536,COLUMN('[3]Congest May00-Oct00'!I$1:I$65536),FALSE)-VLOOKUP($E43,'[3]Congest May00-Oct00'!$A$1:$I$65536,COLUMN('[3]Congest May00-Oct00'!I$1:I$65536),FALSE)</f>
        <v>0</v>
      </c>
      <c r="U43" s="53">
        <f>VLOOKUP($A43,'[3]Congest Nov00-Apr01'!$A$1:$I$65536,COLUMN('[3]Congest Nov00-Apr01'!D$1:D$65536),FALSE)-VLOOKUP($E43,'[3]Congest Nov00-Apr01'!$A$1:$I$65536,COLUMN('[3]Congest Nov00-Apr01'!D$1:D$65536),FALSE)</f>
        <v>-4.9999999999727152E-2</v>
      </c>
      <c r="V43" s="53">
        <f>VLOOKUP($A43,'[3]Congest Nov00-Apr01'!$A$1:$I$65536,COLUMN('[3]Congest Nov00-Apr01'!E$1:E$65536),FALSE)-VLOOKUP($E43,'[3]Congest Nov00-Apr01'!$A$1:$I$65536,COLUMN('[3]Congest Nov00-Apr01'!E$1:E$65536),FALSE)</f>
        <v>0.15999999999985448</v>
      </c>
      <c r="W43" s="53">
        <f>VLOOKUP($A43,'[3]Congest Nov00-Apr01'!$A$1:$I$65536,COLUMN('[3]Congest Nov00-Apr01'!F$1:F$65536),FALSE)-VLOOKUP($E43,'[3]Congest Nov00-Apr01'!$A$1:$I$65536,COLUMN('[3]Congest Nov00-Apr01'!F$1:F$65536),FALSE)</f>
        <v>-1.0900000000001455</v>
      </c>
      <c r="X43" s="53">
        <f>VLOOKUP($A43,'[3]Congest Nov00-Apr01'!$A$1:$I$65536,COLUMN('[3]Congest Nov00-Apr01'!G$1:G$65536),FALSE)-VLOOKUP($E43,'[3]Congest Nov00-Apr01'!$A$1:$I$65536,COLUMN('[3]Congest Nov00-Apr01'!G$1:G$65536),FALSE)</f>
        <v>-4.6100000000001273</v>
      </c>
      <c r="Y43" s="53">
        <f>VLOOKUP($A43,'[3]Congest Nov00-Apr01'!$A$1:$I$65536,COLUMN('[3]Congest Nov00-Apr01'!H$1:H$65536),FALSE)-VLOOKUP($E43,'[3]Congest Nov00-Apr01'!$A$1:$I$65536,COLUMN('[3]Congest Nov00-Apr01'!H$1:H$65536),FALSE)</f>
        <v>1.7800000000006548</v>
      </c>
      <c r="Z43" s="53">
        <f>VLOOKUP($A43,'[3]Congest Nov00-Apr01'!$A$1:$I$65536,COLUMN('[3]Congest Nov00-Apr01'!I$1:I$65536),FALSE)-VLOOKUP($E43,'[3]Congest Nov00-Apr01'!$A$1:$I$65536,COLUMN('[3]Congest Nov00-Apr01'!I$1:I$65536),FALSE)</f>
        <v>655.92000000000098</v>
      </c>
      <c r="AA43" s="32">
        <f>VLOOKUP($A43,'[3]Congest May01-Oct01'!$A$1:$I$65536,COLUMN('[3]Congest May01-Oct01'!D$1:D$65536),FALSE)-VLOOKUP($E43,'[3]Congest May01-Oct01'!$A$1:$I$65536,COLUMN('[3]Congest May01-Oct01'!D$1:D$65536),FALSE)</f>
        <v>329.17000000000098</v>
      </c>
      <c r="AB43" s="32">
        <f>VLOOKUP($A43,'[3]Congest May01-Oct01'!$A$1:$I$65536,COLUMN('[3]Congest May01-Oct01'!E$1:E$65536),FALSE)-VLOOKUP($E43,'[3]Congest May01-Oct01'!$A$1:$I$65536,COLUMN('[3]Congest May01-Oct01'!E$1:E$65536),FALSE)</f>
        <v>-0.3499999999994543</v>
      </c>
      <c r="AC43" s="32">
        <f>VLOOKUP($A43,'[3]Congest May01-Oct01'!$A$1:$I$65536,COLUMN('[3]Congest May01-Oct01'!F$1:F$65536),FALSE)-VLOOKUP($E43,'[3]Congest May01-Oct01'!$A$1:$I$65536,COLUMN('[3]Congest May01-Oct01'!F$1:F$65536),FALSE)</f>
        <v>422.54000000000065</v>
      </c>
      <c r="AD43" s="32">
        <f>VLOOKUP($A43,'[3]Congest May01-Oct01'!$A$1:$I$65536,COLUMN('[3]Congest May01-Oct01'!G$1:G$65536),FALSE)-VLOOKUP($E43,'[3]Congest May01-Oct01'!$A$1:$I$65536,COLUMN('[3]Congest May01-Oct01'!G$1:G$65536),FALSE)</f>
        <v>2207.7600000000007</v>
      </c>
      <c r="AE43" s="19">
        <f>VLOOKUP($A43,'[3]Congest May01-Oct01'!$A$1:$I$65536,COLUMN('[3]Congest May01-Oct01'!H$1:H$65536),FALSE)-VLOOKUP($E43,'[3]Congest May01-Oct01'!$A$1:$I$65536,COLUMN('[3]Congest May01-Oct01'!H$1:H$65536),FALSE)</f>
        <v>1263.18</v>
      </c>
      <c r="AF43" s="19">
        <f>VLOOKUP($A43,'[3]Congest May01-Oct01'!$A$1:$I$65536,COLUMN('[3]Congest May01-Oct01'!I$1:I$65536),FALSE)-VLOOKUP($E43,'[3]Congest May01-Oct01'!$A$1:$I$65536,COLUMN('[3]Congest May01-Oct01'!I$1:I$65536),FALSE)</f>
        <v>868.56999999999994</v>
      </c>
      <c r="AG43" s="34">
        <f t="shared" si="1"/>
        <v>3611.2300000000041</v>
      </c>
      <c r="AI43" s="32">
        <f>44758.8+39927.93</f>
        <v>84686.73000000001</v>
      </c>
      <c r="AJ43" s="32">
        <f>+(K43+N43)*SUM(U43:AE43)</f>
        <v>82864.970000000074</v>
      </c>
      <c r="AK43" s="32">
        <f t="shared" si="4"/>
        <v>-1821.7599999999366</v>
      </c>
      <c r="AL43" s="32"/>
      <c r="AM43" s="32">
        <f>+VLOOKUP($E43,[2]ACP!$A$1:$BE$65536,47,FALSE)-VLOOKUP($A43,[2]ACP!$A$1:$BE$65536,47,FALSE)</f>
        <v>1420.1199999999953</v>
      </c>
      <c r="AN43" s="32">
        <f>+VLOOKUP($E43,[2]ACP!$A$1:$BE$65536,48,FALSE)-VLOOKUP($A43,[2]ACP!$A$1:$BE$65536,48,FALSE)</f>
        <v>1806.1999999999971</v>
      </c>
      <c r="AO43" s="32"/>
      <c r="AP43" s="32">
        <f>+VLOOKUP($E43,[2]ACP!$A$1:$BE$65536,57,FALSE)-VLOOKUP($A43,[2]ACP!$A$1:$BE$65536,57,FALSE)</f>
        <v>1701.3000000000029</v>
      </c>
      <c r="AQ43" s="32"/>
    </row>
    <row r="44" spans="1:43" x14ac:dyDescent="0.25">
      <c r="A44" s="3">
        <v>23786</v>
      </c>
      <c r="B44" s="3" t="s">
        <v>38</v>
      </c>
      <c r="C44" s="3" t="str">
        <f>+VLOOKUP(A44,[3]Congest!$A$1:$C$65536,3,FALSE)</f>
        <v>N.Y.C.</v>
      </c>
      <c r="D44" s="3"/>
      <c r="E44" s="7">
        <v>23810</v>
      </c>
      <c r="F44" s="4" t="s">
        <v>10</v>
      </c>
      <c r="G44" s="3" t="str">
        <f>+VLOOKUP(E44,[3]Congest!$A$1:$C$65536,3,FALSE)</f>
        <v>N.Y.C.</v>
      </c>
      <c r="H44" s="8">
        <v>30</v>
      </c>
      <c r="J44" s="7"/>
      <c r="K44" s="7">
        <v>20</v>
      </c>
      <c r="N44" s="7">
        <v>10</v>
      </c>
      <c r="O44" s="59">
        <f>VLOOKUP($A44,'[3]Congest May00-Oct00'!$A$1:$I$65536,COLUMN('[3]Congest May00-Oct00'!D$1:D$65536),FALSE)-VLOOKUP($E44,'[3]Congest May00-Oct00'!$A$1:$I$65536,COLUMN('[3]Congest May00-Oct00'!D$1:D$65536),FALSE)</f>
        <v>246.28999999999996</v>
      </c>
      <c r="P44" s="32">
        <f>VLOOKUP($A44,'[3]Congest May00-Oct00'!$A$1:$I$65536,COLUMN('[3]Congest May00-Oct00'!E$1:E$65536),FALSE)-VLOOKUP($E44,'[3]Congest May00-Oct00'!$A$1:$I$65536,COLUMN('[3]Congest May00-Oct00'!E$1:E$65536),FALSE)</f>
        <v>4395.6000000000058</v>
      </c>
      <c r="Q44" s="32">
        <f>VLOOKUP($A44,'[3]Congest May00-Oct00'!$A$1:$I$65536,COLUMN('[3]Congest May00-Oct00'!F$1:F$65536),FALSE)-VLOOKUP($E44,'[3]Congest May00-Oct00'!$A$1:$I$65536,COLUMN('[3]Congest May00-Oct00'!F$1:F$65536),FALSE)</f>
        <v>1932.3900000000012</v>
      </c>
      <c r="R44" s="32">
        <f>VLOOKUP($A44,'[3]Congest May00-Oct00'!$A$1:$I$65536,COLUMN('[3]Congest May00-Oct00'!G$1:G$65536),FALSE)-VLOOKUP($E44,'[3]Congest May00-Oct00'!$A$1:$I$65536,COLUMN('[3]Congest May00-Oct00'!G$1:G$65536),FALSE)</f>
        <v>4048.3199999999997</v>
      </c>
      <c r="S44" s="32">
        <f>VLOOKUP($A44,'[3]Congest May00-Oct00'!$A$1:$I$65536,COLUMN('[3]Congest May00-Oct00'!H$1:H$65536),FALSE)-VLOOKUP($E44,'[3]Congest May00-Oct00'!$A$1:$I$65536,COLUMN('[3]Congest May00-Oct00'!H$1:H$65536),FALSE)</f>
        <v>0</v>
      </c>
      <c r="T44" s="32">
        <f>VLOOKUP($A44,'[3]Congest May00-Oct00'!$A$1:$I$65536,COLUMN('[3]Congest May00-Oct00'!I$1:I$65536),FALSE)-VLOOKUP($E44,'[3]Congest May00-Oct00'!$A$1:$I$65536,COLUMN('[3]Congest May00-Oct00'!I$1:I$65536),FALSE)</f>
        <v>0</v>
      </c>
      <c r="U44" s="53">
        <f>VLOOKUP($A44,'[3]Congest Nov00-Apr01'!$A$1:$I$65536,COLUMN('[3]Congest Nov00-Apr01'!D$1:D$65536),FALSE)-VLOOKUP($E44,'[3]Congest Nov00-Apr01'!$A$1:$I$65536,COLUMN('[3]Congest Nov00-Apr01'!D$1:D$65536),FALSE)</f>
        <v>0</v>
      </c>
      <c r="V44" s="53">
        <f>VLOOKUP($A44,'[3]Congest Nov00-Apr01'!$A$1:$I$65536,COLUMN('[3]Congest Nov00-Apr01'!E$1:E$65536),FALSE)-VLOOKUP($E44,'[3]Congest Nov00-Apr01'!$A$1:$I$65536,COLUMN('[3]Congest Nov00-Apr01'!E$1:E$65536),FALSE)</f>
        <v>0</v>
      </c>
      <c r="W44" s="53">
        <f>VLOOKUP($A44,'[3]Congest Nov00-Apr01'!$A$1:$I$65536,COLUMN('[3]Congest Nov00-Apr01'!F$1:F$65536),FALSE)-VLOOKUP($E44,'[3]Congest Nov00-Apr01'!$A$1:$I$65536,COLUMN('[3]Congest Nov00-Apr01'!F$1:F$65536),FALSE)</f>
        <v>0</v>
      </c>
      <c r="X44" s="53">
        <f>VLOOKUP($A44,'[3]Congest Nov00-Apr01'!$A$1:$I$65536,COLUMN('[3]Congest Nov00-Apr01'!G$1:G$65536),FALSE)-VLOOKUP($E44,'[3]Congest Nov00-Apr01'!$A$1:$I$65536,COLUMN('[3]Congest Nov00-Apr01'!G$1:G$65536),FALSE)</f>
        <v>4.680000000000291</v>
      </c>
      <c r="Y44" s="53">
        <f>VLOOKUP($A44,'[3]Congest Nov00-Apr01'!$A$1:$I$65536,COLUMN('[3]Congest Nov00-Apr01'!H$1:H$65536),FALSE)-VLOOKUP($E44,'[3]Congest Nov00-Apr01'!$A$1:$I$65536,COLUMN('[3]Congest Nov00-Apr01'!H$1:H$65536),FALSE)</f>
        <v>0</v>
      </c>
      <c r="Z44" s="53">
        <f>VLOOKUP($A44,'[3]Congest Nov00-Apr01'!$A$1:$I$65536,COLUMN('[3]Congest Nov00-Apr01'!I$1:I$65536),FALSE)-VLOOKUP($E44,'[3]Congest Nov00-Apr01'!$A$1:$I$65536,COLUMN('[3]Congest Nov00-Apr01'!I$1:I$65536),FALSE)</f>
        <v>-561.72000000000025</v>
      </c>
      <c r="AA44" s="32">
        <f>VLOOKUP($A44,'[3]Congest May01-Oct01'!$A$1:$I$65536,COLUMN('[3]Congest May01-Oct01'!D$1:D$65536),FALSE)-VLOOKUP($E44,'[3]Congest May01-Oct01'!$A$1:$I$65536,COLUMN('[3]Congest May01-Oct01'!D$1:D$65536),FALSE)</f>
        <v>329.22000000000116</v>
      </c>
      <c r="AB44" s="32">
        <f>VLOOKUP($A44,'[3]Congest May01-Oct01'!$A$1:$I$65536,COLUMN('[3]Congest May01-Oct01'!E$1:E$65536),FALSE)-VLOOKUP($E44,'[3]Congest May01-Oct01'!$A$1:$I$65536,COLUMN('[3]Congest May01-Oct01'!E$1:E$65536),FALSE)</f>
        <v>0</v>
      </c>
      <c r="AC44" s="32">
        <f>VLOOKUP($A44,'[3]Congest May01-Oct01'!$A$1:$I$65536,COLUMN('[3]Congest May01-Oct01'!F$1:F$65536),FALSE)-VLOOKUP($E44,'[3]Congest May01-Oct01'!$A$1:$I$65536,COLUMN('[3]Congest May01-Oct01'!F$1:F$65536),FALSE)</f>
        <v>422.46000000000026</v>
      </c>
      <c r="AD44" s="32">
        <f>VLOOKUP($A44,'[3]Congest May01-Oct01'!$A$1:$I$65536,COLUMN('[3]Congest May01-Oct01'!G$1:G$65536),FALSE)-VLOOKUP($E44,'[3]Congest May01-Oct01'!$A$1:$I$65536,COLUMN('[3]Congest May01-Oct01'!G$1:G$65536),FALSE)</f>
        <v>2207.5900000000006</v>
      </c>
      <c r="AE44" s="19">
        <f>VLOOKUP($A44,'[3]Congest May01-Oct01'!$A$1:$I$65536,COLUMN('[3]Congest May01-Oct01'!H$1:H$65536),FALSE)-VLOOKUP($E44,'[3]Congest May01-Oct01'!$A$1:$I$65536,COLUMN('[3]Congest May01-Oct01'!H$1:H$65536),FALSE)</f>
        <v>1262.72</v>
      </c>
      <c r="AF44" s="19">
        <f>VLOOKUP($A44,'[3]Congest May01-Oct01'!$A$1:$I$65536,COLUMN('[3]Congest May01-Oct01'!I$1:I$65536),FALSE)-VLOOKUP($E44,'[3]Congest May01-Oct01'!$A$1:$I$65536,COLUMN('[3]Congest May01-Oct01'!I$1:I$65536),FALSE)</f>
        <v>868.56999999999994</v>
      </c>
      <c r="AG44" s="34">
        <f t="shared" si="1"/>
        <v>2402.2300000000023</v>
      </c>
      <c r="AI44" s="32">
        <f>71401.3+53638.6</f>
        <v>125039.9</v>
      </c>
      <c r="AJ44" s="32">
        <f>+(K44+N44)*SUM(U44:AE44)</f>
        <v>109948.50000000007</v>
      </c>
      <c r="AK44" s="32">
        <f t="shared" si="4"/>
        <v>-15091.399999999921</v>
      </c>
      <c r="AL44" s="32"/>
      <c r="AM44" s="32">
        <f>+VLOOKUP($E44,[2]ACP!$A$1:$BE$65536,47,FALSE)-VLOOKUP($A44,[2]ACP!$A$1:$BE$65536,47,FALSE)</f>
        <v>1143.2200000000012</v>
      </c>
      <c r="AN44" s="32">
        <f>+VLOOKUP($E44,[2]ACP!$A$1:$BE$65536,48,FALSE)-VLOOKUP($A44,[2]ACP!$A$1:$BE$65536,48,FALSE)</f>
        <v>1781.910000000018</v>
      </c>
      <c r="AO44" s="32"/>
      <c r="AP44" s="32">
        <f>+VLOOKUP($E44,[2]ACP!$A$1:$BE$65536,57,FALSE)-VLOOKUP($A44,[2]ACP!$A$1:$BE$65536,57,FALSE)</f>
        <v>1828.0299999999988</v>
      </c>
      <c r="AQ44" s="32"/>
    </row>
    <row r="45" spans="1:43" x14ac:dyDescent="0.25">
      <c r="A45" s="3">
        <v>23786</v>
      </c>
      <c r="B45" s="3" t="s">
        <v>38</v>
      </c>
      <c r="C45" s="3" t="str">
        <f>+VLOOKUP(A45,[3]Congest!$A$1:$C$65536,3,FALSE)</f>
        <v>N.Y.C.</v>
      </c>
      <c r="D45" s="3"/>
      <c r="E45" s="7">
        <v>24138</v>
      </c>
      <c r="F45" s="4" t="s">
        <v>11</v>
      </c>
      <c r="G45" s="3" t="str">
        <f>+VLOOKUP(E45,[3]Congest!$A$1:$C$65536,3,FALSE)</f>
        <v>N.Y.C.</v>
      </c>
      <c r="H45" s="8">
        <v>6</v>
      </c>
      <c r="J45" s="7"/>
      <c r="K45" s="7">
        <v>6</v>
      </c>
      <c r="O45" s="59">
        <f>VLOOKUP($A45,'[3]Congest May00-Oct00'!$A$1:$I$65536,COLUMN('[3]Congest May00-Oct00'!D$1:D$65536),FALSE)-VLOOKUP($E45,'[3]Congest May00-Oct00'!$A$1:$I$65536,COLUMN('[3]Congest May00-Oct00'!D$1:D$65536),FALSE)</f>
        <v>246.32999999999993</v>
      </c>
      <c r="P45" s="32">
        <f>VLOOKUP($A45,'[3]Congest May00-Oct00'!$A$1:$I$65536,COLUMN('[3]Congest May00-Oct00'!E$1:E$65536),FALSE)-VLOOKUP($E45,'[3]Congest May00-Oct00'!$A$1:$I$65536,COLUMN('[3]Congest May00-Oct00'!E$1:E$65536),FALSE)</f>
        <v>4390.4300000000039</v>
      </c>
      <c r="Q45" s="32">
        <f>VLOOKUP($A45,'[3]Congest May00-Oct00'!$A$1:$I$65536,COLUMN('[3]Congest May00-Oct00'!F$1:F$65536),FALSE)-VLOOKUP($E45,'[3]Congest May00-Oct00'!$A$1:$I$65536,COLUMN('[3]Congest May00-Oct00'!F$1:F$65536),FALSE)</f>
        <v>1932.1900000000023</v>
      </c>
      <c r="R45" s="32">
        <f>VLOOKUP($A45,'[3]Congest May00-Oct00'!$A$1:$I$65536,COLUMN('[3]Congest May00-Oct00'!G$1:G$65536),FALSE)-VLOOKUP($E45,'[3]Congest May00-Oct00'!$A$1:$I$65536,COLUMN('[3]Congest May00-Oct00'!G$1:G$65536),FALSE)</f>
        <v>4047.8099999999977</v>
      </c>
      <c r="S45" s="32">
        <f>VLOOKUP($A45,'[3]Congest May00-Oct00'!$A$1:$I$65536,COLUMN('[3]Congest May00-Oct00'!H$1:H$65536),FALSE)-VLOOKUP($E45,'[3]Congest May00-Oct00'!$A$1:$I$65536,COLUMN('[3]Congest May00-Oct00'!H$1:H$65536),FALSE)</f>
        <v>-0.56999999999970896</v>
      </c>
      <c r="T45" s="32">
        <f>VLOOKUP($A45,'[3]Congest May00-Oct00'!$A$1:$I$65536,COLUMN('[3]Congest May00-Oct00'!I$1:I$65536),FALSE)-VLOOKUP($E45,'[3]Congest May00-Oct00'!$A$1:$I$65536,COLUMN('[3]Congest May00-Oct00'!I$1:I$65536),FALSE)</f>
        <v>1.7699999999999818</v>
      </c>
      <c r="U45" s="53">
        <f>VLOOKUP($A45,'[3]Congest Nov00-Apr01'!$A$1:$I$65536,COLUMN('[3]Congest Nov00-Apr01'!D$1:D$65536),FALSE)-VLOOKUP($E45,'[3]Congest Nov00-Apr01'!$A$1:$I$65536,COLUMN('[3]Congest Nov00-Apr01'!D$1:D$65536),FALSE)</f>
        <v>4.080000000000382</v>
      </c>
      <c r="V45" s="53">
        <f>VLOOKUP($A45,'[3]Congest Nov00-Apr01'!$A$1:$I$65536,COLUMN('[3]Congest Nov00-Apr01'!E$1:E$65536),FALSE)-VLOOKUP($E45,'[3]Congest Nov00-Apr01'!$A$1:$I$65536,COLUMN('[3]Congest Nov00-Apr01'!E$1:E$65536),FALSE)</f>
        <v>66.729999999999791</v>
      </c>
      <c r="W45" s="53">
        <f>VLOOKUP($A45,'[3]Congest Nov00-Apr01'!$A$1:$I$65536,COLUMN('[3]Congest Nov00-Apr01'!F$1:F$65536),FALSE)-VLOOKUP($E45,'[3]Congest Nov00-Apr01'!$A$1:$I$65536,COLUMN('[3]Congest Nov00-Apr01'!F$1:F$65536),FALSE)</f>
        <v>0</v>
      </c>
      <c r="X45" s="53">
        <f>VLOOKUP($A45,'[3]Congest Nov00-Apr01'!$A$1:$I$65536,COLUMN('[3]Congest Nov00-Apr01'!G$1:G$65536),FALSE)-VLOOKUP($E45,'[3]Congest Nov00-Apr01'!$A$1:$I$65536,COLUMN('[3]Congest Nov00-Apr01'!G$1:G$65536),FALSE)</f>
        <v>4.680000000000291</v>
      </c>
      <c r="Y45" s="53">
        <f>VLOOKUP($A45,'[3]Congest Nov00-Apr01'!$A$1:$I$65536,COLUMN('[3]Congest Nov00-Apr01'!H$1:H$65536),FALSE)-VLOOKUP($E45,'[3]Congest Nov00-Apr01'!$A$1:$I$65536,COLUMN('[3]Congest Nov00-Apr01'!H$1:H$65536),FALSE)</f>
        <v>0</v>
      </c>
      <c r="Z45" s="53">
        <f>VLOOKUP($A45,'[3]Congest Nov00-Apr01'!$A$1:$I$65536,COLUMN('[3]Congest Nov00-Apr01'!I$1:I$65536),FALSE)-VLOOKUP($E45,'[3]Congest Nov00-Apr01'!$A$1:$I$65536,COLUMN('[3]Congest Nov00-Apr01'!I$1:I$65536),FALSE)</f>
        <v>-561.72000000000025</v>
      </c>
      <c r="AA45" s="32">
        <f>VLOOKUP($A45,'[3]Congest May01-Oct01'!$A$1:$I$65536,COLUMN('[3]Congest May01-Oct01'!D$1:D$65536),FALSE)-VLOOKUP($E45,'[3]Congest May01-Oct01'!$A$1:$I$65536,COLUMN('[3]Congest May01-Oct01'!D$1:D$65536),FALSE)</f>
        <v>329.22000000000116</v>
      </c>
      <c r="AB45" s="32">
        <f>VLOOKUP($A45,'[3]Congest May01-Oct01'!$A$1:$I$65536,COLUMN('[3]Congest May01-Oct01'!E$1:E$65536),FALSE)-VLOOKUP($E45,'[3]Congest May01-Oct01'!$A$1:$I$65536,COLUMN('[3]Congest May01-Oct01'!E$1:E$65536),FALSE)</f>
        <v>0</v>
      </c>
      <c r="AC45" s="32">
        <f>VLOOKUP($A45,'[3]Congest May01-Oct01'!$A$1:$I$65536,COLUMN('[3]Congest May01-Oct01'!F$1:F$65536),FALSE)-VLOOKUP($E45,'[3]Congest May01-Oct01'!$A$1:$I$65536,COLUMN('[3]Congest May01-Oct01'!F$1:F$65536),FALSE)</f>
        <v>422.46000000000026</v>
      </c>
      <c r="AD45" s="32">
        <f>VLOOKUP($A45,'[3]Congest May01-Oct01'!$A$1:$I$65536,COLUMN('[3]Congest May01-Oct01'!G$1:G$65536),FALSE)-VLOOKUP($E45,'[3]Congest May01-Oct01'!$A$1:$I$65536,COLUMN('[3]Congest May01-Oct01'!G$1:G$65536),FALSE)</f>
        <v>2207.5900000000006</v>
      </c>
      <c r="AE45" s="19">
        <f>VLOOKUP($A45,'[3]Congest May01-Oct01'!$A$1:$I$65536,COLUMN('[3]Congest May01-Oct01'!H$1:H$65536),FALSE)-VLOOKUP($E45,'[3]Congest May01-Oct01'!$A$1:$I$65536,COLUMN('[3]Congest May01-Oct01'!H$1:H$65536),FALSE)</f>
        <v>1262.72</v>
      </c>
      <c r="AF45" s="19">
        <f>VLOOKUP($A45,'[3]Congest May01-Oct01'!$A$1:$I$65536,COLUMN('[3]Congest May01-Oct01'!I$1:I$65536),FALSE)-VLOOKUP($E45,'[3]Congest May01-Oct01'!$A$1:$I$65536,COLUMN('[3]Congest May01-Oct01'!I$1:I$65536),FALSE)</f>
        <v>868.56999999999994</v>
      </c>
      <c r="AG45" s="34">
        <f t="shared" si="1"/>
        <v>2474.2400000000025</v>
      </c>
      <c r="AI45" s="32">
        <v>32467.32</v>
      </c>
      <c r="AJ45" s="32">
        <f>+K45*SUM(U45:AE45)</f>
        <v>22414.560000000012</v>
      </c>
      <c r="AK45" s="32">
        <f t="shared" si="4"/>
        <v>-10052.759999999987</v>
      </c>
      <c r="AL45" s="32"/>
      <c r="AM45" s="32">
        <f>+VLOOKUP($E45,[2]ACP!$A$1:$BE$65536,47,FALSE)-VLOOKUP($A45,[2]ACP!$A$1:$BE$65536,47,FALSE)</f>
        <v>2256.6299999999901</v>
      </c>
      <c r="AN45" s="32">
        <f>+VLOOKUP($E45,[2]ACP!$A$1:$BE$65536,48,FALSE)-VLOOKUP($A45,[2]ACP!$A$1:$BE$65536,48,FALSE)</f>
        <v>4598.4000000000087</v>
      </c>
      <c r="AO45" s="32"/>
      <c r="AP45" s="32">
        <f>+VLOOKUP($E45,[2]ACP!$A$1:$BE$65536,57,FALSE)-VLOOKUP($A45,[2]ACP!$A$1:$BE$65536,57,FALSE)</f>
        <v>-187.77999999999884</v>
      </c>
      <c r="AQ45" s="32"/>
    </row>
    <row r="46" spans="1:43" x14ac:dyDescent="0.25">
      <c r="A46" s="3">
        <v>23786</v>
      </c>
      <c r="B46" s="3" t="s">
        <v>38</v>
      </c>
      <c r="C46" s="3" t="str">
        <f>+VLOOKUP(A46,[3]Congest!$A$1:$C$65536,3,FALSE)</f>
        <v>N.Y.C.</v>
      </c>
      <c r="D46" s="3"/>
      <c r="E46" s="7">
        <v>24261</v>
      </c>
      <c r="F46" s="4" t="s">
        <v>101</v>
      </c>
      <c r="G46" s="3" t="str">
        <f>+VLOOKUP(E46,[3]Congest!$A$1:$C$65536,3,FALSE)</f>
        <v>N.Y.C.</v>
      </c>
      <c r="H46" s="8">
        <f>+SUM(I46:N46)</f>
        <v>58</v>
      </c>
      <c r="J46" s="7"/>
      <c r="K46" s="7">
        <v>30</v>
      </c>
      <c r="L46" s="7">
        <v>-2</v>
      </c>
      <c r="N46" s="7">
        <v>30</v>
      </c>
      <c r="O46" s="59">
        <f>VLOOKUP($A46,'[3]Congest May00-Oct00'!$A$1:$I$65536,COLUMN('[3]Congest May00-Oct00'!D$1:D$65536),FALSE)-VLOOKUP($E46,'[3]Congest May00-Oct00'!$A$1:$I$65536,COLUMN('[3]Congest May00-Oct00'!D$1:D$65536),FALSE)</f>
        <v>246.28999999999996</v>
      </c>
      <c r="P46" s="32">
        <f>VLOOKUP($A46,'[3]Congest May00-Oct00'!$A$1:$I$65536,COLUMN('[3]Congest May00-Oct00'!E$1:E$65536),FALSE)-VLOOKUP($E46,'[3]Congest May00-Oct00'!$A$1:$I$65536,COLUMN('[3]Congest May00-Oct00'!E$1:E$65536),FALSE)</f>
        <v>4400.760000000002</v>
      </c>
      <c r="Q46" s="32">
        <f>VLOOKUP($A46,'[3]Congest May00-Oct00'!$A$1:$I$65536,COLUMN('[3]Congest May00-Oct00'!F$1:F$65536),FALSE)-VLOOKUP($E46,'[3]Congest May00-Oct00'!$A$1:$I$65536,COLUMN('[3]Congest May00-Oct00'!F$1:F$65536),FALSE)</f>
        <v>1933.3400000000001</v>
      </c>
      <c r="R46" s="32">
        <f>VLOOKUP($A46,'[3]Congest May00-Oct00'!$A$1:$I$65536,COLUMN('[3]Congest May00-Oct00'!G$1:G$65536),FALSE)-VLOOKUP($E46,'[3]Congest May00-Oct00'!$A$1:$I$65536,COLUMN('[3]Congest May00-Oct00'!G$1:G$65536),FALSE)</f>
        <v>4049.0500000000011</v>
      </c>
      <c r="S46" s="32">
        <f>VLOOKUP($A46,'[3]Congest May00-Oct00'!$A$1:$I$65536,COLUMN('[3]Congest May00-Oct00'!H$1:H$65536),FALSE)-VLOOKUP($E46,'[3]Congest May00-Oct00'!$A$1:$I$65536,COLUMN('[3]Congest May00-Oct00'!H$1:H$65536),FALSE)</f>
        <v>-0.39999999999918145</v>
      </c>
      <c r="T46" s="32">
        <f>VLOOKUP($A46,'[3]Congest May00-Oct00'!$A$1:$I$65536,COLUMN('[3]Congest May00-Oct00'!I$1:I$65536),FALSE)-VLOOKUP($E46,'[3]Congest May00-Oct00'!$A$1:$I$65536,COLUMN('[3]Congest May00-Oct00'!I$1:I$65536),FALSE)</f>
        <v>-1.5</v>
      </c>
      <c r="U46" s="53">
        <f>VLOOKUP($A46,'[3]Congest Nov00-Apr01'!$A$1:$I$65536,COLUMN('[3]Congest Nov00-Apr01'!D$1:D$65536),FALSE)-VLOOKUP($E46,'[3]Congest Nov00-Apr01'!$A$1:$I$65536,COLUMN('[3]Congest Nov00-Apr01'!D$1:D$65536),FALSE)</f>
        <v>-3.8400000000001455</v>
      </c>
      <c r="V46" s="53">
        <f>VLOOKUP($A46,'[3]Congest Nov00-Apr01'!$A$1:$I$65536,COLUMN('[3]Congest Nov00-Apr01'!E$1:E$65536),FALSE)-VLOOKUP($E46,'[3]Congest Nov00-Apr01'!$A$1:$I$65536,COLUMN('[3]Congest Nov00-Apr01'!E$1:E$65536),FALSE)</f>
        <v>-60.870000000000118</v>
      </c>
      <c r="W46" s="53">
        <f>VLOOKUP($A46,'[3]Congest Nov00-Apr01'!$A$1:$I$65536,COLUMN('[3]Congest Nov00-Apr01'!F$1:F$65536),FALSE)-VLOOKUP($E46,'[3]Congest Nov00-Apr01'!$A$1:$I$65536,COLUMN('[3]Congest Nov00-Apr01'!F$1:F$65536),FALSE)</f>
        <v>0</v>
      </c>
      <c r="X46" s="53">
        <f>VLOOKUP($A46,'[3]Congest Nov00-Apr01'!$A$1:$I$65536,COLUMN('[3]Congest Nov00-Apr01'!G$1:G$65536),FALSE)-VLOOKUP($E46,'[3]Congest Nov00-Apr01'!$A$1:$I$65536,COLUMN('[3]Congest Nov00-Apr01'!G$1:G$65536),FALSE)</f>
        <v>4.680000000000291</v>
      </c>
      <c r="Y46" s="53">
        <f>VLOOKUP($A46,'[3]Congest Nov00-Apr01'!$A$1:$I$65536,COLUMN('[3]Congest Nov00-Apr01'!H$1:H$65536),FALSE)-VLOOKUP($E46,'[3]Congest Nov00-Apr01'!$A$1:$I$65536,COLUMN('[3]Congest Nov00-Apr01'!H$1:H$65536),FALSE)</f>
        <v>0</v>
      </c>
      <c r="Z46" s="53">
        <f>VLOOKUP($A46,'[3]Congest Nov00-Apr01'!$A$1:$I$65536,COLUMN('[3]Congest Nov00-Apr01'!I$1:I$65536),FALSE)-VLOOKUP($E46,'[3]Congest Nov00-Apr01'!$A$1:$I$65536,COLUMN('[3]Congest Nov00-Apr01'!I$1:I$65536),FALSE)</f>
        <v>-561.72000000000025</v>
      </c>
      <c r="AA46" s="32">
        <f>VLOOKUP($A46,'[3]Congest May01-Oct01'!$A$1:$I$65536,COLUMN('[3]Congest May01-Oct01'!D$1:D$65536),FALSE)-VLOOKUP($E46,'[3]Congest May01-Oct01'!$A$1:$I$65536,COLUMN('[3]Congest May01-Oct01'!D$1:D$65536),FALSE)</f>
        <v>329.22000000000116</v>
      </c>
      <c r="AB46" s="32">
        <f>VLOOKUP($A46,'[3]Congest May01-Oct01'!$A$1:$I$65536,COLUMN('[3]Congest May01-Oct01'!E$1:E$65536),FALSE)-VLOOKUP($E46,'[3]Congest May01-Oct01'!$A$1:$I$65536,COLUMN('[3]Congest May01-Oct01'!E$1:E$65536),FALSE)</f>
        <v>0</v>
      </c>
      <c r="AC46" s="32">
        <f>VLOOKUP($A46,'[3]Congest May01-Oct01'!$A$1:$I$65536,COLUMN('[3]Congest May01-Oct01'!F$1:F$65536),FALSE)-VLOOKUP($E46,'[3]Congest May01-Oct01'!$A$1:$I$65536,COLUMN('[3]Congest May01-Oct01'!F$1:F$65536),FALSE)</f>
        <v>422.46000000000026</v>
      </c>
      <c r="AD46" s="32">
        <f>VLOOKUP($A46,'[3]Congest May01-Oct01'!$A$1:$I$65536,COLUMN('[3]Congest May01-Oct01'!G$1:G$65536),FALSE)-VLOOKUP($E46,'[3]Congest May01-Oct01'!$A$1:$I$65536,COLUMN('[3]Congest May01-Oct01'!G$1:G$65536),FALSE)</f>
        <v>2207.5900000000006</v>
      </c>
      <c r="AE46" s="19">
        <f>VLOOKUP($A46,'[3]Congest May01-Oct01'!$A$1:$I$65536,COLUMN('[3]Congest May01-Oct01'!H$1:H$65536),FALSE)-VLOOKUP($E46,'[3]Congest May01-Oct01'!$A$1:$I$65536,COLUMN('[3]Congest May01-Oct01'!H$1:H$65536),FALSE)</f>
        <v>1262.72</v>
      </c>
      <c r="AF46" s="19">
        <f>VLOOKUP($A46,'[3]Congest May01-Oct01'!$A$1:$I$65536,COLUMN('[3]Congest May01-Oct01'!I$1:I$65536),FALSE)-VLOOKUP($E46,'[3]Congest May01-Oct01'!$A$1:$I$65536,COLUMN('[3]Congest May01-Oct01'!I$1:I$65536),FALSE)</f>
        <v>868.56999999999994</v>
      </c>
      <c r="AG46" s="34">
        <f t="shared" si="1"/>
        <v>2335.6200000000026</v>
      </c>
      <c r="AI46" s="32">
        <f>110235.8+151836-2638</f>
        <v>259433.8</v>
      </c>
      <c r="AJ46" s="32">
        <f>+(K46+N46)*SUM(U46:AE46)</f>
        <v>216014.40000000008</v>
      </c>
      <c r="AK46" s="32">
        <f t="shared" si="4"/>
        <v>-43419.399999999907</v>
      </c>
      <c r="AL46" s="32"/>
      <c r="AM46" s="32">
        <f>+VLOOKUP($E46,[2]ACP!$A$1:$BE$65536,47,FALSE)-VLOOKUP($A46,[2]ACP!$A$1:$BE$65536,47,FALSE)</f>
        <v>92.459999999991851</v>
      </c>
      <c r="AN46" s="32">
        <f>+VLOOKUP($E46,[2]ACP!$A$1:$BE$65536,48,FALSE)-VLOOKUP($A46,[2]ACP!$A$1:$BE$65536,48,FALSE)</f>
        <v>1790.7100000000064</v>
      </c>
      <c r="AO46" s="32"/>
      <c r="AP46" s="32">
        <f>+VLOOKUP($E46,[2]ACP!$A$1:$BE$65536,57,FALSE)-VLOOKUP($A46,[2]ACP!$A$1:$BE$65536,57,FALSE)</f>
        <v>2485.4199999999983</v>
      </c>
      <c r="AQ46" s="32"/>
    </row>
    <row r="47" spans="1:43" x14ac:dyDescent="0.25">
      <c r="A47" s="3">
        <v>23801</v>
      </c>
      <c r="B47" s="3" t="s">
        <v>106</v>
      </c>
      <c r="C47" s="3" t="str">
        <f>+VLOOKUP(A47,[3]Congest!$A$1:$C$65536,3,FALSE)</f>
        <v>CAPITL</v>
      </c>
      <c r="D47" s="3"/>
      <c r="E47" s="7">
        <v>23799</v>
      </c>
      <c r="F47" s="4" t="s">
        <v>46</v>
      </c>
      <c r="G47" s="3" t="str">
        <f>+VLOOKUP(E47,[3]Congest!$A$1:$C$65536,3,FALSE)</f>
        <v>CAPITL</v>
      </c>
      <c r="H47" s="7">
        <v>75</v>
      </c>
      <c r="J47" s="7">
        <v>25</v>
      </c>
      <c r="K47" s="7">
        <v>50</v>
      </c>
      <c r="O47" s="59">
        <f>VLOOKUP($A47,'[3]Congest May00-Oct00'!$A$1:$I$65536,COLUMN('[3]Congest May00-Oct00'!D$1:D$65536),FALSE)-VLOOKUP($E47,'[3]Congest May00-Oct00'!$A$1:$I$65536,COLUMN('[3]Congest May00-Oct00'!D$1:D$65536),FALSE)</f>
        <v>37.410000000000764</v>
      </c>
      <c r="P47" s="32">
        <f>VLOOKUP($A47,'[3]Congest May00-Oct00'!$A$1:$I$65536,COLUMN('[3]Congest May00-Oct00'!E$1:E$65536),FALSE)-VLOOKUP($E47,'[3]Congest May00-Oct00'!$A$1:$I$65536,COLUMN('[3]Congest May00-Oct00'!E$1:E$65536),FALSE)</f>
        <v>57.250000000007276</v>
      </c>
      <c r="Q47" s="32">
        <f>VLOOKUP($A47,'[3]Congest May00-Oct00'!$A$1:$I$65536,COLUMN('[3]Congest May00-Oct00'!F$1:F$65536),FALSE)-VLOOKUP($E47,'[3]Congest May00-Oct00'!$A$1:$I$65536,COLUMN('[3]Congest May00-Oct00'!F$1:F$65536),FALSE)</f>
        <v>34.170000000000073</v>
      </c>
      <c r="R47" s="32">
        <f>VLOOKUP($A47,'[3]Congest May00-Oct00'!$A$1:$I$65536,COLUMN('[3]Congest May00-Oct00'!G$1:G$65536),FALSE)-VLOOKUP($E47,'[3]Congest May00-Oct00'!$A$1:$I$65536,COLUMN('[3]Congest May00-Oct00'!G$1:G$65536),FALSE)</f>
        <v>25.970000000002983</v>
      </c>
      <c r="S47" s="32">
        <f>VLOOKUP($A47,'[3]Congest May00-Oct00'!$A$1:$I$65536,COLUMN('[3]Congest May00-Oct00'!H$1:H$65536),FALSE)-VLOOKUP($E47,'[3]Congest May00-Oct00'!$A$1:$I$65536,COLUMN('[3]Congest May00-Oct00'!H$1:H$65536),FALSE)</f>
        <v>6.990000000001146</v>
      </c>
      <c r="T47" s="32">
        <f>VLOOKUP($A47,'[3]Congest May00-Oct00'!$A$1:$I$65536,COLUMN('[3]Congest May00-Oct00'!I$1:I$65536),FALSE)-VLOOKUP($E47,'[3]Congest May00-Oct00'!$A$1:$I$65536,COLUMN('[3]Congest May00-Oct00'!I$1:I$65536),FALSE)</f>
        <v>-0.28999999999996362</v>
      </c>
      <c r="U47" s="53">
        <f>VLOOKUP($A47,'[3]Congest Nov00-Apr01'!$A$1:$I$65536,COLUMN('[3]Congest Nov00-Apr01'!D$1:D$65536),FALSE)-VLOOKUP($E47,'[3]Congest Nov00-Apr01'!$A$1:$I$65536,COLUMN('[3]Congest Nov00-Apr01'!D$1:D$65536),FALSE)</f>
        <v>7.6600000000003092</v>
      </c>
      <c r="V47" s="53">
        <f>VLOOKUP($A47,'[3]Congest Nov00-Apr01'!$A$1:$I$65536,COLUMN('[3]Congest Nov00-Apr01'!E$1:E$65536),FALSE)-VLOOKUP($E47,'[3]Congest Nov00-Apr01'!$A$1:$I$65536,COLUMN('[3]Congest Nov00-Apr01'!E$1:E$65536),FALSE)</f>
        <v>1.5</v>
      </c>
      <c r="W47" s="53">
        <f>VLOOKUP($A47,'[3]Congest Nov00-Apr01'!$A$1:$I$65536,COLUMN('[3]Congest Nov00-Apr01'!F$1:F$65536),FALSE)-VLOOKUP($E47,'[3]Congest Nov00-Apr01'!$A$1:$I$65536,COLUMN('[3]Congest Nov00-Apr01'!F$1:F$65536),FALSE)</f>
        <v>7.160000000000764</v>
      </c>
      <c r="X47" s="53">
        <f>VLOOKUP($A47,'[3]Congest Nov00-Apr01'!$A$1:$I$65536,COLUMN('[3]Congest Nov00-Apr01'!G$1:G$65536),FALSE)-VLOOKUP($E47,'[3]Congest Nov00-Apr01'!$A$1:$I$65536,COLUMN('[3]Congest Nov00-Apr01'!G$1:G$65536),FALSE)</f>
        <v>5.5099999999999909</v>
      </c>
      <c r="Y47" s="53">
        <f>VLOOKUP($A47,'[3]Congest Nov00-Apr01'!$A$1:$I$65536,COLUMN('[3]Congest Nov00-Apr01'!H$1:H$65536),FALSE)-VLOOKUP($E47,'[3]Congest Nov00-Apr01'!$A$1:$I$65536,COLUMN('[3]Congest Nov00-Apr01'!H$1:H$65536),FALSE)</f>
        <v>6.1599999999998545</v>
      </c>
      <c r="Z47" s="53">
        <f>VLOOKUP($A47,'[3]Congest Nov00-Apr01'!$A$1:$I$65536,COLUMN('[3]Congest Nov00-Apr01'!I$1:I$65536),FALSE)-VLOOKUP($E47,'[3]Congest Nov00-Apr01'!$A$1:$I$65536,COLUMN('[3]Congest Nov00-Apr01'!I$1:I$65536),FALSE)</f>
        <v>7.9099999999997408</v>
      </c>
      <c r="AA47" s="32">
        <f>VLOOKUP($A47,'[3]Congest May01-Oct01'!$A$1:$I$65536,COLUMN('[3]Congest May01-Oct01'!D$1:D$65536),FALSE)-VLOOKUP($E47,'[3]Congest May01-Oct01'!$A$1:$I$65536,COLUMN('[3]Congest May01-Oct01'!D$1:D$65536),FALSE)</f>
        <v>-4.3599999999999</v>
      </c>
      <c r="AB47" s="32">
        <f>VLOOKUP($A47,'[3]Congest May01-Oct01'!$A$1:$I$65536,COLUMN('[3]Congest May01-Oct01'!E$1:E$65536),FALSE)-VLOOKUP($E47,'[3]Congest May01-Oct01'!$A$1:$I$65536,COLUMN('[3]Congest May01-Oct01'!E$1:E$65536),FALSE)</f>
        <v>6.6300000000001091</v>
      </c>
      <c r="AC47" s="32">
        <f>VLOOKUP($A47,'[3]Congest May01-Oct01'!$A$1:$I$65536,COLUMN('[3]Congest May01-Oct01'!F$1:F$65536),FALSE)-VLOOKUP($E47,'[3]Congest May01-Oct01'!$A$1:$I$65536,COLUMN('[3]Congest May01-Oct01'!F$1:F$65536),FALSE)</f>
        <v>1.339999999999975</v>
      </c>
      <c r="AD47" s="32">
        <f>VLOOKUP($A47,'[3]Congest May01-Oct01'!$A$1:$I$65536,COLUMN('[3]Congest May01-Oct01'!G$1:G$65536),FALSE)-VLOOKUP($E47,'[3]Congest May01-Oct01'!$A$1:$I$65536,COLUMN('[3]Congest May01-Oct01'!G$1:G$65536),FALSE)</f>
        <v>4.9299999999996089</v>
      </c>
      <c r="AE47" s="19">
        <f>VLOOKUP($A47,'[3]Congest May01-Oct01'!$A$1:$I$65536,COLUMN('[3]Congest May01-Oct01'!H$1:H$65536),FALSE)-VLOOKUP($E47,'[3]Congest May01-Oct01'!$A$1:$I$65536,COLUMN('[3]Congest May01-Oct01'!H$1:H$65536),FALSE)</f>
        <v>-0.15999999999999992</v>
      </c>
      <c r="AF47" s="19">
        <f>VLOOKUP($A47,'[3]Congest May01-Oct01'!$A$1:$I$65536,COLUMN('[3]Congest May01-Oct01'!I$1:I$65536),FALSE)-VLOOKUP($E47,'[3]Congest May01-Oct01'!$A$1:$I$65536,COLUMN('[3]Congest May01-Oct01'!I$1:I$65536),FALSE)</f>
        <v>-0.16000000000000014</v>
      </c>
      <c r="AG47" s="34">
        <f t="shared" si="1"/>
        <v>51.140000000001635</v>
      </c>
      <c r="AI47" s="32">
        <f>-3528.24999999993-11337</f>
        <v>-14865.249999999931</v>
      </c>
      <c r="AJ47" s="32">
        <f>+J47*SUM(O47:AE47)+K47*SUM(U47:AE47)</f>
        <v>7358.5000000003411</v>
      </c>
      <c r="AK47" s="32">
        <f t="shared" ref="AK47:AK61" si="5">+AJ47-AI47</f>
        <v>22223.750000000273</v>
      </c>
      <c r="AL47" s="32"/>
      <c r="AM47" s="32">
        <f>+VLOOKUP($E47,[2]ACP!$A$1:$BE$65536,47,FALSE)-VLOOKUP($A47,[2]ACP!$A$1:$BE$65536,47,FALSE)</f>
        <v>-3.2099999999991269</v>
      </c>
      <c r="AN47" s="32">
        <f>+VLOOKUP($E47,[2]ACP!$A$1:$BE$65536,48,FALSE)-VLOOKUP($A47,[2]ACP!$A$1:$BE$65536,48,FALSE)</f>
        <v>462.58999999999651</v>
      </c>
      <c r="AO47" s="32"/>
      <c r="AP47" s="32">
        <f>+VLOOKUP($E47,[2]ACP!$A$1:$BE$65536,57,FALSE)-VLOOKUP($A47,[2]ACP!$A$1:$BE$65536,57,FALSE)</f>
        <v>-578.84999999999854</v>
      </c>
      <c r="AQ47" s="32"/>
    </row>
    <row r="48" spans="1:43" x14ac:dyDescent="0.25">
      <c r="A48" s="3">
        <v>23801</v>
      </c>
      <c r="B48" s="3" t="s">
        <v>106</v>
      </c>
      <c r="C48" s="3" t="str">
        <f>+VLOOKUP(A48,[3]Congest!$A$1:$C$65536,3,FALSE)</f>
        <v>CAPITL</v>
      </c>
      <c r="D48" s="3"/>
      <c r="E48" s="7">
        <v>61757</v>
      </c>
      <c r="F48" s="4" t="s">
        <v>63</v>
      </c>
      <c r="G48" s="3" t="str">
        <f>+VLOOKUP(E48,[3]Congest!$A$1:$C$65536,3,FALSE)</f>
        <v>CAPITL</v>
      </c>
      <c r="H48" s="7">
        <v>-5</v>
      </c>
      <c r="J48" s="7">
        <v>-5</v>
      </c>
      <c r="O48" s="59">
        <f>VLOOKUP($A48,'[3]Congest May00-Oct00'!$A$1:$I$65536,COLUMN('[3]Congest May00-Oct00'!D$1:D$65536),FALSE)-VLOOKUP($E48,'[3]Congest May00-Oct00'!$A$1:$I$65536,COLUMN('[3]Congest May00-Oct00'!D$1:D$65536),FALSE)</f>
        <v>302.59999999999854</v>
      </c>
      <c r="P48" s="32">
        <f>VLOOKUP($A48,'[3]Congest May00-Oct00'!$A$1:$I$65536,COLUMN('[3]Congest May00-Oct00'!E$1:E$65536),FALSE)-VLOOKUP($E48,'[3]Congest May00-Oct00'!$A$1:$I$65536,COLUMN('[3]Congest May00-Oct00'!E$1:E$65536),FALSE)</f>
        <v>693.70999999999913</v>
      </c>
      <c r="Q48" s="32">
        <f>VLOOKUP($A48,'[3]Congest May00-Oct00'!$A$1:$I$65536,COLUMN('[3]Congest May00-Oct00'!F$1:F$65536),FALSE)-VLOOKUP($E48,'[3]Congest May00-Oct00'!$A$1:$I$65536,COLUMN('[3]Congest May00-Oct00'!F$1:F$65536),FALSE)</f>
        <v>517.79999999999927</v>
      </c>
      <c r="R48" s="32">
        <f>VLOOKUP($A48,'[3]Congest May00-Oct00'!$A$1:$I$65536,COLUMN('[3]Congest May00-Oct00'!G$1:G$65536),FALSE)-VLOOKUP($E48,'[3]Congest May00-Oct00'!$A$1:$I$65536,COLUMN('[3]Congest May00-Oct00'!G$1:G$65536),FALSE)</f>
        <v>628.00000000000182</v>
      </c>
      <c r="S48" s="32">
        <f>VLOOKUP($A48,'[3]Congest May00-Oct00'!$A$1:$I$65536,COLUMN('[3]Congest May00-Oct00'!H$1:H$65536),FALSE)-VLOOKUP($E48,'[3]Congest May00-Oct00'!$A$1:$I$65536,COLUMN('[3]Congest May00-Oct00'!H$1:H$65536),FALSE)</f>
        <v>28.870000000001255</v>
      </c>
      <c r="T48" s="32">
        <f>VLOOKUP($A48,'[3]Congest May00-Oct00'!$A$1:$I$65536,COLUMN('[3]Congest May00-Oct00'!I$1:I$65536),FALSE)-VLOOKUP($E48,'[3]Congest May00-Oct00'!$A$1:$I$65536,COLUMN('[3]Congest May00-Oct00'!I$1:I$65536),FALSE)</f>
        <v>15.490000000000009</v>
      </c>
      <c r="U48" s="53">
        <f>VLOOKUP($A48,'[3]Congest Nov00-Apr01'!$A$1:$I$65536,COLUMN('[3]Congest Nov00-Apr01'!D$1:D$65536),FALSE)-VLOOKUP($E48,'[3]Congest Nov00-Apr01'!$A$1:$I$65536,COLUMN('[3]Congest Nov00-Apr01'!D$1:D$65536),FALSE)</f>
        <v>112.46000000000049</v>
      </c>
      <c r="V48" s="53">
        <f>VLOOKUP($A48,'[3]Congest Nov00-Apr01'!$A$1:$I$65536,COLUMN('[3]Congest Nov00-Apr01'!E$1:E$65536),FALSE)-VLOOKUP($E48,'[3]Congest Nov00-Apr01'!$A$1:$I$65536,COLUMN('[3]Congest Nov00-Apr01'!E$1:E$65536),FALSE)</f>
        <v>15.180000000000177</v>
      </c>
      <c r="W48" s="53">
        <f>VLOOKUP($A48,'[3]Congest Nov00-Apr01'!$A$1:$I$65536,COLUMN('[3]Congest Nov00-Apr01'!F$1:F$65536),FALSE)-VLOOKUP($E48,'[3]Congest Nov00-Apr01'!$A$1:$I$65536,COLUMN('[3]Congest Nov00-Apr01'!F$1:F$65536),FALSE)</f>
        <v>92.759999999999309</v>
      </c>
      <c r="X48" s="53">
        <f>VLOOKUP($A48,'[3]Congest Nov00-Apr01'!$A$1:$I$65536,COLUMN('[3]Congest Nov00-Apr01'!G$1:G$65536),FALSE)-VLOOKUP($E48,'[3]Congest Nov00-Apr01'!$A$1:$I$65536,COLUMN('[3]Congest Nov00-Apr01'!G$1:G$65536),FALSE)</f>
        <v>68.970000000000255</v>
      </c>
      <c r="Y48" s="53">
        <f>VLOOKUP($A48,'[3]Congest Nov00-Apr01'!$A$1:$I$65536,COLUMN('[3]Congest Nov00-Apr01'!H$1:H$65536),FALSE)-VLOOKUP($E48,'[3]Congest Nov00-Apr01'!$A$1:$I$65536,COLUMN('[3]Congest Nov00-Apr01'!H$1:H$65536),FALSE)</f>
        <v>87.299999999999727</v>
      </c>
      <c r="Z48" s="53">
        <f>VLOOKUP($A48,'[3]Congest Nov00-Apr01'!$A$1:$I$65536,COLUMN('[3]Congest Nov00-Apr01'!I$1:I$65536),FALSE)-VLOOKUP($E48,'[3]Congest Nov00-Apr01'!$A$1:$I$65536,COLUMN('[3]Congest Nov00-Apr01'!I$1:I$65536),FALSE)</f>
        <v>47.769999999999868</v>
      </c>
      <c r="AA48" s="32">
        <f>VLOOKUP($A48,'[3]Congest May01-Oct01'!$A$1:$I$65536,COLUMN('[3]Congest May01-Oct01'!D$1:D$65536),FALSE)-VLOOKUP($E48,'[3]Congest May01-Oct01'!$A$1:$I$65536,COLUMN('[3]Congest May01-Oct01'!D$1:D$65536),FALSE)</f>
        <v>173.33999999999992</v>
      </c>
      <c r="AB48" s="32">
        <f>VLOOKUP($A48,'[3]Congest May01-Oct01'!$A$1:$I$65536,COLUMN('[3]Congest May01-Oct01'!E$1:E$65536),FALSE)-VLOOKUP($E48,'[3]Congest May01-Oct01'!$A$1:$I$65536,COLUMN('[3]Congest May01-Oct01'!E$1:E$65536),FALSE)</f>
        <v>203.61000000000013</v>
      </c>
      <c r="AC48" s="32">
        <f>VLOOKUP($A48,'[3]Congest May01-Oct01'!$A$1:$I$65536,COLUMN('[3]Congest May01-Oct01'!F$1:F$65536),FALSE)-VLOOKUP($E48,'[3]Congest May01-Oct01'!$A$1:$I$65536,COLUMN('[3]Congest May01-Oct01'!F$1:F$65536),FALSE)</f>
        <v>35.359999999999957</v>
      </c>
      <c r="AD48" s="32">
        <f>VLOOKUP($A48,'[3]Congest May01-Oct01'!$A$1:$I$65536,COLUMN('[3]Congest May01-Oct01'!G$1:G$65536),FALSE)-VLOOKUP($E48,'[3]Congest May01-Oct01'!$A$1:$I$65536,COLUMN('[3]Congest May01-Oct01'!G$1:G$65536),FALSE)</f>
        <v>58.169999999999845</v>
      </c>
      <c r="AE48" s="19">
        <f>VLOOKUP($A48,'[3]Congest May01-Oct01'!$A$1:$I$65536,COLUMN('[3]Congest May01-Oct01'!H$1:H$65536),FALSE)-VLOOKUP($E48,'[3]Congest May01-Oct01'!$A$1:$I$65536,COLUMN('[3]Congest May01-Oct01'!H$1:H$65536),FALSE)</f>
        <v>-0.34000000000000008</v>
      </c>
      <c r="AF48" s="19">
        <f>VLOOKUP($A48,'[3]Congest May01-Oct01'!$A$1:$I$65536,COLUMN('[3]Congest May01-Oct01'!I$1:I$65536),FALSE)-VLOOKUP($E48,'[3]Congest May01-Oct01'!$A$1:$I$65536,COLUMN('[3]Congest May01-Oct01'!I$1:I$65536),FALSE)</f>
        <v>-0.2200000000000002</v>
      </c>
      <c r="AG48" s="34">
        <f t="shared" si="1"/>
        <v>939.28000000000088</v>
      </c>
      <c r="AI48" s="32">
        <v>-23223.599999999999</v>
      </c>
      <c r="AJ48" s="32">
        <f>+J48*SUM(AA48:AE48)</f>
        <v>-2350.6999999999994</v>
      </c>
      <c r="AK48" s="32">
        <f t="shared" si="5"/>
        <v>20872.899999999998</v>
      </c>
      <c r="AL48" s="32"/>
      <c r="AQ48" s="32"/>
    </row>
    <row r="49" spans="1:43" x14ac:dyDescent="0.25">
      <c r="A49" s="3">
        <v>23983</v>
      </c>
      <c r="B49" s="3" t="s">
        <v>111</v>
      </c>
      <c r="C49" s="3" t="str">
        <f>+VLOOKUP(A49,[3]Congest!$A$1:$C$65536,3,FALSE)</f>
        <v>MHK VL</v>
      </c>
      <c r="D49" s="3"/>
      <c r="E49" s="7">
        <v>23807</v>
      </c>
      <c r="F49" s="4" t="s">
        <v>62</v>
      </c>
      <c r="G49" s="3" t="str">
        <f>+VLOOKUP(E49,[3]Congest!$A$1:$C$65536,3,FALSE)</f>
        <v>CAPITL</v>
      </c>
      <c r="H49" s="8">
        <v>12</v>
      </c>
      <c r="J49" s="7"/>
      <c r="K49" s="7">
        <v>9</v>
      </c>
      <c r="N49" s="7">
        <v>3</v>
      </c>
      <c r="O49" s="59">
        <f>VLOOKUP($A49,'[3]Congest May00-Oct00'!$A$1:$I$65536,COLUMN('[3]Congest May00-Oct00'!D$1:D$65536),FALSE)-VLOOKUP($E49,'[3]Congest May00-Oct00'!$A$1:$I$65536,COLUMN('[3]Congest May00-Oct00'!D$1:D$65536),FALSE)</f>
        <v>1702.5399999999995</v>
      </c>
      <c r="P49" s="32">
        <f>VLOOKUP($A49,'[3]Congest May00-Oct00'!$A$1:$I$65536,COLUMN('[3]Congest May00-Oct00'!E$1:E$65536),FALSE)-VLOOKUP($E49,'[3]Congest May00-Oct00'!$A$1:$I$65536,COLUMN('[3]Congest May00-Oct00'!E$1:E$65536),FALSE)</f>
        <v>601.79999999999995</v>
      </c>
      <c r="Q49" s="32">
        <f>VLOOKUP($A49,'[3]Congest May00-Oct00'!$A$1:$I$65536,COLUMN('[3]Congest May00-Oct00'!F$1:F$65536),FALSE)-VLOOKUP($E49,'[3]Congest May00-Oct00'!$A$1:$I$65536,COLUMN('[3]Congest May00-Oct00'!F$1:F$65536),FALSE)</f>
        <v>103.32</v>
      </c>
      <c r="R49" s="32">
        <f>VLOOKUP($A49,'[3]Congest May00-Oct00'!$A$1:$I$65536,COLUMN('[3]Congest May00-Oct00'!G$1:G$65536),FALSE)-VLOOKUP($E49,'[3]Congest May00-Oct00'!$A$1:$I$65536,COLUMN('[3]Congest May00-Oct00'!G$1:G$65536),FALSE)</f>
        <v>261.42999999999995</v>
      </c>
      <c r="S49" s="32">
        <f>VLOOKUP($A49,'[3]Congest May00-Oct00'!$A$1:$I$65536,COLUMN('[3]Congest May00-Oct00'!H$1:H$65536),FALSE)-VLOOKUP($E49,'[3]Congest May00-Oct00'!$A$1:$I$65536,COLUMN('[3]Congest May00-Oct00'!H$1:H$65536),FALSE)</f>
        <v>-490.83</v>
      </c>
      <c r="T49" s="32">
        <f>VLOOKUP($A49,'[3]Congest May00-Oct00'!$A$1:$I$65536,COLUMN('[3]Congest May00-Oct00'!I$1:I$65536),FALSE)-VLOOKUP($E49,'[3]Congest May00-Oct00'!$A$1:$I$65536,COLUMN('[3]Congest May00-Oct00'!I$1:I$65536),FALSE)</f>
        <v>28.419999999999998</v>
      </c>
      <c r="U49" s="53">
        <f>VLOOKUP($A49,'[3]Congest Nov00-Apr01'!$A$1:$I$65536,COLUMN('[3]Congest Nov00-Apr01'!D$1:D$65536),FALSE)-VLOOKUP($E49,'[3]Congest Nov00-Apr01'!$A$1:$I$65536,COLUMN('[3]Congest Nov00-Apr01'!D$1:D$65536),FALSE)</f>
        <v>91.19999999999996</v>
      </c>
      <c r="V49" s="53">
        <f>VLOOKUP($A49,'[3]Congest Nov00-Apr01'!$A$1:$I$65536,COLUMN('[3]Congest Nov00-Apr01'!E$1:E$65536),FALSE)-VLOOKUP($E49,'[3]Congest Nov00-Apr01'!$A$1:$I$65536,COLUMN('[3]Congest Nov00-Apr01'!E$1:E$65536),FALSE)</f>
        <v>15.030000000000003</v>
      </c>
      <c r="W49" s="53">
        <f>VLOOKUP($A49,'[3]Congest Nov00-Apr01'!$A$1:$I$65536,COLUMN('[3]Congest Nov00-Apr01'!F$1:F$65536),FALSE)-VLOOKUP($E49,'[3]Congest Nov00-Apr01'!$A$1:$I$65536,COLUMN('[3]Congest Nov00-Apr01'!F$1:F$65536),FALSE)</f>
        <v>78.420000000000044</v>
      </c>
      <c r="X49" s="53">
        <f>VLOOKUP($A49,'[3]Congest Nov00-Apr01'!$A$1:$I$65536,COLUMN('[3]Congest Nov00-Apr01'!G$1:G$65536),FALSE)-VLOOKUP($E49,'[3]Congest Nov00-Apr01'!$A$1:$I$65536,COLUMN('[3]Congest Nov00-Apr01'!G$1:G$65536),FALSE)</f>
        <v>45.179999999999993</v>
      </c>
      <c r="Y49" s="53">
        <f>VLOOKUP($A49,'[3]Congest Nov00-Apr01'!$A$1:$I$65536,COLUMN('[3]Congest Nov00-Apr01'!H$1:H$65536),FALSE)-VLOOKUP($E49,'[3]Congest Nov00-Apr01'!$A$1:$I$65536,COLUMN('[3]Congest Nov00-Apr01'!H$1:H$65536),FALSE)</f>
        <v>60.280000000000008</v>
      </c>
      <c r="Z49" s="53">
        <f>VLOOKUP($A49,'[3]Congest Nov00-Apr01'!$A$1:$I$65536,COLUMN('[3]Congest Nov00-Apr01'!I$1:I$65536),FALSE)-VLOOKUP($E49,'[3]Congest Nov00-Apr01'!$A$1:$I$65536,COLUMN('[3]Congest Nov00-Apr01'!I$1:I$65536),FALSE)</f>
        <v>125.79</v>
      </c>
      <c r="AA49" s="32">
        <f>VLOOKUP($A49,'[3]Congest May01-Oct01'!$A$1:$I$65536,COLUMN('[3]Congest May01-Oct01'!D$1:D$65536),FALSE)-VLOOKUP($E49,'[3]Congest May01-Oct01'!$A$1:$I$65536,COLUMN('[3]Congest May01-Oct01'!D$1:D$65536),FALSE)</f>
        <v>62.65</v>
      </c>
      <c r="AB49" s="32">
        <f>VLOOKUP($A49,'[3]Congest May01-Oct01'!$A$1:$I$65536,COLUMN('[3]Congest May01-Oct01'!E$1:E$65536),FALSE)-VLOOKUP($E49,'[3]Congest May01-Oct01'!$A$1:$I$65536,COLUMN('[3]Congest May01-Oct01'!E$1:E$65536),FALSE)</f>
        <v>22.950000000000024</v>
      </c>
      <c r="AC49" s="32">
        <f>VLOOKUP($A49,'[3]Congest May01-Oct01'!$A$1:$I$65536,COLUMN('[3]Congest May01-Oct01'!F$1:F$65536),FALSE)-VLOOKUP($E49,'[3]Congest May01-Oct01'!$A$1:$I$65536,COLUMN('[3]Congest May01-Oct01'!F$1:F$65536),FALSE)</f>
        <v>17.28</v>
      </c>
      <c r="AD49" s="32">
        <f>VLOOKUP($A49,'[3]Congest May01-Oct01'!$A$1:$I$65536,COLUMN('[3]Congest May01-Oct01'!G$1:G$65536),FALSE)-VLOOKUP($E49,'[3]Congest May01-Oct01'!$A$1:$I$65536,COLUMN('[3]Congest May01-Oct01'!G$1:G$65536),FALSE)</f>
        <v>43.749999999999986</v>
      </c>
      <c r="AE49" s="19">
        <f>VLOOKUP($A49,'[3]Congest May01-Oct01'!$A$1:$I$65536,COLUMN('[3]Congest May01-Oct01'!H$1:H$65536),FALSE)-VLOOKUP($E49,'[3]Congest May01-Oct01'!$A$1:$I$65536,COLUMN('[3]Congest May01-Oct01'!H$1:H$65536),FALSE)</f>
        <v>1.55</v>
      </c>
      <c r="AF49" s="19">
        <f>VLOOKUP($A49,'[3]Congest May01-Oct01'!$A$1:$I$65536,COLUMN('[3]Congest May01-Oct01'!I$1:I$65536),FALSE)-VLOOKUP($E49,'[3]Congest May01-Oct01'!$A$1:$I$65536,COLUMN('[3]Congest May01-Oct01'!I$1:I$65536),FALSE)</f>
        <v>0</v>
      </c>
      <c r="AG49" s="34">
        <f t="shared" si="1"/>
        <v>100.12000000000003</v>
      </c>
      <c r="AI49" s="32">
        <f>14418+9006</f>
        <v>23424</v>
      </c>
      <c r="AJ49" s="32">
        <f>+(K49+N49)*SUM(U49:AE49)</f>
        <v>6768.9600000000009</v>
      </c>
      <c r="AK49" s="32">
        <f t="shared" si="5"/>
        <v>-16655.04</v>
      </c>
      <c r="AL49" s="32"/>
      <c r="AM49" s="32">
        <f>+VLOOKUP($E49,[2]ACP!$A$1:$BE$65536,47,FALSE)-VLOOKUP($A49,[2]ACP!$A$1:$BE$65536,47,FALSE)</f>
        <v>623.43999999999994</v>
      </c>
      <c r="AN49" s="32">
        <f>+VLOOKUP($E49,[2]ACP!$A$1:$BE$65536,48,FALSE)-VLOOKUP($A49,[2]ACP!$A$1:$BE$65536,48,FALSE)</f>
        <v>1080.1600000000001</v>
      </c>
      <c r="AO49" s="32"/>
      <c r="AP49" s="32">
        <f>+VLOOKUP($E49,[2]ACP!$A$1:$BE$65536,57,FALSE)-VLOOKUP($A49,[2]ACP!$A$1:$BE$65536,57,FALSE)</f>
        <v>-1252.9499999999998</v>
      </c>
      <c r="AQ49" s="32"/>
    </row>
    <row r="50" spans="1:43" x14ac:dyDescent="0.25">
      <c r="A50" s="3">
        <v>23983</v>
      </c>
      <c r="B50" s="3" t="s">
        <v>111</v>
      </c>
      <c r="C50" s="3" t="str">
        <f>+VLOOKUP(A50,[3]Congest!$A$1:$C$65536,3,FALSE)</f>
        <v>MHK VL</v>
      </c>
      <c r="D50" s="3"/>
      <c r="E50" s="7">
        <v>61756</v>
      </c>
      <c r="F50" s="4" t="s">
        <v>112</v>
      </c>
      <c r="G50" s="3" t="str">
        <f>+VLOOKUP(E50,[3]Congest!$A$1:$C$65536,3,FALSE)</f>
        <v>MHK VL</v>
      </c>
      <c r="H50" s="7">
        <v>-10</v>
      </c>
      <c r="J50" s="7">
        <v>-10</v>
      </c>
      <c r="O50" s="59">
        <f>VLOOKUP($A50,'[3]Congest May00-Oct00'!$A$1:$I$65536,COLUMN('[3]Congest May00-Oct00'!D$1:D$65536),FALSE)-VLOOKUP($E50,'[3]Congest May00-Oct00'!$A$1:$I$65536,COLUMN('[3]Congest May00-Oct00'!D$1:D$65536),FALSE)</f>
        <v>1945.0299999999995</v>
      </c>
      <c r="P50" s="32">
        <f>VLOOKUP($A50,'[3]Congest May00-Oct00'!$A$1:$I$65536,COLUMN('[3]Congest May00-Oct00'!E$1:E$65536),FALSE)-VLOOKUP($E50,'[3]Congest May00-Oct00'!$A$1:$I$65536,COLUMN('[3]Congest May00-Oct00'!E$1:E$65536),FALSE)</f>
        <v>1372.1499999999999</v>
      </c>
      <c r="Q50" s="32">
        <f>VLOOKUP($A50,'[3]Congest May00-Oct00'!$A$1:$I$65536,COLUMN('[3]Congest May00-Oct00'!F$1:F$65536),FALSE)-VLOOKUP($E50,'[3]Congest May00-Oct00'!$A$1:$I$65536,COLUMN('[3]Congest May00-Oct00'!F$1:F$65536),FALSE)</f>
        <v>746.88999999999987</v>
      </c>
      <c r="R50" s="32">
        <f>VLOOKUP($A50,'[3]Congest May00-Oct00'!$A$1:$I$65536,COLUMN('[3]Congest May00-Oct00'!G$1:G$65536),FALSE)-VLOOKUP($E50,'[3]Congest May00-Oct00'!$A$1:$I$65536,COLUMN('[3]Congest May00-Oct00'!G$1:G$65536),FALSE)</f>
        <v>914.02</v>
      </c>
      <c r="S50" s="32">
        <f>VLOOKUP($A50,'[3]Congest May00-Oct00'!$A$1:$I$65536,COLUMN('[3]Congest May00-Oct00'!H$1:H$65536),FALSE)-VLOOKUP($E50,'[3]Congest May00-Oct00'!$A$1:$I$65536,COLUMN('[3]Congest May00-Oct00'!H$1:H$65536),FALSE)</f>
        <v>-572.83999999999992</v>
      </c>
      <c r="T50" s="32">
        <f>VLOOKUP($A50,'[3]Congest May00-Oct00'!$A$1:$I$65536,COLUMN('[3]Congest May00-Oct00'!I$1:I$65536),FALSE)-VLOOKUP($E50,'[3]Congest May00-Oct00'!$A$1:$I$65536,COLUMN('[3]Congest May00-Oct00'!I$1:I$65536),FALSE)</f>
        <v>50.42</v>
      </c>
      <c r="U50" s="53">
        <f>VLOOKUP($A50,'[3]Congest Nov00-Apr01'!$A$1:$I$65536,COLUMN('[3]Congest Nov00-Apr01'!D$1:D$65536),FALSE)-VLOOKUP($E50,'[3]Congest Nov00-Apr01'!$A$1:$I$65536,COLUMN('[3]Congest Nov00-Apr01'!D$1:D$65536),FALSE)</f>
        <v>206.11999999999998</v>
      </c>
      <c r="V50" s="53">
        <f>VLOOKUP($A50,'[3]Congest Nov00-Apr01'!$A$1:$I$65536,COLUMN('[3]Congest Nov00-Apr01'!E$1:E$65536),FALSE)-VLOOKUP($E50,'[3]Congest Nov00-Apr01'!$A$1:$I$65536,COLUMN('[3]Congest Nov00-Apr01'!E$1:E$65536),FALSE)</f>
        <v>57.06</v>
      </c>
      <c r="W50" s="53">
        <f>VLOOKUP($A50,'[3]Congest Nov00-Apr01'!$A$1:$I$65536,COLUMN('[3]Congest Nov00-Apr01'!F$1:F$65536),FALSE)-VLOOKUP($E50,'[3]Congest Nov00-Apr01'!$A$1:$I$65536,COLUMN('[3]Congest Nov00-Apr01'!F$1:F$65536),FALSE)</f>
        <v>219.37000000000003</v>
      </c>
      <c r="X50" s="53">
        <f>VLOOKUP($A50,'[3]Congest Nov00-Apr01'!$A$1:$I$65536,COLUMN('[3]Congest Nov00-Apr01'!G$1:G$65536),FALSE)-VLOOKUP($E50,'[3]Congest Nov00-Apr01'!$A$1:$I$65536,COLUMN('[3]Congest Nov00-Apr01'!G$1:G$65536),FALSE)</f>
        <v>132.28</v>
      </c>
      <c r="Y50" s="53">
        <f>VLOOKUP($A50,'[3]Congest Nov00-Apr01'!$A$1:$I$65536,COLUMN('[3]Congest Nov00-Apr01'!H$1:H$65536),FALSE)-VLOOKUP($E50,'[3]Congest Nov00-Apr01'!$A$1:$I$65536,COLUMN('[3]Congest Nov00-Apr01'!H$1:H$65536),FALSE)</f>
        <v>168.19000000000003</v>
      </c>
      <c r="Z50" s="53">
        <f>VLOOKUP($A50,'[3]Congest Nov00-Apr01'!$A$1:$I$65536,COLUMN('[3]Congest Nov00-Apr01'!I$1:I$65536),FALSE)-VLOOKUP($E50,'[3]Congest Nov00-Apr01'!$A$1:$I$65536,COLUMN('[3]Congest Nov00-Apr01'!I$1:I$65536),FALSE)</f>
        <v>142.67000000000002</v>
      </c>
      <c r="AA50" s="32">
        <f>VLOOKUP($A50,'[3]Congest May01-Oct01'!$A$1:$I$65536,COLUMN('[3]Congest May01-Oct01'!D$1:D$65536),FALSE)-VLOOKUP($E50,'[3]Congest May01-Oct01'!$A$1:$I$65536,COLUMN('[3]Congest May01-Oct01'!D$1:D$65536),FALSE)</f>
        <v>148.33999999999997</v>
      </c>
      <c r="AB50" s="32">
        <f>VLOOKUP($A50,'[3]Congest May01-Oct01'!$A$1:$I$65536,COLUMN('[3]Congest May01-Oct01'!E$1:E$65536),FALSE)-VLOOKUP($E50,'[3]Congest May01-Oct01'!$A$1:$I$65536,COLUMN('[3]Congest May01-Oct01'!E$1:E$65536),FALSE)</f>
        <v>99.31</v>
      </c>
      <c r="AC50" s="32">
        <f>VLOOKUP($A50,'[3]Congest May01-Oct01'!$A$1:$I$65536,COLUMN('[3]Congest May01-Oct01'!F$1:F$65536),FALSE)-VLOOKUP($E50,'[3]Congest May01-Oct01'!$A$1:$I$65536,COLUMN('[3]Congest May01-Oct01'!F$1:F$65536),FALSE)</f>
        <v>48.17</v>
      </c>
      <c r="AD50" s="32">
        <f>VLOOKUP($A50,'[3]Congest May01-Oct01'!$A$1:$I$65536,COLUMN('[3]Congest May01-Oct01'!G$1:G$65536),FALSE)-VLOOKUP($E50,'[3]Congest May01-Oct01'!$A$1:$I$65536,COLUMN('[3]Congest May01-Oct01'!G$1:G$65536),FALSE)</f>
        <v>125.42999999999999</v>
      </c>
      <c r="AE50" s="19">
        <f>VLOOKUP($A50,'[3]Congest May01-Oct01'!$A$1:$I$65536,COLUMN('[3]Congest May01-Oct01'!H$1:H$65536),FALSE)-VLOOKUP($E50,'[3]Congest May01-Oct01'!$A$1:$I$65536,COLUMN('[3]Congest May01-Oct01'!H$1:H$65536),FALSE)</f>
        <v>1.38</v>
      </c>
      <c r="AF50" s="19">
        <f>VLOOKUP($A50,'[3]Congest May01-Oct01'!$A$1:$I$65536,COLUMN('[3]Congest May01-Oct01'!I$1:I$65536),FALSE)-VLOOKUP($E50,'[3]Congest May01-Oct01'!$A$1:$I$65536,COLUMN('[3]Congest May01-Oct01'!I$1:I$65536),FALSE)</f>
        <v>1.68</v>
      </c>
      <c r="AG50" s="34">
        <f t="shared" si="1"/>
        <v>824.52</v>
      </c>
      <c r="AI50" s="32">
        <v>-60000</v>
      </c>
      <c r="AJ50" s="32">
        <f>+J50*SUM(AA50:AE50)</f>
        <v>-4226.3</v>
      </c>
      <c r="AK50" s="32">
        <f t="shared" si="5"/>
        <v>55773.7</v>
      </c>
      <c r="AL50" s="32"/>
      <c r="AQ50" s="32"/>
    </row>
    <row r="51" spans="1:43" x14ac:dyDescent="0.25">
      <c r="A51" s="3">
        <v>24000</v>
      </c>
      <c r="B51" s="3" t="s">
        <v>113</v>
      </c>
      <c r="C51" s="3" t="str">
        <f>+VLOOKUP(A51,[3]Congest!$A$1:$C$65536,3,FALSE)</f>
        <v>HUD VL</v>
      </c>
      <c r="D51" s="3"/>
      <c r="E51" s="7">
        <v>23799</v>
      </c>
      <c r="F51" s="4" t="s">
        <v>46</v>
      </c>
      <c r="G51" s="3" t="str">
        <f>+VLOOKUP(E51,[3]Congest!$A$1:$C$65536,3,FALSE)</f>
        <v>CAPITL</v>
      </c>
      <c r="H51" s="8">
        <v>13</v>
      </c>
      <c r="J51" s="7">
        <v>13</v>
      </c>
      <c r="O51" s="59">
        <f>VLOOKUP($A51,'[3]Congest May00-Oct00'!$A$1:$I$65536,COLUMN('[3]Congest May00-Oct00'!D$1:D$65536),FALSE)-VLOOKUP($E51,'[3]Congest May00-Oct00'!$A$1:$I$65536,COLUMN('[3]Congest May00-Oct00'!D$1:D$65536),FALSE)</f>
        <v>900.32999999999993</v>
      </c>
      <c r="P51" s="32">
        <f>VLOOKUP($A51,'[3]Congest May00-Oct00'!$A$1:$I$65536,COLUMN('[3]Congest May00-Oct00'!E$1:E$65536),FALSE)-VLOOKUP($E51,'[3]Congest May00-Oct00'!$A$1:$I$65536,COLUMN('[3]Congest May00-Oct00'!E$1:E$65536),FALSE)</f>
        <v>538.08000000000175</v>
      </c>
      <c r="Q51" s="32">
        <f>VLOOKUP($A51,'[3]Congest May00-Oct00'!$A$1:$I$65536,COLUMN('[3]Congest May00-Oct00'!F$1:F$65536),FALSE)-VLOOKUP($E51,'[3]Congest May00-Oct00'!$A$1:$I$65536,COLUMN('[3]Congest May00-Oct00'!F$1:F$65536),FALSE)</f>
        <v>-229.55999999999767</v>
      </c>
      <c r="R51" s="32">
        <f>VLOOKUP($A51,'[3]Congest May00-Oct00'!$A$1:$I$65536,COLUMN('[3]Congest May00-Oct00'!G$1:G$65536),FALSE)-VLOOKUP($E51,'[3]Congest May00-Oct00'!$A$1:$I$65536,COLUMN('[3]Congest May00-Oct00'!G$1:G$65536),FALSE)</f>
        <v>-2659.2399999999925</v>
      </c>
      <c r="S51" s="32">
        <f>VLOOKUP($A51,'[3]Congest May00-Oct00'!$A$1:$I$65536,COLUMN('[3]Congest May00-Oct00'!H$1:H$65536),FALSE)-VLOOKUP($E51,'[3]Congest May00-Oct00'!$A$1:$I$65536,COLUMN('[3]Congest May00-Oct00'!H$1:H$65536),FALSE)</f>
        <v>-272.40999999999985</v>
      </c>
      <c r="T51" s="32">
        <f>VLOOKUP($A51,'[3]Congest May00-Oct00'!$A$1:$I$65536,COLUMN('[3]Congest May00-Oct00'!I$1:I$65536),FALSE)-VLOOKUP($E51,'[3]Congest May00-Oct00'!$A$1:$I$65536,COLUMN('[3]Congest May00-Oct00'!I$1:I$65536),FALSE)</f>
        <v>-103.76999999999998</v>
      </c>
      <c r="U51" s="53">
        <f>VLOOKUP($A51,'[3]Congest Nov00-Apr01'!$A$1:$I$65536,COLUMN('[3]Congest Nov00-Apr01'!D$1:D$65536),FALSE)-VLOOKUP($E51,'[3]Congest Nov00-Apr01'!$A$1:$I$65536,COLUMN('[3]Congest Nov00-Apr01'!D$1:D$65536),FALSE)</f>
        <v>524.69999999999891</v>
      </c>
      <c r="V51" s="53">
        <f>VLOOKUP($A51,'[3]Congest Nov00-Apr01'!$A$1:$I$65536,COLUMN('[3]Congest Nov00-Apr01'!E$1:E$65536),FALSE)-VLOOKUP($E51,'[3]Congest Nov00-Apr01'!$A$1:$I$65536,COLUMN('[3]Congest Nov00-Apr01'!E$1:E$65536),FALSE)</f>
        <v>23.499999999999773</v>
      </c>
      <c r="W51" s="53">
        <f>VLOOKUP($A51,'[3]Congest Nov00-Apr01'!$A$1:$I$65536,COLUMN('[3]Congest Nov00-Apr01'!F$1:F$65536),FALSE)-VLOOKUP($E51,'[3]Congest Nov00-Apr01'!$A$1:$I$65536,COLUMN('[3]Congest Nov00-Apr01'!F$1:F$65536),FALSE)</f>
        <v>515.44000000000142</v>
      </c>
      <c r="X51" s="53">
        <f>VLOOKUP($A51,'[3]Congest Nov00-Apr01'!$A$1:$I$65536,COLUMN('[3]Congest Nov00-Apr01'!G$1:G$65536),FALSE)-VLOOKUP($E51,'[3]Congest Nov00-Apr01'!$A$1:$I$65536,COLUMN('[3]Congest Nov00-Apr01'!G$1:G$65536),FALSE)</f>
        <v>362.16999999999985</v>
      </c>
      <c r="Y51" s="53">
        <f>VLOOKUP($A51,'[3]Congest Nov00-Apr01'!$A$1:$I$65536,COLUMN('[3]Congest Nov00-Apr01'!H$1:H$65536),FALSE)-VLOOKUP($E51,'[3]Congest Nov00-Apr01'!$A$1:$I$65536,COLUMN('[3]Congest Nov00-Apr01'!H$1:H$65536),FALSE)</f>
        <v>-148.08999999999969</v>
      </c>
      <c r="Z51" s="53">
        <f>VLOOKUP($A51,'[3]Congest Nov00-Apr01'!$A$1:$I$65536,COLUMN('[3]Congest Nov00-Apr01'!I$1:I$65536),FALSE)-VLOOKUP($E51,'[3]Congest Nov00-Apr01'!$A$1:$I$65536,COLUMN('[3]Congest Nov00-Apr01'!I$1:I$65536),FALSE)</f>
        <v>-29.600000000000023</v>
      </c>
      <c r="AA51" s="32">
        <f>VLOOKUP($A51,'[3]Congest May01-Oct01'!$A$1:$I$65536,COLUMN('[3]Congest May01-Oct01'!D$1:D$65536),FALSE)-VLOOKUP($E51,'[3]Congest May01-Oct01'!$A$1:$I$65536,COLUMN('[3]Congest May01-Oct01'!D$1:D$65536),FALSE)</f>
        <v>-1378.9299999999989</v>
      </c>
      <c r="AB51" s="32">
        <f>VLOOKUP($A51,'[3]Congest May01-Oct01'!$A$1:$I$65536,COLUMN('[3]Congest May01-Oct01'!E$1:E$65536),FALSE)-VLOOKUP($E51,'[3]Congest May01-Oct01'!$A$1:$I$65536,COLUMN('[3]Congest May01-Oct01'!E$1:E$65536),FALSE)</f>
        <v>-3285.38</v>
      </c>
      <c r="AC51" s="32">
        <f>VLOOKUP($A51,'[3]Congest May01-Oct01'!$A$1:$I$65536,COLUMN('[3]Congest May01-Oct01'!F$1:F$65536),FALSE)-VLOOKUP($E51,'[3]Congest May01-Oct01'!$A$1:$I$65536,COLUMN('[3]Congest May01-Oct01'!F$1:F$65536),FALSE)</f>
        <v>-1459.72</v>
      </c>
      <c r="AD51" s="32">
        <f>VLOOKUP($A51,'[3]Congest May01-Oct01'!$A$1:$I$65536,COLUMN('[3]Congest May01-Oct01'!G$1:G$65536),FALSE)-VLOOKUP($E51,'[3]Congest May01-Oct01'!$A$1:$I$65536,COLUMN('[3]Congest May01-Oct01'!G$1:G$65536),FALSE)</f>
        <v>301.78999999999951</v>
      </c>
      <c r="AE51" s="19">
        <f>VLOOKUP($A51,'[3]Congest May01-Oct01'!$A$1:$I$65536,COLUMN('[3]Congest May01-Oct01'!H$1:H$65536),FALSE)-VLOOKUP($E51,'[3]Congest May01-Oct01'!$A$1:$I$65536,COLUMN('[3]Congest May01-Oct01'!H$1:H$65536),FALSE)</f>
        <v>-2.89</v>
      </c>
      <c r="AF51" s="19">
        <f>VLOOKUP($A51,'[3]Congest May01-Oct01'!$A$1:$I$65536,COLUMN('[3]Congest May01-Oct01'!I$1:I$65536),FALSE)-VLOOKUP($E51,'[3]Congest May01-Oct01'!$A$1:$I$65536,COLUMN('[3]Congest May01-Oct01'!I$1:I$65536),FALSE)</f>
        <v>-16.540000000000003</v>
      </c>
      <c r="AG51" s="34">
        <f t="shared" si="1"/>
        <v>-4950.2999999999993</v>
      </c>
      <c r="AI51" s="32">
        <v>-294516.03000000003</v>
      </c>
      <c r="AJ51" s="32">
        <f>+J51*SUM(O51:AE51)</f>
        <v>-83246.539999999848</v>
      </c>
      <c r="AK51" s="32">
        <f t="shared" si="5"/>
        <v>211269.49000000017</v>
      </c>
      <c r="AL51" s="32"/>
      <c r="AQ51" s="32"/>
    </row>
    <row r="52" spans="1:43" x14ac:dyDescent="0.25">
      <c r="A52" s="3">
        <v>24252</v>
      </c>
      <c r="B52" s="3" t="s">
        <v>26</v>
      </c>
      <c r="C52" s="3" t="str">
        <f>+VLOOKUP(A52,[3]Congest!$A$1:$C$65536,3,FALSE)</f>
        <v>N.Y.C.</v>
      </c>
      <c r="D52" s="3"/>
      <c r="E52" s="7">
        <v>23798</v>
      </c>
      <c r="F52" s="4" t="s">
        <v>127</v>
      </c>
      <c r="G52" s="3" t="str">
        <f>+VLOOKUP(E52,[3]Congest!$A$1:$C$65536,3,FALSE)</f>
        <v>CAPITL</v>
      </c>
      <c r="H52" s="7">
        <v>4</v>
      </c>
      <c r="J52" s="7">
        <v>4</v>
      </c>
      <c r="O52" s="59">
        <f>VLOOKUP($A52,'[3]Congest May00-Oct00'!$A$1:$I$65536,COLUMN('[3]Congest May00-Oct00'!D$1:D$65536),FALSE)-VLOOKUP($E52,'[3]Congest May00-Oct00'!$A$1:$I$65536,COLUMN('[3]Congest May00-Oct00'!D$1:D$65536),FALSE)</f>
        <v>1534.9099999999999</v>
      </c>
      <c r="P52" s="32">
        <f>VLOOKUP($A52,'[3]Congest May00-Oct00'!$A$1:$I$65536,COLUMN('[3]Congest May00-Oct00'!E$1:E$65536),FALSE)-VLOOKUP($E52,'[3]Congest May00-Oct00'!$A$1:$I$65536,COLUMN('[3]Congest May00-Oct00'!E$1:E$65536),FALSE)</f>
        <v>2363.0199999999968</v>
      </c>
      <c r="Q52" s="32">
        <f>VLOOKUP($A52,'[3]Congest May00-Oct00'!$A$1:$I$65536,COLUMN('[3]Congest May00-Oct00'!F$1:F$65536),FALSE)-VLOOKUP($E52,'[3]Congest May00-Oct00'!$A$1:$I$65536,COLUMN('[3]Congest May00-Oct00'!F$1:F$65536),FALSE)</f>
        <v>907.41999999999825</v>
      </c>
      <c r="R52" s="32">
        <f>VLOOKUP($A52,'[3]Congest May00-Oct00'!$A$1:$I$65536,COLUMN('[3]Congest May00-Oct00'!G$1:G$65536),FALSE)-VLOOKUP($E52,'[3]Congest May00-Oct00'!$A$1:$I$65536,COLUMN('[3]Congest May00-Oct00'!G$1:G$65536),FALSE)</f>
        <v>-1561.5400000000027</v>
      </c>
      <c r="S52" s="32">
        <f>VLOOKUP($A52,'[3]Congest May00-Oct00'!$A$1:$I$65536,COLUMN('[3]Congest May00-Oct00'!H$1:H$65536),FALSE)-VLOOKUP($E52,'[3]Congest May00-Oct00'!$A$1:$I$65536,COLUMN('[3]Congest May00-Oct00'!H$1:H$65536),FALSE)</f>
        <v>-150.02000000000135</v>
      </c>
      <c r="T52" s="32">
        <f>VLOOKUP($A52,'[3]Congest May00-Oct00'!$A$1:$I$65536,COLUMN('[3]Congest May00-Oct00'!I$1:I$65536),FALSE)-VLOOKUP($E52,'[3]Congest May00-Oct00'!$A$1:$I$65536,COLUMN('[3]Congest May00-Oct00'!I$1:I$65536),FALSE)</f>
        <v>-366.93999999999994</v>
      </c>
      <c r="U52" s="53">
        <f>VLOOKUP($A52,'[3]Congest Nov00-Apr01'!$A$1:$I$65536,COLUMN('[3]Congest Nov00-Apr01'!D$1:D$65536),FALSE)-VLOOKUP($E52,'[3]Congest Nov00-Apr01'!$A$1:$I$65536,COLUMN('[3]Congest Nov00-Apr01'!D$1:D$65536),FALSE)</f>
        <v>672.16000000000076</v>
      </c>
      <c r="V52" s="53">
        <f>VLOOKUP($A52,'[3]Congest Nov00-Apr01'!$A$1:$I$65536,COLUMN('[3]Congest Nov00-Apr01'!E$1:E$65536),FALSE)-VLOOKUP($E52,'[3]Congest Nov00-Apr01'!$A$1:$I$65536,COLUMN('[3]Congest Nov00-Apr01'!E$1:E$65536),FALSE)</f>
        <v>-722.60000000000014</v>
      </c>
      <c r="W52" s="53">
        <f>VLOOKUP($A52,'[3]Congest Nov00-Apr01'!$A$1:$I$65536,COLUMN('[3]Congest Nov00-Apr01'!F$1:F$65536),FALSE)-VLOOKUP($E52,'[3]Congest Nov00-Apr01'!$A$1:$I$65536,COLUMN('[3]Congest Nov00-Apr01'!F$1:F$65536),FALSE)</f>
        <v>893.19999999999936</v>
      </c>
      <c r="X52" s="53">
        <f>VLOOKUP($A52,'[3]Congest Nov00-Apr01'!$A$1:$I$65536,COLUMN('[3]Congest Nov00-Apr01'!G$1:G$65536),FALSE)-VLOOKUP($E52,'[3]Congest Nov00-Apr01'!$A$1:$I$65536,COLUMN('[3]Congest Nov00-Apr01'!G$1:G$65536),FALSE)</f>
        <v>-121.48999999999978</v>
      </c>
      <c r="Y52" s="53">
        <f>VLOOKUP($A52,'[3]Congest Nov00-Apr01'!$A$1:$I$65536,COLUMN('[3]Congest Nov00-Apr01'!H$1:H$65536),FALSE)-VLOOKUP($E52,'[3]Congest Nov00-Apr01'!$A$1:$I$65536,COLUMN('[3]Congest Nov00-Apr01'!H$1:H$65536),FALSE)</f>
        <v>-2384.0200000000013</v>
      </c>
      <c r="Z52" s="53">
        <f>VLOOKUP($A52,'[3]Congest Nov00-Apr01'!$A$1:$I$65536,COLUMN('[3]Congest Nov00-Apr01'!I$1:I$65536),FALSE)-VLOOKUP($E52,'[3]Congest Nov00-Apr01'!$A$1:$I$65536,COLUMN('[3]Congest Nov00-Apr01'!I$1:I$65536),FALSE)</f>
        <v>-4143.170000000001</v>
      </c>
      <c r="AA52" s="32">
        <f>VLOOKUP($A52,'[3]Congest May01-Oct01'!$A$1:$I$65536,COLUMN('[3]Congest May01-Oct01'!D$1:D$65536),FALSE)-VLOOKUP($E52,'[3]Congest May01-Oct01'!$A$1:$I$65536,COLUMN('[3]Congest May01-Oct01'!D$1:D$65536),FALSE)</f>
        <v>-2160.5500000000015</v>
      </c>
      <c r="AB52" s="32">
        <f>VLOOKUP($A52,'[3]Congest May01-Oct01'!$A$1:$I$65536,COLUMN('[3]Congest May01-Oct01'!E$1:E$65536),FALSE)-VLOOKUP($E52,'[3]Congest May01-Oct01'!$A$1:$I$65536,COLUMN('[3]Congest May01-Oct01'!E$1:E$65536),FALSE)</f>
        <v>-3928.0299999999997</v>
      </c>
      <c r="AC52" s="32">
        <f>VLOOKUP($A52,'[3]Congest May01-Oct01'!$A$1:$I$65536,COLUMN('[3]Congest May01-Oct01'!F$1:F$65536),FALSE)-VLOOKUP($E52,'[3]Congest May01-Oct01'!$A$1:$I$65536,COLUMN('[3]Congest May01-Oct01'!F$1:F$65536),FALSE)</f>
        <v>-1843.7299999999996</v>
      </c>
      <c r="AD52" s="32">
        <f>VLOOKUP($A52,'[3]Congest May01-Oct01'!$A$1:$I$65536,COLUMN('[3]Congest May01-Oct01'!G$1:G$65536),FALSE)-VLOOKUP($E52,'[3]Congest May01-Oct01'!$A$1:$I$65536,COLUMN('[3]Congest May01-Oct01'!G$1:G$65536),FALSE)</f>
        <v>-280.58999999999969</v>
      </c>
      <c r="AE52" s="19">
        <f>VLOOKUP($A52,'[3]Congest May01-Oct01'!$A$1:$I$65536,COLUMN('[3]Congest May01-Oct01'!H$1:H$65536),FALSE)-VLOOKUP($E52,'[3]Congest May01-Oct01'!$A$1:$I$65536,COLUMN('[3]Congest May01-Oct01'!H$1:H$65536),FALSE)</f>
        <v>-403.26000000000005</v>
      </c>
      <c r="AF52" s="19">
        <f>VLOOKUP($A52,'[3]Congest May01-Oct01'!$A$1:$I$65536,COLUMN('[3]Congest May01-Oct01'!I$1:I$65536),FALSE)-VLOOKUP($E52,'[3]Congest May01-Oct01'!$A$1:$I$65536,COLUMN('[3]Congest May01-Oct01'!I$1:I$65536),FALSE)</f>
        <v>-53.2</v>
      </c>
      <c r="AG52" s="34">
        <f t="shared" si="1"/>
        <v>-14535.780000000002</v>
      </c>
      <c r="AI52" s="32">
        <v>-68372.84</v>
      </c>
      <c r="AJ52" s="32">
        <f>+J52*SUM(AA52:AE52)</f>
        <v>-34464.640000000007</v>
      </c>
      <c r="AK52" s="32">
        <f t="shared" si="5"/>
        <v>33908.19999999999</v>
      </c>
      <c r="AL52" s="32"/>
      <c r="AQ52" s="32"/>
    </row>
    <row r="53" spans="1:43" x14ac:dyDescent="0.25">
      <c r="A53" s="3">
        <v>24252</v>
      </c>
      <c r="B53" s="3" t="s">
        <v>26</v>
      </c>
      <c r="C53" s="3" t="str">
        <f>+VLOOKUP(A53,[3]Congest!$A$1:$C$65536,3,FALSE)</f>
        <v>N.Y.C.</v>
      </c>
      <c r="D53" s="3"/>
      <c r="E53" s="7">
        <v>24128</v>
      </c>
      <c r="F53" s="4" t="s">
        <v>128</v>
      </c>
      <c r="G53" s="3" t="str">
        <f>+VLOOKUP(E53,[3]Congest!$A$1:$C$65536,3,FALSE)</f>
        <v>N.Y.C.</v>
      </c>
      <c r="H53" s="8">
        <v>8</v>
      </c>
      <c r="J53" s="7"/>
      <c r="N53" s="7">
        <v>8</v>
      </c>
      <c r="O53" s="59">
        <f>VLOOKUP($A53,'[3]Congest May00-Oct00'!$A$1:$I$65536,COLUMN('[3]Congest May00-Oct00'!D$1:D$65536),FALSE)-VLOOKUP($E53,'[3]Congest May00-Oct00'!$A$1:$I$65536,COLUMN('[3]Congest May00-Oct00'!D$1:D$65536),FALSE)</f>
        <v>1162.4600000000009</v>
      </c>
      <c r="P53" s="32">
        <f>VLOOKUP($A53,'[3]Congest May00-Oct00'!$A$1:$I$65536,COLUMN('[3]Congest May00-Oct00'!E$1:E$65536),FALSE)-VLOOKUP($E53,'[3]Congest May00-Oct00'!$A$1:$I$65536,COLUMN('[3]Congest May00-Oct00'!E$1:E$65536),FALSE)</f>
        <v>1160.8599999999933</v>
      </c>
      <c r="Q53" s="32">
        <f>VLOOKUP($A53,'[3]Congest May00-Oct00'!$A$1:$I$65536,COLUMN('[3]Congest May00-Oct00'!F$1:F$65536),FALSE)-VLOOKUP($E53,'[3]Congest May00-Oct00'!$A$1:$I$65536,COLUMN('[3]Congest May00-Oct00'!F$1:F$65536),FALSE)</f>
        <v>1199.9099999999999</v>
      </c>
      <c r="R53" s="32">
        <f>VLOOKUP($A53,'[3]Congest May00-Oct00'!$A$1:$I$65536,COLUMN('[3]Congest May00-Oct00'!G$1:G$65536),FALSE)-VLOOKUP($E53,'[3]Congest May00-Oct00'!$A$1:$I$65536,COLUMN('[3]Congest May00-Oct00'!G$1:G$65536),FALSE)</f>
        <v>3134.2700000000004</v>
      </c>
      <c r="S53" s="32">
        <f>VLOOKUP($A53,'[3]Congest May00-Oct00'!$A$1:$I$65536,COLUMN('[3]Congest May00-Oct00'!H$1:H$65536),FALSE)-VLOOKUP($E53,'[3]Congest May00-Oct00'!$A$1:$I$65536,COLUMN('[3]Congest May00-Oct00'!H$1:H$65536),FALSE)</f>
        <v>2137.8599999999983</v>
      </c>
      <c r="T53" s="32">
        <f>VLOOKUP($A53,'[3]Congest May00-Oct00'!$A$1:$I$65536,COLUMN('[3]Congest May00-Oct00'!I$1:I$65536),FALSE)-VLOOKUP($E53,'[3]Congest May00-Oct00'!$A$1:$I$65536,COLUMN('[3]Congest May00-Oct00'!I$1:I$65536),FALSE)</f>
        <v>133.75</v>
      </c>
      <c r="U53" s="53">
        <f>VLOOKUP($A53,'[3]Congest Nov00-Apr01'!$A$1:$I$65536,COLUMN('[3]Congest Nov00-Apr01'!D$1:D$65536),FALSE)-VLOOKUP($E53,'[3]Congest Nov00-Apr01'!$A$1:$I$65536,COLUMN('[3]Congest Nov00-Apr01'!D$1:D$65536),FALSE)</f>
        <v>619.09000000000015</v>
      </c>
      <c r="V53" s="53">
        <f>VLOOKUP($A53,'[3]Congest Nov00-Apr01'!$A$1:$I$65536,COLUMN('[3]Congest Nov00-Apr01'!E$1:E$65536),FALSE)-VLOOKUP($E53,'[3]Congest Nov00-Apr01'!$A$1:$I$65536,COLUMN('[3]Congest Nov00-Apr01'!E$1:E$65536),FALSE)</f>
        <v>5348.28</v>
      </c>
      <c r="W53" s="53">
        <f>VLOOKUP($A53,'[3]Congest Nov00-Apr01'!$A$1:$I$65536,COLUMN('[3]Congest Nov00-Apr01'!F$1:F$65536),FALSE)-VLOOKUP($E53,'[3]Congest Nov00-Apr01'!$A$1:$I$65536,COLUMN('[3]Congest Nov00-Apr01'!F$1:F$65536),FALSE)</f>
        <v>1161.5099999999993</v>
      </c>
      <c r="X53" s="53">
        <f>VLOOKUP($A53,'[3]Congest Nov00-Apr01'!$A$1:$I$65536,COLUMN('[3]Congest Nov00-Apr01'!G$1:G$65536),FALSE)-VLOOKUP($E53,'[3]Congest Nov00-Apr01'!$A$1:$I$65536,COLUMN('[3]Congest Nov00-Apr01'!G$1:G$65536),FALSE)</f>
        <v>2990.2400000000002</v>
      </c>
      <c r="Y53" s="53">
        <f>VLOOKUP($A53,'[3]Congest Nov00-Apr01'!$A$1:$I$65536,COLUMN('[3]Congest Nov00-Apr01'!H$1:H$65536),FALSE)-VLOOKUP($E53,'[3]Congest Nov00-Apr01'!$A$1:$I$65536,COLUMN('[3]Congest Nov00-Apr01'!H$1:H$65536),FALSE)</f>
        <v>155.21999999999844</v>
      </c>
      <c r="Z53" s="53">
        <f>VLOOKUP($A53,'[3]Congest Nov00-Apr01'!$A$1:$I$65536,COLUMN('[3]Congest Nov00-Apr01'!I$1:I$65536),FALSE)-VLOOKUP($E53,'[3]Congest Nov00-Apr01'!$A$1:$I$65536,COLUMN('[3]Congest Nov00-Apr01'!I$1:I$65536),FALSE)</f>
        <v>1459.1299999999992</v>
      </c>
      <c r="AA53" s="32">
        <f>VLOOKUP($A53,'[3]Congest May01-Oct01'!$A$1:$I$65536,COLUMN('[3]Congest May01-Oct01'!D$1:D$65536),FALSE)-VLOOKUP($E53,'[3]Congest May01-Oct01'!$A$1:$I$65536,COLUMN('[3]Congest May01-Oct01'!D$1:D$65536),FALSE)</f>
        <v>2179.1499999999969</v>
      </c>
      <c r="AB53" s="32">
        <f>VLOOKUP($A53,'[3]Congest May01-Oct01'!$A$1:$I$65536,COLUMN('[3]Congest May01-Oct01'!E$1:E$65536),FALSE)-VLOOKUP($E53,'[3]Congest May01-Oct01'!$A$1:$I$65536,COLUMN('[3]Congest May01-Oct01'!E$1:E$65536),FALSE)</f>
        <v>7072.1199999999981</v>
      </c>
      <c r="AC53" s="32">
        <f>VLOOKUP($A53,'[3]Congest May01-Oct01'!$A$1:$I$65536,COLUMN('[3]Congest May01-Oct01'!F$1:F$65536),FALSE)-VLOOKUP($E53,'[3]Congest May01-Oct01'!$A$1:$I$65536,COLUMN('[3]Congest May01-Oct01'!F$1:F$65536),FALSE)</f>
        <v>6088.5700000000015</v>
      </c>
      <c r="AD53" s="32">
        <f>VLOOKUP($A53,'[3]Congest May01-Oct01'!$A$1:$I$65536,COLUMN('[3]Congest May01-Oct01'!G$1:G$65536),FALSE)-VLOOKUP($E53,'[3]Congest May01-Oct01'!$A$1:$I$65536,COLUMN('[3]Congest May01-Oct01'!G$1:G$65536),FALSE)</f>
        <v>1445.1200000000008</v>
      </c>
      <c r="AE53" s="19">
        <f>VLOOKUP($A53,'[3]Congest May01-Oct01'!$A$1:$I$65536,COLUMN('[3]Congest May01-Oct01'!H$1:H$65536),FALSE)-VLOOKUP($E53,'[3]Congest May01-Oct01'!$A$1:$I$65536,COLUMN('[3]Congest May01-Oct01'!H$1:H$65536),FALSE)</f>
        <v>289.48000000000008</v>
      </c>
      <c r="AF53" s="19">
        <f>VLOOKUP($A53,'[3]Congest May01-Oct01'!$A$1:$I$65536,COLUMN('[3]Congest May01-Oct01'!I$1:I$65536),FALSE)-VLOOKUP($E53,'[3]Congest May01-Oct01'!$A$1:$I$65536,COLUMN('[3]Congest May01-Oct01'!I$1:I$65536),FALSE)</f>
        <v>506.81999999999994</v>
      </c>
      <c r="AG53" s="34">
        <f t="shared" si="1"/>
        <v>30790.039999999994</v>
      </c>
      <c r="AI53" s="32">
        <v>88047.87</v>
      </c>
      <c r="AJ53" s="32">
        <f>+N53*SUM(U53:AE53)</f>
        <v>230463.27999999994</v>
      </c>
      <c r="AK53" s="32">
        <f t="shared" si="5"/>
        <v>142415.40999999995</v>
      </c>
      <c r="AL53" s="32"/>
      <c r="AQ53" s="32"/>
    </row>
    <row r="54" spans="1:43" x14ac:dyDescent="0.25">
      <c r="A54" s="3">
        <v>24252</v>
      </c>
      <c r="B54" s="3" t="s">
        <v>26</v>
      </c>
      <c r="C54" s="3" t="str">
        <f>+VLOOKUP(A54,[3]Congest!$A$1:$C$65536,3,FALSE)</f>
        <v>N.Y.C.</v>
      </c>
      <c r="D54" s="3"/>
      <c r="E54" s="7">
        <v>61761</v>
      </c>
      <c r="F54" s="4" t="s">
        <v>2</v>
      </c>
      <c r="G54" s="3" t="str">
        <f>+VLOOKUP(E54,[3]Congest!$A$1:$C$65536,3,FALSE)</f>
        <v>N.Y.C.</v>
      </c>
      <c r="H54" s="7">
        <v>-5</v>
      </c>
      <c r="J54" s="7">
        <v>-4</v>
      </c>
      <c r="M54" s="7">
        <v>-1</v>
      </c>
      <c r="O54" s="59">
        <f>VLOOKUP($A54,'[3]Congest May00-Oct00'!$A$1:$I$65536,COLUMN('[3]Congest May00-Oct00'!D$1:D$65536),FALSE)-VLOOKUP($E54,'[3]Congest May00-Oct00'!$A$1:$I$65536,COLUMN('[3]Congest May00-Oct00'!D$1:D$65536),FALSE)</f>
        <v>372.97000000000116</v>
      </c>
      <c r="P54" s="32">
        <f>VLOOKUP($A54,'[3]Congest May00-Oct00'!$A$1:$I$65536,COLUMN('[3]Congest May00-Oct00'!E$1:E$65536),FALSE)-VLOOKUP($E54,'[3]Congest May00-Oct00'!$A$1:$I$65536,COLUMN('[3]Congest May00-Oct00'!E$1:E$65536),FALSE)</f>
        <v>349.93999999999869</v>
      </c>
      <c r="Q54" s="32">
        <f>VLOOKUP($A54,'[3]Congest May00-Oct00'!$A$1:$I$65536,COLUMN('[3]Congest May00-Oct00'!F$1:F$65536),FALSE)-VLOOKUP($E54,'[3]Congest May00-Oct00'!$A$1:$I$65536,COLUMN('[3]Congest May00-Oct00'!F$1:F$65536),FALSE)</f>
        <v>401.33999999999833</v>
      </c>
      <c r="R54" s="32">
        <f>VLOOKUP($A54,'[3]Congest May00-Oct00'!$A$1:$I$65536,COLUMN('[3]Congest May00-Oct00'!G$1:G$65536),FALSE)-VLOOKUP($E54,'[3]Congest May00-Oct00'!$A$1:$I$65536,COLUMN('[3]Congest May00-Oct00'!G$1:G$65536),FALSE)</f>
        <v>1065.0699999999943</v>
      </c>
      <c r="S54" s="32">
        <f>VLOOKUP($A54,'[3]Congest May00-Oct00'!$A$1:$I$65536,COLUMN('[3]Congest May00-Oct00'!H$1:H$65536),FALSE)-VLOOKUP($E54,'[3]Congest May00-Oct00'!$A$1:$I$65536,COLUMN('[3]Congest May00-Oct00'!H$1:H$65536),FALSE)</f>
        <v>772.96999999999935</v>
      </c>
      <c r="T54" s="32">
        <f>VLOOKUP($A54,'[3]Congest May00-Oct00'!$A$1:$I$65536,COLUMN('[3]Congest May00-Oct00'!I$1:I$65536),FALSE)-VLOOKUP($E54,'[3]Congest May00-Oct00'!$A$1:$I$65536,COLUMN('[3]Congest May00-Oct00'!I$1:I$65536),FALSE)</f>
        <v>37.599999999999909</v>
      </c>
      <c r="U54" s="53">
        <f>VLOOKUP($A54,'[3]Congest Nov00-Apr01'!$A$1:$I$65536,COLUMN('[3]Congest Nov00-Apr01'!D$1:D$65536),FALSE)-VLOOKUP($E54,'[3]Congest Nov00-Apr01'!$A$1:$I$65536,COLUMN('[3]Congest Nov00-Apr01'!D$1:D$65536),FALSE)</f>
        <v>224.3100000000004</v>
      </c>
      <c r="V54" s="53">
        <f>VLOOKUP($A54,'[3]Congest Nov00-Apr01'!$A$1:$I$65536,COLUMN('[3]Congest Nov00-Apr01'!E$1:E$65536),FALSE)-VLOOKUP($E54,'[3]Congest Nov00-Apr01'!$A$1:$I$65536,COLUMN('[3]Congest Nov00-Apr01'!E$1:E$65536),FALSE)</f>
        <v>1943.2199999999998</v>
      </c>
      <c r="W54" s="53">
        <f>VLOOKUP($A54,'[3]Congest Nov00-Apr01'!$A$1:$I$65536,COLUMN('[3]Congest Nov00-Apr01'!F$1:F$65536),FALSE)-VLOOKUP($E54,'[3]Congest Nov00-Apr01'!$A$1:$I$65536,COLUMN('[3]Congest Nov00-Apr01'!F$1:F$65536),FALSE)</f>
        <v>657.30999999999904</v>
      </c>
      <c r="X54" s="53">
        <f>VLOOKUP($A54,'[3]Congest Nov00-Apr01'!$A$1:$I$65536,COLUMN('[3]Congest Nov00-Apr01'!G$1:G$65536),FALSE)-VLOOKUP($E54,'[3]Congest Nov00-Apr01'!$A$1:$I$65536,COLUMN('[3]Congest Nov00-Apr01'!G$1:G$65536),FALSE)</f>
        <v>1133.5199999999995</v>
      </c>
      <c r="Y54" s="53">
        <f>VLOOKUP($A54,'[3]Congest Nov00-Apr01'!$A$1:$I$65536,COLUMN('[3]Congest Nov00-Apr01'!H$1:H$65536),FALSE)-VLOOKUP($E54,'[3]Congest Nov00-Apr01'!$A$1:$I$65536,COLUMN('[3]Congest Nov00-Apr01'!H$1:H$65536),FALSE)</f>
        <v>69.31999999999789</v>
      </c>
      <c r="Z54" s="53">
        <f>VLOOKUP($A54,'[3]Congest Nov00-Apr01'!$A$1:$I$65536,COLUMN('[3]Congest Nov00-Apr01'!I$1:I$65536),FALSE)-VLOOKUP($E54,'[3]Congest Nov00-Apr01'!$A$1:$I$65536,COLUMN('[3]Congest Nov00-Apr01'!I$1:I$65536),FALSE)</f>
        <v>570.42000000000098</v>
      </c>
      <c r="AA54" s="32">
        <f>VLOOKUP($A54,'[3]Congest May01-Oct01'!$A$1:$I$65536,COLUMN('[3]Congest May01-Oct01'!D$1:D$65536),FALSE)-VLOOKUP($E54,'[3]Congest May01-Oct01'!$A$1:$I$65536,COLUMN('[3]Congest May01-Oct01'!D$1:D$65536),FALSE)</f>
        <v>759.33000000000084</v>
      </c>
      <c r="AB54" s="32">
        <f>VLOOKUP($A54,'[3]Congest May01-Oct01'!$A$1:$I$65536,COLUMN('[3]Congest May01-Oct01'!E$1:E$65536),FALSE)-VLOOKUP($E54,'[3]Congest May01-Oct01'!$A$1:$I$65536,COLUMN('[3]Congest May01-Oct01'!E$1:E$65536),FALSE)</f>
        <v>2550.7799999999997</v>
      </c>
      <c r="AC54" s="32">
        <f>VLOOKUP($A54,'[3]Congest May01-Oct01'!$A$1:$I$65536,COLUMN('[3]Congest May01-Oct01'!F$1:F$65536),FALSE)-VLOOKUP($E54,'[3]Congest May01-Oct01'!$A$1:$I$65536,COLUMN('[3]Congest May01-Oct01'!F$1:F$65536),FALSE)</f>
        <v>2192.0500000000006</v>
      </c>
      <c r="AD54" s="32">
        <f>VLOOKUP($A54,'[3]Congest May01-Oct01'!$A$1:$I$65536,COLUMN('[3]Congest May01-Oct01'!G$1:G$65536),FALSE)-VLOOKUP($E54,'[3]Congest May01-Oct01'!$A$1:$I$65536,COLUMN('[3]Congest May01-Oct01'!G$1:G$65536),FALSE)</f>
        <v>487.92000000000053</v>
      </c>
      <c r="AE54" s="19">
        <f>VLOOKUP($A54,'[3]Congest May01-Oct01'!$A$1:$I$65536,COLUMN('[3]Congest May01-Oct01'!H$1:H$65536),FALSE)-VLOOKUP($E54,'[3]Congest May01-Oct01'!$A$1:$I$65536,COLUMN('[3]Congest May01-Oct01'!H$1:H$65536),FALSE)</f>
        <v>88.159999999999968</v>
      </c>
      <c r="AF54" s="19">
        <f>VLOOKUP($A54,'[3]Congest May01-Oct01'!$A$1:$I$65536,COLUMN('[3]Congest May01-Oct01'!I$1:I$65536),FALSE)-VLOOKUP($E54,'[3]Congest May01-Oct01'!$A$1:$I$65536,COLUMN('[3]Congest May01-Oct01'!I$1:I$65536),FALSE)</f>
        <v>169.04000000000002</v>
      </c>
      <c r="AG54" s="34">
        <f t="shared" si="1"/>
        <v>11398.75</v>
      </c>
      <c r="AI54" s="32">
        <f>-20000-32000</f>
        <v>-52000</v>
      </c>
      <c r="AJ54" s="32">
        <f>+H54*SUM(AA54:AE54)</f>
        <v>-30391.200000000008</v>
      </c>
      <c r="AK54" s="32">
        <f t="shared" si="5"/>
        <v>21608.799999999992</v>
      </c>
      <c r="AL54" s="32"/>
      <c r="AQ54" s="32"/>
    </row>
    <row r="55" spans="1:43" x14ac:dyDescent="0.25">
      <c r="A55" s="3">
        <v>24260</v>
      </c>
      <c r="B55" s="3" t="s">
        <v>12</v>
      </c>
      <c r="C55" s="3" t="str">
        <f>+VLOOKUP(A55,[3]Congest!$A$1:$C$65536,3,FALSE)</f>
        <v>N.Y.C.</v>
      </c>
      <c r="D55" s="3"/>
      <c r="E55" s="7">
        <v>61761</v>
      </c>
      <c r="F55" s="4" t="s">
        <v>2</v>
      </c>
      <c r="G55" s="3" t="str">
        <f>+VLOOKUP(E55,[3]Congest!$A$1:$C$65536,3,FALSE)</f>
        <v>N.Y.C.</v>
      </c>
      <c r="H55" s="7">
        <v>-4</v>
      </c>
      <c r="J55" s="7">
        <v>-4</v>
      </c>
      <c r="O55" s="59">
        <f>VLOOKUP($A55,'[3]Congest May00-Oct00'!$A$1:$I$65536,COLUMN('[3]Congest May00-Oct00'!D$1:D$65536),FALSE)-VLOOKUP($E55,'[3]Congest May00-Oct00'!$A$1:$I$65536,COLUMN('[3]Congest May00-Oct00'!D$1:D$65536),FALSE)</f>
        <v>372.97000000000116</v>
      </c>
      <c r="P55" s="32">
        <f>VLOOKUP($A55,'[3]Congest May00-Oct00'!$A$1:$I$65536,COLUMN('[3]Congest May00-Oct00'!E$1:E$65536),FALSE)-VLOOKUP($E55,'[3]Congest May00-Oct00'!$A$1:$I$65536,COLUMN('[3]Congest May00-Oct00'!E$1:E$65536),FALSE)</f>
        <v>349.93999999999869</v>
      </c>
      <c r="Q55" s="32">
        <f>VLOOKUP($A55,'[3]Congest May00-Oct00'!$A$1:$I$65536,COLUMN('[3]Congest May00-Oct00'!F$1:F$65536),FALSE)-VLOOKUP($E55,'[3]Congest May00-Oct00'!$A$1:$I$65536,COLUMN('[3]Congest May00-Oct00'!F$1:F$65536),FALSE)</f>
        <v>401.33999999999833</v>
      </c>
      <c r="R55" s="32">
        <f>VLOOKUP($A55,'[3]Congest May00-Oct00'!$A$1:$I$65536,COLUMN('[3]Congest May00-Oct00'!G$1:G$65536),FALSE)-VLOOKUP($E55,'[3]Congest May00-Oct00'!$A$1:$I$65536,COLUMN('[3]Congest May00-Oct00'!G$1:G$65536),FALSE)</f>
        <v>1065.0699999999943</v>
      </c>
      <c r="S55" s="32">
        <f>VLOOKUP($A55,'[3]Congest May00-Oct00'!$A$1:$I$65536,COLUMN('[3]Congest May00-Oct00'!H$1:H$65536),FALSE)-VLOOKUP($E55,'[3]Congest May00-Oct00'!$A$1:$I$65536,COLUMN('[3]Congest May00-Oct00'!H$1:H$65536),FALSE)</f>
        <v>772.96999999999935</v>
      </c>
      <c r="T55" s="32">
        <f>VLOOKUP($A55,'[3]Congest May00-Oct00'!$A$1:$I$65536,COLUMN('[3]Congest May00-Oct00'!I$1:I$65536),FALSE)-VLOOKUP($E55,'[3]Congest May00-Oct00'!$A$1:$I$65536,COLUMN('[3]Congest May00-Oct00'!I$1:I$65536),FALSE)</f>
        <v>37.599999999999909</v>
      </c>
      <c r="U55" s="53">
        <f>VLOOKUP($A55,'[3]Congest Nov00-Apr01'!$A$1:$I$65536,COLUMN('[3]Congest Nov00-Apr01'!D$1:D$65536),FALSE)-VLOOKUP($E55,'[3]Congest Nov00-Apr01'!$A$1:$I$65536,COLUMN('[3]Congest Nov00-Apr01'!D$1:D$65536),FALSE)</f>
        <v>224.3100000000004</v>
      </c>
      <c r="V55" s="53">
        <f>VLOOKUP($A55,'[3]Congest Nov00-Apr01'!$A$1:$I$65536,COLUMN('[3]Congest Nov00-Apr01'!E$1:E$65536),FALSE)-VLOOKUP($E55,'[3]Congest Nov00-Apr01'!$A$1:$I$65536,COLUMN('[3]Congest Nov00-Apr01'!E$1:E$65536),FALSE)</f>
        <v>1943.2199999999998</v>
      </c>
      <c r="W55" s="53">
        <f>VLOOKUP($A55,'[3]Congest Nov00-Apr01'!$A$1:$I$65536,COLUMN('[3]Congest Nov00-Apr01'!F$1:F$65536),FALSE)-VLOOKUP($E55,'[3]Congest Nov00-Apr01'!$A$1:$I$65536,COLUMN('[3]Congest Nov00-Apr01'!F$1:F$65536),FALSE)</f>
        <v>-731.30000000000109</v>
      </c>
      <c r="X55" s="53">
        <f>VLOOKUP($A55,'[3]Congest Nov00-Apr01'!$A$1:$I$65536,COLUMN('[3]Congest Nov00-Apr01'!G$1:G$65536),FALSE)-VLOOKUP($E55,'[3]Congest Nov00-Apr01'!$A$1:$I$65536,COLUMN('[3]Congest Nov00-Apr01'!G$1:G$65536),FALSE)</f>
        <v>1088.5699999999993</v>
      </c>
      <c r="Y55" s="53">
        <f>VLOOKUP($A55,'[3]Congest Nov00-Apr01'!$A$1:$I$65536,COLUMN('[3]Congest Nov00-Apr01'!H$1:H$65536),FALSE)-VLOOKUP($E55,'[3]Congest Nov00-Apr01'!$A$1:$I$65536,COLUMN('[3]Congest Nov00-Apr01'!H$1:H$65536),FALSE)</f>
        <v>-14.599999999999454</v>
      </c>
      <c r="Z55" s="53">
        <f>VLOOKUP($A55,'[3]Congest Nov00-Apr01'!$A$1:$I$65536,COLUMN('[3]Congest Nov00-Apr01'!I$1:I$65536),FALSE)-VLOOKUP($E55,'[3]Congest Nov00-Apr01'!$A$1:$I$65536,COLUMN('[3]Congest Nov00-Apr01'!I$1:I$65536),FALSE)</f>
        <v>843.01000000000204</v>
      </c>
      <c r="AA55" s="32">
        <f>VLOOKUP($A55,'[3]Congest May01-Oct01'!$A$1:$I$65536,COLUMN('[3]Congest May01-Oct01'!D$1:D$65536),FALSE)-VLOOKUP($E55,'[3]Congest May01-Oct01'!$A$1:$I$65536,COLUMN('[3]Congest May01-Oct01'!D$1:D$65536),FALSE)</f>
        <v>881.18000000000029</v>
      </c>
      <c r="AB55" s="32">
        <f>VLOOKUP($A55,'[3]Congest May01-Oct01'!$A$1:$I$65536,COLUMN('[3]Congest May01-Oct01'!E$1:E$65536),FALSE)-VLOOKUP($E55,'[3]Congest May01-Oct01'!$A$1:$I$65536,COLUMN('[3]Congest May01-Oct01'!E$1:E$65536),FALSE)</f>
        <v>2598.1500000000005</v>
      </c>
      <c r="AC55" s="32">
        <f>VLOOKUP($A55,'[3]Congest May01-Oct01'!$A$1:$I$65536,COLUMN('[3]Congest May01-Oct01'!F$1:F$65536),FALSE)-VLOOKUP($E55,'[3]Congest May01-Oct01'!$A$1:$I$65536,COLUMN('[3]Congest May01-Oct01'!F$1:F$65536),FALSE)</f>
        <v>2205.1000000000004</v>
      </c>
      <c r="AD55" s="32">
        <f>VLOOKUP($A55,'[3]Congest May01-Oct01'!$A$1:$I$65536,COLUMN('[3]Congest May01-Oct01'!G$1:G$65536),FALSE)-VLOOKUP($E55,'[3]Congest May01-Oct01'!$A$1:$I$65536,COLUMN('[3]Congest May01-Oct01'!G$1:G$65536),FALSE)</f>
        <v>432.13999999999942</v>
      </c>
      <c r="AE55" s="19">
        <f>VLOOKUP($A55,'[3]Congest May01-Oct01'!$A$1:$I$65536,COLUMN('[3]Congest May01-Oct01'!H$1:H$65536),FALSE)-VLOOKUP($E55,'[3]Congest May01-Oct01'!$A$1:$I$65536,COLUMN('[3]Congest May01-Oct01'!H$1:H$65536),FALSE)</f>
        <v>57.889999999999986</v>
      </c>
      <c r="AF55" s="19">
        <f>VLOOKUP($A55,'[3]Congest May01-Oct01'!$A$1:$I$65536,COLUMN('[3]Congest May01-Oct01'!I$1:I$65536),FALSE)-VLOOKUP($E55,'[3]Congest May01-Oct01'!$A$1:$I$65536,COLUMN('[3]Congest May01-Oct01'!I$1:I$65536),FALSE)</f>
        <v>166.39</v>
      </c>
      <c r="AG55" s="34">
        <f t="shared" si="1"/>
        <v>10280.350000000002</v>
      </c>
      <c r="AI55" s="32">
        <v>-44159.28</v>
      </c>
      <c r="AJ55" s="32">
        <f>+J55*SUM(AA55:AE55)</f>
        <v>-24697.840000000004</v>
      </c>
      <c r="AK55" s="32">
        <f t="shared" si="5"/>
        <v>19461.439999999995</v>
      </c>
      <c r="AL55" s="32"/>
      <c r="AQ55" s="32"/>
    </row>
    <row r="56" spans="1:43" x14ac:dyDescent="0.25">
      <c r="A56" s="3">
        <v>61755</v>
      </c>
      <c r="B56" s="3" t="s">
        <v>61</v>
      </c>
      <c r="C56" s="3" t="str">
        <f>+VLOOKUP(A56,[3]Congest!$A$1:$C$65536,3,FALSE)</f>
        <v>NORTH</v>
      </c>
      <c r="D56" s="3"/>
      <c r="E56" s="7">
        <v>61756</v>
      </c>
      <c r="F56" s="4" t="s">
        <v>112</v>
      </c>
      <c r="G56" s="3" t="str">
        <f>+VLOOKUP(E56,[3]Congest!$A$1:$C$65536,3,FALSE)</f>
        <v>MHK VL</v>
      </c>
      <c r="H56" s="7">
        <v>-16</v>
      </c>
      <c r="J56" s="7">
        <v>-16</v>
      </c>
      <c r="O56" s="59">
        <f>VLOOKUP($A56,'[3]Congest May00-Oct00'!$A$1:$I$65536,COLUMN('[3]Congest May00-Oct00'!D$1:D$65536),FALSE)-VLOOKUP($E56,'[3]Congest May00-Oct00'!$A$1:$I$65536,COLUMN('[3]Congest May00-Oct00'!D$1:D$65536),FALSE)</f>
        <v>1114.8900000000001</v>
      </c>
      <c r="P56" s="32">
        <f>VLOOKUP($A56,'[3]Congest May00-Oct00'!$A$1:$I$65536,COLUMN('[3]Congest May00-Oct00'!E$1:E$65536),FALSE)-VLOOKUP($E56,'[3]Congest May00-Oct00'!$A$1:$I$65536,COLUMN('[3]Congest May00-Oct00'!E$1:E$65536),FALSE)</f>
        <v>1160.54</v>
      </c>
      <c r="Q56" s="32">
        <f>VLOOKUP($A56,'[3]Congest May00-Oct00'!$A$1:$I$65536,COLUMN('[3]Congest May00-Oct00'!F$1:F$65536),FALSE)-VLOOKUP($E56,'[3]Congest May00-Oct00'!$A$1:$I$65536,COLUMN('[3]Congest May00-Oct00'!F$1:F$65536),FALSE)</f>
        <v>2194.3000000000002</v>
      </c>
      <c r="R56" s="32">
        <f>VLOOKUP($A56,'[3]Congest May00-Oct00'!$A$1:$I$65536,COLUMN('[3]Congest May00-Oct00'!G$1:G$65536),FALSE)-VLOOKUP($E56,'[3]Congest May00-Oct00'!$A$1:$I$65536,COLUMN('[3]Congest May00-Oct00'!G$1:G$65536),FALSE)</f>
        <v>760.17999999999984</v>
      </c>
      <c r="S56" s="32">
        <f>VLOOKUP($A56,'[3]Congest May00-Oct00'!$A$1:$I$65536,COLUMN('[3]Congest May00-Oct00'!H$1:H$65536),FALSE)-VLOOKUP($E56,'[3]Congest May00-Oct00'!$A$1:$I$65536,COLUMN('[3]Congest May00-Oct00'!H$1:H$65536),FALSE)</f>
        <v>1041.8599999999999</v>
      </c>
      <c r="T56" s="32">
        <f>VLOOKUP($A56,'[3]Congest May00-Oct00'!$A$1:$I$65536,COLUMN('[3]Congest May00-Oct00'!I$1:I$65536),FALSE)-VLOOKUP($E56,'[3]Congest May00-Oct00'!$A$1:$I$65536,COLUMN('[3]Congest May00-Oct00'!I$1:I$65536),FALSE)</f>
        <v>53.429999999999993</v>
      </c>
      <c r="U56" s="53">
        <f>VLOOKUP($A56,'[3]Congest Nov00-Apr01'!$A$1:$I$65536,COLUMN('[3]Congest Nov00-Apr01'!D$1:D$65536),FALSE)-VLOOKUP($E56,'[3]Congest Nov00-Apr01'!$A$1:$I$65536,COLUMN('[3]Congest Nov00-Apr01'!D$1:D$65536),FALSE)</f>
        <v>134.99000000000004</v>
      </c>
      <c r="V56" s="53">
        <f>VLOOKUP($A56,'[3]Congest Nov00-Apr01'!$A$1:$I$65536,COLUMN('[3]Congest Nov00-Apr01'!E$1:E$65536),FALSE)-VLOOKUP($E56,'[3]Congest Nov00-Apr01'!$A$1:$I$65536,COLUMN('[3]Congest Nov00-Apr01'!E$1:E$65536),FALSE)</f>
        <v>44.870000000000005</v>
      </c>
      <c r="W56" s="53">
        <f>VLOOKUP($A56,'[3]Congest Nov00-Apr01'!$A$1:$I$65536,COLUMN('[3]Congest Nov00-Apr01'!F$1:F$65536),FALSE)-VLOOKUP($E56,'[3]Congest Nov00-Apr01'!$A$1:$I$65536,COLUMN('[3]Congest Nov00-Apr01'!F$1:F$65536),FALSE)</f>
        <v>148.38999999999999</v>
      </c>
      <c r="X56" s="53">
        <f>VLOOKUP($A56,'[3]Congest Nov00-Apr01'!$A$1:$I$65536,COLUMN('[3]Congest Nov00-Apr01'!G$1:G$65536),FALSE)-VLOOKUP($E56,'[3]Congest Nov00-Apr01'!$A$1:$I$65536,COLUMN('[3]Congest Nov00-Apr01'!G$1:G$65536),FALSE)</f>
        <v>91.010000000000019</v>
      </c>
      <c r="Y56" s="53">
        <f>VLOOKUP($A56,'[3]Congest Nov00-Apr01'!$A$1:$I$65536,COLUMN('[3]Congest Nov00-Apr01'!H$1:H$65536),FALSE)-VLOOKUP($E56,'[3]Congest Nov00-Apr01'!$A$1:$I$65536,COLUMN('[3]Congest Nov00-Apr01'!H$1:H$65536),FALSE)</f>
        <v>106.22000000000001</v>
      </c>
      <c r="Z56" s="53">
        <f>VLOOKUP($A56,'[3]Congest Nov00-Apr01'!$A$1:$I$65536,COLUMN('[3]Congest Nov00-Apr01'!I$1:I$65536),FALSE)-VLOOKUP($E56,'[3]Congest Nov00-Apr01'!$A$1:$I$65536,COLUMN('[3]Congest Nov00-Apr01'!I$1:I$65536),FALSE)</f>
        <v>83.08</v>
      </c>
      <c r="AA56" s="32">
        <f>VLOOKUP($A56,'[3]Congest May01-Oct01'!$A$1:$I$65536,COLUMN('[3]Congest May01-Oct01'!D$1:D$65536),FALSE)-VLOOKUP($E56,'[3]Congest May01-Oct01'!$A$1:$I$65536,COLUMN('[3]Congest May01-Oct01'!D$1:D$65536),FALSE)</f>
        <v>74.409999999999982</v>
      </c>
      <c r="AB56" s="32">
        <f>VLOOKUP($A56,'[3]Congest May01-Oct01'!$A$1:$I$65536,COLUMN('[3]Congest May01-Oct01'!E$1:E$65536),FALSE)-VLOOKUP($E56,'[3]Congest May01-Oct01'!$A$1:$I$65536,COLUMN('[3]Congest May01-Oct01'!E$1:E$65536),FALSE)</f>
        <v>75.84999999999998</v>
      </c>
      <c r="AC56" s="32">
        <f>VLOOKUP($A56,'[3]Congest May01-Oct01'!$A$1:$I$65536,COLUMN('[3]Congest May01-Oct01'!F$1:F$65536),FALSE)-VLOOKUP($E56,'[3]Congest May01-Oct01'!$A$1:$I$65536,COLUMN('[3]Congest May01-Oct01'!F$1:F$65536),FALSE)</f>
        <v>20.240000000000002</v>
      </c>
      <c r="AD56" s="32">
        <f>VLOOKUP($A56,'[3]Congest May01-Oct01'!$A$1:$I$65536,COLUMN('[3]Congest May01-Oct01'!G$1:G$65536),FALSE)-VLOOKUP($E56,'[3]Congest May01-Oct01'!$A$1:$I$65536,COLUMN('[3]Congest May01-Oct01'!G$1:G$65536),FALSE)</f>
        <v>84.51</v>
      </c>
      <c r="AE56" s="19">
        <f>VLOOKUP($A56,'[3]Congest May01-Oct01'!$A$1:$I$65536,COLUMN('[3]Congest May01-Oct01'!H$1:H$65536),FALSE)-VLOOKUP($E56,'[3]Congest May01-Oct01'!$A$1:$I$65536,COLUMN('[3]Congest May01-Oct01'!H$1:H$65536),FALSE)</f>
        <v>0.75</v>
      </c>
      <c r="AF56" s="19">
        <f>VLOOKUP($A56,'[3]Congest May01-Oct01'!$A$1:$I$65536,COLUMN('[3]Congest May01-Oct01'!I$1:I$65536),FALSE)-VLOOKUP($E56,'[3]Congest May01-Oct01'!$A$1:$I$65536,COLUMN('[3]Congest May01-Oct01'!I$1:I$65536),FALSE)</f>
        <v>1.66</v>
      </c>
      <c r="AG56" s="34">
        <f t="shared" si="1"/>
        <v>1958.86</v>
      </c>
      <c r="AI56" s="32">
        <v>-122915.04</v>
      </c>
      <c r="AJ56" s="32">
        <f>+J56*SUM(AA56:AE56)</f>
        <v>-4092.16</v>
      </c>
      <c r="AK56" s="32">
        <f t="shared" si="5"/>
        <v>118822.87999999999</v>
      </c>
      <c r="AL56" s="32"/>
      <c r="AQ56" s="32"/>
    </row>
    <row r="57" spans="1:43" x14ac:dyDescent="0.25">
      <c r="A57" s="3">
        <v>61756</v>
      </c>
      <c r="B57" s="6" t="str">
        <f>+VLOOKUP(A57,'[3]Congest May01-Oct01'!$A$1:$B$65536,2,FALSE)</f>
        <v>MHK VL</v>
      </c>
      <c r="C57" s="3" t="str">
        <f>+VLOOKUP(A57,[3]Congest!$A$1:$C$65536,3,FALSE)</f>
        <v>MHK VL</v>
      </c>
      <c r="D57" s="3"/>
      <c r="E57" s="7">
        <v>23777</v>
      </c>
      <c r="F57" s="6" t="str">
        <f>+VLOOKUP(E57,'[3]Congest May01-Oct01'!$A$1:$B$65536,2,FALSE)</f>
        <v>SITHE___STERLING</v>
      </c>
      <c r="G57" s="3" t="str">
        <f>+VLOOKUP(E57,[3]Congest!$A$1:$C$65536,3,FALSE)</f>
        <v>MHK VL</v>
      </c>
      <c r="H57" s="7">
        <v>20</v>
      </c>
      <c r="J57" s="7"/>
      <c r="L57" s="7">
        <v>20</v>
      </c>
      <c r="O57" s="59">
        <f>VLOOKUP($A57,'[3]Congest May00-Oct00'!$A$1:$I$65536,COLUMN('[3]Congest May00-Oct00'!D$1:D$65536),FALSE)-VLOOKUP($E57,'[3]Congest May00-Oct00'!$A$1:$I$65536,COLUMN('[3]Congest May00-Oct00'!D$1:D$65536),FALSE)</f>
        <v>119.82999999999998</v>
      </c>
      <c r="P57" s="32">
        <f>VLOOKUP($A57,'[3]Congest May00-Oct00'!$A$1:$I$65536,COLUMN('[3]Congest May00-Oct00'!E$1:E$65536),FALSE)-VLOOKUP($E57,'[3]Congest May00-Oct00'!$A$1:$I$65536,COLUMN('[3]Congest May00-Oct00'!E$1:E$65536),FALSE)</f>
        <v>-71.659999999999968</v>
      </c>
      <c r="Q57" s="32">
        <f>VLOOKUP($A57,'[3]Congest May00-Oct00'!$A$1:$I$65536,COLUMN('[3]Congest May00-Oct00'!F$1:F$65536),FALSE)-VLOOKUP($E57,'[3]Congest May00-Oct00'!$A$1:$I$65536,COLUMN('[3]Congest May00-Oct00'!F$1:F$65536),FALSE)</f>
        <v>43.990000000000236</v>
      </c>
      <c r="R57" s="32">
        <f>VLOOKUP($A57,'[3]Congest May00-Oct00'!$A$1:$I$65536,COLUMN('[3]Congest May00-Oct00'!G$1:G$65536),FALSE)-VLOOKUP($E57,'[3]Congest May00-Oct00'!$A$1:$I$65536,COLUMN('[3]Congest May00-Oct00'!G$1:G$65536),FALSE)</f>
        <v>-203.62999999999991</v>
      </c>
      <c r="S57" s="32">
        <f>VLOOKUP($A57,'[3]Congest May00-Oct00'!$A$1:$I$65536,COLUMN('[3]Congest May00-Oct00'!H$1:H$65536),FALSE)-VLOOKUP($E57,'[3]Congest May00-Oct00'!$A$1:$I$65536,COLUMN('[3]Congest May00-Oct00'!H$1:H$65536),FALSE)</f>
        <v>121.43</v>
      </c>
      <c r="T57" s="32">
        <f>VLOOKUP($A57,'[3]Congest May00-Oct00'!$A$1:$I$65536,COLUMN('[3]Congest May00-Oct00'!I$1:I$65536),FALSE)-VLOOKUP($E57,'[3]Congest May00-Oct00'!$A$1:$I$65536,COLUMN('[3]Congest May00-Oct00'!I$1:I$65536),FALSE)</f>
        <v>-0.85999999999999943</v>
      </c>
      <c r="U57" s="53">
        <f>VLOOKUP($A57,'[3]Congest Nov00-Apr01'!$A$1:$I$65536,COLUMN('[3]Congest Nov00-Apr01'!D$1:D$65536),FALSE)-VLOOKUP($E57,'[3]Congest Nov00-Apr01'!$A$1:$I$65536,COLUMN('[3]Congest Nov00-Apr01'!D$1:D$65536),FALSE)</f>
        <v>-7.4099999999999966</v>
      </c>
      <c r="V57" s="53">
        <f>VLOOKUP($A57,'[3]Congest Nov00-Apr01'!$A$1:$I$65536,COLUMN('[3]Congest Nov00-Apr01'!E$1:E$65536),FALSE)-VLOOKUP($E57,'[3]Congest Nov00-Apr01'!$A$1:$I$65536,COLUMN('[3]Congest Nov00-Apr01'!E$1:E$65536),FALSE)</f>
        <v>8.1799999999999855</v>
      </c>
      <c r="W57" s="53">
        <f>VLOOKUP($A57,'[3]Congest Nov00-Apr01'!$A$1:$I$65536,COLUMN('[3]Congest Nov00-Apr01'!F$1:F$65536),FALSE)-VLOOKUP($E57,'[3]Congest Nov00-Apr01'!$A$1:$I$65536,COLUMN('[3]Congest Nov00-Apr01'!F$1:F$65536),FALSE)</f>
        <v>-9.9200000000000159</v>
      </c>
      <c r="X57" s="53">
        <f>VLOOKUP($A57,'[3]Congest Nov00-Apr01'!$A$1:$I$65536,COLUMN('[3]Congest Nov00-Apr01'!G$1:G$65536),FALSE)-VLOOKUP($E57,'[3]Congest Nov00-Apr01'!$A$1:$I$65536,COLUMN('[3]Congest Nov00-Apr01'!G$1:G$65536),FALSE)</f>
        <v>-0.17000000000000881</v>
      </c>
      <c r="Y57" s="53">
        <f>VLOOKUP($A57,'[3]Congest Nov00-Apr01'!$A$1:$I$65536,COLUMN('[3]Congest Nov00-Apr01'!H$1:H$65536),FALSE)-VLOOKUP($E57,'[3]Congest Nov00-Apr01'!$A$1:$I$65536,COLUMN('[3]Congest Nov00-Apr01'!H$1:H$65536),FALSE)</f>
        <v>-12.469999999999999</v>
      </c>
      <c r="Z57" s="53">
        <f>VLOOKUP($A57,'[3]Congest Nov00-Apr01'!$A$1:$I$65536,COLUMN('[3]Congest Nov00-Apr01'!I$1:I$65536),FALSE)-VLOOKUP($E57,'[3]Congest Nov00-Apr01'!$A$1:$I$65536,COLUMN('[3]Congest Nov00-Apr01'!I$1:I$65536),FALSE)</f>
        <v>2.4299999999999979</v>
      </c>
      <c r="AA57" s="32">
        <f>VLOOKUP($A57,'[3]Congest May01-Oct01'!$A$1:$I$65536,COLUMN('[3]Congest May01-Oct01'!D$1:D$65536),FALSE)-VLOOKUP($E57,'[3]Congest May01-Oct01'!$A$1:$I$65536,COLUMN('[3]Congest May01-Oct01'!D$1:D$65536),FALSE)</f>
        <v>-17.649999999999977</v>
      </c>
      <c r="AB57" s="32">
        <f>VLOOKUP($A57,'[3]Congest May01-Oct01'!$A$1:$I$65536,COLUMN('[3]Congest May01-Oct01'!E$1:E$65536),FALSE)-VLOOKUP($E57,'[3]Congest May01-Oct01'!$A$1:$I$65536,COLUMN('[3]Congest May01-Oct01'!E$1:E$65536),FALSE)</f>
        <v>-96.72999999999999</v>
      </c>
      <c r="AC57" s="32">
        <f>VLOOKUP($A57,'[3]Congest May01-Oct01'!$A$1:$I$65536,COLUMN('[3]Congest May01-Oct01'!F$1:F$65536),FALSE)-VLOOKUP($E57,'[3]Congest May01-Oct01'!$A$1:$I$65536,COLUMN('[3]Congest May01-Oct01'!F$1:F$65536),FALSE)</f>
        <v>-13.82</v>
      </c>
      <c r="AD57" s="32">
        <f>VLOOKUP($A57,'[3]Congest May01-Oct01'!$A$1:$I$65536,COLUMN('[3]Congest May01-Oct01'!G$1:G$65536),FALSE)-VLOOKUP($E57,'[3]Congest May01-Oct01'!$A$1:$I$65536,COLUMN('[3]Congest May01-Oct01'!G$1:G$65536),FALSE)</f>
        <v>-4.8699999999999903</v>
      </c>
      <c r="AE57" s="19">
        <f>VLOOKUP($A57,'[3]Congest May01-Oct01'!$A$1:$I$65536,COLUMN('[3]Congest May01-Oct01'!H$1:H$65536),FALSE)-VLOOKUP($E57,'[3]Congest May01-Oct01'!$A$1:$I$65536,COLUMN('[3]Congest May01-Oct01'!H$1:H$65536),FALSE)</f>
        <v>0.13</v>
      </c>
      <c r="AF57" s="19">
        <f>VLOOKUP($A57,'[3]Congest May01-Oct01'!$A$1:$I$65536,COLUMN('[3]Congest May01-Oct01'!I$1:I$65536),FALSE)-VLOOKUP($E57,'[3]Congest May01-Oct01'!$A$1:$I$65536,COLUMN('[3]Congest May01-Oct01'!I$1:I$65536),FALSE)</f>
        <v>-0.32999999999999985</v>
      </c>
      <c r="AG57" s="34">
        <f>+SUM(S57:AD57)</f>
        <v>-31.859999999999992</v>
      </c>
      <c r="AI57" s="32">
        <v>-32805</v>
      </c>
      <c r="AJ57" s="32">
        <f>+L57*SUM(AA57:AE57)</f>
        <v>-2658.7999999999988</v>
      </c>
      <c r="AK57" s="32">
        <f t="shared" si="5"/>
        <v>30146.2</v>
      </c>
      <c r="AL57" s="32"/>
      <c r="AQ57" s="32"/>
    </row>
    <row r="58" spans="1:43" x14ac:dyDescent="0.25">
      <c r="A58" s="3">
        <v>61759</v>
      </c>
      <c r="B58" s="3" t="s">
        <v>32</v>
      </c>
      <c r="C58" s="3" t="str">
        <f>+VLOOKUP(A58,[3]Congest!$A$1:$C$65536,3,FALSE)</f>
        <v>MILLWD</v>
      </c>
      <c r="D58" s="3"/>
      <c r="E58" s="7">
        <v>23530</v>
      </c>
      <c r="F58" s="4" t="s">
        <v>84</v>
      </c>
      <c r="G58" s="3" t="str">
        <f>+VLOOKUP(E58,[3]Congest!$A$1:$C$65536,3,FALSE)</f>
        <v>MILLWD</v>
      </c>
      <c r="H58" s="8">
        <v>50</v>
      </c>
      <c r="J58" s="7"/>
      <c r="N58" s="7">
        <v>50</v>
      </c>
      <c r="O58" s="59">
        <f>VLOOKUP($A58,'[3]Congest May00-Oct00'!$A$1:$I$65536,COLUMN('[3]Congest May00-Oct00'!D$1:D$65536),FALSE)-VLOOKUP($E58,'[3]Congest May00-Oct00'!$A$1:$I$65536,COLUMN('[3]Congest May00-Oct00'!D$1:D$65536),FALSE)</f>
        <v>-19.840000000000146</v>
      </c>
      <c r="P58" s="32">
        <f>VLOOKUP($A58,'[3]Congest May00-Oct00'!$A$1:$I$65536,COLUMN('[3]Congest May00-Oct00'!E$1:E$65536),FALSE)-VLOOKUP($E58,'[3]Congest May00-Oct00'!$A$1:$I$65536,COLUMN('[3]Congest May00-Oct00'!E$1:E$65536),FALSE)</f>
        <v>-209.7599999999984</v>
      </c>
      <c r="Q58" s="32">
        <f>VLOOKUP($A58,'[3]Congest May00-Oct00'!$A$1:$I$65536,COLUMN('[3]Congest May00-Oct00'!F$1:F$65536),FALSE)-VLOOKUP($E58,'[3]Congest May00-Oct00'!$A$1:$I$65536,COLUMN('[3]Congest May00-Oct00'!F$1:F$65536),FALSE)</f>
        <v>-74.419999999996435</v>
      </c>
      <c r="R58" s="32">
        <f>VLOOKUP($A58,'[3]Congest May00-Oct00'!$A$1:$I$65536,COLUMN('[3]Congest May00-Oct00'!G$1:G$65536),FALSE)-VLOOKUP($E58,'[3]Congest May00-Oct00'!$A$1:$I$65536,COLUMN('[3]Congest May00-Oct00'!G$1:G$65536),FALSE)</f>
        <v>-74.309999999990396</v>
      </c>
      <c r="S58" s="32">
        <f>VLOOKUP($A58,'[3]Congest May00-Oct00'!$A$1:$I$65536,COLUMN('[3]Congest May00-Oct00'!H$1:H$65536),FALSE)-VLOOKUP($E58,'[3]Congest May00-Oct00'!$A$1:$I$65536,COLUMN('[3]Congest May00-Oct00'!H$1:H$65536),FALSE)</f>
        <v>425.38000000000056</v>
      </c>
      <c r="T58" s="32">
        <f>VLOOKUP($A58,'[3]Congest May00-Oct00'!$A$1:$I$65536,COLUMN('[3]Congest May00-Oct00'!I$1:I$65536),FALSE)-VLOOKUP($E58,'[3]Congest May00-Oct00'!$A$1:$I$65536,COLUMN('[3]Congest May00-Oct00'!I$1:I$65536),FALSE)</f>
        <v>1011.5200000000002</v>
      </c>
      <c r="U58" s="53">
        <f>VLOOKUP($A58,'[3]Congest Nov00-Apr01'!$A$1:$I$65536,COLUMN('[3]Congest Nov00-Apr01'!D$1:D$65536),FALSE)-VLOOKUP($E58,'[3]Congest Nov00-Apr01'!$A$1:$I$65536,COLUMN('[3]Congest Nov00-Apr01'!D$1:D$65536),FALSE)</f>
        <v>-12.909999999999854</v>
      </c>
      <c r="V58" s="53">
        <f>VLOOKUP($A58,'[3]Congest Nov00-Apr01'!$A$1:$I$65536,COLUMN('[3]Congest Nov00-Apr01'!E$1:E$65536),FALSE)-VLOOKUP($E58,'[3]Congest Nov00-Apr01'!$A$1:$I$65536,COLUMN('[3]Congest Nov00-Apr01'!E$1:E$65536),FALSE)</f>
        <v>343.08000000000004</v>
      </c>
      <c r="W58" s="53">
        <f>VLOOKUP($A58,'[3]Congest Nov00-Apr01'!$A$1:$I$65536,COLUMN('[3]Congest Nov00-Apr01'!F$1:F$65536),FALSE)-VLOOKUP($E58,'[3]Congest Nov00-Apr01'!$A$1:$I$65536,COLUMN('[3]Congest Nov00-Apr01'!F$1:F$65536),FALSE)</f>
        <v>-19.230000000000473</v>
      </c>
      <c r="X58" s="53">
        <f>VLOOKUP($A58,'[3]Congest Nov00-Apr01'!$A$1:$I$65536,COLUMN('[3]Congest Nov00-Apr01'!G$1:G$65536),FALSE)-VLOOKUP($E58,'[3]Congest Nov00-Apr01'!$A$1:$I$65536,COLUMN('[3]Congest Nov00-Apr01'!G$1:G$65536),FALSE)</f>
        <v>-6.930000000000291</v>
      </c>
      <c r="Y58" s="53">
        <f>VLOOKUP($A58,'[3]Congest Nov00-Apr01'!$A$1:$I$65536,COLUMN('[3]Congest Nov00-Apr01'!H$1:H$65536),FALSE)-VLOOKUP($E58,'[3]Congest Nov00-Apr01'!$A$1:$I$65536,COLUMN('[3]Congest Nov00-Apr01'!H$1:H$65536),FALSE)</f>
        <v>-147.63000000000011</v>
      </c>
      <c r="Z58" s="53">
        <f>VLOOKUP($A58,'[3]Congest Nov00-Apr01'!$A$1:$I$65536,COLUMN('[3]Congest Nov00-Apr01'!I$1:I$65536),FALSE)-VLOOKUP($E58,'[3]Congest Nov00-Apr01'!$A$1:$I$65536,COLUMN('[3]Congest Nov00-Apr01'!I$1:I$65536),FALSE)</f>
        <v>-52.17999999999995</v>
      </c>
      <c r="AA58" s="32">
        <f>VLOOKUP($A58,'[3]Congest May01-Oct01'!$A$1:$I$65536,COLUMN('[3]Congest May01-Oct01'!D$1:D$65536),FALSE)-VLOOKUP($E58,'[3]Congest May01-Oct01'!$A$1:$I$65536,COLUMN('[3]Congest May01-Oct01'!D$1:D$65536),FALSE)</f>
        <v>119.66999999999871</v>
      </c>
      <c r="AB58" s="32">
        <f>VLOOKUP($A58,'[3]Congest May01-Oct01'!$A$1:$I$65536,COLUMN('[3]Congest May01-Oct01'!E$1:E$65536),FALSE)-VLOOKUP($E58,'[3]Congest May01-Oct01'!$A$1:$I$65536,COLUMN('[3]Congest May01-Oct01'!E$1:E$65536),FALSE)</f>
        <v>-107.90000000000009</v>
      </c>
      <c r="AC58" s="32">
        <f>VLOOKUP($A58,'[3]Congest May01-Oct01'!$A$1:$I$65536,COLUMN('[3]Congest May01-Oct01'!F$1:F$65536),FALSE)-VLOOKUP($E58,'[3]Congest May01-Oct01'!$A$1:$I$65536,COLUMN('[3]Congest May01-Oct01'!F$1:F$65536),FALSE)</f>
        <v>-2.1000000000003638</v>
      </c>
      <c r="AD58" s="32">
        <f>VLOOKUP($A58,'[3]Congest May01-Oct01'!$A$1:$I$65536,COLUMN('[3]Congest May01-Oct01'!G$1:G$65536),FALSE)-VLOOKUP($E58,'[3]Congest May01-Oct01'!$A$1:$I$65536,COLUMN('[3]Congest May01-Oct01'!G$1:G$65536),FALSE)</f>
        <v>-26.809999999999945</v>
      </c>
      <c r="AE58" s="19">
        <f>VLOOKUP($A58,'[3]Congest May01-Oct01'!$A$1:$I$65536,COLUMN('[3]Congest May01-Oct01'!H$1:H$65536),FALSE)-VLOOKUP($E58,'[3]Congest May01-Oct01'!$A$1:$I$65536,COLUMN('[3]Congest May01-Oct01'!H$1:H$65536),FALSE)</f>
        <v>-3.9300000000000068</v>
      </c>
      <c r="AF58" s="19">
        <f>VLOOKUP($A58,'[3]Congest May01-Oct01'!$A$1:$I$65536,COLUMN('[3]Congest May01-Oct01'!I$1:I$65536),FALSE)-VLOOKUP($E58,'[3]Congest May01-Oct01'!$A$1:$I$65536,COLUMN('[3]Congest May01-Oct01'!I$1:I$65536),FALSE)</f>
        <v>-0.54000000000000092</v>
      </c>
      <c r="AG58" s="34">
        <f t="shared" si="1"/>
        <v>1523.9599999999987</v>
      </c>
      <c r="AI58" s="32">
        <v>-70621</v>
      </c>
      <c r="AJ58" s="32">
        <f>+N58*SUM(U58:AE58)</f>
        <v>4156.4999999998836</v>
      </c>
      <c r="AK58" s="32">
        <f t="shared" si="5"/>
        <v>74777.499999999884</v>
      </c>
      <c r="AL58" s="32"/>
      <c r="AQ58" s="32"/>
    </row>
    <row r="59" spans="1:43" x14ac:dyDescent="0.25">
      <c r="A59" s="3">
        <v>61761</v>
      </c>
      <c r="B59" s="3" t="s">
        <v>2</v>
      </c>
      <c r="C59" s="3" t="str">
        <f>+VLOOKUP(A59,[3]Congest!$A$1:$C$65536,3,FALSE)</f>
        <v>N.Y.C.</v>
      </c>
      <c r="D59" s="3"/>
      <c r="E59" s="7">
        <v>23512</v>
      </c>
      <c r="F59" s="4" t="s">
        <v>3</v>
      </c>
      <c r="G59" s="3" t="str">
        <f>+VLOOKUP(E59,[3]Congest!$A$1:$C$65536,3,FALSE)</f>
        <v>N.Y.C.</v>
      </c>
      <c r="H59" s="7">
        <v>-2</v>
      </c>
      <c r="J59" s="7"/>
      <c r="M59" s="7">
        <v>-2</v>
      </c>
      <c r="O59" s="59">
        <f>VLOOKUP($A59,'[3]Congest May00-Oct00'!$A$1:$I$65536,COLUMN('[3]Congest May00-Oct00'!D$1:D$65536),FALSE)-VLOOKUP($E59,'[3]Congest May00-Oct00'!$A$1:$I$65536,COLUMN('[3]Congest May00-Oct00'!D$1:D$65536),FALSE)</f>
        <v>789.48999999999978</v>
      </c>
      <c r="P59" s="32">
        <f>VLOOKUP($A59,'[3]Congest May00-Oct00'!$A$1:$I$65536,COLUMN('[3]Congest May00-Oct00'!E$1:E$65536),FALSE)-VLOOKUP($E59,'[3]Congest May00-Oct00'!$A$1:$I$65536,COLUMN('[3]Congest May00-Oct00'!E$1:E$65536),FALSE)</f>
        <v>810.91999999999462</v>
      </c>
      <c r="Q59" s="32">
        <f>VLOOKUP($A59,'[3]Congest May00-Oct00'!$A$1:$I$65536,COLUMN('[3]Congest May00-Oct00'!F$1:F$65536),FALSE)-VLOOKUP($E59,'[3]Congest May00-Oct00'!$A$1:$I$65536,COLUMN('[3]Congest May00-Oct00'!F$1:F$65536),FALSE)</f>
        <v>798.57000000000153</v>
      </c>
      <c r="R59" s="32">
        <f>VLOOKUP($A59,'[3]Congest May00-Oct00'!$A$1:$I$65536,COLUMN('[3]Congest May00-Oct00'!G$1:G$65536),FALSE)-VLOOKUP($E59,'[3]Congest May00-Oct00'!$A$1:$I$65536,COLUMN('[3]Congest May00-Oct00'!G$1:G$65536),FALSE)</f>
        <v>2069.2000000000062</v>
      </c>
      <c r="S59" s="32">
        <f>VLOOKUP($A59,'[3]Congest May00-Oct00'!$A$1:$I$65536,COLUMN('[3]Congest May00-Oct00'!H$1:H$65536),FALSE)-VLOOKUP($E59,'[3]Congest May00-Oct00'!$A$1:$I$65536,COLUMN('[3]Congest May00-Oct00'!H$1:H$65536),FALSE)</f>
        <v>1364.889999999999</v>
      </c>
      <c r="T59" s="32">
        <f>VLOOKUP($A59,'[3]Congest May00-Oct00'!$A$1:$I$65536,COLUMN('[3]Congest May00-Oct00'!I$1:I$65536),FALSE)-VLOOKUP($E59,'[3]Congest May00-Oct00'!$A$1:$I$65536,COLUMN('[3]Congest May00-Oct00'!I$1:I$65536),FALSE)</f>
        <v>96.150000000000091</v>
      </c>
      <c r="U59" s="53">
        <f>VLOOKUP($A59,'[3]Congest Nov00-Apr01'!$A$1:$I$65536,COLUMN('[3]Congest Nov00-Apr01'!D$1:D$65536),FALSE)-VLOOKUP($E59,'[3]Congest Nov00-Apr01'!$A$1:$I$65536,COLUMN('[3]Congest Nov00-Apr01'!D$1:D$65536),FALSE)</f>
        <v>369.52</v>
      </c>
      <c r="V59" s="53">
        <f>VLOOKUP($A59,'[3]Congest Nov00-Apr01'!$A$1:$I$65536,COLUMN('[3]Congest Nov00-Apr01'!E$1:E$65536),FALSE)-VLOOKUP($E59,'[3]Congest Nov00-Apr01'!$A$1:$I$65536,COLUMN('[3]Congest Nov00-Apr01'!E$1:E$65536),FALSE)</f>
        <v>3405.06</v>
      </c>
      <c r="W59" s="53">
        <f>VLOOKUP($A59,'[3]Congest Nov00-Apr01'!$A$1:$I$65536,COLUMN('[3]Congest Nov00-Apr01'!F$1:F$65536),FALSE)-VLOOKUP($E59,'[3]Congest Nov00-Apr01'!$A$1:$I$65536,COLUMN('[3]Congest Nov00-Apr01'!F$1:F$65536),FALSE)</f>
        <v>504.20000000000027</v>
      </c>
      <c r="X59" s="53">
        <f>VLOOKUP($A59,'[3]Congest Nov00-Apr01'!$A$1:$I$65536,COLUMN('[3]Congest Nov00-Apr01'!G$1:G$65536),FALSE)-VLOOKUP($E59,'[3]Congest Nov00-Apr01'!$A$1:$I$65536,COLUMN('[3]Congest Nov00-Apr01'!G$1:G$65536),FALSE)</f>
        <v>1856.7200000000007</v>
      </c>
      <c r="Y59" s="53">
        <f>VLOOKUP($A59,'[3]Congest Nov00-Apr01'!$A$1:$I$65536,COLUMN('[3]Congest Nov00-Apr01'!H$1:H$65536),FALSE)-VLOOKUP($E59,'[3]Congest Nov00-Apr01'!$A$1:$I$65536,COLUMN('[3]Congest Nov00-Apr01'!H$1:H$65536),FALSE)</f>
        <v>85.900000000000546</v>
      </c>
      <c r="Z59" s="53">
        <f>VLOOKUP($A59,'[3]Congest Nov00-Apr01'!$A$1:$I$65536,COLUMN('[3]Congest Nov00-Apr01'!I$1:I$65536),FALSE)-VLOOKUP($E59,'[3]Congest Nov00-Apr01'!$A$1:$I$65536,COLUMN('[3]Congest Nov00-Apr01'!I$1:I$65536),FALSE)</f>
        <v>888.70999999999822</v>
      </c>
      <c r="AA59" s="32">
        <f>VLOOKUP($A59,'[3]Congest May01-Oct01'!$A$1:$I$65536,COLUMN('[3]Congest May01-Oct01'!D$1:D$65536),FALSE)-VLOOKUP($E59,'[3]Congest May01-Oct01'!$A$1:$I$65536,COLUMN('[3]Congest May01-Oct01'!D$1:D$65536),FALSE)</f>
        <v>1419.8199999999961</v>
      </c>
      <c r="AB59" s="32">
        <f>VLOOKUP($A59,'[3]Congest May01-Oct01'!$A$1:$I$65536,COLUMN('[3]Congest May01-Oct01'!E$1:E$65536),FALSE)-VLOOKUP($E59,'[3]Congest May01-Oct01'!$A$1:$I$65536,COLUMN('[3]Congest May01-Oct01'!E$1:E$65536),FALSE)</f>
        <v>4521.3399999999983</v>
      </c>
      <c r="AC59" s="32">
        <f>VLOOKUP($A59,'[3]Congest May01-Oct01'!$A$1:$I$65536,COLUMN('[3]Congest May01-Oct01'!F$1:F$65536),FALSE)-VLOOKUP($E59,'[3]Congest May01-Oct01'!$A$1:$I$65536,COLUMN('[3]Congest May01-Oct01'!F$1:F$65536),FALSE)</f>
        <v>3896.5200000000004</v>
      </c>
      <c r="AD59" s="32">
        <f>VLOOKUP($A59,'[3]Congest May01-Oct01'!$A$1:$I$65536,COLUMN('[3]Congest May01-Oct01'!G$1:G$65536),FALSE)-VLOOKUP($E59,'[3]Congest May01-Oct01'!$A$1:$I$65536,COLUMN('[3]Congest May01-Oct01'!G$1:G$65536),FALSE)</f>
        <v>957.20000000000027</v>
      </c>
      <c r="AE59" s="19">
        <f>VLOOKUP($A59,'[3]Congest May01-Oct01'!$A$1:$I$65536,COLUMN('[3]Congest May01-Oct01'!H$1:H$65536),FALSE)-VLOOKUP($E59,'[3]Congest May01-Oct01'!$A$1:$I$65536,COLUMN('[3]Congest May01-Oct01'!H$1:H$65536),FALSE)</f>
        <v>201.32000000000011</v>
      </c>
      <c r="AF59" s="19">
        <f>VLOOKUP($A59,'[3]Congest May01-Oct01'!$A$1:$I$65536,COLUMN('[3]Congest May01-Oct01'!I$1:I$65536),FALSE)-VLOOKUP($E59,'[3]Congest May01-Oct01'!$A$1:$I$65536,COLUMN('[3]Congest May01-Oct01'!I$1:I$65536),FALSE)</f>
        <v>337.77999999999992</v>
      </c>
      <c r="AG59" s="34">
        <f t="shared" si="1"/>
        <v>19366.029999999995</v>
      </c>
      <c r="AI59" s="32">
        <v>-50491.96</v>
      </c>
      <c r="AJ59" s="32">
        <f>+H59*SUM(AA59:AE59)</f>
        <v>-21992.399999999991</v>
      </c>
      <c r="AK59" s="32">
        <f t="shared" si="5"/>
        <v>28499.560000000009</v>
      </c>
      <c r="AL59" s="32"/>
      <c r="AQ59" s="32"/>
    </row>
    <row r="60" spans="1:43" x14ac:dyDescent="0.25">
      <c r="A60" s="3">
        <v>61761</v>
      </c>
      <c r="B60" s="3" t="s">
        <v>2</v>
      </c>
      <c r="C60" s="3" t="str">
        <f>+VLOOKUP(A60,[3]Congest!$A$1:$C$65536,3,FALSE)</f>
        <v>N.Y.C.</v>
      </c>
      <c r="D60" s="3"/>
      <c r="E60" s="7">
        <v>24107</v>
      </c>
      <c r="F60" s="4" t="s">
        <v>37</v>
      </c>
      <c r="G60" s="3" t="str">
        <f>+VLOOKUP(E60,[3]Congest!$A$1:$C$65536,3,FALSE)</f>
        <v>N.Y.C.</v>
      </c>
      <c r="H60" s="7">
        <v>-2</v>
      </c>
      <c r="J60" s="7"/>
      <c r="M60" s="7">
        <v>-2</v>
      </c>
      <c r="O60" s="59">
        <f>VLOOKUP($A60,'[3]Congest May00-Oct00'!$A$1:$I$65536,COLUMN('[3]Congest May00-Oct00'!D$1:D$65536),FALSE)-VLOOKUP($E60,'[3]Congest May00-Oct00'!$A$1:$I$65536,COLUMN('[3]Congest May00-Oct00'!D$1:D$65536),FALSE)</f>
        <v>789.48999999999978</v>
      </c>
      <c r="P60" s="32">
        <f>VLOOKUP($A60,'[3]Congest May00-Oct00'!$A$1:$I$65536,COLUMN('[3]Congest May00-Oct00'!E$1:E$65536),FALSE)-VLOOKUP($E60,'[3]Congest May00-Oct00'!$A$1:$I$65536,COLUMN('[3]Congest May00-Oct00'!E$1:E$65536),FALSE)</f>
        <v>810.91999999999462</v>
      </c>
      <c r="Q60" s="32">
        <f>VLOOKUP($A60,'[3]Congest May00-Oct00'!$A$1:$I$65536,COLUMN('[3]Congest May00-Oct00'!F$1:F$65536),FALSE)-VLOOKUP($E60,'[3]Congest May00-Oct00'!$A$1:$I$65536,COLUMN('[3]Congest May00-Oct00'!F$1:F$65536),FALSE)</f>
        <v>798.57000000000153</v>
      </c>
      <c r="R60" s="32">
        <f>VLOOKUP($A60,'[3]Congest May00-Oct00'!$A$1:$I$65536,COLUMN('[3]Congest May00-Oct00'!G$1:G$65536),FALSE)-VLOOKUP($E60,'[3]Congest May00-Oct00'!$A$1:$I$65536,COLUMN('[3]Congest May00-Oct00'!G$1:G$65536),FALSE)</f>
        <v>2069.2000000000062</v>
      </c>
      <c r="S60" s="32">
        <f>VLOOKUP($A60,'[3]Congest May00-Oct00'!$A$1:$I$65536,COLUMN('[3]Congest May00-Oct00'!H$1:H$65536),FALSE)-VLOOKUP($E60,'[3]Congest May00-Oct00'!$A$1:$I$65536,COLUMN('[3]Congest May00-Oct00'!H$1:H$65536),FALSE)</f>
        <v>1364.889999999999</v>
      </c>
      <c r="T60" s="32">
        <f>VLOOKUP($A60,'[3]Congest May00-Oct00'!$A$1:$I$65536,COLUMN('[3]Congest May00-Oct00'!I$1:I$65536),FALSE)-VLOOKUP($E60,'[3]Congest May00-Oct00'!$A$1:$I$65536,COLUMN('[3]Congest May00-Oct00'!I$1:I$65536),FALSE)</f>
        <v>96.150000000000091</v>
      </c>
      <c r="U60" s="53">
        <f>VLOOKUP($A60,'[3]Congest Nov00-Apr01'!$A$1:$I$65536,COLUMN('[3]Congest Nov00-Apr01'!D$1:D$65536),FALSE)-VLOOKUP($E60,'[3]Congest Nov00-Apr01'!$A$1:$I$65536,COLUMN('[3]Congest Nov00-Apr01'!D$1:D$65536),FALSE)</f>
        <v>394.77999999999975</v>
      </c>
      <c r="V60" s="53">
        <f>VLOOKUP($A60,'[3]Congest Nov00-Apr01'!$A$1:$I$65536,COLUMN('[3]Congest Nov00-Apr01'!E$1:E$65536),FALSE)-VLOOKUP($E60,'[3]Congest Nov00-Apr01'!$A$1:$I$65536,COLUMN('[3]Congest Nov00-Apr01'!E$1:E$65536),FALSE)</f>
        <v>3405.06</v>
      </c>
      <c r="W60" s="53">
        <f>VLOOKUP($A60,'[3]Congest Nov00-Apr01'!$A$1:$I$65536,COLUMN('[3]Congest Nov00-Apr01'!F$1:F$65536),FALSE)-VLOOKUP($E60,'[3]Congest Nov00-Apr01'!$A$1:$I$65536,COLUMN('[3]Congest Nov00-Apr01'!F$1:F$65536),FALSE)</f>
        <v>504.20000000000027</v>
      </c>
      <c r="X60" s="53">
        <f>VLOOKUP($A60,'[3]Congest Nov00-Apr01'!$A$1:$I$65536,COLUMN('[3]Congest Nov00-Apr01'!G$1:G$65536),FALSE)-VLOOKUP($E60,'[3]Congest Nov00-Apr01'!$A$1:$I$65536,COLUMN('[3]Congest Nov00-Apr01'!G$1:G$65536),FALSE)</f>
        <v>1856.7200000000007</v>
      </c>
      <c r="Y60" s="53">
        <f>VLOOKUP($A60,'[3]Congest Nov00-Apr01'!$A$1:$I$65536,COLUMN('[3]Congest Nov00-Apr01'!H$1:H$65536),FALSE)-VLOOKUP($E60,'[3]Congest Nov00-Apr01'!$A$1:$I$65536,COLUMN('[3]Congest Nov00-Apr01'!H$1:H$65536),FALSE)</f>
        <v>85.900000000000546</v>
      </c>
      <c r="Z60" s="53">
        <f>VLOOKUP($A60,'[3]Congest Nov00-Apr01'!$A$1:$I$65536,COLUMN('[3]Congest Nov00-Apr01'!I$1:I$65536),FALSE)-VLOOKUP($E60,'[3]Congest Nov00-Apr01'!$A$1:$I$65536,COLUMN('[3]Congest Nov00-Apr01'!I$1:I$65536),FALSE)</f>
        <v>888.70999999999822</v>
      </c>
      <c r="AA60" s="32">
        <f>VLOOKUP($A60,'[3]Congest May01-Oct01'!$A$1:$I$65536,COLUMN('[3]Congest May01-Oct01'!D$1:D$65536),FALSE)-VLOOKUP($E60,'[3]Congest May01-Oct01'!$A$1:$I$65536,COLUMN('[3]Congest May01-Oct01'!D$1:D$65536),FALSE)</f>
        <v>1425.6699999999964</v>
      </c>
      <c r="AB60" s="32">
        <f>VLOOKUP($A60,'[3]Congest May01-Oct01'!$A$1:$I$65536,COLUMN('[3]Congest May01-Oct01'!E$1:E$65536),FALSE)-VLOOKUP($E60,'[3]Congest May01-Oct01'!$A$1:$I$65536,COLUMN('[3]Congest May01-Oct01'!E$1:E$65536),FALSE)</f>
        <v>4525.369999999999</v>
      </c>
      <c r="AC60" s="32">
        <f>VLOOKUP($A60,'[3]Congest May01-Oct01'!$A$1:$I$65536,COLUMN('[3]Congest May01-Oct01'!F$1:F$65536),FALSE)-VLOOKUP($E60,'[3]Congest May01-Oct01'!$A$1:$I$65536,COLUMN('[3]Congest May01-Oct01'!F$1:F$65536),FALSE)</f>
        <v>3896.5200000000004</v>
      </c>
      <c r="AD60" s="32">
        <f>VLOOKUP($A60,'[3]Congest May01-Oct01'!$A$1:$I$65536,COLUMN('[3]Congest May01-Oct01'!G$1:G$65536),FALSE)-VLOOKUP($E60,'[3]Congest May01-Oct01'!$A$1:$I$65536,COLUMN('[3]Congest May01-Oct01'!G$1:G$65536),FALSE)</f>
        <v>928.61000000000013</v>
      </c>
      <c r="AE60" s="19">
        <f>VLOOKUP($A60,'[3]Congest May01-Oct01'!$A$1:$I$65536,COLUMN('[3]Congest May01-Oct01'!H$1:H$65536),FALSE)-VLOOKUP($E60,'[3]Congest May01-Oct01'!$A$1:$I$65536,COLUMN('[3]Congest May01-Oct01'!H$1:H$65536),FALSE)</f>
        <v>201.31000000000012</v>
      </c>
      <c r="AF60" s="19">
        <f>VLOOKUP($A60,'[3]Congest May01-Oct01'!$A$1:$I$65536,COLUMN('[3]Congest May01-Oct01'!I$1:I$65536),FALSE)-VLOOKUP($E60,'[3]Congest May01-Oct01'!$A$1:$I$65536,COLUMN('[3]Congest May01-Oct01'!I$1:I$65536),FALSE)</f>
        <v>337.75999999999993</v>
      </c>
      <c r="AG60" s="34">
        <f t="shared" si="1"/>
        <v>19372.579999999994</v>
      </c>
      <c r="AI60" s="32">
        <v>-50000</v>
      </c>
      <c r="AJ60" s="32">
        <f>+H60*SUM(AA60:AE60)</f>
        <v>-21954.959999999992</v>
      </c>
      <c r="AK60" s="32">
        <f t="shared" si="5"/>
        <v>28045.040000000008</v>
      </c>
      <c r="AL60" s="32"/>
      <c r="AQ60" s="32"/>
    </row>
    <row r="61" spans="1:43" x14ac:dyDescent="0.25">
      <c r="A61" s="40">
        <v>61847</v>
      </c>
      <c r="B61" s="6" t="str">
        <f>+VLOOKUP(A61,'[3]Congest May01-Oct01'!$A$1:$B$65536,2,FALSE)</f>
        <v>PJM</v>
      </c>
      <c r="C61" s="3" t="str">
        <f>+VLOOKUP(A61,[3]Congest!$A$1:$C$65536,3,FALSE)</f>
        <v>PJM</v>
      </c>
      <c r="E61" s="40">
        <v>23565</v>
      </c>
      <c r="F61" s="6" t="str">
        <f>+VLOOKUP(E61,'[3]Congest May01-Oct01'!$A$1:$B$65536,2,FALSE)</f>
        <v>DUNKIRK___3</v>
      </c>
      <c r="G61" s="3" t="str">
        <f>+VLOOKUP(E61,[3]Congest!$A$1:$C$65536,3,FALSE)</f>
        <v>WEST</v>
      </c>
      <c r="H61" s="7">
        <v>20</v>
      </c>
      <c r="J61" s="7"/>
      <c r="L61" s="7">
        <v>20</v>
      </c>
      <c r="O61" s="59">
        <f>VLOOKUP($A61,'[3]Congest May00-Oct00'!$A$1:$I$65536,COLUMN('[3]Congest May00-Oct00'!D$1:D$65536),FALSE)-VLOOKUP($E61,'[3]Congest May00-Oct00'!$A$1:$I$65536,COLUMN('[3]Congest May00-Oct00'!D$1:D$65536),FALSE)</f>
        <v>-232.57000000000039</v>
      </c>
      <c r="P61" s="32">
        <f>VLOOKUP($A61,'[3]Congest May00-Oct00'!$A$1:$I$65536,COLUMN('[3]Congest May00-Oct00'!E$1:E$65536),FALSE)-VLOOKUP($E61,'[3]Congest May00-Oct00'!$A$1:$I$65536,COLUMN('[3]Congest May00-Oct00'!E$1:E$65536),FALSE)</f>
        <v>-577.27000000000044</v>
      </c>
      <c r="Q61" s="32">
        <f>VLOOKUP($A61,'[3]Congest May00-Oct00'!$A$1:$I$65536,COLUMN('[3]Congest May00-Oct00'!F$1:F$65536),FALSE)-VLOOKUP($E61,'[3]Congest May00-Oct00'!$A$1:$I$65536,COLUMN('[3]Congest May00-Oct00'!F$1:F$65536),FALSE)</f>
        <v>-500.11999999999989</v>
      </c>
      <c r="R61" s="32">
        <f>VLOOKUP($A61,'[3]Congest May00-Oct00'!$A$1:$I$65536,COLUMN('[3]Congest May00-Oct00'!G$1:G$65536),FALSE)-VLOOKUP($E61,'[3]Congest May00-Oct00'!$A$1:$I$65536,COLUMN('[3]Congest May00-Oct00'!G$1:G$65536),FALSE)</f>
        <v>-1549.9300000000007</v>
      </c>
      <c r="S61" s="32">
        <f>VLOOKUP($A61,'[3]Congest May00-Oct00'!$A$1:$I$65536,COLUMN('[3]Congest May00-Oct00'!H$1:H$65536),FALSE)-VLOOKUP($E61,'[3]Congest May00-Oct00'!$A$1:$I$65536,COLUMN('[3]Congest May00-Oct00'!H$1:H$65536),FALSE)</f>
        <v>3511.51</v>
      </c>
      <c r="T61" s="32">
        <f>VLOOKUP($A61,'[3]Congest May00-Oct00'!$A$1:$I$65536,COLUMN('[3]Congest May00-Oct00'!I$1:I$65536),FALSE)-VLOOKUP($E61,'[3]Congest May00-Oct00'!$A$1:$I$65536,COLUMN('[3]Congest May00-Oct00'!I$1:I$65536),FALSE)</f>
        <v>5415.3600000000006</v>
      </c>
      <c r="U61" s="53">
        <f>VLOOKUP($A61,'[3]Congest Nov00-Apr01'!$A$1:$I$65536,COLUMN('[3]Congest Nov00-Apr01'!D$1:D$65536),FALSE)-VLOOKUP($E61,'[3]Congest Nov00-Apr01'!$A$1:$I$65536,COLUMN('[3]Congest Nov00-Apr01'!D$1:D$65536),FALSE)</f>
        <v>6084.0199999999986</v>
      </c>
      <c r="V61" s="53">
        <f>VLOOKUP($A61,'[3]Congest Nov00-Apr01'!$A$1:$I$65536,COLUMN('[3]Congest Nov00-Apr01'!E$1:E$65536),FALSE)-VLOOKUP($E61,'[3]Congest Nov00-Apr01'!$A$1:$I$65536,COLUMN('[3]Congest Nov00-Apr01'!E$1:E$65536),FALSE)</f>
        <v>1187.8100000000002</v>
      </c>
      <c r="W61" s="53">
        <f>VLOOKUP($A61,'[3]Congest Nov00-Apr01'!$A$1:$I$65536,COLUMN('[3]Congest Nov00-Apr01'!F$1:F$65536),FALSE)-VLOOKUP($E61,'[3]Congest Nov00-Apr01'!$A$1:$I$65536,COLUMN('[3]Congest Nov00-Apr01'!F$1:F$65536),FALSE)</f>
        <v>586.91999999999985</v>
      </c>
      <c r="X61" s="53">
        <f>VLOOKUP($A61,'[3]Congest Nov00-Apr01'!$A$1:$I$65536,COLUMN('[3]Congest Nov00-Apr01'!G$1:G$65536),FALSE)-VLOOKUP($E61,'[3]Congest Nov00-Apr01'!$A$1:$I$65536,COLUMN('[3]Congest Nov00-Apr01'!G$1:G$65536),FALSE)</f>
        <v>800.42000000000007</v>
      </c>
      <c r="Y61" s="53">
        <f>VLOOKUP($A61,'[3]Congest Nov00-Apr01'!$A$1:$I$65536,COLUMN('[3]Congest Nov00-Apr01'!H$1:H$65536),FALSE)-VLOOKUP($E61,'[3]Congest Nov00-Apr01'!$A$1:$I$65536,COLUMN('[3]Congest Nov00-Apr01'!H$1:H$65536),FALSE)</f>
        <v>56.45999999999998</v>
      </c>
      <c r="Z61" s="53">
        <f>VLOOKUP($A61,'[3]Congest Nov00-Apr01'!$A$1:$I$65536,COLUMN('[3]Congest Nov00-Apr01'!I$1:I$65536),FALSE)-VLOOKUP($E61,'[3]Congest Nov00-Apr01'!$A$1:$I$65536,COLUMN('[3]Congest Nov00-Apr01'!I$1:I$65536),FALSE)</f>
        <v>72.509999999999962</v>
      </c>
      <c r="AA61" s="32">
        <f>VLOOKUP($A61,'[3]Congest May01-Oct01'!$A$1:$I$65536,COLUMN('[3]Congest May01-Oct01'!D$1:D$65536),FALSE)-VLOOKUP($E61,'[3]Congest May01-Oct01'!$A$1:$I$65536,COLUMN('[3]Congest May01-Oct01'!D$1:D$65536),FALSE)</f>
        <v>1029.04</v>
      </c>
      <c r="AB61" s="32">
        <f>VLOOKUP($A61,'[3]Congest May01-Oct01'!$A$1:$I$65536,COLUMN('[3]Congest May01-Oct01'!E$1:E$65536),FALSE)-VLOOKUP($E61,'[3]Congest May01-Oct01'!$A$1:$I$65536,COLUMN('[3]Congest May01-Oct01'!E$1:E$65536),FALSE)</f>
        <v>-169.13000000000002</v>
      </c>
      <c r="AC61" s="32">
        <f>VLOOKUP($A61,'[3]Congest May01-Oct01'!$A$1:$I$65536,COLUMN('[3]Congest May01-Oct01'!F$1:F$65536),FALSE)-VLOOKUP($E61,'[3]Congest May01-Oct01'!$A$1:$I$65536,COLUMN('[3]Congest May01-Oct01'!F$1:F$65536),FALSE)</f>
        <v>-9.8899999999999721</v>
      </c>
      <c r="AD61" s="32">
        <f>VLOOKUP($A61,'[3]Congest May01-Oct01'!$A$1:$I$65536,COLUMN('[3]Congest May01-Oct01'!G$1:G$65536),FALSE)-VLOOKUP($E61,'[3]Congest May01-Oct01'!$A$1:$I$65536,COLUMN('[3]Congest May01-Oct01'!G$1:G$65536),FALSE)</f>
        <v>380.15999999999991</v>
      </c>
      <c r="AE61" s="19">
        <f>VLOOKUP($A61,'[3]Congest May01-Oct01'!$A$1:$I$65536,COLUMN('[3]Congest May01-Oct01'!H$1:H$65536),FALSE)-VLOOKUP($E61,'[3]Congest May01-Oct01'!$A$1:$I$65536,COLUMN('[3]Congest May01-Oct01'!H$1:H$65536),FALSE)</f>
        <v>167.76</v>
      </c>
      <c r="AF61" s="19">
        <f>VLOOKUP($A61,'[3]Congest May01-Oct01'!$A$1:$I$65536,COLUMN('[3]Congest May01-Oct01'!I$1:I$65536),FALSE)-VLOOKUP($E61,'[3]Congest May01-Oct01'!$A$1:$I$65536,COLUMN('[3]Congest May01-Oct01'!I$1:I$65536),FALSE)</f>
        <v>212.47</v>
      </c>
      <c r="AG61" s="34">
        <f>+SUM(S61:AD61)</f>
        <v>18945.189999999999</v>
      </c>
      <c r="AI61" s="32">
        <v>-8887.2000000000007</v>
      </c>
      <c r="AJ61" s="32">
        <f>+H61*SUM(AA61:AE61)</f>
        <v>27958.799999999996</v>
      </c>
      <c r="AK61" s="32">
        <f t="shared" si="5"/>
        <v>36846</v>
      </c>
      <c r="AL61" s="32"/>
      <c r="AQ61" s="32"/>
    </row>
    <row r="62" spans="1:43" s="15" customFormat="1" ht="15.6" x14ac:dyDescent="0.3">
      <c r="A62" s="13" t="s">
        <v>144</v>
      </c>
      <c r="B62" s="3"/>
      <c r="C62" s="3"/>
      <c r="D62" s="3"/>
      <c r="E62" s="3"/>
      <c r="F62" s="3"/>
      <c r="G62" s="3"/>
      <c r="H62" s="14"/>
      <c r="I62" s="14"/>
      <c r="J62" s="14"/>
      <c r="K62" s="14"/>
      <c r="L62" s="14"/>
      <c r="M62" s="14"/>
      <c r="N62" s="14"/>
      <c r="O62" s="60"/>
      <c r="P62" s="21"/>
      <c r="Q62" s="14"/>
      <c r="R62" s="14"/>
      <c r="S62" s="14"/>
      <c r="T62" s="14"/>
      <c r="U62" s="52"/>
      <c r="V62" s="52"/>
      <c r="W62" s="52"/>
      <c r="X62" s="52"/>
      <c r="Y62" s="52"/>
      <c r="Z62" s="52"/>
      <c r="AA62" s="14"/>
      <c r="AB62" s="21"/>
      <c r="AC62" s="21"/>
      <c r="AD62" s="32"/>
      <c r="AE62" s="19"/>
      <c r="AF62" s="19"/>
      <c r="AG62" s="34"/>
      <c r="AH62" s="3"/>
      <c r="AI62" s="63">
        <f>+SUM(AI29:AI61)</f>
        <v>1057328.3999999999</v>
      </c>
      <c r="AJ62" s="63">
        <f>+SUM(AJ29:AJ61)</f>
        <v>1461000.3600000015</v>
      </c>
      <c r="AK62" s="63">
        <f>+SUM(AK29:AK61)</f>
        <v>403671.96000000124</v>
      </c>
      <c r="AL62" s="3"/>
      <c r="AM62" s="3"/>
      <c r="AQ62" s="14"/>
    </row>
    <row r="63" spans="1:43" x14ac:dyDescent="0.25">
      <c r="A63" s="3">
        <v>61846</v>
      </c>
      <c r="B63" s="3" t="s">
        <v>91</v>
      </c>
      <c r="C63" s="3" t="str">
        <f>+VLOOKUP(A63,[3]Congest!$A$1:$C$65536,3,FALSE)</f>
        <v>O H</v>
      </c>
      <c r="D63" s="3"/>
      <c r="E63" s="7">
        <v>61847</v>
      </c>
      <c r="F63" s="4" t="s">
        <v>130</v>
      </c>
      <c r="G63" s="3" t="str">
        <f>+VLOOKUP(E63,[3]Congest!$A$1:$C$65536,3,FALSE)</f>
        <v>PJM</v>
      </c>
      <c r="H63" s="7">
        <v>0</v>
      </c>
      <c r="J63" s="7">
        <v>-10</v>
      </c>
      <c r="K63" s="7">
        <v>10</v>
      </c>
      <c r="O63" s="59">
        <f>VLOOKUP($A63,'[3]Congest May00-Oct00'!$A$1:$I$65536,COLUMN('[3]Congest May00-Oct00'!D$1:D$65536),FALSE)-VLOOKUP($E63,'[3]Congest May00-Oct00'!$A$1:$I$65536,COLUMN('[3]Congest May00-Oct00'!D$1:D$65536),FALSE)</f>
        <v>300.35000000000036</v>
      </c>
      <c r="P63" s="32">
        <f>VLOOKUP($A63,'[3]Congest May00-Oct00'!$A$1:$I$65536,COLUMN('[3]Congest May00-Oct00'!E$1:E$65536),FALSE)-VLOOKUP($E63,'[3]Congest May00-Oct00'!$A$1:$I$65536,COLUMN('[3]Congest May00-Oct00'!E$1:E$65536),FALSE)</f>
        <v>2190.7600000000002</v>
      </c>
      <c r="Q63" s="32">
        <f>VLOOKUP($A63,'[3]Congest May00-Oct00'!$A$1:$I$65536,COLUMN('[3]Congest May00-Oct00'!F$1:F$65536),FALSE)-VLOOKUP($E63,'[3]Congest May00-Oct00'!$A$1:$I$65536,COLUMN('[3]Congest May00-Oct00'!F$1:F$65536),FALSE)</f>
        <v>2145.9699999999998</v>
      </c>
      <c r="R63" s="32">
        <f>VLOOKUP($A63,'[3]Congest May00-Oct00'!$A$1:$I$65536,COLUMN('[3]Congest May00-Oct00'!G$1:G$65536),FALSE)-VLOOKUP($E63,'[3]Congest May00-Oct00'!$A$1:$I$65536,COLUMN('[3]Congest May00-Oct00'!G$1:G$65536),FALSE)</f>
        <v>4274.3500000000013</v>
      </c>
      <c r="S63" s="32">
        <f>VLOOKUP($A63,'[3]Congest May00-Oct00'!$A$1:$I$65536,COLUMN('[3]Congest May00-Oct00'!H$1:H$65536),FALSE)-VLOOKUP($E63,'[3]Congest May00-Oct00'!$A$1:$I$65536,COLUMN('[3]Congest May00-Oct00'!H$1:H$65536),FALSE)</f>
        <v>-3295.03</v>
      </c>
      <c r="T63" s="32">
        <f>VLOOKUP($A63,'[3]Congest May00-Oct00'!$A$1:$I$65536,COLUMN('[3]Congest May00-Oct00'!I$1:I$65536),FALSE)-VLOOKUP($E63,'[3]Congest May00-Oct00'!$A$1:$I$65536,COLUMN('[3]Congest May00-Oct00'!I$1:I$65536),FALSE)</f>
        <v>-5281.1200000000008</v>
      </c>
      <c r="U63" s="53">
        <f>VLOOKUP($A63,'[3]Congest Nov00-Apr01'!$A$1:$I$65536,COLUMN('[3]Congest Nov00-Apr01'!D$1:D$65536),FALSE)-VLOOKUP($E63,'[3]Congest Nov00-Apr01'!$A$1:$I$65536,COLUMN('[3]Congest Nov00-Apr01'!D$1:D$65536),FALSE)</f>
        <v>-5996.7899999999991</v>
      </c>
      <c r="V63" s="53">
        <f>VLOOKUP($A63,'[3]Congest Nov00-Apr01'!$A$1:$I$65536,COLUMN('[3]Congest Nov00-Apr01'!E$1:E$65536),FALSE)-VLOOKUP($E63,'[3]Congest Nov00-Apr01'!$A$1:$I$65536,COLUMN('[3]Congest Nov00-Apr01'!E$1:E$65536),FALSE)</f>
        <v>-1107.6300000000001</v>
      </c>
      <c r="W63" s="53">
        <f>VLOOKUP($A63,'[3]Congest Nov00-Apr01'!$A$1:$I$65536,COLUMN('[3]Congest Nov00-Apr01'!F$1:F$65536),FALSE)-VLOOKUP($E63,'[3]Congest Nov00-Apr01'!$A$1:$I$65536,COLUMN('[3]Congest Nov00-Apr01'!F$1:F$65536),FALSE)</f>
        <v>-475.68999999999983</v>
      </c>
      <c r="X63" s="53">
        <f>VLOOKUP($A63,'[3]Congest Nov00-Apr01'!$A$1:$I$65536,COLUMN('[3]Congest Nov00-Apr01'!G$1:G$65536),FALSE)-VLOOKUP($E63,'[3]Congest Nov00-Apr01'!$A$1:$I$65536,COLUMN('[3]Congest Nov00-Apr01'!G$1:G$65536),FALSE)</f>
        <v>-741.41</v>
      </c>
      <c r="Y63" s="53">
        <f>VLOOKUP($A63,'[3]Congest Nov00-Apr01'!$A$1:$I$65536,COLUMN('[3]Congest Nov00-Apr01'!H$1:H$65536),FALSE)-VLOOKUP($E63,'[3]Congest Nov00-Apr01'!$A$1:$I$65536,COLUMN('[3]Congest Nov00-Apr01'!H$1:H$65536),FALSE)</f>
        <v>6.07000000000005</v>
      </c>
      <c r="Z63" s="53">
        <f>VLOOKUP($A63,'[3]Congest Nov00-Apr01'!$A$1:$I$65536,COLUMN('[3]Congest Nov00-Apr01'!I$1:I$65536),FALSE)-VLOOKUP($E63,'[3]Congest Nov00-Apr01'!$A$1:$I$65536,COLUMN('[3]Congest Nov00-Apr01'!I$1:I$65536),FALSE)</f>
        <v>-43.789999999999971</v>
      </c>
      <c r="AA63" s="32">
        <f>VLOOKUP($A63,'[3]Congest May01-Oct01'!$A$1:$I$65536,COLUMN('[3]Congest May01-Oct01'!D$1:D$65536),FALSE)-VLOOKUP($E63,'[3]Congest May01-Oct01'!$A$1:$I$65536,COLUMN('[3]Congest May01-Oct01'!D$1:D$65536),FALSE)</f>
        <v>-683.8499999999998</v>
      </c>
      <c r="AB63" s="32">
        <f>VLOOKUP($A63,'[3]Congest May01-Oct01'!$A$1:$I$65536,COLUMN('[3]Congest May01-Oct01'!E$1:E$65536),FALSE)-VLOOKUP($E63,'[3]Congest May01-Oct01'!$A$1:$I$65536,COLUMN('[3]Congest May01-Oct01'!E$1:E$65536),FALSE)</f>
        <v>293.43000000000006</v>
      </c>
      <c r="AC63" s="32">
        <f>VLOOKUP($A63,'[3]Congest May01-Oct01'!$A$1:$I$65536,COLUMN('[3]Congest May01-Oct01'!F$1:F$65536),FALSE)-VLOOKUP($E63,'[3]Congest May01-Oct01'!$A$1:$I$65536,COLUMN('[3]Congest May01-Oct01'!F$1:F$65536),FALSE)</f>
        <v>62.719999999999956</v>
      </c>
      <c r="AD63" s="32">
        <f>VLOOKUP($A63,'[3]Congest May01-Oct01'!$A$1:$I$65536,COLUMN('[3]Congest May01-Oct01'!G$1:G$65536),FALSE)-VLOOKUP($E63,'[3]Congest May01-Oct01'!$A$1:$I$65536,COLUMN('[3]Congest May01-Oct01'!G$1:G$65536),FALSE)</f>
        <v>329.32000000000005</v>
      </c>
      <c r="AE63" s="19">
        <f>VLOOKUP($A63,'[3]Congest May01-Oct01'!$A$1:$I$65536,COLUMN('[3]Congest May01-Oct01'!H$1:H$65536),FALSE)-VLOOKUP($E63,'[3]Congest May01-Oct01'!$A$1:$I$65536,COLUMN('[3]Congest May01-Oct01'!H$1:H$65536),FALSE)</f>
        <v>-100.97999999999999</v>
      </c>
      <c r="AF63" s="19">
        <f>VLOOKUP($A63,'[3]Congest May01-Oct01'!$A$1:$I$65536,COLUMN('[3]Congest May01-Oct01'!I$1:I$65536),FALSE)-VLOOKUP($E63,'[3]Congest May01-Oct01'!$A$1:$I$65536,COLUMN('[3]Congest May01-Oct01'!I$1:I$65536),FALSE)</f>
        <v>-19.940000000000026</v>
      </c>
      <c r="AG63" s="34">
        <f t="shared" si="1"/>
        <v>-16933.77</v>
      </c>
      <c r="AI63" s="32">
        <f>33107-62507.2</f>
        <v>-29400.199999999997</v>
      </c>
      <c r="AJ63" s="32">
        <f>+K63*SUM(U63:AE63)+J63*SUM(AA63:AE63)</f>
        <v>-83592.400000000009</v>
      </c>
      <c r="AK63" s="32">
        <f>+AJ63-AI63</f>
        <v>-54192.200000000012</v>
      </c>
      <c r="AL63" s="32"/>
      <c r="AQ63" s="32"/>
    </row>
    <row r="64" spans="1:43" x14ac:dyDescent="0.25">
      <c r="A64" s="3">
        <v>61847</v>
      </c>
      <c r="B64" s="3" t="s">
        <v>130</v>
      </c>
      <c r="C64" s="3" t="str">
        <f>+VLOOKUP(A64,[3]Congest!$A$1:$C$65536,3,FALSE)</f>
        <v>PJM</v>
      </c>
      <c r="D64" s="3"/>
      <c r="E64" s="7">
        <v>61752</v>
      </c>
      <c r="F64" s="4" t="s">
        <v>16</v>
      </c>
      <c r="G64" s="3" t="str">
        <f>+VLOOKUP(E64,[3]Congest!$A$1:$C$65536,3,FALSE)</f>
        <v>WEST</v>
      </c>
      <c r="H64" s="7">
        <v>0</v>
      </c>
      <c r="I64" s="7">
        <v>-100</v>
      </c>
      <c r="K64" s="7">
        <v>100</v>
      </c>
      <c r="O64" s="57">
        <f>VLOOKUP($A64,'[3]Congest May00-Oct00'!$A$1:$I$65536,COLUMN('[3]Congest May00-Oct00'!D$1:D$65536),FALSE)-VLOOKUP($E64,'[3]Congest May00-Oct00'!$A$1:$I$65536,COLUMN('[3]Congest May00-Oct00'!D$1:D$65536),FALSE)</f>
        <v>-494.82000000000005</v>
      </c>
      <c r="P64" s="19">
        <f>VLOOKUP($A64,'[3]Congest May00-Oct00'!$A$1:$I$65536,COLUMN('[3]Congest May00-Oct00'!E$1:E$65536),FALSE)-VLOOKUP($E64,'[3]Congest May00-Oct00'!$A$1:$I$65536,COLUMN('[3]Congest May00-Oct00'!E$1:E$65536),FALSE)</f>
        <v>-1749.8600000000006</v>
      </c>
      <c r="Q64" s="19">
        <f>VLOOKUP($A64,'[3]Congest May00-Oct00'!$A$1:$I$65536,COLUMN('[3]Congest May00-Oct00'!F$1:F$65536),FALSE)-VLOOKUP($E64,'[3]Congest May00-Oct00'!$A$1:$I$65536,COLUMN('[3]Congest May00-Oct00'!F$1:F$65536),FALSE)</f>
        <v>-1469.7699999999998</v>
      </c>
      <c r="R64" s="19">
        <f>VLOOKUP($A64,'[3]Congest May00-Oct00'!$A$1:$I$65536,COLUMN('[3]Congest May00-Oct00'!G$1:G$65536),FALSE)-VLOOKUP($E64,'[3]Congest May00-Oct00'!$A$1:$I$65536,COLUMN('[3]Congest May00-Oct00'!G$1:G$65536),FALSE)</f>
        <v>-2352.4100000000008</v>
      </c>
      <c r="S64" s="19">
        <f>VLOOKUP($A64,'[3]Congest May00-Oct00'!$A$1:$I$65536,COLUMN('[3]Congest May00-Oct00'!H$1:H$65536),FALSE)-VLOOKUP($E64,'[3]Congest May00-Oct00'!$A$1:$I$65536,COLUMN('[3]Congest May00-Oct00'!H$1:H$65536),FALSE)</f>
        <v>3470.59</v>
      </c>
      <c r="T64" s="19">
        <f>VLOOKUP($A64,'[3]Congest May00-Oct00'!$A$1:$I$65536,COLUMN('[3]Congest May00-Oct00'!I$1:I$65536),FALSE)-VLOOKUP($E64,'[3]Congest May00-Oct00'!$A$1:$I$65536,COLUMN('[3]Congest May00-Oct00'!I$1:I$65536),FALSE)</f>
        <v>5379.9100000000008</v>
      </c>
      <c r="U64" s="53">
        <f>VLOOKUP($A64,'[3]Congest Nov00-Apr01'!$A$1:$I$65536,COLUMN('[3]Congest Nov00-Apr01'!D$1:D$65536),FALSE)-VLOOKUP($E64,'[3]Congest Nov00-Apr01'!$A$1:$I$65536,COLUMN('[3]Congest Nov00-Apr01'!D$1:D$65536),FALSE)</f>
        <v>6032.3099999999995</v>
      </c>
      <c r="V64" s="53">
        <f>VLOOKUP($A64,'[3]Congest Nov00-Apr01'!$A$1:$I$65536,COLUMN('[3]Congest Nov00-Apr01'!E$1:E$65536),FALSE)-VLOOKUP($E64,'[3]Congest Nov00-Apr01'!$A$1:$I$65536,COLUMN('[3]Congest Nov00-Apr01'!E$1:E$65536),FALSE)</f>
        <v>1181.0000000000002</v>
      </c>
      <c r="W64" s="53">
        <f>VLOOKUP($A64,'[3]Congest Nov00-Apr01'!$A$1:$I$65536,COLUMN('[3]Congest Nov00-Apr01'!F$1:F$65536),FALSE)-VLOOKUP($E64,'[3]Congest Nov00-Apr01'!$A$1:$I$65536,COLUMN('[3]Congest Nov00-Apr01'!F$1:F$65536),FALSE)</f>
        <v>525.5</v>
      </c>
      <c r="X64" s="53">
        <f>VLOOKUP($A64,'[3]Congest Nov00-Apr01'!$A$1:$I$65536,COLUMN('[3]Congest Nov00-Apr01'!G$1:G$65536),FALSE)-VLOOKUP($E64,'[3]Congest Nov00-Apr01'!$A$1:$I$65536,COLUMN('[3]Congest Nov00-Apr01'!G$1:G$65536),FALSE)</f>
        <v>765.04</v>
      </c>
      <c r="Y64" s="53">
        <f>VLOOKUP($A64,'[3]Congest Nov00-Apr01'!$A$1:$I$65536,COLUMN('[3]Congest Nov00-Apr01'!H$1:H$65536),FALSE)-VLOOKUP($E64,'[3]Congest Nov00-Apr01'!$A$1:$I$65536,COLUMN('[3]Congest Nov00-Apr01'!H$1:H$65536),FALSE)</f>
        <v>10.149999999999977</v>
      </c>
      <c r="Z64" s="53">
        <f>VLOOKUP($A64,'[3]Congest Nov00-Apr01'!$A$1:$I$65536,COLUMN('[3]Congest Nov00-Apr01'!I$1:I$65536),FALSE)-VLOOKUP($E64,'[3]Congest Nov00-Apr01'!$A$1:$I$65536,COLUMN('[3]Congest Nov00-Apr01'!I$1:I$65536),FALSE)</f>
        <v>60.729999999999976</v>
      </c>
      <c r="AA64" s="19">
        <f>VLOOKUP($A64,'[3]Congest May01-Oct01'!$A$1:$I$65536,COLUMN('[3]Congest May01-Oct01'!D$1:D$65536),FALSE)-VLOOKUP($E64,'[3]Congest May01-Oct01'!$A$1:$I$65536,COLUMN('[3]Congest May01-Oct01'!D$1:D$65536),FALSE)</f>
        <v>875.38999999999987</v>
      </c>
      <c r="AB64" s="19">
        <f>VLOOKUP($A64,'[3]Congest May01-Oct01'!$A$1:$I$65536,COLUMN('[3]Congest May01-Oct01'!E$1:E$65536),FALSE)-VLOOKUP($E64,'[3]Congest May01-Oct01'!$A$1:$I$65536,COLUMN('[3]Congest May01-Oct01'!E$1:E$65536),FALSE)</f>
        <v>-238.14000000000004</v>
      </c>
      <c r="AC64" s="19">
        <f>VLOOKUP($A64,'[3]Congest May01-Oct01'!$A$1:$I$65536,COLUMN('[3]Congest May01-Oct01'!F$1:F$65536),FALSE)-VLOOKUP($E64,'[3]Congest May01-Oct01'!$A$1:$I$65536,COLUMN('[3]Congest May01-Oct01'!F$1:F$65536),FALSE)</f>
        <v>-28.869999999999976</v>
      </c>
      <c r="AD64" s="19">
        <f>VLOOKUP($A64,'[3]Congest May01-Oct01'!$A$1:$I$65536,COLUMN('[3]Congest May01-Oct01'!G$1:G$65536),FALSE)-VLOOKUP($E64,'[3]Congest May01-Oct01'!$A$1:$I$65536,COLUMN('[3]Congest May01-Oct01'!G$1:G$65536),FALSE)</f>
        <v>181.6</v>
      </c>
      <c r="AE64" s="19">
        <f>VLOOKUP($A64,'[3]Congest May01-Oct01'!$A$1:$I$65536,COLUMN('[3]Congest May01-Oct01'!H$1:H$65536),FALSE)-VLOOKUP($E64,'[3]Congest May01-Oct01'!$A$1:$I$65536,COLUMN('[3]Congest May01-Oct01'!H$1:H$65536),FALSE)</f>
        <v>167.76</v>
      </c>
      <c r="AF64" s="19">
        <f>VLOOKUP($A64,'[3]Congest May01-Oct01'!$A$1:$I$65536,COLUMN('[3]Congest May01-Oct01'!I$1:I$65536),FALSE)-VLOOKUP($E64,'[3]Congest May01-Oct01'!$A$1:$I$65536,COLUMN('[3]Congest May01-Oct01'!I$1:I$65536),FALSE)</f>
        <v>211.24</v>
      </c>
      <c r="AG64" s="23">
        <f t="shared" si="1"/>
        <v>18215.21</v>
      </c>
      <c r="AI64" s="32">
        <f>-127253+351235.54</f>
        <v>223982.53999999998</v>
      </c>
      <c r="AJ64" s="32">
        <f>+K64*SUM(U64:AE64)+I64*SUM(AA64:AE64)</f>
        <v>857472.99999999977</v>
      </c>
      <c r="AK64" s="32">
        <f>+AJ64-AI64</f>
        <v>633490.45999999973</v>
      </c>
      <c r="AL64" s="32"/>
      <c r="AQ64" s="19"/>
    </row>
    <row r="65" spans="1:43" s="15" customFormat="1" ht="15.6" x14ac:dyDescent="0.3">
      <c r="A65" s="13" t="s">
        <v>146</v>
      </c>
      <c r="B65" s="3"/>
      <c r="C65" s="3"/>
      <c r="D65" s="3"/>
      <c r="E65" s="3"/>
      <c r="F65" s="3"/>
      <c r="G65" s="3"/>
      <c r="H65" s="14"/>
      <c r="I65" s="14"/>
      <c r="J65" s="14"/>
      <c r="K65" s="14"/>
      <c r="L65" s="14"/>
      <c r="M65" s="14"/>
      <c r="N65" s="14"/>
      <c r="O65" s="60"/>
      <c r="P65" s="21"/>
      <c r="Q65" s="14"/>
      <c r="R65" s="14"/>
      <c r="S65" s="14"/>
      <c r="T65" s="14"/>
      <c r="U65" s="52"/>
      <c r="V65" s="52"/>
      <c r="W65" s="52"/>
      <c r="X65" s="52"/>
      <c r="Y65" s="52"/>
      <c r="Z65" s="52"/>
      <c r="AA65" s="14"/>
      <c r="AB65" s="21"/>
      <c r="AC65" s="21"/>
      <c r="AD65" s="19"/>
      <c r="AE65" s="19"/>
      <c r="AF65" s="19"/>
      <c r="AG65" s="23"/>
      <c r="AH65" s="3"/>
      <c r="AI65" s="63">
        <f>+SUM(AI63:AI64)</f>
        <v>194582.33999999997</v>
      </c>
      <c r="AJ65" s="63">
        <f>+SUM(AJ63:AJ64)</f>
        <v>773880.59999999974</v>
      </c>
      <c r="AK65" s="63">
        <f>+SUM(AK63:AK64)</f>
        <v>579298.25999999978</v>
      </c>
      <c r="AL65" s="3"/>
      <c r="AM65" s="3"/>
      <c r="AQ65" s="14"/>
    </row>
    <row r="66" spans="1:43" x14ac:dyDescent="0.25">
      <c r="A66" s="3">
        <v>23515</v>
      </c>
      <c r="B66" s="3" t="s">
        <v>4</v>
      </c>
      <c r="C66" s="3" t="str">
        <f>+VLOOKUP(A66,[3]Congest!$A$1:$C$65536,3,FALSE)</f>
        <v>N.Y.C.</v>
      </c>
      <c r="D66" s="3"/>
      <c r="E66" s="7">
        <v>23519</v>
      </c>
      <c r="F66" s="4" t="s">
        <v>5</v>
      </c>
      <c r="G66" s="3" t="str">
        <f>+VLOOKUP(E66,[3]Congest!$A$1:$C$65536,3,FALSE)</f>
        <v>N.Y.C.</v>
      </c>
      <c r="H66" s="7">
        <v>180</v>
      </c>
      <c r="I66" s="7">
        <v>130</v>
      </c>
      <c r="K66" s="7">
        <v>50</v>
      </c>
      <c r="O66" s="57">
        <f>VLOOKUP($A66,'[3]Congest May00-Oct00'!$A$1:$I$65536,COLUMN('[3]Congest May00-Oct00'!D$1:D$65536),FALSE)-VLOOKUP($E66,'[3]Congest May00-Oct00'!$A$1:$I$65536,COLUMN('[3]Congest May00-Oct00'!D$1:D$65536),FALSE)</f>
        <v>0</v>
      </c>
      <c r="P66" s="19">
        <f>VLOOKUP($A66,'[3]Congest May00-Oct00'!$A$1:$I$65536,COLUMN('[3]Congest May00-Oct00'!E$1:E$65536),FALSE)-VLOOKUP($E66,'[3]Congest May00-Oct00'!$A$1:$I$65536,COLUMN('[3]Congest May00-Oct00'!E$1:E$65536),FALSE)</f>
        <v>0</v>
      </c>
      <c r="Q66" s="19">
        <f>VLOOKUP($A66,'[3]Congest May00-Oct00'!$A$1:$I$65536,COLUMN('[3]Congest May00-Oct00'!F$1:F$65536),FALSE)-VLOOKUP($E66,'[3]Congest May00-Oct00'!$A$1:$I$65536,COLUMN('[3]Congest May00-Oct00'!F$1:F$65536),FALSE)</f>
        <v>0</v>
      </c>
      <c r="R66" s="19">
        <f>VLOOKUP($A66,'[3]Congest May00-Oct00'!$A$1:$I$65536,COLUMN('[3]Congest May00-Oct00'!G$1:G$65536),FALSE)-VLOOKUP($E66,'[3]Congest May00-Oct00'!$A$1:$I$65536,COLUMN('[3]Congest May00-Oct00'!G$1:G$65536),FALSE)</f>
        <v>0</v>
      </c>
      <c r="S66" s="19">
        <f>VLOOKUP($A66,'[3]Congest May00-Oct00'!$A$1:$I$65536,COLUMN('[3]Congest May00-Oct00'!H$1:H$65536),FALSE)-VLOOKUP($E66,'[3]Congest May00-Oct00'!$A$1:$I$65536,COLUMN('[3]Congest May00-Oct00'!H$1:H$65536),FALSE)</f>
        <v>0</v>
      </c>
      <c r="T66" s="19">
        <f>VLOOKUP($A66,'[3]Congest May00-Oct00'!$A$1:$I$65536,COLUMN('[3]Congest May00-Oct00'!I$1:I$65536),FALSE)-VLOOKUP($E66,'[3]Congest May00-Oct00'!$A$1:$I$65536,COLUMN('[3]Congest May00-Oct00'!I$1:I$65536),FALSE)</f>
        <v>0</v>
      </c>
      <c r="U66" s="53">
        <f>VLOOKUP($A66,'[3]Congest Nov00-Apr01'!$A$1:$I$65536,COLUMN('[3]Congest Nov00-Apr01'!D$1:D$65536),FALSE)-VLOOKUP($E66,'[3]Congest Nov00-Apr01'!$A$1:$I$65536,COLUMN('[3]Congest Nov00-Apr01'!D$1:D$65536),FALSE)</f>
        <v>-4.9999999999727152E-2</v>
      </c>
      <c r="V66" s="53">
        <f>VLOOKUP($A66,'[3]Congest Nov00-Apr01'!$A$1:$I$65536,COLUMN('[3]Congest Nov00-Apr01'!E$1:E$65536),FALSE)-VLOOKUP($E66,'[3]Congest Nov00-Apr01'!$A$1:$I$65536,COLUMN('[3]Congest Nov00-Apr01'!E$1:E$65536),FALSE)</f>
        <v>-0.17000000000007276</v>
      </c>
      <c r="W66" s="53">
        <f>VLOOKUP($A66,'[3]Congest Nov00-Apr01'!$A$1:$I$65536,COLUMN('[3]Congest Nov00-Apr01'!F$1:F$65536),FALSE)-VLOOKUP($E66,'[3]Congest Nov00-Apr01'!$A$1:$I$65536,COLUMN('[3]Congest Nov00-Apr01'!F$1:F$65536),FALSE)</f>
        <v>-0.6500000000005457</v>
      </c>
      <c r="X66" s="53">
        <f>VLOOKUP($A66,'[3]Congest Nov00-Apr01'!$A$1:$I$65536,COLUMN('[3]Congest Nov00-Apr01'!G$1:G$65536),FALSE)-VLOOKUP($E66,'[3]Congest Nov00-Apr01'!$A$1:$I$65536,COLUMN('[3]Congest Nov00-Apr01'!G$1:G$65536),FALSE)</f>
        <v>-0.48000000000001819</v>
      </c>
      <c r="Y66" s="53">
        <f>VLOOKUP($A66,'[3]Congest Nov00-Apr01'!$A$1:$I$65536,COLUMN('[3]Congest Nov00-Apr01'!H$1:H$65536),FALSE)-VLOOKUP($E66,'[3]Congest Nov00-Apr01'!$A$1:$I$65536,COLUMN('[3]Congest Nov00-Apr01'!H$1:H$65536),FALSE)</f>
        <v>1.7800000000006548</v>
      </c>
      <c r="Z66" s="53">
        <f>VLOOKUP($A66,'[3]Congest Nov00-Apr01'!$A$1:$I$65536,COLUMN('[3]Congest Nov00-Apr01'!I$1:I$65536),FALSE)-VLOOKUP($E66,'[3]Congest Nov00-Apr01'!$A$1:$I$65536,COLUMN('[3]Congest Nov00-Apr01'!I$1:I$65536),FALSE)</f>
        <v>1210.8000000000011</v>
      </c>
      <c r="AA66" s="19">
        <f>VLOOKUP($A66,'[3]Congest May01-Oct01'!$A$1:$I$65536,COLUMN('[3]Congest May01-Oct01'!D$1:D$65536),FALSE)-VLOOKUP($E66,'[3]Congest May01-Oct01'!$A$1:$I$65536,COLUMN('[3]Congest May01-Oct01'!D$1:D$65536),FALSE)</f>
        <v>-5.0000000000181899E-2</v>
      </c>
      <c r="AB66" s="19">
        <f>VLOOKUP($A66,'[3]Congest May01-Oct01'!$A$1:$I$65536,COLUMN('[3]Congest May01-Oct01'!E$1:E$65536),FALSE)-VLOOKUP($E66,'[3]Congest May01-Oct01'!$A$1:$I$65536,COLUMN('[3]Congest May01-Oct01'!E$1:E$65536),FALSE)</f>
        <v>-0.3499999999994543</v>
      </c>
      <c r="AC66" s="19">
        <f>VLOOKUP($A66,'[3]Congest May01-Oct01'!$A$1:$I$65536,COLUMN('[3]Congest May01-Oct01'!F$1:F$65536),FALSE)-VLOOKUP($E66,'[3]Congest May01-Oct01'!$A$1:$I$65536,COLUMN('[3]Congest May01-Oct01'!F$1:F$65536),FALSE)</f>
        <v>-0.16999999999961801</v>
      </c>
      <c r="AD66" s="19">
        <f>VLOOKUP($A66,'[3]Congest May01-Oct01'!$A$1:$I$65536,COLUMN('[3]Congest May01-Oct01'!G$1:G$65536),FALSE)-VLOOKUP($E66,'[3]Congest May01-Oct01'!$A$1:$I$65536,COLUMN('[3]Congest May01-Oct01'!G$1:G$65536),FALSE)</f>
        <v>0.62999999999919964</v>
      </c>
      <c r="AE66" s="19">
        <f>VLOOKUP($A66,'[3]Congest May01-Oct01'!$A$1:$I$65536,COLUMN('[3]Congest May01-Oct01'!H$1:H$65536),FALSE)-VLOOKUP($E66,'[3]Congest May01-Oct01'!$A$1:$I$65536,COLUMN('[3]Congest May01-Oct01'!H$1:H$65536),FALSE)</f>
        <v>0.46000000000003638</v>
      </c>
      <c r="AF66" s="19">
        <f>VLOOKUP($A66,'[3]Congest May01-Oct01'!$A$1:$I$65536,COLUMN('[3]Congest May01-Oct01'!I$1:I$65536),FALSE)-VLOOKUP($E66,'[3]Congest May01-Oct01'!$A$1:$I$65536,COLUMN('[3]Congest May01-Oct01'!I$1:I$65536),FALSE)</f>
        <v>0</v>
      </c>
      <c r="AG66" s="23">
        <f t="shared" si="1"/>
        <v>1211.2900000000013</v>
      </c>
      <c r="AI66" s="32">
        <f>-10619.5-20542.7</f>
        <v>-31162.2</v>
      </c>
      <c r="AJ66" s="32">
        <f>+K66*SUM(U66:AE66)+I66*SUM(AA63:AE63)</f>
        <v>47670.700000000106</v>
      </c>
      <c r="AK66" s="32">
        <f t="shared" ref="AK66:AK83" si="6">+AJ66-AI66</f>
        <v>78832.900000000111</v>
      </c>
      <c r="AL66" s="32"/>
      <c r="AQ66" s="19"/>
    </row>
    <row r="67" spans="1:43" x14ac:dyDescent="0.25">
      <c r="A67" s="3">
        <v>23515</v>
      </c>
      <c r="B67" s="3" t="s">
        <v>4</v>
      </c>
      <c r="C67" s="3" t="str">
        <f>+VLOOKUP(A67,[3]Congest!$A$1:$C$65536,3,FALSE)</f>
        <v>N.Y.C.</v>
      </c>
      <c r="D67" s="3"/>
      <c r="E67" s="7">
        <v>23540</v>
      </c>
      <c r="F67" s="4" t="s">
        <v>8</v>
      </c>
      <c r="G67" s="3" t="str">
        <f>+VLOOKUP(E67,[3]Congest!$A$1:$C$65536,3,FALSE)</f>
        <v>N.Y.C.</v>
      </c>
      <c r="H67" s="8">
        <v>0</v>
      </c>
      <c r="K67" s="7">
        <v>-50</v>
      </c>
      <c r="N67" s="7">
        <v>50</v>
      </c>
      <c r="O67" s="57">
        <f>VLOOKUP($A67,'[3]Congest May00-Oct00'!$A$1:$I$65536,COLUMN('[3]Congest May00-Oct00'!D$1:D$65536),FALSE)-VLOOKUP($E67,'[3]Congest May00-Oct00'!$A$1:$I$65536,COLUMN('[3]Congest May00-Oct00'!D$1:D$65536),FALSE)</f>
        <v>0</v>
      </c>
      <c r="P67" s="19">
        <f>VLOOKUP($A67,'[3]Congest May00-Oct00'!$A$1:$I$65536,COLUMN('[3]Congest May00-Oct00'!E$1:E$65536),FALSE)-VLOOKUP($E67,'[3]Congest May00-Oct00'!$A$1:$I$65536,COLUMN('[3]Congest May00-Oct00'!E$1:E$65536),FALSE)</f>
        <v>0</v>
      </c>
      <c r="Q67" s="19">
        <f>VLOOKUP($A67,'[3]Congest May00-Oct00'!$A$1:$I$65536,COLUMN('[3]Congest May00-Oct00'!F$1:F$65536),FALSE)-VLOOKUP($E67,'[3]Congest May00-Oct00'!$A$1:$I$65536,COLUMN('[3]Congest May00-Oct00'!F$1:F$65536),FALSE)</f>
        <v>0</v>
      </c>
      <c r="R67" s="19">
        <f>VLOOKUP($A67,'[3]Congest May00-Oct00'!$A$1:$I$65536,COLUMN('[3]Congest May00-Oct00'!G$1:G$65536),FALSE)-VLOOKUP($E67,'[3]Congest May00-Oct00'!$A$1:$I$65536,COLUMN('[3]Congest May00-Oct00'!G$1:G$65536),FALSE)</f>
        <v>0</v>
      </c>
      <c r="S67" s="19">
        <f>VLOOKUP($A67,'[3]Congest May00-Oct00'!$A$1:$I$65536,COLUMN('[3]Congest May00-Oct00'!H$1:H$65536),FALSE)-VLOOKUP($E67,'[3]Congest May00-Oct00'!$A$1:$I$65536,COLUMN('[3]Congest May00-Oct00'!H$1:H$65536),FALSE)</f>
        <v>0</v>
      </c>
      <c r="T67" s="19">
        <f>VLOOKUP($A67,'[3]Congest May00-Oct00'!$A$1:$I$65536,COLUMN('[3]Congest May00-Oct00'!I$1:I$65536),FALSE)-VLOOKUP($E67,'[3]Congest May00-Oct00'!$A$1:$I$65536,COLUMN('[3]Congest May00-Oct00'!I$1:I$65536),FALSE)</f>
        <v>0</v>
      </c>
      <c r="U67" s="53">
        <f>VLOOKUP($A67,'[3]Congest Nov00-Apr01'!$A$1:$I$65536,COLUMN('[3]Congest Nov00-Apr01'!D$1:D$65536),FALSE)-VLOOKUP($E67,'[3]Congest Nov00-Apr01'!$A$1:$I$65536,COLUMN('[3]Congest Nov00-Apr01'!D$1:D$65536),FALSE)</f>
        <v>0</v>
      </c>
      <c r="V67" s="53">
        <f>VLOOKUP($A67,'[3]Congest Nov00-Apr01'!$A$1:$I$65536,COLUMN('[3]Congest Nov00-Apr01'!E$1:E$65536),FALSE)-VLOOKUP($E67,'[3]Congest Nov00-Apr01'!$A$1:$I$65536,COLUMN('[3]Congest Nov00-Apr01'!E$1:E$65536),FALSE)</f>
        <v>0</v>
      </c>
      <c r="W67" s="53">
        <f>VLOOKUP($A67,'[3]Congest Nov00-Apr01'!$A$1:$I$65536,COLUMN('[3]Congest Nov00-Apr01'!F$1:F$65536),FALSE)-VLOOKUP($E67,'[3]Congest Nov00-Apr01'!$A$1:$I$65536,COLUMN('[3]Congest Nov00-Apr01'!F$1:F$65536),FALSE)</f>
        <v>0</v>
      </c>
      <c r="X67" s="53">
        <f>VLOOKUP($A67,'[3]Congest Nov00-Apr01'!$A$1:$I$65536,COLUMN('[3]Congest Nov00-Apr01'!G$1:G$65536),FALSE)-VLOOKUP($E67,'[3]Congest Nov00-Apr01'!$A$1:$I$65536,COLUMN('[3]Congest Nov00-Apr01'!G$1:G$65536),FALSE)</f>
        <v>0</v>
      </c>
      <c r="Y67" s="53">
        <f>VLOOKUP($A67,'[3]Congest Nov00-Apr01'!$A$1:$I$65536,COLUMN('[3]Congest Nov00-Apr01'!H$1:H$65536),FALSE)-VLOOKUP($E67,'[3]Congest Nov00-Apr01'!$A$1:$I$65536,COLUMN('[3]Congest Nov00-Apr01'!H$1:H$65536),FALSE)</f>
        <v>0</v>
      </c>
      <c r="Z67" s="53">
        <f>VLOOKUP($A67,'[3]Congest Nov00-Apr01'!$A$1:$I$65536,COLUMN('[3]Congest Nov00-Apr01'!I$1:I$65536),FALSE)-VLOOKUP($E67,'[3]Congest Nov00-Apr01'!$A$1:$I$65536,COLUMN('[3]Congest Nov00-Apr01'!I$1:I$65536),FALSE)</f>
        <v>15.179999999999382</v>
      </c>
      <c r="AA67" s="19">
        <f>VLOOKUP($A67,'[3]Congest May01-Oct01'!$A$1:$I$65536,COLUMN('[3]Congest May01-Oct01'!D$1:D$65536),FALSE)-VLOOKUP($E67,'[3]Congest May01-Oct01'!$A$1:$I$65536,COLUMN('[3]Congest May01-Oct01'!D$1:D$65536),FALSE)</f>
        <v>0</v>
      </c>
      <c r="AB67" s="19">
        <f>VLOOKUP($A67,'[3]Congest May01-Oct01'!$A$1:$I$65536,COLUMN('[3]Congest May01-Oct01'!E$1:E$65536),FALSE)-VLOOKUP($E67,'[3]Congest May01-Oct01'!$A$1:$I$65536,COLUMN('[3]Congest May01-Oct01'!E$1:E$65536),FALSE)</f>
        <v>0</v>
      </c>
      <c r="AC67" s="19">
        <f>VLOOKUP($A67,'[3]Congest May01-Oct01'!$A$1:$I$65536,COLUMN('[3]Congest May01-Oct01'!F$1:F$65536),FALSE)-VLOOKUP($E67,'[3]Congest May01-Oct01'!$A$1:$I$65536,COLUMN('[3]Congest May01-Oct01'!F$1:F$65536),FALSE)</f>
        <v>0</v>
      </c>
      <c r="AD67" s="19">
        <f>VLOOKUP($A67,'[3]Congest May01-Oct01'!$A$1:$I$65536,COLUMN('[3]Congest May01-Oct01'!G$1:G$65536),FALSE)-VLOOKUP($E67,'[3]Congest May01-Oct01'!$A$1:$I$65536,COLUMN('[3]Congest May01-Oct01'!G$1:G$65536),FALSE)</f>
        <v>0</v>
      </c>
      <c r="AE67" s="19">
        <f>VLOOKUP($A67,'[3]Congest May01-Oct01'!$A$1:$I$65536,COLUMN('[3]Congest May01-Oct01'!H$1:H$65536),FALSE)-VLOOKUP($E67,'[3]Congest May01-Oct01'!$A$1:$I$65536,COLUMN('[3]Congest May01-Oct01'!H$1:H$65536),FALSE)</f>
        <v>0</v>
      </c>
      <c r="AF67" s="19">
        <f>VLOOKUP($A67,'[3]Congest May01-Oct01'!$A$1:$I$65536,COLUMN('[3]Congest May01-Oct01'!I$1:I$65536),FALSE)-VLOOKUP($E67,'[3]Congest May01-Oct01'!$A$1:$I$65536,COLUMN('[3]Congest May01-Oct01'!I$1:I$65536),FALSE)</f>
        <v>0</v>
      </c>
      <c r="AG67" s="23">
        <f t="shared" si="1"/>
        <v>15.179999999999382</v>
      </c>
      <c r="AI67" s="32">
        <f>-23540.19-10201</f>
        <v>-33741.19</v>
      </c>
      <c r="AJ67" s="32">
        <f>+H67*SUM(U67:AE67)</f>
        <v>0</v>
      </c>
      <c r="AK67" s="32">
        <f t="shared" si="6"/>
        <v>33741.19</v>
      </c>
      <c r="AL67" s="32"/>
      <c r="AQ67" s="19"/>
    </row>
    <row r="68" spans="1:43" x14ac:dyDescent="0.25">
      <c r="A68" s="3">
        <v>23517</v>
      </c>
      <c r="B68" s="3" t="s">
        <v>20</v>
      </c>
      <c r="C68" s="3" t="str">
        <f>+VLOOKUP(A68,[3]Congest!$A$1:$C$65536,3,FALSE)</f>
        <v>N.Y.C.</v>
      </c>
      <c r="D68" s="3"/>
      <c r="E68" s="7">
        <v>24106</v>
      </c>
      <c r="F68" s="4" t="s">
        <v>21</v>
      </c>
      <c r="G68" s="3" t="str">
        <f>+VLOOKUP(E68,[3]Congest!$A$1:$C$65536,3,FALSE)</f>
        <v>N.Y.C.</v>
      </c>
      <c r="H68" s="8">
        <v>39</v>
      </c>
      <c r="J68" s="10">
        <v>9</v>
      </c>
      <c r="K68" s="7">
        <v>30</v>
      </c>
      <c r="O68" s="57">
        <f>VLOOKUP($A68,'[3]Congest May00-Oct00'!$A$1:$I$65536,COLUMN('[3]Congest May00-Oct00'!D$1:D$65536),FALSE)-VLOOKUP($E68,'[3]Congest May00-Oct00'!$A$1:$I$65536,COLUMN('[3]Congest May00-Oct00'!D$1:D$65536),FALSE)</f>
        <v>0</v>
      </c>
      <c r="P68" s="19">
        <f>VLOOKUP($A68,'[3]Congest May00-Oct00'!$A$1:$I$65536,COLUMN('[3]Congest May00-Oct00'!E$1:E$65536),FALSE)-VLOOKUP($E68,'[3]Congest May00-Oct00'!$A$1:$I$65536,COLUMN('[3]Congest May00-Oct00'!E$1:E$65536),FALSE)</f>
        <v>0</v>
      </c>
      <c r="Q68" s="19">
        <f>VLOOKUP($A68,'[3]Congest May00-Oct00'!$A$1:$I$65536,COLUMN('[3]Congest May00-Oct00'!F$1:F$65536),FALSE)-VLOOKUP($E68,'[3]Congest May00-Oct00'!$A$1:$I$65536,COLUMN('[3]Congest May00-Oct00'!F$1:F$65536),FALSE)</f>
        <v>0</v>
      </c>
      <c r="R68" s="19">
        <f>VLOOKUP($A68,'[3]Congest May00-Oct00'!$A$1:$I$65536,COLUMN('[3]Congest May00-Oct00'!G$1:G$65536),FALSE)-VLOOKUP($E68,'[3]Congest May00-Oct00'!$A$1:$I$65536,COLUMN('[3]Congest May00-Oct00'!G$1:G$65536),FALSE)</f>
        <v>0</v>
      </c>
      <c r="S68" s="19">
        <f>VLOOKUP($A68,'[3]Congest May00-Oct00'!$A$1:$I$65536,COLUMN('[3]Congest May00-Oct00'!H$1:H$65536),FALSE)-VLOOKUP($E68,'[3]Congest May00-Oct00'!$A$1:$I$65536,COLUMN('[3]Congest May00-Oct00'!H$1:H$65536),FALSE)</f>
        <v>0</v>
      </c>
      <c r="T68" s="19">
        <f>VLOOKUP($A68,'[3]Congest May00-Oct00'!$A$1:$I$65536,COLUMN('[3]Congest May00-Oct00'!I$1:I$65536),FALSE)-VLOOKUP($E68,'[3]Congest May00-Oct00'!$A$1:$I$65536,COLUMN('[3]Congest May00-Oct00'!I$1:I$65536),FALSE)</f>
        <v>0</v>
      </c>
      <c r="U68" s="53">
        <f>VLOOKUP($A68,'[3]Congest Nov00-Apr01'!$A$1:$I$65536,COLUMN('[3]Congest Nov00-Apr01'!D$1:D$65536),FALSE)-VLOOKUP($E68,'[3]Congest Nov00-Apr01'!$A$1:$I$65536,COLUMN('[3]Congest Nov00-Apr01'!D$1:D$65536),FALSE)</f>
        <v>64.0300000000002</v>
      </c>
      <c r="V68" s="53">
        <f>VLOOKUP($A68,'[3]Congest Nov00-Apr01'!$A$1:$I$65536,COLUMN('[3]Congest Nov00-Apr01'!E$1:E$65536),FALSE)-VLOOKUP($E68,'[3]Congest Nov00-Apr01'!$A$1:$I$65536,COLUMN('[3]Congest Nov00-Apr01'!E$1:E$65536),FALSE)</f>
        <v>0</v>
      </c>
      <c r="W68" s="53">
        <f>VLOOKUP($A68,'[3]Congest Nov00-Apr01'!$A$1:$I$65536,COLUMN('[3]Congest Nov00-Apr01'!F$1:F$65536),FALSE)-VLOOKUP($E68,'[3]Congest Nov00-Apr01'!$A$1:$I$65536,COLUMN('[3]Congest Nov00-Apr01'!F$1:F$65536),FALSE)</f>
        <v>45.770000000000437</v>
      </c>
      <c r="X68" s="53">
        <f>VLOOKUP($A68,'[3]Congest Nov00-Apr01'!$A$1:$I$65536,COLUMN('[3]Congest Nov00-Apr01'!G$1:G$65536),FALSE)-VLOOKUP($E68,'[3]Congest Nov00-Apr01'!$A$1:$I$65536,COLUMN('[3]Congest Nov00-Apr01'!G$1:G$65536),FALSE)</f>
        <v>616.92000000000007</v>
      </c>
      <c r="Y68" s="53">
        <f>VLOOKUP($A68,'[3]Congest Nov00-Apr01'!$A$1:$I$65536,COLUMN('[3]Congest Nov00-Apr01'!H$1:H$65536),FALSE)-VLOOKUP($E68,'[3]Congest Nov00-Apr01'!$A$1:$I$65536,COLUMN('[3]Congest Nov00-Apr01'!H$1:H$65536),FALSE)</f>
        <v>0</v>
      </c>
      <c r="Z68" s="53">
        <f>VLOOKUP($A68,'[3]Congest Nov00-Apr01'!$A$1:$I$65536,COLUMN('[3]Congest Nov00-Apr01'!I$1:I$65536),FALSE)-VLOOKUP($E68,'[3]Congest Nov00-Apr01'!$A$1:$I$65536,COLUMN('[3]Congest Nov00-Apr01'!I$1:I$65536),FALSE)</f>
        <v>0</v>
      </c>
      <c r="AA68" s="19">
        <f>VLOOKUP($A68,'[3]Congest May01-Oct01'!$A$1:$I$65536,COLUMN('[3]Congest May01-Oct01'!D$1:D$65536),FALSE)-VLOOKUP($E68,'[3]Congest May01-Oct01'!$A$1:$I$65536,COLUMN('[3]Congest May01-Oct01'!D$1:D$65536),FALSE)</f>
        <v>0</v>
      </c>
      <c r="AB68" s="19">
        <f>VLOOKUP($A68,'[3]Congest May01-Oct01'!$A$1:$I$65536,COLUMN('[3]Congest May01-Oct01'!E$1:E$65536),FALSE)-VLOOKUP($E68,'[3]Congest May01-Oct01'!$A$1:$I$65536,COLUMN('[3]Congest May01-Oct01'!E$1:E$65536),FALSE)</f>
        <v>4.0300000000006548</v>
      </c>
      <c r="AC68" s="19">
        <f>VLOOKUP($A68,'[3]Congest May01-Oct01'!$A$1:$I$65536,COLUMN('[3]Congest May01-Oct01'!F$1:F$65536),FALSE)-VLOOKUP($E68,'[3]Congest May01-Oct01'!$A$1:$I$65536,COLUMN('[3]Congest May01-Oct01'!F$1:F$65536),FALSE)</f>
        <v>0</v>
      </c>
      <c r="AD68" s="19">
        <f>VLOOKUP($A68,'[3]Congest May01-Oct01'!$A$1:$I$65536,COLUMN('[3]Congest May01-Oct01'!G$1:G$65536),FALSE)-VLOOKUP($E68,'[3]Congest May01-Oct01'!$A$1:$I$65536,COLUMN('[3]Congest May01-Oct01'!G$1:G$65536),FALSE)</f>
        <v>0</v>
      </c>
      <c r="AE68" s="19">
        <f>VLOOKUP($A68,'[3]Congest May01-Oct01'!$A$1:$I$65536,COLUMN('[3]Congest May01-Oct01'!H$1:H$65536),FALSE)-VLOOKUP($E68,'[3]Congest May01-Oct01'!$A$1:$I$65536,COLUMN('[3]Congest May01-Oct01'!H$1:H$65536),FALSE)</f>
        <v>0</v>
      </c>
      <c r="AF68" s="19">
        <f>VLOOKUP($A68,'[3]Congest May01-Oct01'!$A$1:$I$65536,COLUMN('[3]Congest May01-Oct01'!I$1:I$65536),FALSE)-VLOOKUP($E68,'[3]Congest May01-Oct01'!$A$1:$I$65536,COLUMN('[3]Congest May01-Oct01'!I$1:I$65536),FALSE)</f>
        <v>0</v>
      </c>
      <c r="AG68" s="23">
        <f t="shared" si="1"/>
        <v>730.75000000000136</v>
      </c>
      <c r="AI68" s="32">
        <f>107.099999999948-13537.8</f>
        <v>-13430.700000000052</v>
      </c>
      <c r="AJ68" s="32">
        <f>+J68*SUM(O68:AE68)+K68*SUM(U68:AE68)</f>
        <v>28499.250000000051</v>
      </c>
      <c r="AK68" s="32">
        <f t="shared" si="6"/>
        <v>41929.950000000099</v>
      </c>
      <c r="AL68" s="32"/>
      <c r="AQ68" s="19"/>
    </row>
    <row r="69" spans="1:43" x14ac:dyDescent="0.25">
      <c r="A69" s="3">
        <v>23533</v>
      </c>
      <c r="B69" s="3" t="s">
        <v>34</v>
      </c>
      <c r="C69" s="3" t="str">
        <f>+VLOOKUP(A69,[3]Congest!$A$1:$C$65536,3,FALSE)</f>
        <v>N.Y.C.</v>
      </c>
      <c r="D69" s="3"/>
      <c r="E69" s="7">
        <v>24227</v>
      </c>
      <c r="F69" s="4" t="s">
        <v>35</v>
      </c>
      <c r="G69" s="3" t="str">
        <f>+VLOOKUP(E69,[3]Congest!$A$1:$C$65536,3,FALSE)</f>
        <v>N.Y.C.</v>
      </c>
      <c r="H69" s="8">
        <v>10</v>
      </c>
      <c r="J69" s="10">
        <v>10</v>
      </c>
      <c r="O69" s="57">
        <f>VLOOKUP($A69,'[3]Congest May00-Oct00'!$A$1:$I$65536,COLUMN('[3]Congest May00-Oct00'!D$1:D$65536),FALSE)-VLOOKUP($E69,'[3]Congest May00-Oct00'!$A$1:$I$65536,COLUMN('[3]Congest May00-Oct00'!D$1:D$65536),FALSE)</f>
        <v>0</v>
      </c>
      <c r="P69" s="19">
        <f>VLOOKUP($A69,'[3]Congest May00-Oct00'!$A$1:$I$65536,COLUMN('[3]Congest May00-Oct00'!E$1:E$65536),FALSE)-VLOOKUP($E69,'[3]Congest May00-Oct00'!$A$1:$I$65536,COLUMN('[3]Congest May00-Oct00'!E$1:E$65536),FALSE)</f>
        <v>0</v>
      </c>
      <c r="Q69" s="19">
        <f>VLOOKUP($A69,'[3]Congest May00-Oct00'!$A$1:$I$65536,COLUMN('[3]Congest May00-Oct00'!F$1:F$65536),FALSE)-VLOOKUP($E69,'[3]Congest May00-Oct00'!$A$1:$I$65536,COLUMN('[3]Congest May00-Oct00'!F$1:F$65536),FALSE)</f>
        <v>0</v>
      </c>
      <c r="R69" s="19">
        <f>VLOOKUP($A69,'[3]Congest May00-Oct00'!$A$1:$I$65536,COLUMN('[3]Congest May00-Oct00'!G$1:G$65536),FALSE)-VLOOKUP($E69,'[3]Congest May00-Oct00'!$A$1:$I$65536,COLUMN('[3]Congest May00-Oct00'!G$1:G$65536),FALSE)</f>
        <v>0</v>
      </c>
      <c r="S69" s="19">
        <f>VLOOKUP($A69,'[3]Congest May00-Oct00'!$A$1:$I$65536,COLUMN('[3]Congest May00-Oct00'!H$1:H$65536),FALSE)-VLOOKUP($E69,'[3]Congest May00-Oct00'!$A$1:$I$65536,COLUMN('[3]Congest May00-Oct00'!H$1:H$65536),FALSE)</f>
        <v>0</v>
      </c>
      <c r="T69" s="19">
        <f>VLOOKUP($A69,'[3]Congest May00-Oct00'!$A$1:$I$65536,COLUMN('[3]Congest May00-Oct00'!I$1:I$65536),FALSE)-VLOOKUP($E69,'[3]Congest May00-Oct00'!$A$1:$I$65536,COLUMN('[3]Congest May00-Oct00'!I$1:I$65536),FALSE)</f>
        <v>0</v>
      </c>
      <c r="U69" s="53">
        <f>VLOOKUP($A69,'[3]Congest Nov00-Apr01'!$A$1:$I$65536,COLUMN('[3]Congest Nov00-Apr01'!D$1:D$65536),FALSE)-VLOOKUP($E69,'[3]Congest Nov00-Apr01'!$A$1:$I$65536,COLUMN('[3]Congest Nov00-Apr01'!D$1:D$65536),FALSE)</f>
        <v>0</v>
      </c>
      <c r="V69" s="53">
        <f>VLOOKUP($A69,'[3]Congest Nov00-Apr01'!$A$1:$I$65536,COLUMN('[3]Congest Nov00-Apr01'!E$1:E$65536),FALSE)-VLOOKUP($E69,'[3]Congest Nov00-Apr01'!$A$1:$I$65536,COLUMN('[3]Congest Nov00-Apr01'!E$1:E$65536),FALSE)</f>
        <v>0</v>
      </c>
      <c r="W69" s="53">
        <f>VLOOKUP($A69,'[3]Congest Nov00-Apr01'!$A$1:$I$65536,COLUMN('[3]Congest Nov00-Apr01'!F$1:F$65536),FALSE)-VLOOKUP($E69,'[3]Congest Nov00-Apr01'!$A$1:$I$65536,COLUMN('[3]Congest Nov00-Apr01'!F$1:F$65536),FALSE)</f>
        <v>0</v>
      </c>
      <c r="X69" s="53">
        <f>VLOOKUP($A69,'[3]Congest Nov00-Apr01'!$A$1:$I$65536,COLUMN('[3]Congest Nov00-Apr01'!G$1:G$65536),FALSE)-VLOOKUP($E69,'[3]Congest Nov00-Apr01'!$A$1:$I$65536,COLUMN('[3]Congest Nov00-Apr01'!G$1:G$65536),FALSE)</f>
        <v>0</v>
      </c>
      <c r="Y69" s="53">
        <f>VLOOKUP($A69,'[3]Congest Nov00-Apr01'!$A$1:$I$65536,COLUMN('[3]Congest Nov00-Apr01'!H$1:H$65536),FALSE)-VLOOKUP($E69,'[3]Congest Nov00-Apr01'!$A$1:$I$65536,COLUMN('[3]Congest Nov00-Apr01'!H$1:H$65536),FALSE)</f>
        <v>0</v>
      </c>
      <c r="Z69" s="53">
        <f>VLOOKUP($A69,'[3]Congest Nov00-Apr01'!$A$1:$I$65536,COLUMN('[3]Congest Nov00-Apr01'!I$1:I$65536),FALSE)-VLOOKUP($E69,'[3]Congest Nov00-Apr01'!$A$1:$I$65536,COLUMN('[3]Congest Nov00-Apr01'!I$1:I$65536),FALSE)</f>
        <v>0</v>
      </c>
      <c r="AA69" s="19">
        <f>VLOOKUP($A69,'[3]Congest May01-Oct01'!$A$1:$I$65536,COLUMN('[3]Congest May01-Oct01'!D$1:D$65536),FALSE)-VLOOKUP($E69,'[3]Congest May01-Oct01'!$A$1:$I$65536,COLUMN('[3]Congest May01-Oct01'!D$1:D$65536),FALSE)</f>
        <v>0</v>
      </c>
      <c r="AB69" s="19">
        <f>VLOOKUP($A69,'[3]Congest May01-Oct01'!$A$1:$I$65536,COLUMN('[3]Congest May01-Oct01'!E$1:E$65536),FALSE)-VLOOKUP($E69,'[3]Congest May01-Oct01'!$A$1:$I$65536,COLUMN('[3]Congest May01-Oct01'!E$1:E$65536),FALSE)</f>
        <v>0</v>
      </c>
      <c r="AC69" s="19">
        <f>VLOOKUP($A69,'[3]Congest May01-Oct01'!$A$1:$I$65536,COLUMN('[3]Congest May01-Oct01'!F$1:F$65536),FALSE)-VLOOKUP($E69,'[3]Congest May01-Oct01'!$A$1:$I$65536,COLUMN('[3]Congest May01-Oct01'!F$1:F$65536),FALSE)</f>
        <v>0</v>
      </c>
      <c r="AD69" s="19">
        <f>VLOOKUP($A69,'[3]Congest May01-Oct01'!$A$1:$I$65536,COLUMN('[3]Congest May01-Oct01'!G$1:G$65536),FALSE)-VLOOKUP($E69,'[3]Congest May01-Oct01'!$A$1:$I$65536,COLUMN('[3]Congest May01-Oct01'!G$1:G$65536),FALSE)</f>
        <v>-23.360000000000127</v>
      </c>
      <c r="AE69" s="19">
        <f>VLOOKUP($A69,'[3]Congest May01-Oct01'!$A$1:$I$65536,COLUMN('[3]Congest May01-Oct01'!H$1:H$65536),FALSE)-VLOOKUP($E69,'[3]Congest May01-Oct01'!$A$1:$I$65536,COLUMN('[3]Congest May01-Oct01'!H$1:H$65536),FALSE)</f>
        <v>-9.9999999999909051E-3</v>
      </c>
      <c r="AF69" s="19">
        <f>VLOOKUP($A69,'[3]Congest May01-Oct01'!$A$1:$I$65536,COLUMN('[3]Congest May01-Oct01'!I$1:I$65536),FALSE)-VLOOKUP($E69,'[3]Congest May01-Oct01'!$A$1:$I$65536,COLUMN('[3]Congest May01-Oct01'!I$1:I$65536),FALSE)</f>
        <v>-1.999999999998181E-2</v>
      </c>
      <c r="AG69" s="23">
        <f t="shared" si="1"/>
        <v>-23.360000000000127</v>
      </c>
      <c r="AI69" s="32">
        <v>-254178.6</v>
      </c>
      <c r="AJ69" s="32">
        <f>+J69*SUM(O69:AE69)</f>
        <v>-233.70000000000118</v>
      </c>
      <c r="AK69" s="32">
        <f t="shared" si="6"/>
        <v>253944.9</v>
      </c>
      <c r="AL69" s="32"/>
      <c r="AQ69" s="19"/>
    </row>
    <row r="70" spans="1:43" x14ac:dyDescent="0.25">
      <c r="A70" s="3">
        <v>23534</v>
      </c>
      <c r="B70" s="3" t="s">
        <v>36</v>
      </c>
      <c r="C70" s="3" t="str">
        <f>+VLOOKUP(A70,[3]Congest!$A$1:$C$65536,3,FALSE)</f>
        <v>N.Y.C.</v>
      </c>
      <c r="D70" s="3"/>
      <c r="E70" s="7">
        <v>24227</v>
      </c>
      <c r="F70" s="4" t="s">
        <v>35</v>
      </c>
      <c r="G70" s="3" t="str">
        <f>+VLOOKUP(E70,[3]Congest!$A$1:$C$65536,3,FALSE)</f>
        <v>N.Y.C.</v>
      </c>
      <c r="H70" s="8">
        <v>10</v>
      </c>
      <c r="J70" s="10">
        <v>10</v>
      </c>
      <c r="O70" s="57">
        <f>VLOOKUP($A70,'[3]Congest May00-Oct00'!$A$1:$I$65536,COLUMN('[3]Congest May00-Oct00'!D$1:D$65536),FALSE)-VLOOKUP($E70,'[3]Congest May00-Oct00'!$A$1:$I$65536,COLUMN('[3]Congest May00-Oct00'!D$1:D$65536),FALSE)</f>
        <v>0</v>
      </c>
      <c r="P70" s="19">
        <f>VLOOKUP($A70,'[3]Congest May00-Oct00'!$A$1:$I$65536,COLUMN('[3]Congest May00-Oct00'!E$1:E$65536),FALSE)-VLOOKUP($E70,'[3]Congest May00-Oct00'!$A$1:$I$65536,COLUMN('[3]Congest May00-Oct00'!E$1:E$65536),FALSE)</f>
        <v>0</v>
      </c>
      <c r="Q70" s="19">
        <f>VLOOKUP($A70,'[3]Congest May00-Oct00'!$A$1:$I$65536,COLUMN('[3]Congest May00-Oct00'!F$1:F$65536),FALSE)-VLOOKUP($E70,'[3]Congest May00-Oct00'!$A$1:$I$65536,COLUMN('[3]Congest May00-Oct00'!F$1:F$65536),FALSE)</f>
        <v>0</v>
      </c>
      <c r="R70" s="19">
        <f>VLOOKUP($A70,'[3]Congest May00-Oct00'!$A$1:$I$65536,COLUMN('[3]Congest May00-Oct00'!G$1:G$65536),FALSE)-VLOOKUP($E70,'[3]Congest May00-Oct00'!$A$1:$I$65536,COLUMN('[3]Congest May00-Oct00'!G$1:G$65536),FALSE)</f>
        <v>0</v>
      </c>
      <c r="S70" s="19">
        <f>VLOOKUP($A70,'[3]Congest May00-Oct00'!$A$1:$I$65536,COLUMN('[3]Congest May00-Oct00'!H$1:H$65536),FALSE)-VLOOKUP($E70,'[3]Congest May00-Oct00'!$A$1:$I$65536,COLUMN('[3]Congest May00-Oct00'!H$1:H$65536),FALSE)</f>
        <v>0</v>
      </c>
      <c r="T70" s="19">
        <f>VLOOKUP($A70,'[3]Congest May00-Oct00'!$A$1:$I$65536,COLUMN('[3]Congest May00-Oct00'!I$1:I$65536),FALSE)-VLOOKUP($E70,'[3]Congest May00-Oct00'!$A$1:$I$65536,COLUMN('[3]Congest May00-Oct00'!I$1:I$65536),FALSE)</f>
        <v>0</v>
      </c>
      <c r="U70" s="53">
        <f>VLOOKUP($A70,'[3]Congest Nov00-Apr01'!$A$1:$I$65536,COLUMN('[3]Congest Nov00-Apr01'!D$1:D$65536),FALSE)-VLOOKUP($E70,'[3]Congest Nov00-Apr01'!$A$1:$I$65536,COLUMN('[3]Congest Nov00-Apr01'!D$1:D$65536),FALSE)</f>
        <v>0</v>
      </c>
      <c r="V70" s="53">
        <f>VLOOKUP($A70,'[3]Congest Nov00-Apr01'!$A$1:$I$65536,COLUMN('[3]Congest Nov00-Apr01'!E$1:E$65536),FALSE)-VLOOKUP($E70,'[3]Congest Nov00-Apr01'!$A$1:$I$65536,COLUMN('[3]Congest Nov00-Apr01'!E$1:E$65536),FALSE)</f>
        <v>0</v>
      </c>
      <c r="W70" s="53">
        <f>VLOOKUP($A70,'[3]Congest Nov00-Apr01'!$A$1:$I$65536,COLUMN('[3]Congest Nov00-Apr01'!F$1:F$65536),FALSE)-VLOOKUP($E70,'[3]Congest Nov00-Apr01'!$A$1:$I$65536,COLUMN('[3]Congest Nov00-Apr01'!F$1:F$65536),FALSE)</f>
        <v>0</v>
      </c>
      <c r="X70" s="53">
        <f>VLOOKUP($A70,'[3]Congest Nov00-Apr01'!$A$1:$I$65536,COLUMN('[3]Congest Nov00-Apr01'!G$1:G$65536),FALSE)-VLOOKUP($E70,'[3]Congest Nov00-Apr01'!$A$1:$I$65536,COLUMN('[3]Congest Nov00-Apr01'!G$1:G$65536),FALSE)</f>
        <v>0</v>
      </c>
      <c r="Y70" s="53">
        <f>VLOOKUP($A70,'[3]Congest Nov00-Apr01'!$A$1:$I$65536,COLUMN('[3]Congest Nov00-Apr01'!H$1:H$65536),FALSE)-VLOOKUP($E70,'[3]Congest Nov00-Apr01'!$A$1:$I$65536,COLUMN('[3]Congest Nov00-Apr01'!H$1:H$65536),FALSE)</f>
        <v>0</v>
      </c>
      <c r="Z70" s="53">
        <f>VLOOKUP($A70,'[3]Congest Nov00-Apr01'!$A$1:$I$65536,COLUMN('[3]Congest Nov00-Apr01'!I$1:I$65536),FALSE)-VLOOKUP($E70,'[3]Congest Nov00-Apr01'!$A$1:$I$65536,COLUMN('[3]Congest Nov00-Apr01'!I$1:I$65536),FALSE)</f>
        <v>0</v>
      </c>
      <c r="AA70" s="19">
        <f>VLOOKUP($A70,'[3]Congest May01-Oct01'!$A$1:$I$65536,COLUMN('[3]Congest May01-Oct01'!D$1:D$65536),FALSE)-VLOOKUP($E70,'[3]Congest May01-Oct01'!$A$1:$I$65536,COLUMN('[3]Congest May01-Oct01'!D$1:D$65536),FALSE)</f>
        <v>0</v>
      </c>
      <c r="AB70" s="19">
        <f>VLOOKUP($A70,'[3]Congest May01-Oct01'!$A$1:$I$65536,COLUMN('[3]Congest May01-Oct01'!E$1:E$65536),FALSE)-VLOOKUP($E70,'[3]Congest May01-Oct01'!$A$1:$I$65536,COLUMN('[3]Congest May01-Oct01'!E$1:E$65536),FALSE)</f>
        <v>0</v>
      </c>
      <c r="AC70" s="19">
        <f>VLOOKUP($A70,'[3]Congest May01-Oct01'!$A$1:$I$65536,COLUMN('[3]Congest May01-Oct01'!F$1:F$65536),FALSE)-VLOOKUP($E70,'[3]Congest May01-Oct01'!$A$1:$I$65536,COLUMN('[3]Congest May01-Oct01'!F$1:F$65536),FALSE)</f>
        <v>0</v>
      </c>
      <c r="AD70" s="19">
        <f>VLOOKUP($A70,'[3]Congest May01-Oct01'!$A$1:$I$65536,COLUMN('[3]Congest May01-Oct01'!G$1:G$65536),FALSE)-VLOOKUP($E70,'[3]Congest May01-Oct01'!$A$1:$I$65536,COLUMN('[3]Congest May01-Oct01'!G$1:G$65536),FALSE)</f>
        <v>-23.360000000000127</v>
      </c>
      <c r="AE70" s="19">
        <f>VLOOKUP($A70,'[3]Congest May01-Oct01'!$A$1:$I$65536,COLUMN('[3]Congest May01-Oct01'!H$1:H$65536),FALSE)-VLOOKUP($E70,'[3]Congest May01-Oct01'!$A$1:$I$65536,COLUMN('[3]Congest May01-Oct01'!H$1:H$65536),FALSE)</f>
        <v>-9.9999999999909051E-3</v>
      </c>
      <c r="AF70" s="19">
        <f>VLOOKUP($A70,'[3]Congest May01-Oct01'!$A$1:$I$65536,COLUMN('[3]Congest May01-Oct01'!I$1:I$65536),FALSE)-VLOOKUP($E70,'[3]Congest May01-Oct01'!$A$1:$I$65536,COLUMN('[3]Congest May01-Oct01'!I$1:I$65536),FALSE)</f>
        <v>-1.999999999998181E-2</v>
      </c>
      <c r="AG70" s="23">
        <f t="shared" si="1"/>
        <v>-23.360000000000127</v>
      </c>
      <c r="AI70" s="32">
        <v>-255742.6</v>
      </c>
      <c r="AJ70" s="32">
        <f>+J70*SUM(O70:AE70)</f>
        <v>-233.70000000000118</v>
      </c>
      <c r="AK70" s="32">
        <f t="shared" si="6"/>
        <v>255508.9</v>
      </c>
      <c r="AL70" s="32"/>
      <c r="AQ70" s="19"/>
    </row>
    <row r="71" spans="1:43" x14ac:dyDescent="0.25">
      <c r="A71" s="3">
        <v>23541</v>
      </c>
      <c r="B71" s="3" t="s">
        <v>9</v>
      </c>
      <c r="C71" s="3" t="str">
        <f>+VLOOKUP(A71,[3]Congest!$A$1:$C$65536,3,FALSE)</f>
        <v>N.Y.C.</v>
      </c>
      <c r="D71" s="3"/>
      <c r="E71" s="7">
        <v>23519</v>
      </c>
      <c r="F71" s="4" t="s">
        <v>5</v>
      </c>
      <c r="G71" s="3" t="str">
        <f>+VLOOKUP(E71,[3]Congest!$A$1:$C$65536,3,FALSE)</f>
        <v>N.Y.C.</v>
      </c>
      <c r="H71" s="8">
        <v>1</v>
      </c>
      <c r="N71" s="7">
        <v>1</v>
      </c>
      <c r="O71" s="57">
        <f>VLOOKUP($A71,'[3]Congest May00-Oct00'!$A$1:$I$65536,COLUMN('[3]Congest May00-Oct00'!D$1:D$65536),FALSE)-VLOOKUP($E71,'[3]Congest May00-Oct00'!$A$1:$I$65536,COLUMN('[3]Congest May00-Oct00'!D$1:D$65536),FALSE)</f>
        <v>0</v>
      </c>
      <c r="P71" s="19">
        <f>VLOOKUP($A71,'[3]Congest May00-Oct00'!$A$1:$I$65536,COLUMN('[3]Congest May00-Oct00'!E$1:E$65536),FALSE)-VLOOKUP($E71,'[3]Congest May00-Oct00'!$A$1:$I$65536,COLUMN('[3]Congest May00-Oct00'!E$1:E$65536),FALSE)</f>
        <v>0</v>
      </c>
      <c r="Q71" s="19">
        <f>VLOOKUP($A71,'[3]Congest May00-Oct00'!$A$1:$I$65536,COLUMN('[3]Congest May00-Oct00'!F$1:F$65536),FALSE)-VLOOKUP($E71,'[3]Congest May00-Oct00'!$A$1:$I$65536,COLUMN('[3]Congest May00-Oct00'!F$1:F$65536),FALSE)</f>
        <v>0</v>
      </c>
      <c r="R71" s="19">
        <f>VLOOKUP($A71,'[3]Congest May00-Oct00'!$A$1:$I$65536,COLUMN('[3]Congest May00-Oct00'!G$1:G$65536),FALSE)-VLOOKUP($E71,'[3]Congest May00-Oct00'!$A$1:$I$65536,COLUMN('[3]Congest May00-Oct00'!G$1:G$65536),FALSE)</f>
        <v>0</v>
      </c>
      <c r="S71" s="19">
        <f>VLOOKUP($A71,'[3]Congest May00-Oct00'!$A$1:$I$65536,COLUMN('[3]Congest May00-Oct00'!H$1:H$65536),FALSE)-VLOOKUP($E71,'[3]Congest May00-Oct00'!$A$1:$I$65536,COLUMN('[3]Congest May00-Oct00'!H$1:H$65536),FALSE)</f>
        <v>0</v>
      </c>
      <c r="T71" s="19">
        <f>VLOOKUP($A71,'[3]Congest May00-Oct00'!$A$1:$I$65536,COLUMN('[3]Congest May00-Oct00'!I$1:I$65536),FALSE)-VLOOKUP($E71,'[3]Congest May00-Oct00'!$A$1:$I$65536,COLUMN('[3]Congest May00-Oct00'!I$1:I$65536),FALSE)</f>
        <v>0</v>
      </c>
      <c r="U71" s="53">
        <f>VLOOKUP($A71,'[3]Congest Nov00-Apr01'!$A$1:$I$65536,COLUMN('[3]Congest Nov00-Apr01'!D$1:D$65536),FALSE)-VLOOKUP($E71,'[3]Congest Nov00-Apr01'!$A$1:$I$65536,COLUMN('[3]Congest Nov00-Apr01'!D$1:D$65536),FALSE)</f>
        <v>-4.9999999999727152E-2</v>
      </c>
      <c r="V71" s="53">
        <f>VLOOKUP($A71,'[3]Congest Nov00-Apr01'!$A$1:$I$65536,COLUMN('[3]Congest Nov00-Apr01'!E$1:E$65536),FALSE)-VLOOKUP($E71,'[3]Congest Nov00-Apr01'!$A$1:$I$65536,COLUMN('[3]Congest Nov00-Apr01'!E$1:E$65536),FALSE)</f>
        <v>-0.17000000000007276</v>
      </c>
      <c r="W71" s="53">
        <f>VLOOKUP($A71,'[3]Congest Nov00-Apr01'!$A$1:$I$65536,COLUMN('[3]Congest Nov00-Apr01'!F$1:F$65536),FALSE)-VLOOKUP($E71,'[3]Congest Nov00-Apr01'!$A$1:$I$65536,COLUMN('[3]Congest Nov00-Apr01'!F$1:F$65536),FALSE)</f>
        <v>-0.6500000000005457</v>
      </c>
      <c r="X71" s="53">
        <f>VLOOKUP($A71,'[3]Congest Nov00-Apr01'!$A$1:$I$65536,COLUMN('[3]Congest Nov00-Apr01'!G$1:G$65536),FALSE)-VLOOKUP($E71,'[3]Congest Nov00-Apr01'!$A$1:$I$65536,COLUMN('[3]Congest Nov00-Apr01'!G$1:G$65536),FALSE)</f>
        <v>-0.48000000000001819</v>
      </c>
      <c r="Y71" s="53">
        <f>VLOOKUP($A71,'[3]Congest Nov00-Apr01'!$A$1:$I$65536,COLUMN('[3]Congest Nov00-Apr01'!H$1:H$65536),FALSE)-VLOOKUP($E71,'[3]Congest Nov00-Apr01'!$A$1:$I$65536,COLUMN('[3]Congest Nov00-Apr01'!H$1:H$65536),FALSE)</f>
        <v>1.7800000000006548</v>
      </c>
      <c r="Z71" s="53">
        <f>VLOOKUP($A71,'[3]Congest Nov00-Apr01'!$A$1:$I$65536,COLUMN('[3]Congest Nov00-Apr01'!I$1:I$65536),FALSE)-VLOOKUP($E71,'[3]Congest Nov00-Apr01'!$A$1:$I$65536,COLUMN('[3]Congest Nov00-Apr01'!I$1:I$65536),FALSE)</f>
        <v>1210.8000000000011</v>
      </c>
      <c r="AA71" s="19">
        <f>VLOOKUP($A71,'[3]Congest May01-Oct01'!$A$1:$I$65536,COLUMN('[3]Congest May01-Oct01'!D$1:D$65536),FALSE)-VLOOKUP($E71,'[3]Congest May01-Oct01'!$A$1:$I$65536,COLUMN('[3]Congest May01-Oct01'!D$1:D$65536),FALSE)</f>
        <v>-5.0000000000181899E-2</v>
      </c>
      <c r="AB71" s="19">
        <f>VLOOKUP($A71,'[3]Congest May01-Oct01'!$A$1:$I$65536,COLUMN('[3]Congest May01-Oct01'!E$1:E$65536),FALSE)-VLOOKUP($E71,'[3]Congest May01-Oct01'!$A$1:$I$65536,COLUMN('[3]Congest May01-Oct01'!E$1:E$65536),FALSE)</f>
        <v>-0.3499999999994543</v>
      </c>
      <c r="AC71" s="19">
        <f>VLOOKUP($A71,'[3]Congest May01-Oct01'!$A$1:$I$65536,COLUMN('[3]Congest May01-Oct01'!F$1:F$65536),FALSE)-VLOOKUP($E71,'[3]Congest May01-Oct01'!$A$1:$I$65536,COLUMN('[3]Congest May01-Oct01'!F$1:F$65536),FALSE)</f>
        <v>-0.16999999999961801</v>
      </c>
      <c r="AD71" s="19">
        <f>VLOOKUP($A71,'[3]Congest May01-Oct01'!$A$1:$I$65536,COLUMN('[3]Congest May01-Oct01'!G$1:G$65536),FALSE)-VLOOKUP($E71,'[3]Congest May01-Oct01'!$A$1:$I$65536,COLUMN('[3]Congest May01-Oct01'!G$1:G$65536),FALSE)</f>
        <v>0.62999999999919964</v>
      </c>
      <c r="AE71" s="19">
        <f>VLOOKUP($A71,'[3]Congest May01-Oct01'!$A$1:$I$65536,COLUMN('[3]Congest May01-Oct01'!H$1:H$65536),FALSE)-VLOOKUP($E71,'[3]Congest May01-Oct01'!$A$1:$I$65536,COLUMN('[3]Congest May01-Oct01'!H$1:H$65536),FALSE)</f>
        <v>0.46000000000003638</v>
      </c>
      <c r="AF71" s="19">
        <f>VLOOKUP($A71,'[3]Congest May01-Oct01'!$A$1:$I$65536,COLUMN('[3]Congest May01-Oct01'!I$1:I$65536),FALSE)-VLOOKUP($E71,'[3]Congest May01-Oct01'!$A$1:$I$65536,COLUMN('[3]Congest May01-Oct01'!I$1:I$65536),FALSE)</f>
        <v>0</v>
      </c>
      <c r="AG71" s="23">
        <f t="shared" si="1"/>
        <v>1211.2900000000013</v>
      </c>
      <c r="AI71" s="32">
        <v>-199.99</v>
      </c>
      <c r="AJ71" s="32">
        <f>+H71*SUM(U71:AE71)</f>
        <v>1211.7500000000014</v>
      </c>
      <c r="AK71" s="32">
        <f t="shared" si="6"/>
        <v>1411.7400000000014</v>
      </c>
      <c r="AL71" s="32"/>
      <c r="AQ71" s="19"/>
    </row>
    <row r="72" spans="1:43" x14ac:dyDescent="0.25">
      <c r="A72" s="3">
        <v>23541</v>
      </c>
      <c r="B72" s="3" t="s">
        <v>9</v>
      </c>
      <c r="C72" s="3" t="str">
        <f>+VLOOKUP(A72,[3]Congest!$A$1:$C$65536,3,FALSE)</f>
        <v>N.Y.C.</v>
      </c>
      <c r="D72" s="3"/>
      <c r="E72" s="7">
        <v>23540</v>
      </c>
      <c r="F72" s="4" t="s">
        <v>8</v>
      </c>
      <c r="G72" s="3" t="str">
        <f>+VLOOKUP(E72,[3]Congest!$A$1:$C$65536,3,FALSE)</f>
        <v>N.Y.C.</v>
      </c>
      <c r="H72" s="8">
        <v>109</v>
      </c>
      <c r="K72" s="7">
        <v>59</v>
      </c>
      <c r="N72" s="7">
        <v>50</v>
      </c>
      <c r="O72" s="57">
        <f>VLOOKUP($A72,'[3]Congest May00-Oct00'!$A$1:$I$65536,COLUMN('[3]Congest May00-Oct00'!D$1:D$65536),FALSE)-VLOOKUP($E72,'[3]Congest May00-Oct00'!$A$1:$I$65536,COLUMN('[3]Congest May00-Oct00'!D$1:D$65536),FALSE)</f>
        <v>0</v>
      </c>
      <c r="P72" s="19">
        <f>VLOOKUP($A72,'[3]Congest May00-Oct00'!$A$1:$I$65536,COLUMN('[3]Congest May00-Oct00'!E$1:E$65536),FALSE)-VLOOKUP($E72,'[3]Congest May00-Oct00'!$A$1:$I$65536,COLUMN('[3]Congest May00-Oct00'!E$1:E$65536),FALSE)</f>
        <v>0</v>
      </c>
      <c r="Q72" s="19">
        <f>VLOOKUP($A72,'[3]Congest May00-Oct00'!$A$1:$I$65536,COLUMN('[3]Congest May00-Oct00'!F$1:F$65536),FALSE)-VLOOKUP($E72,'[3]Congest May00-Oct00'!$A$1:$I$65536,COLUMN('[3]Congest May00-Oct00'!F$1:F$65536),FALSE)</f>
        <v>0</v>
      </c>
      <c r="R72" s="19">
        <f>VLOOKUP($A72,'[3]Congest May00-Oct00'!$A$1:$I$65536,COLUMN('[3]Congest May00-Oct00'!G$1:G$65536),FALSE)-VLOOKUP($E72,'[3]Congest May00-Oct00'!$A$1:$I$65536,COLUMN('[3]Congest May00-Oct00'!G$1:G$65536),FALSE)</f>
        <v>0</v>
      </c>
      <c r="S72" s="19">
        <f>VLOOKUP($A72,'[3]Congest May00-Oct00'!$A$1:$I$65536,COLUMN('[3]Congest May00-Oct00'!H$1:H$65536),FALSE)-VLOOKUP($E72,'[3]Congest May00-Oct00'!$A$1:$I$65536,COLUMN('[3]Congest May00-Oct00'!H$1:H$65536),FALSE)</f>
        <v>0</v>
      </c>
      <c r="T72" s="19">
        <f>VLOOKUP($A72,'[3]Congest May00-Oct00'!$A$1:$I$65536,COLUMN('[3]Congest May00-Oct00'!I$1:I$65536),FALSE)-VLOOKUP($E72,'[3]Congest May00-Oct00'!$A$1:$I$65536,COLUMN('[3]Congest May00-Oct00'!I$1:I$65536),FALSE)</f>
        <v>0</v>
      </c>
      <c r="U72" s="53">
        <f>VLOOKUP($A72,'[3]Congest Nov00-Apr01'!$A$1:$I$65536,COLUMN('[3]Congest Nov00-Apr01'!D$1:D$65536),FALSE)-VLOOKUP($E72,'[3]Congest Nov00-Apr01'!$A$1:$I$65536,COLUMN('[3]Congest Nov00-Apr01'!D$1:D$65536),FALSE)</f>
        <v>0</v>
      </c>
      <c r="V72" s="53">
        <f>VLOOKUP($A72,'[3]Congest Nov00-Apr01'!$A$1:$I$65536,COLUMN('[3]Congest Nov00-Apr01'!E$1:E$65536),FALSE)-VLOOKUP($E72,'[3]Congest Nov00-Apr01'!$A$1:$I$65536,COLUMN('[3]Congest Nov00-Apr01'!E$1:E$65536),FALSE)</f>
        <v>0</v>
      </c>
      <c r="W72" s="53">
        <f>VLOOKUP($A72,'[3]Congest Nov00-Apr01'!$A$1:$I$65536,COLUMN('[3]Congest Nov00-Apr01'!F$1:F$65536),FALSE)-VLOOKUP($E72,'[3]Congest Nov00-Apr01'!$A$1:$I$65536,COLUMN('[3]Congest Nov00-Apr01'!F$1:F$65536),FALSE)</f>
        <v>0</v>
      </c>
      <c r="X72" s="53">
        <f>VLOOKUP($A72,'[3]Congest Nov00-Apr01'!$A$1:$I$65536,COLUMN('[3]Congest Nov00-Apr01'!G$1:G$65536),FALSE)-VLOOKUP($E72,'[3]Congest Nov00-Apr01'!$A$1:$I$65536,COLUMN('[3]Congest Nov00-Apr01'!G$1:G$65536),FALSE)</f>
        <v>0</v>
      </c>
      <c r="Y72" s="53">
        <f>VLOOKUP($A72,'[3]Congest Nov00-Apr01'!$A$1:$I$65536,COLUMN('[3]Congest Nov00-Apr01'!H$1:H$65536),FALSE)-VLOOKUP($E72,'[3]Congest Nov00-Apr01'!$A$1:$I$65536,COLUMN('[3]Congest Nov00-Apr01'!H$1:H$65536),FALSE)</f>
        <v>0</v>
      </c>
      <c r="Z72" s="53">
        <f>VLOOKUP($A72,'[3]Congest Nov00-Apr01'!$A$1:$I$65536,COLUMN('[3]Congest Nov00-Apr01'!I$1:I$65536),FALSE)-VLOOKUP($E72,'[3]Congest Nov00-Apr01'!$A$1:$I$65536,COLUMN('[3]Congest Nov00-Apr01'!I$1:I$65536),FALSE)</f>
        <v>15.179999999999382</v>
      </c>
      <c r="AA72" s="19">
        <f>VLOOKUP($A72,'[3]Congest May01-Oct01'!$A$1:$I$65536,COLUMN('[3]Congest May01-Oct01'!D$1:D$65536),FALSE)-VLOOKUP($E72,'[3]Congest May01-Oct01'!$A$1:$I$65536,COLUMN('[3]Congest May01-Oct01'!D$1:D$65536),FALSE)</f>
        <v>0</v>
      </c>
      <c r="AB72" s="19">
        <f>VLOOKUP($A72,'[3]Congest May01-Oct01'!$A$1:$I$65536,COLUMN('[3]Congest May01-Oct01'!E$1:E$65536),FALSE)-VLOOKUP($E72,'[3]Congest May01-Oct01'!$A$1:$I$65536,COLUMN('[3]Congest May01-Oct01'!E$1:E$65536),FALSE)</f>
        <v>0</v>
      </c>
      <c r="AC72" s="19">
        <f>VLOOKUP($A72,'[3]Congest May01-Oct01'!$A$1:$I$65536,COLUMN('[3]Congest May01-Oct01'!F$1:F$65536),FALSE)-VLOOKUP($E72,'[3]Congest May01-Oct01'!$A$1:$I$65536,COLUMN('[3]Congest May01-Oct01'!F$1:F$65536),FALSE)</f>
        <v>0</v>
      </c>
      <c r="AD72" s="19">
        <f>VLOOKUP($A72,'[3]Congest May01-Oct01'!$A$1:$I$65536,COLUMN('[3]Congest May01-Oct01'!G$1:G$65536),FALSE)-VLOOKUP($E72,'[3]Congest May01-Oct01'!$A$1:$I$65536,COLUMN('[3]Congest May01-Oct01'!G$1:G$65536),FALSE)</f>
        <v>0</v>
      </c>
      <c r="AE72" s="19">
        <f>VLOOKUP($A72,'[3]Congest May01-Oct01'!$A$1:$I$65536,COLUMN('[3]Congest May01-Oct01'!H$1:H$65536),FALSE)-VLOOKUP($E72,'[3]Congest May01-Oct01'!$A$1:$I$65536,COLUMN('[3]Congest May01-Oct01'!H$1:H$65536),FALSE)</f>
        <v>0</v>
      </c>
      <c r="AF72" s="19">
        <f>VLOOKUP($A72,'[3]Congest May01-Oct01'!$A$1:$I$65536,COLUMN('[3]Congest May01-Oct01'!I$1:I$65536),FALSE)-VLOOKUP($E72,'[3]Congest May01-Oct01'!$A$1:$I$65536,COLUMN('[3]Congest May01-Oct01'!I$1:I$65536),FALSE)</f>
        <v>0</v>
      </c>
      <c r="AG72" s="23">
        <f t="shared" si="1"/>
        <v>15.179999999999382</v>
      </c>
      <c r="AI72" s="32">
        <f>-12819.41-12342</f>
        <v>-25161.41</v>
      </c>
      <c r="AJ72" s="32">
        <f>+H72*SUM(U72:AE72)</f>
        <v>1654.6199999999326</v>
      </c>
      <c r="AK72" s="32">
        <f t="shared" si="6"/>
        <v>26816.029999999933</v>
      </c>
      <c r="AL72" s="32"/>
      <c r="AQ72" s="19"/>
    </row>
    <row r="73" spans="1:43" x14ac:dyDescent="0.25">
      <c r="A73" s="3">
        <v>23655</v>
      </c>
      <c r="B73" s="3" t="s">
        <v>82</v>
      </c>
      <c r="C73" s="3" t="str">
        <f>+VLOOKUP(A73,[3]Congest!$A$1:$C$65536,3,FALSE)</f>
        <v>DUNWOD</v>
      </c>
      <c r="D73" s="3"/>
      <c r="E73" s="7">
        <v>61760</v>
      </c>
      <c r="F73" s="4" t="s">
        <v>52</v>
      </c>
      <c r="G73" s="3" t="str">
        <f>+VLOOKUP(E73,[3]Congest!$A$1:$C$65536,3,FALSE)</f>
        <v>DUNWOD</v>
      </c>
      <c r="H73" s="8">
        <v>105</v>
      </c>
      <c r="J73" s="10">
        <v>70</v>
      </c>
      <c r="N73" s="7">
        <v>35</v>
      </c>
      <c r="O73" s="57">
        <f>VLOOKUP($A73,'[3]Congest May00-Oct00'!$A$1:$I$65536,COLUMN('[3]Congest May00-Oct00'!D$1:D$65536),FALSE)-VLOOKUP($E73,'[3]Congest May00-Oct00'!$A$1:$I$65536,COLUMN('[3]Congest May00-Oct00'!D$1:D$65536),FALSE)</f>
        <v>0</v>
      </c>
      <c r="P73" s="19">
        <f>VLOOKUP($A73,'[3]Congest May00-Oct00'!$A$1:$I$65536,COLUMN('[3]Congest May00-Oct00'!E$1:E$65536),FALSE)-VLOOKUP($E73,'[3]Congest May00-Oct00'!$A$1:$I$65536,COLUMN('[3]Congest May00-Oct00'!E$1:E$65536),FALSE)</f>
        <v>0</v>
      </c>
      <c r="Q73" s="19">
        <f>VLOOKUP($A73,'[3]Congest May00-Oct00'!$A$1:$I$65536,COLUMN('[3]Congest May00-Oct00'!F$1:F$65536),FALSE)-VLOOKUP($E73,'[3]Congest May00-Oct00'!$A$1:$I$65536,COLUMN('[3]Congest May00-Oct00'!F$1:F$65536),FALSE)</f>
        <v>0</v>
      </c>
      <c r="R73" s="19">
        <f>VLOOKUP($A73,'[3]Congest May00-Oct00'!$A$1:$I$65536,COLUMN('[3]Congest May00-Oct00'!G$1:G$65536),FALSE)-VLOOKUP($E73,'[3]Congest May00-Oct00'!$A$1:$I$65536,COLUMN('[3]Congest May00-Oct00'!G$1:G$65536),FALSE)</f>
        <v>0</v>
      </c>
      <c r="S73" s="19">
        <f>VLOOKUP($A73,'[3]Congest May00-Oct00'!$A$1:$I$65536,COLUMN('[3]Congest May00-Oct00'!H$1:H$65536),FALSE)-VLOOKUP($E73,'[3]Congest May00-Oct00'!$A$1:$I$65536,COLUMN('[3]Congest May00-Oct00'!H$1:H$65536),FALSE)</f>
        <v>0</v>
      </c>
      <c r="T73" s="19">
        <f>VLOOKUP($A73,'[3]Congest May00-Oct00'!$A$1:$I$65536,COLUMN('[3]Congest May00-Oct00'!I$1:I$65536),FALSE)-VLOOKUP($E73,'[3]Congest May00-Oct00'!$A$1:$I$65536,COLUMN('[3]Congest May00-Oct00'!I$1:I$65536),FALSE)</f>
        <v>0</v>
      </c>
      <c r="U73" s="53">
        <f>VLOOKUP($A73,'[3]Congest Nov00-Apr01'!$A$1:$I$65536,COLUMN('[3]Congest Nov00-Apr01'!D$1:D$65536),FALSE)-VLOOKUP($E73,'[3]Congest Nov00-Apr01'!$A$1:$I$65536,COLUMN('[3]Congest Nov00-Apr01'!D$1:D$65536),FALSE)</f>
        <v>0</v>
      </c>
      <c r="V73" s="53">
        <f>VLOOKUP($A73,'[3]Congest Nov00-Apr01'!$A$1:$I$65536,COLUMN('[3]Congest Nov00-Apr01'!E$1:E$65536),FALSE)-VLOOKUP($E73,'[3]Congest Nov00-Apr01'!$A$1:$I$65536,COLUMN('[3]Congest Nov00-Apr01'!E$1:E$65536),FALSE)</f>
        <v>0</v>
      </c>
      <c r="W73" s="53">
        <f>VLOOKUP($A73,'[3]Congest Nov00-Apr01'!$A$1:$I$65536,COLUMN('[3]Congest Nov00-Apr01'!F$1:F$65536),FALSE)-VLOOKUP($E73,'[3]Congest Nov00-Apr01'!$A$1:$I$65536,COLUMN('[3]Congest Nov00-Apr01'!F$1:F$65536),FALSE)</f>
        <v>-2.8800000000001091</v>
      </c>
      <c r="X73" s="53">
        <f>VLOOKUP($A73,'[3]Congest Nov00-Apr01'!$A$1:$I$65536,COLUMN('[3]Congest Nov00-Apr01'!G$1:G$65536),FALSE)-VLOOKUP($E73,'[3]Congest Nov00-Apr01'!$A$1:$I$65536,COLUMN('[3]Congest Nov00-Apr01'!G$1:G$65536),FALSE)</f>
        <v>0</v>
      </c>
      <c r="Y73" s="53">
        <f>VLOOKUP($A73,'[3]Congest Nov00-Apr01'!$A$1:$I$65536,COLUMN('[3]Congest Nov00-Apr01'!H$1:H$65536),FALSE)-VLOOKUP($E73,'[3]Congest Nov00-Apr01'!$A$1:$I$65536,COLUMN('[3]Congest Nov00-Apr01'!H$1:H$65536),FALSE)</f>
        <v>0</v>
      </c>
      <c r="Z73" s="53">
        <f>VLOOKUP($A73,'[3]Congest Nov00-Apr01'!$A$1:$I$65536,COLUMN('[3]Congest Nov00-Apr01'!I$1:I$65536),FALSE)-VLOOKUP($E73,'[3]Congest Nov00-Apr01'!$A$1:$I$65536,COLUMN('[3]Congest Nov00-Apr01'!I$1:I$65536),FALSE)</f>
        <v>0</v>
      </c>
      <c r="AA73" s="19">
        <f>VLOOKUP($A73,'[3]Congest May01-Oct01'!$A$1:$I$65536,COLUMN('[3]Congest May01-Oct01'!D$1:D$65536),FALSE)-VLOOKUP($E73,'[3]Congest May01-Oct01'!$A$1:$I$65536,COLUMN('[3]Congest May01-Oct01'!D$1:D$65536),FALSE)</f>
        <v>0</v>
      </c>
      <c r="AB73" s="19">
        <f>VLOOKUP($A73,'[3]Congest May01-Oct01'!$A$1:$I$65536,COLUMN('[3]Congest May01-Oct01'!E$1:E$65536),FALSE)-VLOOKUP($E73,'[3]Congest May01-Oct01'!$A$1:$I$65536,COLUMN('[3]Congest May01-Oct01'!E$1:E$65536),FALSE)</f>
        <v>0</v>
      </c>
      <c r="AC73" s="19">
        <f>VLOOKUP($A73,'[3]Congest May01-Oct01'!$A$1:$I$65536,COLUMN('[3]Congest May01-Oct01'!F$1:F$65536),FALSE)-VLOOKUP($E73,'[3]Congest May01-Oct01'!$A$1:$I$65536,COLUMN('[3]Congest May01-Oct01'!F$1:F$65536),FALSE)</f>
        <v>0</v>
      </c>
      <c r="AD73" s="19">
        <f>VLOOKUP($A73,'[3]Congest May01-Oct01'!$A$1:$I$65536,COLUMN('[3]Congest May01-Oct01'!G$1:G$65536),FALSE)-VLOOKUP($E73,'[3]Congest May01-Oct01'!$A$1:$I$65536,COLUMN('[3]Congest May01-Oct01'!G$1:G$65536),FALSE)</f>
        <v>0</v>
      </c>
      <c r="AE73" s="19">
        <f>VLOOKUP($A73,'[3]Congest May01-Oct01'!$A$1:$I$65536,COLUMN('[3]Congest May01-Oct01'!H$1:H$65536),FALSE)-VLOOKUP($E73,'[3]Congest May01-Oct01'!$A$1:$I$65536,COLUMN('[3]Congest May01-Oct01'!H$1:H$65536),FALSE)</f>
        <v>0</v>
      </c>
      <c r="AF73" s="19">
        <f>VLOOKUP($A73,'[3]Congest May01-Oct01'!$A$1:$I$65536,COLUMN('[3]Congest May01-Oct01'!I$1:I$65536),FALSE)-VLOOKUP($E73,'[3]Congest May01-Oct01'!$A$1:$I$65536,COLUMN('[3]Congest May01-Oct01'!I$1:I$65536),FALSE)</f>
        <v>0</v>
      </c>
      <c r="AG73" s="23">
        <f t="shared" ref="AG73:AG136" si="7">+SUM(S73:AD73)</f>
        <v>-2.8800000000001091</v>
      </c>
      <c r="AI73" s="32">
        <f>-17159.5000000001-25826.7</f>
        <v>-42986.200000000099</v>
      </c>
      <c r="AJ73" s="32">
        <f>+H73*SUM(U73:AE73)</f>
        <v>-302.40000000001146</v>
      </c>
      <c r="AK73" s="32">
        <f t="shared" si="6"/>
        <v>42683.80000000009</v>
      </c>
      <c r="AL73" s="32"/>
      <c r="AQ73" s="19"/>
    </row>
    <row r="74" spans="1:43" x14ac:dyDescent="0.25">
      <c r="A74" s="3">
        <v>23770</v>
      </c>
      <c r="B74" s="3" t="s">
        <v>98</v>
      </c>
      <c r="C74" s="3" t="str">
        <f>+VLOOKUP(A74,[3]Congest!$A$1:$C$65536,3,FALSE)</f>
        <v>N.Y.C.</v>
      </c>
      <c r="D74" s="3"/>
      <c r="E74" s="7">
        <v>23520</v>
      </c>
      <c r="F74" s="4" t="s">
        <v>24</v>
      </c>
      <c r="G74" s="3" t="str">
        <f>+VLOOKUP(E74,[3]Congest!$A$1:$C$65536,3,FALSE)</f>
        <v>N.Y.C.</v>
      </c>
      <c r="H74" s="7">
        <v>87</v>
      </c>
      <c r="J74" s="10">
        <v>87</v>
      </c>
      <c r="O74" s="57">
        <f>VLOOKUP($A74,'[3]Congest May00-Oct00'!$A$1:$I$65536,COLUMN('[3]Congest May00-Oct00'!D$1:D$65536),FALSE)-VLOOKUP($E74,'[3]Congest May00-Oct00'!$A$1:$I$65536,COLUMN('[3]Congest May00-Oct00'!D$1:D$65536),FALSE)</f>
        <v>0</v>
      </c>
      <c r="P74" s="19">
        <f>VLOOKUP($A74,'[3]Congest May00-Oct00'!$A$1:$I$65536,COLUMN('[3]Congest May00-Oct00'!E$1:E$65536),FALSE)-VLOOKUP($E74,'[3]Congest May00-Oct00'!$A$1:$I$65536,COLUMN('[3]Congest May00-Oct00'!E$1:E$65536),FALSE)</f>
        <v>0</v>
      </c>
      <c r="Q74" s="19">
        <f>VLOOKUP($A74,'[3]Congest May00-Oct00'!$A$1:$I$65536,COLUMN('[3]Congest May00-Oct00'!F$1:F$65536),FALSE)-VLOOKUP($E74,'[3]Congest May00-Oct00'!$A$1:$I$65536,COLUMN('[3]Congest May00-Oct00'!F$1:F$65536),FALSE)</f>
        <v>0</v>
      </c>
      <c r="R74" s="19">
        <f>VLOOKUP($A74,'[3]Congest May00-Oct00'!$A$1:$I$65536,COLUMN('[3]Congest May00-Oct00'!G$1:G$65536),FALSE)-VLOOKUP($E74,'[3]Congest May00-Oct00'!$A$1:$I$65536,COLUMN('[3]Congest May00-Oct00'!G$1:G$65536),FALSE)</f>
        <v>0</v>
      </c>
      <c r="S74" s="19">
        <f>VLOOKUP($A74,'[3]Congest May00-Oct00'!$A$1:$I$65536,COLUMN('[3]Congest May00-Oct00'!H$1:H$65536),FALSE)-VLOOKUP($E74,'[3]Congest May00-Oct00'!$A$1:$I$65536,COLUMN('[3]Congest May00-Oct00'!H$1:H$65536),FALSE)</f>
        <v>0</v>
      </c>
      <c r="T74" s="19">
        <f>VLOOKUP($A74,'[3]Congest May00-Oct00'!$A$1:$I$65536,COLUMN('[3]Congest May00-Oct00'!I$1:I$65536),FALSE)-VLOOKUP($E74,'[3]Congest May00-Oct00'!$A$1:$I$65536,COLUMN('[3]Congest May00-Oct00'!I$1:I$65536),FALSE)</f>
        <v>0</v>
      </c>
      <c r="U74" s="53">
        <f>VLOOKUP($A74,'[3]Congest Nov00-Apr01'!$A$1:$I$65536,COLUMN('[3]Congest Nov00-Apr01'!D$1:D$65536),FALSE)-VLOOKUP($E74,'[3]Congest Nov00-Apr01'!$A$1:$I$65536,COLUMN('[3]Congest Nov00-Apr01'!D$1:D$65536),FALSE)</f>
        <v>0</v>
      </c>
      <c r="V74" s="53">
        <f>VLOOKUP($A74,'[3]Congest Nov00-Apr01'!$A$1:$I$65536,COLUMN('[3]Congest Nov00-Apr01'!E$1:E$65536),FALSE)-VLOOKUP($E74,'[3]Congest Nov00-Apr01'!$A$1:$I$65536,COLUMN('[3]Congest Nov00-Apr01'!E$1:E$65536),FALSE)</f>
        <v>0</v>
      </c>
      <c r="W74" s="53">
        <f>VLOOKUP($A74,'[3]Congest Nov00-Apr01'!$A$1:$I$65536,COLUMN('[3]Congest Nov00-Apr01'!F$1:F$65536),FALSE)-VLOOKUP($E74,'[3]Congest Nov00-Apr01'!$A$1:$I$65536,COLUMN('[3]Congest Nov00-Apr01'!F$1:F$65536),FALSE)</f>
        <v>0</v>
      </c>
      <c r="X74" s="53">
        <f>VLOOKUP($A74,'[3]Congest Nov00-Apr01'!$A$1:$I$65536,COLUMN('[3]Congest Nov00-Apr01'!G$1:G$65536),FALSE)-VLOOKUP($E74,'[3]Congest Nov00-Apr01'!$A$1:$I$65536,COLUMN('[3]Congest Nov00-Apr01'!G$1:G$65536),FALSE)</f>
        <v>0</v>
      </c>
      <c r="Y74" s="53">
        <f>VLOOKUP($A74,'[3]Congest Nov00-Apr01'!$A$1:$I$65536,COLUMN('[3]Congest Nov00-Apr01'!H$1:H$65536),FALSE)-VLOOKUP($E74,'[3]Congest Nov00-Apr01'!$A$1:$I$65536,COLUMN('[3]Congest Nov00-Apr01'!H$1:H$65536),FALSE)</f>
        <v>0</v>
      </c>
      <c r="Z74" s="53">
        <f>VLOOKUP($A74,'[3]Congest Nov00-Apr01'!$A$1:$I$65536,COLUMN('[3]Congest Nov00-Apr01'!I$1:I$65536),FALSE)-VLOOKUP($E74,'[3]Congest Nov00-Apr01'!$A$1:$I$65536,COLUMN('[3]Congest Nov00-Apr01'!I$1:I$65536),FALSE)</f>
        <v>0</v>
      </c>
      <c r="AA74" s="19">
        <f>VLOOKUP($A74,'[3]Congest May01-Oct01'!$A$1:$I$65536,COLUMN('[3]Congest May01-Oct01'!D$1:D$65536),FALSE)-VLOOKUP($E74,'[3]Congest May01-Oct01'!$A$1:$I$65536,COLUMN('[3]Congest May01-Oct01'!D$1:D$65536),FALSE)</f>
        <v>0</v>
      </c>
      <c r="AB74" s="19">
        <f>VLOOKUP($A74,'[3]Congest May01-Oct01'!$A$1:$I$65536,COLUMN('[3]Congest May01-Oct01'!E$1:E$65536),FALSE)-VLOOKUP($E74,'[3]Congest May01-Oct01'!$A$1:$I$65536,COLUMN('[3]Congest May01-Oct01'!E$1:E$65536),FALSE)</f>
        <v>0</v>
      </c>
      <c r="AC74" s="19">
        <f>VLOOKUP($A74,'[3]Congest May01-Oct01'!$A$1:$I$65536,COLUMN('[3]Congest May01-Oct01'!F$1:F$65536),FALSE)-VLOOKUP($E74,'[3]Congest May01-Oct01'!$A$1:$I$65536,COLUMN('[3]Congest May01-Oct01'!F$1:F$65536),FALSE)</f>
        <v>0</v>
      </c>
      <c r="AD74" s="19">
        <f>VLOOKUP($A74,'[3]Congest May01-Oct01'!$A$1:$I$65536,COLUMN('[3]Congest May01-Oct01'!G$1:G$65536),FALSE)-VLOOKUP($E74,'[3]Congest May01-Oct01'!$A$1:$I$65536,COLUMN('[3]Congest May01-Oct01'!G$1:G$65536),FALSE)</f>
        <v>0</v>
      </c>
      <c r="AE74" s="19">
        <f>VLOOKUP($A74,'[3]Congest May01-Oct01'!$A$1:$I$65536,COLUMN('[3]Congest May01-Oct01'!H$1:H$65536),FALSE)-VLOOKUP($E74,'[3]Congest May01-Oct01'!$A$1:$I$65536,COLUMN('[3]Congest May01-Oct01'!H$1:H$65536),FALSE)</f>
        <v>0</v>
      </c>
      <c r="AF74" s="19">
        <f>VLOOKUP($A74,'[3]Congest May01-Oct01'!$A$1:$I$65536,COLUMN('[3]Congest May01-Oct01'!I$1:I$65536),FALSE)-VLOOKUP($E74,'[3]Congest May01-Oct01'!$A$1:$I$65536,COLUMN('[3]Congest May01-Oct01'!I$1:I$65536),FALSE)</f>
        <v>0</v>
      </c>
      <c r="AG74" s="23">
        <f t="shared" si="7"/>
        <v>0</v>
      </c>
      <c r="AI74" s="32">
        <v>-25230</v>
      </c>
      <c r="AJ74" s="32">
        <f>+J74*SUM(AA74:AE74)</f>
        <v>0</v>
      </c>
      <c r="AK74" s="32">
        <f t="shared" si="6"/>
        <v>25230</v>
      </c>
      <c r="AL74" s="32"/>
      <c r="AQ74" s="19"/>
    </row>
    <row r="75" spans="1:43" x14ac:dyDescent="0.25">
      <c r="A75" s="3">
        <v>24049</v>
      </c>
      <c r="B75" s="3" t="s">
        <v>81</v>
      </c>
      <c r="C75" s="3" t="str">
        <f>+VLOOKUP(A75,[3]Congest!$A$1:$C$65536,3,FALSE)</f>
        <v>MHK VL</v>
      </c>
      <c r="D75" s="3"/>
      <c r="E75" s="7">
        <v>23807</v>
      </c>
      <c r="F75" s="4" t="s">
        <v>62</v>
      </c>
      <c r="G75" s="3" t="str">
        <f>+VLOOKUP(E75,[3]Congest!$A$1:$C$65536,3,FALSE)</f>
        <v>CAPITL</v>
      </c>
      <c r="H75" s="8">
        <v>0</v>
      </c>
      <c r="K75" s="7">
        <v>-2</v>
      </c>
      <c r="N75" s="7">
        <v>2</v>
      </c>
      <c r="O75" s="57">
        <f>VLOOKUP($A75,'[3]Congest May00-Oct00'!$A$1:$I$65536,COLUMN('[3]Congest May00-Oct00'!D$1:D$65536),FALSE)-VLOOKUP($E75,'[3]Congest May00-Oct00'!$A$1:$I$65536,COLUMN('[3]Congest May00-Oct00'!D$1:D$65536),FALSE)</f>
        <v>0</v>
      </c>
      <c r="P75" s="19">
        <f>VLOOKUP($A75,'[3]Congest May00-Oct00'!$A$1:$I$65536,COLUMN('[3]Congest May00-Oct00'!E$1:E$65536),FALSE)-VLOOKUP($E75,'[3]Congest May00-Oct00'!$A$1:$I$65536,COLUMN('[3]Congest May00-Oct00'!E$1:E$65536),FALSE)</f>
        <v>0</v>
      </c>
      <c r="Q75" s="19">
        <f>VLOOKUP($A75,'[3]Congest May00-Oct00'!$A$1:$I$65536,COLUMN('[3]Congest May00-Oct00'!F$1:F$65536),FALSE)-VLOOKUP($E75,'[3]Congest May00-Oct00'!$A$1:$I$65536,COLUMN('[3]Congest May00-Oct00'!F$1:F$65536),FALSE)</f>
        <v>0</v>
      </c>
      <c r="R75" s="19">
        <f>VLOOKUP($A75,'[3]Congest May00-Oct00'!$A$1:$I$65536,COLUMN('[3]Congest May00-Oct00'!G$1:G$65536),FALSE)-VLOOKUP($E75,'[3]Congest May00-Oct00'!$A$1:$I$65536,COLUMN('[3]Congest May00-Oct00'!G$1:G$65536),FALSE)</f>
        <v>0</v>
      </c>
      <c r="S75" s="19">
        <f>VLOOKUP($A75,'[3]Congest May00-Oct00'!$A$1:$I$65536,COLUMN('[3]Congest May00-Oct00'!H$1:H$65536),FALSE)-VLOOKUP($E75,'[3]Congest May00-Oct00'!$A$1:$I$65536,COLUMN('[3]Congest May00-Oct00'!H$1:H$65536),FALSE)</f>
        <v>0</v>
      </c>
      <c r="T75" s="19">
        <f>VLOOKUP($A75,'[3]Congest May00-Oct00'!$A$1:$I$65536,COLUMN('[3]Congest May00-Oct00'!I$1:I$65536),FALSE)-VLOOKUP($E75,'[3]Congest May00-Oct00'!$A$1:$I$65536,COLUMN('[3]Congest May00-Oct00'!I$1:I$65536),FALSE)</f>
        <v>0</v>
      </c>
      <c r="U75" s="53">
        <f>VLOOKUP($A75,'[3]Congest Nov00-Apr01'!$A$1:$I$65536,COLUMN('[3]Congest Nov00-Apr01'!D$1:D$65536),FALSE)-VLOOKUP($E75,'[3]Congest Nov00-Apr01'!$A$1:$I$65536,COLUMN('[3]Congest Nov00-Apr01'!D$1:D$65536),FALSE)</f>
        <v>0</v>
      </c>
      <c r="V75" s="53">
        <f>VLOOKUP($A75,'[3]Congest Nov00-Apr01'!$A$1:$I$65536,COLUMN('[3]Congest Nov00-Apr01'!E$1:E$65536),FALSE)-VLOOKUP($E75,'[3]Congest Nov00-Apr01'!$A$1:$I$65536,COLUMN('[3]Congest Nov00-Apr01'!E$1:E$65536),FALSE)</f>
        <v>0</v>
      </c>
      <c r="W75" s="53">
        <f>VLOOKUP($A75,'[3]Congest Nov00-Apr01'!$A$1:$I$65536,COLUMN('[3]Congest Nov00-Apr01'!F$1:F$65536),FALSE)-VLOOKUP($E75,'[3]Congest Nov00-Apr01'!$A$1:$I$65536,COLUMN('[3]Congest Nov00-Apr01'!F$1:F$65536),FALSE)</f>
        <v>0</v>
      </c>
      <c r="X75" s="53">
        <f>VLOOKUP($A75,'[3]Congest Nov00-Apr01'!$A$1:$I$65536,COLUMN('[3]Congest Nov00-Apr01'!G$1:G$65536),FALSE)-VLOOKUP($E75,'[3]Congest Nov00-Apr01'!$A$1:$I$65536,COLUMN('[3]Congest Nov00-Apr01'!G$1:G$65536),FALSE)</f>
        <v>0</v>
      </c>
      <c r="Y75" s="53">
        <f>VLOOKUP($A75,'[3]Congest Nov00-Apr01'!$A$1:$I$65536,COLUMN('[3]Congest Nov00-Apr01'!H$1:H$65536),FALSE)-VLOOKUP($E75,'[3]Congest Nov00-Apr01'!$A$1:$I$65536,COLUMN('[3]Congest Nov00-Apr01'!H$1:H$65536),FALSE)</f>
        <v>0</v>
      </c>
      <c r="Z75" s="53">
        <f>VLOOKUP($A75,'[3]Congest Nov00-Apr01'!$A$1:$I$65536,COLUMN('[3]Congest Nov00-Apr01'!I$1:I$65536),FALSE)-VLOOKUP($E75,'[3]Congest Nov00-Apr01'!$A$1:$I$65536,COLUMN('[3]Congest Nov00-Apr01'!I$1:I$65536),FALSE)</f>
        <v>0</v>
      </c>
      <c r="AA75" s="19">
        <f>VLOOKUP($A75,'[3]Congest May01-Oct01'!$A$1:$I$65536,COLUMN('[3]Congest May01-Oct01'!D$1:D$65536),FALSE)-VLOOKUP($E75,'[3]Congest May01-Oct01'!$A$1:$I$65536,COLUMN('[3]Congest May01-Oct01'!D$1:D$65536),FALSE)</f>
        <v>0</v>
      </c>
      <c r="AB75" s="19">
        <f>VLOOKUP($A75,'[3]Congest May01-Oct01'!$A$1:$I$65536,COLUMN('[3]Congest May01-Oct01'!E$1:E$65536),FALSE)-VLOOKUP($E75,'[3]Congest May01-Oct01'!$A$1:$I$65536,COLUMN('[3]Congest May01-Oct01'!E$1:E$65536),FALSE)</f>
        <v>0</v>
      </c>
      <c r="AC75" s="19">
        <f>VLOOKUP($A75,'[3]Congest May01-Oct01'!$A$1:$I$65536,COLUMN('[3]Congest May01-Oct01'!F$1:F$65536),FALSE)-VLOOKUP($E75,'[3]Congest May01-Oct01'!$A$1:$I$65536,COLUMN('[3]Congest May01-Oct01'!F$1:F$65536),FALSE)</f>
        <v>0</v>
      </c>
      <c r="AD75" s="19">
        <f>VLOOKUP($A75,'[3]Congest May01-Oct01'!$A$1:$I$65536,COLUMN('[3]Congest May01-Oct01'!G$1:G$65536),FALSE)-VLOOKUP($E75,'[3]Congest May01-Oct01'!$A$1:$I$65536,COLUMN('[3]Congest May01-Oct01'!G$1:G$65536),FALSE)</f>
        <v>0</v>
      </c>
      <c r="AE75" s="19">
        <f>VLOOKUP($A75,'[3]Congest May01-Oct01'!$A$1:$I$65536,COLUMN('[3]Congest May01-Oct01'!H$1:H$65536),FALSE)-VLOOKUP($E75,'[3]Congest May01-Oct01'!$A$1:$I$65536,COLUMN('[3]Congest May01-Oct01'!H$1:H$65536),FALSE)</f>
        <v>0</v>
      </c>
      <c r="AF75" s="19">
        <f>VLOOKUP($A75,'[3]Congest May01-Oct01'!$A$1:$I$65536,COLUMN('[3]Congest May01-Oct01'!I$1:I$65536),FALSE)-VLOOKUP($E75,'[3]Congest May01-Oct01'!$A$1:$I$65536,COLUMN('[3]Congest May01-Oct01'!I$1:I$65536),FALSE)</f>
        <v>0</v>
      </c>
      <c r="AG75" s="23">
        <f t="shared" si="7"/>
        <v>0</v>
      </c>
      <c r="AI75" s="32">
        <f>-4226.32-1992.02</f>
        <v>-6218.34</v>
      </c>
      <c r="AJ75" s="32">
        <f>+H75*SUM(O75:AE75)</f>
        <v>0</v>
      </c>
      <c r="AK75" s="32">
        <f t="shared" si="6"/>
        <v>6218.34</v>
      </c>
      <c r="AL75" s="32"/>
      <c r="AQ75" s="19"/>
    </row>
    <row r="76" spans="1:43" x14ac:dyDescent="0.25">
      <c r="A76" s="3">
        <v>24079</v>
      </c>
      <c r="B76" s="3" t="s">
        <v>120</v>
      </c>
      <c r="C76" s="3" t="str">
        <f>+VLOOKUP(A76,[3]Congest!$A$1:$C$65536,3,FALSE)</f>
        <v>N.Y.C.</v>
      </c>
      <c r="D76" s="3"/>
      <c r="E76" s="7">
        <v>23512</v>
      </c>
      <c r="F76" s="4" t="s">
        <v>3</v>
      </c>
      <c r="G76" s="3" t="str">
        <f>+VLOOKUP(E76,[3]Congest!$A$1:$C$65536,3,FALSE)</f>
        <v>N.Y.C.</v>
      </c>
      <c r="H76" s="8">
        <v>10</v>
      </c>
      <c r="N76" s="7">
        <v>10</v>
      </c>
      <c r="O76" s="57">
        <f>VLOOKUP($A76,'[3]Congest May00-Oct00'!$A$1:$I$65536,COLUMN('[3]Congest May00-Oct00'!D$1:D$65536),FALSE)-VLOOKUP($E76,'[3]Congest May00-Oct00'!$A$1:$I$65536,COLUMN('[3]Congest May00-Oct00'!D$1:D$65536),FALSE)</f>
        <v>0</v>
      </c>
      <c r="P76" s="19">
        <f>VLOOKUP($A76,'[3]Congest May00-Oct00'!$A$1:$I$65536,COLUMN('[3]Congest May00-Oct00'!E$1:E$65536),FALSE)-VLOOKUP($E76,'[3]Congest May00-Oct00'!$A$1:$I$65536,COLUMN('[3]Congest May00-Oct00'!E$1:E$65536),FALSE)</f>
        <v>0</v>
      </c>
      <c r="Q76" s="19">
        <f>VLOOKUP($A76,'[3]Congest May00-Oct00'!$A$1:$I$65536,COLUMN('[3]Congest May00-Oct00'!F$1:F$65536),FALSE)-VLOOKUP($E76,'[3]Congest May00-Oct00'!$A$1:$I$65536,COLUMN('[3]Congest May00-Oct00'!F$1:F$65536),FALSE)</f>
        <v>0</v>
      </c>
      <c r="R76" s="19">
        <f>VLOOKUP($A76,'[3]Congest May00-Oct00'!$A$1:$I$65536,COLUMN('[3]Congest May00-Oct00'!G$1:G$65536),FALSE)-VLOOKUP($E76,'[3]Congest May00-Oct00'!$A$1:$I$65536,COLUMN('[3]Congest May00-Oct00'!G$1:G$65536),FALSE)</f>
        <v>0</v>
      </c>
      <c r="S76" s="19">
        <f>VLOOKUP($A76,'[3]Congest May00-Oct00'!$A$1:$I$65536,COLUMN('[3]Congest May00-Oct00'!H$1:H$65536),FALSE)-VLOOKUP($E76,'[3]Congest May00-Oct00'!$A$1:$I$65536,COLUMN('[3]Congest May00-Oct00'!H$1:H$65536),FALSE)</f>
        <v>0</v>
      </c>
      <c r="T76" s="19">
        <f>VLOOKUP($A76,'[3]Congest May00-Oct00'!$A$1:$I$65536,COLUMN('[3]Congest May00-Oct00'!I$1:I$65536),FALSE)-VLOOKUP($E76,'[3]Congest May00-Oct00'!$A$1:$I$65536,COLUMN('[3]Congest May00-Oct00'!I$1:I$65536),FALSE)</f>
        <v>0</v>
      </c>
      <c r="U76" s="53">
        <f>VLOOKUP($A76,'[3]Congest Nov00-Apr01'!$A$1:$I$65536,COLUMN('[3]Congest Nov00-Apr01'!D$1:D$65536),FALSE)-VLOOKUP($E76,'[3]Congest Nov00-Apr01'!$A$1:$I$65536,COLUMN('[3]Congest Nov00-Apr01'!D$1:D$65536),FALSE)</f>
        <v>-25.259999999999764</v>
      </c>
      <c r="V76" s="53">
        <f>VLOOKUP($A76,'[3]Congest Nov00-Apr01'!$A$1:$I$65536,COLUMN('[3]Congest Nov00-Apr01'!E$1:E$65536),FALSE)-VLOOKUP($E76,'[3]Congest Nov00-Apr01'!$A$1:$I$65536,COLUMN('[3]Congest Nov00-Apr01'!E$1:E$65536),FALSE)</f>
        <v>0</v>
      </c>
      <c r="W76" s="53">
        <f>VLOOKUP($A76,'[3]Congest Nov00-Apr01'!$A$1:$I$65536,COLUMN('[3]Congest Nov00-Apr01'!F$1:F$65536),FALSE)-VLOOKUP($E76,'[3]Congest Nov00-Apr01'!$A$1:$I$65536,COLUMN('[3]Congest Nov00-Apr01'!F$1:F$65536),FALSE)</f>
        <v>0</v>
      </c>
      <c r="X76" s="53">
        <f>VLOOKUP($A76,'[3]Congest Nov00-Apr01'!$A$1:$I$65536,COLUMN('[3]Congest Nov00-Apr01'!G$1:G$65536),FALSE)-VLOOKUP($E76,'[3]Congest Nov00-Apr01'!$A$1:$I$65536,COLUMN('[3]Congest Nov00-Apr01'!G$1:G$65536),FALSE)</f>
        <v>0</v>
      </c>
      <c r="Y76" s="53">
        <f>VLOOKUP($A76,'[3]Congest Nov00-Apr01'!$A$1:$I$65536,COLUMN('[3]Congest Nov00-Apr01'!H$1:H$65536),FALSE)-VLOOKUP($E76,'[3]Congest Nov00-Apr01'!$A$1:$I$65536,COLUMN('[3]Congest Nov00-Apr01'!H$1:H$65536),FALSE)</f>
        <v>0</v>
      </c>
      <c r="Z76" s="53">
        <f>VLOOKUP($A76,'[3]Congest Nov00-Apr01'!$A$1:$I$65536,COLUMN('[3]Congest Nov00-Apr01'!I$1:I$65536),FALSE)-VLOOKUP($E76,'[3]Congest Nov00-Apr01'!$A$1:$I$65536,COLUMN('[3]Congest Nov00-Apr01'!I$1:I$65536),FALSE)</f>
        <v>0</v>
      </c>
      <c r="AA76" s="19">
        <f>VLOOKUP($A76,'[3]Congest May01-Oct01'!$A$1:$I$65536,COLUMN('[3]Congest May01-Oct01'!D$1:D$65536),FALSE)-VLOOKUP($E76,'[3]Congest May01-Oct01'!$A$1:$I$65536,COLUMN('[3]Congest May01-Oct01'!D$1:D$65536),FALSE)</f>
        <v>0</v>
      </c>
      <c r="AB76" s="19">
        <f>VLOOKUP($A76,'[3]Congest May01-Oct01'!$A$1:$I$65536,COLUMN('[3]Congest May01-Oct01'!E$1:E$65536),FALSE)-VLOOKUP($E76,'[3]Congest May01-Oct01'!$A$1:$I$65536,COLUMN('[3]Congest May01-Oct01'!E$1:E$65536),FALSE)</f>
        <v>0</v>
      </c>
      <c r="AC76" s="19">
        <f>VLOOKUP($A76,'[3]Congest May01-Oct01'!$A$1:$I$65536,COLUMN('[3]Congest May01-Oct01'!F$1:F$65536),FALSE)-VLOOKUP($E76,'[3]Congest May01-Oct01'!$A$1:$I$65536,COLUMN('[3]Congest May01-Oct01'!F$1:F$65536),FALSE)</f>
        <v>0</v>
      </c>
      <c r="AD76" s="19">
        <f>VLOOKUP($A76,'[3]Congest May01-Oct01'!$A$1:$I$65536,COLUMN('[3]Congest May01-Oct01'!G$1:G$65536),FALSE)-VLOOKUP($E76,'[3]Congest May01-Oct01'!$A$1:$I$65536,COLUMN('[3]Congest May01-Oct01'!G$1:G$65536),FALSE)</f>
        <v>0</v>
      </c>
      <c r="AE76" s="19">
        <f>VLOOKUP($A76,'[3]Congest May01-Oct01'!$A$1:$I$65536,COLUMN('[3]Congest May01-Oct01'!H$1:H$65536),FALSE)-VLOOKUP($E76,'[3]Congest May01-Oct01'!$A$1:$I$65536,COLUMN('[3]Congest May01-Oct01'!H$1:H$65536),FALSE)</f>
        <v>0</v>
      </c>
      <c r="AF76" s="19">
        <f>VLOOKUP($A76,'[3]Congest May01-Oct01'!$A$1:$I$65536,COLUMN('[3]Congest May01-Oct01'!I$1:I$65536),FALSE)-VLOOKUP($E76,'[3]Congest May01-Oct01'!$A$1:$I$65536,COLUMN('[3]Congest May01-Oct01'!I$1:I$65536),FALSE)</f>
        <v>0</v>
      </c>
      <c r="AG76" s="23">
        <f t="shared" si="7"/>
        <v>-25.259999999999764</v>
      </c>
      <c r="AI76" s="32">
        <v>16.600000000000001</v>
      </c>
      <c r="AJ76" s="32">
        <f>+H76*SUM(U76:AE76)</f>
        <v>-252.59999999999764</v>
      </c>
      <c r="AK76" s="32">
        <f t="shared" si="6"/>
        <v>-269.19999999999766</v>
      </c>
      <c r="AL76" s="32"/>
      <c r="AQ76" s="19"/>
    </row>
    <row r="77" spans="1:43" x14ac:dyDescent="0.25">
      <c r="A77" s="3">
        <v>24079</v>
      </c>
      <c r="B77" s="3" t="s">
        <v>120</v>
      </c>
      <c r="C77" s="3" t="str">
        <f>+VLOOKUP(A77,[3]Congest!$A$1:$C$65536,3,FALSE)</f>
        <v>N.Y.C.</v>
      </c>
      <c r="D77" s="3"/>
      <c r="E77" s="7">
        <v>23520</v>
      </c>
      <c r="F77" s="4" t="s">
        <v>24</v>
      </c>
      <c r="G77" s="3" t="str">
        <f>+VLOOKUP(E77,[3]Congest!$A$1:$C$65536,3,FALSE)</f>
        <v>N.Y.C.</v>
      </c>
      <c r="H77" s="8">
        <v>10</v>
      </c>
      <c r="N77" s="7">
        <v>10</v>
      </c>
      <c r="O77" s="57">
        <f>VLOOKUP($A77,'[3]Congest May00-Oct00'!$A$1:$I$65536,COLUMN('[3]Congest May00-Oct00'!D$1:D$65536),FALSE)-VLOOKUP($E77,'[3]Congest May00-Oct00'!$A$1:$I$65536,COLUMN('[3]Congest May00-Oct00'!D$1:D$65536),FALSE)</f>
        <v>0</v>
      </c>
      <c r="P77" s="19">
        <f>VLOOKUP($A77,'[3]Congest May00-Oct00'!$A$1:$I$65536,COLUMN('[3]Congest May00-Oct00'!E$1:E$65536),FALSE)-VLOOKUP($E77,'[3]Congest May00-Oct00'!$A$1:$I$65536,COLUMN('[3]Congest May00-Oct00'!E$1:E$65536),FALSE)</f>
        <v>0</v>
      </c>
      <c r="Q77" s="19">
        <f>VLOOKUP($A77,'[3]Congest May00-Oct00'!$A$1:$I$65536,COLUMN('[3]Congest May00-Oct00'!F$1:F$65536),FALSE)-VLOOKUP($E77,'[3]Congest May00-Oct00'!$A$1:$I$65536,COLUMN('[3]Congest May00-Oct00'!F$1:F$65536),FALSE)</f>
        <v>0</v>
      </c>
      <c r="R77" s="19">
        <f>VLOOKUP($A77,'[3]Congest May00-Oct00'!$A$1:$I$65536,COLUMN('[3]Congest May00-Oct00'!G$1:G$65536),FALSE)-VLOOKUP($E77,'[3]Congest May00-Oct00'!$A$1:$I$65536,COLUMN('[3]Congest May00-Oct00'!G$1:G$65536),FALSE)</f>
        <v>0</v>
      </c>
      <c r="S77" s="19">
        <f>VLOOKUP($A77,'[3]Congest May00-Oct00'!$A$1:$I$65536,COLUMN('[3]Congest May00-Oct00'!H$1:H$65536),FALSE)-VLOOKUP($E77,'[3]Congest May00-Oct00'!$A$1:$I$65536,COLUMN('[3]Congest May00-Oct00'!H$1:H$65536),FALSE)</f>
        <v>0</v>
      </c>
      <c r="T77" s="19">
        <f>VLOOKUP($A77,'[3]Congest May00-Oct00'!$A$1:$I$65536,COLUMN('[3]Congest May00-Oct00'!I$1:I$65536),FALSE)-VLOOKUP($E77,'[3]Congest May00-Oct00'!$A$1:$I$65536,COLUMN('[3]Congest May00-Oct00'!I$1:I$65536),FALSE)</f>
        <v>0</v>
      </c>
      <c r="U77" s="53">
        <f>VLOOKUP($A77,'[3]Congest Nov00-Apr01'!$A$1:$I$65536,COLUMN('[3]Congest Nov00-Apr01'!D$1:D$65536),FALSE)-VLOOKUP($E77,'[3]Congest Nov00-Apr01'!$A$1:$I$65536,COLUMN('[3]Congest Nov00-Apr01'!D$1:D$65536),FALSE)</f>
        <v>0</v>
      </c>
      <c r="V77" s="53">
        <f>VLOOKUP($A77,'[3]Congest Nov00-Apr01'!$A$1:$I$65536,COLUMN('[3]Congest Nov00-Apr01'!E$1:E$65536),FALSE)-VLOOKUP($E77,'[3]Congest Nov00-Apr01'!$A$1:$I$65536,COLUMN('[3]Congest Nov00-Apr01'!E$1:E$65536),FALSE)</f>
        <v>0</v>
      </c>
      <c r="W77" s="53">
        <f>VLOOKUP($A77,'[3]Congest Nov00-Apr01'!$A$1:$I$65536,COLUMN('[3]Congest Nov00-Apr01'!F$1:F$65536),FALSE)-VLOOKUP($E77,'[3]Congest Nov00-Apr01'!$A$1:$I$65536,COLUMN('[3]Congest Nov00-Apr01'!F$1:F$65536),FALSE)</f>
        <v>0</v>
      </c>
      <c r="X77" s="53">
        <f>VLOOKUP($A77,'[3]Congest Nov00-Apr01'!$A$1:$I$65536,COLUMN('[3]Congest Nov00-Apr01'!G$1:G$65536),FALSE)-VLOOKUP($E77,'[3]Congest Nov00-Apr01'!$A$1:$I$65536,COLUMN('[3]Congest Nov00-Apr01'!G$1:G$65536),FALSE)</f>
        <v>0</v>
      </c>
      <c r="Y77" s="53">
        <f>VLOOKUP($A77,'[3]Congest Nov00-Apr01'!$A$1:$I$65536,COLUMN('[3]Congest Nov00-Apr01'!H$1:H$65536),FALSE)-VLOOKUP($E77,'[3]Congest Nov00-Apr01'!$A$1:$I$65536,COLUMN('[3]Congest Nov00-Apr01'!H$1:H$65536),FALSE)</f>
        <v>0</v>
      </c>
      <c r="Z77" s="53">
        <f>VLOOKUP($A77,'[3]Congest Nov00-Apr01'!$A$1:$I$65536,COLUMN('[3]Congest Nov00-Apr01'!I$1:I$65536),FALSE)-VLOOKUP($E77,'[3]Congest Nov00-Apr01'!$A$1:$I$65536,COLUMN('[3]Congest Nov00-Apr01'!I$1:I$65536),FALSE)</f>
        <v>0</v>
      </c>
      <c r="AA77" s="19">
        <f>VLOOKUP($A77,'[3]Congest May01-Oct01'!$A$1:$I$65536,COLUMN('[3]Congest May01-Oct01'!D$1:D$65536),FALSE)-VLOOKUP($E77,'[3]Congest May01-Oct01'!$A$1:$I$65536,COLUMN('[3]Congest May01-Oct01'!D$1:D$65536),FALSE)</f>
        <v>0</v>
      </c>
      <c r="AB77" s="19">
        <f>VLOOKUP($A77,'[3]Congest May01-Oct01'!$A$1:$I$65536,COLUMN('[3]Congest May01-Oct01'!E$1:E$65536),FALSE)-VLOOKUP($E77,'[3]Congest May01-Oct01'!$A$1:$I$65536,COLUMN('[3]Congest May01-Oct01'!E$1:E$65536),FALSE)</f>
        <v>0</v>
      </c>
      <c r="AC77" s="19">
        <f>VLOOKUP($A77,'[3]Congest May01-Oct01'!$A$1:$I$65536,COLUMN('[3]Congest May01-Oct01'!F$1:F$65536),FALSE)-VLOOKUP($E77,'[3]Congest May01-Oct01'!$A$1:$I$65536,COLUMN('[3]Congest May01-Oct01'!F$1:F$65536),FALSE)</f>
        <v>0</v>
      </c>
      <c r="AD77" s="19">
        <f>VLOOKUP($A77,'[3]Congest May01-Oct01'!$A$1:$I$65536,COLUMN('[3]Congest May01-Oct01'!G$1:G$65536),FALSE)-VLOOKUP($E77,'[3]Congest May01-Oct01'!$A$1:$I$65536,COLUMN('[3]Congest May01-Oct01'!G$1:G$65536),FALSE)</f>
        <v>0</v>
      </c>
      <c r="AE77" s="19">
        <f>VLOOKUP($A77,'[3]Congest May01-Oct01'!$A$1:$I$65536,COLUMN('[3]Congest May01-Oct01'!H$1:H$65536),FALSE)-VLOOKUP($E77,'[3]Congest May01-Oct01'!$A$1:$I$65536,COLUMN('[3]Congest May01-Oct01'!H$1:H$65536),FALSE)</f>
        <v>0</v>
      </c>
      <c r="AF77" s="19">
        <f>VLOOKUP($A77,'[3]Congest May01-Oct01'!$A$1:$I$65536,COLUMN('[3]Congest May01-Oct01'!I$1:I$65536),FALSE)-VLOOKUP($E77,'[3]Congest May01-Oct01'!$A$1:$I$65536,COLUMN('[3]Congest May01-Oct01'!I$1:I$65536),FALSE)</f>
        <v>0</v>
      </c>
      <c r="AG77" s="23">
        <f t="shared" si="7"/>
        <v>0</v>
      </c>
      <c r="AI77" s="32">
        <v>16.600000000000001</v>
      </c>
      <c r="AJ77" s="32">
        <f>+H77*SUM(U77:AE77)</f>
        <v>0</v>
      </c>
      <c r="AK77" s="32">
        <f t="shared" si="6"/>
        <v>-16.600000000000001</v>
      </c>
      <c r="AL77" s="32"/>
      <c r="AQ77" s="19"/>
    </row>
    <row r="78" spans="1:43" x14ac:dyDescent="0.25">
      <c r="A78" s="3">
        <v>24138</v>
      </c>
      <c r="B78" s="3" t="s">
        <v>11</v>
      </c>
      <c r="C78" s="3" t="str">
        <f>+VLOOKUP(A78,[3]Congest!$A$1:$C$65536,3,FALSE)</f>
        <v>N.Y.C.</v>
      </c>
      <c r="D78" s="3"/>
      <c r="E78" s="7">
        <v>23541</v>
      </c>
      <c r="F78" s="4" t="s">
        <v>9</v>
      </c>
      <c r="G78" s="3" t="str">
        <f>+VLOOKUP(E78,[3]Congest!$A$1:$C$65536,3,FALSE)</f>
        <v>N.Y.C.</v>
      </c>
      <c r="H78" s="8">
        <v>6</v>
      </c>
      <c r="K78" s="7">
        <v>-1</v>
      </c>
      <c r="N78" s="7">
        <v>7</v>
      </c>
      <c r="O78" s="57">
        <f>VLOOKUP($A78,'[3]Congest May00-Oct00'!$A$1:$I$65536,COLUMN('[3]Congest May00-Oct00'!D$1:D$65536),FALSE)-VLOOKUP($E78,'[3]Congest May00-Oct00'!$A$1:$I$65536,COLUMN('[3]Congest May00-Oct00'!D$1:D$65536),FALSE)</f>
        <v>-3.999999999996362E-2</v>
      </c>
      <c r="P78" s="19">
        <f>VLOOKUP($A78,'[3]Congest May00-Oct00'!$A$1:$I$65536,COLUMN('[3]Congest May00-Oct00'!E$1:E$65536),FALSE)-VLOOKUP($E78,'[3]Congest May00-Oct00'!$A$1:$I$65536,COLUMN('[3]Congest May00-Oct00'!E$1:E$65536),FALSE)</f>
        <v>5.1700000000018917</v>
      </c>
      <c r="Q78" s="19">
        <f>VLOOKUP($A78,'[3]Congest May00-Oct00'!$A$1:$I$65536,COLUMN('[3]Congest May00-Oct00'!F$1:F$65536),FALSE)-VLOOKUP($E78,'[3]Congest May00-Oct00'!$A$1:$I$65536,COLUMN('[3]Congest May00-Oct00'!F$1:F$65536),FALSE)</f>
        <v>0.19999999999890861</v>
      </c>
      <c r="R78" s="19">
        <f>VLOOKUP($A78,'[3]Congest May00-Oct00'!$A$1:$I$65536,COLUMN('[3]Congest May00-Oct00'!G$1:G$65536),FALSE)-VLOOKUP($E78,'[3]Congest May00-Oct00'!$A$1:$I$65536,COLUMN('[3]Congest May00-Oct00'!G$1:G$65536),FALSE)</f>
        <v>0.51000000000203727</v>
      </c>
      <c r="S78" s="19">
        <f>VLOOKUP($A78,'[3]Congest May00-Oct00'!$A$1:$I$65536,COLUMN('[3]Congest May00-Oct00'!H$1:H$65536),FALSE)-VLOOKUP($E78,'[3]Congest May00-Oct00'!$A$1:$I$65536,COLUMN('[3]Congest May00-Oct00'!H$1:H$65536),FALSE)</f>
        <v>0.56999999999970896</v>
      </c>
      <c r="T78" s="19">
        <f>VLOOKUP($A78,'[3]Congest May00-Oct00'!$A$1:$I$65536,COLUMN('[3]Congest May00-Oct00'!I$1:I$65536),FALSE)-VLOOKUP($E78,'[3]Congest May00-Oct00'!$A$1:$I$65536,COLUMN('[3]Congest May00-Oct00'!I$1:I$65536),FALSE)</f>
        <v>-1.7699999999999818</v>
      </c>
      <c r="U78" s="53">
        <f>VLOOKUP($A78,'[3]Congest Nov00-Apr01'!$A$1:$I$65536,COLUMN('[3]Congest Nov00-Apr01'!D$1:D$65536),FALSE)-VLOOKUP($E78,'[3]Congest Nov00-Apr01'!$A$1:$I$65536,COLUMN('[3]Congest Nov00-Apr01'!D$1:D$65536),FALSE)</f>
        <v>-4.080000000000382</v>
      </c>
      <c r="V78" s="53">
        <f>VLOOKUP($A78,'[3]Congest Nov00-Apr01'!$A$1:$I$65536,COLUMN('[3]Congest Nov00-Apr01'!E$1:E$65536),FALSE)-VLOOKUP($E78,'[3]Congest Nov00-Apr01'!$A$1:$I$65536,COLUMN('[3]Congest Nov00-Apr01'!E$1:E$65536),FALSE)</f>
        <v>-66.729999999999791</v>
      </c>
      <c r="W78" s="53">
        <f>VLOOKUP($A78,'[3]Congest Nov00-Apr01'!$A$1:$I$65536,COLUMN('[3]Congest Nov00-Apr01'!F$1:F$65536),FALSE)-VLOOKUP($E78,'[3]Congest Nov00-Apr01'!$A$1:$I$65536,COLUMN('[3]Congest Nov00-Apr01'!F$1:F$65536),FALSE)</f>
        <v>0</v>
      </c>
      <c r="X78" s="53">
        <f>VLOOKUP($A78,'[3]Congest Nov00-Apr01'!$A$1:$I$65536,COLUMN('[3]Congest Nov00-Apr01'!G$1:G$65536),FALSE)-VLOOKUP($E78,'[3]Congest Nov00-Apr01'!$A$1:$I$65536,COLUMN('[3]Congest Nov00-Apr01'!G$1:G$65536),FALSE)</f>
        <v>0</v>
      </c>
      <c r="Y78" s="53">
        <f>VLOOKUP($A78,'[3]Congest Nov00-Apr01'!$A$1:$I$65536,COLUMN('[3]Congest Nov00-Apr01'!H$1:H$65536),FALSE)-VLOOKUP($E78,'[3]Congest Nov00-Apr01'!$A$1:$I$65536,COLUMN('[3]Congest Nov00-Apr01'!H$1:H$65536),FALSE)</f>
        <v>0</v>
      </c>
      <c r="Z78" s="53">
        <f>VLOOKUP($A78,'[3]Congest Nov00-Apr01'!$A$1:$I$65536,COLUMN('[3]Congest Nov00-Apr01'!I$1:I$65536),FALSE)-VLOOKUP($E78,'[3]Congest Nov00-Apr01'!$A$1:$I$65536,COLUMN('[3]Congest Nov00-Apr01'!I$1:I$65536),FALSE)</f>
        <v>-15.179999999999382</v>
      </c>
      <c r="AA78" s="19">
        <f>VLOOKUP($A78,'[3]Congest May01-Oct01'!$A$1:$I$65536,COLUMN('[3]Congest May01-Oct01'!D$1:D$65536),FALSE)-VLOOKUP($E78,'[3]Congest May01-Oct01'!$A$1:$I$65536,COLUMN('[3]Congest May01-Oct01'!D$1:D$65536),FALSE)</f>
        <v>0</v>
      </c>
      <c r="AB78" s="19">
        <f>VLOOKUP($A78,'[3]Congest May01-Oct01'!$A$1:$I$65536,COLUMN('[3]Congest May01-Oct01'!E$1:E$65536),FALSE)-VLOOKUP($E78,'[3]Congest May01-Oct01'!$A$1:$I$65536,COLUMN('[3]Congest May01-Oct01'!E$1:E$65536),FALSE)</f>
        <v>0</v>
      </c>
      <c r="AC78" s="19">
        <f>VLOOKUP($A78,'[3]Congest May01-Oct01'!$A$1:$I$65536,COLUMN('[3]Congest May01-Oct01'!F$1:F$65536),FALSE)-VLOOKUP($E78,'[3]Congest May01-Oct01'!$A$1:$I$65536,COLUMN('[3]Congest May01-Oct01'!F$1:F$65536),FALSE)</f>
        <v>0</v>
      </c>
      <c r="AD78" s="19">
        <f>VLOOKUP($A78,'[3]Congest May01-Oct01'!$A$1:$I$65536,COLUMN('[3]Congest May01-Oct01'!G$1:G$65536),FALSE)-VLOOKUP($E78,'[3]Congest May01-Oct01'!$A$1:$I$65536,COLUMN('[3]Congest May01-Oct01'!G$1:G$65536),FALSE)</f>
        <v>0</v>
      </c>
      <c r="AE78" s="19">
        <f>VLOOKUP($A78,'[3]Congest May01-Oct01'!$A$1:$I$65536,COLUMN('[3]Congest May01-Oct01'!H$1:H$65536),FALSE)-VLOOKUP($E78,'[3]Congest May01-Oct01'!$A$1:$I$65536,COLUMN('[3]Congest May01-Oct01'!H$1:H$65536),FALSE)</f>
        <v>0</v>
      </c>
      <c r="AF78" s="19">
        <f>VLOOKUP($A78,'[3]Congest May01-Oct01'!$A$1:$I$65536,COLUMN('[3]Congest May01-Oct01'!I$1:I$65536),FALSE)-VLOOKUP($E78,'[3]Congest May01-Oct01'!$A$1:$I$65536,COLUMN('[3]Congest May01-Oct01'!I$1:I$65536),FALSE)</f>
        <v>0</v>
      </c>
      <c r="AG78" s="23">
        <f t="shared" si="7"/>
        <v>-87.189999999999827</v>
      </c>
      <c r="AI78" s="32">
        <f>29.99-1448</f>
        <v>-1418.01</v>
      </c>
      <c r="AJ78" s="32">
        <f>+H78*SUM(U78:AE78)</f>
        <v>-515.93999999999733</v>
      </c>
      <c r="AK78" s="32">
        <f t="shared" si="6"/>
        <v>902.07000000000266</v>
      </c>
      <c r="AL78" s="32"/>
      <c r="AQ78" s="19"/>
    </row>
    <row r="79" spans="1:43" x14ac:dyDescent="0.25">
      <c r="A79" s="3">
        <v>24138</v>
      </c>
      <c r="B79" s="3" t="s">
        <v>11</v>
      </c>
      <c r="C79" s="3" t="str">
        <f>+VLOOKUP(A79,[3]Congest!$A$1:$C$65536,3,FALSE)</f>
        <v>N.Y.C.</v>
      </c>
      <c r="D79" s="3"/>
      <c r="E79" s="7">
        <v>24261</v>
      </c>
      <c r="F79" s="4" t="s">
        <v>101</v>
      </c>
      <c r="G79" s="3" t="str">
        <f>+VLOOKUP(E79,[3]Congest!$A$1:$C$65536,3,FALSE)</f>
        <v>N.Y.C.</v>
      </c>
      <c r="H79" s="8">
        <v>3</v>
      </c>
      <c r="K79" s="7">
        <v>3</v>
      </c>
      <c r="O79" s="57">
        <f>VLOOKUP($A79,'[3]Congest May00-Oct00'!$A$1:$I$65536,COLUMN('[3]Congest May00-Oct00'!D$1:D$65536),FALSE)-VLOOKUP($E79,'[3]Congest May00-Oct00'!$A$1:$I$65536,COLUMN('[3]Congest May00-Oct00'!D$1:D$65536),FALSE)</f>
        <v>-3.999999999996362E-2</v>
      </c>
      <c r="P79" s="19">
        <f>VLOOKUP($A79,'[3]Congest May00-Oct00'!$A$1:$I$65536,COLUMN('[3]Congest May00-Oct00'!E$1:E$65536),FALSE)-VLOOKUP($E79,'[3]Congest May00-Oct00'!$A$1:$I$65536,COLUMN('[3]Congest May00-Oct00'!E$1:E$65536),FALSE)</f>
        <v>10.329999999998108</v>
      </c>
      <c r="Q79" s="19">
        <f>VLOOKUP($A79,'[3]Congest May00-Oct00'!$A$1:$I$65536,COLUMN('[3]Congest May00-Oct00'!F$1:F$65536),FALSE)-VLOOKUP($E79,'[3]Congest May00-Oct00'!$A$1:$I$65536,COLUMN('[3]Congest May00-Oct00'!F$1:F$65536),FALSE)</f>
        <v>1.1499999999978172</v>
      </c>
      <c r="R79" s="19">
        <f>VLOOKUP($A79,'[3]Congest May00-Oct00'!$A$1:$I$65536,COLUMN('[3]Congest May00-Oct00'!G$1:G$65536),FALSE)-VLOOKUP($E79,'[3]Congest May00-Oct00'!$A$1:$I$65536,COLUMN('[3]Congest May00-Oct00'!G$1:G$65536),FALSE)</f>
        <v>1.2400000000034197</v>
      </c>
      <c r="S79" s="19">
        <f>VLOOKUP($A79,'[3]Congest May00-Oct00'!$A$1:$I$65536,COLUMN('[3]Congest May00-Oct00'!H$1:H$65536),FALSE)-VLOOKUP($E79,'[3]Congest May00-Oct00'!$A$1:$I$65536,COLUMN('[3]Congest May00-Oct00'!H$1:H$65536),FALSE)</f>
        <v>0.17000000000052751</v>
      </c>
      <c r="T79" s="19">
        <f>VLOOKUP($A79,'[3]Congest May00-Oct00'!$A$1:$I$65536,COLUMN('[3]Congest May00-Oct00'!I$1:I$65536),FALSE)-VLOOKUP($E79,'[3]Congest May00-Oct00'!$A$1:$I$65536,COLUMN('[3]Congest May00-Oct00'!I$1:I$65536),FALSE)</f>
        <v>-3.2699999999999818</v>
      </c>
      <c r="U79" s="53">
        <f>VLOOKUP($A79,'[3]Congest Nov00-Apr01'!$A$1:$I$65536,COLUMN('[3]Congest Nov00-Apr01'!D$1:D$65536),FALSE)-VLOOKUP($E79,'[3]Congest Nov00-Apr01'!$A$1:$I$65536,COLUMN('[3]Congest Nov00-Apr01'!D$1:D$65536),FALSE)</f>
        <v>-7.9200000000005275</v>
      </c>
      <c r="V79" s="53">
        <f>VLOOKUP($A79,'[3]Congest Nov00-Apr01'!$A$1:$I$65536,COLUMN('[3]Congest Nov00-Apr01'!E$1:E$65536),FALSE)-VLOOKUP($E79,'[3]Congest Nov00-Apr01'!$A$1:$I$65536,COLUMN('[3]Congest Nov00-Apr01'!E$1:E$65536),FALSE)</f>
        <v>-127.59999999999991</v>
      </c>
      <c r="W79" s="53">
        <f>VLOOKUP($A79,'[3]Congest Nov00-Apr01'!$A$1:$I$65536,COLUMN('[3]Congest Nov00-Apr01'!F$1:F$65536),FALSE)-VLOOKUP($E79,'[3]Congest Nov00-Apr01'!$A$1:$I$65536,COLUMN('[3]Congest Nov00-Apr01'!F$1:F$65536),FALSE)</f>
        <v>0</v>
      </c>
      <c r="X79" s="53">
        <f>VLOOKUP($A79,'[3]Congest Nov00-Apr01'!$A$1:$I$65536,COLUMN('[3]Congest Nov00-Apr01'!G$1:G$65536),FALSE)-VLOOKUP($E79,'[3]Congest Nov00-Apr01'!$A$1:$I$65536,COLUMN('[3]Congest Nov00-Apr01'!G$1:G$65536),FALSE)</f>
        <v>0</v>
      </c>
      <c r="Y79" s="53">
        <f>VLOOKUP($A79,'[3]Congest Nov00-Apr01'!$A$1:$I$65536,COLUMN('[3]Congest Nov00-Apr01'!H$1:H$65536),FALSE)-VLOOKUP($E79,'[3]Congest Nov00-Apr01'!$A$1:$I$65536,COLUMN('[3]Congest Nov00-Apr01'!H$1:H$65536),FALSE)</f>
        <v>0</v>
      </c>
      <c r="Z79" s="53">
        <f>VLOOKUP($A79,'[3]Congest Nov00-Apr01'!$A$1:$I$65536,COLUMN('[3]Congest Nov00-Apr01'!I$1:I$65536),FALSE)-VLOOKUP($E79,'[3]Congest Nov00-Apr01'!$A$1:$I$65536,COLUMN('[3]Congest Nov00-Apr01'!I$1:I$65536),FALSE)</f>
        <v>0</v>
      </c>
      <c r="AA79" s="19">
        <f>VLOOKUP($A79,'[3]Congest May01-Oct01'!$A$1:$I$65536,COLUMN('[3]Congest May01-Oct01'!D$1:D$65536),FALSE)-VLOOKUP($E79,'[3]Congest May01-Oct01'!$A$1:$I$65536,COLUMN('[3]Congest May01-Oct01'!D$1:D$65536),FALSE)</f>
        <v>0</v>
      </c>
      <c r="AB79" s="19">
        <f>VLOOKUP($A79,'[3]Congest May01-Oct01'!$A$1:$I$65536,COLUMN('[3]Congest May01-Oct01'!E$1:E$65536),FALSE)-VLOOKUP($E79,'[3]Congest May01-Oct01'!$A$1:$I$65536,COLUMN('[3]Congest May01-Oct01'!E$1:E$65536),FALSE)</f>
        <v>0</v>
      </c>
      <c r="AC79" s="19">
        <f>VLOOKUP($A79,'[3]Congest May01-Oct01'!$A$1:$I$65536,COLUMN('[3]Congest May01-Oct01'!F$1:F$65536),FALSE)-VLOOKUP($E79,'[3]Congest May01-Oct01'!$A$1:$I$65536,COLUMN('[3]Congest May01-Oct01'!F$1:F$65536),FALSE)</f>
        <v>0</v>
      </c>
      <c r="AD79" s="19">
        <f>VLOOKUP($A79,'[3]Congest May01-Oct01'!$A$1:$I$65536,COLUMN('[3]Congest May01-Oct01'!G$1:G$65536),FALSE)-VLOOKUP($E79,'[3]Congest May01-Oct01'!$A$1:$I$65536,COLUMN('[3]Congest May01-Oct01'!G$1:G$65536),FALSE)</f>
        <v>0</v>
      </c>
      <c r="AE79" s="19">
        <f>VLOOKUP($A79,'[3]Congest May01-Oct01'!$A$1:$I$65536,COLUMN('[3]Congest May01-Oct01'!H$1:H$65536),FALSE)-VLOOKUP($E79,'[3]Congest May01-Oct01'!$A$1:$I$65536,COLUMN('[3]Congest May01-Oct01'!H$1:H$65536),FALSE)</f>
        <v>0</v>
      </c>
      <c r="AF79" s="19">
        <f>VLOOKUP($A79,'[3]Congest May01-Oct01'!$A$1:$I$65536,COLUMN('[3]Congest May01-Oct01'!I$1:I$65536),FALSE)-VLOOKUP($E79,'[3]Congest May01-Oct01'!$A$1:$I$65536,COLUMN('[3]Congest May01-Oct01'!I$1:I$65536),FALSE)</f>
        <v>0</v>
      </c>
      <c r="AG79" s="23">
        <f t="shared" si="7"/>
        <v>-138.61999999999989</v>
      </c>
      <c r="AI79" s="32">
        <v>-599.97</v>
      </c>
      <c r="AJ79" s="32">
        <f>+K79*SUM(U79:AE79)</f>
        <v>-406.56000000000131</v>
      </c>
      <c r="AK79" s="32">
        <f t="shared" si="6"/>
        <v>193.40999999999872</v>
      </c>
      <c r="AL79" s="32"/>
      <c r="AQ79" s="19"/>
    </row>
    <row r="80" spans="1:43" x14ac:dyDescent="0.25">
      <c r="A80" s="3">
        <v>24227</v>
      </c>
      <c r="B80" s="3" t="s">
        <v>35</v>
      </c>
      <c r="C80" s="3" t="str">
        <f>+VLOOKUP(A80,[3]Congest!$A$1:$C$65536,3,FALSE)</f>
        <v>N.Y.C.</v>
      </c>
      <c r="D80" s="3"/>
      <c r="E80" s="7">
        <v>24107</v>
      </c>
      <c r="F80" s="4" t="s">
        <v>37</v>
      </c>
      <c r="G80" s="3" t="str">
        <f>+VLOOKUP(E80,[3]Congest!$A$1:$C$65536,3,FALSE)</f>
        <v>N.Y.C.</v>
      </c>
      <c r="H80" s="8">
        <v>16</v>
      </c>
      <c r="N80" s="7">
        <v>16</v>
      </c>
      <c r="O80" s="57">
        <f>VLOOKUP($A80,'[3]Congest May00-Oct00'!$A$1:$I$65536,COLUMN('[3]Congest May00-Oct00'!D$1:D$65536),FALSE)-VLOOKUP($E80,'[3]Congest May00-Oct00'!$A$1:$I$65536,COLUMN('[3]Congest May00-Oct00'!D$1:D$65536),FALSE)</f>
        <v>0</v>
      </c>
      <c r="P80" s="19">
        <f>VLOOKUP($A80,'[3]Congest May00-Oct00'!$A$1:$I$65536,COLUMN('[3]Congest May00-Oct00'!E$1:E$65536),FALSE)-VLOOKUP($E80,'[3]Congest May00-Oct00'!$A$1:$I$65536,COLUMN('[3]Congest May00-Oct00'!E$1:E$65536),FALSE)</f>
        <v>0</v>
      </c>
      <c r="Q80" s="19">
        <f>VLOOKUP($A80,'[3]Congest May00-Oct00'!$A$1:$I$65536,COLUMN('[3]Congest May00-Oct00'!F$1:F$65536),FALSE)-VLOOKUP($E80,'[3]Congest May00-Oct00'!$A$1:$I$65536,COLUMN('[3]Congest May00-Oct00'!F$1:F$65536),FALSE)</f>
        <v>0</v>
      </c>
      <c r="R80" s="19">
        <f>VLOOKUP($A80,'[3]Congest May00-Oct00'!$A$1:$I$65536,COLUMN('[3]Congest May00-Oct00'!G$1:G$65536),FALSE)-VLOOKUP($E80,'[3]Congest May00-Oct00'!$A$1:$I$65536,COLUMN('[3]Congest May00-Oct00'!G$1:G$65536),FALSE)</f>
        <v>0</v>
      </c>
      <c r="S80" s="19">
        <f>VLOOKUP($A80,'[3]Congest May00-Oct00'!$A$1:$I$65536,COLUMN('[3]Congest May00-Oct00'!H$1:H$65536),FALSE)-VLOOKUP($E80,'[3]Congest May00-Oct00'!$A$1:$I$65536,COLUMN('[3]Congest May00-Oct00'!H$1:H$65536),FALSE)</f>
        <v>0</v>
      </c>
      <c r="T80" s="19">
        <f>VLOOKUP($A80,'[3]Congest May00-Oct00'!$A$1:$I$65536,COLUMN('[3]Congest May00-Oct00'!I$1:I$65536),FALSE)-VLOOKUP($E80,'[3]Congest May00-Oct00'!$A$1:$I$65536,COLUMN('[3]Congest May00-Oct00'!I$1:I$65536),FALSE)</f>
        <v>0</v>
      </c>
      <c r="U80" s="53">
        <f>VLOOKUP($A80,'[3]Congest Nov00-Apr01'!$A$1:$I$65536,COLUMN('[3]Congest Nov00-Apr01'!D$1:D$65536),FALSE)-VLOOKUP($E80,'[3]Congest Nov00-Apr01'!$A$1:$I$65536,COLUMN('[3]Congest Nov00-Apr01'!D$1:D$65536),FALSE)</f>
        <v>0</v>
      </c>
      <c r="V80" s="53">
        <f>VLOOKUP($A80,'[3]Congest Nov00-Apr01'!$A$1:$I$65536,COLUMN('[3]Congest Nov00-Apr01'!E$1:E$65536),FALSE)-VLOOKUP($E80,'[3]Congest Nov00-Apr01'!$A$1:$I$65536,COLUMN('[3]Congest Nov00-Apr01'!E$1:E$65536),FALSE)</f>
        <v>0</v>
      </c>
      <c r="W80" s="53">
        <f>VLOOKUP($A80,'[3]Congest Nov00-Apr01'!$A$1:$I$65536,COLUMN('[3]Congest Nov00-Apr01'!F$1:F$65536),FALSE)-VLOOKUP($E80,'[3]Congest Nov00-Apr01'!$A$1:$I$65536,COLUMN('[3]Congest Nov00-Apr01'!F$1:F$65536),FALSE)</f>
        <v>0</v>
      </c>
      <c r="X80" s="53">
        <f>VLOOKUP($A80,'[3]Congest Nov00-Apr01'!$A$1:$I$65536,COLUMN('[3]Congest Nov00-Apr01'!G$1:G$65536),FALSE)-VLOOKUP($E80,'[3]Congest Nov00-Apr01'!$A$1:$I$65536,COLUMN('[3]Congest Nov00-Apr01'!G$1:G$65536),FALSE)</f>
        <v>0</v>
      </c>
      <c r="Y80" s="53">
        <f>VLOOKUP($A80,'[3]Congest Nov00-Apr01'!$A$1:$I$65536,COLUMN('[3]Congest Nov00-Apr01'!H$1:H$65536),FALSE)-VLOOKUP($E80,'[3]Congest Nov00-Apr01'!$A$1:$I$65536,COLUMN('[3]Congest Nov00-Apr01'!H$1:H$65536),FALSE)</f>
        <v>0</v>
      </c>
      <c r="Z80" s="53">
        <f>VLOOKUP($A80,'[3]Congest Nov00-Apr01'!$A$1:$I$65536,COLUMN('[3]Congest Nov00-Apr01'!I$1:I$65536),FALSE)-VLOOKUP($E80,'[3]Congest Nov00-Apr01'!$A$1:$I$65536,COLUMN('[3]Congest Nov00-Apr01'!I$1:I$65536),FALSE)</f>
        <v>0</v>
      </c>
      <c r="AA80" s="19">
        <f>VLOOKUP($A80,'[3]Congest May01-Oct01'!$A$1:$I$65536,COLUMN('[3]Congest May01-Oct01'!D$1:D$65536),FALSE)-VLOOKUP($E80,'[3]Congest May01-Oct01'!$A$1:$I$65536,COLUMN('[3]Congest May01-Oct01'!D$1:D$65536),FALSE)</f>
        <v>5.8500000000003638</v>
      </c>
      <c r="AB80" s="19">
        <f>VLOOKUP($A80,'[3]Congest May01-Oct01'!$A$1:$I$65536,COLUMN('[3]Congest May01-Oct01'!E$1:E$65536),FALSE)-VLOOKUP($E80,'[3]Congest May01-Oct01'!$A$1:$I$65536,COLUMN('[3]Congest May01-Oct01'!E$1:E$65536),FALSE)</f>
        <v>4.0300000000006548</v>
      </c>
      <c r="AC80" s="19">
        <f>VLOOKUP($A80,'[3]Congest May01-Oct01'!$A$1:$I$65536,COLUMN('[3]Congest May01-Oct01'!F$1:F$65536),FALSE)-VLOOKUP($E80,'[3]Congest May01-Oct01'!$A$1:$I$65536,COLUMN('[3]Congest May01-Oct01'!F$1:F$65536),FALSE)</f>
        <v>0</v>
      </c>
      <c r="AD80" s="19">
        <f>VLOOKUP($A80,'[3]Congest May01-Oct01'!$A$1:$I$65536,COLUMN('[3]Congest May01-Oct01'!G$1:G$65536),FALSE)-VLOOKUP($E80,'[3]Congest May01-Oct01'!$A$1:$I$65536,COLUMN('[3]Congest May01-Oct01'!G$1:G$65536),FALSE)</f>
        <v>-5.2300000000000182</v>
      </c>
      <c r="AE80" s="19">
        <f>VLOOKUP($A80,'[3]Congest May01-Oct01'!$A$1:$I$65536,COLUMN('[3]Congest May01-Oct01'!H$1:H$65536),FALSE)-VLOOKUP($E80,'[3]Congest May01-Oct01'!$A$1:$I$65536,COLUMN('[3]Congest May01-Oct01'!H$1:H$65536),FALSE)</f>
        <v>0</v>
      </c>
      <c r="AF80" s="19">
        <f>VLOOKUP($A80,'[3]Congest May01-Oct01'!$A$1:$I$65536,COLUMN('[3]Congest May01-Oct01'!I$1:I$65536),FALSE)-VLOOKUP($E80,'[3]Congest May01-Oct01'!$A$1:$I$65536,COLUMN('[3]Congest May01-Oct01'!I$1:I$65536),FALSE)</f>
        <v>0</v>
      </c>
      <c r="AG80" s="23">
        <f t="shared" si="7"/>
        <v>4.6500000000010004</v>
      </c>
      <c r="AI80" s="32">
        <v>-3012.11</v>
      </c>
      <c r="AJ80" s="32">
        <f>+H80*SUM(U80:AE80)</f>
        <v>74.400000000016007</v>
      </c>
      <c r="AK80" s="32">
        <f t="shared" si="6"/>
        <v>3086.5100000000161</v>
      </c>
      <c r="AL80" s="32"/>
      <c r="AQ80" s="19"/>
    </row>
    <row r="81" spans="1:43" x14ac:dyDescent="0.25">
      <c r="A81" s="3">
        <v>24232</v>
      </c>
      <c r="B81" s="3" t="s">
        <v>121</v>
      </c>
      <c r="C81" s="3" t="str">
        <f>+VLOOKUP(A81,[3]Congest!$A$1:$C$65536,3,FALSE)</f>
        <v>N.Y.C.</v>
      </c>
      <c r="D81" s="3"/>
      <c r="E81" s="7">
        <v>23520</v>
      </c>
      <c r="F81" s="4" t="s">
        <v>24</v>
      </c>
      <c r="G81" s="3" t="str">
        <f>+VLOOKUP(E81,[3]Congest!$A$1:$C$65536,3,FALSE)</f>
        <v>N.Y.C.</v>
      </c>
      <c r="H81" s="8">
        <v>0</v>
      </c>
      <c r="K81" s="7">
        <v>-1</v>
      </c>
      <c r="N81" s="7">
        <v>1</v>
      </c>
      <c r="O81" s="57">
        <f>VLOOKUP($A81,'[3]Congest May00-Oct00'!$A$1:$I$65536,COLUMN('[3]Congest May00-Oct00'!D$1:D$65536),FALSE)-VLOOKUP($E81,'[3]Congest May00-Oct00'!$A$1:$I$65536,COLUMN('[3]Congest May00-Oct00'!D$1:D$65536),FALSE)</f>
        <v>0</v>
      </c>
      <c r="P81" s="19">
        <f>VLOOKUP($A81,'[3]Congest May00-Oct00'!$A$1:$I$65536,COLUMN('[3]Congest May00-Oct00'!E$1:E$65536),FALSE)-VLOOKUP($E81,'[3]Congest May00-Oct00'!$A$1:$I$65536,COLUMN('[3]Congest May00-Oct00'!E$1:E$65536),FALSE)</f>
        <v>0</v>
      </c>
      <c r="Q81" s="19">
        <f>VLOOKUP($A81,'[3]Congest May00-Oct00'!$A$1:$I$65536,COLUMN('[3]Congest May00-Oct00'!F$1:F$65536),FALSE)-VLOOKUP($E81,'[3]Congest May00-Oct00'!$A$1:$I$65536,COLUMN('[3]Congest May00-Oct00'!F$1:F$65536),FALSE)</f>
        <v>0</v>
      </c>
      <c r="R81" s="19">
        <f>VLOOKUP($A81,'[3]Congest May00-Oct00'!$A$1:$I$65536,COLUMN('[3]Congest May00-Oct00'!G$1:G$65536),FALSE)-VLOOKUP($E81,'[3]Congest May00-Oct00'!$A$1:$I$65536,COLUMN('[3]Congest May00-Oct00'!G$1:G$65536),FALSE)</f>
        <v>0</v>
      </c>
      <c r="S81" s="19">
        <f>VLOOKUP($A81,'[3]Congest May00-Oct00'!$A$1:$I$65536,COLUMN('[3]Congest May00-Oct00'!H$1:H$65536),FALSE)-VLOOKUP($E81,'[3]Congest May00-Oct00'!$A$1:$I$65536,COLUMN('[3]Congest May00-Oct00'!H$1:H$65536),FALSE)</f>
        <v>0</v>
      </c>
      <c r="T81" s="19">
        <f>VLOOKUP($A81,'[3]Congest May00-Oct00'!$A$1:$I$65536,COLUMN('[3]Congest May00-Oct00'!I$1:I$65536),FALSE)-VLOOKUP($E81,'[3]Congest May00-Oct00'!$A$1:$I$65536,COLUMN('[3]Congest May00-Oct00'!I$1:I$65536),FALSE)</f>
        <v>0</v>
      </c>
      <c r="U81" s="53">
        <f>VLOOKUP($A81,'[3]Congest Nov00-Apr01'!$A$1:$I$65536,COLUMN('[3]Congest Nov00-Apr01'!D$1:D$65536),FALSE)-VLOOKUP($E81,'[3]Congest Nov00-Apr01'!$A$1:$I$65536,COLUMN('[3]Congest Nov00-Apr01'!D$1:D$65536),FALSE)</f>
        <v>0</v>
      </c>
      <c r="V81" s="53">
        <f>VLOOKUP($A81,'[3]Congest Nov00-Apr01'!$A$1:$I$65536,COLUMN('[3]Congest Nov00-Apr01'!E$1:E$65536),FALSE)-VLOOKUP($E81,'[3]Congest Nov00-Apr01'!$A$1:$I$65536,COLUMN('[3]Congest Nov00-Apr01'!E$1:E$65536),FALSE)</f>
        <v>0</v>
      </c>
      <c r="W81" s="53">
        <f>VLOOKUP($A81,'[3]Congest Nov00-Apr01'!$A$1:$I$65536,COLUMN('[3]Congest Nov00-Apr01'!F$1:F$65536),FALSE)-VLOOKUP($E81,'[3]Congest Nov00-Apr01'!$A$1:$I$65536,COLUMN('[3]Congest Nov00-Apr01'!F$1:F$65536),FALSE)</f>
        <v>0</v>
      </c>
      <c r="X81" s="53">
        <f>VLOOKUP($A81,'[3]Congest Nov00-Apr01'!$A$1:$I$65536,COLUMN('[3]Congest Nov00-Apr01'!G$1:G$65536),FALSE)-VLOOKUP($E81,'[3]Congest Nov00-Apr01'!$A$1:$I$65536,COLUMN('[3]Congest Nov00-Apr01'!G$1:G$65536),FALSE)</f>
        <v>0</v>
      </c>
      <c r="Y81" s="53">
        <f>VLOOKUP($A81,'[3]Congest Nov00-Apr01'!$A$1:$I$65536,COLUMN('[3]Congest Nov00-Apr01'!H$1:H$65536),FALSE)-VLOOKUP($E81,'[3]Congest Nov00-Apr01'!$A$1:$I$65536,COLUMN('[3]Congest Nov00-Apr01'!H$1:H$65536),FALSE)</f>
        <v>0</v>
      </c>
      <c r="Z81" s="53">
        <f>VLOOKUP($A81,'[3]Congest Nov00-Apr01'!$A$1:$I$65536,COLUMN('[3]Congest Nov00-Apr01'!I$1:I$65536),FALSE)-VLOOKUP($E81,'[3]Congest Nov00-Apr01'!$A$1:$I$65536,COLUMN('[3]Congest Nov00-Apr01'!I$1:I$65536),FALSE)</f>
        <v>0</v>
      </c>
      <c r="AA81" s="19">
        <f>VLOOKUP($A81,'[3]Congest May01-Oct01'!$A$1:$I$65536,COLUMN('[3]Congest May01-Oct01'!D$1:D$65536),FALSE)-VLOOKUP($E81,'[3]Congest May01-Oct01'!$A$1:$I$65536,COLUMN('[3]Congest May01-Oct01'!D$1:D$65536),FALSE)</f>
        <v>0</v>
      </c>
      <c r="AB81" s="19">
        <f>VLOOKUP($A81,'[3]Congest May01-Oct01'!$A$1:$I$65536,COLUMN('[3]Congest May01-Oct01'!E$1:E$65536),FALSE)-VLOOKUP($E81,'[3]Congest May01-Oct01'!$A$1:$I$65536,COLUMN('[3]Congest May01-Oct01'!E$1:E$65536),FALSE)</f>
        <v>0</v>
      </c>
      <c r="AC81" s="19">
        <f>VLOOKUP($A81,'[3]Congest May01-Oct01'!$A$1:$I$65536,COLUMN('[3]Congest May01-Oct01'!F$1:F$65536),FALSE)-VLOOKUP($E81,'[3]Congest May01-Oct01'!$A$1:$I$65536,COLUMN('[3]Congest May01-Oct01'!F$1:F$65536),FALSE)</f>
        <v>0</v>
      </c>
      <c r="AD81" s="19">
        <f>VLOOKUP($A81,'[3]Congest May01-Oct01'!$A$1:$I$65536,COLUMN('[3]Congest May01-Oct01'!G$1:G$65536),FALSE)-VLOOKUP($E81,'[3]Congest May01-Oct01'!$A$1:$I$65536,COLUMN('[3]Congest May01-Oct01'!G$1:G$65536),FALSE)</f>
        <v>0</v>
      </c>
      <c r="AE81" s="19">
        <f>VLOOKUP($A81,'[3]Congest May01-Oct01'!$A$1:$I$65536,COLUMN('[3]Congest May01-Oct01'!H$1:H$65536),FALSE)-VLOOKUP($E81,'[3]Congest May01-Oct01'!$A$1:$I$65536,COLUMN('[3]Congest May01-Oct01'!H$1:H$65536),FALSE)</f>
        <v>0</v>
      </c>
      <c r="AF81" s="19">
        <f>VLOOKUP($A81,'[3]Congest May01-Oct01'!$A$1:$I$65536,COLUMN('[3]Congest May01-Oct01'!I$1:I$65536),FALSE)-VLOOKUP($E81,'[3]Congest May01-Oct01'!$A$1:$I$65536,COLUMN('[3]Congest May01-Oct01'!I$1:I$65536),FALSE)</f>
        <v>0</v>
      </c>
      <c r="AG81" s="23">
        <f t="shared" si="7"/>
        <v>0</v>
      </c>
      <c r="AI81" s="32">
        <f>0.82+1.66</f>
        <v>2.48</v>
      </c>
      <c r="AJ81" s="32">
        <f>+H81*SUM(U81:AE81)</f>
        <v>0</v>
      </c>
      <c r="AK81" s="32">
        <f t="shared" si="6"/>
        <v>-2.48</v>
      </c>
      <c r="AL81" s="32"/>
      <c r="AQ81" s="19"/>
    </row>
    <row r="82" spans="1:43" x14ac:dyDescent="0.25">
      <c r="A82" s="3">
        <v>24232</v>
      </c>
      <c r="B82" s="3" t="s">
        <v>121</v>
      </c>
      <c r="C82" s="3" t="str">
        <f>+VLOOKUP(A82,[3]Congest!$A$1:$C$65536,3,FALSE)</f>
        <v>N.Y.C.</v>
      </c>
      <c r="D82" s="3"/>
      <c r="E82" s="7">
        <v>23533</v>
      </c>
      <c r="F82" s="4" t="s">
        <v>34</v>
      </c>
      <c r="G82" s="3" t="str">
        <f>+VLOOKUP(E82,[3]Congest!$A$1:$C$65536,3,FALSE)</f>
        <v>N.Y.C.</v>
      </c>
      <c r="H82" s="8">
        <v>0</v>
      </c>
      <c r="K82" s="7">
        <v>-1</v>
      </c>
      <c r="N82" s="7">
        <v>1</v>
      </c>
      <c r="O82" s="57">
        <f>VLOOKUP($A82,'[3]Congest May00-Oct00'!$A$1:$I$65536,COLUMN('[3]Congest May00-Oct00'!D$1:D$65536),FALSE)-VLOOKUP($E82,'[3]Congest May00-Oct00'!$A$1:$I$65536,COLUMN('[3]Congest May00-Oct00'!D$1:D$65536),FALSE)</f>
        <v>0</v>
      </c>
      <c r="P82" s="19">
        <f>VLOOKUP($A82,'[3]Congest May00-Oct00'!$A$1:$I$65536,COLUMN('[3]Congest May00-Oct00'!E$1:E$65536),FALSE)-VLOOKUP($E82,'[3]Congest May00-Oct00'!$A$1:$I$65536,COLUMN('[3]Congest May00-Oct00'!E$1:E$65536),FALSE)</f>
        <v>0</v>
      </c>
      <c r="Q82" s="19">
        <f>VLOOKUP($A82,'[3]Congest May00-Oct00'!$A$1:$I$65536,COLUMN('[3]Congest May00-Oct00'!F$1:F$65536),FALSE)-VLOOKUP($E82,'[3]Congest May00-Oct00'!$A$1:$I$65536,COLUMN('[3]Congest May00-Oct00'!F$1:F$65536),FALSE)</f>
        <v>0</v>
      </c>
      <c r="R82" s="19">
        <f>VLOOKUP($A82,'[3]Congest May00-Oct00'!$A$1:$I$65536,COLUMN('[3]Congest May00-Oct00'!G$1:G$65536),FALSE)-VLOOKUP($E82,'[3]Congest May00-Oct00'!$A$1:$I$65536,COLUMN('[3]Congest May00-Oct00'!G$1:G$65536),FALSE)</f>
        <v>0</v>
      </c>
      <c r="S82" s="19">
        <f>VLOOKUP($A82,'[3]Congest May00-Oct00'!$A$1:$I$65536,COLUMN('[3]Congest May00-Oct00'!H$1:H$65536),FALSE)-VLOOKUP($E82,'[3]Congest May00-Oct00'!$A$1:$I$65536,COLUMN('[3]Congest May00-Oct00'!H$1:H$65536),FALSE)</f>
        <v>0</v>
      </c>
      <c r="T82" s="19">
        <f>VLOOKUP($A82,'[3]Congest May00-Oct00'!$A$1:$I$65536,COLUMN('[3]Congest May00-Oct00'!I$1:I$65536),FALSE)-VLOOKUP($E82,'[3]Congest May00-Oct00'!$A$1:$I$65536,COLUMN('[3]Congest May00-Oct00'!I$1:I$65536),FALSE)</f>
        <v>0</v>
      </c>
      <c r="U82" s="53">
        <f>VLOOKUP($A82,'[3]Congest Nov00-Apr01'!$A$1:$I$65536,COLUMN('[3]Congest Nov00-Apr01'!D$1:D$65536),FALSE)-VLOOKUP($E82,'[3]Congest Nov00-Apr01'!$A$1:$I$65536,COLUMN('[3]Congest Nov00-Apr01'!D$1:D$65536),FALSE)</f>
        <v>0</v>
      </c>
      <c r="V82" s="53">
        <f>VLOOKUP($A82,'[3]Congest Nov00-Apr01'!$A$1:$I$65536,COLUMN('[3]Congest Nov00-Apr01'!E$1:E$65536),FALSE)-VLOOKUP($E82,'[3]Congest Nov00-Apr01'!$A$1:$I$65536,COLUMN('[3]Congest Nov00-Apr01'!E$1:E$65536),FALSE)</f>
        <v>0</v>
      </c>
      <c r="W82" s="53">
        <f>VLOOKUP($A82,'[3]Congest Nov00-Apr01'!$A$1:$I$65536,COLUMN('[3]Congest Nov00-Apr01'!F$1:F$65536),FALSE)-VLOOKUP($E82,'[3]Congest Nov00-Apr01'!$A$1:$I$65536,COLUMN('[3]Congest Nov00-Apr01'!F$1:F$65536),FALSE)</f>
        <v>0</v>
      </c>
      <c r="X82" s="53">
        <f>VLOOKUP($A82,'[3]Congest Nov00-Apr01'!$A$1:$I$65536,COLUMN('[3]Congest Nov00-Apr01'!G$1:G$65536),FALSE)-VLOOKUP($E82,'[3]Congest Nov00-Apr01'!$A$1:$I$65536,COLUMN('[3]Congest Nov00-Apr01'!G$1:G$65536),FALSE)</f>
        <v>0</v>
      </c>
      <c r="Y82" s="53">
        <f>VLOOKUP($A82,'[3]Congest Nov00-Apr01'!$A$1:$I$65536,COLUMN('[3]Congest Nov00-Apr01'!H$1:H$65536),FALSE)-VLOOKUP($E82,'[3]Congest Nov00-Apr01'!$A$1:$I$65536,COLUMN('[3]Congest Nov00-Apr01'!H$1:H$65536),FALSE)</f>
        <v>0</v>
      </c>
      <c r="Z82" s="53">
        <f>VLOOKUP($A82,'[3]Congest Nov00-Apr01'!$A$1:$I$65536,COLUMN('[3]Congest Nov00-Apr01'!I$1:I$65536),FALSE)-VLOOKUP($E82,'[3]Congest Nov00-Apr01'!$A$1:$I$65536,COLUMN('[3]Congest Nov00-Apr01'!I$1:I$65536),FALSE)</f>
        <v>0</v>
      </c>
      <c r="AA82" s="19">
        <f>VLOOKUP($A82,'[3]Congest May01-Oct01'!$A$1:$I$65536,COLUMN('[3]Congest May01-Oct01'!D$1:D$65536),FALSE)-VLOOKUP($E82,'[3]Congest May01-Oct01'!$A$1:$I$65536,COLUMN('[3]Congest May01-Oct01'!D$1:D$65536),FALSE)</f>
        <v>0</v>
      </c>
      <c r="AB82" s="19">
        <f>VLOOKUP($A82,'[3]Congest May01-Oct01'!$A$1:$I$65536,COLUMN('[3]Congest May01-Oct01'!E$1:E$65536),FALSE)-VLOOKUP($E82,'[3]Congest May01-Oct01'!$A$1:$I$65536,COLUMN('[3]Congest May01-Oct01'!E$1:E$65536),FALSE)</f>
        <v>0</v>
      </c>
      <c r="AC82" s="19">
        <f>VLOOKUP($A82,'[3]Congest May01-Oct01'!$A$1:$I$65536,COLUMN('[3]Congest May01-Oct01'!F$1:F$65536),FALSE)-VLOOKUP($E82,'[3]Congest May01-Oct01'!$A$1:$I$65536,COLUMN('[3]Congest May01-Oct01'!F$1:F$65536),FALSE)</f>
        <v>0</v>
      </c>
      <c r="AD82" s="19">
        <f>VLOOKUP($A82,'[3]Congest May01-Oct01'!$A$1:$I$65536,COLUMN('[3]Congest May01-Oct01'!G$1:G$65536),FALSE)-VLOOKUP($E82,'[3]Congest May01-Oct01'!$A$1:$I$65536,COLUMN('[3]Congest May01-Oct01'!G$1:G$65536),FALSE)</f>
        <v>0</v>
      </c>
      <c r="AE82" s="19">
        <f>VLOOKUP($A82,'[3]Congest May01-Oct01'!$A$1:$I$65536,COLUMN('[3]Congest May01-Oct01'!H$1:H$65536),FALSE)-VLOOKUP($E82,'[3]Congest May01-Oct01'!$A$1:$I$65536,COLUMN('[3]Congest May01-Oct01'!H$1:H$65536),FALSE)</f>
        <v>0</v>
      </c>
      <c r="AF82" s="19">
        <f>VLOOKUP($A82,'[3]Congest May01-Oct01'!$A$1:$I$65536,COLUMN('[3]Congest May01-Oct01'!I$1:I$65536),FALSE)-VLOOKUP($E82,'[3]Congest May01-Oct01'!$A$1:$I$65536,COLUMN('[3]Congest May01-Oct01'!I$1:I$65536),FALSE)</f>
        <v>0</v>
      </c>
      <c r="AG82" s="23">
        <f t="shared" si="7"/>
        <v>0</v>
      </c>
      <c r="AI82" s="32">
        <f>0-1476.06</f>
        <v>-1476.06</v>
      </c>
      <c r="AJ82" s="32">
        <f>+H82*SUM(U82:AE82)</f>
        <v>0</v>
      </c>
      <c r="AK82" s="32">
        <f t="shared" si="6"/>
        <v>1476.06</v>
      </c>
      <c r="AL82" s="32"/>
      <c r="AQ82" s="19"/>
    </row>
    <row r="83" spans="1:43" x14ac:dyDescent="0.25">
      <c r="A83" s="3">
        <v>24243</v>
      </c>
      <c r="B83" s="3" t="s">
        <v>123</v>
      </c>
      <c r="C83" s="3" t="str">
        <f>+VLOOKUP(A83,[3]Congest!$A$1:$C$65536,3,FALSE)</f>
        <v>N.Y.C.</v>
      </c>
      <c r="D83" s="3"/>
      <c r="E83" s="7">
        <v>24105</v>
      </c>
      <c r="F83" s="4" t="s">
        <v>124</v>
      </c>
      <c r="G83" s="3" t="str">
        <f>+VLOOKUP(E83,[3]Congest!$A$1:$C$65536,3,FALSE)</f>
        <v>N.Y.C.</v>
      </c>
      <c r="H83" s="7">
        <v>29</v>
      </c>
      <c r="M83" s="7">
        <v>29</v>
      </c>
      <c r="O83" s="57">
        <f>VLOOKUP($A83,'[3]Congest May00-Oct00'!$A$1:$I$65536,COLUMN('[3]Congest May00-Oct00'!D$1:D$65536),FALSE)-VLOOKUP($E83,'[3]Congest May00-Oct00'!$A$1:$I$65536,COLUMN('[3]Congest May00-Oct00'!D$1:D$65536),FALSE)</f>
        <v>0</v>
      </c>
      <c r="P83" s="19">
        <f>VLOOKUP($A83,'[3]Congest May00-Oct00'!$A$1:$I$65536,COLUMN('[3]Congest May00-Oct00'!E$1:E$65536),FALSE)-VLOOKUP($E83,'[3]Congest May00-Oct00'!$A$1:$I$65536,COLUMN('[3]Congest May00-Oct00'!E$1:E$65536),FALSE)</f>
        <v>0</v>
      </c>
      <c r="Q83" s="19">
        <f>VLOOKUP($A83,'[3]Congest May00-Oct00'!$A$1:$I$65536,COLUMN('[3]Congest May00-Oct00'!F$1:F$65536),FALSE)-VLOOKUP($E83,'[3]Congest May00-Oct00'!$A$1:$I$65536,COLUMN('[3]Congest May00-Oct00'!F$1:F$65536),FALSE)</f>
        <v>0</v>
      </c>
      <c r="R83" s="19">
        <f>VLOOKUP($A83,'[3]Congest May00-Oct00'!$A$1:$I$65536,COLUMN('[3]Congest May00-Oct00'!G$1:G$65536),FALSE)-VLOOKUP($E83,'[3]Congest May00-Oct00'!$A$1:$I$65536,COLUMN('[3]Congest May00-Oct00'!G$1:G$65536),FALSE)</f>
        <v>0</v>
      </c>
      <c r="S83" s="19">
        <f>VLOOKUP($A83,'[3]Congest May00-Oct00'!$A$1:$I$65536,COLUMN('[3]Congest May00-Oct00'!H$1:H$65536),FALSE)-VLOOKUP($E83,'[3]Congest May00-Oct00'!$A$1:$I$65536,COLUMN('[3]Congest May00-Oct00'!H$1:H$65536),FALSE)</f>
        <v>0</v>
      </c>
      <c r="T83" s="19">
        <f>VLOOKUP($A83,'[3]Congest May00-Oct00'!$A$1:$I$65536,COLUMN('[3]Congest May00-Oct00'!I$1:I$65536),FALSE)-VLOOKUP($E83,'[3]Congest May00-Oct00'!$A$1:$I$65536,COLUMN('[3]Congest May00-Oct00'!I$1:I$65536),FALSE)</f>
        <v>0</v>
      </c>
      <c r="U83" s="53">
        <f>VLOOKUP($A83,'[3]Congest Nov00-Apr01'!$A$1:$I$65536,COLUMN('[3]Congest Nov00-Apr01'!D$1:D$65536),FALSE)-VLOOKUP($E83,'[3]Congest Nov00-Apr01'!$A$1:$I$65536,COLUMN('[3]Congest Nov00-Apr01'!D$1:D$65536),FALSE)</f>
        <v>0</v>
      </c>
      <c r="V83" s="53">
        <f>VLOOKUP($A83,'[3]Congest Nov00-Apr01'!$A$1:$I$65536,COLUMN('[3]Congest Nov00-Apr01'!E$1:E$65536),FALSE)-VLOOKUP($E83,'[3]Congest Nov00-Apr01'!$A$1:$I$65536,COLUMN('[3]Congest Nov00-Apr01'!E$1:E$65536),FALSE)</f>
        <v>0</v>
      </c>
      <c r="W83" s="53">
        <f>VLOOKUP($A83,'[3]Congest Nov00-Apr01'!$A$1:$I$65536,COLUMN('[3]Congest Nov00-Apr01'!F$1:F$65536),FALSE)-VLOOKUP($E83,'[3]Congest Nov00-Apr01'!$A$1:$I$65536,COLUMN('[3]Congest Nov00-Apr01'!F$1:F$65536),FALSE)</f>
        <v>0</v>
      </c>
      <c r="X83" s="53">
        <f>VLOOKUP($A83,'[3]Congest Nov00-Apr01'!$A$1:$I$65536,COLUMN('[3]Congest Nov00-Apr01'!G$1:G$65536),FALSE)-VLOOKUP($E83,'[3]Congest Nov00-Apr01'!$A$1:$I$65536,COLUMN('[3]Congest Nov00-Apr01'!G$1:G$65536),FALSE)</f>
        <v>0</v>
      </c>
      <c r="Y83" s="53">
        <f>VLOOKUP($A83,'[3]Congest Nov00-Apr01'!$A$1:$I$65536,COLUMN('[3]Congest Nov00-Apr01'!H$1:H$65536),FALSE)-VLOOKUP($E83,'[3]Congest Nov00-Apr01'!$A$1:$I$65536,COLUMN('[3]Congest Nov00-Apr01'!H$1:H$65536),FALSE)</f>
        <v>0</v>
      </c>
      <c r="Z83" s="53">
        <f>VLOOKUP($A83,'[3]Congest Nov00-Apr01'!$A$1:$I$65536,COLUMN('[3]Congest Nov00-Apr01'!I$1:I$65536),FALSE)-VLOOKUP($E83,'[3]Congest Nov00-Apr01'!$A$1:$I$65536,COLUMN('[3]Congest Nov00-Apr01'!I$1:I$65536),FALSE)</f>
        <v>0</v>
      </c>
      <c r="AA83" s="19">
        <f>VLOOKUP($A83,'[3]Congest May01-Oct01'!$A$1:$I$65536,COLUMN('[3]Congest May01-Oct01'!D$1:D$65536),FALSE)-VLOOKUP($E83,'[3]Congest May01-Oct01'!$A$1:$I$65536,COLUMN('[3]Congest May01-Oct01'!D$1:D$65536),FALSE)</f>
        <v>5.8500000000003638</v>
      </c>
      <c r="AB83" s="19">
        <f>VLOOKUP($A83,'[3]Congest May01-Oct01'!$A$1:$I$65536,COLUMN('[3]Congest May01-Oct01'!E$1:E$65536),FALSE)-VLOOKUP($E83,'[3]Congest May01-Oct01'!$A$1:$I$65536,COLUMN('[3]Congest May01-Oct01'!E$1:E$65536),FALSE)</f>
        <v>4.0300000000006548</v>
      </c>
      <c r="AC83" s="19">
        <f>VLOOKUP($A83,'[3]Congest May01-Oct01'!$A$1:$I$65536,COLUMN('[3]Congest May01-Oct01'!F$1:F$65536),FALSE)-VLOOKUP($E83,'[3]Congest May01-Oct01'!$A$1:$I$65536,COLUMN('[3]Congest May01-Oct01'!F$1:F$65536),FALSE)</f>
        <v>0</v>
      </c>
      <c r="AD83" s="19">
        <f>VLOOKUP($A83,'[3]Congest May01-Oct01'!$A$1:$I$65536,COLUMN('[3]Congest May01-Oct01'!G$1:G$65536),FALSE)-VLOOKUP($E83,'[3]Congest May01-Oct01'!$A$1:$I$65536,COLUMN('[3]Congest May01-Oct01'!G$1:G$65536),FALSE)</f>
        <v>-28.590000000000146</v>
      </c>
      <c r="AE83" s="19">
        <f>VLOOKUP($A83,'[3]Congest May01-Oct01'!$A$1:$I$65536,COLUMN('[3]Congest May01-Oct01'!H$1:H$65536),FALSE)-VLOOKUP($E83,'[3]Congest May01-Oct01'!$A$1:$I$65536,COLUMN('[3]Congest May01-Oct01'!H$1:H$65536),FALSE)</f>
        <v>-9.9999999999909051E-3</v>
      </c>
      <c r="AF83" s="19">
        <f>VLOOKUP($A83,'[3]Congest May01-Oct01'!$A$1:$I$65536,COLUMN('[3]Congest May01-Oct01'!I$1:I$65536),FALSE)-VLOOKUP($E83,'[3]Congest May01-Oct01'!$A$1:$I$65536,COLUMN('[3]Congest May01-Oct01'!I$1:I$65536),FALSE)</f>
        <v>-1.999999999998181E-2</v>
      </c>
      <c r="AG83" s="23">
        <f t="shared" si="7"/>
        <v>-18.709999999999127</v>
      </c>
      <c r="AI83" s="32">
        <v>-9280</v>
      </c>
      <c r="AJ83" s="32">
        <f>+H83*SUM(AA83:AE83)</f>
        <v>-542.87999999997442</v>
      </c>
      <c r="AK83" s="32">
        <f t="shared" si="6"/>
        <v>8737.1200000000263</v>
      </c>
      <c r="AL83" s="32"/>
      <c r="AQ83" s="19"/>
    </row>
    <row r="84" spans="1:43" s="15" customFormat="1" ht="15.6" x14ac:dyDescent="0.3">
      <c r="A84" s="13" t="s">
        <v>145</v>
      </c>
      <c r="B84" s="3"/>
      <c r="C84" s="3"/>
      <c r="D84" s="3"/>
      <c r="E84" s="3"/>
      <c r="F84" s="3"/>
      <c r="G84" s="3"/>
      <c r="H84" s="14"/>
      <c r="I84" s="14"/>
      <c r="J84" s="14"/>
      <c r="K84" s="14"/>
      <c r="L84" s="14"/>
      <c r="M84" s="14"/>
      <c r="N84" s="14"/>
      <c r="O84" s="60"/>
      <c r="P84" s="21"/>
      <c r="Q84" s="14"/>
      <c r="R84" s="14"/>
      <c r="S84" s="14"/>
      <c r="T84" s="14"/>
      <c r="U84" s="52"/>
      <c r="V84" s="52"/>
      <c r="W84" s="52"/>
      <c r="X84" s="52"/>
      <c r="Y84" s="52"/>
      <c r="Z84" s="52"/>
      <c r="AA84" s="14"/>
      <c r="AB84" s="21"/>
      <c r="AC84" s="21"/>
      <c r="AD84" s="19"/>
      <c r="AE84" s="19"/>
      <c r="AF84" s="19"/>
      <c r="AG84" s="23"/>
      <c r="AH84" s="3"/>
      <c r="AI84" s="63">
        <f>+SUM(AI66:AI83)</f>
        <v>-703801.70000000019</v>
      </c>
      <c r="AJ84" s="63">
        <f>+SUM(AJ66:AJ83)</f>
        <v>76622.940000000148</v>
      </c>
      <c r="AK84" s="63">
        <f>+SUM(AK66:AK83)</f>
        <v>780424.64000000025</v>
      </c>
      <c r="AL84" s="3"/>
      <c r="AM84" s="3"/>
      <c r="AQ84" s="14"/>
    </row>
    <row r="85" spans="1:43" x14ac:dyDescent="0.25">
      <c r="A85" s="3">
        <v>23513</v>
      </c>
      <c r="B85" s="3" t="s">
        <v>1</v>
      </c>
      <c r="C85" s="3" t="str">
        <f>+VLOOKUP(A85,[3]Congest!$A$1:$C$65536,3,FALSE)</f>
        <v>N.Y.C.</v>
      </c>
      <c r="D85" s="3"/>
      <c r="E85" s="7">
        <v>23515</v>
      </c>
      <c r="F85" s="4" t="s">
        <v>4</v>
      </c>
      <c r="G85" s="3" t="str">
        <f>+VLOOKUP(E85,[3]Congest!$A$1:$C$65536,3,FALSE)</f>
        <v>N.Y.C.</v>
      </c>
      <c r="H85" s="7">
        <v>5</v>
      </c>
      <c r="I85" s="7">
        <v>5</v>
      </c>
      <c r="O85" s="57">
        <f>VLOOKUP($A85,'[3]Congest May00-Oct00'!$A$1:$I$65536,COLUMN('[3]Congest May00-Oct00'!D$1:D$65536),FALSE)-VLOOKUP($E85,'[3]Congest May00-Oct00'!$A$1:$I$65536,COLUMN('[3]Congest May00-Oct00'!D$1:D$65536),FALSE)</f>
        <v>241.81999999999971</v>
      </c>
      <c r="P85" s="19">
        <f>VLOOKUP($A85,'[3]Congest May00-Oct00'!$A$1:$I$65536,COLUMN('[3]Congest May00-Oct00'!E$1:E$65536),FALSE)-VLOOKUP($E85,'[3]Congest May00-Oct00'!$A$1:$I$65536,COLUMN('[3]Congest May00-Oct00'!E$1:E$65536),FALSE)</f>
        <v>3668.3600000000079</v>
      </c>
      <c r="Q85" s="19">
        <f>VLOOKUP($A85,'[3]Congest May00-Oct00'!$A$1:$I$65536,COLUMN('[3]Congest May00-Oct00'!F$1:F$65536),FALSE)-VLOOKUP($E85,'[3]Congest May00-Oct00'!$A$1:$I$65536,COLUMN('[3]Congest May00-Oct00'!F$1:F$65536),FALSE)</f>
        <v>1905.3999999999978</v>
      </c>
      <c r="R85" s="19">
        <f>VLOOKUP($A85,'[3]Congest May00-Oct00'!$A$1:$I$65536,COLUMN('[3]Congest May00-Oct00'!G$1:G$65536),FALSE)-VLOOKUP($E85,'[3]Congest May00-Oct00'!$A$1:$I$65536,COLUMN('[3]Congest May00-Oct00'!G$1:G$65536),FALSE)</f>
        <v>4022.3899999999994</v>
      </c>
      <c r="S85" s="19">
        <f>VLOOKUP($A85,'[3]Congest May00-Oct00'!$A$1:$I$65536,COLUMN('[3]Congest May00-Oct00'!H$1:H$65536),FALSE)-VLOOKUP($E85,'[3]Congest May00-Oct00'!$A$1:$I$65536,COLUMN('[3]Congest May00-Oct00'!H$1:H$65536),FALSE)</f>
        <v>0</v>
      </c>
      <c r="T85" s="19">
        <f>VLOOKUP($A85,'[3]Congest May00-Oct00'!$A$1:$I$65536,COLUMN('[3]Congest May00-Oct00'!I$1:I$65536),FALSE)-VLOOKUP($E85,'[3]Congest May00-Oct00'!$A$1:$I$65536,COLUMN('[3]Congest May00-Oct00'!I$1:I$65536),FALSE)</f>
        <v>0</v>
      </c>
      <c r="U85" s="53">
        <f>VLOOKUP($A85,'[3]Congest Nov00-Apr01'!$A$1:$I$65536,COLUMN('[3]Congest Nov00-Apr01'!D$1:D$65536),FALSE)-VLOOKUP($E85,'[3]Congest Nov00-Apr01'!$A$1:$I$65536,COLUMN('[3]Congest Nov00-Apr01'!D$1:D$65536),FALSE)</f>
        <v>0</v>
      </c>
      <c r="V85" s="53">
        <f>VLOOKUP($A85,'[3]Congest Nov00-Apr01'!$A$1:$I$65536,COLUMN('[3]Congest Nov00-Apr01'!E$1:E$65536),FALSE)-VLOOKUP($E85,'[3]Congest Nov00-Apr01'!$A$1:$I$65536,COLUMN('[3]Congest Nov00-Apr01'!E$1:E$65536),FALSE)</f>
        <v>0</v>
      </c>
      <c r="W85" s="53">
        <f>VLOOKUP($A85,'[3]Congest Nov00-Apr01'!$A$1:$I$65536,COLUMN('[3]Congest Nov00-Apr01'!F$1:F$65536),FALSE)-VLOOKUP($E85,'[3]Congest Nov00-Apr01'!$A$1:$I$65536,COLUMN('[3]Congest Nov00-Apr01'!F$1:F$65536),FALSE)</f>
        <v>0</v>
      </c>
      <c r="X85" s="53">
        <f>VLOOKUP($A85,'[3]Congest Nov00-Apr01'!$A$1:$I$65536,COLUMN('[3]Congest Nov00-Apr01'!G$1:G$65536),FALSE)-VLOOKUP($E85,'[3]Congest Nov00-Apr01'!$A$1:$I$65536,COLUMN('[3]Congest Nov00-Apr01'!G$1:G$65536),FALSE)</f>
        <v>-150.74999999999955</v>
      </c>
      <c r="Y85" s="53">
        <f>VLOOKUP($A85,'[3]Congest Nov00-Apr01'!$A$1:$I$65536,COLUMN('[3]Congest Nov00-Apr01'!H$1:H$65536),FALSE)-VLOOKUP($E85,'[3]Congest Nov00-Apr01'!$A$1:$I$65536,COLUMN('[3]Congest Nov00-Apr01'!H$1:H$65536),FALSE)</f>
        <v>15.460000000000036</v>
      </c>
      <c r="Z85" s="53">
        <f>VLOOKUP($A85,'[3]Congest Nov00-Apr01'!$A$1:$I$65536,COLUMN('[3]Congest Nov00-Apr01'!I$1:I$65536),FALSE)-VLOOKUP($E85,'[3]Congest Nov00-Apr01'!$A$1:$I$65536,COLUMN('[3]Congest Nov00-Apr01'!I$1:I$65536),FALSE)</f>
        <v>-631.20000000000073</v>
      </c>
      <c r="AA85" s="19">
        <f>VLOOKUP($A85,'[3]Congest May01-Oct01'!$A$1:$I$65536,COLUMN('[3]Congest May01-Oct01'!D$1:D$65536),FALSE)-VLOOKUP($E85,'[3]Congest May01-Oct01'!$A$1:$I$65536,COLUMN('[3]Congest May01-Oct01'!D$1:D$65536),FALSE)</f>
        <v>320.65000000000146</v>
      </c>
      <c r="AB85" s="19">
        <f>VLOOKUP($A85,'[3]Congest May01-Oct01'!$A$1:$I$65536,COLUMN('[3]Congest May01-Oct01'!E$1:E$65536),FALSE)-VLOOKUP($E85,'[3]Congest May01-Oct01'!$A$1:$I$65536,COLUMN('[3]Congest May01-Oct01'!E$1:E$65536),FALSE)</f>
        <v>-61.5</v>
      </c>
      <c r="AC85" s="19">
        <f>VLOOKUP($A85,'[3]Congest May01-Oct01'!$A$1:$I$65536,COLUMN('[3]Congest May01-Oct01'!F$1:F$65536),FALSE)-VLOOKUP($E85,'[3]Congest May01-Oct01'!$A$1:$I$65536,COLUMN('[3]Congest May01-Oct01'!F$1:F$65536),FALSE)</f>
        <v>417.05999999999995</v>
      </c>
      <c r="AD85" s="19">
        <f>VLOOKUP($A85,'[3]Congest May01-Oct01'!$A$1:$I$65536,COLUMN('[3]Congest May01-Oct01'!G$1:G$65536),FALSE)-VLOOKUP($E85,'[3]Congest May01-Oct01'!$A$1:$I$65536,COLUMN('[3]Congest May01-Oct01'!G$1:G$65536),FALSE)</f>
        <v>2161.3900000000003</v>
      </c>
      <c r="AE85" s="19">
        <f>VLOOKUP($A85,'[3]Congest May01-Oct01'!$A$1:$I$65536,COLUMN('[3]Congest May01-Oct01'!H$1:H$65536),FALSE)-VLOOKUP($E85,'[3]Congest May01-Oct01'!$A$1:$I$65536,COLUMN('[3]Congest May01-Oct01'!H$1:H$65536),FALSE)</f>
        <v>1261.27</v>
      </c>
      <c r="AF85" s="19">
        <f>VLOOKUP($A85,'[3]Congest May01-Oct01'!$A$1:$I$65536,COLUMN('[3]Congest May01-Oct01'!I$1:I$65536),FALSE)-VLOOKUP($E85,'[3]Congest May01-Oct01'!$A$1:$I$65536,COLUMN('[3]Congest May01-Oct01'!I$1:I$65536),FALSE)</f>
        <v>862.09</v>
      </c>
      <c r="AG85" s="23">
        <f t="shared" si="7"/>
        <v>2071.1100000000015</v>
      </c>
      <c r="AI85" s="32">
        <v>5409.4</v>
      </c>
      <c r="AJ85" s="32">
        <f t="shared" ref="AJ85:AJ110" si="8">+I85*SUM(AA85:AE85)</f>
        <v>20494.350000000009</v>
      </c>
      <c r="AK85" s="32">
        <f t="shared" ref="AK85:AK98" si="9">+AJ85-AI85</f>
        <v>15084.95000000001</v>
      </c>
      <c r="AL85" s="32"/>
      <c r="AQ85" s="19"/>
    </row>
    <row r="86" spans="1:43" x14ac:dyDescent="0.25">
      <c r="A86" s="3">
        <v>23513</v>
      </c>
      <c r="B86" s="3" t="s">
        <v>1</v>
      </c>
      <c r="C86" s="3" t="str">
        <f>+VLOOKUP(A86,[3]Congest!$A$1:$C$65536,3,FALSE)</f>
        <v>N.Y.C.</v>
      </c>
      <c r="D86" s="3"/>
      <c r="E86" s="7">
        <v>23519</v>
      </c>
      <c r="F86" s="4" t="s">
        <v>5</v>
      </c>
      <c r="G86" s="3" t="str">
        <f>+VLOOKUP(E86,[3]Congest!$A$1:$C$65536,3,FALSE)</f>
        <v>N.Y.C.</v>
      </c>
      <c r="H86" s="7">
        <v>10</v>
      </c>
      <c r="I86" s="7">
        <v>10</v>
      </c>
      <c r="O86" s="57">
        <f>VLOOKUP($A86,'[3]Congest May00-Oct00'!$A$1:$I$65536,COLUMN('[3]Congest May00-Oct00'!D$1:D$65536),FALSE)-VLOOKUP($E86,'[3]Congest May00-Oct00'!$A$1:$I$65536,COLUMN('[3]Congest May00-Oct00'!D$1:D$65536),FALSE)</f>
        <v>241.81999999999971</v>
      </c>
      <c r="P86" s="19">
        <f>VLOOKUP($A86,'[3]Congest May00-Oct00'!$A$1:$I$65536,COLUMN('[3]Congest May00-Oct00'!E$1:E$65536),FALSE)-VLOOKUP($E86,'[3]Congest May00-Oct00'!$A$1:$I$65536,COLUMN('[3]Congest May00-Oct00'!E$1:E$65536),FALSE)</f>
        <v>3668.3600000000079</v>
      </c>
      <c r="Q86" s="19">
        <f>VLOOKUP($A86,'[3]Congest May00-Oct00'!$A$1:$I$65536,COLUMN('[3]Congest May00-Oct00'!F$1:F$65536),FALSE)-VLOOKUP($E86,'[3]Congest May00-Oct00'!$A$1:$I$65536,COLUMN('[3]Congest May00-Oct00'!F$1:F$65536),FALSE)</f>
        <v>1905.3999999999978</v>
      </c>
      <c r="R86" s="19">
        <f>VLOOKUP($A86,'[3]Congest May00-Oct00'!$A$1:$I$65536,COLUMN('[3]Congest May00-Oct00'!G$1:G$65536),FALSE)-VLOOKUP($E86,'[3]Congest May00-Oct00'!$A$1:$I$65536,COLUMN('[3]Congest May00-Oct00'!G$1:G$65536),FALSE)</f>
        <v>4022.3899999999994</v>
      </c>
      <c r="S86" s="19">
        <f>VLOOKUP($A86,'[3]Congest May00-Oct00'!$A$1:$I$65536,COLUMN('[3]Congest May00-Oct00'!H$1:H$65536),FALSE)-VLOOKUP($E86,'[3]Congest May00-Oct00'!$A$1:$I$65536,COLUMN('[3]Congest May00-Oct00'!H$1:H$65536),FALSE)</f>
        <v>0</v>
      </c>
      <c r="T86" s="19">
        <f>VLOOKUP($A86,'[3]Congest May00-Oct00'!$A$1:$I$65536,COLUMN('[3]Congest May00-Oct00'!I$1:I$65536),FALSE)-VLOOKUP($E86,'[3]Congest May00-Oct00'!$A$1:$I$65536,COLUMN('[3]Congest May00-Oct00'!I$1:I$65536),FALSE)</f>
        <v>0</v>
      </c>
      <c r="U86" s="53">
        <f>VLOOKUP($A86,'[3]Congest Nov00-Apr01'!$A$1:$I$65536,COLUMN('[3]Congest Nov00-Apr01'!D$1:D$65536),FALSE)-VLOOKUP($E86,'[3]Congest Nov00-Apr01'!$A$1:$I$65536,COLUMN('[3]Congest Nov00-Apr01'!D$1:D$65536),FALSE)</f>
        <v>-4.9999999999727152E-2</v>
      </c>
      <c r="V86" s="53">
        <f>VLOOKUP($A86,'[3]Congest Nov00-Apr01'!$A$1:$I$65536,COLUMN('[3]Congest Nov00-Apr01'!E$1:E$65536),FALSE)-VLOOKUP($E86,'[3]Congest Nov00-Apr01'!$A$1:$I$65536,COLUMN('[3]Congest Nov00-Apr01'!E$1:E$65536),FALSE)</f>
        <v>-0.17000000000007276</v>
      </c>
      <c r="W86" s="53">
        <f>VLOOKUP($A86,'[3]Congest Nov00-Apr01'!$A$1:$I$65536,COLUMN('[3]Congest Nov00-Apr01'!F$1:F$65536),FALSE)-VLOOKUP($E86,'[3]Congest Nov00-Apr01'!$A$1:$I$65536,COLUMN('[3]Congest Nov00-Apr01'!F$1:F$65536),FALSE)</f>
        <v>-0.6500000000005457</v>
      </c>
      <c r="X86" s="53">
        <f>VLOOKUP($A86,'[3]Congest Nov00-Apr01'!$A$1:$I$65536,COLUMN('[3]Congest Nov00-Apr01'!G$1:G$65536),FALSE)-VLOOKUP($E86,'[3]Congest Nov00-Apr01'!$A$1:$I$65536,COLUMN('[3]Congest Nov00-Apr01'!G$1:G$65536),FALSE)</f>
        <v>-151.22999999999956</v>
      </c>
      <c r="Y86" s="53">
        <f>VLOOKUP($A86,'[3]Congest Nov00-Apr01'!$A$1:$I$65536,COLUMN('[3]Congest Nov00-Apr01'!H$1:H$65536),FALSE)-VLOOKUP($E86,'[3]Congest Nov00-Apr01'!$A$1:$I$65536,COLUMN('[3]Congest Nov00-Apr01'!H$1:H$65536),FALSE)</f>
        <v>17.240000000000691</v>
      </c>
      <c r="Z86" s="53">
        <f>VLOOKUP($A86,'[3]Congest Nov00-Apr01'!$A$1:$I$65536,COLUMN('[3]Congest Nov00-Apr01'!I$1:I$65536),FALSE)-VLOOKUP($E86,'[3]Congest Nov00-Apr01'!$A$1:$I$65536,COLUMN('[3]Congest Nov00-Apr01'!I$1:I$65536),FALSE)</f>
        <v>579.60000000000036</v>
      </c>
      <c r="AA86" s="19">
        <f>VLOOKUP($A86,'[3]Congest May01-Oct01'!$A$1:$I$65536,COLUMN('[3]Congest May01-Oct01'!D$1:D$65536),FALSE)-VLOOKUP($E86,'[3]Congest May01-Oct01'!$A$1:$I$65536,COLUMN('[3]Congest May01-Oct01'!D$1:D$65536),FALSE)</f>
        <v>320.60000000000127</v>
      </c>
      <c r="AB86" s="19">
        <f>VLOOKUP($A86,'[3]Congest May01-Oct01'!$A$1:$I$65536,COLUMN('[3]Congest May01-Oct01'!E$1:E$65536),FALSE)-VLOOKUP($E86,'[3]Congest May01-Oct01'!$A$1:$I$65536,COLUMN('[3]Congest May01-Oct01'!E$1:E$65536),FALSE)</f>
        <v>-61.849999999999454</v>
      </c>
      <c r="AC86" s="19">
        <f>VLOOKUP($A86,'[3]Congest May01-Oct01'!$A$1:$I$65536,COLUMN('[3]Congest May01-Oct01'!F$1:F$65536),FALSE)-VLOOKUP($E86,'[3]Congest May01-Oct01'!$A$1:$I$65536,COLUMN('[3]Congest May01-Oct01'!F$1:F$65536),FALSE)</f>
        <v>416.89000000000033</v>
      </c>
      <c r="AD86" s="19">
        <f>VLOOKUP($A86,'[3]Congest May01-Oct01'!$A$1:$I$65536,COLUMN('[3]Congest May01-Oct01'!G$1:G$65536),FALSE)-VLOOKUP($E86,'[3]Congest May01-Oct01'!$A$1:$I$65536,COLUMN('[3]Congest May01-Oct01'!G$1:G$65536),FALSE)</f>
        <v>2162.0199999999995</v>
      </c>
      <c r="AE86" s="19">
        <f>VLOOKUP($A86,'[3]Congest May01-Oct01'!$A$1:$I$65536,COLUMN('[3]Congest May01-Oct01'!H$1:H$65536),FALSE)-VLOOKUP($E86,'[3]Congest May01-Oct01'!$A$1:$I$65536,COLUMN('[3]Congest May01-Oct01'!H$1:H$65536),FALSE)</f>
        <v>1261.73</v>
      </c>
      <c r="AF86" s="19">
        <f>VLOOKUP($A86,'[3]Congest May01-Oct01'!$A$1:$I$65536,COLUMN('[3]Congest May01-Oct01'!I$1:I$65536),FALSE)-VLOOKUP($E86,'[3]Congest May01-Oct01'!$A$1:$I$65536,COLUMN('[3]Congest May01-Oct01'!I$1:I$65536),FALSE)</f>
        <v>862.09</v>
      </c>
      <c r="AG86" s="23">
        <f t="shared" si="7"/>
        <v>3282.4000000000028</v>
      </c>
      <c r="AI86" s="32">
        <v>8408.7000000000007</v>
      </c>
      <c r="AJ86" s="32">
        <f t="shared" si="8"/>
        <v>40993.900000000009</v>
      </c>
      <c r="AK86" s="32">
        <f t="shared" si="9"/>
        <v>32585.200000000008</v>
      </c>
      <c r="AL86" s="32"/>
      <c r="AQ86" s="19"/>
    </row>
    <row r="87" spans="1:43" x14ac:dyDescent="0.25">
      <c r="A87" s="3">
        <v>23513</v>
      </c>
      <c r="B87" s="3" t="s">
        <v>1</v>
      </c>
      <c r="C87" s="3" t="str">
        <f>+VLOOKUP(A87,[3]Congest!$A$1:$C$65536,3,FALSE)</f>
        <v>N.Y.C.</v>
      </c>
      <c r="D87" s="3"/>
      <c r="E87" s="7">
        <v>23524</v>
      </c>
      <c r="F87" s="4" t="s">
        <v>6</v>
      </c>
      <c r="G87" s="3" t="str">
        <f>+VLOOKUP(E87,[3]Congest!$A$1:$C$65536,3,FALSE)</f>
        <v>N.Y.C.</v>
      </c>
      <c r="H87" s="7">
        <v>10</v>
      </c>
      <c r="I87" s="7">
        <v>10</v>
      </c>
      <c r="O87" s="57">
        <f>VLOOKUP($A87,'[3]Congest May00-Oct00'!$A$1:$I$65536,COLUMN('[3]Congest May00-Oct00'!D$1:D$65536),FALSE)-VLOOKUP($E87,'[3]Congest May00-Oct00'!$A$1:$I$65536,COLUMN('[3]Congest May00-Oct00'!D$1:D$65536),FALSE)</f>
        <v>241.81999999999971</v>
      </c>
      <c r="P87" s="19">
        <f>VLOOKUP($A87,'[3]Congest May00-Oct00'!$A$1:$I$65536,COLUMN('[3]Congest May00-Oct00'!E$1:E$65536),FALSE)-VLOOKUP($E87,'[3]Congest May00-Oct00'!$A$1:$I$65536,COLUMN('[3]Congest May00-Oct00'!E$1:E$65536),FALSE)</f>
        <v>3668.3600000000079</v>
      </c>
      <c r="Q87" s="19">
        <f>VLOOKUP($A87,'[3]Congest May00-Oct00'!$A$1:$I$65536,COLUMN('[3]Congest May00-Oct00'!F$1:F$65536),FALSE)-VLOOKUP($E87,'[3]Congest May00-Oct00'!$A$1:$I$65536,COLUMN('[3]Congest May00-Oct00'!F$1:F$65536),FALSE)</f>
        <v>1905.3999999999978</v>
      </c>
      <c r="R87" s="19">
        <f>VLOOKUP($A87,'[3]Congest May00-Oct00'!$A$1:$I$65536,COLUMN('[3]Congest May00-Oct00'!G$1:G$65536),FALSE)-VLOOKUP($E87,'[3]Congest May00-Oct00'!$A$1:$I$65536,COLUMN('[3]Congest May00-Oct00'!G$1:G$65536),FALSE)</f>
        <v>4022.3899999999994</v>
      </c>
      <c r="S87" s="19">
        <f>VLOOKUP($A87,'[3]Congest May00-Oct00'!$A$1:$I$65536,COLUMN('[3]Congest May00-Oct00'!H$1:H$65536),FALSE)-VLOOKUP($E87,'[3]Congest May00-Oct00'!$A$1:$I$65536,COLUMN('[3]Congest May00-Oct00'!H$1:H$65536),FALSE)</f>
        <v>0</v>
      </c>
      <c r="T87" s="19">
        <f>VLOOKUP($A87,'[3]Congest May00-Oct00'!$A$1:$I$65536,COLUMN('[3]Congest May00-Oct00'!I$1:I$65536),FALSE)-VLOOKUP($E87,'[3]Congest May00-Oct00'!$A$1:$I$65536,COLUMN('[3]Congest May00-Oct00'!I$1:I$65536),FALSE)</f>
        <v>0</v>
      </c>
      <c r="U87" s="53">
        <f>VLOOKUP($A87,'[3]Congest Nov00-Apr01'!$A$1:$I$65536,COLUMN('[3]Congest Nov00-Apr01'!D$1:D$65536),FALSE)-VLOOKUP($E87,'[3]Congest Nov00-Apr01'!$A$1:$I$65536,COLUMN('[3]Congest Nov00-Apr01'!D$1:D$65536),FALSE)</f>
        <v>-4.9999999999727152E-2</v>
      </c>
      <c r="V87" s="53">
        <f>VLOOKUP($A87,'[3]Congest Nov00-Apr01'!$A$1:$I$65536,COLUMN('[3]Congest Nov00-Apr01'!E$1:E$65536),FALSE)-VLOOKUP($E87,'[3]Congest Nov00-Apr01'!$A$1:$I$65536,COLUMN('[3]Congest Nov00-Apr01'!E$1:E$65536),FALSE)</f>
        <v>0.15999999999985448</v>
      </c>
      <c r="W87" s="53">
        <f>VLOOKUP($A87,'[3]Congest Nov00-Apr01'!$A$1:$I$65536,COLUMN('[3]Congest Nov00-Apr01'!F$1:F$65536),FALSE)-VLOOKUP($E87,'[3]Congest Nov00-Apr01'!$A$1:$I$65536,COLUMN('[3]Congest Nov00-Apr01'!F$1:F$65536),FALSE)</f>
        <v>-1.0900000000001455</v>
      </c>
      <c r="X87" s="53">
        <f>VLOOKUP($A87,'[3]Congest Nov00-Apr01'!$A$1:$I$65536,COLUMN('[3]Congest Nov00-Apr01'!G$1:G$65536),FALSE)-VLOOKUP($E87,'[3]Congest Nov00-Apr01'!$A$1:$I$65536,COLUMN('[3]Congest Nov00-Apr01'!G$1:G$65536),FALSE)</f>
        <v>-160.03999999999996</v>
      </c>
      <c r="Y87" s="53">
        <f>VLOOKUP($A87,'[3]Congest Nov00-Apr01'!$A$1:$I$65536,COLUMN('[3]Congest Nov00-Apr01'!H$1:H$65536),FALSE)-VLOOKUP($E87,'[3]Congest Nov00-Apr01'!$A$1:$I$65536,COLUMN('[3]Congest Nov00-Apr01'!H$1:H$65536),FALSE)</f>
        <v>17.240000000000691</v>
      </c>
      <c r="Z87" s="53">
        <f>VLOOKUP($A87,'[3]Congest Nov00-Apr01'!$A$1:$I$65536,COLUMN('[3]Congest Nov00-Apr01'!I$1:I$65536),FALSE)-VLOOKUP($E87,'[3]Congest Nov00-Apr01'!$A$1:$I$65536,COLUMN('[3]Congest Nov00-Apr01'!I$1:I$65536),FALSE)</f>
        <v>601.61999999999989</v>
      </c>
      <c r="AA87" s="19">
        <f>VLOOKUP($A87,'[3]Congest May01-Oct01'!$A$1:$I$65536,COLUMN('[3]Congest May01-Oct01'!D$1:D$65536),FALSE)-VLOOKUP($E87,'[3]Congest May01-Oct01'!$A$1:$I$65536,COLUMN('[3]Congest May01-Oct01'!D$1:D$65536),FALSE)</f>
        <v>320.60000000000127</v>
      </c>
      <c r="AB87" s="19">
        <f>VLOOKUP($A87,'[3]Congest May01-Oct01'!$A$1:$I$65536,COLUMN('[3]Congest May01-Oct01'!E$1:E$65536),FALSE)-VLOOKUP($E87,'[3]Congest May01-Oct01'!$A$1:$I$65536,COLUMN('[3]Congest May01-Oct01'!E$1:E$65536),FALSE)</f>
        <v>-61.849999999999454</v>
      </c>
      <c r="AC87" s="19">
        <f>VLOOKUP($A87,'[3]Congest May01-Oct01'!$A$1:$I$65536,COLUMN('[3]Congest May01-Oct01'!F$1:F$65536),FALSE)-VLOOKUP($E87,'[3]Congest May01-Oct01'!$A$1:$I$65536,COLUMN('[3]Congest May01-Oct01'!F$1:F$65536),FALSE)</f>
        <v>417.14000000000033</v>
      </c>
      <c r="AD87" s="19">
        <f>VLOOKUP($A87,'[3]Congest May01-Oct01'!$A$1:$I$65536,COLUMN('[3]Congest May01-Oct01'!G$1:G$65536),FALSE)-VLOOKUP($E87,'[3]Congest May01-Oct01'!$A$1:$I$65536,COLUMN('[3]Congest May01-Oct01'!G$1:G$65536),FALSE)</f>
        <v>2161.5600000000004</v>
      </c>
      <c r="AE87" s="19">
        <f>VLOOKUP($A87,'[3]Congest May01-Oct01'!$A$1:$I$65536,COLUMN('[3]Congest May01-Oct01'!H$1:H$65536),FALSE)-VLOOKUP($E87,'[3]Congest May01-Oct01'!$A$1:$I$65536,COLUMN('[3]Congest May01-Oct01'!H$1:H$65536),FALSE)</f>
        <v>1261.73</v>
      </c>
      <c r="AF87" s="19">
        <f>VLOOKUP($A87,'[3]Congest May01-Oct01'!$A$1:$I$65536,COLUMN('[3]Congest May01-Oct01'!I$1:I$65536),FALSE)-VLOOKUP($E87,'[3]Congest May01-Oct01'!$A$1:$I$65536,COLUMN('[3]Congest May01-Oct01'!I$1:I$65536),FALSE)</f>
        <v>862.09</v>
      </c>
      <c r="AG87" s="23">
        <f t="shared" si="7"/>
        <v>3295.2900000000031</v>
      </c>
      <c r="AI87" s="32">
        <v>9913.5</v>
      </c>
      <c r="AJ87" s="32">
        <f t="shared" si="8"/>
        <v>40991.800000000017</v>
      </c>
      <c r="AK87" s="32">
        <f t="shared" si="9"/>
        <v>31078.300000000017</v>
      </c>
      <c r="AL87" s="32"/>
      <c r="AQ87" s="19"/>
    </row>
    <row r="88" spans="1:43" x14ac:dyDescent="0.25">
      <c r="A88" s="3">
        <v>23513</v>
      </c>
      <c r="B88" s="3" t="s">
        <v>1</v>
      </c>
      <c r="C88" s="3" t="str">
        <f>+VLOOKUP(A88,[3]Congest!$A$1:$C$65536,3,FALSE)</f>
        <v>N.Y.C.</v>
      </c>
      <c r="D88" s="3"/>
      <c r="E88" s="7">
        <v>23540</v>
      </c>
      <c r="F88" s="4" t="s">
        <v>8</v>
      </c>
      <c r="G88" s="3" t="str">
        <f>+VLOOKUP(E88,[3]Congest!$A$1:$C$65536,3,FALSE)</f>
        <v>N.Y.C.</v>
      </c>
      <c r="H88" s="7">
        <v>8</v>
      </c>
      <c r="I88" s="7">
        <v>8</v>
      </c>
      <c r="O88" s="57">
        <f>VLOOKUP($A88,'[3]Congest May00-Oct00'!$A$1:$I$65536,COLUMN('[3]Congest May00-Oct00'!D$1:D$65536),FALSE)-VLOOKUP($E88,'[3]Congest May00-Oct00'!$A$1:$I$65536,COLUMN('[3]Congest May00-Oct00'!D$1:D$65536),FALSE)</f>
        <v>241.81999999999971</v>
      </c>
      <c r="P88" s="19">
        <f>VLOOKUP($A88,'[3]Congest May00-Oct00'!$A$1:$I$65536,COLUMN('[3]Congest May00-Oct00'!E$1:E$65536),FALSE)-VLOOKUP($E88,'[3]Congest May00-Oct00'!$A$1:$I$65536,COLUMN('[3]Congest May00-Oct00'!E$1:E$65536),FALSE)</f>
        <v>3668.3600000000079</v>
      </c>
      <c r="Q88" s="19">
        <f>VLOOKUP($A88,'[3]Congest May00-Oct00'!$A$1:$I$65536,COLUMN('[3]Congest May00-Oct00'!F$1:F$65536),FALSE)-VLOOKUP($E88,'[3]Congest May00-Oct00'!$A$1:$I$65536,COLUMN('[3]Congest May00-Oct00'!F$1:F$65536),FALSE)</f>
        <v>1905.3999999999978</v>
      </c>
      <c r="R88" s="19">
        <f>VLOOKUP($A88,'[3]Congest May00-Oct00'!$A$1:$I$65536,COLUMN('[3]Congest May00-Oct00'!G$1:G$65536),FALSE)-VLOOKUP($E88,'[3]Congest May00-Oct00'!$A$1:$I$65536,COLUMN('[3]Congest May00-Oct00'!G$1:G$65536),FALSE)</f>
        <v>4022.3899999999994</v>
      </c>
      <c r="S88" s="19">
        <f>VLOOKUP($A88,'[3]Congest May00-Oct00'!$A$1:$I$65536,COLUMN('[3]Congest May00-Oct00'!H$1:H$65536),FALSE)-VLOOKUP($E88,'[3]Congest May00-Oct00'!$A$1:$I$65536,COLUMN('[3]Congest May00-Oct00'!H$1:H$65536),FALSE)</f>
        <v>0</v>
      </c>
      <c r="T88" s="19">
        <f>VLOOKUP($A88,'[3]Congest May00-Oct00'!$A$1:$I$65536,COLUMN('[3]Congest May00-Oct00'!I$1:I$65536),FALSE)-VLOOKUP($E88,'[3]Congest May00-Oct00'!$A$1:$I$65536,COLUMN('[3]Congest May00-Oct00'!I$1:I$65536),FALSE)</f>
        <v>0</v>
      </c>
      <c r="U88" s="53">
        <f>VLOOKUP($A88,'[3]Congest Nov00-Apr01'!$A$1:$I$65536,COLUMN('[3]Congest Nov00-Apr01'!D$1:D$65536),FALSE)-VLOOKUP($E88,'[3]Congest Nov00-Apr01'!$A$1:$I$65536,COLUMN('[3]Congest Nov00-Apr01'!D$1:D$65536),FALSE)</f>
        <v>0</v>
      </c>
      <c r="V88" s="53">
        <f>VLOOKUP($A88,'[3]Congest Nov00-Apr01'!$A$1:$I$65536,COLUMN('[3]Congest Nov00-Apr01'!E$1:E$65536),FALSE)-VLOOKUP($E88,'[3]Congest Nov00-Apr01'!$A$1:$I$65536,COLUMN('[3]Congest Nov00-Apr01'!E$1:E$65536),FALSE)</f>
        <v>0</v>
      </c>
      <c r="W88" s="53">
        <f>VLOOKUP($A88,'[3]Congest Nov00-Apr01'!$A$1:$I$65536,COLUMN('[3]Congest Nov00-Apr01'!F$1:F$65536),FALSE)-VLOOKUP($E88,'[3]Congest Nov00-Apr01'!$A$1:$I$65536,COLUMN('[3]Congest Nov00-Apr01'!F$1:F$65536),FALSE)</f>
        <v>0</v>
      </c>
      <c r="X88" s="53">
        <f>VLOOKUP($A88,'[3]Congest Nov00-Apr01'!$A$1:$I$65536,COLUMN('[3]Congest Nov00-Apr01'!G$1:G$65536),FALSE)-VLOOKUP($E88,'[3]Congest Nov00-Apr01'!$A$1:$I$65536,COLUMN('[3]Congest Nov00-Apr01'!G$1:G$65536),FALSE)</f>
        <v>-150.74999999999955</v>
      </c>
      <c r="Y88" s="53">
        <f>VLOOKUP($A88,'[3]Congest Nov00-Apr01'!$A$1:$I$65536,COLUMN('[3]Congest Nov00-Apr01'!H$1:H$65536),FALSE)-VLOOKUP($E88,'[3]Congest Nov00-Apr01'!$A$1:$I$65536,COLUMN('[3]Congest Nov00-Apr01'!H$1:H$65536),FALSE)</f>
        <v>15.460000000000036</v>
      </c>
      <c r="Z88" s="53">
        <f>VLOOKUP($A88,'[3]Congest Nov00-Apr01'!$A$1:$I$65536,COLUMN('[3]Congest Nov00-Apr01'!I$1:I$65536),FALSE)-VLOOKUP($E88,'[3]Congest Nov00-Apr01'!$A$1:$I$65536,COLUMN('[3]Congest Nov00-Apr01'!I$1:I$65536),FALSE)</f>
        <v>-616.02000000000135</v>
      </c>
      <c r="AA88" s="19">
        <f>VLOOKUP($A88,'[3]Congest May01-Oct01'!$A$1:$I$65536,COLUMN('[3]Congest May01-Oct01'!D$1:D$65536),FALSE)-VLOOKUP($E88,'[3]Congest May01-Oct01'!$A$1:$I$65536,COLUMN('[3]Congest May01-Oct01'!D$1:D$65536),FALSE)</f>
        <v>320.65000000000146</v>
      </c>
      <c r="AB88" s="19">
        <f>VLOOKUP($A88,'[3]Congest May01-Oct01'!$A$1:$I$65536,COLUMN('[3]Congest May01-Oct01'!E$1:E$65536),FALSE)-VLOOKUP($E88,'[3]Congest May01-Oct01'!$A$1:$I$65536,COLUMN('[3]Congest May01-Oct01'!E$1:E$65536),FALSE)</f>
        <v>-61.5</v>
      </c>
      <c r="AC88" s="19">
        <f>VLOOKUP($A88,'[3]Congest May01-Oct01'!$A$1:$I$65536,COLUMN('[3]Congest May01-Oct01'!F$1:F$65536),FALSE)-VLOOKUP($E88,'[3]Congest May01-Oct01'!$A$1:$I$65536,COLUMN('[3]Congest May01-Oct01'!F$1:F$65536),FALSE)</f>
        <v>417.05999999999995</v>
      </c>
      <c r="AD88" s="19">
        <f>VLOOKUP($A88,'[3]Congest May01-Oct01'!$A$1:$I$65536,COLUMN('[3]Congest May01-Oct01'!G$1:G$65536),FALSE)-VLOOKUP($E88,'[3]Congest May01-Oct01'!$A$1:$I$65536,COLUMN('[3]Congest May01-Oct01'!G$1:G$65536),FALSE)</f>
        <v>2161.3900000000003</v>
      </c>
      <c r="AE88" s="19">
        <f>VLOOKUP($A88,'[3]Congest May01-Oct01'!$A$1:$I$65536,COLUMN('[3]Congest May01-Oct01'!H$1:H$65536),FALSE)-VLOOKUP($E88,'[3]Congest May01-Oct01'!$A$1:$I$65536,COLUMN('[3]Congest May01-Oct01'!H$1:H$65536),FALSE)</f>
        <v>1261.27</v>
      </c>
      <c r="AF88" s="19">
        <f>VLOOKUP($A88,'[3]Congest May01-Oct01'!$A$1:$I$65536,COLUMN('[3]Congest May01-Oct01'!I$1:I$65536),FALSE)-VLOOKUP($E88,'[3]Congest May01-Oct01'!$A$1:$I$65536,COLUMN('[3]Congest May01-Oct01'!I$1:I$65536),FALSE)</f>
        <v>862.09</v>
      </c>
      <c r="AG88" s="23">
        <f t="shared" si="7"/>
        <v>2086.2900000000009</v>
      </c>
      <c r="AI88" s="32">
        <v>8000</v>
      </c>
      <c r="AJ88" s="32">
        <f t="shared" si="8"/>
        <v>32790.960000000014</v>
      </c>
      <c r="AK88" s="32">
        <f t="shared" si="9"/>
        <v>24790.960000000014</v>
      </c>
      <c r="AL88" s="32"/>
      <c r="AQ88" s="19"/>
    </row>
    <row r="89" spans="1:43" x14ac:dyDescent="0.25">
      <c r="A89" s="3">
        <v>23513</v>
      </c>
      <c r="B89" s="3" t="s">
        <v>1</v>
      </c>
      <c r="C89" s="3" t="str">
        <f>+VLOOKUP(A89,[3]Congest!$A$1:$C$65536,3,FALSE)</f>
        <v>N.Y.C.</v>
      </c>
      <c r="D89" s="3"/>
      <c r="E89" s="7">
        <v>23541</v>
      </c>
      <c r="F89" s="4" t="s">
        <v>9</v>
      </c>
      <c r="G89" s="3" t="str">
        <f>+VLOOKUP(E89,[3]Congest!$A$1:$C$65536,3,FALSE)</f>
        <v>N.Y.C.</v>
      </c>
      <c r="H89" s="7">
        <v>5</v>
      </c>
      <c r="I89" s="7">
        <v>5</v>
      </c>
      <c r="O89" s="57">
        <f>VLOOKUP($A89,'[3]Congest May00-Oct00'!$A$1:$I$65536,COLUMN('[3]Congest May00-Oct00'!D$1:D$65536),FALSE)-VLOOKUP($E89,'[3]Congest May00-Oct00'!$A$1:$I$65536,COLUMN('[3]Congest May00-Oct00'!D$1:D$65536),FALSE)</f>
        <v>241.81999999999971</v>
      </c>
      <c r="P89" s="19">
        <f>VLOOKUP($A89,'[3]Congest May00-Oct00'!$A$1:$I$65536,COLUMN('[3]Congest May00-Oct00'!E$1:E$65536),FALSE)-VLOOKUP($E89,'[3]Congest May00-Oct00'!$A$1:$I$65536,COLUMN('[3]Congest May00-Oct00'!E$1:E$65536),FALSE)</f>
        <v>3668.3600000000079</v>
      </c>
      <c r="Q89" s="19">
        <f>VLOOKUP($A89,'[3]Congest May00-Oct00'!$A$1:$I$65536,COLUMN('[3]Congest May00-Oct00'!F$1:F$65536),FALSE)-VLOOKUP($E89,'[3]Congest May00-Oct00'!$A$1:$I$65536,COLUMN('[3]Congest May00-Oct00'!F$1:F$65536),FALSE)</f>
        <v>1905.3999999999978</v>
      </c>
      <c r="R89" s="19">
        <f>VLOOKUP($A89,'[3]Congest May00-Oct00'!$A$1:$I$65536,COLUMN('[3]Congest May00-Oct00'!G$1:G$65536),FALSE)-VLOOKUP($E89,'[3]Congest May00-Oct00'!$A$1:$I$65536,COLUMN('[3]Congest May00-Oct00'!G$1:G$65536),FALSE)</f>
        <v>4022.3899999999994</v>
      </c>
      <c r="S89" s="19">
        <f>VLOOKUP($A89,'[3]Congest May00-Oct00'!$A$1:$I$65536,COLUMN('[3]Congest May00-Oct00'!H$1:H$65536),FALSE)-VLOOKUP($E89,'[3]Congest May00-Oct00'!$A$1:$I$65536,COLUMN('[3]Congest May00-Oct00'!H$1:H$65536),FALSE)</f>
        <v>0</v>
      </c>
      <c r="T89" s="19">
        <f>VLOOKUP($A89,'[3]Congest May00-Oct00'!$A$1:$I$65536,COLUMN('[3]Congest May00-Oct00'!I$1:I$65536),FALSE)-VLOOKUP($E89,'[3]Congest May00-Oct00'!$A$1:$I$65536,COLUMN('[3]Congest May00-Oct00'!I$1:I$65536),FALSE)</f>
        <v>0</v>
      </c>
      <c r="U89" s="53">
        <f>VLOOKUP($A89,'[3]Congest Nov00-Apr01'!$A$1:$I$65536,COLUMN('[3]Congest Nov00-Apr01'!D$1:D$65536),FALSE)-VLOOKUP($E89,'[3]Congest Nov00-Apr01'!$A$1:$I$65536,COLUMN('[3]Congest Nov00-Apr01'!D$1:D$65536),FALSE)</f>
        <v>0</v>
      </c>
      <c r="V89" s="53">
        <f>VLOOKUP($A89,'[3]Congest Nov00-Apr01'!$A$1:$I$65536,COLUMN('[3]Congest Nov00-Apr01'!E$1:E$65536),FALSE)-VLOOKUP($E89,'[3]Congest Nov00-Apr01'!$A$1:$I$65536,COLUMN('[3]Congest Nov00-Apr01'!E$1:E$65536),FALSE)</f>
        <v>0</v>
      </c>
      <c r="W89" s="53">
        <f>VLOOKUP($A89,'[3]Congest Nov00-Apr01'!$A$1:$I$65536,COLUMN('[3]Congest Nov00-Apr01'!F$1:F$65536),FALSE)-VLOOKUP($E89,'[3]Congest Nov00-Apr01'!$A$1:$I$65536,COLUMN('[3]Congest Nov00-Apr01'!F$1:F$65536),FALSE)</f>
        <v>0</v>
      </c>
      <c r="X89" s="53">
        <f>VLOOKUP($A89,'[3]Congest Nov00-Apr01'!$A$1:$I$65536,COLUMN('[3]Congest Nov00-Apr01'!G$1:G$65536),FALSE)-VLOOKUP($E89,'[3]Congest Nov00-Apr01'!$A$1:$I$65536,COLUMN('[3]Congest Nov00-Apr01'!G$1:G$65536),FALSE)</f>
        <v>-150.74999999999955</v>
      </c>
      <c r="Y89" s="53">
        <f>VLOOKUP($A89,'[3]Congest Nov00-Apr01'!$A$1:$I$65536,COLUMN('[3]Congest Nov00-Apr01'!H$1:H$65536),FALSE)-VLOOKUP($E89,'[3]Congest Nov00-Apr01'!$A$1:$I$65536,COLUMN('[3]Congest Nov00-Apr01'!H$1:H$65536),FALSE)</f>
        <v>15.460000000000036</v>
      </c>
      <c r="Z89" s="53">
        <f>VLOOKUP($A89,'[3]Congest Nov00-Apr01'!$A$1:$I$65536,COLUMN('[3]Congest Nov00-Apr01'!I$1:I$65536),FALSE)-VLOOKUP($E89,'[3]Congest Nov00-Apr01'!$A$1:$I$65536,COLUMN('[3]Congest Nov00-Apr01'!I$1:I$65536),FALSE)</f>
        <v>-631.20000000000073</v>
      </c>
      <c r="AA89" s="19">
        <f>VLOOKUP($A89,'[3]Congest May01-Oct01'!$A$1:$I$65536,COLUMN('[3]Congest May01-Oct01'!D$1:D$65536),FALSE)-VLOOKUP($E89,'[3]Congest May01-Oct01'!$A$1:$I$65536,COLUMN('[3]Congest May01-Oct01'!D$1:D$65536),FALSE)</f>
        <v>320.65000000000146</v>
      </c>
      <c r="AB89" s="19">
        <f>VLOOKUP($A89,'[3]Congest May01-Oct01'!$A$1:$I$65536,COLUMN('[3]Congest May01-Oct01'!E$1:E$65536),FALSE)-VLOOKUP($E89,'[3]Congest May01-Oct01'!$A$1:$I$65536,COLUMN('[3]Congest May01-Oct01'!E$1:E$65536),FALSE)</f>
        <v>-61.5</v>
      </c>
      <c r="AC89" s="19">
        <f>VLOOKUP($A89,'[3]Congest May01-Oct01'!$A$1:$I$65536,COLUMN('[3]Congest May01-Oct01'!F$1:F$65536),FALSE)-VLOOKUP($E89,'[3]Congest May01-Oct01'!$A$1:$I$65536,COLUMN('[3]Congest May01-Oct01'!F$1:F$65536),FALSE)</f>
        <v>417.05999999999995</v>
      </c>
      <c r="AD89" s="19">
        <f>VLOOKUP($A89,'[3]Congest May01-Oct01'!$A$1:$I$65536,COLUMN('[3]Congest May01-Oct01'!G$1:G$65536),FALSE)-VLOOKUP($E89,'[3]Congest May01-Oct01'!$A$1:$I$65536,COLUMN('[3]Congest May01-Oct01'!G$1:G$65536),FALSE)</f>
        <v>2161.3900000000003</v>
      </c>
      <c r="AE89" s="19">
        <f>VLOOKUP($A89,'[3]Congest May01-Oct01'!$A$1:$I$65536,COLUMN('[3]Congest May01-Oct01'!H$1:H$65536),FALSE)-VLOOKUP($E89,'[3]Congest May01-Oct01'!$A$1:$I$65536,COLUMN('[3]Congest May01-Oct01'!H$1:H$65536),FALSE)</f>
        <v>1261.27</v>
      </c>
      <c r="AF89" s="19">
        <f>VLOOKUP($A89,'[3]Congest May01-Oct01'!$A$1:$I$65536,COLUMN('[3]Congest May01-Oct01'!I$1:I$65536),FALSE)-VLOOKUP($E89,'[3]Congest May01-Oct01'!$A$1:$I$65536,COLUMN('[3]Congest May01-Oct01'!I$1:I$65536),FALSE)</f>
        <v>862.09</v>
      </c>
      <c r="AG89" s="23">
        <f t="shared" si="7"/>
        <v>2071.1100000000015</v>
      </c>
      <c r="AI89" s="32">
        <v>6632.9</v>
      </c>
      <c r="AJ89" s="32">
        <f t="shared" si="8"/>
        <v>20494.350000000009</v>
      </c>
      <c r="AK89" s="32">
        <f t="shared" si="9"/>
        <v>13861.45000000001</v>
      </c>
      <c r="AL89" s="32"/>
      <c r="AQ89" s="19"/>
    </row>
    <row r="90" spans="1:43" x14ac:dyDescent="0.25">
      <c r="A90" s="3">
        <v>23513</v>
      </c>
      <c r="B90" s="3" t="s">
        <v>1</v>
      </c>
      <c r="C90" s="3" t="str">
        <f>+VLOOKUP(A90,[3]Congest!$A$1:$C$65536,3,FALSE)</f>
        <v>N.Y.C.</v>
      </c>
      <c r="D90" s="3"/>
      <c r="E90" s="7">
        <v>24260</v>
      </c>
      <c r="F90" s="4" t="s">
        <v>12</v>
      </c>
      <c r="G90" s="3" t="str">
        <f>+VLOOKUP(E90,[3]Congest!$A$1:$C$65536,3,FALSE)</f>
        <v>N.Y.C.</v>
      </c>
      <c r="H90" s="7">
        <v>5</v>
      </c>
      <c r="I90" s="7">
        <v>5</v>
      </c>
      <c r="O90" s="57">
        <f>VLOOKUP($A90,'[3]Congest May00-Oct00'!$A$1:$I$65536,COLUMN('[3]Congest May00-Oct00'!D$1:D$65536),FALSE)-VLOOKUP($E90,'[3]Congest May00-Oct00'!$A$1:$I$65536,COLUMN('[3]Congest May00-Oct00'!D$1:D$65536),FALSE)</f>
        <v>241.81999999999971</v>
      </c>
      <c r="P90" s="19">
        <f>VLOOKUP($A90,'[3]Congest May00-Oct00'!$A$1:$I$65536,COLUMN('[3]Congest May00-Oct00'!E$1:E$65536),FALSE)-VLOOKUP($E90,'[3]Congest May00-Oct00'!$A$1:$I$65536,COLUMN('[3]Congest May00-Oct00'!E$1:E$65536),FALSE)</f>
        <v>3673.5200000000041</v>
      </c>
      <c r="Q90" s="19">
        <f>VLOOKUP($A90,'[3]Congest May00-Oct00'!$A$1:$I$65536,COLUMN('[3]Congest May00-Oct00'!F$1:F$65536),FALSE)-VLOOKUP($E90,'[3]Congest May00-Oct00'!$A$1:$I$65536,COLUMN('[3]Congest May00-Oct00'!F$1:F$65536),FALSE)</f>
        <v>1906.3499999999967</v>
      </c>
      <c r="R90" s="19">
        <f>VLOOKUP($A90,'[3]Congest May00-Oct00'!$A$1:$I$65536,COLUMN('[3]Congest May00-Oct00'!G$1:G$65536),FALSE)-VLOOKUP($E90,'[3]Congest May00-Oct00'!$A$1:$I$65536,COLUMN('[3]Congest May00-Oct00'!G$1:G$65536),FALSE)</f>
        <v>4023.1200000000008</v>
      </c>
      <c r="S90" s="19">
        <f>VLOOKUP($A90,'[3]Congest May00-Oct00'!$A$1:$I$65536,COLUMN('[3]Congest May00-Oct00'!H$1:H$65536),FALSE)-VLOOKUP($E90,'[3]Congest May00-Oct00'!$A$1:$I$65536,COLUMN('[3]Congest May00-Oct00'!H$1:H$65536),FALSE)</f>
        <v>-0.39999999999918145</v>
      </c>
      <c r="T90" s="19">
        <f>VLOOKUP($A90,'[3]Congest May00-Oct00'!$A$1:$I$65536,COLUMN('[3]Congest May00-Oct00'!I$1:I$65536),FALSE)-VLOOKUP($E90,'[3]Congest May00-Oct00'!$A$1:$I$65536,COLUMN('[3]Congest May00-Oct00'!I$1:I$65536),FALSE)</f>
        <v>-1.5</v>
      </c>
      <c r="U90" s="53">
        <f>VLOOKUP($A90,'[3]Congest Nov00-Apr01'!$A$1:$I$65536,COLUMN('[3]Congest Nov00-Apr01'!D$1:D$65536),FALSE)-VLOOKUP($E90,'[3]Congest Nov00-Apr01'!$A$1:$I$65536,COLUMN('[3]Congest Nov00-Apr01'!D$1:D$65536),FALSE)</f>
        <v>-3.8400000000001455</v>
      </c>
      <c r="V90" s="53">
        <f>VLOOKUP($A90,'[3]Congest Nov00-Apr01'!$A$1:$I$65536,COLUMN('[3]Congest Nov00-Apr01'!E$1:E$65536),FALSE)-VLOOKUP($E90,'[3]Congest Nov00-Apr01'!$A$1:$I$65536,COLUMN('[3]Congest Nov00-Apr01'!E$1:E$65536),FALSE)</f>
        <v>-60.870000000000118</v>
      </c>
      <c r="W90" s="53">
        <f>VLOOKUP($A90,'[3]Congest Nov00-Apr01'!$A$1:$I$65536,COLUMN('[3]Congest Nov00-Apr01'!F$1:F$65536),FALSE)-VLOOKUP($E90,'[3]Congest Nov00-Apr01'!$A$1:$I$65536,COLUMN('[3]Congest Nov00-Apr01'!F$1:F$65536),FALSE)</f>
        <v>0</v>
      </c>
      <c r="X90" s="53">
        <f>VLOOKUP($A90,'[3]Congest Nov00-Apr01'!$A$1:$I$65536,COLUMN('[3]Congest Nov00-Apr01'!G$1:G$65536),FALSE)-VLOOKUP($E90,'[3]Congest Nov00-Apr01'!$A$1:$I$65536,COLUMN('[3]Congest Nov00-Apr01'!G$1:G$65536),FALSE)</f>
        <v>-150.74999999999955</v>
      </c>
      <c r="Y90" s="53">
        <f>VLOOKUP($A90,'[3]Congest Nov00-Apr01'!$A$1:$I$65536,COLUMN('[3]Congest Nov00-Apr01'!H$1:H$65536),FALSE)-VLOOKUP($E90,'[3]Congest Nov00-Apr01'!$A$1:$I$65536,COLUMN('[3]Congest Nov00-Apr01'!H$1:H$65536),FALSE)</f>
        <v>15.460000000000036</v>
      </c>
      <c r="Z90" s="53">
        <f>VLOOKUP($A90,'[3]Congest Nov00-Apr01'!$A$1:$I$65536,COLUMN('[3]Congest Nov00-Apr01'!I$1:I$65536),FALSE)-VLOOKUP($E90,'[3]Congest Nov00-Apr01'!$A$1:$I$65536,COLUMN('[3]Congest Nov00-Apr01'!I$1:I$65536),FALSE)</f>
        <v>-616.02000000000135</v>
      </c>
      <c r="AA90" s="19">
        <f>VLOOKUP($A90,'[3]Congest May01-Oct01'!$A$1:$I$65536,COLUMN('[3]Congest May01-Oct01'!D$1:D$65536),FALSE)-VLOOKUP($E90,'[3]Congest May01-Oct01'!$A$1:$I$65536,COLUMN('[3]Congest May01-Oct01'!D$1:D$65536),FALSE)</f>
        <v>320.65000000000146</v>
      </c>
      <c r="AB90" s="19">
        <f>VLOOKUP($A90,'[3]Congest May01-Oct01'!$A$1:$I$65536,COLUMN('[3]Congest May01-Oct01'!E$1:E$65536),FALSE)-VLOOKUP($E90,'[3]Congest May01-Oct01'!$A$1:$I$65536,COLUMN('[3]Congest May01-Oct01'!E$1:E$65536),FALSE)</f>
        <v>-61.5</v>
      </c>
      <c r="AC90" s="19">
        <f>VLOOKUP($A90,'[3]Congest May01-Oct01'!$A$1:$I$65536,COLUMN('[3]Congest May01-Oct01'!F$1:F$65536),FALSE)-VLOOKUP($E90,'[3]Congest May01-Oct01'!$A$1:$I$65536,COLUMN('[3]Congest May01-Oct01'!F$1:F$65536),FALSE)</f>
        <v>417.05999999999995</v>
      </c>
      <c r="AD90" s="19">
        <f>VLOOKUP($A90,'[3]Congest May01-Oct01'!$A$1:$I$65536,COLUMN('[3]Congest May01-Oct01'!G$1:G$65536),FALSE)-VLOOKUP($E90,'[3]Congest May01-Oct01'!$A$1:$I$65536,COLUMN('[3]Congest May01-Oct01'!G$1:G$65536),FALSE)</f>
        <v>2161.3900000000003</v>
      </c>
      <c r="AE90" s="19">
        <f>VLOOKUP($A90,'[3]Congest May01-Oct01'!$A$1:$I$65536,COLUMN('[3]Congest May01-Oct01'!H$1:H$65536),FALSE)-VLOOKUP($E90,'[3]Congest May01-Oct01'!$A$1:$I$65536,COLUMN('[3]Congest May01-Oct01'!H$1:H$65536),FALSE)</f>
        <v>1261.27</v>
      </c>
      <c r="AF90" s="19">
        <f>VLOOKUP($A90,'[3]Congest May01-Oct01'!$A$1:$I$65536,COLUMN('[3]Congest May01-Oct01'!I$1:I$65536),FALSE)-VLOOKUP($E90,'[3]Congest May01-Oct01'!$A$1:$I$65536,COLUMN('[3]Congest May01-Oct01'!I$1:I$65536),FALSE)</f>
        <v>862.09</v>
      </c>
      <c r="AG90" s="23">
        <f t="shared" si="7"/>
        <v>2019.6800000000014</v>
      </c>
      <c r="AI90" s="32">
        <v>5623.6</v>
      </c>
      <c r="AJ90" s="32">
        <f t="shared" si="8"/>
        <v>20494.350000000009</v>
      </c>
      <c r="AK90" s="32">
        <f t="shared" si="9"/>
        <v>14870.750000000009</v>
      </c>
      <c r="AL90" s="32"/>
      <c r="AQ90" s="19"/>
    </row>
    <row r="91" spans="1:43" x14ac:dyDescent="0.25">
      <c r="A91" s="3">
        <v>23514</v>
      </c>
      <c r="B91" s="3" t="s">
        <v>13</v>
      </c>
      <c r="C91" s="3" t="str">
        <f>+VLOOKUP(A91,[3]Congest!$A$1:$C$65536,3,FALSE)</f>
        <v>GENESE</v>
      </c>
      <c r="D91" s="3"/>
      <c r="E91" s="7">
        <v>23982</v>
      </c>
      <c r="F91" s="4" t="s">
        <v>15</v>
      </c>
      <c r="G91" s="3" t="str">
        <f>+VLOOKUP(E91,[3]Congest!$A$1:$C$65536,3,FALSE)</f>
        <v>WEST</v>
      </c>
      <c r="H91" s="7">
        <v>40</v>
      </c>
      <c r="I91" s="7">
        <v>40</v>
      </c>
      <c r="O91" s="57">
        <f>VLOOKUP($A91,'[3]Congest May00-Oct00'!$A$1:$I$65536,COLUMN('[3]Congest May00-Oct00'!D$1:D$65536),FALSE)-VLOOKUP($E91,'[3]Congest May00-Oct00'!$A$1:$I$65536,COLUMN('[3]Congest May00-Oct00'!D$1:D$65536),FALSE)</f>
        <v>12.929999999999836</v>
      </c>
      <c r="P91" s="19">
        <f>VLOOKUP($A91,'[3]Congest May00-Oct00'!$A$1:$I$65536,COLUMN('[3]Congest May00-Oct00'!E$1:E$65536),FALSE)-VLOOKUP($E91,'[3]Congest May00-Oct00'!$A$1:$I$65536,COLUMN('[3]Congest May00-Oct00'!E$1:E$65536),FALSE)</f>
        <v>637.09999999999991</v>
      </c>
      <c r="Q91" s="19">
        <f>VLOOKUP($A91,'[3]Congest May00-Oct00'!$A$1:$I$65536,COLUMN('[3]Congest May00-Oct00'!F$1:F$65536),FALSE)-VLOOKUP($E91,'[3]Congest May00-Oct00'!$A$1:$I$65536,COLUMN('[3]Congest May00-Oct00'!F$1:F$65536),FALSE)</f>
        <v>644.14000000000078</v>
      </c>
      <c r="R91" s="19">
        <f>VLOOKUP($A91,'[3]Congest May00-Oct00'!$A$1:$I$65536,COLUMN('[3]Congest May00-Oct00'!G$1:G$65536),FALSE)-VLOOKUP($E91,'[3]Congest May00-Oct00'!$A$1:$I$65536,COLUMN('[3]Congest May00-Oct00'!G$1:G$65536),FALSE)</f>
        <v>730.31</v>
      </c>
      <c r="S91" s="19">
        <f>VLOOKUP($A91,'[3]Congest May00-Oct00'!$A$1:$I$65536,COLUMN('[3]Congest May00-Oct00'!H$1:H$65536),FALSE)-VLOOKUP($E91,'[3]Congest May00-Oct00'!$A$1:$I$65536,COLUMN('[3]Congest May00-Oct00'!H$1:H$65536),FALSE)</f>
        <v>20.699999999999875</v>
      </c>
      <c r="T91" s="19">
        <f>VLOOKUP($A91,'[3]Congest May00-Oct00'!$A$1:$I$65536,COLUMN('[3]Congest May00-Oct00'!I$1:I$65536),FALSE)-VLOOKUP($E91,'[3]Congest May00-Oct00'!$A$1:$I$65536,COLUMN('[3]Congest May00-Oct00'!I$1:I$65536),FALSE)</f>
        <v>-1.4799999999999898</v>
      </c>
      <c r="U91" s="53">
        <f>VLOOKUP($A91,'[3]Congest Nov00-Apr01'!$A$1:$I$65536,COLUMN('[3]Congest Nov00-Apr01'!D$1:D$65536),FALSE)-VLOOKUP($E91,'[3]Congest Nov00-Apr01'!$A$1:$I$65536,COLUMN('[3]Congest Nov00-Apr01'!D$1:D$65536),FALSE)</f>
        <v>9.42999999999995</v>
      </c>
      <c r="V91" s="53">
        <f>VLOOKUP($A91,'[3]Congest Nov00-Apr01'!$A$1:$I$65536,COLUMN('[3]Congest Nov00-Apr01'!E$1:E$65536),FALSE)-VLOOKUP($E91,'[3]Congest Nov00-Apr01'!$A$1:$I$65536,COLUMN('[3]Congest Nov00-Apr01'!E$1:E$65536),FALSE)</f>
        <v>-0.38000000000002387</v>
      </c>
      <c r="W91" s="53">
        <f>VLOOKUP($A91,'[3]Congest Nov00-Apr01'!$A$1:$I$65536,COLUMN('[3]Congest Nov00-Apr01'!F$1:F$65536),FALSE)-VLOOKUP($E91,'[3]Congest Nov00-Apr01'!$A$1:$I$65536,COLUMN('[3]Congest Nov00-Apr01'!F$1:F$65536),FALSE)</f>
        <v>11.879999999999939</v>
      </c>
      <c r="X91" s="53">
        <f>VLOOKUP($A91,'[3]Congest Nov00-Apr01'!$A$1:$I$65536,COLUMN('[3]Congest Nov00-Apr01'!G$1:G$65536),FALSE)-VLOOKUP($E91,'[3]Congest Nov00-Apr01'!$A$1:$I$65536,COLUMN('[3]Congest Nov00-Apr01'!G$1:G$65536),FALSE)</f>
        <v>2.9599999999999795</v>
      </c>
      <c r="Y91" s="53">
        <f>VLOOKUP($A91,'[3]Congest Nov00-Apr01'!$A$1:$I$65536,COLUMN('[3]Congest Nov00-Apr01'!H$1:H$65536),FALSE)-VLOOKUP($E91,'[3]Congest Nov00-Apr01'!$A$1:$I$65536,COLUMN('[3]Congest Nov00-Apr01'!H$1:H$65536),FALSE)</f>
        <v>6.2900000000000205</v>
      </c>
      <c r="Z91" s="53">
        <f>VLOOKUP($A91,'[3]Congest Nov00-Apr01'!$A$1:$I$65536,COLUMN('[3]Congest Nov00-Apr01'!I$1:I$65536),FALSE)-VLOOKUP($E91,'[3]Congest Nov00-Apr01'!$A$1:$I$65536,COLUMN('[3]Congest Nov00-Apr01'!I$1:I$65536),FALSE)</f>
        <v>1.1499999999999631</v>
      </c>
      <c r="AA91" s="19">
        <f>VLOOKUP($A91,'[3]Congest May01-Oct01'!$A$1:$I$65536,COLUMN('[3]Congest May01-Oct01'!D$1:D$65536),FALSE)-VLOOKUP($E91,'[3]Congest May01-Oct01'!$A$1:$I$65536,COLUMN('[3]Congest May01-Oct01'!D$1:D$65536),FALSE)</f>
        <v>-94.18</v>
      </c>
      <c r="AB91" s="19">
        <f>VLOOKUP($A91,'[3]Congest May01-Oct01'!$A$1:$I$65536,COLUMN('[3]Congest May01-Oct01'!E$1:E$65536),FALSE)-VLOOKUP($E91,'[3]Congest May01-Oct01'!$A$1:$I$65536,COLUMN('[3]Congest May01-Oct01'!E$1:E$65536),FALSE)</f>
        <v>1.539999999999992</v>
      </c>
      <c r="AC91" s="19">
        <f>VLOOKUP($A91,'[3]Congest May01-Oct01'!$A$1:$I$65536,COLUMN('[3]Congest May01-Oct01'!F$1:F$65536),FALSE)-VLOOKUP($E91,'[3]Congest May01-Oct01'!$A$1:$I$65536,COLUMN('[3]Congest May01-Oct01'!F$1:F$65536),FALSE)</f>
        <v>0.24999999999998579</v>
      </c>
      <c r="AD91" s="19">
        <f>VLOOKUP($A91,'[3]Congest May01-Oct01'!$A$1:$I$65536,COLUMN('[3]Congest May01-Oct01'!G$1:G$65536),FALSE)-VLOOKUP($E91,'[3]Congest May01-Oct01'!$A$1:$I$65536,COLUMN('[3]Congest May01-Oct01'!G$1:G$65536),FALSE)</f>
        <v>144.40999999999991</v>
      </c>
      <c r="AE91" s="19">
        <f>VLOOKUP($A91,'[3]Congest May01-Oct01'!$A$1:$I$65536,COLUMN('[3]Congest May01-Oct01'!H$1:H$65536),FALSE)-VLOOKUP($E91,'[3]Congest May01-Oct01'!$A$1:$I$65536,COLUMN('[3]Congest May01-Oct01'!H$1:H$65536),FALSE)</f>
        <v>0</v>
      </c>
      <c r="AF91" s="19">
        <f>VLOOKUP($A91,'[3]Congest May01-Oct01'!$A$1:$I$65536,COLUMN('[3]Congest May01-Oct01'!I$1:I$65536),FALSE)-VLOOKUP($E91,'[3]Congest May01-Oct01'!$A$1:$I$65536,COLUMN('[3]Congest May01-Oct01'!I$1:I$65536),FALSE)</f>
        <v>-0.60000000000000009</v>
      </c>
      <c r="AG91" s="23">
        <f t="shared" si="7"/>
        <v>102.5699999999996</v>
      </c>
      <c r="AI91" s="32">
        <v>-12596.4</v>
      </c>
      <c r="AJ91" s="32">
        <f t="shared" si="8"/>
        <v>2080.7999999999952</v>
      </c>
      <c r="AK91" s="32">
        <f t="shared" si="9"/>
        <v>14677.199999999995</v>
      </c>
      <c r="AL91" s="32"/>
      <c r="AQ91" s="19"/>
    </row>
    <row r="92" spans="1:43" x14ac:dyDescent="0.25">
      <c r="A92" s="3">
        <v>23514</v>
      </c>
      <c r="B92" s="3" t="s">
        <v>13</v>
      </c>
      <c r="C92" s="3" t="str">
        <f>+VLOOKUP(A92,[3]Congest!$A$1:$C$65536,3,FALSE)</f>
        <v>GENESE</v>
      </c>
      <c r="D92" s="3"/>
      <c r="E92" s="7">
        <v>24039</v>
      </c>
      <c r="F92" s="4" t="s">
        <v>17</v>
      </c>
      <c r="G92" s="3" t="str">
        <f>+VLOOKUP(E92,[3]Congest!$A$1:$C$65536,3,FALSE)</f>
        <v>WEST</v>
      </c>
      <c r="H92" s="7">
        <v>30</v>
      </c>
      <c r="I92" s="7">
        <v>30</v>
      </c>
      <c r="O92" s="57">
        <f>VLOOKUP($A92,'[3]Congest May00-Oct00'!$A$1:$I$65536,COLUMN('[3]Congest May00-Oct00'!D$1:D$65536),FALSE)-VLOOKUP($E92,'[3]Congest May00-Oct00'!$A$1:$I$65536,COLUMN('[3]Congest May00-Oct00'!D$1:D$65536),FALSE)</f>
        <v>-21.709999999999923</v>
      </c>
      <c r="P92" s="19">
        <f>VLOOKUP($A92,'[3]Congest May00-Oct00'!$A$1:$I$65536,COLUMN('[3]Congest May00-Oct00'!E$1:E$65536),FALSE)-VLOOKUP($E92,'[3]Congest May00-Oct00'!$A$1:$I$65536,COLUMN('[3]Congest May00-Oct00'!E$1:E$65536),FALSE)</f>
        <v>472.76999999999953</v>
      </c>
      <c r="Q92" s="19">
        <f>VLOOKUP($A92,'[3]Congest May00-Oct00'!$A$1:$I$65536,COLUMN('[3]Congest May00-Oct00'!F$1:F$65536),FALSE)-VLOOKUP($E92,'[3]Congest May00-Oct00'!$A$1:$I$65536,COLUMN('[3]Congest May00-Oct00'!F$1:F$65536),FALSE)</f>
        <v>616.24999999999955</v>
      </c>
      <c r="R92" s="19">
        <f>VLOOKUP($A92,'[3]Congest May00-Oct00'!$A$1:$I$65536,COLUMN('[3]Congest May00-Oct00'!G$1:G$65536),FALSE)-VLOOKUP($E92,'[3]Congest May00-Oct00'!$A$1:$I$65536,COLUMN('[3]Congest May00-Oct00'!G$1:G$65536),FALSE)</f>
        <v>814.9399999999996</v>
      </c>
      <c r="S92" s="19">
        <f>VLOOKUP($A92,'[3]Congest May00-Oct00'!$A$1:$I$65536,COLUMN('[3]Congest May00-Oct00'!H$1:H$65536),FALSE)-VLOOKUP($E92,'[3]Congest May00-Oct00'!$A$1:$I$65536,COLUMN('[3]Congest May00-Oct00'!H$1:H$65536),FALSE)</f>
        <v>-8.1800000000000637</v>
      </c>
      <c r="T92" s="19">
        <f>VLOOKUP($A92,'[3]Congest May00-Oct00'!$A$1:$I$65536,COLUMN('[3]Congest May00-Oct00'!I$1:I$65536),FALSE)-VLOOKUP($E92,'[3]Congest May00-Oct00'!$A$1:$I$65536,COLUMN('[3]Congest May00-Oct00'!I$1:I$65536),FALSE)</f>
        <v>-33.89</v>
      </c>
      <c r="U92" s="53">
        <f>VLOOKUP($A92,'[3]Congest Nov00-Apr01'!$A$1:$I$65536,COLUMN('[3]Congest Nov00-Apr01'!D$1:D$65536),FALSE)-VLOOKUP($E92,'[3]Congest Nov00-Apr01'!$A$1:$I$65536,COLUMN('[3]Congest Nov00-Apr01'!D$1:D$65536),FALSE)</f>
        <v>-16.780000000000086</v>
      </c>
      <c r="V92" s="53">
        <f>VLOOKUP($A92,'[3]Congest Nov00-Apr01'!$A$1:$I$65536,COLUMN('[3]Congest Nov00-Apr01'!E$1:E$65536),FALSE)-VLOOKUP($E92,'[3]Congest Nov00-Apr01'!$A$1:$I$65536,COLUMN('[3]Congest Nov00-Apr01'!E$1:E$65536),FALSE)</f>
        <v>-3.2700000000000102</v>
      </c>
      <c r="W92" s="53">
        <f>VLOOKUP($A92,'[3]Congest Nov00-Apr01'!$A$1:$I$65536,COLUMN('[3]Congest Nov00-Apr01'!F$1:F$65536),FALSE)-VLOOKUP($E92,'[3]Congest Nov00-Apr01'!$A$1:$I$65536,COLUMN('[3]Congest Nov00-Apr01'!F$1:F$65536),FALSE)</f>
        <v>-20.509999999999991</v>
      </c>
      <c r="X92" s="53">
        <f>VLOOKUP($A92,'[3]Congest Nov00-Apr01'!$A$1:$I$65536,COLUMN('[3]Congest Nov00-Apr01'!G$1:G$65536),FALSE)-VLOOKUP($E92,'[3]Congest Nov00-Apr01'!$A$1:$I$65536,COLUMN('[3]Congest Nov00-Apr01'!G$1:G$65536),FALSE)</f>
        <v>-12.800000000000011</v>
      </c>
      <c r="Y92" s="53">
        <f>VLOOKUP($A92,'[3]Congest Nov00-Apr01'!$A$1:$I$65536,COLUMN('[3]Congest Nov00-Apr01'!H$1:H$65536),FALSE)-VLOOKUP($E92,'[3]Congest Nov00-Apr01'!$A$1:$I$65536,COLUMN('[3]Congest Nov00-Apr01'!H$1:H$65536),FALSE)</f>
        <v>-13.439999999999884</v>
      </c>
      <c r="Z92" s="53">
        <f>VLOOKUP($A92,'[3]Congest Nov00-Apr01'!$A$1:$I$65536,COLUMN('[3]Congest Nov00-Apr01'!I$1:I$65536),FALSE)-VLOOKUP($E92,'[3]Congest Nov00-Apr01'!$A$1:$I$65536,COLUMN('[3]Congest Nov00-Apr01'!I$1:I$65536),FALSE)</f>
        <v>-3.9800000000000182</v>
      </c>
      <c r="AA92" s="19">
        <f>VLOOKUP($A92,'[3]Congest May01-Oct01'!$A$1:$I$65536,COLUMN('[3]Congest May01-Oct01'!D$1:D$65536),FALSE)-VLOOKUP($E92,'[3]Congest May01-Oct01'!$A$1:$I$65536,COLUMN('[3]Congest May01-Oct01'!D$1:D$65536),FALSE)</f>
        <v>-95.110000000000042</v>
      </c>
      <c r="AB92" s="19">
        <f>VLOOKUP($A92,'[3]Congest May01-Oct01'!$A$1:$I$65536,COLUMN('[3]Congest May01-Oct01'!E$1:E$65536),FALSE)-VLOOKUP($E92,'[3]Congest May01-Oct01'!$A$1:$I$65536,COLUMN('[3]Congest May01-Oct01'!E$1:E$65536),FALSE)</f>
        <v>-27.079999999999984</v>
      </c>
      <c r="AC92" s="19">
        <f>VLOOKUP($A92,'[3]Congest May01-Oct01'!$A$1:$I$65536,COLUMN('[3]Congest May01-Oct01'!F$1:F$65536),FALSE)-VLOOKUP($E92,'[3]Congest May01-Oct01'!$A$1:$I$65536,COLUMN('[3]Congest May01-Oct01'!F$1:F$65536),FALSE)</f>
        <v>-11.780000000000001</v>
      </c>
      <c r="AD92" s="19">
        <f>VLOOKUP($A92,'[3]Congest May01-Oct01'!$A$1:$I$65536,COLUMN('[3]Congest May01-Oct01'!G$1:G$65536),FALSE)-VLOOKUP($E92,'[3]Congest May01-Oct01'!$A$1:$I$65536,COLUMN('[3]Congest May01-Oct01'!G$1:G$65536),FALSE)</f>
        <v>170.04999999999995</v>
      </c>
      <c r="AE92" s="19">
        <f>VLOOKUP($A92,'[3]Congest May01-Oct01'!$A$1:$I$65536,COLUMN('[3]Congest May01-Oct01'!H$1:H$65536),FALSE)-VLOOKUP($E92,'[3]Congest May01-Oct01'!$A$1:$I$65536,COLUMN('[3]Congest May01-Oct01'!H$1:H$65536),FALSE)</f>
        <v>0</v>
      </c>
      <c r="AF92" s="19">
        <f>VLOOKUP($A92,'[3]Congest May01-Oct01'!$A$1:$I$65536,COLUMN('[3]Congest May01-Oct01'!I$1:I$65536),FALSE)-VLOOKUP($E92,'[3]Congest May01-Oct01'!$A$1:$I$65536,COLUMN('[3]Congest May01-Oct01'!I$1:I$65536),FALSE)</f>
        <v>-0.96</v>
      </c>
      <c r="AG92" s="23">
        <f t="shared" si="7"/>
        <v>-76.770000000000124</v>
      </c>
      <c r="AI92" s="32">
        <v>13555.1</v>
      </c>
      <c r="AJ92" s="32">
        <f t="shared" si="8"/>
        <v>1082.3999999999978</v>
      </c>
      <c r="AK92" s="32">
        <f t="shared" si="9"/>
        <v>-12472.700000000003</v>
      </c>
      <c r="AL92" s="32"/>
      <c r="AQ92" s="19"/>
    </row>
    <row r="93" spans="1:43" x14ac:dyDescent="0.25">
      <c r="A93" s="3">
        <v>23517</v>
      </c>
      <c r="B93" s="3" t="s">
        <v>20</v>
      </c>
      <c r="C93" s="3" t="str">
        <f>+VLOOKUP(A93,[3]Congest!$A$1:$C$65536,3,FALSE)</f>
        <v>N.Y.C.</v>
      </c>
      <c r="D93" s="3"/>
      <c r="E93" s="7">
        <v>23540</v>
      </c>
      <c r="F93" s="4" t="s">
        <v>8</v>
      </c>
      <c r="G93" s="3" t="str">
        <f>+VLOOKUP(E93,[3]Congest!$A$1:$C$65536,3,FALSE)</f>
        <v>N.Y.C.</v>
      </c>
      <c r="H93" s="7">
        <v>22</v>
      </c>
      <c r="I93" s="7">
        <v>22</v>
      </c>
      <c r="O93" s="57">
        <f>VLOOKUP($A93,'[3]Congest May00-Oct00'!$A$1:$I$65536,COLUMN('[3]Congest May00-Oct00'!D$1:D$65536),FALSE)-VLOOKUP($E93,'[3]Congest May00-Oct00'!$A$1:$I$65536,COLUMN('[3]Congest May00-Oct00'!D$1:D$65536),FALSE)</f>
        <v>-1162.4600000000009</v>
      </c>
      <c r="P93" s="19">
        <f>VLOOKUP($A93,'[3]Congest May00-Oct00'!$A$1:$I$65536,COLUMN('[3]Congest May00-Oct00'!E$1:E$65536),FALSE)-VLOOKUP($E93,'[3]Congest May00-Oct00'!$A$1:$I$65536,COLUMN('[3]Congest May00-Oct00'!E$1:E$65536),FALSE)</f>
        <v>-1166.0199999999895</v>
      </c>
      <c r="Q93" s="19">
        <f>VLOOKUP($A93,'[3]Congest May00-Oct00'!$A$1:$I$65536,COLUMN('[3]Congest May00-Oct00'!F$1:F$65536),FALSE)-VLOOKUP($E93,'[3]Congest May00-Oct00'!$A$1:$I$65536,COLUMN('[3]Congest May00-Oct00'!F$1:F$65536),FALSE)</f>
        <v>-1200.8599999999988</v>
      </c>
      <c r="R93" s="19">
        <f>VLOOKUP($A93,'[3]Congest May00-Oct00'!$A$1:$I$65536,COLUMN('[3]Congest May00-Oct00'!G$1:G$65536),FALSE)-VLOOKUP($E93,'[3]Congest May00-Oct00'!$A$1:$I$65536,COLUMN('[3]Congest May00-Oct00'!G$1:G$65536),FALSE)</f>
        <v>-3135.0000000000018</v>
      </c>
      <c r="S93" s="19">
        <f>VLOOKUP($A93,'[3]Congest May00-Oct00'!$A$1:$I$65536,COLUMN('[3]Congest May00-Oct00'!H$1:H$65536),FALSE)-VLOOKUP($E93,'[3]Congest May00-Oct00'!$A$1:$I$65536,COLUMN('[3]Congest May00-Oct00'!H$1:H$65536),FALSE)</f>
        <v>-2137.4599999999991</v>
      </c>
      <c r="T93" s="19">
        <f>VLOOKUP($A93,'[3]Congest May00-Oct00'!$A$1:$I$65536,COLUMN('[3]Congest May00-Oct00'!I$1:I$65536),FALSE)-VLOOKUP($E93,'[3]Congest May00-Oct00'!$A$1:$I$65536,COLUMN('[3]Congest May00-Oct00'!I$1:I$65536),FALSE)</f>
        <v>-132.25</v>
      </c>
      <c r="U93" s="53">
        <f>VLOOKUP($A93,'[3]Congest Nov00-Apr01'!$A$1:$I$65536,COLUMN('[3]Congest Nov00-Apr01'!D$1:D$65536),FALSE)-VLOOKUP($E93,'[3]Congest Nov00-Apr01'!$A$1:$I$65536,COLUMN('[3]Congest Nov00-Apr01'!D$1:D$65536),FALSE)</f>
        <v>-551.2199999999998</v>
      </c>
      <c r="V93" s="53">
        <f>VLOOKUP($A93,'[3]Congest Nov00-Apr01'!$A$1:$I$65536,COLUMN('[3]Congest Nov00-Apr01'!E$1:E$65536),FALSE)-VLOOKUP($E93,'[3]Congest Nov00-Apr01'!$A$1:$I$65536,COLUMN('[3]Congest Nov00-Apr01'!E$1:E$65536),FALSE)</f>
        <v>-5287.41</v>
      </c>
      <c r="W93" s="53">
        <f>VLOOKUP($A93,'[3]Congest Nov00-Apr01'!$A$1:$I$65536,COLUMN('[3]Congest Nov00-Apr01'!F$1:F$65536),FALSE)-VLOOKUP($E93,'[3]Congest Nov00-Apr01'!$A$1:$I$65536,COLUMN('[3]Congest Nov00-Apr01'!F$1:F$65536),FALSE)</f>
        <v>272.87000000000126</v>
      </c>
      <c r="X93" s="53">
        <f>VLOOKUP($A93,'[3]Congest Nov00-Apr01'!$A$1:$I$65536,COLUMN('[3]Congest Nov00-Apr01'!G$1:G$65536),FALSE)-VLOOKUP($E93,'[3]Congest Nov00-Apr01'!$A$1:$I$65536,COLUMN('[3]Congest Nov00-Apr01'!G$1:G$65536),FALSE)</f>
        <v>-2328.37</v>
      </c>
      <c r="Y93" s="53">
        <f>VLOOKUP($A93,'[3]Congest Nov00-Apr01'!$A$1:$I$65536,COLUMN('[3]Congest Nov00-Apr01'!H$1:H$65536),FALSE)-VLOOKUP($E93,'[3]Congest Nov00-Apr01'!$A$1:$I$65536,COLUMN('[3]Congest Nov00-Apr01'!H$1:H$65536),FALSE)</f>
        <v>-71.300000000001091</v>
      </c>
      <c r="Z93" s="53">
        <f>VLOOKUP($A93,'[3]Congest Nov00-Apr01'!$A$1:$I$65536,COLUMN('[3]Congest Nov00-Apr01'!I$1:I$65536),FALSE)-VLOOKUP($E93,'[3]Congest Nov00-Apr01'!$A$1:$I$65536,COLUMN('[3]Congest Nov00-Apr01'!I$1:I$65536),FALSE)</f>
        <v>-1731.7200000000003</v>
      </c>
      <c r="AA93" s="19">
        <f>VLOOKUP($A93,'[3]Congest May01-Oct01'!$A$1:$I$65536,COLUMN('[3]Congest May01-Oct01'!D$1:D$65536),FALSE)-VLOOKUP($E93,'[3]Congest May01-Oct01'!$A$1:$I$65536,COLUMN('[3]Congest May01-Oct01'!D$1:D$65536),FALSE)</f>
        <v>-2306.8499999999967</v>
      </c>
      <c r="AB93" s="19">
        <f>VLOOKUP($A93,'[3]Congest May01-Oct01'!$A$1:$I$65536,COLUMN('[3]Congest May01-Oct01'!E$1:E$65536),FALSE)-VLOOKUP($E93,'[3]Congest May01-Oct01'!$A$1:$I$65536,COLUMN('[3]Congest May01-Oct01'!E$1:E$65536),FALSE)</f>
        <v>-7119.4899999999989</v>
      </c>
      <c r="AC93" s="19">
        <f>VLOOKUP($A93,'[3]Congest May01-Oct01'!$A$1:$I$65536,COLUMN('[3]Congest May01-Oct01'!F$1:F$65536),FALSE)-VLOOKUP($E93,'[3]Congest May01-Oct01'!$A$1:$I$65536,COLUMN('[3]Congest May01-Oct01'!F$1:F$65536),FALSE)</f>
        <v>-6101.6200000000008</v>
      </c>
      <c r="AD93" s="19">
        <f>VLOOKUP($A93,'[3]Congest May01-Oct01'!$A$1:$I$65536,COLUMN('[3]Congest May01-Oct01'!G$1:G$65536),FALSE)-VLOOKUP($E93,'[3]Congest May01-Oct01'!$A$1:$I$65536,COLUMN('[3]Congest May01-Oct01'!G$1:G$65536),FALSE)</f>
        <v>-1360.7499999999995</v>
      </c>
      <c r="AE93" s="19">
        <f>VLOOKUP($A93,'[3]Congest May01-Oct01'!$A$1:$I$65536,COLUMN('[3]Congest May01-Oct01'!H$1:H$65536),FALSE)-VLOOKUP($E93,'[3]Congest May01-Oct01'!$A$1:$I$65536,COLUMN('[3]Congest May01-Oct01'!H$1:H$65536),FALSE)</f>
        <v>-259.2000000000001</v>
      </c>
      <c r="AF93" s="19">
        <f>VLOOKUP($A93,'[3]Congest May01-Oct01'!$A$1:$I$65536,COLUMN('[3]Congest May01-Oct01'!I$1:I$65536),FALSE)-VLOOKUP($E93,'[3]Congest May01-Oct01'!$A$1:$I$65536,COLUMN('[3]Congest May01-Oct01'!I$1:I$65536),FALSE)</f>
        <v>-504.14999999999992</v>
      </c>
      <c r="AG93" s="23">
        <f t="shared" si="7"/>
        <v>-28855.569999999992</v>
      </c>
      <c r="AI93" s="32">
        <v>-348391.7</v>
      </c>
      <c r="AJ93" s="32">
        <f t="shared" si="8"/>
        <v>-377254.0199999999</v>
      </c>
      <c r="AK93" s="32">
        <f t="shared" si="9"/>
        <v>-28862.319999999891</v>
      </c>
      <c r="AL93" s="32"/>
      <c r="AQ93" s="19"/>
    </row>
    <row r="94" spans="1:43" x14ac:dyDescent="0.25">
      <c r="A94" s="3">
        <v>23517</v>
      </c>
      <c r="B94" s="3" t="s">
        <v>20</v>
      </c>
      <c r="C94" s="3" t="str">
        <f>+VLOOKUP(A94,[3]Congest!$A$1:$C$65536,3,FALSE)</f>
        <v>N.Y.C.</v>
      </c>
      <c r="D94" s="3"/>
      <c r="E94" s="7">
        <v>24257</v>
      </c>
      <c r="F94" s="4" t="s">
        <v>22</v>
      </c>
      <c r="G94" s="3" t="str">
        <f>+VLOOKUP(E94,[3]Congest!$A$1:$C$65536,3,FALSE)</f>
        <v>N.Y.C.</v>
      </c>
      <c r="H94" s="7">
        <v>14</v>
      </c>
      <c r="I94" s="7">
        <v>14</v>
      </c>
      <c r="O94" s="57">
        <f>VLOOKUP($A94,'[3]Congest May00-Oct00'!$A$1:$I$65536,COLUMN('[3]Congest May00-Oct00'!D$1:D$65536),FALSE)-VLOOKUP($E94,'[3]Congest May00-Oct00'!$A$1:$I$65536,COLUMN('[3]Congest May00-Oct00'!D$1:D$65536),FALSE)</f>
        <v>-1569.2500000000009</v>
      </c>
      <c r="P94" s="19">
        <f>VLOOKUP($A94,'[3]Congest May00-Oct00'!$A$1:$I$65536,COLUMN('[3]Congest May00-Oct00'!E$1:E$65536),FALSE)-VLOOKUP($E94,'[3]Congest May00-Oct00'!$A$1:$I$65536,COLUMN('[3]Congest May00-Oct00'!E$1:E$65536),FALSE)</f>
        <v>-1160.8599999999933</v>
      </c>
      <c r="Q94" s="19">
        <f>VLOOKUP($A94,'[3]Congest May00-Oct00'!$A$1:$I$65536,COLUMN('[3]Congest May00-Oct00'!F$1:F$65536),FALSE)-VLOOKUP($E94,'[3]Congest May00-Oct00'!$A$1:$I$65536,COLUMN('[3]Congest May00-Oct00'!F$1:F$65536),FALSE)</f>
        <v>-1199.9099999999999</v>
      </c>
      <c r="R94" s="19">
        <f>VLOOKUP($A94,'[3]Congest May00-Oct00'!$A$1:$I$65536,COLUMN('[3]Congest May00-Oct00'!G$1:G$65536),FALSE)-VLOOKUP($E94,'[3]Congest May00-Oct00'!$A$1:$I$65536,COLUMN('[3]Congest May00-Oct00'!G$1:G$65536),FALSE)</f>
        <v>-3134.2700000000004</v>
      </c>
      <c r="S94" s="19">
        <f>VLOOKUP($A94,'[3]Congest May00-Oct00'!$A$1:$I$65536,COLUMN('[3]Congest May00-Oct00'!H$1:H$65536),FALSE)-VLOOKUP($E94,'[3]Congest May00-Oct00'!$A$1:$I$65536,COLUMN('[3]Congest May00-Oct00'!H$1:H$65536),FALSE)</f>
        <v>-2137.8599999999983</v>
      </c>
      <c r="T94" s="19">
        <f>VLOOKUP($A94,'[3]Congest May00-Oct00'!$A$1:$I$65536,COLUMN('[3]Congest May00-Oct00'!I$1:I$65536),FALSE)-VLOOKUP($E94,'[3]Congest May00-Oct00'!$A$1:$I$65536,COLUMN('[3]Congest May00-Oct00'!I$1:I$65536),FALSE)</f>
        <v>-236.81999999999982</v>
      </c>
      <c r="U94" s="53">
        <f>VLOOKUP($A94,'[3]Congest Nov00-Apr01'!$A$1:$I$65536,COLUMN('[3]Congest Nov00-Apr01'!D$1:D$65536),FALSE)-VLOOKUP($E94,'[3]Congest Nov00-Apr01'!$A$1:$I$65536,COLUMN('[3]Congest Nov00-Apr01'!D$1:D$65536),FALSE)</f>
        <v>-555.05999999999995</v>
      </c>
      <c r="V94" s="53">
        <f>VLOOKUP($A94,'[3]Congest Nov00-Apr01'!$A$1:$I$65536,COLUMN('[3]Congest Nov00-Apr01'!E$1:E$65536),FALSE)-VLOOKUP($E94,'[3]Congest Nov00-Apr01'!$A$1:$I$65536,COLUMN('[3]Congest Nov00-Apr01'!E$1:E$65536),FALSE)</f>
        <v>-5348.28</v>
      </c>
      <c r="W94" s="53">
        <f>VLOOKUP($A94,'[3]Congest Nov00-Apr01'!$A$1:$I$65536,COLUMN('[3]Congest Nov00-Apr01'!F$1:F$65536),FALSE)-VLOOKUP($E94,'[3]Congest Nov00-Apr01'!$A$1:$I$65536,COLUMN('[3]Congest Nov00-Apr01'!F$1:F$65536),FALSE)</f>
        <v>-1017.3499999999995</v>
      </c>
      <c r="X94" s="53">
        <f>VLOOKUP($A94,'[3]Congest Nov00-Apr01'!$A$1:$I$65536,COLUMN('[3]Congest Nov00-Apr01'!G$1:G$65536),FALSE)-VLOOKUP($E94,'[3]Congest Nov00-Apr01'!$A$1:$I$65536,COLUMN('[3]Congest Nov00-Apr01'!G$1:G$65536),FALSE)</f>
        <v>-2254.5600000000004</v>
      </c>
      <c r="Y94" s="53">
        <f>VLOOKUP($A94,'[3]Congest Nov00-Apr01'!$A$1:$I$65536,COLUMN('[3]Congest Nov00-Apr01'!H$1:H$65536),FALSE)-VLOOKUP($E94,'[3]Congest Nov00-Apr01'!$A$1:$I$65536,COLUMN('[3]Congest Nov00-Apr01'!H$1:H$65536),FALSE)</f>
        <v>-155.21999999999844</v>
      </c>
      <c r="Z94" s="53">
        <f>VLOOKUP($A94,'[3]Congest Nov00-Apr01'!$A$1:$I$65536,COLUMN('[3]Congest Nov00-Apr01'!I$1:I$65536),FALSE)-VLOOKUP($E94,'[3]Congest Nov00-Apr01'!$A$1:$I$65536,COLUMN('[3]Congest Nov00-Apr01'!I$1:I$65536),FALSE)</f>
        <v>-1459.1299999999992</v>
      </c>
      <c r="AA94" s="19">
        <f>VLOOKUP($A94,'[3]Congest May01-Oct01'!$A$1:$I$65536,COLUMN('[3]Congest May01-Oct01'!D$1:D$65536),FALSE)-VLOOKUP($E94,'[3]Congest May01-Oct01'!$A$1:$I$65536,COLUMN('[3]Congest May01-Oct01'!D$1:D$65536),FALSE)</f>
        <v>-2184.9999999999973</v>
      </c>
      <c r="AB94" s="19">
        <f>VLOOKUP($A94,'[3]Congest May01-Oct01'!$A$1:$I$65536,COLUMN('[3]Congest May01-Oct01'!E$1:E$65536),FALSE)-VLOOKUP($E94,'[3]Congest May01-Oct01'!$A$1:$I$65536,COLUMN('[3]Congest May01-Oct01'!E$1:E$65536),FALSE)</f>
        <v>-7072.1199999999981</v>
      </c>
      <c r="AC94" s="19">
        <f>VLOOKUP($A94,'[3]Congest May01-Oct01'!$A$1:$I$65536,COLUMN('[3]Congest May01-Oct01'!F$1:F$65536),FALSE)-VLOOKUP($E94,'[3]Congest May01-Oct01'!$A$1:$I$65536,COLUMN('[3]Congest May01-Oct01'!F$1:F$65536),FALSE)</f>
        <v>-6088.5700000000015</v>
      </c>
      <c r="AD94" s="19">
        <f>VLOOKUP($A94,'[3]Congest May01-Oct01'!$A$1:$I$65536,COLUMN('[3]Congest May01-Oct01'!G$1:G$65536),FALSE)-VLOOKUP($E94,'[3]Congest May01-Oct01'!$A$1:$I$65536,COLUMN('[3]Congest May01-Oct01'!G$1:G$65536),FALSE)</f>
        <v>-1416.5300000000007</v>
      </c>
      <c r="AE94" s="19">
        <f>VLOOKUP($A94,'[3]Congest May01-Oct01'!$A$1:$I$65536,COLUMN('[3]Congest May01-Oct01'!H$1:H$65536),FALSE)-VLOOKUP($E94,'[3]Congest May01-Oct01'!$A$1:$I$65536,COLUMN('[3]Congest May01-Oct01'!H$1:H$65536),FALSE)</f>
        <v>-289.47000000000008</v>
      </c>
      <c r="AF94" s="19">
        <f>VLOOKUP($A94,'[3]Congest May01-Oct01'!$A$1:$I$65536,COLUMN('[3]Congest May01-Oct01'!I$1:I$65536),FALSE)-VLOOKUP($E94,'[3]Congest May01-Oct01'!$A$1:$I$65536,COLUMN('[3]Congest May01-Oct01'!I$1:I$65536),FALSE)</f>
        <v>-507.18999999999994</v>
      </c>
      <c r="AG94" s="23">
        <f t="shared" si="7"/>
        <v>-29926.499999999993</v>
      </c>
      <c r="AI94" s="32">
        <v>-258000</v>
      </c>
      <c r="AJ94" s="32">
        <f t="shared" si="8"/>
        <v>-238723.65999999997</v>
      </c>
      <c r="AK94" s="32">
        <f t="shared" si="9"/>
        <v>19276.340000000026</v>
      </c>
      <c r="AL94" s="32"/>
      <c r="AQ94" s="19"/>
    </row>
    <row r="95" spans="1:43" x14ac:dyDescent="0.25">
      <c r="A95" s="3">
        <v>23518</v>
      </c>
      <c r="B95" s="3" t="s">
        <v>23</v>
      </c>
      <c r="C95" s="3" t="str">
        <f>+VLOOKUP(A95,[3]Congest!$A$1:$C$65536,3,FALSE)</f>
        <v>N.Y.C.</v>
      </c>
      <c r="D95" s="3"/>
      <c r="E95" s="7">
        <v>23520</v>
      </c>
      <c r="F95" s="4" t="s">
        <v>24</v>
      </c>
      <c r="G95" s="3" t="str">
        <f>+VLOOKUP(E95,[3]Congest!$A$1:$C$65536,3,FALSE)</f>
        <v>N.Y.C.</v>
      </c>
      <c r="H95" s="7">
        <v>57</v>
      </c>
      <c r="I95" s="7">
        <v>57</v>
      </c>
      <c r="O95" s="57">
        <f>VLOOKUP($A95,'[3]Congest May00-Oct00'!$A$1:$I$65536,COLUMN('[3]Congest May00-Oct00'!D$1:D$65536),FALSE)-VLOOKUP($E95,'[3]Congest May00-Oct00'!$A$1:$I$65536,COLUMN('[3]Congest May00-Oct00'!D$1:D$65536),FALSE)</f>
        <v>0</v>
      </c>
      <c r="P95" s="19">
        <f>VLOOKUP($A95,'[3]Congest May00-Oct00'!$A$1:$I$65536,COLUMN('[3]Congest May00-Oct00'!E$1:E$65536),FALSE)-VLOOKUP($E95,'[3]Congest May00-Oct00'!$A$1:$I$65536,COLUMN('[3]Congest May00-Oct00'!E$1:E$65536),FALSE)</f>
        <v>0</v>
      </c>
      <c r="Q95" s="19">
        <f>VLOOKUP($A95,'[3]Congest May00-Oct00'!$A$1:$I$65536,COLUMN('[3]Congest May00-Oct00'!F$1:F$65536),FALSE)-VLOOKUP($E95,'[3]Congest May00-Oct00'!$A$1:$I$65536,COLUMN('[3]Congest May00-Oct00'!F$1:F$65536),FALSE)</f>
        <v>1258.5700000000015</v>
      </c>
      <c r="R95" s="19">
        <f>VLOOKUP($A95,'[3]Congest May00-Oct00'!$A$1:$I$65536,COLUMN('[3]Congest May00-Oct00'!G$1:G$65536),FALSE)-VLOOKUP($E95,'[3]Congest May00-Oct00'!$A$1:$I$65536,COLUMN('[3]Congest May00-Oct00'!G$1:G$65536),FALSE)</f>
        <v>0</v>
      </c>
      <c r="S95" s="19">
        <f>VLOOKUP($A95,'[3]Congest May00-Oct00'!$A$1:$I$65536,COLUMN('[3]Congest May00-Oct00'!H$1:H$65536),FALSE)-VLOOKUP($E95,'[3]Congest May00-Oct00'!$A$1:$I$65536,COLUMN('[3]Congest May00-Oct00'!H$1:H$65536),FALSE)</f>
        <v>0</v>
      </c>
      <c r="T95" s="19">
        <f>VLOOKUP($A95,'[3]Congest May00-Oct00'!$A$1:$I$65536,COLUMN('[3]Congest May00-Oct00'!I$1:I$65536),FALSE)-VLOOKUP($E95,'[3]Congest May00-Oct00'!$A$1:$I$65536,COLUMN('[3]Congest May00-Oct00'!I$1:I$65536),FALSE)</f>
        <v>0</v>
      </c>
      <c r="U95" s="53">
        <f>VLOOKUP($A95,'[3]Congest Nov00-Apr01'!$A$1:$I$65536,COLUMN('[3]Congest Nov00-Apr01'!D$1:D$65536),FALSE)-VLOOKUP($E95,'[3]Congest Nov00-Apr01'!$A$1:$I$65536,COLUMN('[3]Congest Nov00-Apr01'!D$1:D$65536),FALSE)</f>
        <v>64.0300000000002</v>
      </c>
      <c r="V95" s="53">
        <f>VLOOKUP($A95,'[3]Congest Nov00-Apr01'!$A$1:$I$65536,COLUMN('[3]Congest Nov00-Apr01'!E$1:E$65536),FALSE)-VLOOKUP($E95,'[3]Congest Nov00-Apr01'!$A$1:$I$65536,COLUMN('[3]Congest Nov00-Apr01'!E$1:E$65536),FALSE)</f>
        <v>699.89999999999964</v>
      </c>
      <c r="W95" s="53">
        <f>VLOOKUP($A95,'[3]Congest Nov00-Apr01'!$A$1:$I$65536,COLUMN('[3]Congest Nov00-Apr01'!F$1:F$65536),FALSE)-VLOOKUP($E95,'[3]Congest Nov00-Apr01'!$A$1:$I$65536,COLUMN('[3]Congest Nov00-Apr01'!F$1:F$65536),FALSE)</f>
        <v>52.770000000000437</v>
      </c>
      <c r="X95" s="53">
        <f>VLOOKUP($A95,'[3]Congest Nov00-Apr01'!$A$1:$I$65536,COLUMN('[3]Congest Nov00-Apr01'!G$1:G$65536),FALSE)-VLOOKUP($E95,'[3]Congest Nov00-Apr01'!$A$1:$I$65536,COLUMN('[3]Congest Nov00-Apr01'!G$1:G$65536),FALSE)</f>
        <v>616.92000000000007</v>
      </c>
      <c r="Y95" s="53">
        <f>VLOOKUP($A95,'[3]Congest Nov00-Apr01'!$A$1:$I$65536,COLUMN('[3]Congest Nov00-Apr01'!H$1:H$65536),FALSE)-VLOOKUP($E95,'[3]Congest Nov00-Apr01'!$A$1:$I$65536,COLUMN('[3]Congest Nov00-Apr01'!H$1:H$65536),FALSE)</f>
        <v>54.930000000000291</v>
      </c>
      <c r="Z95" s="53">
        <f>VLOOKUP($A95,'[3]Congest Nov00-Apr01'!$A$1:$I$65536,COLUMN('[3]Congest Nov00-Apr01'!I$1:I$65536),FALSE)-VLOOKUP($E95,'[3]Congest Nov00-Apr01'!$A$1:$I$65536,COLUMN('[3]Congest Nov00-Apr01'!I$1:I$65536),FALSE)</f>
        <v>0</v>
      </c>
      <c r="AA95" s="19">
        <f>VLOOKUP($A95,'[3]Congest May01-Oct01'!$A$1:$I$65536,COLUMN('[3]Congest May01-Oct01'!D$1:D$65536),FALSE)-VLOOKUP($E95,'[3]Congest May01-Oct01'!$A$1:$I$65536,COLUMN('[3]Congest May01-Oct01'!D$1:D$65536),FALSE)</f>
        <v>430.38999999999942</v>
      </c>
      <c r="AB95" s="19">
        <f>VLOOKUP($A95,'[3]Congest May01-Oct01'!$A$1:$I$65536,COLUMN('[3]Congest May01-Oct01'!E$1:E$65536),FALSE)-VLOOKUP($E95,'[3]Congest May01-Oct01'!$A$1:$I$65536,COLUMN('[3]Congest May01-Oct01'!E$1:E$65536),FALSE)</f>
        <v>-4.0300000000006548</v>
      </c>
      <c r="AC95" s="19">
        <f>VLOOKUP($A95,'[3]Congest May01-Oct01'!$A$1:$I$65536,COLUMN('[3]Congest May01-Oct01'!F$1:F$65536),FALSE)-VLOOKUP($E95,'[3]Congest May01-Oct01'!$A$1:$I$65536,COLUMN('[3]Congest May01-Oct01'!F$1:F$65536),FALSE)</f>
        <v>404.61000000000058</v>
      </c>
      <c r="AD95" s="19">
        <f>VLOOKUP($A95,'[3]Congest May01-Oct01'!$A$1:$I$65536,COLUMN('[3]Congest May01-Oct01'!G$1:G$65536),FALSE)-VLOOKUP($E95,'[3]Congest May01-Oct01'!$A$1:$I$65536,COLUMN('[3]Congest May01-Oct01'!G$1:G$65536),FALSE)</f>
        <v>23.360000000000127</v>
      </c>
      <c r="AE95" s="19">
        <f>VLOOKUP($A95,'[3]Congest May01-Oct01'!$A$1:$I$65536,COLUMN('[3]Congest May01-Oct01'!H$1:H$65536),FALSE)-VLOOKUP($E95,'[3]Congest May01-Oct01'!$A$1:$I$65536,COLUMN('[3]Congest May01-Oct01'!H$1:H$65536),FALSE)</f>
        <v>9.9999999999909051E-3</v>
      </c>
      <c r="AF95" s="19">
        <f>VLOOKUP($A95,'[3]Congest May01-Oct01'!$A$1:$I$65536,COLUMN('[3]Congest May01-Oct01'!I$1:I$65536),FALSE)-VLOOKUP($E95,'[3]Congest May01-Oct01'!$A$1:$I$65536,COLUMN('[3]Congest May01-Oct01'!I$1:I$65536),FALSE)</f>
        <v>1.999999999998181E-2</v>
      </c>
      <c r="AG95" s="23">
        <f t="shared" si="7"/>
        <v>2342.88</v>
      </c>
      <c r="AI95" s="32">
        <v>11489.6</v>
      </c>
      <c r="AJ95" s="32">
        <f t="shared" si="8"/>
        <v>48697.379999999968</v>
      </c>
      <c r="AK95" s="32">
        <f t="shared" si="9"/>
        <v>37207.77999999997</v>
      </c>
      <c r="AL95" s="32"/>
      <c r="AQ95" s="19"/>
    </row>
    <row r="96" spans="1:43" x14ac:dyDescent="0.25">
      <c r="A96" s="3">
        <v>23518</v>
      </c>
      <c r="B96" s="3" t="s">
        <v>23</v>
      </c>
      <c r="C96" s="3" t="str">
        <f>+VLOOKUP(A96,[3]Congest!$A$1:$C$65536,3,FALSE)</f>
        <v>N.Y.C.</v>
      </c>
      <c r="D96" s="3"/>
      <c r="E96" s="7">
        <v>23523</v>
      </c>
      <c r="F96" s="4" t="s">
        <v>25</v>
      </c>
      <c r="G96" s="3" t="str">
        <f>+VLOOKUP(E96,[3]Congest!$A$1:$C$65536,3,FALSE)</f>
        <v>N.Y.C.</v>
      </c>
      <c r="H96" s="7">
        <v>41</v>
      </c>
      <c r="I96" s="7">
        <v>41</v>
      </c>
      <c r="O96" s="57">
        <f>VLOOKUP($A96,'[3]Congest May00-Oct00'!$A$1:$I$65536,COLUMN('[3]Congest May00-Oct00'!D$1:D$65536),FALSE)-VLOOKUP($E96,'[3]Congest May00-Oct00'!$A$1:$I$65536,COLUMN('[3]Congest May00-Oct00'!D$1:D$65536),FALSE)</f>
        <v>0</v>
      </c>
      <c r="P96" s="19">
        <f>VLOOKUP($A96,'[3]Congest May00-Oct00'!$A$1:$I$65536,COLUMN('[3]Congest May00-Oct00'!E$1:E$65536),FALSE)-VLOOKUP($E96,'[3]Congest May00-Oct00'!$A$1:$I$65536,COLUMN('[3]Congest May00-Oct00'!E$1:E$65536),FALSE)</f>
        <v>0</v>
      </c>
      <c r="Q96" s="19">
        <f>VLOOKUP($A96,'[3]Congest May00-Oct00'!$A$1:$I$65536,COLUMN('[3]Congest May00-Oct00'!F$1:F$65536),FALSE)-VLOOKUP($E96,'[3]Congest May00-Oct00'!$A$1:$I$65536,COLUMN('[3]Congest May00-Oct00'!F$1:F$65536),FALSE)</f>
        <v>1258.5700000000015</v>
      </c>
      <c r="R96" s="19">
        <f>VLOOKUP($A96,'[3]Congest May00-Oct00'!$A$1:$I$65536,COLUMN('[3]Congest May00-Oct00'!G$1:G$65536),FALSE)-VLOOKUP($E96,'[3]Congest May00-Oct00'!$A$1:$I$65536,COLUMN('[3]Congest May00-Oct00'!G$1:G$65536),FALSE)</f>
        <v>0</v>
      </c>
      <c r="S96" s="19">
        <f>VLOOKUP($A96,'[3]Congest May00-Oct00'!$A$1:$I$65536,COLUMN('[3]Congest May00-Oct00'!H$1:H$65536),FALSE)-VLOOKUP($E96,'[3]Congest May00-Oct00'!$A$1:$I$65536,COLUMN('[3]Congest May00-Oct00'!H$1:H$65536),FALSE)</f>
        <v>0</v>
      </c>
      <c r="T96" s="19">
        <f>VLOOKUP($A96,'[3]Congest May00-Oct00'!$A$1:$I$65536,COLUMN('[3]Congest May00-Oct00'!I$1:I$65536),FALSE)-VLOOKUP($E96,'[3]Congest May00-Oct00'!$A$1:$I$65536,COLUMN('[3]Congest May00-Oct00'!I$1:I$65536),FALSE)</f>
        <v>0</v>
      </c>
      <c r="U96" s="53">
        <f>VLOOKUP($A96,'[3]Congest Nov00-Apr01'!$A$1:$I$65536,COLUMN('[3]Congest Nov00-Apr01'!D$1:D$65536),FALSE)-VLOOKUP($E96,'[3]Congest Nov00-Apr01'!$A$1:$I$65536,COLUMN('[3]Congest Nov00-Apr01'!D$1:D$65536),FALSE)</f>
        <v>64.0300000000002</v>
      </c>
      <c r="V96" s="53">
        <f>VLOOKUP($A96,'[3]Congest Nov00-Apr01'!$A$1:$I$65536,COLUMN('[3]Congest Nov00-Apr01'!E$1:E$65536),FALSE)-VLOOKUP($E96,'[3]Congest Nov00-Apr01'!$A$1:$I$65536,COLUMN('[3]Congest Nov00-Apr01'!E$1:E$65536),FALSE)</f>
        <v>699.89999999999964</v>
      </c>
      <c r="W96" s="53">
        <f>VLOOKUP($A96,'[3]Congest Nov00-Apr01'!$A$1:$I$65536,COLUMN('[3]Congest Nov00-Apr01'!F$1:F$65536),FALSE)-VLOOKUP($E96,'[3]Congest Nov00-Apr01'!$A$1:$I$65536,COLUMN('[3]Congest Nov00-Apr01'!F$1:F$65536),FALSE)</f>
        <v>52.770000000000437</v>
      </c>
      <c r="X96" s="53">
        <f>VLOOKUP($A96,'[3]Congest Nov00-Apr01'!$A$1:$I$65536,COLUMN('[3]Congest Nov00-Apr01'!G$1:G$65536),FALSE)-VLOOKUP($E96,'[3]Congest Nov00-Apr01'!$A$1:$I$65536,COLUMN('[3]Congest Nov00-Apr01'!G$1:G$65536),FALSE)</f>
        <v>616.92000000000007</v>
      </c>
      <c r="Y96" s="53">
        <f>VLOOKUP($A96,'[3]Congest Nov00-Apr01'!$A$1:$I$65536,COLUMN('[3]Congest Nov00-Apr01'!H$1:H$65536),FALSE)-VLOOKUP($E96,'[3]Congest Nov00-Apr01'!$A$1:$I$65536,COLUMN('[3]Congest Nov00-Apr01'!H$1:H$65536),FALSE)</f>
        <v>54.930000000000291</v>
      </c>
      <c r="Z96" s="53">
        <f>VLOOKUP($A96,'[3]Congest Nov00-Apr01'!$A$1:$I$65536,COLUMN('[3]Congest Nov00-Apr01'!I$1:I$65536),FALSE)-VLOOKUP($E96,'[3]Congest Nov00-Apr01'!$A$1:$I$65536,COLUMN('[3]Congest Nov00-Apr01'!I$1:I$65536),FALSE)</f>
        <v>0</v>
      </c>
      <c r="AA96" s="19">
        <f>VLOOKUP($A96,'[3]Congest May01-Oct01'!$A$1:$I$65536,COLUMN('[3]Congest May01-Oct01'!D$1:D$65536),FALSE)-VLOOKUP($E96,'[3]Congest May01-Oct01'!$A$1:$I$65536,COLUMN('[3]Congest May01-Oct01'!D$1:D$65536),FALSE)</f>
        <v>430.38999999999942</v>
      </c>
      <c r="AB96" s="19">
        <f>VLOOKUP($A96,'[3]Congest May01-Oct01'!$A$1:$I$65536,COLUMN('[3]Congest May01-Oct01'!E$1:E$65536),FALSE)-VLOOKUP($E96,'[3]Congest May01-Oct01'!$A$1:$I$65536,COLUMN('[3]Congest May01-Oct01'!E$1:E$65536),FALSE)</f>
        <v>-4.0300000000006548</v>
      </c>
      <c r="AC96" s="19">
        <f>VLOOKUP($A96,'[3]Congest May01-Oct01'!$A$1:$I$65536,COLUMN('[3]Congest May01-Oct01'!F$1:F$65536),FALSE)-VLOOKUP($E96,'[3]Congest May01-Oct01'!$A$1:$I$65536,COLUMN('[3]Congest May01-Oct01'!F$1:F$65536),FALSE)</f>
        <v>404.61000000000058</v>
      </c>
      <c r="AD96" s="19">
        <f>VLOOKUP($A96,'[3]Congest May01-Oct01'!$A$1:$I$65536,COLUMN('[3]Congest May01-Oct01'!G$1:G$65536),FALSE)-VLOOKUP($E96,'[3]Congest May01-Oct01'!$A$1:$I$65536,COLUMN('[3]Congest May01-Oct01'!G$1:G$65536),FALSE)</f>
        <v>0</v>
      </c>
      <c r="AE96" s="19">
        <f>VLOOKUP($A96,'[3]Congest May01-Oct01'!$A$1:$I$65536,COLUMN('[3]Congest May01-Oct01'!H$1:H$65536),FALSE)-VLOOKUP($E96,'[3]Congest May01-Oct01'!$A$1:$I$65536,COLUMN('[3]Congest May01-Oct01'!H$1:H$65536),FALSE)</f>
        <v>0</v>
      </c>
      <c r="AF96" s="19">
        <f>VLOOKUP($A96,'[3]Congest May01-Oct01'!$A$1:$I$65536,COLUMN('[3]Congest May01-Oct01'!I$1:I$65536),FALSE)-VLOOKUP($E96,'[3]Congest May01-Oct01'!$A$1:$I$65536,COLUMN('[3]Congest May01-Oct01'!I$1:I$65536),FALSE)</f>
        <v>0</v>
      </c>
      <c r="AG96" s="23">
        <f t="shared" si="7"/>
        <v>2319.52</v>
      </c>
      <c r="AI96" s="32">
        <v>16400</v>
      </c>
      <c r="AJ96" s="32">
        <f t="shared" si="8"/>
        <v>34069.769999999975</v>
      </c>
      <c r="AK96" s="32">
        <f t="shared" si="9"/>
        <v>17669.769999999975</v>
      </c>
      <c r="AL96" s="32"/>
      <c r="AQ96" s="19"/>
    </row>
    <row r="97" spans="1:43" x14ac:dyDescent="0.25">
      <c r="A97" s="3">
        <v>23523</v>
      </c>
      <c r="B97" s="3" t="s">
        <v>25</v>
      </c>
      <c r="C97" s="3" t="str">
        <f>+VLOOKUP(A97,[3]Congest!$A$1:$C$65536,3,FALSE)</f>
        <v>N.Y.C.</v>
      </c>
      <c r="D97" s="3"/>
      <c r="E97" s="7">
        <v>24252</v>
      </c>
      <c r="F97" s="4" t="s">
        <v>26</v>
      </c>
      <c r="G97" s="3" t="str">
        <f>+VLOOKUP(E97,[3]Congest!$A$1:$C$65536,3,FALSE)</f>
        <v>N.Y.C.</v>
      </c>
      <c r="H97" s="7">
        <v>1</v>
      </c>
      <c r="I97" s="7">
        <v>1</v>
      </c>
      <c r="O97" s="57">
        <f>VLOOKUP($A97,'[3]Congest May00-Oct00'!$A$1:$I$65536,COLUMN('[3]Congest May00-Oct00'!D$1:D$65536),FALSE)-VLOOKUP($E97,'[3]Congest May00-Oct00'!$A$1:$I$65536,COLUMN('[3]Congest May00-Oct00'!D$1:D$65536),FALSE)</f>
        <v>-1162.4600000000009</v>
      </c>
      <c r="P97" s="19">
        <f>VLOOKUP($A97,'[3]Congest May00-Oct00'!$A$1:$I$65536,COLUMN('[3]Congest May00-Oct00'!E$1:E$65536),FALSE)-VLOOKUP($E97,'[3]Congest May00-Oct00'!$A$1:$I$65536,COLUMN('[3]Congest May00-Oct00'!E$1:E$65536),FALSE)</f>
        <v>-1160.8599999999933</v>
      </c>
      <c r="Q97" s="19">
        <f>VLOOKUP($A97,'[3]Congest May00-Oct00'!$A$1:$I$65536,COLUMN('[3]Congest May00-Oct00'!F$1:F$65536),FALSE)-VLOOKUP($E97,'[3]Congest May00-Oct00'!$A$1:$I$65536,COLUMN('[3]Congest May00-Oct00'!F$1:F$65536),FALSE)</f>
        <v>-1199.9099999999999</v>
      </c>
      <c r="R97" s="19">
        <f>VLOOKUP($A97,'[3]Congest May00-Oct00'!$A$1:$I$65536,COLUMN('[3]Congest May00-Oct00'!G$1:G$65536),FALSE)-VLOOKUP($E97,'[3]Congest May00-Oct00'!$A$1:$I$65536,COLUMN('[3]Congest May00-Oct00'!G$1:G$65536),FALSE)</f>
        <v>-3134.2700000000004</v>
      </c>
      <c r="S97" s="19">
        <f>VLOOKUP($A97,'[3]Congest May00-Oct00'!$A$1:$I$65536,COLUMN('[3]Congest May00-Oct00'!H$1:H$65536),FALSE)-VLOOKUP($E97,'[3]Congest May00-Oct00'!$A$1:$I$65536,COLUMN('[3]Congest May00-Oct00'!H$1:H$65536),FALSE)</f>
        <v>-2137.8599999999983</v>
      </c>
      <c r="T97" s="19">
        <f>VLOOKUP($A97,'[3]Congest May00-Oct00'!$A$1:$I$65536,COLUMN('[3]Congest May00-Oct00'!I$1:I$65536),FALSE)-VLOOKUP($E97,'[3]Congest May00-Oct00'!$A$1:$I$65536,COLUMN('[3]Congest May00-Oct00'!I$1:I$65536),FALSE)</f>
        <v>-133.75</v>
      </c>
      <c r="U97" s="53">
        <f>VLOOKUP($A97,'[3]Congest Nov00-Apr01'!$A$1:$I$65536,COLUMN('[3]Congest Nov00-Apr01'!D$1:D$65536),FALSE)-VLOOKUP($E97,'[3]Congest Nov00-Apr01'!$A$1:$I$65536,COLUMN('[3]Congest Nov00-Apr01'!D$1:D$65536),FALSE)</f>
        <v>-619.09000000000015</v>
      </c>
      <c r="V97" s="53">
        <f>VLOOKUP($A97,'[3]Congest Nov00-Apr01'!$A$1:$I$65536,COLUMN('[3]Congest Nov00-Apr01'!E$1:E$65536),FALSE)-VLOOKUP($E97,'[3]Congest Nov00-Apr01'!$A$1:$I$65536,COLUMN('[3]Congest Nov00-Apr01'!E$1:E$65536),FALSE)</f>
        <v>-5348.28</v>
      </c>
      <c r="W97" s="53">
        <f>VLOOKUP($A97,'[3]Congest Nov00-Apr01'!$A$1:$I$65536,COLUMN('[3]Congest Nov00-Apr01'!F$1:F$65536),FALSE)-VLOOKUP($E97,'[3]Congest Nov00-Apr01'!$A$1:$I$65536,COLUMN('[3]Congest Nov00-Apr01'!F$1:F$65536),FALSE)</f>
        <v>-1161.5099999999993</v>
      </c>
      <c r="X97" s="53">
        <f>VLOOKUP($A97,'[3]Congest Nov00-Apr01'!$A$1:$I$65536,COLUMN('[3]Congest Nov00-Apr01'!G$1:G$65536),FALSE)-VLOOKUP($E97,'[3]Congest Nov00-Apr01'!$A$1:$I$65536,COLUMN('[3]Congest Nov00-Apr01'!G$1:G$65536),FALSE)</f>
        <v>-2990.2400000000002</v>
      </c>
      <c r="Y97" s="53">
        <f>VLOOKUP($A97,'[3]Congest Nov00-Apr01'!$A$1:$I$65536,COLUMN('[3]Congest Nov00-Apr01'!H$1:H$65536),FALSE)-VLOOKUP($E97,'[3]Congest Nov00-Apr01'!$A$1:$I$65536,COLUMN('[3]Congest Nov00-Apr01'!H$1:H$65536),FALSE)</f>
        <v>-155.21999999999844</v>
      </c>
      <c r="Z97" s="53">
        <f>VLOOKUP($A97,'[3]Congest Nov00-Apr01'!$A$1:$I$65536,COLUMN('[3]Congest Nov00-Apr01'!I$1:I$65536),FALSE)-VLOOKUP($E97,'[3]Congest Nov00-Apr01'!$A$1:$I$65536,COLUMN('[3]Congest Nov00-Apr01'!I$1:I$65536),FALSE)</f>
        <v>-1459.1299999999992</v>
      </c>
      <c r="AA97" s="19">
        <f>VLOOKUP($A97,'[3]Congest May01-Oct01'!$A$1:$I$65536,COLUMN('[3]Congest May01-Oct01'!D$1:D$65536),FALSE)-VLOOKUP($E97,'[3]Congest May01-Oct01'!$A$1:$I$65536,COLUMN('[3]Congest May01-Oct01'!D$1:D$65536),FALSE)</f>
        <v>-2179.1499999999969</v>
      </c>
      <c r="AB97" s="19">
        <f>VLOOKUP($A97,'[3]Congest May01-Oct01'!$A$1:$I$65536,COLUMN('[3]Congest May01-Oct01'!E$1:E$65536),FALSE)-VLOOKUP($E97,'[3]Congest May01-Oct01'!$A$1:$I$65536,COLUMN('[3]Congest May01-Oct01'!E$1:E$65536),FALSE)</f>
        <v>-7072.1199999999981</v>
      </c>
      <c r="AC97" s="19">
        <f>VLOOKUP($A97,'[3]Congest May01-Oct01'!$A$1:$I$65536,COLUMN('[3]Congest May01-Oct01'!F$1:F$65536),FALSE)-VLOOKUP($E97,'[3]Congest May01-Oct01'!$A$1:$I$65536,COLUMN('[3]Congest May01-Oct01'!F$1:F$65536),FALSE)</f>
        <v>-6088.5700000000015</v>
      </c>
      <c r="AD97" s="19">
        <f>VLOOKUP($A97,'[3]Congest May01-Oct01'!$A$1:$I$65536,COLUMN('[3]Congest May01-Oct01'!G$1:G$65536),FALSE)-VLOOKUP($E97,'[3]Congest May01-Oct01'!$A$1:$I$65536,COLUMN('[3]Congest May01-Oct01'!G$1:G$65536),FALSE)</f>
        <v>-1421.7600000000007</v>
      </c>
      <c r="AE97" s="19">
        <f>VLOOKUP($A97,'[3]Congest May01-Oct01'!$A$1:$I$65536,COLUMN('[3]Congest May01-Oct01'!H$1:H$65536),FALSE)-VLOOKUP($E97,'[3]Congest May01-Oct01'!$A$1:$I$65536,COLUMN('[3]Congest May01-Oct01'!H$1:H$65536),FALSE)</f>
        <v>-289.47000000000008</v>
      </c>
      <c r="AF97" s="19">
        <f>VLOOKUP($A97,'[3]Congest May01-Oct01'!$A$1:$I$65536,COLUMN('[3]Congest May01-Oct01'!I$1:I$65536),FALSE)-VLOOKUP($E97,'[3]Congest May01-Oct01'!$A$1:$I$65536,COLUMN('[3]Congest May01-Oct01'!I$1:I$65536),FALSE)</f>
        <v>-506.79999999999995</v>
      </c>
      <c r="AG97" s="23">
        <f t="shared" si="7"/>
        <v>-30766.679999999993</v>
      </c>
      <c r="AI97" s="32">
        <v>-19000</v>
      </c>
      <c r="AJ97" s="32">
        <f t="shared" si="8"/>
        <v>-17051.07</v>
      </c>
      <c r="AK97" s="32">
        <f t="shared" si="9"/>
        <v>1948.9300000000003</v>
      </c>
      <c r="AL97" s="32"/>
      <c r="AQ97" s="19"/>
    </row>
    <row r="98" spans="1:43" x14ac:dyDescent="0.25">
      <c r="A98" s="3">
        <v>23524</v>
      </c>
      <c r="B98" s="3" t="s">
        <v>6</v>
      </c>
      <c r="C98" s="3" t="str">
        <f>+VLOOKUP(A98,[3]Congest!$A$1:$C$65536,3,FALSE)</f>
        <v>N.Y.C.</v>
      </c>
      <c r="D98" s="3"/>
      <c r="E98" s="7">
        <v>23519</v>
      </c>
      <c r="F98" s="4" t="s">
        <v>5</v>
      </c>
      <c r="G98" s="3" t="str">
        <f>+VLOOKUP(E98,[3]Congest!$A$1:$C$65536,3,FALSE)</f>
        <v>N.Y.C.</v>
      </c>
      <c r="H98" s="7">
        <v>60</v>
      </c>
      <c r="I98" s="7">
        <v>60</v>
      </c>
      <c r="O98" s="57">
        <f>VLOOKUP($A98,'[3]Congest May00-Oct00'!$A$1:$I$65536,COLUMN('[3]Congest May00-Oct00'!D$1:D$65536),FALSE)-VLOOKUP($E98,'[3]Congest May00-Oct00'!$A$1:$I$65536,COLUMN('[3]Congest May00-Oct00'!D$1:D$65536),FALSE)</f>
        <v>0</v>
      </c>
      <c r="P98" s="19">
        <f>VLOOKUP($A98,'[3]Congest May00-Oct00'!$A$1:$I$65536,COLUMN('[3]Congest May00-Oct00'!E$1:E$65536),FALSE)-VLOOKUP($E98,'[3]Congest May00-Oct00'!$A$1:$I$65536,COLUMN('[3]Congest May00-Oct00'!E$1:E$65536),FALSE)</f>
        <v>0</v>
      </c>
      <c r="Q98" s="19">
        <f>VLOOKUP($A98,'[3]Congest May00-Oct00'!$A$1:$I$65536,COLUMN('[3]Congest May00-Oct00'!F$1:F$65536),FALSE)-VLOOKUP($E98,'[3]Congest May00-Oct00'!$A$1:$I$65536,COLUMN('[3]Congest May00-Oct00'!F$1:F$65536),FALSE)</f>
        <v>0</v>
      </c>
      <c r="R98" s="19">
        <f>VLOOKUP($A98,'[3]Congest May00-Oct00'!$A$1:$I$65536,COLUMN('[3]Congest May00-Oct00'!G$1:G$65536),FALSE)-VLOOKUP($E98,'[3]Congest May00-Oct00'!$A$1:$I$65536,COLUMN('[3]Congest May00-Oct00'!G$1:G$65536),FALSE)</f>
        <v>0</v>
      </c>
      <c r="S98" s="19">
        <f>VLOOKUP($A98,'[3]Congest May00-Oct00'!$A$1:$I$65536,COLUMN('[3]Congest May00-Oct00'!H$1:H$65536),FALSE)-VLOOKUP($E98,'[3]Congest May00-Oct00'!$A$1:$I$65536,COLUMN('[3]Congest May00-Oct00'!H$1:H$65536),FALSE)</f>
        <v>0</v>
      </c>
      <c r="T98" s="19">
        <f>VLOOKUP($A98,'[3]Congest May00-Oct00'!$A$1:$I$65536,COLUMN('[3]Congest May00-Oct00'!I$1:I$65536),FALSE)-VLOOKUP($E98,'[3]Congest May00-Oct00'!$A$1:$I$65536,COLUMN('[3]Congest May00-Oct00'!I$1:I$65536),FALSE)</f>
        <v>0</v>
      </c>
      <c r="U98" s="53">
        <f>VLOOKUP($A98,'[3]Congest Nov00-Apr01'!$A$1:$I$65536,COLUMN('[3]Congest Nov00-Apr01'!D$1:D$65536),FALSE)-VLOOKUP($E98,'[3]Congest Nov00-Apr01'!$A$1:$I$65536,COLUMN('[3]Congest Nov00-Apr01'!D$1:D$65536),FALSE)</f>
        <v>0</v>
      </c>
      <c r="V98" s="53">
        <f>VLOOKUP($A98,'[3]Congest Nov00-Apr01'!$A$1:$I$65536,COLUMN('[3]Congest Nov00-Apr01'!E$1:E$65536),FALSE)-VLOOKUP($E98,'[3]Congest Nov00-Apr01'!$A$1:$I$65536,COLUMN('[3]Congest Nov00-Apr01'!E$1:E$65536),FALSE)</f>
        <v>-0.32999999999992724</v>
      </c>
      <c r="W98" s="53">
        <f>VLOOKUP($A98,'[3]Congest Nov00-Apr01'!$A$1:$I$65536,COLUMN('[3]Congest Nov00-Apr01'!F$1:F$65536),FALSE)-VLOOKUP($E98,'[3]Congest Nov00-Apr01'!$A$1:$I$65536,COLUMN('[3]Congest Nov00-Apr01'!F$1:F$65536),FALSE)</f>
        <v>0.43999999999959982</v>
      </c>
      <c r="X98" s="53">
        <f>VLOOKUP($A98,'[3]Congest Nov00-Apr01'!$A$1:$I$65536,COLUMN('[3]Congest Nov00-Apr01'!G$1:G$65536),FALSE)-VLOOKUP($E98,'[3]Congest Nov00-Apr01'!$A$1:$I$65536,COLUMN('[3]Congest Nov00-Apr01'!G$1:G$65536),FALSE)</f>
        <v>8.8100000000004002</v>
      </c>
      <c r="Y98" s="53">
        <f>VLOOKUP($A98,'[3]Congest Nov00-Apr01'!$A$1:$I$65536,COLUMN('[3]Congest Nov00-Apr01'!H$1:H$65536),FALSE)-VLOOKUP($E98,'[3]Congest Nov00-Apr01'!$A$1:$I$65536,COLUMN('[3]Congest Nov00-Apr01'!H$1:H$65536),FALSE)</f>
        <v>0</v>
      </c>
      <c r="Z98" s="53">
        <f>VLOOKUP($A98,'[3]Congest Nov00-Apr01'!$A$1:$I$65536,COLUMN('[3]Congest Nov00-Apr01'!I$1:I$65536),FALSE)-VLOOKUP($E98,'[3]Congest Nov00-Apr01'!$A$1:$I$65536,COLUMN('[3]Congest Nov00-Apr01'!I$1:I$65536),FALSE)</f>
        <v>-22.019999999999527</v>
      </c>
      <c r="AA98" s="19">
        <f>VLOOKUP($A98,'[3]Congest May01-Oct01'!$A$1:$I$65536,COLUMN('[3]Congest May01-Oct01'!D$1:D$65536),FALSE)-VLOOKUP($E98,'[3]Congest May01-Oct01'!$A$1:$I$65536,COLUMN('[3]Congest May01-Oct01'!D$1:D$65536),FALSE)</f>
        <v>0</v>
      </c>
      <c r="AB98" s="19">
        <f>VLOOKUP($A98,'[3]Congest May01-Oct01'!$A$1:$I$65536,COLUMN('[3]Congest May01-Oct01'!E$1:E$65536),FALSE)-VLOOKUP($E98,'[3]Congest May01-Oct01'!$A$1:$I$65536,COLUMN('[3]Congest May01-Oct01'!E$1:E$65536),FALSE)</f>
        <v>0</v>
      </c>
      <c r="AC98" s="19">
        <f>VLOOKUP($A98,'[3]Congest May01-Oct01'!$A$1:$I$65536,COLUMN('[3]Congest May01-Oct01'!F$1:F$65536),FALSE)-VLOOKUP($E98,'[3]Congest May01-Oct01'!$A$1:$I$65536,COLUMN('[3]Congest May01-Oct01'!F$1:F$65536),FALSE)</f>
        <v>-0.25</v>
      </c>
      <c r="AD98" s="19">
        <f>VLOOKUP($A98,'[3]Congest May01-Oct01'!$A$1:$I$65536,COLUMN('[3]Congest May01-Oct01'!G$1:G$65536),FALSE)-VLOOKUP($E98,'[3]Congest May01-Oct01'!$A$1:$I$65536,COLUMN('[3]Congest May01-Oct01'!G$1:G$65536),FALSE)</f>
        <v>0.45999999999912689</v>
      </c>
      <c r="AE98" s="19">
        <f>VLOOKUP($A98,'[3]Congest May01-Oct01'!$A$1:$I$65536,COLUMN('[3]Congest May01-Oct01'!H$1:H$65536),FALSE)-VLOOKUP($E98,'[3]Congest May01-Oct01'!$A$1:$I$65536,COLUMN('[3]Congest May01-Oct01'!H$1:H$65536),FALSE)</f>
        <v>0</v>
      </c>
      <c r="AF98" s="19">
        <f>VLOOKUP($A98,'[3]Congest May01-Oct01'!$A$1:$I$65536,COLUMN('[3]Congest May01-Oct01'!I$1:I$65536),FALSE)-VLOOKUP($E98,'[3]Congest May01-Oct01'!$A$1:$I$65536,COLUMN('[3]Congest May01-Oct01'!I$1:I$65536),FALSE)</f>
        <v>0</v>
      </c>
      <c r="AG98" s="23">
        <f t="shared" si="7"/>
        <v>-12.890000000000327</v>
      </c>
      <c r="AI98" s="32">
        <v>-8446.7999999999993</v>
      </c>
      <c r="AJ98" s="32">
        <f t="shared" si="8"/>
        <v>12.599999999947613</v>
      </c>
      <c r="AK98" s="32">
        <f t="shared" si="9"/>
        <v>8459.3999999999469</v>
      </c>
      <c r="AL98" s="32"/>
      <c r="AQ98" s="19"/>
    </row>
    <row r="99" spans="1:43" x14ac:dyDescent="0.25">
      <c r="A99" s="3">
        <v>23524</v>
      </c>
      <c r="B99" s="3" t="s">
        <v>6</v>
      </c>
      <c r="C99" s="3" t="str">
        <f>+VLOOKUP(A99,[3]Congest!$A$1:$C$65536,3,FALSE)</f>
        <v>N.Y.C.</v>
      </c>
      <c r="D99" s="3"/>
      <c r="E99" s="7">
        <v>23540</v>
      </c>
      <c r="F99" s="4" t="s">
        <v>8</v>
      </c>
      <c r="G99" s="3" t="str">
        <f>+VLOOKUP(E99,[3]Congest!$A$1:$C$65536,3,FALSE)</f>
        <v>N.Y.C.</v>
      </c>
      <c r="H99" s="7">
        <v>30</v>
      </c>
      <c r="I99" s="7">
        <v>30</v>
      </c>
      <c r="O99" s="57">
        <f>VLOOKUP($A99,'[3]Congest May00-Oct00'!$A$1:$I$65536,COLUMN('[3]Congest May00-Oct00'!D$1:D$65536),FALSE)-VLOOKUP($E99,'[3]Congest May00-Oct00'!$A$1:$I$65536,COLUMN('[3]Congest May00-Oct00'!D$1:D$65536),FALSE)</f>
        <v>0</v>
      </c>
      <c r="P99" s="19">
        <f>VLOOKUP($A99,'[3]Congest May00-Oct00'!$A$1:$I$65536,COLUMN('[3]Congest May00-Oct00'!E$1:E$65536),FALSE)-VLOOKUP($E99,'[3]Congest May00-Oct00'!$A$1:$I$65536,COLUMN('[3]Congest May00-Oct00'!E$1:E$65536),FALSE)</f>
        <v>0</v>
      </c>
      <c r="Q99" s="19">
        <f>VLOOKUP($A99,'[3]Congest May00-Oct00'!$A$1:$I$65536,COLUMN('[3]Congest May00-Oct00'!F$1:F$65536),FALSE)-VLOOKUP($E99,'[3]Congest May00-Oct00'!$A$1:$I$65536,COLUMN('[3]Congest May00-Oct00'!F$1:F$65536),FALSE)</f>
        <v>0</v>
      </c>
      <c r="R99" s="19">
        <f>VLOOKUP($A99,'[3]Congest May00-Oct00'!$A$1:$I$65536,COLUMN('[3]Congest May00-Oct00'!G$1:G$65536),FALSE)-VLOOKUP($E99,'[3]Congest May00-Oct00'!$A$1:$I$65536,COLUMN('[3]Congest May00-Oct00'!G$1:G$65536),FALSE)</f>
        <v>0</v>
      </c>
      <c r="S99" s="19">
        <f>VLOOKUP($A99,'[3]Congest May00-Oct00'!$A$1:$I$65536,COLUMN('[3]Congest May00-Oct00'!H$1:H$65536),FALSE)-VLOOKUP($E99,'[3]Congest May00-Oct00'!$A$1:$I$65536,COLUMN('[3]Congest May00-Oct00'!H$1:H$65536),FALSE)</f>
        <v>0</v>
      </c>
      <c r="T99" s="19">
        <f>VLOOKUP($A99,'[3]Congest May00-Oct00'!$A$1:$I$65536,COLUMN('[3]Congest May00-Oct00'!I$1:I$65536),FALSE)-VLOOKUP($E99,'[3]Congest May00-Oct00'!$A$1:$I$65536,COLUMN('[3]Congest May00-Oct00'!I$1:I$65536),FALSE)</f>
        <v>0</v>
      </c>
      <c r="U99" s="53">
        <f>VLOOKUP($A99,'[3]Congest Nov00-Apr01'!$A$1:$I$65536,COLUMN('[3]Congest Nov00-Apr01'!D$1:D$65536),FALSE)-VLOOKUP($E99,'[3]Congest Nov00-Apr01'!$A$1:$I$65536,COLUMN('[3]Congest Nov00-Apr01'!D$1:D$65536),FALSE)</f>
        <v>4.9999999999727152E-2</v>
      </c>
      <c r="V99" s="53">
        <f>VLOOKUP($A99,'[3]Congest Nov00-Apr01'!$A$1:$I$65536,COLUMN('[3]Congest Nov00-Apr01'!E$1:E$65536),FALSE)-VLOOKUP($E99,'[3]Congest Nov00-Apr01'!$A$1:$I$65536,COLUMN('[3]Congest Nov00-Apr01'!E$1:E$65536),FALSE)</f>
        <v>-0.15999999999985448</v>
      </c>
      <c r="W99" s="53">
        <f>VLOOKUP($A99,'[3]Congest Nov00-Apr01'!$A$1:$I$65536,COLUMN('[3]Congest Nov00-Apr01'!F$1:F$65536),FALSE)-VLOOKUP($E99,'[3]Congest Nov00-Apr01'!$A$1:$I$65536,COLUMN('[3]Congest Nov00-Apr01'!F$1:F$65536),FALSE)</f>
        <v>1.0900000000001455</v>
      </c>
      <c r="X99" s="53">
        <f>VLOOKUP($A99,'[3]Congest Nov00-Apr01'!$A$1:$I$65536,COLUMN('[3]Congest Nov00-Apr01'!G$1:G$65536),FALSE)-VLOOKUP($E99,'[3]Congest Nov00-Apr01'!$A$1:$I$65536,COLUMN('[3]Congest Nov00-Apr01'!G$1:G$65536),FALSE)</f>
        <v>9.2900000000004184</v>
      </c>
      <c r="Y99" s="53">
        <f>VLOOKUP($A99,'[3]Congest Nov00-Apr01'!$A$1:$I$65536,COLUMN('[3]Congest Nov00-Apr01'!H$1:H$65536),FALSE)-VLOOKUP($E99,'[3]Congest Nov00-Apr01'!$A$1:$I$65536,COLUMN('[3]Congest Nov00-Apr01'!H$1:H$65536),FALSE)</f>
        <v>-1.7800000000006548</v>
      </c>
      <c r="Z99" s="53">
        <f>VLOOKUP($A99,'[3]Congest Nov00-Apr01'!$A$1:$I$65536,COLUMN('[3]Congest Nov00-Apr01'!I$1:I$65536),FALSE)-VLOOKUP($E99,'[3]Congest Nov00-Apr01'!$A$1:$I$65536,COLUMN('[3]Congest Nov00-Apr01'!I$1:I$65536),FALSE)</f>
        <v>-1217.6400000000012</v>
      </c>
      <c r="AA99" s="19">
        <f>VLOOKUP($A99,'[3]Congest May01-Oct01'!$A$1:$I$65536,COLUMN('[3]Congest May01-Oct01'!D$1:D$65536),FALSE)-VLOOKUP($E99,'[3]Congest May01-Oct01'!$A$1:$I$65536,COLUMN('[3]Congest May01-Oct01'!D$1:D$65536),FALSE)</f>
        <v>5.0000000000181899E-2</v>
      </c>
      <c r="AB99" s="19">
        <f>VLOOKUP($A99,'[3]Congest May01-Oct01'!$A$1:$I$65536,COLUMN('[3]Congest May01-Oct01'!E$1:E$65536),FALSE)-VLOOKUP($E99,'[3]Congest May01-Oct01'!$A$1:$I$65536,COLUMN('[3]Congest May01-Oct01'!E$1:E$65536),FALSE)</f>
        <v>0.3499999999994543</v>
      </c>
      <c r="AC99" s="19">
        <f>VLOOKUP($A99,'[3]Congest May01-Oct01'!$A$1:$I$65536,COLUMN('[3]Congest May01-Oct01'!F$1:F$65536),FALSE)-VLOOKUP($E99,'[3]Congest May01-Oct01'!$A$1:$I$65536,COLUMN('[3]Congest May01-Oct01'!F$1:F$65536),FALSE)</f>
        <v>-8.0000000000381988E-2</v>
      </c>
      <c r="AD99" s="19">
        <f>VLOOKUP($A99,'[3]Congest May01-Oct01'!$A$1:$I$65536,COLUMN('[3]Congest May01-Oct01'!G$1:G$65536),FALSE)-VLOOKUP($E99,'[3]Congest May01-Oct01'!$A$1:$I$65536,COLUMN('[3]Congest May01-Oct01'!G$1:G$65536),FALSE)</f>
        <v>-0.17000000000007276</v>
      </c>
      <c r="AE99" s="19">
        <f>VLOOKUP($A99,'[3]Congest May01-Oct01'!$A$1:$I$65536,COLUMN('[3]Congest May01-Oct01'!H$1:H$65536),FALSE)-VLOOKUP($E99,'[3]Congest May01-Oct01'!$A$1:$I$65536,COLUMN('[3]Congest May01-Oct01'!H$1:H$65536),FALSE)</f>
        <v>-0.46000000000003638</v>
      </c>
      <c r="AF99" s="19">
        <f>VLOOKUP($A99,'[3]Congest May01-Oct01'!$A$1:$I$65536,COLUMN('[3]Congest May01-Oct01'!I$1:I$65536),FALSE)-VLOOKUP($E99,'[3]Congest May01-Oct01'!$A$1:$I$65536,COLUMN('[3]Congest May01-Oct01'!I$1:I$65536),FALSE)</f>
        <v>0</v>
      </c>
      <c r="AG99" s="23">
        <f t="shared" si="7"/>
        <v>-1209.0000000000023</v>
      </c>
      <c r="AI99" s="32">
        <v>-1589.7</v>
      </c>
      <c r="AJ99" s="32">
        <f t="shared" si="8"/>
        <v>-9.3000000000256478</v>
      </c>
      <c r="AK99" s="32">
        <f t="shared" ref="AK99:AK106" si="10">+AJ99-AI99</f>
        <v>1580.3999999999744</v>
      </c>
      <c r="AL99" s="32"/>
      <c r="AQ99" s="19"/>
    </row>
    <row r="100" spans="1:43" x14ac:dyDescent="0.25">
      <c r="A100" s="3">
        <v>23524</v>
      </c>
      <c r="B100" s="3" t="s">
        <v>6</v>
      </c>
      <c r="C100" s="3" t="str">
        <f>+VLOOKUP(A100,[3]Congest!$A$1:$C$65536,3,FALSE)</f>
        <v>N.Y.C.</v>
      </c>
      <c r="D100" s="3"/>
      <c r="E100" s="7">
        <v>24252</v>
      </c>
      <c r="F100" s="4" t="s">
        <v>26</v>
      </c>
      <c r="G100" s="3" t="str">
        <f>+VLOOKUP(E100,[3]Congest!$A$1:$C$65536,3,FALSE)</f>
        <v>N.Y.C.</v>
      </c>
      <c r="H100" s="7">
        <v>4</v>
      </c>
      <c r="I100" s="7">
        <v>4</v>
      </c>
      <c r="O100" s="57">
        <f>VLOOKUP($A100,'[3]Congest May00-Oct00'!$A$1:$I$65536,COLUMN('[3]Congest May00-Oct00'!D$1:D$65536),FALSE)-VLOOKUP($E100,'[3]Congest May00-Oct00'!$A$1:$I$65536,COLUMN('[3]Congest May00-Oct00'!D$1:D$65536),FALSE)</f>
        <v>0</v>
      </c>
      <c r="P100" s="19">
        <f>VLOOKUP($A100,'[3]Congest May00-Oct00'!$A$1:$I$65536,COLUMN('[3]Congest May00-Oct00'!E$1:E$65536),FALSE)-VLOOKUP($E100,'[3]Congest May00-Oct00'!$A$1:$I$65536,COLUMN('[3]Congest May00-Oct00'!E$1:E$65536),FALSE)</f>
        <v>5.1599999999962165</v>
      </c>
      <c r="Q100" s="19">
        <f>VLOOKUP($A100,'[3]Congest May00-Oct00'!$A$1:$I$65536,COLUMN('[3]Congest May00-Oct00'!F$1:F$65536),FALSE)-VLOOKUP($E100,'[3]Congest May00-Oct00'!$A$1:$I$65536,COLUMN('[3]Congest May00-Oct00'!F$1:F$65536),FALSE)</f>
        <v>0.94999999999890861</v>
      </c>
      <c r="R100" s="19">
        <f>VLOOKUP($A100,'[3]Congest May00-Oct00'!$A$1:$I$65536,COLUMN('[3]Congest May00-Oct00'!G$1:G$65536),FALSE)-VLOOKUP($E100,'[3]Congest May00-Oct00'!$A$1:$I$65536,COLUMN('[3]Congest May00-Oct00'!G$1:G$65536),FALSE)</f>
        <v>0.73000000000138243</v>
      </c>
      <c r="S100" s="19">
        <f>VLOOKUP($A100,'[3]Congest May00-Oct00'!$A$1:$I$65536,COLUMN('[3]Congest May00-Oct00'!H$1:H$65536),FALSE)-VLOOKUP($E100,'[3]Congest May00-Oct00'!$A$1:$I$65536,COLUMN('[3]Congest May00-Oct00'!H$1:H$65536),FALSE)</f>
        <v>-0.39999999999918145</v>
      </c>
      <c r="T100" s="19">
        <f>VLOOKUP($A100,'[3]Congest May00-Oct00'!$A$1:$I$65536,COLUMN('[3]Congest May00-Oct00'!I$1:I$65536),FALSE)-VLOOKUP($E100,'[3]Congest May00-Oct00'!$A$1:$I$65536,COLUMN('[3]Congest May00-Oct00'!I$1:I$65536),FALSE)</f>
        <v>-1.5</v>
      </c>
      <c r="U100" s="53">
        <f>VLOOKUP($A100,'[3]Congest Nov00-Apr01'!$A$1:$I$65536,COLUMN('[3]Congest Nov00-Apr01'!D$1:D$65536),FALSE)-VLOOKUP($E100,'[3]Congest Nov00-Apr01'!$A$1:$I$65536,COLUMN('[3]Congest Nov00-Apr01'!D$1:D$65536),FALSE)</f>
        <v>-3.7900000000004184</v>
      </c>
      <c r="V100" s="53">
        <f>VLOOKUP($A100,'[3]Congest Nov00-Apr01'!$A$1:$I$65536,COLUMN('[3]Congest Nov00-Apr01'!E$1:E$65536),FALSE)-VLOOKUP($E100,'[3]Congest Nov00-Apr01'!$A$1:$I$65536,COLUMN('[3]Congest Nov00-Apr01'!E$1:E$65536),FALSE)</f>
        <v>-61.029999999999973</v>
      </c>
      <c r="W100" s="53">
        <f>VLOOKUP($A100,'[3]Congest Nov00-Apr01'!$A$1:$I$65536,COLUMN('[3]Congest Nov00-Apr01'!F$1:F$65536),FALSE)-VLOOKUP($E100,'[3]Congest Nov00-Apr01'!$A$1:$I$65536,COLUMN('[3]Congest Nov00-Apr01'!F$1:F$65536),FALSE)</f>
        <v>-1387.52</v>
      </c>
      <c r="X100" s="53">
        <f>VLOOKUP($A100,'[3]Congest Nov00-Apr01'!$A$1:$I$65536,COLUMN('[3]Congest Nov00-Apr01'!G$1:G$65536),FALSE)-VLOOKUP($E100,'[3]Congest Nov00-Apr01'!$A$1:$I$65536,COLUMN('[3]Congest Nov00-Apr01'!G$1:G$65536),FALSE)</f>
        <v>-35.659999999999854</v>
      </c>
      <c r="Y100" s="53">
        <f>VLOOKUP($A100,'[3]Congest Nov00-Apr01'!$A$1:$I$65536,COLUMN('[3]Congest Nov00-Apr01'!H$1:H$65536),FALSE)-VLOOKUP($E100,'[3]Congest Nov00-Apr01'!$A$1:$I$65536,COLUMN('[3]Congest Nov00-Apr01'!H$1:H$65536),FALSE)</f>
        <v>-85.699999999997999</v>
      </c>
      <c r="Z100" s="53">
        <f>VLOOKUP($A100,'[3]Congest Nov00-Apr01'!$A$1:$I$65536,COLUMN('[3]Congest Nov00-Apr01'!I$1:I$65536),FALSE)-VLOOKUP($E100,'[3]Congest Nov00-Apr01'!$A$1:$I$65536,COLUMN('[3]Congest Nov00-Apr01'!I$1:I$65536),FALSE)</f>
        <v>-945.05000000000018</v>
      </c>
      <c r="AA100" s="19">
        <f>VLOOKUP($A100,'[3]Congest May01-Oct01'!$A$1:$I$65536,COLUMN('[3]Congest May01-Oct01'!D$1:D$65536),FALSE)-VLOOKUP($E100,'[3]Congest May01-Oct01'!$A$1:$I$65536,COLUMN('[3]Congest May01-Oct01'!D$1:D$65536),FALSE)</f>
        <v>121.89999999999964</v>
      </c>
      <c r="AB100" s="19">
        <f>VLOOKUP($A100,'[3]Congest May01-Oct01'!$A$1:$I$65536,COLUMN('[3]Congest May01-Oct01'!E$1:E$65536),FALSE)-VLOOKUP($E100,'[3]Congest May01-Oct01'!$A$1:$I$65536,COLUMN('[3]Congest May01-Oct01'!E$1:E$65536),FALSE)</f>
        <v>47.720000000000255</v>
      </c>
      <c r="AC100" s="19">
        <f>VLOOKUP($A100,'[3]Congest May01-Oct01'!$A$1:$I$65536,COLUMN('[3]Congest May01-Oct01'!F$1:F$65536),FALSE)-VLOOKUP($E100,'[3]Congest May01-Oct01'!$A$1:$I$65536,COLUMN('[3]Congest May01-Oct01'!F$1:F$65536),FALSE)</f>
        <v>12.969999999999345</v>
      </c>
      <c r="AD100" s="19">
        <f>VLOOKUP($A100,'[3]Congest May01-Oct01'!$A$1:$I$65536,COLUMN('[3]Congest May01-Oct01'!G$1:G$65536),FALSE)-VLOOKUP($E100,'[3]Congest May01-Oct01'!$A$1:$I$65536,COLUMN('[3]Congest May01-Oct01'!G$1:G$65536),FALSE)</f>
        <v>-55.950000000001182</v>
      </c>
      <c r="AE100" s="19">
        <f>VLOOKUP($A100,'[3]Congest May01-Oct01'!$A$1:$I$65536,COLUMN('[3]Congest May01-Oct01'!H$1:H$65536),FALSE)-VLOOKUP($E100,'[3]Congest May01-Oct01'!$A$1:$I$65536,COLUMN('[3]Congest May01-Oct01'!H$1:H$65536),FALSE)</f>
        <v>-30.730000000000018</v>
      </c>
      <c r="AF100" s="19">
        <f>VLOOKUP($A100,'[3]Congest May01-Oct01'!$A$1:$I$65536,COLUMN('[3]Congest May01-Oct01'!I$1:I$65536),FALSE)-VLOOKUP($E100,'[3]Congest May01-Oct01'!$A$1:$I$65536,COLUMN('[3]Congest May01-Oct01'!I$1:I$65536),FALSE)</f>
        <v>-2.6500000000000057</v>
      </c>
      <c r="AG100" s="23">
        <f t="shared" si="7"/>
        <v>-2394.0099999999998</v>
      </c>
      <c r="AI100" s="32">
        <v>-4000</v>
      </c>
      <c r="AJ100" s="32">
        <f t="shared" si="8"/>
        <v>383.63999999999214</v>
      </c>
      <c r="AK100" s="32">
        <f t="shared" si="10"/>
        <v>4383.6399999999921</v>
      </c>
      <c r="AL100" s="32"/>
      <c r="AQ100" s="19"/>
    </row>
    <row r="101" spans="1:43" x14ac:dyDescent="0.25">
      <c r="A101" s="3">
        <v>23524</v>
      </c>
      <c r="B101" s="3" t="s">
        <v>6</v>
      </c>
      <c r="C101" s="3" t="str">
        <f>+VLOOKUP(A101,[3]Congest!$A$1:$C$65536,3,FALSE)</f>
        <v>N.Y.C.</v>
      </c>
      <c r="D101" s="3"/>
      <c r="E101" s="7">
        <v>24253</v>
      </c>
      <c r="F101" s="4" t="s">
        <v>27</v>
      </c>
      <c r="G101" s="3" t="str">
        <f>+VLOOKUP(E101,[3]Congest!$A$1:$C$65536,3,FALSE)</f>
        <v>N.Y.C.</v>
      </c>
      <c r="H101" s="7">
        <v>7</v>
      </c>
      <c r="I101" s="7">
        <v>7</v>
      </c>
      <c r="O101" s="57">
        <f>VLOOKUP($A101,'[3]Congest May00-Oct00'!$A$1:$I$65536,COLUMN('[3]Congest May00-Oct00'!D$1:D$65536),FALSE)-VLOOKUP($E101,'[3]Congest May00-Oct00'!$A$1:$I$65536,COLUMN('[3]Congest May00-Oct00'!D$1:D$65536),FALSE)</f>
        <v>0</v>
      </c>
      <c r="P101" s="19">
        <f>VLOOKUP($A101,'[3]Congest May00-Oct00'!$A$1:$I$65536,COLUMN('[3]Congest May00-Oct00'!E$1:E$65536),FALSE)-VLOOKUP($E101,'[3]Congest May00-Oct00'!$A$1:$I$65536,COLUMN('[3]Congest May00-Oct00'!E$1:E$65536),FALSE)</f>
        <v>5.1599999999962165</v>
      </c>
      <c r="Q101" s="19">
        <f>VLOOKUP($A101,'[3]Congest May00-Oct00'!$A$1:$I$65536,COLUMN('[3]Congest May00-Oct00'!F$1:F$65536),FALSE)-VLOOKUP($E101,'[3]Congest May00-Oct00'!$A$1:$I$65536,COLUMN('[3]Congest May00-Oct00'!F$1:F$65536),FALSE)</f>
        <v>0.94999999999890861</v>
      </c>
      <c r="R101" s="19">
        <f>VLOOKUP($A101,'[3]Congest May00-Oct00'!$A$1:$I$65536,COLUMN('[3]Congest May00-Oct00'!G$1:G$65536),FALSE)-VLOOKUP($E101,'[3]Congest May00-Oct00'!$A$1:$I$65536,COLUMN('[3]Congest May00-Oct00'!G$1:G$65536),FALSE)</f>
        <v>0.73000000000138243</v>
      </c>
      <c r="S101" s="19">
        <f>VLOOKUP($A101,'[3]Congest May00-Oct00'!$A$1:$I$65536,COLUMN('[3]Congest May00-Oct00'!H$1:H$65536),FALSE)-VLOOKUP($E101,'[3]Congest May00-Oct00'!$A$1:$I$65536,COLUMN('[3]Congest May00-Oct00'!H$1:H$65536),FALSE)</f>
        <v>-0.39999999999918145</v>
      </c>
      <c r="T101" s="19">
        <f>VLOOKUP($A101,'[3]Congest May00-Oct00'!$A$1:$I$65536,COLUMN('[3]Congest May00-Oct00'!I$1:I$65536),FALSE)-VLOOKUP($E101,'[3]Congest May00-Oct00'!$A$1:$I$65536,COLUMN('[3]Congest May00-Oct00'!I$1:I$65536),FALSE)</f>
        <v>-1.5</v>
      </c>
      <c r="U101" s="53">
        <f>VLOOKUP($A101,'[3]Congest Nov00-Apr01'!$A$1:$I$65536,COLUMN('[3]Congest Nov00-Apr01'!D$1:D$65536),FALSE)-VLOOKUP($E101,'[3]Congest Nov00-Apr01'!$A$1:$I$65536,COLUMN('[3]Congest Nov00-Apr01'!D$1:D$65536),FALSE)</f>
        <v>-3.7900000000004184</v>
      </c>
      <c r="V101" s="53">
        <f>VLOOKUP($A101,'[3]Congest Nov00-Apr01'!$A$1:$I$65536,COLUMN('[3]Congest Nov00-Apr01'!E$1:E$65536),FALSE)-VLOOKUP($E101,'[3]Congest Nov00-Apr01'!$A$1:$I$65536,COLUMN('[3]Congest Nov00-Apr01'!E$1:E$65536),FALSE)</f>
        <v>-61.029999999999973</v>
      </c>
      <c r="W101" s="53">
        <f>VLOOKUP($A101,'[3]Congest Nov00-Apr01'!$A$1:$I$65536,COLUMN('[3]Congest Nov00-Apr01'!F$1:F$65536),FALSE)-VLOOKUP($E101,'[3]Congest Nov00-Apr01'!$A$1:$I$65536,COLUMN('[3]Congest Nov00-Apr01'!F$1:F$65536),FALSE)</f>
        <v>-1387.52</v>
      </c>
      <c r="X101" s="53">
        <f>VLOOKUP($A101,'[3]Congest Nov00-Apr01'!$A$1:$I$65536,COLUMN('[3]Congest Nov00-Apr01'!G$1:G$65536),FALSE)-VLOOKUP($E101,'[3]Congest Nov00-Apr01'!$A$1:$I$65536,COLUMN('[3]Congest Nov00-Apr01'!G$1:G$65536),FALSE)</f>
        <v>-35.659999999999854</v>
      </c>
      <c r="Y101" s="53">
        <f>VLOOKUP($A101,'[3]Congest Nov00-Apr01'!$A$1:$I$65536,COLUMN('[3]Congest Nov00-Apr01'!H$1:H$65536),FALSE)-VLOOKUP($E101,'[3]Congest Nov00-Apr01'!$A$1:$I$65536,COLUMN('[3]Congest Nov00-Apr01'!H$1:H$65536),FALSE)</f>
        <v>-85.699999999997999</v>
      </c>
      <c r="Z101" s="53">
        <f>VLOOKUP($A101,'[3]Congest Nov00-Apr01'!$A$1:$I$65536,COLUMN('[3]Congest Nov00-Apr01'!I$1:I$65536),FALSE)-VLOOKUP($E101,'[3]Congest Nov00-Apr01'!$A$1:$I$65536,COLUMN('[3]Congest Nov00-Apr01'!I$1:I$65536),FALSE)</f>
        <v>-945.05000000000018</v>
      </c>
      <c r="AA101" s="19">
        <f>VLOOKUP($A101,'[3]Congest May01-Oct01'!$A$1:$I$65536,COLUMN('[3]Congest May01-Oct01'!D$1:D$65536),FALSE)-VLOOKUP($E101,'[3]Congest May01-Oct01'!$A$1:$I$65536,COLUMN('[3]Congest May01-Oct01'!D$1:D$65536),FALSE)</f>
        <v>121.89999999999964</v>
      </c>
      <c r="AB101" s="19">
        <f>VLOOKUP($A101,'[3]Congest May01-Oct01'!$A$1:$I$65536,COLUMN('[3]Congest May01-Oct01'!E$1:E$65536),FALSE)-VLOOKUP($E101,'[3]Congest May01-Oct01'!$A$1:$I$65536,COLUMN('[3]Congest May01-Oct01'!E$1:E$65536),FALSE)</f>
        <v>47.720000000000255</v>
      </c>
      <c r="AC101" s="19">
        <f>VLOOKUP($A101,'[3]Congest May01-Oct01'!$A$1:$I$65536,COLUMN('[3]Congest May01-Oct01'!F$1:F$65536),FALSE)-VLOOKUP($E101,'[3]Congest May01-Oct01'!$A$1:$I$65536,COLUMN('[3]Congest May01-Oct01'!F$1:F$65536),FALSE)</f>
        <v>12.969999999999345</v>
      </c>
      <c r="AD101" s="19">
        <f>VLOOKUP($A101,'[3]Congest May01-Oct01'!$A$1:$I$65536,COLUMN('[3]Congest May01-Oct01'!G$1:G$65536),FALSE)-VLOOKUP($E101,'[3]Congest May01-Oct01'!$A$1:$I$65536,COLUMN('[3]Congest May01-Oct01'!G$1:G$65536),FALSE)</f>
        <v>-55.950000000001182</v>
      </c>
      <c r="AE101" s="19">
        <f>VLOOKUP($A101,'[3]Congest May01-Oct01'!$A$1:$I$65536,COLUMN('[3]Congest May01-Oct01'!H$1:H$65536),FALSE)-VLOOKUP($E101,'[3]Congest May01-Oct01'!$A$1:$I$65536,COLUMN('[3]Congest May01-Oct01'!H$1:H$65536),FALSE)</f>
        <v>-30.730000000000018</v>
      </c>
      <c r="AF101" s="19">
        <f>VLOOKUP($A101,'[3]Congest May01-Oct01'!$A$1:$I$65536,COLUMN('[3]Congest May01-Oct01'!I$1:I$65536),FALSE)-VLOOKUP($E101,'[3]Congest May01-Oct01'!$A$1:$I$65536,COLUMN('[3]Congest May01-Oct01'!I$1:I$65536),FALSE)</f>
        <v>-2.6500000000000057</v>
      </c>
      <c r="AG101" s="23">
        <f t="shared" si="7"/>
        <v>-2394.0099999999998</v>
      </c>
      <c r="AI101" s="32">
        <v>-10000</v>
      </c>
      <c r="AJ101" s="32">
        <f t="shared" si="8"/>
        <v>671.36999999998625</v>
      </c>
      <c r="AK101" s="32">
        <f t="shared" si="10"/>
        <v>10671.369999999986</v>
      </c>
      <c r="AL101" s="32"/>
      <c r="AQ101" s="19"/>
    </row>
    <row r="102" spans="1:43" x14ac:dyDescent="0.25">
      <c r="A102" s="3">
        <v>23526</v>
      </c>
      <c r="B102" s="3" t="s">
        <v>28</v>
      </c>
      <c r="C102" s="3" t="str">
        <f>+VLOOKUP(A102,[3]Congest!$A$1:$C$65536,3,FALSE)</f>
        <v>HUD VL</v>
      </c>
      <c r="D102" s="3"/>
      <c r="E102" s="7">
        <v>23586</v>
      </c>
      <c r="F102" s="4" t="s">
        <v>29</v>
      </c>
      <c r="G102" s="3" t="str">
        <f>+VLOOKUP(E102,[3]Congest!$A$1:$C$65536,3,FALSE)</f>
        <v>HUD VL</v>
      </c>
      <c r="H102" s="7">
        <v>40</v>
      </c>
      <c r="I102" s="7">
        <v>40</v>
      </c>
      <c r="O102" s="57">
        <f>VLOOKUP($A102,'[3]Congest May00-Oct00'!$A$1:$I$65536,COLUMN('[3]Congest May00-Oct00'!D$1:D$65536),FALSE)-VLOOKUP($E102,'[3]Congest May00-Oct00'!$A$1:$I$65536,COLUMN('[3]Congest May00-Oct00'!D$1:D$65536),FALSE)</f>
        <v>298.73000000000229</v>
      </c>
      <c r="P102" s="19">
        <f>VLOOKUP($A102,'[3]Congest May00-Oct00'!$A$1:$I$65536,COLUMN('[3]Congest May00-Oct00'!E$1:E$65536),FALSE)-VLOOKUP($E102,'[3]Congest May00-Oct00'!$A$1:$I$65536,COLUMN('[3]Congest May00-Oct00'!E$1:E$65536),FALSE)</f>
        <v>558.05000000000291</v>
      </c>
      <c r="Q102" s="19">
        <f>VLOOKUP($A102,'[3]Congest May00-Oct00'!$A$1:$I$65536,COLUMN('[3]Congest May00-Oct00'!F$1:F$65536),FALSE)-VLOOKUP($E102,'[3]Congest May00-Oct00'!$A$1:$I$65536,COLUMN('[3]Congest May00-Oct00'!F$1:F$65536),FALSE)</f>
        <v>245.65000000000146</v>
      </c>
      <c r="R102" s="19">
        <f>VLOOKUP($A102,'[3]Congest May00-Oct00'!$A$1:$I$65536,COLUMN('[3]Congest May00-Oct00'!G$1:G$65536),FALSE)-VLOOKUP($E102,'[3]Congest May00-Oct00'!$A$1:$I$65536,COLUMN('[3]Congest May00-Oct00'!G$1:G$65536),FALSE)</f>
        <v>-338.68000000000757</v>
      </c>
      <c r="S102" s="19">
        <f>VLOOKUP($A102,'[3]Congest May00-Oct00'!$A$1:$I$65536,COLUMN('[3]Congest May00-Oct00'!H$1:H$65536),FALSE)-VLOOKUP($E102,'[3]Congest May00-Oct00'!$A$1:$I$65536,COLUMN('[3]Congest May00-Oct00'!H$1:H$65536),FALSE)</f>
        <v>528.13000000000011</v>
      </c>
      <c r="T102" s="19">
        <f>VLOOKUP($A102,'[3]Congest May00-Oct00'!$A$1:$I$65536,COLUMN('[3]Congest May00-Oct00'!I$1:I$65536),FALSE)-VLOOKUP($E102,'[3]Congest May00-Oct00'!$A$1:$I$65536,COLUMN('[3]Congest May00-Oct00'!I$1:I$65536),FALSE)</f>
        <v>1629.23</v>
      </c>
      <c r="U102" s="53">
        <f>VLOOKUP($A102,'[3]Congest Nov00-Apr01'!$A$1:$I$65536,COLUMN('[3]Congest Nov00-Apr01'!D$1:D$65536),FALSE)-VLOOKUP($E102,'[3]Congest Nov00-Apr01'!$A$1:$I$65536,COLUMN('[3]Congest Nov00-Apr01'!D$1:D$65536),FALSE)</f>
        <v>94.3100000000004</v>
      </c>
      <c r="V102" s="53">
        <f>VLOOKUP($A102,'[3]Congest Nov00-Apr01'!$A$1:$I$65536,COLUMN('[3]Congest Nov00-Apr01'!E$1:E$65536),FALSE)-VLOOKUP($E102,'[3]Congest Nov00-Apr01'!$A$1:$I$65536,COLUMN('[3]Congest Nov00-Apr01'!E$1:E$65536),FALSE)</f>
        <v>330.84999999999997</v>
      </c>
      <c r="W102" s="53">
        <f>VLOOKUP($A102,'[3]Congest Nov00-Apr01'!$A$1:$I$65536,COLUMN('[3]Congest Nov00-Apr01'!F$1:F$65536),FALSE)-VLOOKUP($E102,'[3]Congest Nov00-Apr01'!$A$1:$I$65536,COLUMN('[3]Congest Nov00-Apr01'!F$1:F$65536),FALSE)</f>
        <v>115.69999999999982</v>
      </c>
      <c r="X102" s="53">
        <f>VLOOKUP($A102,'[3]Congest Nov00-Apr01'!$A$1:$I$65536,COLUMN('[3]Congest Nov00-Apr01'!G$1:G$65536),FALSE)-VLOOKUP($E102,'[3]Congest Nov00-Apr01'!$A$1:$I$65536,COLUMN('[3]Congest Nov00-Apr01'!G$1:G$65536),FALSE)</f>
        <v>39.929999999999609</v>
      </c>
      <c r="Y102" s="53">
        <f>VLOOKUP($A102,'[3]Congest Nov00-Apr01'!$A$1:$I$65536,COLUMN('[3]Congest Nov00-Apr01'!H$1:H$65536),FALSE)-VLOOKUP($E102,'[3]Congest Nov00-Apr01'!$A$1:$I$65536,COLUMN('[3]Congest Nov00-Apr01'!H$1:H$65536),FALSE)</f>
        <v>797.77</v>
      </c>
      <c r="Z102" s="53">
        <f>VLOOKUP($A102,'[3]Congest Nov00-Apr01'!$A$1:$I$65536,COLUMN('[3]Congest Nov00-Apr01'!I$1:I$65536),FALSE)-VLOOKUP($E102,'[3]Congest Nov00-Apr01'!$A$1:$I$65536,COLUMN('[3]Congest Nov00-Apr01'!I$1:I$65536),FALSE)</f>
        <v>251.52999999999986</v>
      </c>
      <c r="AA102" s="19">
        <f>VLOOKUP($A102,'[3]Congest May01-Oct01'!$A$1:$I$65536,COLUMN('[3]Congest May01-Oct01'!D$1:D$65536),FALSE)-VLOOKUP($E102,'[3]Congest May01-Oct01'!$A$1:$I$65536,COLUMN('[3]Congest May01-Oct01'!D$1:D$65536),FALSE)</f>
        <v>-322.26000000000113</v>
      </c>
      <c r="AB102" s="19">
        <f>VLOOKUP($A102,'[3]Congest May01-Oct01'!$A$1:$I$65536,COLUMN('[3]Congest May01-Oct01'!E$1:E$65536),FALSE)-VLOOKUP($E102,'[3]Congest May01-Oct01'!$A$1:$I$65536,COLUMN('[3]Congest May01-Oct01'!E$1:E$65536),FALSE)</f>
        <v>-136.89999999999964</v>
      </c>
      <c r="AC102" s="19">
        <f>VLOOKUP($A102,'[3]Congest May01-Oct01'!$A$1:$I$65536,COLUMN('[3]Congest May01-Oct01'!F$1:F$65536),FALSE)-VLOOKUP($E102,'[3]Congest May01-Oct01'!$A$1:$I$65536,COLUMN('[3]Congest May01-Oct01'!F$1:F$65536),FALSE)</f>
        <v>40.539999999999736</v>
      </c>
      <c r="AD102" s="19">
        <f>VLOOKUP($A102,'[3]Congest May01-Oct01'!$A$1:$I$65536,COLUMN('[3]Congest May01-Oct01'!G$1:G$65536),FALSE)-VLOOKUP($E102,'[3]Congest May01-Oct01'!$A$1:$I$65536,COLUMN('[3]Congest May01-Oct01'!G$1:G$65536),FALSE)</f>
        <v>236.40000000000009</v>
      </c>
      <c r="AE102" s="19">
        <f>VLOOKUP($A102,'[3]Congest May01-Oct01'!$A$1:$I$65536,COLUMN('[3]Congest May01-Oct01'!H$1:H$65536),FALSE)-VLOOKUP($E102,'[3]Congest May01-Oct01'!$A$1:$I$65536,COLUMN('[3]Congest May01-Oct01'!H$1:H$65536),FALSE)</f>
        <v>123.07</v>
      </c>
      <c r="AF102" s="19">
        <f>VLOOKUP($A102,'[3]Congest May01-Oct01'!$A$1:$I$65536,COLUMN('[3]Congest May01-Oct01'!I$1:I$65536),FALSE)-VLOOKUP($E102,'[3]Congest May01-Oct01'!$A$1:$I$65536,COLUMN('[3]Congest May01-Oct01'!I$1:I$65536),FALSE)</f>
        <v>9.4599999999999973</v>
      </c>
      <c r="AG102" s="23">
        <f t="shared" si="7"/>
        <v>3605.2299999999982</v>
      </c>
      <c r="AI102" s="32">
        <v>12597.6</v>
      </c>
      <c r="AJ102" s="32">
        <f t="shared" si="8"/>
        <v>-2366.0000000000377</v>
      </c>
      <c r="AK102" s="32">
        <f t="shared" si="10"/>
        <v>-14963.600000000039</v>
      </c>
      <c r="AL102" s="32"/>
      <c r="AQ102" s="19"/>
    </row>
    <row r="103" spans="1:43" x14ac:dyDescent="0.25">
      <c r="A103" s="3">
        <v>23526</v>
      </c>
      <c r="B103" s="3" t="s">
        <v>28</v>
      </c>
      <c r="C103" s="3" t="str">
        <f>+VLOOKUP(A103,[3]Congest!$A$1:$C$65536,3,FALSE)</f>
        <v>HUD VL</v>
      </c>
      <c r="D103" s="3"/>
      <c r="E103" s="7">
        <v>23587</v>
      </c>
      <c r="F103" s="4" t="s">
        <v>30</v>
      </c>
      <c r="G103" s="3" t="str">
        <f>+VLOOKUP(E103,[3]Congest!$A$1:$C$65536,3,FALSE)</f>
        <v>HUD VL</v>
      </c>
      <c r="H103" s="7">
        <v>140</v>
      </c>
      <c r="I103" s="7">
        <v>140</v>
      </c>
      <c r="O103" s="57">
        <f>VLOOKUP($A103,'[3]Congest May00-Oct00'!$A$1:$I$65536,COLUMN('[3]Congest May00-Oct00'!D$1:D$65536),FALSE)-VLOOKUP($E103,'[3]Congest May00-Oct00'!$A$1:$I$65536,COLUMN('[3]Congest May00-Oct00'!D$1:D$65536),FALSE)</f>
        <v>128.07000000000244</v>
      </c>
      <c r="P103" s="19">
        <f>VLOOKUP($A103,'[3]Congest May00-Oct00'!$A$1:$I$65536,COLUMN('[3]Congest May00-Oct00'!E$1:E$65536),FALSE)-VLOOKUP($E103,'[3]Congest May00-Oct00'!$A$1:$I$65536,COLUMN('[3]Congest May00-Oct00'!E$1:E$65536),FALSE)</f>
        <v>215.75000000000364</v>
      </c>
      <c r="Q103" s="19">
        <f>VLOOKUP($A103,'[3]Congest May00-Oct00'!$A$1:$I$65536,COLUMN('[3]Congest May00-Oct00'!F$1:F$65536),FALSE)-VLOOKUP($E103,'[3]Congest May00-Oct00'!$A$1:$I$65536,COLUMN('[3]Congest May00-Oct00'!F$1:F$65536),FALSE)</f>
        <v>130.63000000000284</v>
      </c>
      <c r="R103" s="19">
        <f>VLOOKUP($A103,'[3]Congest May00-Oct00'!$A$1:$I$65536,COLUMN('[3]Congest May00-Oct00'!G$1:G$65536),FALSE)-VLOOKUP($E103,'[3]Congest May00-Oct00'!$A$1:$I$65536,COLUMN('[3]Congest May00-Oct00'!G$1:G$65536),FALSE)</f>
        <v>-244.100000000004</v>
      </c>
      <c r="S103" s="19">
        <f>VLOOKUP($A103,'[3]Congest May00-Oct00'!$A$1:$I$65536,COLUMN('[3]Congest May00-Oct00'!H$1:H$65536),FALSE)-VLOOKUP($E103,'[3]Congest May00-Oct00'!$A$1:$I$65536,COLUMN('[3]Congest May00-Oct00'!H$1:H$65536),FALSE)</f>
        <v>538.92999999999984</v>
      </c>
      <c r="T103" s="19">
        <f>VLOOKUP($A103,'[3]Congest May00-Oct00'!$A$1:$I$65536,COLUMN('[3]Congest May00-Oct00'!I$1:I$65536),FALSE)-VLOOKUP($E103,'[3]Congest May00-Oct00'!$A$1:$I$65536,COLUMN('[3]Congest May00-Oct00'!I$1:I$65536),FALSE)</f>
        <v>1655.7200000000003</v>
      </c>
      <c r="U103" s="53">
        <f>VLOOKUP($A103,'[3]Congest Nov00-Apr01'!$A$1:$I$65536,COLUMN('[3]Congest Nov00-Apr01'!D$1:D$65536),FALSE)-VLOOKUP($E103,'[3]Congest Nov00-Apr01'!$A$1:$I$65536,COLUMN('[3]Congest Nov00-Apr01'!D$1:D$65536),FALSE)</f>
        <v>19.75</v>
      </c>
      <c r="V103" s="53">
        <f>VLOOKUP($A103,'[3]Congest Nov00-Apr01'!$A$1:$I$65536,COLUMN('[3]Congest Nov00-Apr01'!E$1:E$65536),FALSE)-VLOOKUP($E103,'[3]Congest Nov00-Apr01'!$A$1:$I$65536,COLUMN('[3]Congest Nov00-Apr01'!E$1:E$65536),FALSE)</f>
        <v>317.98999999999995</v>
      </c>
      <c r="W103" s="53">
        <f>VLOOKUP($A103,'[3]Congest Nov00-Apr01'!$A$1:$I$65536,COLUMN('[3]Congest Nov00-Apr01'!F$1:F$65536),FALSE)-VLOOKUP($E103,'[3]Congest Nov00-Apr01'!$A$1:$I$65536,COLUMN('[3]Congest Nov00-Apr01'!F$1:F$65536),FALSE)</f>
        <v>37.140000000001237</v>
      </c>
      <c r="X103" s="53">
        <f>VLOOKUP($A103,'[3]Congest Nov00-Apr01'!$A$1:$I$65536,COLUMN('[3]Congest Nov00-Apr01'!G$1:G$65536),FALSE)-VLOOKUP($E103,'[3]Congest Nov00-Apr01'!$A$1:$I$65536,COLUMN('[3]Congest Nov00-Apr01'!G$1:G$65536),FALSE)</f>
        <v>-18.240000000000691</v>
      </c>
      <c r="Y103" s="53">
        <f>VLOOKUP($A103,'[3]Congest Nov00-Apr01'!$A$1:$I$65536,COLUMN('[3]Congest Nov00-Apr01'!H$1:H$65536),FALSE)-VLOOKUP($E103,'[3]Congest Nov00-Apr01'!$A$1:$I$65536,COLUMN('[3]Congest Nov00-Apr01'!H$1:H$65536),FALSE)</f>
        <v>927.08999999999878</v>
      </c>
      <c r="Z103" s="53">
        <f>VLOOKUP($A103,'[3]Congest Nov00-Apr01'!$A$1:$I$65536,COLUMN('[3]Congest Nov00-Apr01'!I$1:I$65536),FALSE)-VLOOKUP($E103,'[3]Congest Nov00-Apr01'!$A$1:$I$65536,COLUMN('[3]Congest Nov00-Apr01'!I$1:I$65536),FALSE)</f>
        <v>281.08999999999992</v>
      </c>
      <c r="AA103" s="19">
        <f>VLOOKUP($A103,'[3]Congest May01-Oct01'!$A$1:$I$65536,COLUMN('[3]Congest May01-Oct01'!D$1:D$65536),FALSE)-VLOOKUP($E103,'[3]Congest May01-Oct01'!$A$1:$I$65536,COLUMN('[3]Congest May01-Oct01'!D$1:D$65536),FALSE)</f>
        <v>-185.41000000000031</v>
      </c>
      <c r="AB103" s="19">
        <f>VLOOKUP($A103,'[3]Congest May01-Oct01'!$A$1:$I$65536,COLUMN('[3]Congest May01-Oct01'!E$1:E$65536),FALSE)-VLOOKUP($E103,'[3]Congest May01-Oct01'!$A$1:$I$65536,COLUMN('[3]Congest May01-Oct01'!E$1:E$65536),FALSE)</f>
        <v>209.51999999999953</v>
      </c>
      <c r="AC103" s="19">
        <f>VLOOKUP($A103,'[3]Congest May01-Oct01'!$A$1:$I$65536,COLUMN('[3]Congest May01-Oct01'!F$1:F$65536),FALSE)-VLOOKUP($E103,'[3]Congest May01-Oct01'!$A$1:$I$65536,COLUMN('[3]Congest May01-Oct01'!F$1:F$65536),FALSE)</f>
        <v>214.86999999999966</v>
      </c>
      <c r="AD103" s="19">
        <f>VLOOKUP($A103,'[3]Congest May01-Oct01'!$A$1:$I$65536,COLUMN('[3]Congest May01-Oct01'!G$1:G$65536),FALSE)-VLOOKUP($E103,'[3]Congest May01-Oct01'!$A$1:$I$65536,COLUMN('[3]Congest May01-Oct01'!G$1:G$65536),FALSE)</f>
        <v>199.55999999999972</v>
      </c>
      <c r="AE103" s="19">
        <f>VLOOKUP($A103,'[3]Congest May01-Oct01'!$A$1:$I$65536,COLUMN('[3]Congest May01-Oct01'!H$1:H$65536),FALSE)-VLOOKUP($E103,'[3]Congest May01-Oct01'!$A$1:$I$65536,COLUMN('[3]Congest May01-Oct01'!H$1:H$65536),FALSE)</f>
        <v>142.06</v>
      </c>
      <c r="AF103" s="19">
        <f>VLOOKUP($A103,'[3]Congest May01-Oct01'!$A$1:$I$65536,COLUMN('[3]Congest May01-Oct01'!I$1:I$65536),FALSE)-VLOOKUP($E103,'[3]Congest May01-Oct01'!$A$1:$I$65536,COLUMN('[3]Congest May01-Oct01'!I$1:I$65536),FALSE)</f>
        <v>12.919999999999998</v>
      </c>
      <c r="AG103" s="23">
        <f t="shared" si="7"/>
        <v>4198.0099999999975</v>
      </c>
      <c r="AI103" s="32">
        <v>-12085.6</v>
      </c>
      <c r="AJ103" s="32">
        <f t="shared" si="8"/>
        <v>81283.999999999796</v>
      </c>
      <c r="AK103" s="32">
        <f t="shared" si="10"/>
        <v>93369.599999999802</v>
      </c>
      <c r="AL103" s="32"/>
      <c r="AQ103" s="19"/>
    </row>
    <row r="104" spans="1:43" x14ac:dyDescent="0.25">
      <c r="A104" s="3">
        <v>23531</v>
      </c>
      <c r="B104" s="3" t="s">
        <v>31</v>
      </c>
      <c r="C104" s="3" t="str">
        <f>+VLOOKUP(A104,[3]Congest!$A$1:$C$65536,3,FALSE)</f>
        <v>MILLWD</v>
      </c>
      <c r="D104" s="3"/>
      <c r="E104" s="7">
        <v>24139</v>
      </c>
      <c r="F104" s="4" t="s">
        <v>33</v>
      </c>
      <c r="G104" s="3" t="str">
        <f>+VLOOKUP(E104,[3]Congest!$A$1:$C$65536,3,FALSE)</f>
        <v>MILLWD</v>
      </c>
      <c r="H104" s="9">
        <v>20</v>
      </c>
      <c r="I104" s="7">
        <v>20</v>
      </c>
      <c r="O104" s="57">
        <f>VLOOKUP($A104,'[3]Congest May00-Oct00'!$A$1:$I$65536,COLUMN('[3]Congest May00-Oct00'!D$1:D$65536),FALSE)-VLOOKUP($E104,'[3]Congest May00-Oct00'!$A$1:$I$65536,COLUMN('[3]Congest May00-Oct00'!D$1:D$65536),FALSE)</f>
        <v>32.630000000001019</v>
      </c>
      <c r="P104" s="19">
        <f>VLOOKUP($A104,'[3]Congest May00-Oct00'!$A$1:$I$65536,COLUMN('[3]Congest May00-Oct00'!E$1:E$65536),FALSE)-VLOOKUP($E104,'[3]Congest May00-Oct00'!$A$1:$I$65536,COLUMN('[3]Congest May00-Oct00'!E$1:E$65536),FALSE)</f>
        <v>614.81999999999971</v>
      </c>
      <c r="Q104" s="19">
        <f>VLOOKUP($A104,'[3]Congest May00-Oct00'!$A$1:$I$65536,COLUMN('[3]Congest May00-Oct00'!F$1:F$65536),FALSE)-VLOOKUP($E104,'[3]Congest May00-Oct00'!$A$1:$I$65536,COLUMN('[3]Congest May00-Oct00'!F$1:F$65536),FALSE)</f>
        <v>0</v>
      </c>
      <c r="R104" s="19">
        <f>VLOOKUP($A104,'[3]Congest May00-Oct00'!$A$1:$I$65536,COLUMN('[3]Congest May00-Oct00'!G$1:G$65536),FALSE)-VLOOKUP($E104,'[3]Congest May00-Oct00'!$A$1:$I$65536,COLUMN('[3]Congest May00-Oct00'!G$1:G$65536),FALSE)</f>
        <v>-9.180000000000291</v>
      </c>
      <c r="S104" s="19">
        <f>VLOOKUP($A104,'[3]Congest May00-Oct00'!$A$1:$I$65536,COLUMN('[3]Congest May00-Oct00'!H$1:H$65536),FALSE)-VLOOKUP($E104,'[3]Congest May00-Oct00'!$A$1:$I$65536,COLUMN('[3]Congest May00-Oct00'!H$1:H$65536),FALSE)</f>
        <v>813.82000000000016</v>
      </c>
      <c r="T104" s="19">
        <f>VLOOKUP($A104,'[3]Congest May00-Oct00'!$A$1:$I$65536,COLUMN('[3]Congest May00-Oct00'!I$1:I$65536),FALSE)-VLOOKUP($E104,'[3]Congest May00-Oct00'!$A$1:$I$65536,COLUMN('[3]Congest May00-Oct00'!I$1:I$65536),FALSE)</f>
        <v>2377.5700000000002</v>
      </c>
      <c r="U104" s="53">
        <f>VLOOKUP($A104,'[3]Congest Nov00-Apr01'!$A$1:$I$65536,COLUMN('[3]Congest Nov00-Apr01'!D$1:D$65536),FALSE)-VLOOKUP($E104,'[3]Congest Nov00-Apr01'!$A$1:$I$65536,COLUMN('[3]Congest Nov00-Apr01'!D$1:D$65536),FALSE)</f>
        <v>-1.4299999999993815</v>
      </c>
      <c r="V104" s="53">
        <f>VLOOKUP($A104,'[3]Congest Nov00-Apr01'!$A$1:$I$65536,COLUMN('[3]Congest Nov00-Apr01'!E$1:E$65536),FALSE)-VLOOKUP($E104,'[3]Congest Nov00-Apr01'!$A$1:$I$65536,COLUMN('[3]Congest Nov00-Apr01'!E$1:E$65536),FALSE)</f>
        <v>641.51</v>
      </c>
      <c r="W104" s="53">
        <f>VLOOKUP($A104,'[3]Congest Nov00-Apr01'!$A$1:$I$65536,COLUMN('[3]Congest Nov00-Apr01'!F$1:F$65536),FALSE)-VLOOKUP($E104,'[3]Congest Nov00-Apr01'!$A$1:$I$65536,COLUMN('[3]Congest Nov00-Apr01'!F$1:F$65536),FALSE)</f>
        <v>-3.5799999999994725</v>
      </c>
      <c r="X104" s="53">
        <f>VLOOKUP($A104,'[3]Congest Nov00-Apr01'!$A$1:$I$65536,COLUMN('[3]Congest Nov00-Apr01'!G$1:G$65536),FALSE)-VLOOKUP($E104,'[3]Congest Nov00-Apr01'!$A$1:$I$65536,COLUMN('[3]Congest Nov00-Apr01'!G$1:G$65536),FALSE)</f>
        <v>1.2999999999999545</v>
      </c>
      <c r="Y104" s="53">
        <f>VLOOKUP($A104,'[3]Congest Nov00-Apr01'!$A$1:$I$65536,COLUMN('[3]Congest Nov00-Apr01'!H$1:H$65536),FALSE)-VLOOKUP($E104,'[3]Congest Nov00-Apr01'!$A$1:$I$65536,COLUMN('[3]Congest Nov00-Apr01'!H$1:H$65536),FALSE)</f>
        <v>-117.57999999999993</v>
      </c>
      <c r="Z104" s="53">
        <f>VLOOKUP($A104,'[3]Congest Nov00-Apr01'!$A$1:$I$65536,COLUMN('[3]Congest Nov00-Apr01'!I$1:I$65536),FALSE)-VLOOKUP($E104,'[3]Congest Nov00-Apr01'!$A$1:$I$65536,COLUMN('[3]Congest Nov00-Apr01'!I$1:I$65536),FALSE)</f>
        <v>-48.310000000000116</v>
      </c>
      <c r="AA104" s="19">
        <f>VLOOKUP($A104,'[3]Congest May01-Oct01'!$A$1:$I$65536,COLUMN('[3]Congest May01-Oct01'!D$1:D$65536),FALSE)-VLOOKUP($E104,'[3]Congest May01-Oct01'!$A$1:$I$65536,COLUMN('[3]Congest May01-Oct01'!D$1:D$65536),FALSE)</f>
        <v>513.06000000000085</v>
      </c>
      <c r="AB104" s="19">
        <f>VLOOKUP($A104,'[3]Congest May01-Oct01'!$A$1:$I$65536,COLUMN('[3]Congest May01-Oct01'!E$1:E$65536),FALSE)-VLOOKUP($E104,'[3]Congest May01-Oct01'!$A$1:$I$65536,COLUMN('[3]Congest May01-Oct01'!E$1:E$65536),FALSE)</f>
        <v>116.55999999999995</v>
      </c>
      <c r="AC104" s="19">
        <f>VLOOKUP($A104,'[3]Congest May01-Oct01'!$A$1:$I$65536,COLUMN('[3]Congest May01-Oct01'!F$1:F$65536),FALSE)-VLOOKUP($E104,'[3]Congest May01-Oct01'!$A$1:$I$65536,COLUMN('[3]Congest May01-Oct01'!F$1:F$65536),FALSE)</f>
        <v>101.13000000000034</v>
      </c>
      <c r="AD104" s="19">
        <f>VLOOKUP($A104,'[3]Congest May01-Oct01'!$A$1:$I$65536,COLUMN('[3]Congest May01-Oct01'!G$1:G$65536),FALSE)-VLOOKUP($E104,'[3]Congest May01-Oct01'!$A$1:$I$65536,COLUMN('[3]Congest May01-Oct01'!G$1:G$65536),FALSE)</f>
        <v>-15.279999999999745</v>
      </c>
      <c r="AE104" s="19">
        <f>VLOOKUP($A104,'[3]Congest May01-Oct01'!$A$1:$I$65536,COLUMN('[3]Congest May01-Oct01'!H$1:H$65536),FALSE)-VLOOKUP($E104,'[3]Congest May01-Oct01'!$A$1:$I$65536,COLUMN('[3]Congest May01-Oct01'!H$1:H$65536),FALSE)</f>
        <v>-7.2199999999999989</v>
      </c>
      <c r="AF104" s="19">
        <f>VLOOKUP($A104,'[3]Congest May01-Oct01'!$A$1:$I$65536,COLUMN('[3]Congest May01-Oct01'!I$1:I$65536),FALSE)-VLOOKUP($E104,'[3]Congest May01-Oct01'!$A$1:$I$65536,COLUMN('[3]Congest May01-Oct01'!I$1:I$65536),FALSE)</f>
        <v>-0.73999999999999844</v>
      </c>
      <c r="AG104" s="23">
        <f t="shared" si="7"/>
        <v>4378.7700000000023</v>
      </c>
      <c r="AI104" s="32">
        <v>4293</v>
      </c>
      <c r="AJ104" s="32">
        <f t="shared" si="8"/>
        <v>14165.000000000027</v>
      </c>
      <c r="AK104" s="32">
        <f t="shared" si="10"/>
        <v>9872.0000000000273</v>
      </c>
      <c r="AL104" s="32"/>
      <c r="AQ104" s="19"/>
    </row>
    <row r="105" spans="1:43" x14ac:dyDescent="0.25">
      <c r="A105" s="3">
        <v>23535</v>
      </c>
      <c r="B105" s="3" t="s">
        <v>7</v>
      </c>
      <c r="C105" s="3" t="str">
        <f>+VLOOKUP(A105,[3]Congest!$A$1:$C$65536,3,FALSE)</f>
        <v>N.Y.C.</v>
      </c>
      <c r="D105" s="3"/>
      <c r="E105" s="7">
        <v>23519</v>
      </c>
      <c r="F105" s="4" t="s">
        <v>5</v>
      </c>
      <c r="G105" s="3" t="str">
        <f>+VLOOKUP(E105,[3]Congest!$A$1:$C$65536,3,FALSE)</f>
        <v>N.Y.C.</v>
      </c>
      <c r="H105" s="7">
        <v>104</v>
      </c>
      <c r="I105" s="7">
        <v>104</v>
      </c>
      <c r="O105" s="57">
        <f>VLOOKUP($A105,'[3]Congest May00-Oct00'!$A$1:$I$65536,COLUMN('[3]Congest May00-Oct00'!D$1:D$65536),FALSE)-VLOOKUP($E105,'[3]Congest May00-Oct00'!$A$1:$I$65536,COLUMN('[3]Congest May00-Oct00'!D$1:D$65536),FALSE)</f>
        <v>0</v>
      </c>
      <c r="P105" s="19">
        <f>VLOOKUP($A105,'[3]Congest May00-Oct00'!$A$1:$I$65536,COLUMN('[3]Congest May00-Oct00'!E$1:E$65536),FALSE)-VLOOKUP($E105,'[3]Congest May00-Oct00'!$A$1:$I$65536,COLUMN('[3]Congest May00-Oct00'!E$1:E$65536),FALSE)</f>
        <v>-5.1599999999962165</v>
      </c>
      <c r="Q105" s="19">
        <f>VLOOKUP($A105,'[3]Congest May00-Oct00'!$A$1:$I$65536,COLUMN('[3]Congest May00-Oct00'!F$1:F$65536),FALSE)-VLOOKUP($E105,'[3]Congest May00-Oct00'!$A$1:$I$65536,COLUMN('[3]Congest May00-Oct00'!F$1:F$65536),FALSE)</f>
        <v>-0.94999999999890861</v>
      </c>
      <c r="R105" s="19">
        <f>VLOOKUP($A105,'[3]Congest May00-Oct00'!$A$1:$I$65536,COLUMN('[3]Congest May00-Oct00'!G$1:G$65536),FALSE)-VLOOKUP($E105,'[3]Congest May00-Oct00'!$A$1:$I$65536,COLUMN('[3]Congest May00-Oct00'!G$1:G$65536),FALSE)</f>
        <v>-0.73000000000138243</v>
      </c>
      <c r="S105" s="19">
        <f>VLOOKUP($A105,'[3]Congest May00-Oct00'!$A$1:$I$65536,COLUMN('[3]Congest May00-Oct00'!H$1:H$65536),FALSE)-VLOOKUP($E105,'[3]Congest May00-Oct00'!$A$1:$I$65536,COLUMN('[3]Congest May00-Oct00'!H$1:H$65536),FALSE)</f>
        <v>0.39999999999918145</v>
      </c>
      <c r="T105" s="19">
        <f>VLOOKUP($A105,'[3]Congest May00-Oct00'!$A$1:$I$65536,COLUMN('[3]Congest May00-Oct00'!I$1:I$65536),FALSE)-VLOOKUP($E105,'[3]Congest May00-Oct00'!$A$1:$I$65536,COLUMN('[3]Congest May00-Oct00'!I$1:I$65536),FALSE)</f>
        <v>1.5</v>
      </c>
      <c r="U105" s="53">
        <f>VLOOKUP($A105,'[3]Congest Nov00-Apr01'!$A$1:$I$65536,COLUMN('[3]Congest Nov00-Apr01'!D$1:D$65536),FALSE)-VLOOKUP($E105,'[3]Congest Nov00-Apr01'!$A$1:$I$65536,COLUMN('[3]Congest Nov00-Apr01'!D$1:D$65536),FALSE)</f>
        <v>3.7900000000004184</v>
      </c>
      <c r="V105" s="53">
        <f>VLOOKUP($A105,'[3]Congest Nov00-Apr01'!$A$1:$I$65536,COLUMN('[3]Congest Nov00-Apr01'!E$1:E$65536),FALSE)-VLOOKUP($E105,'[3]Congest Nov00-Apr01'!$A$1:$I$65536,COLUMN('[3]Congest Nov00-Apr01'!E$1:E$65536),FALSE)</f>
        <v>60.700000000000045</v>
      </c>
      <c r="W105" s="53">
        <f>VLOOKUP($A105,'[3]Congest Nov00-Apr01'!$A$1:$I$65536,COLUMN('[3]Congest Nov00-Apr01'!F$1:F$65536),FALSE)-VLOOKUP($E105,'[3]Congest Nov00-Apr01'!$A$1:$I$65536,COLUMN('[3]Congest Nov00-Apr01'!F$1:F$65536),FALSE)</f>
        <v>1289.5700000000002</v>
      </c>
      <c r="X105" s="53">
        <f>VLOOKUP($A105,'[3]Congest Nov00-Apr01'!$A$1:$I$65536,COLUMN('[3]Congest Nov00-Apr01'!G$1:G$65536),FALSE)-VLOOKUP($E105,'[3]Congest Nov00-Apr01'!$A$1:$I$65536,COLUMN('[3]Congest Nov00-Apr01'!G$1:G$65536),FALSE)</f>
        <v>-75.590000000000146</v>
      </c>
      <c r="Y105" s="53">
        <f>VLOOKUP($A105,'[3]Congest Nov00-Apr01'!$A$1:$I$65536,COLUMN('[3]Congest Nov00-Apr01'!H$1:H$65536),FALSE)-VLOOKUP($E105,'[3]Congest Nov00-Apr01'!$A$1:$I$65536,COLUMN('[3]Congest Nov00-Apr01'!H$1:H$65536),FALSE)</f>
        <v>85.699999999997999</v>
      </c>
      <c r="Z105" s="53">
        <f>VLOOKUP($A105,'[3]Congest Nov00-Apr01'!$A$1:$I$65536,COLUMN('[3]Congest Nov00-Apr01'!I$1:I$65536),FALSE)-VLOOKUP($E105,'[3]Congest Nov00-Apr01'!$A$1:$I$65536,COLUMN('[3]Congest Nov00-Apr01'!I$1:I$65536),FALSE)</f>
        <v>923.03000000000065</v>
      </c>
      <c r="AA105" s="19">
        <f>VLOOKUP($A105,'[3]Congest May01-Oct01'!$A$1:$I$65536,COLUMN('[3]Congest May01-Oct01'!D$1:D$65536),FALSE)-VLOOKUP($E105,'[3]Congest May01-Oct01'!$A$1:$I$65536,COLUMN('[3]Congest May01-Oct01'!D$1:D$65536),FALSE)</f>
        <v>-121.89999999999964</v>
      </c>
      <c r="AB105" s="19">
        <f>VLOOKUP($A105,'[3]Congest May01-Oct01'!$A$1:$I$65536,COLUMN('[3]Congest May01-Oct01'!E$1:E$65536),FALSE)-VLOOKUP($E105,'[3]Congest May01-Oct01'!$A$1:$I$65536,COLUMN('[3]Congest May01-Oct01'!E$1:E$65536),FALSE)</f>
        <v>-47.720000000000255</v>
      </c>
      <c r="AC105" s="19">
        <f>VLOOKUP($A105,'[3]Congest May01-Oct01'!$A$1:$I$65536,COLUMN('[3]Congest May01-Oct01'!F$1:F$65536),FALSE)-VLOOKUP($E105,'[3]Congest May01-Oct01'!$A$1:$I$65536,COLUMN('[3]Congest May01-Oct01'!F$1:F$65536),FALSE)</f>
        <v>-13.219999999999345</v>
      </c>
      <c r="AD105" s="19">
        <f>VLOOKUP($A105,'[3]Congest May01-Oct01'!$A$1:$I$65536,COLUMN('[3]Congest May01-Oct01'!G$1:G$65536),FALSE)-VLOOKUP($E105,'[3]Congest May01-Oct01'!$A$1:$I$65536,COLUMN('[3]Congest May01-Oct01'!G$1:G$65536),FALSE)</f>
        <v>56.410000000000309</v>
      </c>
      <c r="AE105" s="19">
        <f>VLOOKUP($A105,'[3]Congest May01-Oct01'!$A$1:$I$65536,COLUMN('[3]Congest May01-Oct01'!H$1:H$65536),FALSE)-VLOOKUP($E105,'[3]Congest May01-Oct01'!$A$1:$I$65536,COLUMN('[3]Congest May01-Oct01'!H$1:H$65536),FALSE)</f>
        <v>30.730000000000018</v>
      </c>
      <c r="AF105" s="19">
        <f>VLOOKUP($A105,'[3]Congest May01-Oct01'!$A$1:$I$65536,COLUMN('[3]Congest May01-Oct01'!I$1:I$65536),FALSE)-VLOOKUP($E105,'[3]Congest May01-Oct01'!$A$1:$I$65536,COLUMN('[3]Congest May01-Oct01'!I$1:I$65536),FALSE)</f>
        <v>2.8600000000000136</v>
      </c>
      <c r="AG105" s="23">
        <f t="shared" si="7"/>
        <v>2162.6699999999996</v>
      </c>
      <c r="AI105" s="32">
        <v>-33919.19</v>
      </c>
      <c r="AJ105" s="32">
        <f t="shared" si="8"/>
        <v>-9952.7999999998865</v>
      </c>
      <c r="AK105" s="32">
        <f t="shared" si="10"/>
        <v>23966.390000000116</v>
      </c>
      <c r="AL105" s="32"/>
      <c r="AQ105" s="19"/>
    </row>
    <row r="106" spans="1:43" x14ac:dyDescent="0.25">
      <c r="A106" s="3">
        <v>23535</v>
      </c>
      <c r="B106" s="3" t="s">
        <v>7</v>
      </c>
      <c r="C106" s="3" t="str">
        <f>+VLOOKUP(A106,[3]Congest!$A$1:$C$65536,3,FALSE)</f>
        <v>N.Y.C.</v>
      </c>
      <c r="D106" s="3"/>
      <c r="E106" s="7">
        <v>24138</v>
      </c>
      <c r="F106" s="4" t="s">
        <v>11</v>
      </c>
      <c r="G106" s="3" t="str">
        <f>+VLOOKUP(E106,[3]Congest!$A$1:$C$65536,3,FALSE)</f>
        <v>N.Y.C.</v>
      </c>
      <c r="H106" s="7">
        <v>31</v>
      </c>
      <c r="I106" s="7">
        <v>31</v>
      </c>
      <c r="O106" s="57">
        <f>VLOOKUP($A106,'[3]Congest May00-Oct00'!$A$1:$I$65536,COLUMN('[3]Congest May00-Oct00'!D$1:D$65536),FALSE)-VLOOKUP($E106,'[3]Congest May00-Oct00'!$A$1:$I$65536,COLUMN('[3]Congest May00-Oct00'!D$1:D$65536),FALSE)</f>
        <v>3.999999999996362E-2</v>
      </c>
      <c r="P106" s="19">
        <f>VLOOKUP($A106,'[3]Congest May00-Oct00'!$A$1:$I$65536,COLUMN('[3]Congest May00-Oct00'!E$1:E$65536),FALSE)-VLOOKUP($E106,'[3]Congest May00-Oct00'!$A$1:$I$65536,COLUMN('[3]Congest May00-Oct00'!E$1:E$65536),FALSE)</f>
        <v>-10.329999999998108</v>
      </c>
      <c r="Q106" s="19">
        <f>VLOOKUP($A106,'[3]Congest May00-Oct00'!$A$1:$I$65536,COLUMN('[3]Congest May00-Oct00'!F$1:F$65536),FALSE)-VLOOKUP($E106,'[3]Congest May00-Oct00'!$A$1:$I$65536,COLUMN('[3]Congest May00-Oct00'!F$1:F$65536),FALSE)</f>
        <v>-1.1499999999978172</v>
      </c>
      <c r="R106" s="19">
        <f>VLOOKUP($A106,'[3]Congest May00-Oct00'!$A$1:$I$65536,COLUMN('[3]Congest May00-Oct00'!G$1:G$65536),FALSE)-VLOOKUP($E106,'[3]Congest May00-Oct00'!$A$1:$I$65536,COLUMN('[3]Congest May00-Oct00'!G$1:G$65536),FALSE)</f>
        <v>-1.2400000000034197</v>
      </c>
      <c r="S106" s="19">
        <f>VLOOKUP($A106,'[3]Congest May00-Oct00'!$A$1:$I$65536,COLUMN('[3]Congest May00-Oct00'!H$1:H$65536),FALSE)-VLOOKUP($E106,'[3]Congest May00-Oct00'!$A$1:$I$65536,COLUMN('[3]Congest May00-Oct00'!H$1:H$65536),FALSE)</f>
        <v>-0.17000000000052751</v>
      </c>
      <c r="T106" s="19">
        <f>VLOOKUP($A106,'[3]Congest May00-Oct00'!$A$1:$I$65536,COLUMN('[3]Congest May00-Oct00'!I$1:I$65536),FALSE)-VLOOKUP($E106,'[3]Congest May00-Oct00'!$A$1:$I$65536,COLUMN('[3]Congest May00-Oct00'!I$1:I$65536),FALSE)</f>
        <v>3.2699999999999818</v>
      </c>
      <c r="U106" s="53">
        <f>VLOOKUP($A106,'[3]Congest Nov00-Apr01'!$A$1:$I$65536,COLUMN('[3]Congest Nov00-Apr01'!D$1:D$65536),FALSE)-VLOOKUP($E106,'[3]Congest Nov00-Apr01'!$A$1:$I$65536,COLUMN('[3]Congest Nov00-Apr01'!D$1:D$65536),FALSE)</f>
        <v>7.9200000000005275</v>
      </c>
      <c r="V106" s="53">
        <f>VLOOKUP($A106,'[3]Congest Nov00-Apr01'!$A$1:$I$65536,COLUMN('[3]Congest Nov00-Apr01'!E$1:E$65536),FALSE)-VLOOKUP($E106,'[3]Congest Nov00-Apr01'!$A$1:$I$65536,COLUMN('[3]Congest Nov00-Apr01'!E$1:E$65536),FALSE)</f>
        <v>127.59999999999991</v>
      </c>
      <c r="W106" s="53">
        <f>VLOOKUP($A106,'[3]Congest Nov00-Apr01'!$A$1:$I$65536,COLUMN('[3]Congest Nov00-Apr01'!F$1:F$65536),FALSE)-VLOOKUP($E106,'[3]Congest Nov00-Apr01'!$A$1:$I$65536,COLUMN('[3]Congest Nov00-Apr01'!F$1:F$65536),FALSE)</f>
        <v>1290.2200000000007</v>
      </c>
      <c r="X106" s="53">
        <f>VLOOKUP($A106,'[3]Congest Nov00-Apr01'!$A$1:$I$65536,COLUMN('[3]Congest Nov00-Apr01'!G$1:G$65536),FALSE)-VLOOKUP($E106,'[3]Congest Nov00-Apr01'!$A$1:$I$65536,COLUMN('[3]Congest Nov00-Apr01'!G$1:G$65536),FALSE)</f>
        <v>-75.110000000000127</v>
      </c>
      <c r="Y106" s="53">
        <f>VLOOKUP($A106,'[3]Congest Nov00-Apr01'!$A$1:$I$65536,COLUMN('[3]Congest Nov00-Apr01'!H$1:H$65536),FALSE)-VLOOKUP($E106,'[3]Congest Nov00-Apr01'!$A$1:$I$65536,COLUMN('[3]Congest Nov00-Apr01'!H$1:H$65536),FALSE)</f>
        <v>83.919999999997344</v>
      </c>
      <c r="Z106" s="53">
        <f>VLOOKUP($A106,'[3]Congest Nov00-Apr01'!$A$1:$I$65536,COLUMN('[3]Congest Nov00-Apr01'!I$1:I$65536),FALSE)-VLOOKUP($E106,'[3]Congest Nov00-Apr01'!$A$1:$I$65536,COLUMN('[3]Congest Nov00-Apr01'!I$1:I$65536),FALSE)</f>
        <v>-272.59000000000106</v>
      </c>
      <c r="AA106" s="19">
        <f>VLOOKUP($A106,'[3]Congest May01-Oct01'!$A$1:$I$65536,COLUMN('[3]Congest May01-Oct01'!D$1:D$65536),FALSE)-VLOOKUP($E106,'[3]Congest May01-Oct01'!$A$1:$I$65536,COLUMN('[3]Congest May01-Oct01'!D$1:D$65536),FALSE)</f>
        <v>-121.84999999999945</v>
      </c>
      <c r="AB106" s="19">
        <f>VLOOKUP($A106,'[3]Congest May01-Oct01'!$A$1:$I$65536,COLUMN('[3]Congest May01-Oct01'!E$1:E$65536),FALSE)-VLOOKUP($E106,'[3]Congest May01-Oct01'!$A$1:$I$65536,COLUMN('[3]Congest May01-Oct01'!E$1:E$65536),FALSE)</f>
        <v>-47.3700000000008</v>
      </c>
      <c r="AC106" s="19">
        <f>VLOOKUP($A106,'[3]Congest May01-Oct01'!$A$1:$I$65536,COLUMN('[3]Congest May01-Oct01'!F$1:F$65536),FALSE)-VLOOKUP($E106,'[3]Congest May01-Oct01'!$A$1:$I$65536,COLUMN('[3]Congest May01-Oct01'!F$1:F$65536),FALSE)</f>
        <v>-13.049999999999727</v>
      </c>
      <c r="AD106" s="19">
        <f>VLOOKUP($A106,'[3]Congest May01-Oct01'!$A$1:$I$65536,COLUMN('[3]Congest May01-Oct01'!G$1:G$65536),FALSE)-VLOOKUP($E106,'[3]Congest May01-Oct01'!$A$1:$I$65536,COLUMN('[3]Congest May01-Oct01'!G$1:G$65536),FALSE)</f>
        <v>55.78000000000111</v>
      </c>
      <c r="AE106" s="19">
        <f>VLOOKUP($A106,'[3]Congest May01-Oct01'!$A$1:$I$65536,COLUMN('[3]Congest May01-Oct01'!H$1:H$65536),FALSE)-VLOOKUP($E106,'[3]Congest May01-Oct01'!$A$1:$I$65536,COLUMN('[3]Congest May01-Oct01'!H$1:H$65536),FALSE)</f>
        <v>30.269999999999982</v>
      </c>
      <c r="AF106" s="19">
        <f>VLOOKUP($A106,'[3]Congest May01-Oct01'!$A$1:$I$65536,COLUMN('[3]Congest May01-Oct01'!I$1:I$65536),FALSE)-VLOOKUP($E106,'[3]Congest May01-Oct01'!$A$1:$I$65536,COLUMN('[3]Congest May01-Oct01'!I$1:I$65536),FALSE)</f>
        <v>2.8600000000000136</v>
      </c>
      <c r="AG106" s="23">
        <f t="shared" si="7"/>
        <v>1038.5699999999979</v>
      </c>
      <c r="AI106" s="32">
        <v>-5580.16</v>
      </c>
      <c r="AJ106" s="32">
        <f t="shared" si="8"/>
        <v>-2982.8199999999656</v>
      </c>
      <c r="AK106" s="32">
        <f t="shared" si="10"/>
        <v>2597.3400000000343</v>
      </c>
      <c r="AL106" s="32"/>
      <c r="AQ106" s="19"/>
    </row>
    <row r="107" spans="1:43" x14ac:dyDescent="0.25">
      <c r="A107" s="3">
        <v>23543</v>
      </c>
      <c r="B107" s="3" t="s">
        <v>39</v>
      </c>
      <c r="C107" s="3" t="str">
        <f>+VLOOKUP(A107,[3]Congest!$A$1:$C$65536,3,FALSE)</f>
        <v>WEST</v>
      </c>
      <c r="D107" s="3"/>
      <c r="E107" s="7">
        <v>23856</v>
      </c>
      <c r="F107" s="4" t="s">
        <v>40</v>
      </c>
      <c r="G107" s="3" t="str">
        <f>+VLOOKUP(E107,[3]Congest!$A$1:$C$65536,3,FALSE)</f>
        <v>CENTRL</v>
      </c>
      <c r="H107" s="9">
        <v>40</v>
      </c>
      <c r="I107" s="7">
        <v>40</v>
      </c>
      <c r="O107" s="57">
        <f>VLOOKUP($A107,'[3]Congest May00-Oct00'!$A$1:$I$65536,COLUMN('[3]Congest May00-Oct00'!D$1:D$65536),FALSE)-VLOOKUP($E107,'[3]Congest May00-Oct00'!$A$1:$I$65536,COLUMN('[3]Congest May00-Oct00'!D$1:D$65536),FALSE)</f>
        <v>-8.2400000000000091</v>
      </c>
      <c r="P107" s="19">
        <f>VLOOKUP($A107,'[3]Congest May00-Oct00'!$A$1:$I$65536,COLUMN('[3]Congest May00-Oct00'!E$1:E$65536),FALSE)-VLOOKUP($E107,'[3]Congest May00-Oct00'!$A$1:$I$65536,COLUMN('[3]Congest May00-Oct00'!E$1:E$65536),FALSE)</f>
        <v>-269.29999999999995</v>
      </c>
      <c r="Q107" s="19">
        <f>VLOOKUP($A107,'[3]Congest May00-Oct00'!$A$1:$I$65536,COLUMN('[3]Congest May00-Oct00'!F$1:F$65536),FALSE)-VLOOKUP($E107,'[3]Congest May00-Oct00'!$A$1:$I$65536,COLUMN('[3]Congest May00-Oct00'!F$1:F$65536),FALSE)</f>
        <v>1026.26</v>
      </c>
      <c r="R107" s="19">
        <f>VLOOKUP($A107,'[3]Congest May00-Oct00'!$A$1:$I$65536,COLUMN('[3]Congest May00-Oct00'!G$1:G$65536),FALSE)-VLOOKUP($E107,'[3]Congest May00-Oct00'!$A$1:$I$65536,COLUMN('[3]Congest May00-Oct00'!G$1:G$65536),FALSE)</f>
        <v>618.38999999999976</v>
      </c>
      <c r="S107" s="19">
        <f>VLOOKUP($A107,'[3]Congest May00-Oct00'!$A$1:$I$65536,COLUMN('[3]Congest May00-Oct00'!H$1:H$65536),FALSE)-VLOOKUP($E107,'[3]Congest May00-Oct00'!$A$1:$I$65536,COLUMN('[3]Congest May00-Oct00'!H$1:H$65536),FALSE)</f>
        <v>-60.089999999999947</v>
      </c>
      <c r="T107" s="19">
        <f>VLOOKUP($A107,'[3]Congest May00-Oct00'!$A$1:$I$65536,COLUMN('[3]Congest May00-Oct00'!I$1:I$65536),FALSE)-VLOOKUP($E107,'[3]Congest May00-Oct00'!$A$1:$I$65536,COLUMN('[3]Congest May00-Oct00'!I$1:I$65536),FALSE)</f>
        <v>252.60999999999996</v>
      </c>
      <c r="U107" s="53">
        <f>VLOOKUP($A107,'[3]Congest Nov00-Apr01'!$A$1:$I$65536,COLUMN('[3]Congest Nov00-Apr01'!D$1:D$65536),FALSE)-VLOOKUP($E107,'[3]Congest Nov00-Apr01'!$A$1:$I$65536,COLUMN('[3]Congest Nov00-Apr01'!D$1:D$65536),FALSE)</f>
        <v>-65.970000000000027</v>
      </c>
      <c r="V107" s="53">
        <f>VLOOKUP($A107,'[3]Congest Nov00-Apr01'!$A$1:$I$65536,COLUMN('[3]Congest Nov00-Apr01'!E$1:E$65536),FALSE)-VLOOKUP($E107,'[3]Congest Nov00-Apr01'!$A$1:$I$65536,COLUMN('[3]Congest Nov00-Apr01'!E$1:E$65536),FALSE)</f>
        <v>-16.459999999999994</v>
      </c>
      <c r="W107" s="53">
        <f>VLOOKUP($A107,'[3]Congest Nov00-Apr01'!$A$1:$I$65536,COLUMN('[3]Congest Nov00-Apr01'!F$1:F$65536),FALSE)-VLOOKUP($E107,'[3]Congest Nov00-Apr01'!$A$1:$I$65536,COLUMN('[3]Congest Nov00-Apr01'!F$1:F$65536),FALSE)</f>
        <v>-81.060000000000173</v>
      </c>
      <c r="X107" s="53">
        <f>VLOOKUP($A107,'[3]Congest Nov00-Apr01'!$A$1:$I$65536,COLUMN('[3]Congest Nov00-Apr01'!G$1:G$65536),FALSE)-VLOOKUP($E107,'[3]Congest Nov00-Apr01'!$A$1:$I$65536,COLUMN('[3]Congest Nov00-Apr01'!G$1:G$65536),FALSE)</f>
        <v>-42.599999999999966</v>
      </c>
      <c r="Y107" s="53">
        <f>VLOOKUP($A107,'[3]Congest Nov00-Apr01'!$A$1:$I$65536,COLUMN('[3]Congest Nov00-Apr01'!H$1:H$65536),FALSE)-VLOOKUP($E107,'[3]Congest Nov00-Apr01'!$A$1:$I$65536,COLUMN('[3]Congest Nov00-Apr01'!H$1:H$65536),FALSE)</f>
        <v>-72.349999999999937</v>
      </c>
      <c r="Z107" s="53">
        <f>VLOOKUP($A107,'[3]Congest Nov00-Apr01'!$A$1:$I$65536,COLUMN('[3]Congest Nov00-Apr01'!I$1:I$65536),FALSE)-VLOOKUP($E107,'[3]Congest Nov00-Apr01'!$A$1:$I$65536,COLUMN('[3]Congest Nov00-Apr01'!I$1:I$65536),FALSE)</f>
        <v>-17.600000000000009</v>
      </c>
      <c r="AA107" s="19">
        <f>VLOOKUP($A107,'[3]Congest May01-Oct01'!$A$1:$I$65536,COLUMN('[3]Congest May01-Oct01'!D$1:D$65536),FALSE)-VLOOKUP($E107,'[3]Congest May01-Oct01'!$A$1:$I$65536,COLUMN('[3]Congest May01-Oct01'!D$1:D$65536),FALSE)</f>
        <v>279.16999999999996</v>
      </c>
      <c r="AB107" s="19">
        <f>VLOOKUP($A107,'[3]Congest May01-Oct01'!$A$1:$I$65536,COLUMN('[3]Congest May01-Oct01'!E$1:E$65536),FALSE)-VLOOKUP($E107,'[3]Congest May01-Oct01'!$A$1:$I$65536,COLUMN('[3]Congest May01-Oct01'!E$1:E$65536),FALSE)</f>
        <v>-6.5599999999999881</v>
      </c>
      <c r="AC107" s="19">
        <f>VLOOKUP($A107,'[3]Congest May01-Oct01'!$A$1:$I$65536,COLUMN('[3]Congest May01-Oct01'!F$1:F$65536),FALSE)-VLOOKUP($E107,'[3]Congest May01-Oct01'!$A$1:$I$65536,COLUMN('[3]Congest May01-Oct01'!F$1:F$65536),FALSE)</f>
        <v>-40.56</v>
      </c>
      <c r="AD107" s="19">
        <f>VLOOKUP($A107,'[3]Congest May01-Oct01'!$A$1:$I$65536,COLUMN('[3]Congest May01-Oct01'!G$1:G$65536),FALSE)-VLOOKUP($E107,'[3]Congest May01-Oct01'!$A$1:$I$65536,COLUMN('[3]Congest May01-Oct01'!G$1:G$65536),FALSE)</f>
        <v>17.070000000000036</v>
      </c>
      <c r="AE107" s="19">
        <f>VLOOKUP($A107,'[3]Congest May01-Oct01'!$A$1:$I$65536,COLUMN('[3]Congest May01-Oct01'!H$1:H$65536),FALSE)-VLOOKUP($E107,'[3]Congest May01-Oct01'!$A$1:$I$65536,COLUMN('[3]Congest May01-Oct01'!H$1:H$65536),FALSE)</f>
        <v>0</v>
      </c>
      <c r="AF107" s="19">
        <f>VLOOKUP($A107,'[3]Congest May01-Oct01'!$A$1:$I$65536,COLUMN('[3]Congest May01-Oct01'!I$1:I$65536),FALSE)-VLOOKUP($E107,'[3]Congest May01-Oct01'!$A$1:$I$65536,COLUMN('[3]Congest May01-Oct01'!I$1:I$65536),FALSE)</f>
        <v>8.2900000000000009</v>
      </c>
      <c r="AG107" s="23">
        <f t="shared" si="7"/>
        <v>145.59999999999991</v>
      </c>
      <c r="AI107" s="32">
        <v>15062.9</v>
      </c>
      <c r="AJ107" s="32">
        <f t="shared" si="8"/>
        <v>9964.7999999999993</v>
      </c>
      <c r="AK107" s="32">
        <f t="shared" ref="AK107:AK114" si="11">+AJ107-AI107</f>
        <v>-5098.1000000000004</v>
      </c>
      <c r="AL107" s="32"/>
      <c r="AQ107" s="19"/>
    </row>
    <row r="108" spans="1:43" x14ac:dyDescent="0.25">
      <c r="A108" s="3">
        <v>23557</v>
      </c>
      <c r="B108" s="3" t="s">
        <v>42</v>
      </c>
      <c r="C108" s="3" t="str">
        <f>+VLOOKUP(A108,[3]Congest!$A$1:$C$65536,3,FALSE)</f>
        <v>WEST</v>
      </c>
      <c r="D108" s="3"/>
      <c r="E108" s="7">
        <v>23646</v>
      </c>
      <c r="F108" s="4" t="s">
        <v>43</v>
      </c>
      <c r="G108" s="3" t="str">
        <f>+VLOOKUP(E108,[3]Congest!$A$1:$C$65536,3,FALSE)</f>
        <v>WEST</v>
      </c>
      <c r="H108" s="7">
        <v>8</v>
      </c>
      <c r="I108" s="7">
        <v>8</v>
      </c>
      <c r="O108" s="57">
        <f>VLOOKUP($A108,'[3]Congest May00-Oct00'!$A$1:$I$65536,COLUMN('[3]Congest May00-Oct00'!D$1:D$65536),FALSE)-VLOOKUP($E108,'[3]Congest May00-Oct00'!$A$1:$I$65536,COLUMN('[3]Congest May00-Oct00'!D$1:D$65536),FALSE)</f>
        <v>61.539999999999964</v>
      </c>
      <c r="P108" s="19">
        <f>VLOOKUP($A108,'[3]Congest May00-Oct00'!$A$1:$I$65536,COLUMN('[3]Congest May00-Oct00'!E$1:E$65536),FALSE)-VLOOKUP($E108,'[3]Congest May00-Oct00'!$A$1:$I$65536,COLUMN('[3]Congest May00-Oct00'!E$1:E$65536),FALSE)</f>
        <v>533.86000000000013</v>
      </c>
      <c r="Q108" s="19">
        <f>VLOOKUP($A108,'[3]Congest May00-Oct00'!$A$1:$I$65536,COLUMN('[3]Congest May00-Oct00'!F$1:F$65536),FALSE)-VLOOKUP($E108,'[3]Congest May00-Oct00'!$A$1:$I$65536,COLUMN('[3]Congest May00-Oct00'!F$1:F$65536),FALSE)</f>
        <v>823.09999999999991</v>
      </c>
      <c r="R108" s="19">
        <f>VLOOKUP($A108,'[3]Congest May00-Oct00'!$A$1:$I$65536,COLUMN('[3]Congest May00-Oct00'!G$1:G$65536),FALSE)-VLOOKUP($E108,'[3]Congest May00-Oct00'!$A$1:$I$65536,COLUMN('[3]Congest May00-Oct00'!G$1:G$65536),FALSE)</f>
        <v>1132.5899999999999</v>
      </c>
      <c r="S108" s="19">
        <f>VLOOKUP($A108,'[3]Congest May00-Oct00'!$A$1:$I$65536,COLUMN('[3]Congest May00-Oct00'!H$1:H$65536),FALSE)-VLOOKUP($E108,'[3]Congest May00-Oct00'!$A$1:$I$65536,COLUMN('[3]Congest May00-Oct00'!H$1:H$65536),FALSE)</f>
        <v>20.560000000000116</v>
      </c>
      <c r="T108" s="19">
        <f>VLOOKUP($A108,'[3]Congest May00-Oct00'!$A$1:$I$65536,COLUMN('[3]Congest May00-Oct00'!I$1:I$65536),FALSE)-VLOOKUP($E108,'[3]Congest May00-Oct00'!$A$1:$I$65536,COLUMN('[3]Congest May00-Oct00'!I$1:I$65536),FALSE)</f>
        <v>16.78000000000003</v>
      </c>
      <c r="U108" s="53">
        <f>VLOOKUP($A108,'[3]Congest Nov00-Apr01'!$A$1:$I$65536,COLUMN('[3]Congest Nov00-Apr01'!D$1:D$65536),FALSE)-VLOOKUP($E108,'[3]Congest Nov00-Apr01'!$A$1:$I$65536,COLUMN('[3]Congest Nov00-Apr01'!D$1:D$65536),FALSE)</f>
        <v>27.769999999999925</v>
      </c>
      <c r="V108" s="53">
        <f>VLOOKUP($A108,'[3]Congest Nov00-Apr01'!$A$1:$I$65536,COLUMN('[3]Congest Nov00-Apr01'!E$1:E$65536),FALSE)-VLOOKUP($E108,'[3]Congest Nov00-Apr01'!$A$1:$I$65536,COLUMN('[3]Congest Nov00-Apr01'!E$1:E$65536),FALSE)</f>
        <v>3.0999999999999801</v>
      </c>
      <c r="W108" s="53">
        <f>VLOOKUP($A108,'[3]Congest Nov00-Apr01'!$A$1:$I$65536,COLUMN('[3]Congest Nov00-Apr01'!F$1:F$65536),FALSE)-VLOOKUP($E108,'[3]Congest Nov00-Apr01'!$A$1:$I$65536,COLUMN('[3]Congest Nov00-Apr01'!F$1:F$65536),FALSE)</f>
        <v>32.49000000000018</v>
      </c>
      <c r="X108" s="53">
        <f>VLOOKUP($A108,'[3]Congest Nov00-Apr01'!$A$1:$I$65536,COLUMN('[3]Congest Nov00-Apr01'!G$1:G$65536),FALSE)-VLOOKUP($E108,'[3]Congest Nov00-Apr01'!$A$1:$I$65536,COLUMN('[3]Congest Nov00-Apr01'!G$1:G$65536),FALSE)</f>
        <v>18.439999999999941</v>
      </c>
      <c r="Y108" s="53">
        <f>VLOOKUP($A108,'[3]Congest Nov00-Apr01'!$A$1:$I$65536,COLUMN('[3]Congest Nov00-Apr01'!H$1:H$65536),FALSE)-VLOOKUP($E108,'[3]Congest Nov00-Apr01'!$A$1:$I$65536,COLUMN('[3]Congest Nov00-Apr01'!H$1:H$65536),FALSE)</f>
        <v>25.529999999999973</v>
      </c>
      <c r="Z108" s="53">
        <f>VLOOKUP($A108,'[3]Congest Nov00-Apr01'!$A$1:$I$65536,COLUMN('[3]Congest Nov00-Apr01'!I$1:I$65536),FALSE)-VLOOKUP($E108,'[3]Congest Nov00-Apr01'!$A$1:$I$65536,COLUMN('[3]Congest Nov00-Apr01'!I$1:I$65536),FALSE)</f>
        <v>6.0699999999999932</v>
      </c>
      <c r="AA108" s="19">
        <f>VLOOKUP($A108,'[3]Congest May01-Oct01'!$A$1:$I$65536,COLUMN('[3]Congest May01-Oct01'!D$1:D$65536),FALSE)-VLOOKUP($E108,'[3]Congest May01-Oct01'!$A$1:$I$65536,COLUMN('[3]Congest May01-Oct01'!D$1:D$65536),FALSE)</f>
        <v>103.63999999999999</v>
      </c>
      <c r="AB108" s="19">
        <f>VLOOKUP($A108,'[3]Congest May01-Oct01'!$A$1:$I$65536,COLUMN('[3]Congest May01-Oct01'!E$1:E$65536),FALSE)-VLOOKUP($E108,'[3]Congest May01-Oct01'!$A$1:$I$65536,COLUMN('[3]Congest May01-Oct01'!E$1:E$65536),FALSE)</f>
        <v>34.739999999999966</v>
      </c>
      <c r="AC108" s="19">
        <f>VLOOKUP($A108,'[3]Congest May01-Oct01'!$A$1:$I$65536,COLUMN('[3]Congest May01-Oct01'!F$1:F$65536),FALSE)-VLOOKUP($E108,'[3]Congest May01-Oct01'!$A$1:$I$65536,COLUMN('[3]Congest May01-Oct01'!F$1:F$65536),FALSE)</f>
        <v>6.4200000000000159</v>
      </c>
      <c r="AD108" s="19">
        <f>VLOOKUP($A108,'[3]Congest May01-Oct01'!$A$1:$I$65536,COLUMN('[3]Congest May01-Oct01'!G$1:G$65536),FALSE)-VLOOKUP($E108,'[3]Congest May01-Oct01'!$A$1:$I$65536,COLUMN('[3]Congest May01-Oct01'!G$1:G$65536),FALSE)</f>
        <v>187.08999999999997</v>
      </c>
      <c r="AE108" s="19">
        <f>VLOOKUP($A108,'[3]Congest May01-Oct01'!$A$1:$I$65536,COLUMN('[3]Congest May01-Oct01'!H$1:H$65536),FALSE)-VLOOKUP($E108,'[3]Congest May01-Oct01'!$A$1:$I$65536,COLUMN('[3]Congest May01-Oct01'!H$1:H$65536),FALSE)</f>
        <v>0</v>
      </c>
      <c r="AF108" s="19">
        <f>VLOOKUP($A108,'[3]Congest May01-Oct01'!$A$1:$I$65536,COLUMN('[3]Congest May01-Oct01'!I$1:I$65536),FALSE)-VLOOKUP($E108,'[3]Congest May01-Oct01'!$A$1:$I$65536,COLUMN('[3]Congest May01-Oct01'!I$1:I$65536),FALSE)</f>
        <v>0.43000000000000016</v>
      </c>
      <c r="AG108" s="23">
        <f t="shared" si="7"/>
        <v>482.63000000000005</v>
      </c>
      <c r="AI108" s="32">
        <v>9200</v>
      </c>
      <c r="AJ108" s="32">
        <f t="shared" si="8"/>
        <v>2655.1199999999994</v>
      </c>
      <c r="AK108" s="32">
        <f t="shared" si="11"/>
        <v>-6544.880000000001</v>
      </c>
      <c r="AL108" s="32"/>
      <c r="AQ108" s="19"/>
    </row>
    <row r="109" spans="1:43" x14ac:dyDescent="0.25">
      <c r="A109" s="3">
        <v>23575</v>
      </c>
      <c r="B109" s="3" t="s">
        <v>47</v>
      </c>
      <c r="C109" s="3" t="str">
        <f>+VLOOKUP(A109,[3]Congest!$A$1:$C$65536,3,FALSE)</f>
        <v>CENTRL</v>
      </c>
      <c r="D109" s="3"/>
      <c r="E109" s="7">
        <v>23987</v>
      </c>
      <c r="F109" s="4" t="s">
        <v>49</v>
      </c>
      <c r="G109" s="3" t="str">
        <f>+VLOOKUP(E109,[3]Congest!$A$1:$C$65536,3,FALSE)</f>
        <v>CENTRL</v>
      </c>
      <c r="H109" s="9">
        <v>10</v>
      </c>
      <c r="I109" s="7">
        <v>10</v>
      </c>
      <c r="O109" s="57">
        <f>VLOOKUP($A109,'[3]Congest May00-Oct00'!$A$1:$I$65536,COLUMN('[3]Congest May00-Oct00'!D$1:D$65536),FALSE)-VLOOKUP($E109,'[3]Congest May00-Oct00'!$A$1:$I$65536,COLUMN('[3]Congest May00-Oct00'!D$1:D$65536),FALSE)</f>
        <v>1387.97</v>
      </c>
      <c r="P109" s="19">
        <f>VLOOKUP($A109,'[3]Congest May00-Oct00'!$A$1:$I$65536,COLUMN('[3]Congest May00-Oct00'!E$1:E$65536),FALSE)-VLOOKUP($E109,'[3]Congest May00-Oct00'!$A$1:$I$65536,COLUMN('[3]Congest May00-Oct00'!E$1:E$65536),FALSE)</f>
        <v>523.76</v>
      </c>
      <c r="Q109" s="19">
        <f>VLOOKUP($A109,'[3]Congest May00-Oct00'!$A$1:$I$65536,COLUMN('[3]Congest May00-Oct00'!F$1:F$65536),FALSE)-VLOOKUP($E109,'[3]Congest May00-Oct00'!$A$1:$I$65536,COLUMN('[3]Congest May00-Oct00'!F$1:F$65536),FALSE)</f>
        <v>5686</v>
      </c>
      <c r="R109" s="19">
        <f>VLOOKUP($A109,'[3]Congest May00-Oct00'!$A$1:$I$65536,COLUMN('[3]Congest May00-Oct00'!G$1:G$65536),FALSE)-VLOOKUP($E109,'[3]Congest May00-Oct00'!$A$1:$I$65536,COLUMN('[3]Congest May00-Oct00'!G$1:G$65536),FALSE)</f>
        <v>1791.69</v>
      </c>
      <c r="S109" s="19">
        <f>VLOOKUP($A109,'[3]Congest May00-Oct00'!$A$1:$I$65536,COLUMN('[3]Congest May00-Oct00'!H$1:H$65536),FALSE)-VLOOKUP($E109,'[3]Congest May00-Oct00'!$A$1:$I$65536,COLUMN('[3]Congest May00-Oct00'!H$1:H$65536),FALSE)</f>
        <v>54.679999999999993</v>
      </c>
      <c r="T109" s="19">
        <f>VLOOKUP($A109,'[3]Congest May00-Oct00'!$A$1:$I$65536,COLUMN('[3]Congest May00-Oct00'!I$1:I$65536),FALSE)-VLOOKUP($E109,'[3]Congest May00-Oct00'!$A$1:$I$65536,COLUMN('[3]Congest May00-Oct00'!I$1:I$65536),FALSE)</f>
        <v>1772.6</v>
      </c>
      <c r="U109" s="53">
        <f>VLOOKUP($A109,'[3]Congest Nov00-Apr01'!$A$1:$I$65536,COLUMN('[3]Congest Nov00-Apr01'!D$1:D$65536),FALSE)-VLOOKUP($E109,'[3]Congest Nov00-Apr01'!$A$1:$I$65536,COLUMN('[3]Congest Nov00-Apr01'!D$1:D$65536),FALSE)</f>
        <v>65.72999999999999</v>
      </c>
      <c r="V109" s="53">
        <f>VLOOKUP($A109,'[3]Congest Nov00-Apr01'!$A$1:$I$65536,COLUMN('[3]Congest Nov00-Apr01'!E$1:E$65536),FALSE)-VLOOKUP($E109,'[3]Congest Nov00-Apr01'!$A$1:$I$65536,COLUMN('[3]Congest Nov00-Apr01'!E$1:E$65536),FALSE)</f>
        <v>430.38000000000005</v>
      </c>
      <c r="W109" s="53">
        <f>VLOOKUP($A109,'[3]Congest Nov00-Apr01'!$A$1:$I$65536,COLUMN('[3]Congest Nov00-Apr01'!F$1:F$65536),FALSE)-VLOOKUP($E109,'[3]Congest Nov00-Apr01'!$A$1:$I$65536,COLUMN('[3]Congest Nov00-Apr01'!F$1:F$65536),FALSE)</f>
        <v>84.559999999999945</v>
      </c>
      <c r="X109" s="53">
        <f>VLOOKUP($A109,'[3]Congest Nov00-Apr01'!$A$1:$I$65536,COLUMN('[3]Congest Nov00-Apr01'!G$1:G$65536),FALSE)-VLOOKUP($E109,'[3]Congest Nov00-Apr01'!$A$1:$I$65536,COLUMN('[3]Congest Nov00-Apr01'!G$1:G$65536),FALSE)</f>
        <v>91.07</v>
      </c>
      <c r="Y109" s="53">
        <f>VLOOKUP($A109,'[3]Congest Nov00-Apr01'!$A$1:$I$65536,COLUMN('[3]Congest Nov00-Apr01'!H$1:H$65536),FALSE)-VLOOKUP($E109,'[3]Congest Nov00-Apr01'!$A$1:$I$65536,COLUMN('[3]Congest Nov00-Apr01'!H$1:H$65536),FALSE)</f>
        <v>55.630000000000024</v>
      </c>
      <c r="Z109" s="53">
        <f>VLOOKUP($A109,'[3]Congest Nov00-Apr01'!$A$1:$I$65536,COLUMN('[3]Congest Nov00-Apr01'!I$1:I$65536),FALSE)-VLOOKUP($E109,'[3]Congest Nov00-Apr01'!$A$1:$I$65536,COLUMN('[3]Congest Nov00-Apr01'!I$1:I$65536),FALSE)</f>
        <v>17.370000000000008</v>
      </c>
      <c r="AA109" s="19">
        <f>VLOOKUP($A109,'[3]Congest May01-Oct01'!$A$1:$I$65536,COLUMN('[3]Congest May01-Oct01'!D$1:D$65536),FALSE)-VLOOKUP($E109,'[3]Congest May01-Oct01'!$A$1:$I$65536,COLUMN('[3]Congest May01-Oct01'!D$1:D$65536),FALSE)</f>
        <v>35.090000000000018</v>
      </c>
      <c r="AB109" s="19">
        <f>VLOOKUP($A109,'[3]Congest May01-Oct01'!$A$1:$I$65536,COLUMN('[3]Congest May01-Oct01'!E$1:E$65536),FALSE)-VLOOKUP($E109,'[3]Congest May01-Oct01'!$A$1:$I$65536,COLUMN('[3]Congest May01-Oct01'!E$1:E$65536),FALSE)</f>
        <v>305.0800000000001</v>
      </c>
      <c r="AC109" s="19">
        <f>VLOOKUP($A109,'[3]Congest May01-Oct01'!$A$1:$I$65536,COLUMN('[3]Congest May01-Oct01'!F$1:F$65536),FALSE)-VLOOKUP($E109,'[3]Congest May01-Oct01'!$A$1:$I$65536,COLUMN('[3]Congest May01-Oct01'!F$1:F$65536),FALSE)</f>
        <v>9.7499999999999964</v>
      </c>
      <c r="AD109" s="19">
        <f>VLOOKUP($A109,'[3]Congest May01-Oct01'!$A$1:$I$65536,COLUMN('[3]Congest May01-Oct01'!G$1:G$65536),FALSE)-VLOOKUP($E109,'[3]Congest May01-Oct01'!$A$1:$I$65536,COLUMN('[3]Congest May01-Oct01'!G$1:G$65536),FALSE)</f>
        <v>41.739999999999995</v>
      </c>
      <c r="AE109" s="19">
        <f>VLOOKUP($A109,'[3]Congest May01-Oct01'!$A$1:$I$65536,COLUMN('[3]Congest May01-Oct01'!H$1:H$65536),FALSE)-VLOOKUP($E109,'[3]Congest May01-Oct01'!$A$1:$I$65536,COLUMN('[3]Congest May01-Oct01'!H$1:H$65536),FALSE)</f>
        <v>0</v>
      </c>
      <c r="AF109" s="19">
        <f>VLOOKUP($A109,'[3]Congest May01-Oct01'!$A$1:$I$65536,COLUMN('[3]Congest May01-Oct01'!I$1:I$65536),FALSE)-VLOOKUP($E109,'[3]Congest May01-Oct01'!$A$1:$I$65536,COLUMN('[3]Congest May01-Oct01'!I$1:I$65536),FALSE)</f>
        <v>38.74</v>
      </c>
      <c r="AG109" s="23">
        <f t="shared" si="7"/>
        <v>2963.68</v>
      </c>
      <c r="AI109" s="32">
        <v>33960.800000000003</v>
      </c>
      <c r="AJ109" s="32">
        <f t="shared" si="8"/>
        <v>3916.6000000000013</v>
      </c>
      <c r="AK109" s="32">
        <f t="shared" si="11"/>
        <v>-30044.2</v>
      </c>
      <c r="AL109" s="32"/>
      <c r="AQ109" s="19"/>
    </row>
    <row r="110" spans="1:43" x14ac:dyDescent="0.25">
      <c r="A110" s="3">
        <v>23575</v>
      </c>
      <c r="B110" s="3" t="s">
        <v>47</v>
      </c>
      <c r="C110" s="3" t="str">
        <f>+VLOOKUP(A110,[3]Congest!$A$1:$C$65536,3,FALSE)</f>
        <v>CENTRL</v>
      </c>
      <c r="D110" s="3"/>
      <c r="E110" s="7">
        <v>23990</v>
      </c>
      <c r="F110" s="4" t="s">
        <v>50</v>
      </c>
      <c r="G110" s="3" t="str">
        <f>+VLOOKUP(E110,[3]Congest!$A$1:$C$65536,3,FALSE)</f>
        <v>CENTRL</v>
      </c>
      <c r="H110" s="7">
        <v>10</v>
      </c>
      <c r="I110" s="7">
        <v>10</v>
      </c>
      <c r="O110" s="57">
        <f>VLOOKUP($A110,'[3]Congest May00-Oct00'!$A$1:$I$65536,COLUMN('[3]Congest May00-Oct00'!D$1:D$65536),FALSE)-VLOOKUP($E110,'[3]Congest May00-Oct00'!$A$1:$I$65536,COLUMN('[3]Congest May00-Oct00'!D$1:D$65536),FALSE)</f>
        <v>1295.79</v>
      </c>
      <c r="P110" s="19">
        <f>VLOOKUP($A110,'[3]Congest May00-Oct00'!$A$1:$I$65536,COLUMN('[3]Congest May00-Oct00'!E$1:E$65536),FALSE)-VLOOKUP($E110,'[3]Congest May00-Oct00'!$A$1:$I$65536,COLUMN('[3]Congest May00-Oct00'!E$1:E$65536),FALSE)</f>
        <v>328.96000000000004</v>
      </c>
      <c r="Q110" s="19">
        <f>VLOOKUP($A110,'[3]Congest May00-Oct00'!$A$1:$I$65536,COLUMN('[3]Congest May00-Oct00'!F$1:F$65536),FALSE)-VLOOKUP($E110,'[3]Congest May00-Oct00'!$A$1:$I$65536,COLUMN('[3]Congest May00-Oct00'!F$1:F$65536),FALSE)</f>
        <v>5468.15</v>
      </c>
      <c r="R110" s="19">
        <f>VLOOKUP($A110,'[3]Congest May00-Oct00'!$A$1:$I$65536,COLUMN('[3]Congest May00-Oct00'!G$1:G$65536),FALSE)-VLOOKUP($E110,'[3]Congest May00-Oct00'!$A$1:$I$65536,COLUMN('[3]Congest May00-Oct00'!G$1:G$65536),FALSE)</f>
        <v>1600.58</v>
      </c>
      <c r="S110" s="19">
        <f>VLOOKUP($A110,'[3]Congest May00-Oct00'!$A$1:$I$65536,COLUMN('[3]Congest May00-Oct00'!H$1:H$65536),FALSE)-VLOOKUP($E110,'[3]Congest May00-Oct00'!$A$1:$I$65536,COLUMN('[3]Congest May00-Oct00'!H$1:H$65536),FALSE)</f>
        <v>35.910000000000011</v>
      </c>
      <c r="T110" s="19">
        <f>VLOOKUP($A110,'[3]Congest May00-Oct00'!$A$1:$I$65536,COLUMN('[3]Congest May00-Oct00'!I$1:I$65536),FALSE)-VLOOKUP($E110,'[3]Congest May00-Oct00'!$A$1:$I$65536,COLUMN('[3]Congest May00-Oct00'!I$1:I$65536),FALSE)</f>
        <v>1741.07</v>
      </c>
      <c r="U110" s="53">
        <f>VLOOKUP($A110,'[3]Congest Nov00-Apr01'!$A$1:$I$65536,COLUMN('[3]Congest Nov00-Apr01'!D$1:D$65536),FALSE)-VLOOKUP($E110,'[3]Congest Nov00-Apr01'!$A$1:$I$65536,COLUMN('[3]Congest Nov00-Apr01'!D$1:D$65536),FALSE)</f>
        <v>41.279999999999973</v>
      </c>
      <c r="V110" s="53">
        <f>VLOOKUP($A110,'[3]Congest Nov00-Apr01'!$A$1:$I$65536,COLUMN('[3]Congest Nov00-Apr01'!E$1:E$65536),FALSE)-VLOOKUP($E110,'[3]Congest Nov00-Apr01'!$A$1:$I$65536,COLUMN('[3]Congest Nov00-Apr01'!E$1:E$65536),FALSE)</f>
        <v>423.39000000000004</v>
      </c>
      <c r="W110" s="53">
        <f>VLOOKUP($A110,'[3]Congest Nov00-Apr01'!$A$1:$I$65536,COLUMN('[3]Congest Nov00-Apr01'!F$1:F$65536),FALSE)-VLOOKUP($E110,'[3]Congest Nov00-Apr01'!$A$1:$I$65536,COLUMN('[3]Congest Nov00-Apr01'!F$1:F$65536),FALSE)</f>
        <v>54.499999999999972</v>
      </c>
      <c r="X110" s="53">
        <f>VLOOKUP($A110,'[3]Congest Nov00-Apr01'!$A$1:$I$65536,COLUMN('[3]Congest Nov00-Apr01'!G$1:G$65536),FALSE)-VLOOKUP($E110,'[3]Congest Nov00-Apr01'!$A$1:$I$65536,COLUMN('[3]Congest Nov00-Apr01'!G$1:G$65536),FALSE)</f>
        <v>73.59</v>
      </c>
      <c r="Y110" s="53">
        <f>VLOOKUP($A110,'[3]Congest Nov00-Apr01'!$A$1:$I$65536,COLUMN('[3]Congest Nov00-Apr01'!H$1:H$65536),FALSE)-VLOOKUP($E110,'[3]Congest Nov00-Apr01'!$A$1:$I$65536,COLUMN('[3]Congest Nov00-Apr01'!H$1:H$65536),FALSE)</f>
        <v>35.419999999999987</v>
      </c>
      <c r="Z110" s="53">
        <f>VLOOKUP($A110,'[3]Congest Nov00-Apr01'!$A$1:$I$65536,COLUMN('[3]Congest Nov00-Apr01'!I$1:I$65536),FALSE)-VLOOKUP($E110,'[3]Congest Nov00-Apr01'!$A$1:$I$65536,COLUMN('[3]Congest Nov00-Apr01'!I$1:I$65536),FALSE)</f>
        <v>6.3100000000000058</v>
      </c>
      <c r="AA110" s="19">
        <f>VLOOKUP($A110,'[3]Congest May01-Oct01'!$A$1:$I$65536,COLUMN('[3]Congest May01-Oct01'!D$1:D$65536),FALSE)-VLOOKUP($E110,'[3]Congest May01-Oct01'!$A$1:$I$65536,COLUMN('[3]Congest May01-Oct01'!D$1:D$65536),FALSE)</f>
        <v>22.789999999999992</v>
      </c>
      <c r="AB110" s="19">
        <f>VLOOKUP($A110,'[3]Congest May01-Oct01'!$A$1:$I$65536,COLUMN('[3]Congest May01-Oct01'!E$1:E$65536),FALSE)-VLOOKUP($E110,'[3]Congest May01-Oct01'!$A$1:$I$65536,COLUMN('[3]Congest May01-Oct01'!E$1:E$65536),FALSE)</f>
        <v>263.41000000000008</v>
      </c>
      <c r="AC110" s="19">
        <f>VLOOKUP($A110,'[3]Congest May01-Oct01'!$A$1:$I$65536,COLUMN('[3]Congest May01-Oct01'!F$1:F$65536),FALSE)-VLOOKUP($E110,'[3]Congest May01-Oct01'!$A$1:$I$65536,COLUMN('[3]Congest May01-Oct01'!F$1:F$65536),FALSE)</f>
        <v>6.3099999999999952</v>
      </c>
      <c r="AD110" s="19">
        <f>VLOOKUP($A110,'[3]Congest May01-Oct01'!$A$1:$I$65536,COLUMN('[3]Congest May01-Oct01'!G$1:G$65536),FALSE)-VLOOKUP($E110,'[3]Congest May01-Oct01'!$A$1:$I$65536,COLUMN('[3]Congest May01-Oct01'!G$1:G$65536),FALSE)</f>
        <v>26.620000000000005</v>
      </c>
      <c r="AE110" s="19">
        <f>VLOOKUP($A110,'[3]Congest May01-Oct01'!$A$1:$I$65536,COLUMN('[3]Congest May01-Oct01'!H$1:H$65536),FALSE)-VLOOKUP($E110,'[3]Congest May01-Oct01'!$A$1:$I$65536,COLUMN('[3]Congest May01-Oct01'!H$1:H$65536),FALSE)</f>
        <v>0</v>
      </c>
      <c r="AF110" s="19">
        <f>VLOOKUP($A110,'[3]Congest May01-Oct01'!$A$1:$I$65536,COLUMN('[3]Congest May01-Oct01'!I$1:I$65536),FALSE)-VLOOKUP($E110,'[3]Congest May01-Oct01'!$A$1:$I$65536,COLUMN('[3]Congest May01-Oct01'!I$1:I$65536),FALSE)</f>
        <v>32.64</v>
      </c>
      <c r="AG110" s="23">
        <f t="shared" si="7"/>
        <v>2730.6</v>
      </c>
      <c r="AI110" s="32">
        <v>29835.5</v>
      </c>
      <c r="AJ110" s="32">
        <f t="shared" si="8"/>
        <v>3191.3000000000006</v>
      </c>
      <c r="AK110" s="32">
        <f t="shared" si="11"/>
        <v>-26644.2</v>
      </c>
      <c r="AL110" s="32"/>
      <c r="AQ110" s="19"/>
    </row>
    <row r="111" spans="1:43" x14ac:dyDescent="0.25">
      <c r="A111" s="3">
        <v>23584</v>
      </c>
      <c r="B111" s="3" t="s">
        <v>51</v>
      </c>
      <c r="C111" s="3" t="str">
        <f>+VLOOKUP(A111,[3]Congest!$A$1:$C$65536,3,FALSE)</f>
        <v>CENTRL</v>
      </c>
      <c r="D111" s="3"/>
      <c r="E111" s="7">
        <v>61754</v>
      </c>
      <c r="F111" s="4" t="s">
        <v>41</v>
      </c>
      <c r="G111" s="3" t="str">
        <f>+VLOOKUP(E111,[3]Congest!$A$1:$C$65536,3,FALSE)</f>
        <v>CENTRL</v>
      </c>
      <c r="H111" s="7">
        <v>-32</v>
      </c>
      <c r="I111" s="7">
        <v>-23</v>
      </c>
      <c r="J111" s="10">
        <v>-9</v>
      </c>
      <c r="O111" s="57">
        <f>VLOOKUP($A111,'[3]Congest May00-Oct00'!$A$1:$I$65536,COLUMN('[3]Congest May00-Oct00'!D$1:D$65536),FALSE)-VLOOKUP($E111,'[3]Congest May00-Oct00'!$A$1:$I$65536,COLUMN('[3]Congest May00-Oct00'!D$1:D$65536),FALSE)</f>
        <v>-295.4000000000002</v>
      </c>
      <c r="P111" s="19">
        <f>VLOOKUP($A111,'[3]Congest May00-Oct00'!$A$1:$I$65536,COLUMN('[3]Congest May00-Oct00'!E$1:E$65536),FALSE)-VLOOKUP($E111,'[3]Congest May00-Oct00'!$A$1:$I$65536,COLUMN('[3]Congest May00-Oct00'!E$1:E$65536),FALSE)</f>
        <v>-770.04000000000042</v>
      </c>
      <c r="Q111" s="19">
        <f>VLOOKUP($A111,'[3]Congest May00-Oct00'!$A$1:$I$65536,COLUMN('[3]Congest May00-Oct00'!F$1:F$65536),FALSE)-VLOOKUP($E111,'[3]Congest May00-Oct00'!$A$1:$I$65536,COLUMN('[3]Congest May00-Oct00'!F$1:F$65536),FALSE)</f>
        <v>-680.81000000000108</v>
      </c>
      <c r="R111" s="19">
        <f>VLOOKUP($A111,'[3]Congest May00-Oct00'!$A$1:$I$65536,COLUMN('[3]Congest May00-Oct00'!G$1:G$65536),FALSE)-VLOOKUP($E111,'[3]Congest May00-Oct00'!$A$1:$I$65536,COLUMN('[3]Congest May00-Oct00'!G$1:G$65536),FALSE)</f>
        <v>-718.30000000000018</v>
      </c>
      <c r="S111" s="19">
        <f>VLOOKUP($A111,'[3]Congest May00-Oct00'!$A$1:$I$65536,COLUMN('[3]Congest May00-Oct00'!H$1:H$65536),FALSE)-VLOOKUP($E111,'[3]Congest May00-Oct00'!$A$1:$I$65536,COLUMN('[3]Congest May00-Oct00'!H$1:H$65536),FALSE)</f>
        <v>-68.579999999999984</v>
      </c>
      <c r="T111" s="19">
        <f>VLOOKUP($A111,'[3]Congest May00-Oct00'!$A$1:$I$65536,COLUMN('[3]Congest May00-Oct00'!I$1:I$65536),FALSE)-VLOOKUP($E111,'[3]Congest May00-Oct00'!$A$1:$I$65536,COLUMN('[3]Congest May00-Oct00'!I$1:I$65536),FALSE)</f>
        <v>-109.79999999999998</v>
      </c>
      <c r="U111" s="53">
        <f>VLOOKUP($A111,'[3]Congest Nov00-Apr01'!$A$1:$I$65536,COLUMN('[3]Congest Nov00-Apr01'!D$1:D$65536),FALSE)-VLOOKUP($E111,'[3]Congest Nov00-Apr01'!$A$1:$I$65536,COLUMN('[3]Congest Nov00-Apr01'!D$1:D$65536),FALSE)</f>
        <v>-85.770000000000095</v>
      </c>
      <c r="V111" s="53">
        <f>VLOOKUP($A111,'[3]Congest Nov00-Apr01'!$A$1:$I$65536,COLUMN('[3]Congest Nov00-Apr01'!E$1:E$65536),FALSE)-VLOOKUP($E111,'[3]Congest Nov00-Apr01'!$A$1:$I$65536,COLUMN('[3]Congest Nov00-Apr01'!E$1:E$65536),FALSE)</f>
        <v>-55.11</v>
      </c>
      <c r="W111" s="53">
        <f>VLOOKUP($A111,'[3]Congest Nov00-Apr01'!$A$1:$I$65536,COLUMN('[3]Congest Nov00-Apr01'!F$1:F$65536),FALSE)-VLOOKUP($E111,'[3]Congest Nov00-Apr01'!$A$1:$I$65536,COLUMN('[3]Congest Nov00-Apr01'!F$1:F$65536),FALSE)</f>
        <v>-114.45999999999998</v>
      </c>
      <c r="X111" s="53">
        <f>VLOOKUP($A111,'[3]Congest Nov00-Apr01'!$A$1:$I$65536,COLUMN('[3]Congest Nov00-Apr01'!G$1:G$65536),FALSE)-VLOOKUP($E111,'[3]Congest Nov00-Apr01'!$A$1:$I$65536,COLUMN('[3]Congest Nov00-Apr01'!G$1:G$65536),FALSE)</f>
        <v>-65.200000000000017</v>
      </c>
      <c r="Y111" s="53">
        <f>VLOOKUP($A111,'[3]Congest Nov00-Apr01'!$A$1:$I$65536,COLUMN('[3]Congest Nov00-Apr01'!H$1:H$65536),FALSE)-VLOOKUP($E111,'[3]Congest Nov00-Apr01'!$A$1:$I$65536,COLUMN('[3]Congest Nov00-Apr01'!H$1:H$65536),FALSE)</f>
        <v>-89.529999999999887</v>
      </c>
      <c r="Z111" s="53">
        <f>VLOOKUP($A111,'[3]Congest Nov00-Apr01'!$A$1:$I$65536,COLUMN('[3]Congest Nov00-Apr01'!I$1:I$65536),FALSE)-VLOOKUP($E111,'[3]Congest Nov00-Apr01'!$A$1:$I$65536,COLUMN('[3]Congest Nov00-Apr01'!I$1:I$65536),FALSE)</f>
        <v>-25.790000000000013</v>
      </c>
      <c r="AA111" s="19">
        <f>VLOOKUP($A111,'[3]Congest May01-Oct01'!$A$1:$I$65536,COLUMN('[3]Congest May01-Oct01'!D$1:D$65536),FALSE)-VLOOKUP($E111,'[3]Congest May01-Oct01'!$A$1:$I$65536,COLUMN('[3]Congest May01-Oct01'!D$1:D$65536),FALSE)</f>
        <v>-49.609999999999985</v>
      </c>
      <c r="AB111" s="19">
        <f>VLOOKUP($A111,'[3]Congest May01-Oct01'!$A$1:$I$65536,COLUMN('[3]Congest May01-Oct01'!E$1:E$65536),FALSE)-VLOOKUP($E111,'[3]Congest May01-Oct01'!$A$1:$I$65536,COLUMN('[3]Congest May01-Oct01'!E$1:E$65536),FALSE)</f>
        <v>-116.55000000000004</v>
      </c>
      <c r="AC111" s="19">
        <f>VLOOKUP($A111,'[3]Congest May01-Oct01'!$A$1:$I$65536,COLUMN('[3]Congest May01-Oct01'!F$1:F$65536),FALSE)-VLOOKUP($E111,'[3]Congest May01-Oct01'!$A$1:$I$65536,COLUMN('[3]Congest May01-Oct01'!F$1:F$65536),FALSE)</f>
        <v>-35.509999999999991</v>
      </c>
      <c r="AD111" s="19">
        <f>VLOOKUP($A111,'[3]Congest May01-Oct01'!$A$1:$I$65536,COLUMN('[3]Congest May01-Oct01'!G$1:G$65536),FALSE)-VLOOKUP($E111,'[3]Congest May01-Oct01'!$A$1:$I$65536,COLUMN('[3]Congest May01-Oct01'!G$1:G$65536),FALSE)</f>
        <v>-58.089999999999947</v>
      </c>
      <c r="AE111" s="19">
        <f>VLOOKUP($A111,'[3]Congest May01-Oct01'!$A$1:$I$65536,COLUMN('[3]Congest May01-Oct01'!H$1:H$65536),FALSE)-VLOOKUP($E111,'[3]Congest May01-Oct01'!$A$1:$I$65536,COLUMN('[3]Congest May01-Oct01'!H$1:H$65536),FALSE)</f>
        <v>0</v>
      </c>
      <c r="AF111" s="19">
        <f>VLOOKUP($A111,'[3]Congest May01-Oct01'!$A$1:$I$65536,COLUMN('[3]Congest May01-Oct01'!I$1:I$65536),FALSE)-VLOOKUP($E111,'[3]Congest May01-Oct01'!$A$1:$I$65536,COLUMN('[3]Congest May01-Oct01'!I$1:I$65536),FALSE)</f>
        <v>-2.319999999999999</v>
      </c>
      <c r="AG111" s="23">
        <f t="shared" si="7"/>
        <v>-873.99999999999989</v>
      </c>
      <c r="AI111" s="32">
        <f>12325.35+9000</f>
        <v>21325.35</v>
      </c>
      <c r="AJ111" s="32">
        <f>+H111*SUM(AA111:AE111)</f>
        <v>8312.32</v>
      </c>
      <c r="AK111" s="32">
        <f t="shared" si="11"/>
        <v>-13013.029999999999</v>
      </c>
      <c r="AL111" s="32"/>
      <c r="AQ111" s="19"/>
    </row>
    <row r="112" spans="1:43" x14ac:dyDescent="0.25">
      <c r="A112" s="3">
        <v>23586</v>
      </c>
      <c r="B112" s="3" t="s">
        <v>29</v>
      </c>
      <c r="C112" s="3" t="str">
        <f>+VLOOKUP(A112,[3]Congest!$A$1:$C$65536,3,FALSE)</f>
        <v>HUD VL</v>
      </c>
      <c r="D112" s="3"/>
      <c r="E112" s="7">
        <v>61760</v>
      </c>
      <c r="F112" s="4" t="s">
        <v>52</v>
      </c>
      <c r="G112" s="3" t="str">
        <f>+VLOOKUP(E112,[3]Congest!$A$1:$C$65536,3,FALSE)</f>
        <v>DUNWOD</v>
      </c>
      <c r="H112" s="7">
        <v>20</v>
      </c>
      <c r="I112" s="7">
        <v>20</v>
      </c>
      <c r="O112" s="57">
        <f>VLOOKUP($A112,'[3]Congest May00-Oct00'!$A$1:$I$65536,COLUMN('[3]Congest May00-Oct00'!D$1:D$65536),FALSE)-VLOOKUP($E112,'[3]Congest May00-Oct00'!$A$1:$I$65536,COLUMN('[3]Congest May00-Oct00'!D$1:D$65536),FALSE)</f>
        <v>-118.96000000000095</v>
      </c>
      <c r="P112" s="19">
        <f>VLOOKUP($A112,'[3]Congest May00-Oct00'!$A$1:$I$65536,COLUMN('[3]Congest May00-Oct00'!E$1:E$65536),FALSE)-VLOOKUP($E112,'[3]Congest May00-Oct00'!$A$1:$I$65536,COLUMN('[3]Congest May00-Oct00'!E$1:E$65536),FALSE)</f>
        <v>144.44999999999709</v>
      </c>
      <c r="Q112" s="19">
        <f>VLOOKUP($A112,'[3]Congest May00-Oct00'!$A$1:$I$65536,COLUMN('[3]Congest May00-Oct00'!F$1:F$65536),FALSE)-VLOOKUP($E112,'[3]Congest May00-Oct00'!$A$1:$I$65536,COLUMN('[3]Congest May00-Oct00'!F$1:F$65536),FALSE)</f>
        <v>46.039999999999054</v>
      </c>
      <c r="R112" s="19">
        <f>VLOOKUP($A112,'[3]Congest May00-Oct00'!$A$1:$I$65536,COLUMN('[3]Congest May00-Oct00'!G$1:G$65536),FALSE)-VLOOKUP($E112,'[3]Congest May00-Oct00'!$A$1:$I$65536,COLUMN('[3]Congest May00-Oct00'!G$1:G$65536),FALSE)</f>
        <v>631.40000000000509</v>
      </c>
      <c r="S112" s="19">
        <f>VLOOKUP($A112,'[3]Congest May00-Oct00'!$A$1:$I$65536,COLUMN('[3]Congest May00-Oct00'!H$1:H$65536),FALSE)-VLOOKUP($E112,'[3]Congest May00-Oct00'!$A$1:$I$65536,COLUMN('[3]Congest May00-Oct00'!H$1:H$65536),FALSE)</f>
        <v>279.89999999999918</v>
      </c>
      <c r="T112" s="19">
        <f>VLOOKUP($A112,'[3]Congest May00-Oct00'!$A$1:$I$65536,COLUMN('[3]Congest May00-Oct00'!I$1:I$65536),FALSE)-VLOOKUP($E112,'[3]Congest May00-Oct00'!$A$1:$I$65536,COLUMN('[3]Congest May00-Oct00'!I$1:I$65536),FALSE)</f>
        <v>650.93000000000006</v>
      </c>
      <c r="U112" s="53">
        <f>VLOOKUP($A112,'[3]Congest Nov00-Apr01'!$A$1:$I$65536,COLUMN('[3]Congest Nov00-Apr01'!D$1:D$65536),FALSE)-VLOOKUP($E112,'[3]Congest Nov00-Apr01'!$A$1:$I$65536,COLUMN('[3]Congest Nov00-Apr01'!D$1:D$65536),FALSE)</f>
        <v>-43.140000000000327</v>
      </c>
      <c r="V112" s="53">
        <f>VLOOKUP($A112,'[3]Congest Nov00-Apr01'!$A$1:$I$65536,COLUMN('[3]Congest Nov00-Apr01'!E$1:E$65536),FALSE)-VLOOKUP($E112,'[3]Congest Nov00-Apr01'!$A$1:$I$65536,COLUMN('[3]Congest Nov00-Apr01'!E$1:E$65536),FALSE)</f>
        <v>310.17000000000019</v>
      </c>
      <c r="W112" s="53">
        <f>VLOOKUP($A112,'[3]Congest Nov00-Apr01'!$A$1:$I$65536,COLUMN('[3]Congest Nov00-Apr01'!F$1:F$65536),FALSE)-VLOOKUP($E112,'[3]Congest Nov00-Apr01'!$A$1:$I$65536,COLUMN('[3]Congest Nov00-Apr01'!F$1:F$65536),FALSE)</f>
        <v>-47.889999999999873</v>
      </c>
      <c r="X112" s="53">
        <f>VLOOKUP($A112,'[3]Congest Nov00-Apr01'!$A$1:$I$65536,COLUMN('[3]Congest Nov00-Apr01'!G$1:G$65536),FALSE)-VLOOKUP($E112,'[3]Congest Nov00-Apr01'!$A$1:$I$65536,COLUMN('[3]Congest Nov00-Apr01'!G$1:G$65536),FALSE)</f>
        <v>7.8399999999999181</v>
      </c>
      <c r="Y112" s="53">
        <f>VLOOKUP($A112,'[3]Congest Nov00-Apr01'!$A$1:$I$65536,COLUMN('[3]Congest Nov00-Apr01'!H$1:H$65536),FALSE)-VLOOKUP($E112,'[3]Congest Nov00-Apr01'!$A$1:$I$65536,COLUMN('[3]Congest Nov00-Apr01'!H$1:H$65536),FALSE)</f>
        <v>-730.56999999999971</v>
      </c>
      <c r="Z112" s="53">
        <f>VLOOKUP($A112,'[3]Congest Nov00-Apr01'!$A$1:$I$65536,COLUMN('[3]Congest Nov00-Apr01'!I$1:I$65536),FALSE)-VLOOKUP($E112,'[3]Congest Nov00-Apr01'!$A$1:$I$65536,COLUMN('[3]Congest Nov00-Apr01'!I$1:I$65536),FALSE)</f>
        <v>-117</v>
      </c>
      <c r="AA112" s="19">
        <f>VLOOKUP($A112,'[3]Congest May01-Oct01'!$A$1:$I$65536,COLUMN('[3]Congest May01-Oct01'!D$1:D$65536),FALSE)-VLOOKUP($E112,'[3]Congest May01-Oct01'!$A$1:$I$65536,COLUMN('[3]Congest May01-Oct01'!D$1:D$65536),FALSE)</f>
        <v>1058.0200000000018</v>
      </c>
      <c r="AB112" s="19">
        <f>VLOOKUP($A112,'[3]Congest May01-Oct01'!$A$1:$I$65536,COLUMN('[3]Congest May01-Oct01'!E$1:E$65536),FALSE)-VLOOKUP($E112,'[3]Congest May01-Oct01'!$A$1:$I$65536,COLUMN('[3]Congest May01-Oct01'!E$1:E$65536),FALSE)</f>
        <v>418.38000000000011</v>
      </c>
      <c r="AC112" s="19">
        <f>VLOOKUP($A112,'[3]Congest May01-Oct01'!$A$1:$I$65536,COLUMN('[3]Congest May01-Oct01'!F$1:F$65536),FALSE)-VLOOKUP($E112,'[3]Congest May01-Oct01'!$A$1:$I$65536,COLUMN('[3]Congest May01-Oct01'!F$1:F$65536),FALSE)</f>
        <v>84.949999999999591</v>
      </c>
      <c r="AD112" s="19">
        <f>VLOOKUP($A112,'[3]Congest May01-Oct01'!$A$1:$I$65536,COLUMN('[3]Congest May01-Oct01'!G$1:G$65536),FALSE)-VLOOKUP($E112,'[3]Congest May01-Oct01'!$A$1:$I$65536,COLUMN('[3]Congest May01-Oct01'!G$1:G$65536),FALSE)</f>
        <v>-307.43000000000006</v>
      </c>
      <c r="AE112" s="19">
        <f>VLOOKUP($A112,'[3]Congest May01-Oct01'!$A$1:$I$65536,COLUMN('[3]Congest May01-Oct01'!H$1:H$65536),FALSE)-VLOOKUP($E112,'[3]Congest May01-Oct01'!$A$1:$I$65536,COLUMN('[3]Congest May01-Oct01'!H$1:H$65536),FALSE)</f>
        <v>-173.14</v>
      </c>
      <c r="AF112" s="19">
        <f>VLOOKUP($A112,'[3]Congest May01-Oct01'!$A$1:$I$65536,COLUMN('[3]Congest May01-Oct01'!I$1:I$65536),FALSE)-VLOOKUP($E112,'[3]Congest May01-Oct01'!$A$1:$I$65536,COLUMN('[3]Congest May01-Oct01'!I$1:I$65536),FALSE)</f>
        <v>-13.68</v>
      </c>
      <c r="AG112" s="23">
        <f t="shared" si="7"/>
        <v>1564.160000000001</v>
      </c>
      <c r="AI112" s="32">
        <v>14913.2</v>
      </c>
      <c r="AJ112" s="32">
        <f t="shared" ref="AJ112:AJ143" si="12">+I112*SUM(AA112:AE112)</f>
        <v>21615.600000000031</v>
      </c>
      <c r="AK112" s="32">
        <f t="shared" si="11"/>
        <v>6702.4000000000306</v>
      </c>
      <c r="AL112" s="32"/>
      <c r="AQ112" s="19"/>
    </row>
    <row r="113" spans="1:43" x14ac:dyDescent="0.25">
      <c r="A113" s="3">
        <v>23588</v>
      </c>
      <c r="B113" s="3" t="s">
        <v>53</v>
      </c>
      <c r="C113" s="3" t="str">
        <f>+VLOOKUP(A113,[3]Congest!$A$1:$C$65536,3,FALSE)</f>
        <v>HUD VL</v>
      </c>
      <c r="D113" s="3"/>
      <c r="E113" s="7">
        <v>23610</v>
      </c>
      <c r="F113" s="4" t="s">
        <v>54</v>
      </c>
      <c r="G113" s="3" t="str">
        <f>+VLOOKUP(E113,[3]Congest!$A$1:$C$65536,3,FALSE)</f>
        <v>HUD VL</v>
      </c>
      <c r="H113" s="9">
        <v>33</v>
      </c>
      <c r="I113" s="7">
        <v>33</v>
      </c>
      <c r="O113" s="57">
        <f>VLOOKUP($A113,'[3]Congest May00-Oct00'!$A$1:$I$65536,COLUMN('[3]Congest May00-Oct00'!D$1:D$65536),FALSE)-VLOOKUP($E113,'[3]Congest May00-Oct00'!$A$1:$I$65536,COLUMN('[3]Congest May00-Oct00'!D$1:D$65536),FALSE)</f>
        <v>159.08999999999924</v>
      </c>
      <c r="P113" s="19">
        <f>VLOOKUP($A113,'[3]Congest May00-Oct00'!$A$1:$I$65536,COLUMN('[3]Congest May00-Oct00'!E$1:E$65536),FALSE)-VLOOKUP($E113,'[3]Congest May00-Oct00'!$A$1:$I$65536,COLUMN('[3]Congest May00-Oct00'!E$1:E$65536),FALSE)</f>
        <v>214.81999999999607</v>
      </c>
      <c r="Q113" s="19">
        <f>VLOOKUP($A113,'[3]Congest May00-Oct00'!$A$1:$I$65536,COLUMN('[3]Congest May00-Oct00'!F$1:F$65536),FALSE)-VLOOKUP($E113,'[3]Congest May00-Oct00'!$A$1:$I$65536,COLUMN('[3]Congest May00-Oct00'!F$1:F$65536),FALSE)</f>
        <v>2.3400000000001455</v>
      </c>
      <c r="R113" s="19">
        <f>VLOOKUP($A113,'[3]Congest May00-Oct00'!$A$1:$I$65536,COLUMN('[3]Congest May00-Oct00'!G$1:G$65536),FALSE)-VLOOKUP($E113,'[3]Congest May00-Oct00'!$A$1:$I$65536,COLUMN('[3]Congest May00-Oct00'!G$1:G$65536),FALSE)</f>
        <v>-321.78000000000065</v>
      </c>
      <c r="S113" s="19">
        <f>VLOOKUP($A113,'[3]Congest May00-Oct00'!$A$1:$I$65536,COLUMN('[3]Congest May00-Oct00'!H$1:H$65536),FALSE)-VLOOKUP($E113,'[3]Congest May00-Oct00'!$A$1:$I$65536,COLUMN('[3]Congest May00-Oct00'!H$1:H$65536),FALSE)</f>
        <v>-12.110000000000582</v>
      </c>
      <c r="T113" s="19">
        <f>VLOOKUP($A113,'[3]Congest May00-Oct00'!$A$1:$I$65536,COLUMN('[3]Congest May00-Oct00'!I$1:I$65536),FALSE)-VLOOKUP($E113,'[3]Congest May00-Oct00'!$A$1:$I$65536,COLUMN('[3]Congest May00-Oct00'!I$1:I$65536),FALSE)</f>
        <v>-32.509999999999991</v>
      </c>
      <c r="U113" s="53">
        <f>VLOOKUP($A113,'[3]Congest Nov00-Apr01'!$A$1:$I$65536,COLUMN('[3]Congest Nov00-Apr01'!D$1:D$65536),FALSE)-VLOOKUP($E113,'[3]Congest Nov00-Apr01'!$A$1:$I$65536,COLUMN('[3]Congest Nov00-Apr01'!D$1:D$65536),FALSE)</f>
        <v>94.099999999999909</v>
      </c>
      <c r="V113" s="53">
        <f>VLOOKUP($A113,'[3]Congest Nov00-Apr01'!$A$1:$I$65536,COLUMN('[3]Congest Nov00-Apr01'!E$1:E$65536),FALSE)-VLOOKUP($E113,'[3]Congest Nov00-Apr01'!$A$1:$I$65536,COLUMN('[3]Congest Nov00-Apr01'!E$1:E$65536),FALSE)</f>
        <v>20.680000000000064</v>
      </c>
      <c r="W113" s="53">
        <f>VLOOKUP($A113,'[3]Congest Nov00-Apr01'!$A$1:$I$65536,COLUMN('[3]Congest Nov00-Apr01'!F$1:F$65536),FALSE)-VLOOKUP($E113,'[3]Congest Nov00-Apr01'!$A$1:$I$65536,COLUMN('[3]Congest Nov00-Apr01'!F$1:F$65536),FALSE)</f>
        <v>96.019999999998618</v>
      </c>
      <c r="X113" s="53">
        <f>VLOOKUP($A113,'[3]Congest Nov00-Apr01'!$A$1:$I$65536,COLUMN('[3]Congest Nov00-Apr01'!G$1:G$65536),FALSE)-VLOOKUP($E113,'[3]Congest Nov00-Apr01'!$A$1:$I$65536,COLUMN('[3]Congest Nov00-Apr01'!G$1:G$65536),FALSE)</f>
        <v>72.059999999999945</v>
      </c>
      <c r="Y113" s="53">
        <f>VLOOKUP($A113,'[3]Congest Nov00-Apr01'!$A$1:$I$65536,COLUMN('[3]Congest Nov00-Apr01'!H$1:H$65536),FALSE)-VLOOKUP($E113,'[3]Congest Nov00-Apr01'!$A$1:$I$65536,COLUMN('[3]Congest Nov00-Apr01'!H$1:H$65536),FALSE)</f>
        <v>-154.55999999999813</v>
      </c>
      <c r="Z113" s="53">
        <f>VLOOKUP($A113,'[3]Congest Nov00-Apr01'!$A$1:$I$65536,COLUMN('[3]Congest Nov00-Apr01'!I$1:I$65536),FALSE)-VLOOKUP($E113,'[3]Congest Nov00-Apr01'!$A$1:$I$65536,COLUMN('[3]Congest Nov00-Apr01'!I$1:I$65536),FALSE)</f>
        <v>-38.990000000000009</v>
      </c>
      <c r="AA113" s="19">
        <f>VLOOKUP($A113,'[3]Congest May01-Oct01'!$A$1:$I$65536,COLUMN('[3]Congest May01-Oct01'!D$1:D$65536),FALSE)-VLOOKUP($E113,'[3]Congest May01-Oct01'!$A$1:$I$65536,COLUMN('[3]Congest May01-Oct01'!D$1:D$65536),FALSE)</f>
        <v>-690.44999999999936</v>
      </c>
      <c r="AB113" s="19">
        <f>VLOOKUP($A113,'[3]Congest May01-Oct01'!$A$1:$I$65536,COLUMN('[3]Congest May01-Oct01'!E$1:E$65536),FALSE)-VLOOKUP($E113,'[3]Congest May01-Oct01'!$A$1:$I$65536,COLUMN('[3]Congest May01-Oct01'!E$1:E$65536),FALSE)</f>
        <v>-421.00999999999885</v>
      </c>
      <c r="AC113" s="19">
        <f>VLOOKUP($A113,'[3]Congest May01-Oct01'!$A$1:$I$65536,COLUMN('[3]Congest May01-Oct01'!F$1:F$65536),FALSE)-VLOOKUP($E113,'[3]Congest May01-Oct01'!$A$1:$I$65536,COLUMN('[3]Congest May01-Oct01'!F$1:F$65536),FALSE)</f>
        <v>-174.96999999999957</v>
      </c>
      <c r="AD113" s="19">
        <f>VLOOKUP($A113,'[3]Congest May01-Oct01'!$A$1:$I$65536,COLUMN('[3]Congest May01-Oct01'!G$1:G$65536),FALSE)-VLOOKUP($E113,'[3]Congest May01-Oct01'!$A$1:$I$65536,COLUMN('[3]Congest May01-Oct01'!G$1:G$65536),FALSE)</f>
        <v>53.320000000000391</v>
      </c>
      <c r="AE113" s="19">
        <f>VLOOKUP($A113,'[3]Congest May01-Oct01'!$A$1:$I$65536,COLUMN('[3]Congest May01-Oct01'!H$1:H$65536),FALSE)-VLOOKUP($E113,'[3]Congest May01-Oct01'!$A$1:$I$65536,COLUMN('[3]Congest May01-Oct01'!H$1:H$65536),FALSE)</f>
        <v>-24.380000000000003</v>
      </c>
      <c r="AF113" s="19">
        <f>VLOOKUP($A113,'[3]Congest May01-Oct01'!$A$1:$I$65536,COLUMN('[3]Congest May01-Oct01'!I$1:I$65536),FALSE)-VLOOKUP($E113,'[3]Congest May01-Oct01'!$A$1:$I$65536,COLUMN('[3]Congest May01-Oct01'!I$1:I$65536),FALSE)</f>
        <v>-6.1099999999999994</v>
      </c>
      <c r="AG113" s="23">
        <f t="shared" si="7"/>
        <v>-1188.4199999999976</v>
      </c>
      <c r="AI113" s="32">
        <v>3600</v>
      </c>
      <c r="AJ113" s="32">
        <f t="shared" si="12"/>
        <v>-41497.169999999918</v>
      </c>
      <c r="AK113" s="32">
        <f t="shared" si="11"/>
        <v>-45097.169999999918</v>
      </c>
      <c r="AL113" s="32"/>
      <c r="AQ113" s="19"/>
    </row>
    <row r="114" spans="1:43" x14ac:dyDescent="0.25">
      <c r="A114" s="3">
        <v>23595</v>
      </c>
      <c r="B114" s="3" t="s">
        <v>55</v>
      </c>
      <c r="C114" s="3" t="str">
        <f>+VLOOKUP(A114,[3]Congest!$A$1:$C$65536,3,FALSE)</f>
        <v>HUD VL</v>
      </c>
      <c r="D114" s="3"/>
      <c r="E114" s="7">
        <v>24000</v>
      </c>
      <c r="F114" s="4" t="s">
        <v>56</v>
      </c>
      <c r="G114" s="3" t="str">
        <f>+VLOOKUP(E114,[3]Congest!$A$1:$C$65536,3,FALSE)</f>
        <v>HUD VL</v>
      </c>
      <c r="H114" s="7">
        <v>15</v>
      </c>
      <c r="I114" s="7">
        <v>15</v>
      </c>
      <c r="O114" s="57">
        <f>VLOOKUP($A114,'[3]Congest May00-Oct00'!$A$1:$I$65536,COLUMN('[3]Congest May00-Oct00'!D$1:D$65536),FALSE)-VLOOKUP($E114,'[3]Congest May00-Oct00'!$A$1:$I$65536,COLUMN('[3]Congest May00-Oct00'!D$1:D$65536),FALSE)</f>
        <v>403.88000000000102</v>
      </c>
      <c r="P114" s="19">
        <f>VLOOKUP($A114,'[3]Congest May00-Oct00'!$A$1:$I$65536,COLUMN('[3]Congest May00-Oct00'!E$1:E$65536),FALSE)-VLOOKUP($E114,'[3]Congest May00-Oct00'!$A$1:$I$65536,COLUMN('[3]Congest May00-Oct00'!E$1:E$65536),FALSE)</f>
        <v>1570.3200000000033</v>
      </c>
      <c r="Q114" s="19">
        <f>VLOOKUP($A114,'[3]Congest May00-Oct00'!$A$1:$I$65536,COLUMN('[3]Congest May00-Oct00'!F$1:F$65536),FALSE)-VLOOKUP($E114,'[3]Congest May00-Oct00'!$A$1:$I$65536,COLUMN('[3]Congest May00-Oct00'!F$1:F$65536),FALSE)</f>
        <v>782.20999999999913</v>
      </c>
      <c r="R114" s="19">
        <f>VLOOKUP($A114,'[3]Congest May00-Oct00'!$A$1:$I$65536,COLUMN('[3]Congest May00-Oct00'!G$1:G$65536),FALSE)-VLOOKUP($E114,'[3]Congest May00-Oct00'!$A$1:$I$65536,COLUMN('[3]Congest May00-Oct00'!G$1:G$65536),FALSE)</f>
        <v>589.01999999999316</v>
      </c>
      <c r="S114" s="19">
        <f>VLOOKUP($A114,'[3]Congest May00-Oct00'!$A$1:$I$65536,COLUMN('[3]Congest May00-Oct00'!H$1:H$65536),FALSE)-VLOOKUP($E114,'[3]Congest May00-Oct00'!$A$1:$I$65536,COLUMN('[3]Congest May00-Oct00'!H$1:H$65536),FALSE)</f>
        <v>785.6299999999992</v>
      </c>
      <c r="T114" s="19">
        <f>VLOOKUP($A114,'[3]Congest May00-Oct00'!$A$1:$I$65536,COLUMN('[3]Congest May00-Oct00'!I$1:I$65536),FALSE)-VLOOKUP($E114,'[3]Congest May00-Oct00'!$A$1:$I$65536,COLUMN('[3]Congest May00-Oct00'!I$1:I$65536),FALSE)</f>
        <v>1945.6899999999998</v>
      </c>
      <c r="U114" s="53">
        <f>VLOOKUP($A114,'[3]Congest Nov00-Apr01'!$A$1:$I$65536,COLUMN('[3]Congest Nov00-Apr01'!D$1:D$65536),FALSE)-VLOOKUP($E114,'[3]Congest Nov00-Apr01'!$A$1:$I$65536,COLUMN('[3]Congest Nov00-Apr01'!D$1:D$65536),FALSE)</f>
        <v>112.93000000000075</v>
      </c>
      <c r="V114" s="53">
        <f>VLOOKUP($A114,'[3]Congest Nov00-Apr01'!$A$1:$I$65536,COLUMN('[3]Congest Nov00-Apr01'!E$1:E$65536),FALSE)-VLOOKUP($E114,'[3]Congest Nov00-Apr01'!$A$1:$I$65536,COLUMN('[3]Congest Nov00-Apr01'!E$1:E$65536),FALSE)</f>
        <v>418.90000000000015</v>
      </c>
      <c r="W114" s="53">
        <f>VLOOKUP($A114,'[3]Congest Nov00-Apr01'!$A$1:$I$65536,COLUMN('[3]Congest Nov00-Apr01'!F$1:F$65536),FALSE)-VLOOKUP($E114,'[3]Congest Nov00-Apr01'!$A$1:$I$65536,COLUMN('[3]Congest Nov00-Apr01'!F$1:F$65536),FALSE)</f>
        <v>137.76999999999953</v>
      </c>
      <c r="X114" s="53">
        <f>VLOOKUP($A114,'[3]Congest Nov00-Apr01'!$A$1:$I$65536,COLUMN('[3]Congest Nov00-Apr01'!G$1:G$65536),FALSE)-VLOOKUP($E114,'[3]Congest Nov00-Apr01'!$A$1:$I$65536,COLUMN('[3]Congest Nov00-Apr01'!G$1:G$65536),FALSE)</f>
        <v>51.779999999999973</v>
      </c>
      <c r="Y114" s="53">
        <f>VLOOKUP($A114,'[3]Congest Nov00-Apr01'!$A$1:$I$65536,COLUMN('[3]Congest Nov00-Apr01'!H$1:H$65536),FALSE)-VLOOKUP($E114,'[3]Congest Nov00-Apr01'!$A$1:$I$65536,COLUMN('[3]Congest Nov00-Apr01'!H$1:H$65536),FALSE)</f>
        <v>934.02999999999906</v>
      </c>
      <c r="Z114" s="53">
        <f>VLOOKUP($A114,'[3]Congest Nov00-Apr01'!$A$1:$I$65536,COLUMN('[3]Congest Nov00-Apr01'!I$1:I$65536),FALSE)-VLOOKUP($E114,'[3]Congest Nov00-Apr01'!$A$1:$I$65536,COLUMN('[3]Congest Nov00-Apr01'!I$1:I$65536),FALSE)</f>
        <v>289.50999999999988</v>
      </c>
      <c r="AA114" s="19">
        <f>VLOOKUP($A114,'[3]Congest May01-Oct01'!$A$1:$I$65536,COLUMN('[3]Congest May01-Oct01'!D$1:D$65536),FALSE)-VLOOKUP($E114,'[3]Congest May01-Oct01'!$A$1:$I$65536,COLUMN('[3]Congest May01-Oct01'!D$1:D$65536),FALSE)</f>
        <v>278.42999999999847</v>
      </c>
      <c r="AB114" s="19">
        <f>VLOOKUP($A114,'[3]Congest May01-Oct01'!$A$1:$I$65536,COLUMN('[3]Congest May01-Oct01'!E$1:E$65536),FALSE)-VLOOKUP($E114,'[3]Congest May01-Oct01'!$A$1:$I$65536,COLUMN('[3]Congest May01-Oct01'!E$1:E$65536),FALSE)</f>
        <v>464.59999999999991</v>
      </c>
      <c r="AC114" s="19">
        <f>VLOOKUP($A114,'[3]Congest May01-Oct01'!$A$1:$I$65536,COLUMN('[3]Congest May01-Oct01'!F$1:F$65536),FALSE)-VLOOKUP($E114,'[3]Congest May01-Oct01'!$A$1:$I$65536,COLUMN('[3]Congest May01-Oct01'!F$1:F$65536),FALSE)</f>
        <v>285.20000000000005</v>
      </c>
      <c r="AD114" s="19">
        <f>VLOOKUP($A114,'[3]Congest May01-Oct01'!$A$1:$I$65536,COLUMN('[3]Congest May01-Oct01'!G$1:G$65536),FALSE)-VLOOKUP($E114,'[3]Congest May01-Oct01'!$A$1:$I$65536,COLUMN('[3]Congest May01-Oct01'!G$1:G$65536),FALSE)</f>
        <v>248.62000000000057</v>
      </c>
      <c r="AE114" s="19">
        <f>VLOOKUP($A114,'[3]Congest May01-Oct01'!$A$1:$I$65536,COLUMN('[3]Congest May01-Oct01'!H$1:H$65536),FALSE)-VLOOKUP($E114,'[3]Congest May01-Oct01'!$A$1:$I$65536,COLUMN('[3]Congest May01-Oct01'!H$1:H$65536),FALSE)</f>
        <v>122.46999999999998</v>
      </c>
      <c r="AF114" s="19">
        <f>VLOOKUP($A114,'[3]Congest May01-Oct01'!$A$1:$I$65536,COLUMN('[3]Congest May01-Oct01'!I$1:I$65536),FALSE)-VLOOKUP($E114,'[3]Congest May01-Oct01'!$A$1:$I$65536,COLUMN('[3]Congest May01-Oct01'!I$1:I$65536),FALSE)</f>
        <v>12.05</v>
      </c>
      <c r="AG114" s="23">
        <f t="shared" si="7"/>
        <v>5953.0899999999974</v>
      </c>
      <c r="AI114" s="32">
        <v>39203.4</v>
      </c>
      <c r="AJ114" s="32">
        <f t="shared" si="12"/>
        <v>20989.799999999985</v>
      </c>
      <c r="AK114" s="32">
        <f t="shared" si="11"/>
        <v>-18213.600000000017</v>
      </c>
      <c r="AL114" s="32"/>
      <c r="AQ114" s="19"/>
    </row>
    <row r="115" spans="1:43" x14ac:dyDescent="0.25">
      <c r="A115" s="3">
        <v>23598</v>
      </c>
      <c r="B115" s="3" t="s">
        <v>57</v>
      </c>
      <c r="C115" s="3" t="str">
        <f>+VLOOKUP(A115,[3]Congest!$A$1:$C$65536,3,FALSE)</f>
        <v>CENTRL</v>
      </c>
      <c r="D115" s="3"/>
      <c r="E115" s="7">
        <v>23805</v>
      </c>
      <c r="F115" s="4" t="s">
        <v>58</v>
      </c>
      <c r="G115" s="3" t="str">
        <f>+VLOOKUP(E115,[3]Congest!$A$1:$C$65536,3,FALSE)</f>
        <v>MHK VL</v>
      </c>
      <c r="H115" s="7">
        <v>5</v>
      </c>
      <c r="I115" s="7">
        <v>5</v>
      </c>
      <c r="O115" s="57">
        <f>VLOOKUP($A115,'[3]Congest May00-Oct00'!$A$1:$I$65536,COLUMN('[3]Congest May00-Oct00'!D$1:D$65536),FALSE)-VLOOKUP($E115,'[3]Congest May00-Oct00'!$A$1:$I$65536,COLUMN('[3]Congest May00-Oct00'!D$1:D$65536),FALSE)</f>
        <v>879.19</v>
      </c>
      <c r="P115" s="19">
        <f>VLOOKUP($A115,'[3]Congest May00-Oct00'!$A$1:$I$65536,COLUMN('[3]Congest May00-Oct00'!E$1:E$65536),FALSE)-VLOOKUP($E115,'[3]Congest May00-Oct00'!$A$1:$I$65536,COLUMN('[3]Congest May00-Oct00'!E$1:E$65536),FALSE)</f>
        <v>-633.07000000000005</v>
      </c>
      <c r="Q115" s="19">
        <f>VLOOKUP($A115,'[3]Congest May00-Oct00'!$A$1:$I$65536,COLUMN('[3]Congest May00-Oct00'!F$1:F$65536),FALSE)-VLOOKUP($E115,'[3]Congest May00-Oct00'!$A$1:$I$65536,COLUMN('[3]Congest May00-Oct00'!F$1:F$65536),FALSE)</f>
        <v>5060.1900000000005</v>
      </c>
      <c r="R115" s="19">
        <f>VLOOKUP($A115,'[3]Congest May00-Oct00'!$A$1:$I$65536,COLUMN('[3]Congest May00-Oct00'!G$1:G$65536),FALSE)-VLOOKUP($E115,'[3]Congest May00-Oct00'!$A$1:$I$65536,COLUMN('[3]Congest May00-Oct00'!G$1:G$65536),FALSE)</f>
        <v>1186.0400000000002</v>
      </c>
      <c r="S115" s="19">
        <f>VLOOKUP($A115,'[3]Congest May00-Oct00'!$A$1:$I$65536,COLUMN('[3]Congest May00-Oct00'!H$1:H$65536),FALSE)-VLOOKUP($E115,'[3]Congest May00-Oct00'!$A$1:$I$65536,COLUMN('[3]Congest May00-Oct00'!H$1:H$65536),FALSE)</f>
        <v>-263.81999999999994</v>
      </c>
      <c r="T115" s="19">
        <f>VLOOKUP($A115,'[3]Congest May00-Oct00'!$A$1:$I$65536,COLUMN('[3]Congest May00-Oct00'!I$1:I$65536),FALSE)-VLOOKUP($E115,'[3]Congest May00-Oct00'!$A$1:$I$65536,COLUMN('[3]Congest May00-Oct00'!I$1:I$65536),FALSE)</f>
        <v>1926.3799999999999</v>
      </c>
      <c r="U115" s="53">
        <f>VLOOKUP($A115,'[3]Congest Nov00-Apr01'!$A$1:$I$65536,COLUMN('[3]Congest Nov00-Apr01'!D$1:D$65536),FALSE)-VLOOKUP($E115,'[3]Congest Nov00-Apr01'!$A$1:$I$65536,COLUMN('[3]Congest Nov00-Apr01'!D$1:D$65536),FALSE)</f>
        <v>-68.97</v>
      </c>
      <c r="V115" s="53">
        <f>VLOOKUP($A115,'[3]Congest Nov00-Apr01'!$A$1:$I$65536,COLUMN('[3]Congest Nov00-Apr01'!E$1:E$65536),FALSE)-VLOOKUP($E115,'[3]Congest Nov00-Apr01'!$A$1:$I$65536,COLUMN('[3]Congest Nov00-Apr01'!E$1:E$65536),FALSE)</f>
        <v>363.06000000000012</v>
      </c>
      <c r="W115" s="53">
        <f>VLOOKUP($A115,'[3]Congest Nov00-Apr01'!$A$1:$I$65536,COLUMN('[3]Congest Nov00-Apr01'!F$1:F$65536),FALSE)-VLOOKUP($E115,'[3]Congest Nov00-Apr01'!$A$1:$I$65536,COLUMN('[3]Congest Nov00-Apr01'!F$1:F$65536),FALSE)</f>
        <v>-65.260000000000062</v>
      </c>
      <c r="X115" s="53">
        <f>VLOOKUP($A115,'[3]Congest Nov00-Apr01'!$A$1:$I$65536,COLUMN('[3]Congest Nov00-Apr01'!G$1:G$65536),FALSE)-VLOOKUP($E115,'[3]Congest Nov00-Apr01'!$A$1:$I$65536,COLUMN('[3]Congest Nov00-Apr01'!G$1:G$65536),FALSE)</f>
        <v>1.789999999999992</v>
      </c>
      <c r="Y115" s="53">
        <f>VLOOKUP($A115,'[3]Congest Nov00-Apr01'!$A$1:$I$65536,COLUMN('[3]Congest Nov00-Apr01'!H$1:H$65536),FALSE)-VLOOKUP($E115,'[3]Congest Nov00-Apr01'!$A$1:$I$65536,COLUMN('[3]Congest Nov00-Apr01'!H$1:H$65536),FALSE)</f>
        <v>-53.280000000000015</v>
      </c>
      <c r="Z115" s="53">
        <f>VLOOKUP($A115,'[3]Congest Nov00-Apr01'!$A$1:$I$65536,COLUMN('[3]Congest Nov00-Apr01'!I$1:I$65536),FALSE)-VLOOKUP($E115,'[3]Congest Nov00-Apr01'!$A$1:$I$65536,COLUMN('[3]Congest Nov00-Apr01'!I$1:I$65536),FALSE)</f>
        <v>-22.509999999999994</v>
      </c>
      <c r="AA115" s="19">
        <f>VLOOKUP($A115,'[3]Congest May01-Oct01'!$A$1:$I$65536,COLUMN('[3]Congest May01-Oct01'!D$1:D$65536),FALSE)-VLOOKUP($E115,'[3]Congest May01-Oct01'!$A$1:$I$65536,COLUMN('[3]Congest May01-Oct01'!D$1:D$65536),FALSE)</f>
        <v>-41.140000000000008</v>
      </c>
      <c r="AB115" s="19">
        <f>VLOOKUP($A115,'[3]Congest May01-Oct01'!$A$1:$I$65536,COLUMN('[3]Congest May01-Oct01'!E$1:E$65536),FALSE)-VLOOKUP($E115,'[3]Congest May01-Oct01'!$A$1:$I$65536,COLUMN('[3]Congest May01-Oct01'!E$1:E$65536),FALSE)</f>
        <v>233.15000000000003</v>
      </c>
      <c r="AC115" s="19">
        <f>VLOOKUP($A115,'[3]Congest May01-Oct01'!$A$1:$I$65536,COLUMN('[3]Congest May01-Oct01'!F$1:F$65536),FALSE)-VLOOKUP($E115,'[3]Congest May01-Oct01'!$A$1:$I$65536,COLUMN('[3]Congest May01-Oct01'!F$1:F$65536),FALSE)</f>
        <v>-11.769999999999996</v>
      </c>
      <c r="AD115" s="19">
        <f>VLOOKUP($A115,'[3]Congest May01-Oct01'!$A$1:$I$65536,COLUMN('[3]Congest May01-Oct01'!G$1:G$65536),FALSE)-VLOOKUP($E115,'[3]Congest May01-Oct01'!$A$1:$I$65536,COLUMN('[3]Congest May01-Oct01'!G$1:G$65536),FALSE)</f>
        <v>-42.72999999999999</v>
      </c>
      <c r="AE115" s="19">
        <f>VLOOKUP($A115,'[3]Congest May01-Oct01'!$A$1:$I$65536,COLUMN('[3]Congest May01-Oct01'!H$1:H$65536),FALSE)-VLOOKUP($E115,'[3]Congest May01-Oct01'!$A$1:$I$65536,COLUMN('[3]Congest May01-Oct01'!H$1:H$65536),FALSE)</f>
        <v>-0.17</v>
      </c>
      <c r="AF115" s="19">
        <f>VLOOKUP($A115,'[3]Congest May01-Oct01'!$A$1:$I$65536,COLUMN('[3]Congest May01-Oct01'!I$1:I$65536),FALSE)-VLOOKUP($E115,'[3]Congest May01-Oct01'!$A$1:$I$65536,COLUMN('[3]Congest May01-Oct01'!I$1:I$65536),FALSE)</f>
        <v>36.43</v>
      </c>
      <c r="AG115" s="23">
        <f t="shared" si="7"/>
        <v>1954.9</v>
      </c>
      <c r="AI115" s="32">
        <v>9435.6</v>
      </c>
      <c r="AJ115" s="32">
        <f t="shared" si="12"/>
        <v>686.70000000000016</v>
      </c>
      <c r="AK115" s="32">
        <f t="shared" ref="AK115:AK134" si="13">+AJ115-AI115</f>
        <v>-8748.9</v>
      </c>
      <c r="AL115" s="32"/>
      <c r="AQ115" s="19"/>
    </row>
    <row r="116" spans="1:43" x14ac:dyDescent="0.25">
      <c r="A116" s="3">
        <v>23598</v>
      </c>
      <c r="B116" s="3" t="s">
        <v>57</v>
      </c>
      <c r="C116" s="3" t="str">
        <f>+VLOOKUP(A116,[3]Congest!$A$1:$C$65536,3,FALSE)</f>
        <v>CENTRL</v>
      </c>
      <c r="D116" s="3"/>
      <c r="E116" s="7">
        <v>24048</v>
      </c>
      <c r="F116" s="4" t="s">
        <v>59</v>
      </c>
      <c r="G116" s="3" t="str">
        <f>+VLOOKUP(E116,[3]Congest!$A$1:$C$65536,3,FALSE)</f>
        <v>MHK VL</v>
      </c>
      <c r="H116" s="7">
        <v>10</v>
      </c>
      <c r="I116" s="7">
        <v>10</v>
      </c>
      <c r="O116" s="57">
        <f>VLOOKUP($A116,'[3]Congest May00-Oct00'!$A$1:$I$65536,COLUMN('[3]Congest May00-Oct00'!D$1:D$65536),FALSE)-VLOOKUP($E116,'[3]Congest May00-Oct00'!$A$1:$I$65536,COLUMN('[3]Congest May00-Oct00'!D$1:D$65536),FALSE)</f>
        <v>608.15000000000009</v>
      </c>
      <c r="P116" s="19">
        <f>VLOOKUP($A116,'[3]Congest May00-Oct00'!$A$1:$I$65536,COLUMN('[3]Congest May00-Oct00'!E$1:E$65536),FALSE)-VLOOKUP($E116,'[3]Congest May00-Oct00'!$A$1:$I$65536,COLUMN('[3]Congest May00-Oct00'!E$1:E$65536),FALSE)</f>
        <v>-979.42000000000007</v>
      </c>
      <c r="Q116" s="19">
        <f>VLOOKUP($A116,'[3]Congest May00-Oct00'!$A$1:$I$65536,COLUMN('[3]Congest May00-Oct00'!F$1:F$65536),FALSE)-VLOOKUP($E116,'[3]Congest May00-Oct00'!$A$1:$I$65536,COLUMN('[3]Congest May00-Oct00'!F$1:F$65536),FALSE)</f>
        <v>4343.08</v>
      </c>
      <c r="R116" s="19">
        <f>VLOOKUP($A116,'[3]Congest May00-Oct00'!$A$1:$I$65536,COLUMN('[3]Congest May00-Oct00'!G$1:G$65536),FALSE)-VLOOKUP($E116,'[3]Congest May00-Oct00'!$A$1:$I$65536,COLUMN('[3]Congest May00-Oct00'!G$1:G$65536),FALSE)</f>
        <v>943.1500000000002</v>
      </c>
      <c r="S116" s="19">
        <f>VLOOKUP($A116,'[3]Congest May00-Oct00'!$A$1:$I$65536,COLUMN('[3]Congest May00-Oct00'!H$1:H$65536),FALSE)-VLOOKUP($E116,'[3]Congest May00-Oct00'!$A$1:$I$65536,COLUMN('[3]Congest May00-Oct00'!H$1:H$65536),FALSE)</f>
        <v>-395.87</v>
      </c>
      <c r="T116" s="19">
        <f>VLOOKUP($A116,'[3]Congest May00-Oct00'!$A$1:$I$65536,COLUMN('[3]Congest May00-Oct00'!I$1:I$65536),FALSE)-VLOOKUP($E116,'[3]Congest May00-Oct00'!$A$1:$I$65536,COLUMN('[3]Congest May00-Oct00'!I$1:I$65536),FALSE)</f>
        <v>1855.4499999999998</v>
      </c>
      <c r="U116" s="53">
        <f>VLOOKUP($A116,'[3]Congest Nov00-Apr01'!$A$1:$I$65536,COLUMN('[3]Congest Nov00-Apr01'!D$1:D$65536),FALSE)-VLOOKUP($E116,'[3]Congest Nov00-Apr01'!$A$1:$I$65536,COLUMN('[3]Congest Nov00-Apr01'!D$1:D$65536),FALSE)</f>
        <v>-128.5</v>
      </c>
      <c r="V116" s="53">
        <f>VLOOKUP($A116,'[3]Congest Nov00-Apr01'!$A$1:$I$65536,COLUMN('[3]Congest Nov00-Apr01'!E$1:E$65536),FALSE)-VLOOKUP($E116,'[3]Congest Nov00-Apr01'!$A$1:$I$65536,COLUMN('[3]Congest Nov00-Apr01'!E$1:E$65536),FALSE)</f>
        <v>341.49000000000012</v>
      </c>
      <c r="W116" s="53">
        <f>VLOOKUP($A116,'[3]Congest Nov00-Apr01'!$A$1:$I$65536,COLUMN('[3]Congest Nov00-Apr01'!F$1:F$65536),FALSE)-VLOOKUP($E116,'[3]Congest Nov00-Apr01'!$A$1:$I$65536,COLUMN('[3]Congest Nov00-Apr01'!F$1:F$65536),FALSE)</f>
        <v>-137.62000000000003</v>
      </c>
      <c r="X116" s="53">
        <f>VLOOKUP($A116,'[3]Congest Nov00-Apr01'!$A$1:$I$65536,COLUMN('[3]Congest Nov00-Apr01'!G$1:G$65536),FALSE)-VLOOKUP($E116,'[3]Congest Nov00-Apr01'!$A$1:$I$65536,COLUMN('[3]Congest Nov00-Apr01'!G$1:G$65536),FALSE)</f>
        <v>-49.370000000000012</v>
      </c>
      <c r="Y116" s="53">
        <f>VLOOKUP($A116,'[3]Congest Nov00-Apr01'!$A$1:$I$65536,COLUMN('[3]Congest Nov00-Apr01'!H$1:H$65536),FALSE)-VLOOKUP($E116,'[3]Congest Nov00-Apr01'!$A$1:$I$65536,COLUMN('[3]Congest Nov00-Apr01'!H$1:H$65536),FALSE)</f>
        <v>-102.62000000000002</v>
      </c>
      <c r="Z116" s="53">
        <f>VLOOKUP($A116,'[3]Congest Nov00-Apr01'!$A$1:$I$65536,COLUMN('[3]Congest Nov00-Apr01'!I$1:I$65536),FALSE)-VLOOKUP($E116,'[3]Congest Nov00-Apr01'!$A$1:$I$65536,COLUMN('[3]Congest Nov00-Apr01'!I$1:I$65536),FALSE)</f>
        <v>-35.489999999999995</v>
      </c>
      <c r="AA116" s="19">
        <f>VLOOKUP($A116,'[3]Congest May01-Oct01'!$A$1:$I$65536,COLUMN('[3]Congest May01-Oct01'!D$1:D$65536),FALSE)-VLOOKUP($E116,'[3]Congest May01-Oct01'!$A$1:$I$65536,COLUMN('[3]Congest May01-Oct01'!D$1:D$65536),FALSE)</f>
        <v>-85.5</v>
      </c>
      <c r="AB116" s="19">
        <f>VLOOKUP($A116,'[3]Congest May01-Oct01'!$A$1:$I$65536,COLUMN('[3]Congest May01-Oct01'!E$1:E$65536),FALSE)-VLOOKUP($E116,'[3]Congest May01-Oct01'!$A$1:$I$65536,COLUMN('[3]Congest May01-Oct01'!E$1:E$65536),FALSE)</f>
        <v>222.23000000000002</v>
      </c>
      <c r="AC116" s="19">
        <f>VLOOKUP($A116,'[3]Congest May01-Oct01'!$A$1:$I$65536,COLUMN('[3]Congest May01-Oct01'!F$1:F$65536),FALSE)-VLOOKUP($E116,'[3]Congest May01-Oct01'!$A$1:$I$65536,COLUMN('[3]Congest May01-Oct01'!F$1:F$65536),FALSE)</f>
        <v>-26.099999999999994</v>
      </c>
      <c r="AD116" s="19">
        <f>VLOOKUP($A116,'[3]Congest May01-Oct01'!$A$1:$I$65536,COLUMN('[3]Congest May01-Oct01'!G$1:G$65536),FALSE)-VLOOKUP($E116,'[3]Congest May01-Oct01'!$A$1:$I$65536,COLUMN('[3]Congest May01-Oct01'!G$1:G$65536),FALSE)</f>
        <v>-83.679999999999993</v>
      </c>
      <c r="AE116" s="19">
        <f>VLOOKUP($A116,'[3]Congest May01-Oct01'!$A$1:$I$65536,COLUMN('[3]Congest May01-Oct01'!H$1:H$65536),FALSE)-VLOOKUP($E116,'[3]Congest May01-Oct01'!$A$1:$I$65536,COLUMN('[3]Congest May01-Oct01'!H$1:H$65536),FALSE)</f>
        <v>-0.25</v>
      </c>
      <c r="AF116" s="19">
        <f>VLOOKUP($A116,'[3]Congest May01-Oct01'!$A$1:$I$65536,COLUMN('[3]Congest May01-Oct01'!I$1:I$65536),FALSE)-VLOOKUP($E116,'[3]Congest May01-Oct01'!$A$1:$I$65536,COLUMN('[3]Congest May01-Oct01'!I$1:I$65536),FALSE)</f>
        <v>34.49</v>
      </c>
      <c r="AG116" s="23">
        <f t="shared" si="7"/>
        <v>1374.4199999999998</v>
      </c>
      <c r="AI116" s="32">
        <v>6968.4</v>
      </c>
      <c r="AJ116" s="32">
        <f t="shared" si="12"/>
        <v>267.00000000000034</v>
      </c>
      <c r="AK116" s="32">
        <f t="shared" si="13"/>
        <v>-6701.4</v>
      </c>
      <c r="AL116" s="32"/>
      <c r="AQ116" s="19"/>
    </row>
    <row r="117" spans="1:43" x14ac:dyDescent="0.25">
      <c r="A117" s="3">
        <v>23600</v>
      </c>
      <c r="B117" s="3" t="s">
        <v>60</v>
      </c>
      <c r="C117" s="3" t="str">
        <f>+VLOOKUP(A117,[3]Congest!$A$1:$C$65536,3,FALSE)</f>
        <v>NORTH</v>
      </c>
      <c r="D117" s="3"/>
      <c r="E117" s="7">
        <v>23807</v>
      </c>
      <c r="F117" s="4" t="s">
        <v>62</v>
      </c>
      <c r="G117" s="3" t="str">
        <f>+VLOOKUP(E117,[3]Congest!$A$1:$C$65536,3,FALSE)</f>
        <v>CAPITL</v>
      </c>
      <c r="H117" s="7">
        <v>40</v>
      </c>
      <c r="I117" s="7">
        <v>40</v>
      </c>
      <c r="O117" s="57">
        <f>VLOOKUP($A117,'[3]Congest May00-Oct00'!$A$1:$I$65536,COLUMN('[3]Congest May00-Oct00'!D$1:D$65536),FALSE)-VLOOKUP($E117,'[3]Congest May00-Oct00'!$A$1:$I$65536,COLUMN('[3]Congest May00-Oct00'!D$1:D$65536),FALSE)</f>
        <v>873.95999999999992</v>
      </c>
      <c r="P117" s="19">
        <f>VLOOKUP($A117,'[3]Congest May00-Oct00'!$A$1:$I$65536,COLUMN('[3]Congest May00-Oct00'!E$1:E$65536),FALSE)-VLOOKUP($E117,'[3]Congest May00-Oct00'!$A$1:$I$65536,COLUMN('[3]Congest May00-Oct00'!E$1:E$65536),FALSE)</f>
        <v>329.26000000000005</v>
      </c>
      <c r="Q117" s="19">
        <f>VLOOKUP($A117,'[3]Congest May00-Oct00'!$A$1:$I$65536,COLUMN('[3]Congest May00-Oct00'!F$1:F$65536),FALSE)-VLOOKUP($E117,'[3]Congest May00-Oct00'!$A$1:$I$65536,COLUMN('[3]Congest May00-Oct00'!F$1:F$65536),FALSE)</f>
        <v>1545.2599999999998</v>
      </c>
      <c r="R117" s="19">
        <f>VLOOKUP($A117,'[3]Congest May00-Oct00'!$A$1:$I$65536,COLUMN('[3]Congest May00-Oct00'!G$1:G$65536),FALSE)-VLOOKUP($E117,'[3]Congest May00-Oct00'!$A$1:$I$65536,COLUMN('[3]Congest May00-Oct00'!G$1:G$65536),FALSE)</f>
        <v>86.72999999999999</v>
      </c>
      <c r="S117" s="19">
        <f>VLOOKUP($A117,'[3]Congest May00-Oct00'!$A$1:$I$65536,COLUMN('[3]Congest May00-Oct00'!H$1:H$65536),FALSE)-VLOOKUP($E117,'[3]Congest May00-Oct00'!$A$1:$I$65536,COLUMN('[3]Congest May00-Oct00'!H$1:H$65536),FALSE)</f>
        <v>1146.9899999999998</v>
      </c>
      <c r="T117" s="19">
        <f>VLOOKUP($A117,'[3]Congest May00-Oct00'!$A$1:$I$65536,COLUMN('[3]Congest May00-Oct00'!I$1:I$65536),FALSE)-VLOOKUP($E117,'[3]Congest May00-Oct00'!$A$1:$I$65536,COLUMN('[3]Congest May00-Oct00'!I$1:I$65536),FALSE)</f>
        <v>35.489999999999995</v>
      </c>
      <c r="U117" s="53">
        <f>VLOOKUP($A117,'[3]Congest Nov00-Apr01'!$A$1:$I$65536,COLUMN('[3]Congest Nov00-Apr01'!D$1:D$65536),FALSE)-VLOOKUP($E117,'[3]Congest Nov00-Apr01'!$A$1:$I$65536,COLUMN('[3]Congest Nov00-Apr01'!D$1:D$65536),FALSE)</f>
        <v>10.589999999999989</v>
      </c>
      <c r="V117" s="53">
        <f>VLOOKUP($A117,'[3]Congest Nov00-Apr01'!$A$1:$I$65536,COLUMN('[3]Congest Nov00-Apr01'!E$1:E$65536),FALSE)-VLOOKUP($E117,'[3]Congest Nov00-Apr01'!$A$1:$I$65536,COLUMN('[3]Congest Nov00-Apr01'!E$1:E$65536),FALSE)</f>
        <v>0.96000000000000085</v>
      </c>
      <c r="W117" s="53">
        <f>VLOOKUP($A117,'[3]Congest Nov00-Apr01'!$A$1:$I$65536,COLUMN('[3]Congest Nov00-Apr01'!F$1:F$65536),FALSE)-VLOOKUP($E117,'[3]Congest Nov00-Apr01'!$A$1:$I$65536,COLUMN('[3]Congest Nov00-Apr01'!F$1:F$65536),FALSE)</f>
        <v>-0.19999999999999574</v>
      </c>
      <c r="X117" s="53">
        <f>VLOOKUP($A117,'[3]Congest Nov00-Apr01'!$A$1:$I$65536,COLUMN('[3]Congest Nov00-Apr01'!G$1:G$65536),FALSE)-VLOOKUP($E117,'[3]Congest Nov00-Apr01'!$A$1:$I$65536,COLUMN('[3]Congest Nov00-Apr01'!G$1:G$65536),FALSE)</f>
        <v>-0.34999999999998721</v>
      </c>
      <c r="Y117" s="53">
        <f>VLOOKUP($A117,'[3]Congest Nov00-Apr01'!$A$1:$I$65536,COLUMN('[3]Congest Nov00-Apr01'!H$1:H$65536),FALSE)-VLOOKUP($E117,'[3]Congest Nov00-Apr01'!$A$1:$I$65536,COLUMN('[3]Congest Nov00-Apr01'!H$1:H$65536),FALSE)</f>
        <v>-6.0900000000000105</v>
      </c>
      <c r="Z117" s="53">
        <f>VLOOKUP($A117,'[3]Congest Nov00-Apr01'!$A$1:$I$65536,COLUMN('[3]Congest Nov00-Apr01'!I$1:I$65536),FALSE)-VLOOKUP($E117,'[3]Congest Nov00-Apr01'!$A$1:$I$65536,COLUMN('[3]Congest Nov00-Apr01'!I$1:I$65536),FALSE)</f>
        <v>66.589999999999989</v>
      </c>
      <c r="AA117" s="19">
        <f>VLOOKUP($A117,'[3]Congest May01-Oct01'!$A$1:$I$65536,COLUMN('[3]Congest May01-Oct01'!D$1:D$65536),FALSE)-VLOOKUP($E117,'[3]Congest May01-Oct01'!$A$1:$I$65536,COLUMN('[3]Congest May01-Oct01'!D$1:D$65536),FALSE)</f>
        <v>0.68999999999999062</v>
      </c>
      <c r="AB117" s="19">
        <f>VLOOKUP($A117,'[3]Congest May01-Oct01'!$A$1:$I$65536,COLUMN('[3]Congest May01-Oct01'!E$1:E$65536),FALSE)-VLOOKUP($E117,'[3]Congest May01-Oct01'!$A$1:$I$65536,COLUMN('[3]Congest May01-Oct01'!E$1:E$65536),FALSE)</f>
        <v>-3.5999999999999943</v>
      </c>
      <c r="AC117" s="19">
        <f>VLOOKUP($A117,'[3]Congest May01-Oct01'!$A$1:$I$65536,COLUMN('[3]Congest May01-Oct01'!F$1:F$65536),FALSE)-VLOOKUP($E117,'[3]Congest May01-Oct01'!$A$1:$I$65536,COLUMN('[3]Congest May01-Oct01'!F$1:F$65536),FALSE)</f>
        <v>-9.5499999999999989</v>
      </c>
      <c r="AD117" s="19">
        <f>VLOOKUP($A117,'[3]Congest May01-Oct01'!$A$1:$I$65536,COLUMN('[3]Congest May01-Oct01'!G$1:G$65536),FALSE)-VLOOKUP($E117,'[3]Congest May01-Oct01'!$A$1:$I$65536,COLUMN('[3]Congest May01-Oct01'!G$1:G$65536),FALSE)</f>
        <v>-2.3299999999999983</v>
      </c>
      <c r="AE117" s="19">
        <f>VLOOKUP($A117,'[3]Congest May01-Oct01'!$A$1:$I$65536,COLUMN('[3]Congest May01-Oct01'!H$1:H$65536),FALSE)-VLOOKUP($E117,'[3]Congest May01-Oct01'!$A$1:$I$65536,COLUMN('[3]Congest May01-Oct01'!H$1:H$65536),FALSE)</f>
        <v>0.94000000000000006</v>
      </c>
      <c r="AF117" s="19">
        <f>VLOOKUP($A117,'[3]Congest May01-Oct01'!$A$1:$I$65536,COLUMN('[3]Congest May01-Oct01'!I$1:I$65536),FALSE)-VLOOKUP($E117,'[3]Congest May01-Oct01'!$A$1:$I$65536,COLUMN('[3]Congest May01-Oct01'!I$1:I$65536),FALSE)</f>
        <v>0</v>
      </c>
      <c r="AG117" s="23">
        <f t="shared" si="7"/>
        <v>1239.19</v>
      </c>
      <c r="AI117" s="32">
        <v>13031.6</v>
      </c>
      <c r="AJ117" s="32">
        <f t="shared" si="12"/>
        <v>-554</v>
      </c>
      <c r="AK117" s="32">
        <f t="shared" si="13"/>
        <v>-13585.6</v>
      </c>
      <c r="AL117" s="32"/>
      <c r="AQ117" s="19"/>
    </row>
    <row r="118" spans="1:43" x14ac:dyDescent="0.25">
      <c r="A118" s="3">
        <v>23600</v>
      </c>
      <c r="B118" s="3" t="s">
        <v>60</v>
      </c>
      <c r="C118" s="3" t="str">
        <f>+VLOOKUP(A118,[3]Congest!$A$1:$C$65536,3,FALSE)</f>
        <v>NORTH</v>
      </c>
      <c r="D118" s="3"/>
      <c r="E118" s="7">
        <v>24021</v>
      </c>
      <c r="F118" s="4" t="s">
        <v>64</v>
      </c>
      <c r="G118" s="3" t="str">
        <f>+VLOOKUP(E118,[3]Congest!$A$1:$C$65536,3,FALSE)</f>
        <v>MHK VL</v>
      </c>
      <c r="H118" s="9">
        <v>50</v>
      </c>
      <c r="I118" s="7">
        <v>50</v>
      </c>
      <c r="O118" s="57">
        <f>VLOOKUP($A118,'[3]Congest May00-Oct00'!$A$1:$I$65536,COLUMN('[3]Congest May00-Oct00'!D$1:D$65536),FALSE)-VLOOKUP($E118,'[3]Congest May00-Oct00'!$A$1:$I$65536,COLUMN('[3]Congest May00-Oct00'!D$1:D$65536),FALSE)</f>
        <v>175.99000000000024</v>
      </c>
      <c r="P118" s="19">
        <f>VLOOKUP($A118,'[3]Congest May00-Oct00'!$A$1:$I$65536,COLUMN('[3]Congest May00-Oct00'!E$1:E$65536),FALSE)-VLOOKUP($E118,'[3]Congest May00-Oct00'!$A$1:$I$65536,COLUMN('[3]Congest May00-Oct00'!E$1:E$65536),FALSE)</f>
        <v>230.47000000000003</v>
      </c>
      <c r="Q118" s="19">
        <f>VLOOKUP($A118,'[3]Congest May00-Oct00'!$A$1:$I$65536,COLUMN('[3]Congest May00-Oct00'!F$1:F$65536),FALSE)-VLOOKUP($E118,'[3]Congest May00-Oct00'!$A$1:$I$65536,COLUMN('[3]Congest May00-Oct00'!F$1:F$65536),FALSE)</f>
        <v>1026.9699999999998</v>
      </c>
      <c r="R118" s="19">
        <f>VLOOKUP($A118,'[3]Congest May00-Oct00'!$A$1:$I$65536,COLUMN('[3]Congest May00-Oct00'!G$1:G$65536),FALSE)-VLOOKUP($E118,'[3]Congest May00-Oct00'!$A$1:$I$65536,COLUMN('[3]Congest May00-Oct00'!G$1:G$65536),FALSE)</f>
        <v>124.81</v>
      </c>
      <c r="S118" s="19">
        <f>VLOOKUP($A118,'[3]Congest May00-Oct00'!$A$1:$I$65536,COLUMN('[3]Congest May00-Oct00'!H$1:H$65536),FALSE)-VLOOKUP($E118,'[3]Congest May00-Oct00'!$A$1:$I$65536,COLUMN('[3]Congest May00-Oct00'!H$1:H$65536),FALSE)</f>
        <v>148.17999999999984</v>
      </c>
      <c r="T118" s="19">
        <f>VLOOKUP($A118,'[3]Congest May00-Oct00'!$A$1:$I$65536,COLUMN('[3]Congest May00-Oct00'!I$1:I$65536),FALSE)-VLOOKUP($E118,'[3]Congest May00-Oct00'!$A$1:$I$65536,COLUMN('[3]Congest May00-Oct00'!I$1:I$65536),FALSE)</f>
        <v>8.4599999999999973</v>
      </c>
      <c r="U118" s="53">
        <f>VLOOKUP($A118,'[3]Congest Nov00-Apr01'!$A$1:$I$65536,COLUMN('[3]Congest Nov00-Apr01'!D$1:D$65536),FALSE)-VLOOKUP($E118,'[3]Congest Nov00-Apr01'!$A$1:$I$65536,COLUMN('[3]Congest Nov00-Apr01'!D$1:D$65536),FALSE)</f>
        <v>17.53</v>
      </c>
      <c r="V118" s="53">
        <f>VLOOKUP($A118,'[3]Congest Nov00-Apr01'!$A$1:$I$65536,COLUMN('[3]Congest Nov00-Apr01'!E$1:E$65536),FALSE)-VLOOKUP($E118,'[3]Congest Nov00-Apr01'!$A$1:$I$65536,COLUMN('[3]Congest Nov00-Apr01'!E$1:E$65536),FALSE)</f>
        <v>9.7100000000000009</v>
      </c>
      <c r="W118" s="53">
        <f>VLOOKUP($A118,'[3]Congest Nov00-Apr01'!$A$1:$I$65536,COLUMN('[3]Congest Nov00-Apr01'!F$1:F$65536),FALSE)-VLOOKUP($E118,'[3]Congest Nov00-Apr01'!$A$1:$I$65536,COLUMN('[3]Congest Nov00-Apr01'!F$1:F$65536),FALSE)</f>
        <v>12.449999999999978</v>
      </c>
      <c r="X118" s="53">
        <f>VLOOKUP($A118,'[3]Congest Nov00-Apr01'!$A$1:$I$65536,COLUMN('[3]Congest Nov00-Apr01'!G$1:G$65536),FALSE)-VLOOKUP($E118,'[3]Congest Nov00-Apr01'!$A$1:$I$65536,COLUMN('[3]Congest Nov00-Apr01'!G$1:G$65536),FALSE)</f>
        <v>11.880000000000006</v>
      </c>
      <c r="Y118" s="53">
        <f>VLOOKUP($A118,'[3]Congest Nov00-Apr01'!$A$1:$I$65536,COLUMN('[3]Congest Nov00-Apr01'!H$1:H$65536),FALSE)-VLOOKUP($E118,'[3]Congest Nov00-Apr01'!$A$1:$I$65536,COLUMN('[3]Congest Nov00-Apr01'!H$1:H$65536),FALSE)</f>
        <v>19.159999999999997</v>
      </c>
      <c r="Z118" s="53">
        <f>VLOOKUP($A118,'[3]Congest Nov00-Apr01'!$A$1:$I$65536,COLUMN('[3]Congest Nov00-Apr01'!I$1:I$65536),FALSE)-VLOOKUP($E118,'[3]Congest Nov00-Apr01'!$A$1:$I$65536,COLUMN('[3]Congest Nov00-Apr01'!I$1:I$65536),FALSE)</f>
        <v>12.079999999999977</v>
      </c>
      <c r="AA118" s="19">
        <f>VLOOKUP($A118,'[3]Congest May01-Oct01'!$A$1:$I$65536,COLUMN('[3]Congest May01-Oct01'!D$1:D$65536),FALSE)-VLOOKUP($E118,'[3]Congest May01-Oct01'!$A$1:$I$65536,COLUMN('[3]Congest May01-Oct01'!D$1:D$65536),FALSE)</f>
        <v>21.889999999999993</v>
      </c>
      <c r="AB118" s="19">
        <f>VLOOKUP($A118,'[3]Congest May01-Oct01'!$A$1:$I$65536,COLUMN('[3]Congest May01-Oct01'!E$1:E$65536),FALSE)-VLOOKUP($E118,'[3]Congest May01-Oct01'!$A$1:$I$65536,COLUMN('[3]Congest May01-Oct01'!E$1:E$65536),FALSE)</f>
        <v>-3.7500000000000142</v>
      </c>
      <c r="AC118" s="19">
        <f>VLOOKUP($A118,'[3]Congest May01-Oct01'!$A$1:$I$65536,COLUMN('[3]Congest May01-Oct01'!F$1:F$65536),FALSE)-VLOOKUP($E118,'[3]Congest May01-Oct01'!$A$1:$I$65536,COLUMN('[3]Congest May01-Oct01'!F$1:F$65536),FALSE)</f>
        <v>3.620000000000001</v>
      </c>
      <c r="AD118" s="19">
        <f>VLOOKUP($A118,'[3]Congest May01-Oct01'!$A$1:$I$65536,COLUMN('[3]Congest May01-Oct01'!G$1:G$65536),FALSE)-VLOOKUP($E118,'[3]Congest May01-Oct01'!$A$1:$I$65536,COLUMN('[3]Congest May01-Oct01'!G$1:G$65536),FALSE)</f>
        <v>7.9500000000000064</v>
      </c>
      <c r="AE118" s="19">
        <f>VLOOKUP($A118,'[3]Congest May01-Oct01'!$A$1:$I$65536,COLUMN('[3]Congest May01-Oct01'!H$1:H$65536),FALSE)-VLOOKUP($E118,'[3]Congest May01-Oct01'!$A$1:$I$65536,COLUMN('[3]Congest May01-Oct01'!H$1:H$65536),FALSE)</f>
        <v>0.10999999999999999</v>
      </c>
      <c r="AF118" s="19">
        <f>VLOOKUP($A118,'[3]Congest May01-Oct01'!$A$1:$I$65536,COLUMN('[3]Congest May01-Oct01'!I$1:I$65536),FALSE)-VLOOKUP($E118,'[3]Congest May01-Oct01'!$A$1:$I$65536,COLUMN('[3]Congest May01-Oct01'!I$1:I$65536),FALSE)</f>
        <v>0</v>
      </c>
      <c r="AG118" s="23">
        <f t="shared" si="7"/>
        <v>269.1599999999998</v>
      </c>
      <c r="AI118" s="32">
        <v>7593.2</v>
      </c>
      <c r="AJ118" s="32">
        <f t="shared" si="12"/>
        <v>1490.9999999999993</v>
      </c>
      <c r="AK118" s="32">
        <f t="shared" si="13"/>
        <v>-6102.2000000000007</v>
      </c>
      <c r="AL118" s="32"/>
      <c r="AQ118" s="19"/>
    </row>
    <row r="119" spans="1:43" x14ac:dyDescent="0.25">
      <c r="A119" s="3">
        <v>23600</v>
      </c>
      <c r="B119" s="3" t="s">
        <v>60</v>
      </c>
      <c r="C119" s="3" t="str">
        <f>+VLOOKUP(A119,[3]Congest!$A$1:$C$65536,3,FALSE)</f>
        <v>NORTH</v>
      </c>
      <c r="D119" s="3"/>
      <c r="E119" s="7">
        <v>24044</v>
      </c>
      <c r="F119" s="4" t="s">
        <v>65</v>
      </c>
      <c r="G119" s="3" t="str">
        <f>+VLOOKUP(E119,[3]Congest!$A$1:$C$65536,3,FALSE)</f>
        <v>MHK VL</v>
      </c>
      <c r="H119" s="9">
        <v>50</v>
      </c>
      <c r="I119" s="7">
        <v>50</v>
      </c>
      <c r="O119" s="57">
        <f>VLOOKUP($A119,'[3]Congest May00-Oct00'!$A$1:$I$65536,COLUMN('[3]Congest May00-Oct00'!D$1:D$65536),FALSE)-VLOOKUP($E119,'[3]Congest May00-Oct00'!$A$1:$I$65536,COLUMN('[3]Congest May00-Oct00'!D$1:D$65536),FALSE)</f>
        <v>638.54</v>
      </c>
      <c r="P119" s="19">
        <f>VLOOKUP($A119,'[3]Congest May00-Oct00'!$A$1:$I$65536,COLUMN('[3]Congest May00-Oct00'!E$1:E$65536),FALSE)-VLOOKUP($E119,'[3]Congest May00-Oct00'!$A$1:$I$65536,COLUMN('[3]Congest May00-Oct00'!E$1:E$65536),FALSE)</f>
        <v>470.81000000000006</v>
      </c>
      <c r="Q119" s="19">
        <f>VLOOKUP($A119,'[3]Congest May00-Oct00'!$A$1:$I$65536,COLUMN('[3]Congest May00-Oct00'!F$1:F$65536),FALSE)-VLOOKUP($E119,'[3]Congest May00-Oct00'!$A$1:$I$65536,COLUMN('[3]Congest May00-Oct00'!F$1:F$65536),FALSE)</f>
        <v>1578.0399999999997</v>
      </c>
      <c r="R119" s="19">
        <f>VLOOKUP($A119,'[3]Congest May00-Oct00'!$A$1:$I$65536,COLUMN('[3]Congest May00-Oct00'!G$1:G$65536),FALSE)-VLOOKUP($E119,'[3]Congest May00-Oct00'!$A$1:$I$65536,COLUMN('[3]Congest May00-Oct00'!G$1:G$65536),FALSE)</f>
        <v>361.42</v>
      </c>
      <c r="S119" s="19">
        <f>VLOOKUP($A119,'[3]Congest May00-Oct00'!$A$1:$I$65536,COLUMN('[3]Congest May00-Oct00'!H$1:H$65536),FALSE)-VLOOKUP($E119,'[3]Congest May00-Oct00'!$A$1:$I$65536,COLUMN('[3]Congest May00-Oct00'!H$1:H$65536),FALSE)</f>
        <v>578.47999999999979</v>
      </c>
      <c r="T119" s="19">
        <f>VLOOKUP($A119,'[3]Congest May00-Oct00'!$A$1:$I$65536,COLUMN('[3]Congest May00-Oct00'!I$1:I$65536),FALSE)-VLOOKUP($E119,'[3]Congest May00-Oct00'!$A$1:$I$65536,COLUMN('[3]Congest May00-Oct00'!I$1:I$65536),FALSE)</f>
        <v>27.130000000000003</v>
      </c>
      <c r="U119" s="53">
        <f>VLOOKUP($A119,'[3]Congest Nov00-Apr01'!$A$1:$I$65536,COLUMN('[3]Congest Nov00-Apr01'!D$1:D$65536),FALSE)-VLOOKUP($E119,'[3]Congest Nov00-Apr01'!$A$1:$I$65536,COLUMN('[3]Congest Nov00-Apr01'!D$1:D$65536),FALSE)</f>
        <v>67.489999999999995</v>
      </c>
      <c r="V119" s="53">
        <f>VLOOKUP($A119,'[3]Congest Nov00-Apr01'!$A$1:$I$65536,COLUMN('[3]Congest Nov00-Apr01'!E$1:E$65536),FALSE)-VLOOKUP($E119,'[3]Congest Nov00-Apr01'!$A$1:$I$65536,COLUMN('[3]Congest Nov00-Apr01'!E$1:E$65536),FALSE)</f>
        <v>27.82</v>
      </c>
      <c r="W119" s="53">
        <f>VLOOKUP($A119,'[3]Congest Nov00-Apr01'!$A$1:$I$65536,COLUMN('[3]Congest Nov00-Apr01'!F$1:F$65536),FALSE)-VLOOKUP($E119,'[3]Congest Nov00-Apr01'!$A$1:$I$65536,COLUMN('[3]Congest Nov00-Apr01'!F$1:F$65536),FALSE)</f>
        <v>44.069999999999986</v>
      </c>
      <c r="X119" s="53">
        <f>VLOOKUP($A119,'[3]Congest Nov00-Apr01'!$A$1:$I$65536,COLUMN('[3]Congest Nov00-Apr01'!G$1:G$65536),FALSE)-VLOOKUP($E119,'[3]Congest Nov00-Apr01'!$A$1:$I$65536,COLUMN('[3]Congest Nov00-Apr01'!G$1:G$65536),FALSE)</f>
        <v>40.27000000000001</v>
      </c>
      <c r="Y119" s="53">
        <f>VLOOKUP($A119,'[3]Congest Nov00-Apr01'!$A$1:$I$65536,COLUMN('[3]Congest Nov00-Apr01'!H$1:H$65536),FALSE)-VLOOKUP($E119,'[3]Congest Nov00-Apr01'!$A$1:$I$65536,COLUMN('[3]Congest Nov00-Apr01'!H$1:H$65536),FALSE)</f>
        <v>42.78</v>
      </c>
      <c r="Z119" s="53">
        <f>VLOOKUP($A119,'[3]Congest Nov00-Apr01'!$A$1:$I$65536,COLUMN('[3]Congest Nov00-Apr01'!I$1:I$65536),FALSE)-VLOOKUP($E119,'[3]Congest Nov00-Apr01'!$A$1:$I$65536,COLUMN('[3]Congest Nov00-Apr01'!I$1:I$65536),FALSE)</f>
        <v>47.889999999999986</v>
      </c>
      <c r="AA119" s="19">
        <f>VLOOKUP($A119,'[3]Congest May01-Oct01'!$A$1:$I$65536,COLUMN('[3]Congest May01-Oct01'!D$1:D$65536),FALSE)-VLOOKUP($E119,'[3]Congest May01-Oct01'!$A$1:$I$65536,COLUMN('[3]Congest May01-Oct01'!D$1:D$65536),FALSE)</f>
        <v>27.469999999999995</v>
      </c>
      <c r="AB119" s="19">
        <f>VLOOKUP($A119,'[3]Congest May01-Oct01'!$A$1:$I$65536,COLUMN('[3]Congest May01-Oct01'!E$1:E$65536),FALSE)-VLOOKUP($E119,'[3]Congest May01-Oct01'!$A$1:$I$65536,COLUMN('[3]Congest May01-Oct01'!E$1:E$65536),FALSE)</f>
        <v>-7.8800000000000026</v>
      </c>
      <c r="AC119" s="19">
        <f>VLOOKUP($A119,'[3]Congest May01-Oct01'!$A$1:$I$65536,COLUMN('[3]Congest May01-Oct01'!F$1:F$65536),FALSE)-VLOOKUP($E119,'[3]Congest May01-Oct01'!$A$1:$I$65536,COLUMN('[3]Congest May01-Oct01'!F$1:F$65536),FALSE)</f>
        <v>3.5800000000000018</v>
      </c>
      <c r="AD119" s="19">
        <f>VLOOKUP($A119,'[3]Congest May01-Oct01'!$A$1:$I$65536,COLUMN('[3]Congest May01-Oct01'!G$1:G$65536),FALSE)-VLOOKUP($E119,'[3]Congest May01-Oct01'!$A$1:$I$65536,COLUMN('[3]Congest May01-Oct01'!G$1:G$65536),FALSE)</f>
        <v>31.88000000000001</v>
      </c>
      <c r="AE119" s="19">
        <f>VLOOKUP($A119,'[3]Congest May01-Oct01'!$A$1:$I$65536,COLUMN('[3]Congest May01-Oct01'!H$1:H$65536),FALSE)-VLOOKUP($E119,'[3]Congest May01-Oct01'!$A$1:$I$65536,COLUMN('[3]Congest May01-Oct01'!H$1:H$65536),FALSE)</f>
        <v>0.43000000000000005</v>
      </c>
      <c r="AF119" s="19">
        <f>VLOOKUP($A119,'[3]Congest May01-Oct01'!$A$1:$I$65536,COLUMN('[3]Congest May01-Oct01'!I$1:I$65536),FALSE)-VLOOKUP($E119,'[3]Congest May01-Oct01'!$A$1:$I$65536,COLUMN('[3]Congest May01-Oct01'!I$1:I$65536),FALSE)</f>
        <v>1.86</v>
      </c>
      <c r="AG119" s="23">
        <f t="shared" si="7"/>
        <v>930.97999999999979</v>
      </c>
      <c r="AI119" s="32">
        <v>34919.599999999999</v>
      </c>
      <c r="AJ119" s="32">
        <f t="shared" si="12"/>
        <v>2774</v>
      </c>
      <c r="AK119" s="32">
        <f t="shared" si="13"/>
        <v>-32145.599999999999</v>
      </c>
      <c r="AL119" s="32"/>
      <c r="AQ119" s="19"/>
    </row>
    <row r="120" spans="1:43" x14ac:dyDescent="0.25">
      <c r="A120" s="3">
        <v>23603</v>
      </c>
      <c r="B120" s="3" t="s">
        <v>66</v>
      </c>
      <c r="C120" s="3" t="str">
        <f>+VLOOKUP(A120,[3]Congest!$A$1:$C$65536,3,FALSE)</f>
        <v>GENESE</v>
      </c>
      <c r="D120" s="3"/>
      <c r="E120" s="7">
        <v>23606</v>
      </c>
      <c r="F120" s="4" t="s">
        <v>67</v>
      </c>
      <c r="G120" s="3" t="str">
        <f>+VLOOKUP(E120,[3]Congest!$A$1:$C$65536,3,FALSE)</f>
        <v>CENTRL</v>
      </c>
      <c r="H120" s="7">
        <v>30</v>
      </c>
      <c r="I120" s="7">
        <v>30</v>
      </c>
      <c r="O120" s="57">
        <f>VLOOKUP($A120,'[3]Congest May00-Oct00'!$A$1:$I$65536,COLUMN('[3]Congest May00-Oct00'!D$1:D$65536),FALSE)-VLOOKUP($E120,'[3]Congest May00-Oct00'!$A$1:$I$65536,COLUMN('[3]Congest May00-Oct00'!D$1:D$65536),FALSE)</f>
        <v>507.58999999999992</v>
      </c>
      <c r="P120" s="19">
        <f>VLOOKUP($A120,'[3]Congest May00-Oct00'!$A$1:$I$65536,COLUMN('[3]Congest May00-Oct00'!E$1:E$65536),FALSE)-VLOOKUP($E120,'[3]Congest May00-Oct00'!$A$1:$I$65536,COLUMN('[3]Congest May00-Oct00'!E$1:E$65536),FALSE)</f>
        <v>-710.76</v>
      </c>
      <c r="Q120" s="19">
        <f>VLOOKUP($A120,'[3]Congest May00-Oct00'!$A$1:$I$65536,COLUMN('[3]Congest May00-Oct00'!F$1:F$65536),FALSE)-VLOOKUP($E120,'[3]Congest May00-Oct00'!$A$1:$I$65536,COLUMN('[3]Congest May00-Oct00'!F$1:F$65536),FALSE)</f>
        <v>3103.8499999999995</v>
      </c>
      <c r="R120" s="19">
        <f>VLOOKUP($A120,'[3]Congest May00-Oct00'!$A$1:$I$65536,COLUMN('[3]Congest May00-Oct00'!G$1:G$65536),FALSE)-VLOOKUP($E120,'[3]Congest May00-Oct00'!$A$1:$I$65536,COLUMN('[3]Congest May00-Oct00'!G$1:G$65536),FALSE)</f>
        <v>586.21</v>
      </c>
      <c r="S120" s="19">
        <f>VLOOKUP($A120,'[3]Congest May00-Oct00'!$A$1:$I$65536,COLUMN('[3]Congest May00-Oct00'!H$1:H$65536),FALSE)-VLOOKUP($E120,'[3]Congest May00-Oct00'!$A$1:$I$65536,COLUMN('[3]Congest May00-Oct00'!H$1:H$65536),FALSE)</f>
        <v>-81.359999999999985</v>
      </c>
      <c r="T120" s="19">
        <f>VLOOKUP($A120,'[3]Congest May00-Oct00'!$A$1:$I$65536,COLUMN('[3]Congest May00-Oct00'!I$1:I$65536),FALSE)-VLOOKUP($E120,'[3]Congest May00-Oct00'!$A$1:$I$65536,COLUMN('[3]Congest May00-Oct00'!I$1:I$65536),FALSE)</f>
        <v>953.64</v>
      </c>
      <c r="U120" s="53">
        <f>VLOOKUP($A120,'[3]Congest Nov00-Apr01'!$A$1:$I$65536,COLUMN('[3]Congest Nov00-Apr01'!D$1:D$65536),FALSE)-VLOOKUP($E120,'[3]Congest Nov00-Apr01'!$A$1:$I$65536,COLUMN('[3]Congest Nov00-Apr01'!D$1:D$65536),FALSE)</f>
        <v>-93.859999999999985</v>
      </c>
      <c r="V120" s="53">
        <f>VLOOKUP($A120,'[3]Congest Nov00-Apr01'!$A$1:$I$65536,COLUMN('[3]Congest Nov00-Apr01'!E$1:E$65536),FALSE)-VLOOKUP($E120,'[3]Congest Nov00-Apr01'!$A$1:$I$65536,COLUMN('[3]Congest Nov00-Apr01'!E$1:E$65536),FALSE)</f>
        <v>-31.230000000000018</v>
      </c>
      <c r="W120" s="53">
        <f>VLOOKUP($A120,'[3]Congest Nov00-Apr01'!$A$1:$I$65536,COLUMN('[3]Congest Nov00-Apr01'!F$1:F$65536),FALSE)-VLOOKUP($E120,'[3]Congest Nov00-Apr01'!$A$1:$I$65536,COLUMN('[3]Congest Nov00-Apr01'!F$1:F$65536),FALSE)</f>
        <v>-118.68999999999983</v>
      </c>
      <c r="X120" s="53">
        <f>VLOOKUP($A120,'[3]Congest Nov00-Apr01'!$A$1:$I$65536,COLUMN('[3]Congest Nov00-Apr01'!G$1:G$65536),FALSE)-VLOOKUP($E120,'[3]Congest Nov00-Apr01'!$A$1:$I$65536,COLUMN('[3]Congest Nov00-Apr01'!G$1:G$65536),FALSE)</f>
        <v>-49.47999999999999</v>
      </c>
      <c r="Y120" s="53">
        <f>VLOOKUP($A120,'[3]Congest Nov00-Apr01'!$A$1:$I$65536,COLUMN('[3]Congest Nov00-Apr01'!H$1:H$65536),FALSE)-VLOOKUP($E120,'[3]Congest Nov00-Apr01'!$A$1:$I$65536,COLUMN('[3]Congest Nov00-Apr01'!H$1:H$65536),FALSE)</f>
        <v>-95.669999999999987</v>
      </c>
      <c r="Z120" s="53">
        <f>VLOOKUP($A120,'[3]Congest Nov00-Apr01'!$A$1:$I$65536,COLUMN('[3]Congest Nov00-Apr01'!I$1:I$65536),FALSE)-VLOOKUP($E120,'[3]Congest Nov00-Apr01'!$A$1:$I$65536,COLUMN('[3]Congest Nov00-Apr01'!I$1:I$65536),FALSE)</f>
        <v>-27.61999999999999</v>
      </c>
      <c r="AA120" s="19">
        <f>VLOOKUP($A120,'[3]Congest May01-Oct01'!$A$1:$I$65536,COLUMN('[3]Congest May01-Oct01'!D$1:D$65536),FALSE)-VLOOKUP($E120,'[3]Congest May01-Oct01'!$A$1:$I$65536,COLUMN('[3]Congest May01-Oct01'!D$1:D$65536),FALSE)</f>
        <v>4.6799999999999784</v>
      </c>
      <c r="AB120" s="19">
        <f>VLOOKUP($A120,'[3]Congest May01-Oct01'!$A$1:$I$65536,COLUMN('[3]Congest May01-Oct01'!E$1:E$65536),FALSE)-VLOOKUP($E120,'[3]Congest May01-Oct01'!$A$1:$I$65536,COLUMN('[3]Congest May01-Oct01'!E$1:E$65536),FALSE)</f>
        <v>68.039999999999992</v>
      </c>
      <c r="AC120" s="19">
        <f>VLOOKUP($A120,'[3]Congest May01-Oct01'!$A$1:$I$65536,COLUMN('[3]Congest May01-Oct01'!F$1:F$65536),FALSE)-VLOOKUP($E120,'[3]Congest May01-Oct01'!$A$1:$I$65536,COLUMN('[3]Congest May01-Oct01'!F$1:F$65536),FALSE)</f>
        <v>-32.520000000000003</v>
      </c>
      <c r="AD120" s="19">
        <f>VLOOKUP($A120,'[3]Congest May01-Oct01'!$A$1:$I$65536,COLUMN('[3]Congest May01-Oct01'!G$1:G$65536),FALSE)-VLOOKUP($E120,'[3]Congest May01-Oct01'!$A$1:$I$65536,COLUMN('[3]Congest May01-Oct01'!G$1:G$65536),FALSE)</f>
        <v>-40.22</v>
      </c>
      <c r="AE120" s="19">
        <f>VLOOKUP($A120,'[3]Congest May01-Oct01'!$A$1:$I$65536,COLUMN('[3]Congest May01-Oct01'!H$1:H$65536),FALSE)-VLOOKUP($E120,'[3]Congest May01-Oct01'!$A$1:$I$65536,COLUMN('[3]Congest May01-Oct01'!H$1:H$65536),FALSE)</f>
        <v>0</v>
      </c>
      <c r="AF120" s="19">
        <f>VLOOKUP($A120,'[3]Congest May01-Oct01'!$A$1:$I$65536,COLUMN('[3]Congest May01-Oct01'!I$1:I$65536),FALSE)-VLOOKUP($E120,'[3]Congest May01-Oct01'!$A$1:$I$65536,COLUMN('[3]Congest May01-Oct01'!I$1:I$65536),FALSE)</f>
        <v>24.830000000000002</v>
      </c>
      <c r="AG120" s="23">
        <f t="shared" si="7"/>
        <v>455.71000000000004</v>
      </c>
      <c r="AI120" s="32">
        <v>21657.1</v>
      </c>
      <c r="AJ120" s="32">
        <f t="shared" si="12"/>
        <v>-0.60000000000094644</v>
      </c>
      <c r="AK120" s="32">
        <f t="shared" si="13"/>
        <v>-21657.7</v>
      </c>
      <c r="AL120" s="32"/>
      <c r="AQ120" s="19"/>
    </row>
    <row r="121" spans="1:43" x14ac:dyDescent="0.25">
      <c r="A121" s="3">
        <v>23603</v>
      </c>
      <c r="B121" s="3" t="s">
        <v>66</v>
      </c>
      <c r="C121" s="3" t="str">
        <f>+VLOOKUP(A121,[3]Congest!$A$1:$C$65536,3,FALSE)</f>
        <v>GENESE</v>
      </c>
      <c r="D121" s="3"/>
      <c r="E121" s="7">
        <v>23783</v>
      </c>
      <c r="F121" s="4" t="s">
        <v>68</v>
      </c>
      <c r="G121" s="3" t="str">
        <f>+VLOOKUP(E121,[3]Congest!$A$1:$C$65536,3,FALSE)</f>
        <v>CENTRL</v>
      </c>
      <c r="H121" s="7">
        <v>10</v>
      </c>
      <c r="I121" s="7">
        <v>10</v>
      </c>
      <c r="O121" s="57">
        <f>VLOOKUP($A121,'[3]Congest May00-Oct00'!$A$1:$I$65536,COLUMN('[3]Congest May00-Oct00'!D$1:D$65536),FALSE)-VLOOKUP($E121,'[3]Congest May00-Oct00'!$A$1:$I$65536,COLUMN('[3]Congest May00-Oct00'!D$1:D$65536),FALSE)</f>
        <v>183.55999999999995</v>
      </c>
      <c r="P121" s="19">
        <f>VLOOKUP($A121,'[3]Congest May00-Oct00'!$A$1:$I$65536,COLUMN('[3]Congest May00-Oct00'!E$1:E$65536),FALSE)-VLOOKUP($E121,'[3]Congest May00-Oct00'!$A$1:$I$65536,COLUMN('[3]Congest May00-Oct00'!E$1:E$65536),FALSE)</f>
        <v>-643.65000000000032</v>
      </c>
      <c r="Q121" s="19">
        <f>VLOOKUP($A121,'[3]Congest May00-Oct00'!$A$1:$I$65536,COLUMN('[3]Congest May00-Oct00'!F$1:F$65536),FALSE)-VLOOKUP($E121,'[3]Congest May00-Oct00'!$A$1:$I$65536,COLUMN('[3]Congest May00-Oct00'!F$1:F$65536),FALSE)</f>
        <v>1726.4500000000005</v>
      </c>
      <c r="R121" s="19">
        <f>VLOOKUP($A121,'[3]Congest May00-Oct00'!$A$1:$I$65536,COLUMN('[3]Congest May00-Oct00'!G$1:G$65536),FALSE)-VLOOKUP($E121,'[3]Congest May00-Oct00'!$A$1:$I$65536,COLUMN('[3]Congest May00-Oct00'!G$1:G$65536),FALSE)</f>
        <v>249.23000000000002</v>
      </c>
      <c r="S121" s="19">
        <f>VLOOKUP($A121,'[3]Congest May00-Oct00'!$A$1:$I$65536,COLUMN('[3]Congest May00-Oct00'!H$1:H$65536),FALSE)-VLOOKUP($E121,'[3]Congest May00-Oct00'!$A$1:$I$65536,COLUMN('[3]Congest May00-Oct00'!H$1:H$65536),FALSE)</f>
        <v>-83.570000000000022</v>
      </c>
      <c r="T121" s="19">
        <f>VLOOKUP($A121,'[3]Congest May00-Oct00'!$A$1:$I$65536,COLUMN('[3]Congest May00-Oct00'!I$1:I$65536),FALSE)-VLOOKUP($E121,'[3]Congest May00-Oct00'!$A$1:$I$65536,COLUMN('[3]Congest May00-Oct00'!I$1:I$65536),FALSE)</f>
        <v>565.82000000000005</v>
      </c>
      <c r="U121" s="53">
        <f>VLOOKUP($A121,'[3]Congest Nov00-Apr01'!$A$1:$I$65536,COLUMN('[3]Congest Nov00-Apr01'!D$1:D$65536),FALSE)-VLOOKUP($E121,'[3]Congest Nov00-Apr01'!$A$1:$I$65536,COLUMN('[3]Congest Nov00-Apr01'!D$1:D$65536),FALSE)</f>
        <v>-92.670000000000016</v>
      </c>
      <c r="V121" s="53">
        <f>VLOOKUP($A121,'[3]Congest Nov00-Apr01'!$A$1:$I$65536,COLUMN('[3]Congest Nov00-Apr01'!E$1:E$65536),FALSE)-VLOOKUP($E121,'[3]Congest Nov00-Apr01'!$A$1:$I$65536,COLUMN('[3]Congest Nov00-Apr01'!E$1:E$65536),FALSE)</f>
        <v>-30.080000000000013</v>
      </c>
      <c r="W121" s="53">
        <f>VLOOKUP($A121,'[3]Congest Nov00-Apr01'!$A$1:$I$65536,COLUMN('[3]Congest Nov00-Apr01'!F$1:F$65536),FALSE)-VLOOKUP($E121,'[3]Congest Nov00-Apr01'!$A$1:$I$65536,COLUMN('[3]Congest Nov00-Apr01'!F$1:F$65536),FALSE)</f>
        <v>-111.78999999999988</v>
      </c>
      <c r="X121" s="53">
        <f>VLOOKUP($A121,'[3]Congest Nov00-Apr01'!$A$1:$I$65536,COLUMN('[3]Congest Nov00-Apr01'!G$1:G$65536),FALSE)-VLOOKUP($E121,'[3]Congest Nov00-Apr01'!$A$1:$I$65536,COLUMN('[3]Congest Nov00-Apr01'!G$1:G$65536),FALSE)</f>
        <v>-54.28</v>
      </c>
      <c r="Y121" s="53">
        <f>VLOOKUP($A121,'[3]Congest Nov00-Apr01'!$A$1:$I$65536,COLUMN('[3]Congest Nov00-Apr01'!H$1:H$65536),FALSE)-VLOOKUP($E121,'[3]Congest Nov00-Apr01'!$A$1:$I$65536,COLUMN('[3]Congest Nov00-Apr01'!H$1:H$65536),FALSE)</f>
        <v>-93.539999999999992</v>
      </c>
      <c r="Z121" s="53">
        <f>VLOOKUP($A121,'[3]Congest Nov00-Apr01'!$A$1:$I$65536,COLUMN('[3]Congest Nov00-Apr01'!I$1:I$65536),FALSE)-VLOOKUP($E121,'[3]Congest Nov00-Apr01'!$A$1:$I$65536,COLUMN('[3]Congest Nov00-Apr01'!I$1:I$65536),FALSE)</f>
        <v>-27.189999999999991</v>
      </c>
      <c r="AA121" s="19">
        <f>VLOOKUP($A121,'[3]Congest May01-Oct01'!$A$1:$I$65536,COLUMN('[3]Congest May01-Oct01'!D$1:D$65536),FALSE)-VLOOKUP($E121,'[3]Congest May01-Oct01'!$A$1:$I$65536,COLUMN('[3]Congest May01-Oct01'!D$1:D$65536),FALSE)</f>
        <v>4.7499999999999574</v>
      </c>
      <c r="AB121" s="19">
        <f>VLOOKUP($A121,'[3]Congest May01-Oct01'!$A$1:$I$65536,COLUMN('[3]Congest May01-Oct01'!E$1:E$65536),FALSE)-VLOOKUP($E121,'[3]Congest May01-Oct01'!$A$1:$I$65536,COLUMN('[3]Congest May01-Oct01'!E$1:E$65536),FALSE)</f>
        <v>14.86999999999998</v>
      </c>
      <c r="AC121" s="19">
        <f>VLOOKUP($A121,'[3]Congest May01-Oct01'!$A$1:$I$65536,COLUMN('[3]Congest May01-Oct01'!F$1:F$65536),FALSE)-VLOOKUP($E121,'[3]Congest May01-Oct01'!$A$1:$I$65536,COLUMN('[3]Congest May01-Oct01'!F$1:F$65536),FALSE)</f>
        <v>-32</v>
      </c>
      <c r="AD121" s="19">
        <f>VLOOKUP($A121,'[3]Congest May01-Oct01'!$A$1:$I$65536,COLUMN('[3]Congest May01-Oct01'!G$1:G$65536),FALSE)-VLOOKUP($E121,'[3]Congest May01-Oct01'!$A$1:$I$65536,COLUMN('[3]Congest May01-Oct01'!G$1:G$65536),FALSE)</f>
        <v>-36.959999999999994</v>
      </c>
      <c r="AE121" s="19">
        <f>VLOOKUP($A121,'[3]Congest May01-Oct01'!$A$1:$I$65536,COLUMN('[3]Congest May01-Oct01'!H$1:H$65536),FALSE)-VLOOKUP($E121,'[3]Congest May01-Oct01'!$A$1:$I$65536,COLUMN('[3]Congest May01-Oct01'!H$1:H$65536),FALSE)</f>
        <v>0</v>
      </c>
      <c r="AF121" s="19">
        <f>VLOOKUP($A121,'[3]Congest May01-Oct01'!$A$1:$I$65536,COLUMN('[3]Congest May01-Oct01'!I$1:I$65536),FALSE)-VLOOKUP($E121,'[3]Congest May01-Oct01'!$A$1:$I$65536,COLUMN('[3]Congest May01-Oct01'!I$1:I$65536),FALSE)</f>
        <v>14.15</v>
      </c>
      <c r="AG121" s="23">
        <f t="shared" si="7"/>
        <v>23.36000000000007</v>
      </c>
      <c r="AI121" s="32">
        <v>5328.3</v>
      </c>
      <c r="AJ121" s="32">
        <f t="shared" si="12"/>
        <v>-493.4000000000006</v>
      </c>
      <c r="AK121" s="32">
        <f t="shared" si="13"/>
        <v>-5821.7000000000007</v>
      </c>
      <c r="AL121" s="32"/>
      <c r="AQ121" s="19"/>
    </row>
    <row r="122" spans="1:43" x14ac:dyDescent="0.25">
      <c r="A122" s="3">
        <v>23603</v>
      </c>
      <c r="B122" s="3" t="s">
        <v>66</v>
      </c>
      <c r="C122" s="3" t="str">
        <f>+VLOOKUP(A122,[3]Congest!$A$1:$C$65536,3,FALSE)</f>
        <v>GENESE</v>
      </c>
      <c r="D122" s="3"/>
      <c r="E122" s="7">
        <v>23791</v>
      </c>
      <c r="F122" s="4" t="s">
        <v>69</v>
      </c>
      <c r="G122" s="3" t="str">
        <f>+VLOOKUP(E122,[3]Congest!$A$1:$C$65536,3,FALSE)</f>
        <v>WEST</v>
      </c>
      <c r="H122" s="7">
        <v>10</v>
      </c>
      <c r="I122" s="7">
        <v>10</v>
      </c>
      <c r="O122" s="57">
        <f>VLOOKUP($A122,'[3]Congest May00-Oct00'!$A$1:$I$65536,COLUMN('[3]Congest May00-Oct00'!D$1:D$65536),FALSE)-VLOOKUP($E122,'[3]Congest May00-Oct00'!$A$1:$I$65536,COLUMN('[3]Congest May00-Oct00'!D$1:D$65536),FALSE)</f>
        <v>201.81999999999994</v>
      </c>
      <c r="P122" s="19">
        <f>VLOOKUP($A122,'[3]Congest May00-Oct00'!$A$1:$I$65536,COLUMN('[3]Congest May00-Oct00'!E$1:E$65536),FALSE)-VLOOKUP($E122,'[3]Congest May00-Oct00'!$A$1:$I$65536,COLUMN('[3]Congest May00-Oct00'!E$1:E$65536),FALSE)</f>
        <v>780.44999999999936</v>
      </c>
      <c r="Q122" s="19">
        <f>VLOOKUP($A122,'[3]Congest May00-Oct00'!$A$1:$I$65536,COLUMN('[3]Congest May00-Oct00'!F$1:F$65536),FALSE)-VLOOKUP($E122,'[3]Congest May00-Oct00'!$A$1:$I$65536,COLUMN('[3]Congest May00-Oct00'!F$1:F$65536),FALSE)</f>
        <v>406.4399999999996</v>
      </c>
      <c r="R122" s="19">
        <f>VLOOKUP($A122,'[3]Congest May00-Oct00'!$A$1:$I$65536,COLUMN('[3]Congest May00-Oct00'!G$1:G$65536),FALSE)-VLOOKUP($E122,'[3]Congest May00-Oct00'!$A$1:$I$65536,COLUMN('[3]Congest May00-Oct00'!G$1:G$65536),FALSE)</f>
        <v>383.91000000000008</v>
      </c>
      <c r="S122" s="19">
        <f>VLOOKUP($A122,'[3]Congest May00-Oct00'!$A$1:$I$65536,COLUMN('[3]Congest May00-Oct00'!H$1:H$65536),FALSE)-VLOOKUP($E122,'[3]Congest May00-Oct00'!$A$1:$I$65536,COLUMN('[3]Congest May00-Oct00'!H$1:H$65536),FALSE)</f>
        <v>50.879999999999882</v>
      </c>
      <c r="T122" s="19">
        <f>VLOOKUP($A122,'[3]Congest May00-Oct00'!$A$1:$I$65536,COLUMN('[3]Congest May00-Oct00'!I$1:I$65536),FALSE)-VLOOKUP($E122,'[3]Congest May00-Oct00'!$A$1:$I$65536,COLUMN('[3]Congest May00-Oct00'!I$1:I$65536),FALSE)</f>
        <v>28.549999999999983</v>
      </c>
      <c r="U122" s="53">
        <f>VLOOKUP($A122,'[3]Congest Nov00-Apr01'!$A$1:$I$65536,COLUMN('[3]Congest Nov00-Apr01'!D$1:D$65536),FALSE)-VLOOKUP($E122,'[3]Congest Nov00-Apr01'!$A$1:$I$65536,COLUMN('[3]Congest Nov00-Apr01'!D$1:D$65536),FALSE)</f>
        <v>65.789999999999992</v>
      </c>
      <c r="V122" s="53">
        <f>VLOOKUP($A122,'[3]Congest Nov00-Apr01'!$A$1:$I$65536,COLUMN('[3]Congest Nov00-Apr01'!E$1:E$65536),FALSE)-VLOOKUP($E122,'[3]Congest Nov00-Apr01'!$A$1:$I$65536,COLUMN('[3]Congest Nov00-Apr01'!E$1:E$65536),FALSE)</f>
        <v>6.6699999999999875</v>
      </c>
      <c r="W122" s="53">
        <f>VLOOKUP($A122,'[3]Congest Nov00-Apr01'!$A$1:$I$65536,COLUMN('[3]Congest Nov00-Apr01'!F$1:F$65536),FALSE)-VLOOKUP($E122,'[3]Congest Nov00-Apr01'!$A$1:$I$65536,COLUMN('[3]Congest Nov00-Apr01'!F$1:F$65536),FALSE)</f>
        <v>81.420000000000186</v>
      </c>
      <c r="X122" s="53">
        <f>VLOOKUP($A122,'[3]Congest Nov00-Apr01'!$A$1:$I$65536,COLUMN('[3]Congest Nov00-Apr01'!G$1:G$65536),FALSE)-VLOOKUP($E122,'[3]Congest Nov00-Apr01'!$A$1:$I$65536,COLUMN('[3]Congest Nov00-Apr01'!G$1:G$65536),FALSE)</f>
        <v>47.429999999999978</v>
      </c>
      <c r="Y122" s="53">
        <f>VLOOKUP($A122,'[3]Congest Nov00-Apr01'!$A$1:$I$65536,COLUMN('[3]Congest Nov00-Apr01'!H$1:H$65536),FALSE)-VLOOKUP($E122,'[3]Congest Nov00-Apr01'!$A$1:$I$65536,COLUMN('[3]Congest Nov00-Apr01'!H$1:H$65536),FALSE)</f>
        <v>58.94</v>
      </c>
      <c r="Z122" s="53">
        <f>VLOOKUP($A122,'[3]Congest Nov00-Apr01'!$A$1:$I$65536,COLUMN('[3]Congest Nov00-Apr01'!I$1:I$65536),FALSE)-VLOOKUP($E122,'[3]Congest Nov00-Apr01'!$A$1:$I$65536,COLUMN('[3]Congest Nov00-Apr01'!I$1:I$65536),FALSE)</f>
        <v>15.720000000000006</v>
      </c>
      <c r="AA122" s="19">
        <f>VLOOKUP($A122,'[3]Congest May01-Oct01'!$A$1:$I$65536,COLUMN('[3]Congest May01-Oct01'!D$1:D$65536),FALSE)-VLOOKUP($E122,'[3]Congest May01-Oct01'!$A$1:$I$65536,COLUMN('[3]Congest May01-Oct01'!D$1:D$65536),FALSE)</f>
        <v>-153.93000000000006</v>
      </c>
      <c r="AB122" s="19">
        <f>VLOOKUP($A122,'[3]Congest May01-Oct01'!$A$1:$I$65536,COLUMN('[3]Congest May01-Oct01'!E$1:E$65536),FALSE)-VLOOKUP($E122,'[3]Congest May01-Oct01'!$A$1:$I$65536,COLUMN('[3]Congest May01-Oct01'!E$1:E$65536),FALSE)</f>
        <v>85.039999999999992</v>
      </c>
      <c r="AC122" s="19">
        <f>VLOOKUP($A122,'[3]Congest May01-Oct01'!$A$1:$I$65536,COLUMN('[3]Congest May01-Oct01'!F$1:F$65536),FALSE)-VLOOKUP($E122,'[3]Congest May01-Oct01'!$A$1:$I$65536,COLUMN('[3]Congest May01-Oct01'!F$1:F$65536),FALSE)</f>
        <v>25.650000000000006</v>
      </c>
      <c r="AD122" s="19">
        <f>VLOOKUP($A122,'[3]Congest May01-Oct01'!$A$1:$I$65536,COLUMN('[3]Congest May01-Oct01'!G$1:G$65536),FALSE)-VLOOKUP($E122,'[3]Congest May01-Oct01'!$A$1:$I$65536,COLUMN('[3]Congest May01-Oct01'!G$1:G$65536),FALSE)</f>
        <v>51.44</v>
      </c>
      <c r="AE122" s="19">
        <f>VLOOKUP($A122,'[3]Congest May01-Oct01'!$A$1:$I$65536,COLUMN('[3]Congest May01-Oct01'!H$1:H$65536),FALSE)-VLOOKUP($E122,'[3]Congest May01-Oct01'!$A$1:$I$65536,COLUMN('[3]Congest May01-Oct01'!H$1:H$65536),FALSE)</f>
        <v>0</v>
      </c>
      <c r="AF122" s="19">
        <f>VLOOKUP($A122,'[3]Congest May01-Oct01'!$A$1:$I$65536,COLUMN('[3]Congest May01-Oct01'!I$1:I$65536),FALSE)-VLOOKUP($E122,'[3]Congest May01-Oct01'!$A$1:$I$65536,COLUMN('[3]Congest May01-Oct01'!I$1:I$65536),FALSE)</f>
        <v>0.97000000000000008</v>
      </c>
      <c r="AG122" s="23">
        <f t="shared" si="7"/>
        <v>363.59999999999997</v>
      </c>
      <c r="AI122" s="32">
        <v>7270</v>
      </c>
      <c r="AJ122" s="32">
        <f t="shared" si="12"/>
        <v>81.999999999999318</v>
      </c>
      <c r="AK122" s="32">
        <f t="shared" si="13"/>
        <v>-7188.0000000000009</v>
      </c>
      <c r="AL122" s="32"/>
      <c r="AQ122" s="19"/>
    </row>
    <row r="123" spans="1:43" x14ac:dyDescent="0.25">
      <c r="A123" s="3">
        <v>23610</v>
      </c>
      <c r="B123" s="3" t="s">
        <v>54</v>
      </c>
      <c r="C123" s="3" t="str">
        <f>+VLOOKUP(A123,[3]Congest!$A$1:$C$65536,3,FALSE)</f>
        <v>HUD VL</v>
      </c>
      <c r="D123" s="3"/>
      <c r="E123" s="7">
        <v>23611</v>
      </c>
      <c r="F123" s="4" t="s">
        <v>70</v>
      </c>
      <c r="G123" s="3" t="str">
        <f>+VLOOKUP(E123,[3]Congest!$A$1:$C$65536,3,FALSE)</f>
        <v>HUD VL</v>
      </c>
      <c r="H123" s="7">
        <v>40</v>
      </c>
      <c r="I123" s="7">
        <v>40</v>
      </c>
      <c r="O123" s="57">
        <f>VLOOKUP($A123,'[3]Congest May00-Oct00'!$A$1:$I$65536,COLUMN('[3]Congest May00-Oct00'!D$1:D$65536),FALSE)-VLOOKUP($E123,'[3]Congest May00-Oct00'!$A$1:$I$65536,COLUMN('[3]Congest May00-Oct00'!D$1:D$65536),FALSE)</f>
        <v>424.44000000000051</v>
      </c>
      <c r="P123" s="19">
        <f>VLOOKUP($A123,'[3]Congest May00-Oct00'!$A$1:$I$65536,COLUMN('[3]Congest May00-Oct00'!E$1:E$65536),FALSE)-VLOOKUP($E123,'[3]Congest May00-Oct00'!$A$1:$I$65536,COLUMN('[3]Congest May00-Oct00'!E$1:E$65536),FALSE)</f>
        <v>796.35000000000582</v>
      </c>
      <c r="Q123" s="19">
        <f>VLOOKUP($A123,'[3]Congest May00-Oct00'!$A$1:$I$65536,COLUMN('[3]Congest May00-Oct00'!F$1:F$65536),FALSE)-VLOOKUP($E123,'[3]Congest May00-Oct00'!$A$1:$I$65536,COLUMN('[3]Congest May00-Oct00'!F$1:F$65536),FALSE)</f>
        <v>288.39999999999236</v>
      </c>
      <c r="R123" s="19">
        <f>VLOOKUP($A123,'[3]Congest May00-Oct00'!$A$1:$I$65536,COLUMN('[3]Congest May00-Oct00'!G$1:G$65536),FALSE)-VLOOKUP($E123,'[3]Congest May00-Oct00'!$A$1:$I$65536,COLUMN('[3]Congest May00-Oct00'!G$1:G$65536),FALSE)</f>
        <v>-375.99999999999636</v>
      </c>
      <c r="S123" s="19">
        <f>VLOOKUP($A123,'[3]Congest May00-Oct00'!$A$1:$I$65536,COLUMN('[3]Congest May00-Oct00'!H$1:H$65536),FALSE)-VLOOKUP($E123,'[3]Congest May00-Oct00'!$A$1:$I$65536,COLUMN('[3]Congest May00-Oct00'!H$1:H$65536),FALSE)</f>
        <v>31.750000000000909</v>
      </c>
      <c r="T123" s="19">
        <f>VLOOKUP($A123,'[3]Congest May00-Oct00'!$A$1:$I$65536,COLUMN('[3]Congest May00-Oct00'!I$1:I$65536),FALSE)-VLOOKUP($E123,'[3]Congest May00-Oct00'!$A$1:$I$65536,COLUMN('[3]Congest May00-Oct00'!I$1:I$65536),FALSE)</f>
        <v>109.21999999999991</v>
      </c>
      <c r="U123" s="53">
        <f>VLOOKUP($A123,'[3]Congest Nov00-Apr01'!$A$1:$I$65536,COLUMN('[3]Congest Nov00-Apr01'!D$1:D$65536),FALSE)-VLOOKUP($E123,'[3]Congest Nov00-Apr01'!$A$1:$I$65536,COLUMN('[3]Congest Nov00-Apr01'!D$1:D$65536),FALSE)</f>
        <v>203.59000000000015</v>
      </c>
      <c r="V123" s="53">
        <f>VLOOKUP($A123,'[3]Congest Nov00-Apr01'!$A$1:$I$65536,COLUMN('[3]Congest Nov00-Apr01'!E$1:E$65536),FALSE)-VLOOKUP($E123,'[3]Congest Nov00-Apr01'!$A$1:$I$65536,COLUMN('[3]Congest Nov00-Apr01'!E$1:E$65536),FALSE)</f>
        <v>44.920000000000073</v>
      </c>
      <c r="W123" s="53">
        <f>VLOOKUP($A123,'[3]Congest Nov00-Apr01'!$A$1:$I$65536,COLUMN('[3]Congest Nov00-Apr01'!F$1:F$65536),FALSE)-VLOOKUP($E123,'[3]Congest Nov00-Apr01'!$A$1:$I$65536,COLUMN('[3]Congest Nov00-Apr01'!F$1:F$65536),FALSE)</f>
        <v>203.43000000000029</v>
      </c>
      <c r="X123" s="53">
        <f>VLOOKUP($A123,'[3]Congest Nov00-Apr01'!$A$1:$I$65536,COLUMN('[3]Congest Nov00-Apr01'!G$1:G$65536),FALSE)-VLOOKUP($E123,'[3]Congest Nov00-Apr01'!$A$1:$I$65536,COLUMN('[3]Congest Nov00-Apr01'!G$1:G$65536),FALSE)</f>
        <v>140.72000000000025</v>
      </c>
      <c r="Y123" s="53">
        <f>VLOOKUP($A123,'[3]Congest Nov00-Apr01'!$A$1:$I$65536,COLUMN('[3]Congest Nov00-Apr01'!H$1:H$65536),FALSE)-VLOOKUP($E123,'[3]Congest Nov00-Apr01'!$A$1:$I$65536,COLUMN('[3]Congest Nov00-Apr01'!H$1:H$65536),FALSE)</f>
        <v>71.949999999998909</v>
      </c>
      <c r="Z123" s="53">
        <f>VLOOKUP($A123,'[3]Congest Nov00-Apr01'!$A$1:$I$65536,COLUMN('[3]Congest Nov00-Apr01'!I$1:I$65536),FALSE)-VLOOKUP($E123,'[3]Congest Nov00-Apr01'!$A$1:$I$65536,COLUMN('[3]Congest Nov00-Apr01'!I$1:I$65536),FALSE)</f>
        <v>23.049999999999955</v>
      </c>
      <c r="AA123" s="19">
        <f>VLOOKUP($A123,'[3]Congest May01-Oct01'!$A$1:$I$65536,COLUMN('[3]Congest May01-Oct01'!D$1:D$65536),FALSE)-VLOOKUP($E123,'[3]Congest May01-Oct01'!$A$1:$I$65536,COLUMN('[3]Congest May01-Oct01'!D$1:D$65536),FALSE)</f>
        <v>-83.140000000000327</v>
      </c>
      <c r="AB123" s="19">
        <f>VLOOKUP($A123,'[3]Congest May01-Oct01'!$A$1:$I$65536,COLUMN('[3]Congest May01-Oct01'!E$1:E$65536),FALSE)-VLOOKUP($E123,'[3]Congest May01-Oct01'!$A$1:$I$65536,COLUMN('[3]Congest May01-Oct01'!E$1:E$65536),FALSE)</f>
        <v>-820.0600000000004</v>
      </c>
      <c r="AC123" s="19">
        <f>VLOOKUP($A123,'[3]Congest May01-Oct01'!$A$1:$I$65536,COLUMN('[3]Congest May01-Oct01'!F$1:F$65536),FALSE)-VLOOKUP($E123,'[3]Congest May01-Oct01'!$A$1:$I$65536,COLUMN('[3]Congest May01-Oct01'!F$1:F$65536),FALSE)</f>
        <v>-388.78000000000043</v>
      </c>
      <c r="AD123" s="19">
        <f>VLOOKUP($A123,'[3]Congest May01-Oct01'!$A$1:$I$65536,COLUMN('[3]Congest May01-Oct01'!G$1:G$65536),FALSE)-VLOOKUP($E123,'[3]Congest May01-Oct01'!$A$1:$I$65536,COLUMN('[3]Congest May01-Oct01'!G$1:G$65536),FALSE)</f>
        <v>108.15000000000032</v>
      </c>
      <c r="AE123" s="19">
        <f>VLOOKUP($A123,'[3]Congest May01-Oct01'!$A$1:$I$65536,COLUMN('[3]Congest May01-Oct01'!H$1:H$65536),FALSE)-VLOOKUP($E123,'[3]Congest May01-Oct01'!$A$1:$I$65536,COLUMN('[3]Congest May01-Oct01'!H$1:H$65536),FALSE)</f>
        <v>1.69</v>
      </c>
      <c r="AF123" s="19">
        <f>VLOOKUP($A123,'[3]Congest May01-Oct01'!$A$1:$I$65536,COLUMN('[3]Congest May01-Oct01'!I$1:I$65536),FALSE)-VLOOKUP($E123,'[3]Congest May01-Oct01'!$A$1:$I$65536,COLUMN('[3]Congest May01-Oct01'!I$1:I$65536),FALSE)</f>
        <v>-3.6799999999999997</v>
      </c>
      <c r="AG123" s="23">
        <f t="shared" si="7"/>
        <v>-355.20000000000039</v>
      </c>
      <c r="AI123" s="32">
        <v>16646.2</v>
      </c>
      <c r="AJ123" s="32">
        <f t="shared" si="12"/>
        <v>-47285.600000000035</v>
      </c>
      <c r="AK123" s="32">
        <f t="shared" si="13"/>
        <v>-63931.800000000032</v>
      </c>
      <c r="AL123" s="32"/>
      <c r="AQ123" s="19"/>
    </row>
    <row r="124" spans="1:43" x14ac:dyDescent="0.25">
      <c r="A124" s="3">
        <v>23619</v>
      </c>
      <c r="B124" s="3" t="s">
        <v>71</v>
      </c>
      <c r="C124" s="3" t="str">
        <f>+VLOOKUP(A124,[3]Congest!$A$1:$C$65536,3,FALSE)</f>
        <v>GENESE</v>
      </c>
      <c r="D124" s="3"/>
      <c r="E124" s="7">
        <v>23557</v>
      </c>
      <c r="F124" s="4" t="s">
        <v>42</v>
      </c>
      <c r="G124" s="3" t="str">
        <f>+VLOOKUP(E124,[3]Congest!$A$1:$C$65536,3,FALSE)</f>
        <v>WEST</v>
      </c>
      <c r="H124" s="7">
        <v>30</v>
      </c>
      <c r="I124" s="7">
        <v>30</v>
      </c>
      <c r="O124" s="57">
        <f>VLOOKUP($A124,'[3]Congest May00-Oct00'!$A$1:$I$65536,COLUMN('[3]Congest May00-Oct00'!D$1:D$65536),FALSE)-VLOOKUP($E124,'[3]Congest May00-Oct00'!$A$1:$I$65536,COLUMN('[3]Congest May00-Oct00'!D$1:D$65536),FALSE)</f>
        <v>223.69999999999993</v>
      </c>
      <c r="P124" s="19">
        <f>VLOOKUP($A124,'[3]Congest May00-Oct00'!$A$1:$I$65536,COLUMN('[3]Congest May00-Oct00'!E$1:E$65536),FALSE)-VLOOKUP($E124,'[3]Congest May00-Oct00'!$A$1:$I$65536,COLUMN('[3]Congest May00-Oct00'!E$1:E$65536),FALSE)</f>
        <v>844.49999999999955</v>
      </c>
      <c r="Q124" s="19">
        <f>VLOOKUP($A124,'[3]Congest May00-Oct00'!$A$1:$I$65536,COLUMN('[3]Congest May00-Oct00'!F$1:F$65536),FALSE)-VLOOKUP($E124,'[3]Congest May00-Oct00'!$A$1:$I$65536,COLUMN('[3]Congest May00-Oct00'!F$1:F$65536),FALSE)</f>
        <v>519.85000000000014</v>
      </c>
      <c r="R124" s="19">
        <f>VLOOKUP($A124,'[3]Congest May00-Oct00'!$A$1:$I$65536,COLUMN('[3]Congest May00-Oct00'!G$1:G$65536),FALSE)-VLOOKUP($E124,'[3]Congest May00-Oct00'!$A$1:$I$65536,COLUMN('[3]Congest May00-Oct00'!G$1:G$65536),FALSE)</f>
        <v>642.04999999999995</v>
      </c>
      <c r="S124" s="19">
        <f>VLOOKUP($A124,'[3]Congest May00-Oct00'!$A$1:$I$65536,COLUMN('[3]Congest May00-Oct00'!H$1:H$65536),FALSE)-VLOOKUP($E124,'[3]Congest May00-Oct00'!$A$1:$I$65536,COLUMN('[3]Congest May00-Oct00'!H$1:H$65536),FALSE)</f>
        <v>56.78999999999985</v>
      </c>
      <c r="T124" s="19">
        <f>VLOOKUP($A124,'[3]Congest May00-Oct00'!$A$1:$I$65536,COLUMN('[3]Congest May00-Oct00'!I$1:I$65536),FALSE)-VLOOKUP($E124,'[3]Congest May00-Oct00'!$A$1:$I$65536,COLUMN('[3]Congest May00-Oct00'!I$1:I$65536),FALSE)</f>
        <v>30.259999999999962</v>
      </c>
      <c r="U124" s="53">
        <f>VLOOKUP($A124,'[3]Congest Nov00-Apr01'!$A$1:$I$65536,COLUMN('[3]Congest Nov00-Apr01'!D$1:D$65536),FALSE)-VLOOKUP($E124,'[3]Congest Nov00-Apr01'!$A$1:$I$65536,COLUMN('[3]Congest Nov00-Apr01'!D$1:D$65536),FALSE)</f>
        <v>73.240000000000009</v>
      </c>
      <c r="V124" s="53">
        <f>VLOOKUP($A124,'[3]Congest Nov00-Apr01'!$A$1:$I$65536,COLUMN('[3]Congest Nov00-Apr01'!E$1:E$65536),FALSE)-VLOOKUP($E124,'[3]Congest Nov00-Apr01'!$A$1:$I$65536,COLUMN('[3]Congest Nov00-Apr01'!E$1:E$65536),FALSE)</f>
        <v>7.8600000000000279</v>
      </c>
      <c r="W124" s="53">
        <f>VLOOKUP($A124,'[3]Congest Nov00-Apr01'!$A$1:$I$65536,COLUMN('[3]Congest Nov00-Apr01'!F$1:F$65536),FALSE)-VLOOKUP($E124,'[3]Congest Nov00-Apr01'!$A$1:$I$65536,COLUMN('[3]Congest Nov00-Apr01'!F$1:F$65536),FALSE)</f>
        <v>91.64999999999992</v>
      </c>
      <c r="X124" s="53">
        <f>VLOOKUP($A124,'[3]Congest Nov00-Apr01'!$A$1:$I$65536,COLUMN('[3]Congest Nov00-Apr01'!G$1:G$65536),FALSE)-VLOOKUP($E124,'[3]Congest Nov00-Apr01'!$A$1:$I$65536,COLUMN('[3]Congest Nov00-Apr01'!G$1:G$65536),FALSE)</f>
        <v>54.040000000000077</v>
      </c>
      <c r="Y124" s="53">
        <f>VLOOKUP($A124,'[3]Congest Nov00-Apr01'!$A$1:$I$65536,COLUMN('[3]Congest Nov00-Apr01'!H$1:H$65536),FALSE)-VLOOKUP($E124,'[3]Congest Nov00-Apr01'!$A$1:$I$65536,COLUMN('[3]Congest Nov00-Apr01'!H$1:H$65536),FALSE)</f>
        <v>67.259999999999962</v>
      </c>
      <c r="Z124" s="53">
        <f>VLOOKUP($A124,'[3]Congest Nov00-Apr01'!$A$1:$I$65536,COLUMN('[3]Congest Nov00-Apr01'!I$1:I$65536),FALSE)-VLOOKUP($E124,'[3]Congest Nov00-Apr01'!$A$1:$I$65536,COLUMN('[3]Congest Nov00-Apr01'!I$1:I$65536),FALSE)</f>
        <v>17.980000000000004</v>
      </c>
      <c r="AA124" s="19">
        <f>VLOOKUP($A124,'[3]Congest May01-Oct01'!$A$1:$I$65536,COLUMN('[3]Congest May01-Oct01'!D$1:D$65536),FALSE)-VLOOKUP($E124,'[3]Congest May01-Oct01'!$A$1:$I$65536,COLUMN('[3]Congest May01-Oct01'!D$1:D$65536),FALSE)</f>
        <v>-89.9</v>
      </c>
      <c r="AB124" s="19">
        <f>VLOOKUP($A124,'[3]Congest May01-Oct01'!$A$1:$I$65536,COLUMN('[3]Congest May01-Oct01'!E$1:E$65536),FALSE)-VLOOKUP($E124,'[3]Congest May01-Oct01'!$A$1:$I$65536,COLUMN('[3]Congest May01-Oct01'!E$1:E$65536),FALSE)</f>
        <v>97.31</v>
      </c>
      <c r="AC124" s="19">
        <f>VLOOKUP($A124,'[3]Congest May01-Oct01'!$A$1:$I$65536,COLUMN('[3]Congest May01-Oct01'!F$1:F$65536),FALSE)-VLOOKUP($E124,'[3]Congest May01-Oct01'!$A$1:$I$65536,COLUMN('[3]Congest May01-Oct01'!F$1:F$65536),FALSE)</f>
        <v>28.099999999999994</v>
      </c>
      <c r="AD124" s="19">
        <f>VLOOKUP($A124,'[3]Congest May01-Oct01'!$A$1:$I$65536,COLUMN('[3]Congest May01-Oct01'!G$1:G$65536),FALSE)-VLOOKUP($E124,'[3]Congest May01-Oct01'!$A$1:$I$65536,COLUMN('[3]Congest May01-Oct01'!G$1:G$65536),FALSE)</f>
        <v>70.210000000000008</v>
      </c>
      <c r="AE124" s="19">
        <f>VLOOKUP($A124,'[3]Congest May01-Oct01'!$A$1:$I$65536,COLUMN('[3]Congest May01-Oct01'!H$1:H$65536),FALSE)-VLOOKUP($E124,'[3]Congest May01-Oct01'!$A$1:$I$65536,COLUMN('[3]Congest May01-Oct01'!H$1:H$65536),FALSE)</f>
        <v>0</v>
      </c>
      <c r="AF124" s="19">
        <f>VLOOKUP($A124,'[3]Congest May01-Oct01'!$A$1:$I$65536,COLUMN('[3]Congest May01-Oct01'!I$1:I$65536),FALSE)-VLOOKUP($E124,'[3]Congest May01-Oct01'!$A$1:$I$65536,COLUMN('[3]Congest May01-Oct01'!I$1:I$65536),FALSE)</f>
        <v>1.0499999999999998</v>
      </c>
      <c r="AG124" s="23">
        <f t="shared" si="7"/>
        <v>504.79999999999984</v>
      </c>
      <c r="AI124" s="32">
        <v>27839.3</v>
      </c>
      <c r="AJ124" s="32">
        <f t="shared" si="12"/>
        <v>3171.6</v>
      </c>
      <c r="AK124" s="32">
        <f t="shared" si="13"/>
        <v>-24667.7</v>
      </c>
      <c r="AL124" s="32"/>
      <c r="AQ124" s="19"/>
    </row>
    <row r="125" spans="1:43" x14ac:dyDescent="0.25">
      <c r="A125" s="3">
        <v>23619</v>
      </c>
      <c r="B125" s="3" t="s">
        <v>71</v>
      </c>
      <c r="C125" s="3" t="str">
        <f>+VLOOKUP(A125,[3]Congest!$A$1:$C$65536,3,FALSE)</f>
        <v>GENESE</v>
      </c>
      <c r="D125" s="3"/>
      <c r="E125" s="7">
        <v>23766</v>
      </c>
      <c r="F125" s="4" t="s">
        <v>72</v>
      </c>
      <c r="G125" s="3" t="str">
        <f>+VLOOKUP(E125,[3]Congest!$A$1:$C$65536,3,FALSE)</f>
        <v>CENTRL</v>
      </c>
      <c r="H125" s="7">
        <v>25</v>
      </c>
      <c r="I125" s="7">
        <v>25</v>
      </c>
      <c r="O125" s="57">
        <f>VLOOKUP($A125,'[3]Congest May00-Oct00'!$A$1:$I$65536,COLUMN('[3]Congest May00-Oct00'!D$1:D$65536),FALSE)-VLOOKUP($E125,'[3]Congest May00-Oct00'!$A$1:$I$65536,COLUMN('[3]Congest May00-Oct00'!D$1:D$65536),FALSE)</f>
        <v>93.920000000000073</v>
      </c>
      <c r="P125" s="19">
        <f>VLOOKUP($A125,'[3]Congest May00-Oct00'!$A$1:$I$65536,COLUMN('[3]Congest May00-Oct00'!E$1:E$65536),FALSE)-VLOOKUP($E125,'[3]Congest May00-Oct00'!$A$1:$I$65536,COLUMN('[3]Congest May00-Oct00'!E$1:E$65536),FALSE)</f>
        <v>-639.95000000000005</v>
      </c>
      <c r="Q125" s="19">
        <f>VLOOKUP($A125,'[3]Congest May00-Oct00'!$A$1:$I$65536,COLUMN('[3]Congest May00-Oct00'!F$1:F$65536),FALSE)-VLOOKUP($E125,'[3]Congest May00-Oct00'!$A$1:$I$65536,COLUMN('[3]Congest May00-Oct00'!F$1:F$65536),FALSE)</f>
        <v>1257.8099999999997</v>
      </c>
      <c r="R125" s="19">
        <f>VLOOKUP($A125,'[3]Congest May00-Oct00'!$A$1:$I$65536,COLUMN('[3]Congest May00-Oct00'!G$1:G$65536),FALSE)-VLOOKUP($E125,'[3]Congest May00-Oct00'!$A$1:$I$65536,COLUMN('[3]Congest May00-Oct00'!G$1:G$65536),FALSE)</f>
        <v>142.26999999999998</v>
      </c>
      <c r="S125" s="19">
        <f>VLOOKUP($A125,'[3]Congest May00-Oct00'!$A$1:$I$65536,COLUMN('[3]Congest May00-Oct00'!H$1:H$65536),FALSE)-VLOOKUP($E125,'[3]Congest May00-Oct00'!$A$1:$I$65536,COLUMN('[3]Congest May00-Oct00'!H$1:H$65536),FALSE)</f>
        <v>-79.560000000000088</v>
      </c>
      <c r="T125" s="19">
        <f>VLOOKUP($A125,'[3]Congest May00-Oct00'!$A$1:$I$65536,COLUMN('[3]Congest May00-Oct00'!I$1:I$65536),FALSE)-VLOOKUP($E125,'[3]Congest May00-Oct00'!$A$1:$I$65536,COLUMN('[3]Congest May00-Oct00'!I$1:I$65536),FALSE)</f>
        <v>420.42999999999995</v>
      </c>
      <c r="U125" s="53">
        <f>VLOOKUP($A125,'[3]Congest Nov00-Apr01'!$A$1:$I$65536,COLUMN('[3]Congest Nov00-Apr01'!D$1:D$65536),FALSE)-VLOOKUP($E125,'[3]Congest Nov00-Apr01'!$A$1:$I$65536,COLUMN('[3]Congest Nov00-Apr01'!D$1:D$65536),FALSE)</f>
        <v>-87.84000000000006</v>
      </c>
      <c r="V125" s="53">
        <f>VLOOKUP($A125,'[3]Congest Nov00-Apr01'!$A$1:$I$65536,COLUMN('[3]Congest Nov00-Apr01'!E$1:E$65536),FALSE)-VLOOKUP($E125,'[3]Congest Nov00-Apr01'!$A$1:$I$65536,COLUMN('[3]Congest Nov00-Apr01'!E$1:E$65536),FALSE)</f>
        <v>-25.110000000000014</v>
      </c>
      <c r="W125" s="53">
        <f>VLOOKUP($A125,'[3]Congest Nov00-Apr01'!$A$1:$I$65536,COLUMN('[3]Congest Nov00-Apr01'!F$1:F$65536),FALSE)-VLOOKUP($E125,'[3]Congest Nov00-Apr01'!$A$1:$I$65536,COLUMN('[3]Congest Nov00-Apr01'!F$1:F$65536),FALSE)</f>
        <v>-108.87999999999997</v>
      </c>
      <c r="X125" s="53">
        <f>VLOOKUP($A125,'[3]Congest Nov00-Apr01'!$A$1:$I$65536,COLUMN('[3]Congest Nov00-Apr01'!G$1:G$65536),FALSE)-VLOOKUP($E125,'[3]Congest Nov00-Apr01'!$A$1:$I$65536,COLUMN('[3]Congest Nov00-Apr01'!G$1:G$65536),FALSE)</f>
        <v>-54.749999999999943</v>
      </c>
      <c r="Y125" s="53">
        <f>VLOOKUP($A125,'[3]Congest Nov00-Apr01'!$A$1:$I$65536,COLUMN('[3]Congest Nov00-Apr01'!H$1:H$65536),FALSE)-VLOOKUP($E125,'[3]Congest Nov00-Apr01'!$A$1:$I$65536,COLUMN('[3]Congest Nov00-Apr01'!H$1:H$65536),FALSE)</f>
        <v>-91.310000000000031</v>
      </c>
      <c r="Z125" s="53">
        <f>VLOOKUP($A125,'[3]Congest Nov00-Apr01'!$A$1:$I$65536,COLUMN('[3]Congest Nov00-Apr01'!I$1:I$65536),FALSE)-VLOOKUP($E125,'[3]Congest Nov00-Apr01'!$A$1:$I$65536,COLUMN('[3]Congest Nov00-Apr01'!I$1:I$65536),FALSE)</f>
        <v>-26.93</v>
      </c>
      <c r="AA125" s="19">
        <f>VLOOKUP($A125,'[3]Congest May01-Oct01'!$A$1:$I$65536,COLUMN('[3]Congest May01-Oct01'!D$1:D$65536),FALSE)-VLOOKUP($E125,'[3]Congest May01-Oct01'!$A$1:$I$65536,COLUMN('[3]Congest May01-Oct01'!D$1:D$65536),FALSE)</f>
        <v>3.289999999999992</v>
      </c>
      <c r="AB125" s="19">
        <f>VLOOKUP($A125,'[3]Congest May01-Oct01'!$A$1:$I$65536,COLUMN('[3]Congest May01-Oct01'!E$1:E$65536),FALSE)-VLOOKUP($E125,'[3]Congest May01-Oct01'!$A$1:$I$65536,COLUMN('[3]Congest May01-Oct01'!E$1:E$65536),FALSE)</f>
        <v>-13.69</v>
      </c>
      <c r="AC125" s="19">
        <f>VLOOKUP($A125,'[3]Congest May01-Oct01'!$A$1:$I$65536,COLUMN('[3]Congest May01-Oct01'!F$1:F$65536),FALSE)-VLOOKUP($E125,'[3]Congest May01-Oct01'!$A$1:$I$65536,COLUMN('[3]Congest May01-Oct01'!F$1:F$65536),FALSE)</f>
        <v>-31.200000000000003</v>
      </c>
      <c r="AD125" s="19">
        <f>VLOOKUP($A125,'[3]Congest May01-Oct01'!$A$1:$I$65536,COLUMN('[3]Congest May01-Oct01'!G$1:G$65536),FALSE)-VLOOKUP($E125,'[3]Congest May01-Oct01'!$A$1:$I$65536,COLUMN('[3]Congest May01-Oct01'!G$1:G$65536),FALSE)</f>
        <v>-35.499999999999972</v>
      </c>
      <c r="AE125" s="19">
        <f>VLOOKUP($A125,'[3]Congest May01-Oct01'!$A$1:$I$65536,COLUMN('[3]Congest May01-Oct01'!H$1:H$65536),FALSE)-VLOOKUP($E125,'[3]Congest May01-Oct01'!$A$1:$I$65536,COLUMN('[3]Congest May01-Oct01'!H$1:H$65536),FALSE)</f>
        <v>0</v>
      </c>
      <c r="AF125" s="19">
        <f>VLOOKUP($A125,'[3]Congest May01-Oct01'!$A$1:$I$65536,COLUMN('[3]Congest May01-Oct01'!I$1:I$65536),FALSE)-VLOOKUP($E125,'[3]Congest May01-Oct01'!$A$1:$I$65536,COLUMN('[3]Congest May01-Oct01'!I$1:I$65536),FALSE)</f>
        <v>10.32</v>
      </c>
      <c r="AG125" s="23">
        <f t="shared" si="7"/>
        <v>-131.05000000000013</v>
      </c>
      <c r="AI125" s="32">
        <v>6750</v>
      </c>
      <c r="AJ125" s="32">
        <f t="shared" si="12"/>
        <v>-1927.4999999999995</v>
      </c>
      <c r="AK125" s="32">
        <f t="shared" si="13"/>
        <v>-8677.5</v>
      </c>
      <c r="AL125" s="32"/>
      <c r="AQ125" s="19"/>
    </row>
    <row r="126" spans="1:43" x14ac:dyDescent="0.25">
      <c r="A126" s="3">
        <v>23619</v>
      </c>
      <c r="B126" s="3" t="s">
        <v>71</v>
      </c>
      <c r="C126" s="3" t="str">
        <f>+VLOOKUP(A126,[3]Congest!$A$1:$C$65536,3,FALSE)</f>
        <v>GENESE</v>
      </c>
      <c r="D126" s="3"/>
      <c r="E126" s="7">
        <v>23783</v>
      </c>
      <c r="F126" s="4" t="s">
        <v>68</v>
      </c>
      <c r="G126" s="3" t="str">
        <f>+VLOOKUP(E126,[3]Congest!$A$1:$C$65536,3,FALSE)</f>
        <v>CENTRL</v>
      </c>
      <c r="H126" s="7">
        <v>31</v>
      </c>
      <c r="I126" s="7">
        <v>31</v>
      </c>
      <c r="O126" s="57">
        <f>VLOOKUP($A126,'[3]Congest May00-Oct00'!$A$1:$I$65536,COLUMN('[3]Congest May00-Oct00'!D$1:D$65536),FALSE)-VLOOKUP($E126,'[3]Congest May00-Oct00'!$A$1:$I$65536,COLUMN('[3]Congest May00-Oct00'!D$1:D$65536),FALSE)</f>
        <v>173.80999999999995</v>
      </c>
      <c r="P126" s="19">
        <f>VLOOKUP($A126,'[3]Congest May00-Oct00'!$A$1:$I$65536,COLUMN('[3]Congest May00-Oct00'!E$1:E$65536),FALSE)-VLOOKUP($E126,'[3]Congest May00-Oct00'!$A$1:$I$65536,COLUMN('[3]Congest May00-Oct00'!E$1:E$65536),FALSE)</f>
        <v>-673.44000000000028</v>
      </c>
      <c r="Q126" s="19">
        <f>VLOOKUP($A126,'[3]Congest May00-Oct00'!$A$1:$I$65536,COLUMN('[3]Congest May00-Oct00'!F$1:F$65536),FALSE)-VLOOKUP($E126,'[3]Congest May00-Oct00'!$A$1:$I$65536,COLUMN('[3]Congest May00-Oct00'!F$1:F$65536),FALSE)</f>
        <v>1713.8000000000004</v>
      </c>
      <c r="R126" s="19">
        <f>VLOOKUP($A126,'[3]Congest May00-Oct00'!$A$1:$I$65536,COLUMN('[3]Congest May00-Oct00'!G$1:G$65536),FALSE)-VLOOKUP($E126,'[3]Congest May00-Oct00'!$A$1:$I$65536,COLUMN('[3]Congest May00-Oct00'!G$1:G$65536),FALSE)</f>
        <v>247.03999999999996</v>
      </c>
      <c r="S126" s="19">
        <f>VLOOKUP($A126,'[3]Congest May00-Oct00'!$A$1:$I$65536,COLUMN('[3]Congest May00-Oct00'!H$1:H$65536),FALSE)-VLOOKUP($E126,'[3]Congest May00-Oct00'!$A$1:$I$65536,COLUMN('[3]Congest May00-Oct00'!H$1:H$65536),FALSE)</f>
        <v>-85.940000000000083</v>
      </c>
      <c r="T126" s="19">
        <f>VLOOKUP($A126,'[3]Congest May00-Oct00'!$A$1:$I$65536,COLUMN('[3]Congest May00-Oct00'!I$1:I$65536),FALSE)-VLOOKUP($E126,'[3]Congest May00-Oct00'!$A$1:$I$65536,COLUMN('[3]Congest May00-Oct00'!I$1:I$65536),FALSE)</f>
        <v>561.54999999999995</v>
      </c>
      <c r="U126" s="53">
        <f>VLOOKUP($A126,'[3]Congest Nov00-Apr01'!$A$1:$I$65536,COLUMN('[3]Congest Nov00-Apr01'!D$1:D$65536),FALSE)-VLOOKUP($E126,'[3]Congest Nov00-Apr01'!$A$1:$I$65536,COLUMN('[3]Congest Nov00-Apr01'!D$1:D$65536),FALSE)</f>
        <v>-96.790000000000049</v>
      </c>
      <c r="V126" s="53">
        <f>VLOOKUP($A126,'[3]Congest Nov00-Apr01'!$A$1:$I$65536,COLUMN('[3]Congest Nov00-Apr01'!E$1:E$65536),FALSE)-VLOOKUP($E126,'[3]Congest Nov00-Apr01'!$A$1:$I$65536,COLUMN('[3]Congest Nov00-Apr01'!E$1:E$65536),FALSE)</f>
        <v>-30.5</v>
      </c>
      <c r="W126" s="53">
        <f>VLOOKUP($A126,'[3]Congest Nov00-Apr01'!$A$1:$I$65536,COLUMN('[3]Congest Nov00-Apr01'!F$1:F$65536),FALSE)-VLOOKUP($E126,'[3]Congest Nov00-Apr01'!$A$1:$I$65536,COLUMN('[3]Congest Nov00-Apr01'!F$1:F$65536),FALSE)</f>
        <v>-115.71000000000001</v>
      </c>
      <c r="X126" s="53">
        <f>VLOOKUP($A126,'[3]Congest Nov00-Apr01'!$A$1:$I$65536,COLUMN('[3]Congest Nov00-Apr01'!G$1:G$65536),FALSE)-VLOOKUP($E126,'[3]Congest Nov00-Apr01'!$A$1:$I$65536,COLUMN('[3]Congest Nov00-Apr01'!G$1:G$65536),FALSE)</f>
        <v>-56.369999999999976</v>
      </c>
      <c r="Y126" s="53">
        <f>VLOOKUP($A126,'[3]Congest Nov00-Apr01'!$A$1:$I$65536,COLUMN('[3]Congest Nov00-Apr01'!H$1:H$65536),FALSE)-VLOOKUP($E126,'[3]Congest Nov00-Apr01'!$A$1:$I$65536,COLUMN('[3]Congest Nov00-Apr01'!H$1:H$65536),FALSE)</f>
        <v>-97.050000000000011</v>
      </c>
      <c r="Z126" s="53">
        <f>VLOOKUP($A126,'[3]Congest Nov00-Apr01'!$A$1:$I$65536,COLUMN('[3]Congest Nov00-Apr01'!I$1:I$65536),FALSE)-VLOOKUP($E126,'[3]Congest Nov00-Apr01'!$A$1:$I$65536,COLUMN('[3]Congest Nov00-Apr01'!I$1:I$65536),FALSE)</f>
        <v>-27.97</v>
      </c>
      <c r="AA126" s="19">
        <f>VLOOKUP($A126,'[3]Congest May01-Oct01'!$A$1:$I$65536,COLUMN('[3]Congest May01-Oct01'!D$1:D$65536),FALSE)-VLOOKUP($E126,'[3]Congest May01-Oct01'!$A$1:$I$65536,COLUMN('[3]Congest May01-Oct01'!D$1:D$65536),FALSE)</f>
        <v>-1.1600000000000108</v>
      </c>
      <c r="AB126" s="19">
        <f>VLOOKUP($A126,'[3]Congest May01-Oct01'!$A$1:$I$65536,COLUMN('[3]Congest May01-Oct01'!E$1:E$65536),FALSE)-VLOOKUP($E126,'[3]Congest May01-Oct01'!$A$1:$I$65536,COLUMN('[3]Congest May01-Oct01'!E$1:E$65536),FALSE)</f>
        <v>11.11999999999998</v>
      </c>
      <c r="AC126" s="19">
        <f>VLOOKUP($A126,'[3]Congest May01-Oct01'!$A$1:$I$65536,COLUMN('[3]Congest May01-Oct01'!F$1:F$65536),FALSE)-VLOOKUP($E126,'[3]Congest May01-Oct01'!$A$1:$I$65536,COLUMN('[3]Congest May01-Oct01'!F$1:F$65536),FALSE)</f>
        <v>-32.19</v>
      </c>
      <c r="AD126" s="19">
        <f>VLOOKUP($A126,'[3]Congest May01-Oct01'!$A$1:$I$65536,COLUMN('[3]Congest May01-Oct01'!G$1:G$65536),FALSE)-VLOOKUP($E126,'[3]Congest May01-Oct01'!$A$1:$I$65536,COLUMN('[3]Congest May01-Oct01'!G$1:G$65536),FALSE)</f>
        <v>-38.119999999999962</v>
      </c>
      <c r="AE126" s="19">
        <f>VLOOKUP($A126,'[3]Congest May01-Oct01'!$A$1:$I$65536,COLUMN('[3]Congest May01-Oct01'!H$1:H$65536),FALSE)-VLOOKUP($E126,'[3]Congest May01-Oct01'!$A$1:$I$65536,COLUMN('[3]Congest May01-Oct01'!H$1:H$65536),FALSE)</f>
        <v>0</v>
      </c>
      <c r="AF126" s="19">
        <f>VLOOKUP($A126,'[3]Congest May01-Oct01'!$A$1:$I$65536,COLUMN('[3]Congest May01-Oct01'!I$1:I$65536),FALSE)-VLOOKUP($E126,'[3]Congest May01-Oct01'!$A$1:$I$65536,COLUMN('[3]Congest May01-Oct01'!I$1:I$65536),FALSE)</f>
        <v>14.14</v>
      </c>
      <c r="AG126" s="23">
        <f t="shared" si="7"/>
        <v>-9.130000000000166</v>
      </c>
      <c r="AI126" s="32">
        <v>11016.8</v>
      </c>
      <c r="AJ126" s="32">
        <f t="shared" si="12"/>
        <v>-1870.85</v>
      </c>
      <c r="AK126" s="32">
        <f t="shared" si="13"/>
        <v>-12887.65</v>
      </c>
      <c r="AL126" s="32"/>
      <c r="AQ126" s="19"/>
    </row>
    <row r="127" spans="1:43" x14ac:dyDescent="0.25">
      <c r="A127" s="3">
        <v>23619</v>
      </c>
      <c r="B127" s="3" t="s">
        <v>71</v>
      </c>
      <c r="C127" s="3" t="str">
        <f>+VLOOKUP(A127,[3]Congest!$A$1:$C$65536,3,FALSE)</f>
        <v>GENESE</v>
      </c>
      <c r="D127" s="3"/>
      <c r="E127" s="7">
        <v>23856</v>
      </c>
      <c r="F127" s="4" t="s">
        <v>40</v>
      </c>
      <c r="G127" s="3" t="str">
        <f>+VLOOKUP(E127,[3]Congest!$A$1:$C$65536,3,FALSE)</f>
        <v>CENTRL</v>
      </c>
      <c r="H127" s="7">
        <v>60</v>
      </c>
      <c r="I127" s="7">
        <v>60</v>
      </c>
      <c r="O127" s="57">
        <f>VLOOKUP($A127,'[3]Congest May00-Oct00'!$A$1:$I$65536,COLUMN('[3]Congest May00-Oct00'!D$1:D$65536),FALSE)-VLOOKUP($E127,'[3]Congest May00-Oct00'!$A$1:$I$65536,COLUMN('[3]Congest May00-Oct00'!D$1:D$65536),FALSE)</f>
        <v>76.639999999999986</v>
      </c>
      <c r="P127" s="19">
        <f>VLOOKUP($A127,'[3]Congest May00-Oct00'!$A$1:$I$65536,COLUMN('[3]Congest May00-Oct00'!E$1:E$65536),FALSE)-VLOOKUP($E127,'[3]Congest May00-Oct00'!$A$1:$I$65536,COLUMN('[3]Congest May00-Oct00'!E$1:E$65536),FALSE)</f>
        <v>-307.36000000000013</v>
      </c>
      <c r="Q127" s="19">
        <f>VLOOKUP($A127,'[3]Congest May00-Oct00'!$A$1:$I$65536,COLUMN('[3]Congest May00-Oct00'!F$1:F$65536),FALSE)-VLOOKUP($E127,'[3]Congest May00-Oct00'!$A$1:$I$65536,COLUMN('[3]Congest May00-Oct00'!F$1:F$65536),FALSE)</f>
        <v>920.64999999999986</v>
      </c>
      <c r="R127" s="19">
        <f>VLOOKUP($A127,'[3]Congest May00-Oct00'!$A$1:$I$65536,COLUMN('[3]Congest May00-Oct00'!G$1:G$65536),FALSE)-VLOOKUP($E127,'[3]Congest May00-Oct00'!$A$1:$I$65536,COLUMN('[3]Congest May00-Oct00'!G$1:G$65536),FALSE)</f>
        <v>219.47999999999979</v>
      </c>
      <c r="S127" s="19">
        <f>VLOOKUP($A127,'[3]Congest May00-Oct00'!$A$1:$I$65536,COLUMN('[3]Congest May00-Oct00'!H$1:H$65536),FALSE)-VLOOKUP($E127,'[3]Congest May00-Oct00'!$A$1:$I$65536,COLUMN('[3]Congest May00-Oct00'!H$1:H$65536),FALSE)</f>
        <v>-43.460000000000036</v>
      </c>
      <c r="T127" s="19">
        <f>VLOOKUP($A127,'[3]Congest May00-Oct00'!$A$1:$I$65536,COLUMN('[3]Congest May00-Oct00'!I$1:I$65536),FALSE)-VLOOKUP($E127,'[3]Congest May00-Oct00'!$A$1:$I$65536,COLUMN('[3]Congest May00-Oct00'!I$1:I$65536),FALSE)</f>
        <v>242.10999999999996</v>
      </c>
      <c r="U127" s="53">
        <f>VLOOKUP($A127,'[3]Congest Nov00-Apr01'!$A$1:$I$65536,COLUMN('[3]Congest Nov00-Apr01'!D$1:D$65536),FALSE)-VLOOKUP($E127,'[3]Congest Nov00-Apr01'!$A$1:$I$65536,COLUMN('[3]Congest Nov00-Apr01'!D$1:D$65536),FALSE)</f>
        <v>-43.950000000000045</v>
      </c>
      <c r="V127" s="53">
        <f>VLOOKUP($A127,'[3]Congest Nov00-Apr01'!$A$1:$I$65536,COLUMN('[3]Congest Nov00-Apr01'!E$1:E$65536),FALSE)-VLOOKUP($E127,'[3]Congest Nov00-Apr01'!$A$1:$I$65536,COLUMN('[3]Congest Nov00-Apr01'!E$1:E$65536),FALSE)</f>
        <v>-15.11</v>
      </c>
      <c r="W127" s="53">
        <f>VLOOKUP($A127,'[3]Congest Nov00-Apr01'!$A$1:$I$65536,COLUMN('[3]Congest Nov00-Apr01'!F$1:F$65536),FALSE)-VLOOKUP($E127,'[3]Congest Nov00-Apr01'!$A$1:$I$65536,COLUMN('[3]Congest Nov00-Apr01'!F$1:F$65536),FALSE)</f>
        <v>-53.370000000000061</v>
      </c>
      <c r="X127" s="53">
        <f>VLOOKUP($A127,'[3]Congest Nov00-Apr01'!$A$1:$I$65536,COLUMN('[3]Congest Nov00-Apr01'!G$1:G$65536),FALSE)-VLOOKUP($E127,'[3]Congest Nov00-Apr01'!$A$1:$I$65536,COLUMN('[3]Congest Nov00-Apr01'!G$1:G$65536),FALSE)</f>
        <v>-26.679999999999922</v>
      </c>
      <c r="Y127" s="53">
        <f>VLOOKUP($A127,'[3]Congest Nov00-Apr01'!$A$1:$I$65536,COLUMN('[3]Congest Nov00-Apr01'!H$1:H$65536),FALSE)-VLOOKUP($E127,'[3]Congest Nov00-Apr01'!$A$1:$I$65536,COLUMN('[3]Congest Nov00-Apr01'!H$1:H$65536),FALSE)</f>
        <v>-54.150000000000006</v>
      </c>
      <c r="Z127" s="53">
        <f>VLOOKUP($A127,'[3]Congest Nov00-Apr01'!$A$1:$I$65536,COLUMN('[3]Congest Nov00-Apr01'!I$1:I$65536),FALSE)-VLOOKUP($E127,'[3]Congest Nov00-Apr01'!$A$1:$I$65536,COLUMN('[3]Congest Nov00-Apr01'!I$1:I$65536),FALSE)</f>
        <v>-12.170000000000002</v>
      </c>
      <c r="AA127" s="19">
        <f>VLOOKUP($A127,'[3]Congest May01-Oct01'!$A$1:$I$65536,COLUMN('[3]Congest May01-Oct01'!D$1:D$65536),FALSE)-VLOOKUP($E127,'[3]Congest May01-Oct01'!$A$1:$I$65536,COLUMN('[3]Congest May01-Oct01'!D$1:D$65536),FALSE)</f>
        <v>25.629999999999995</v>
      </c>
      <c r="AB127" s="19">
        <f>VLOOKUP($A127,'[3]Congest May01-Oct01'!$A$1:$I$65536,COLUMN('[3]Congest May01-Oct01'!E$1:E$65536),FALSE)-VLOOKUP($E127,'[3]Congest May01-Oct01'!$A$1:$I$65536,COLUMN('[3]Congest May01-Oct01'!E$1:E$65536),FALSE)</f>
        <v>15.460000000000015</v>
      </c>
      <c r="AC127" s="19">
        <f>VLOOKUP($A127,'[3]Congest May01-Oct01'!$A$1:$I$65536,COLUMN('[3]Congest May01-Oct01'!F$1:F$65536),FALSE)-VLOOKUP($E127,'[3]Congest May01-Oct01'!$A$1:$I$65536,COLUMN('[3]Congest May01-Oct01'!F$1:F$65536),FALSE)</f>
        <v>-25.239999999999995</v>
      </c>
      <c r="AD127" s="19">
        <f>VLOOKUP($A127,'[3]Congest May01-Oct01'!$A$1:$I$65536,COLUMN('[3]Congest May01-Oct01'!G$1:G$65536),FALSE)-VLOOKUP($E127,'[3]Congest May01-Oct01'!$A$1:$I$65536,COLUMN('[3]Congest May01-Oct01'!G$1:G$65536),FALSE)</f>
        <v>-7.4599999999999511</v>
      </c>
      <c r="AE127" s="19">
        <f>VLOOKUP($A127,'[3]Congest May01-Oct01'!$A$1:$I$65536,COLUMN('[3]Congest May01-Oct01'!H$1:H$65536),FALSE)-VLOOKUP($E127,'[3]Congest May01-Oct01'!$A$1:$I$65536,COLUMN('[3]Congest May01-Oct01'!H$1:H$65536),FALSE)</f>
        <v>0</v>
      </c>
      <c r="AF127" s="19">
        <f>VLOOKUP($A127,'[3]Congest May01-Oct01'!$A$1:$I$65536,COLUMN('[3]Congest May01-Oct01'!I$1:I$65536),FALSE)-VLOOKUP($E127,'[3]Congest May01-Oct01'!$A$1:$I$65536,COLUMN('[3]Congest May01-Oct01'!I$1:I$65536),FALSE)</f>
        <v>8.3000000000000007</v>
      </c>
      <c r="AG127" s="23">
        <f t="shared" si="7"/>
        <v>1.6099999999999355</v>
      </c>
      <c r="AI127" s="32">
        <v>13171.6</v>
      </c>
      <c r="AJ127" s="32">
        <f t="shared" si="12"/>
        <v>503.40000000000384</v>
      </c>
      <c r="AK127" s="32">
        <f t="shared" si="13"/>
        <v>-12668.199999999997</v>
      </c>
      <c r="AL127" s="32"/>
      <c r="AQ127" s="19"/>
    </row>
    <row r="128" spans="1:43" x14ac:dyDescent="0.25">
      <c r="A128" s="3">
        <v>23619</v>
      </c>
      <c r="B128" s="3" t="s">
        <v>71</v>
      </c>
      <c r="C128" s="3" t="str">
        <f>+VLOOKUP(A128,[3]Congest!$A$1:$C$65536,3,FALSE)</f>
        <v>GENESE</v>
      </c>
      <c r="D128" s="3"/>
      <c r="E128" s="7">
        <v>24010</v>
      </c>
      <c r="F128" s="4" t="s">
        <v>73</v>
      </c>
      <c r="G128" s="3" t="str">
        <f>+VLOOKUP(E128,[3]Congest!$A$1:$C$65536,3,FALSE)</f>
        <v>WEST</v>
      </c>
      <c r="H128" s="7">
        <v>20</v>
      </c>
      <c r="I128" s="7">
        <v>20</v>
      </c>
      <c r="O128" s="57">
        <f>VLOOKUP($A128,'[3]Congest May00-Oct00'!$A$1:$I$65536,COLUMN('[3]Congest May00-Oct00'!D$1:D$65536),FALSE)-VLOOKUP($E128,'[3]Congest May00-Oct00'!$A$1:$I$65536,COLUMN('[3]Congest May00-Oct00'!D$1:D$65536),FALSE)</f>
        <v>223.69999999999993</v>
      </c>
      <c r="P128" s="19">
        <f>VLOOKUP($A128,'[3]Congest May00-Oct00'!$A$1:$I$65536,COLUMN('[3]Congest May00-Oct00'!E$1:E$65536),FALSE)-VLOOKUP($E128,'[3]Congest May00-Oct00'!$A$1:$I$65536,COLUMN('[3]Congest May00-Oct00'!E$1:E$65536),FALSE)</f>
        <v>872.22000000000025</v>
      </c>
      <c r="Q128" s="19">
        <f>VLOOKUP($A128,'[3]Congest May00-Oct00'!$A$1:$I$65536,COLUMN('[3]Congest May00-Oct00'!F$1:F$65536),FALSE)-VLOOKUP($E128,'[3]Congest May00-Oct00'!$A$1:$I$65536,COLUMN('[3]Congest May00-Oct00'!F$1:F$65536),FALSE)</f>
        <v>451.16999999999962</v>
      </c>
      <c r="R128" s="19">
        <f>VLOOKUP($A128,'[3]Congest May00-Oct00'!$A$1:$I$65536,COLUMN('[3]Congest May00-Oct00'!G$1:G$65536),FALSE)-VLOOKUP($E128,'[3]Congest May00-Oct00'!$A$1:$I$65536,COLUMN('[3]Congest May00-Oct00'!G$1:G$65536),FALSE)</f>
        <v>587.69999999999982</v>
      </c>
      <c r="S128" s="19">
        <f>VLOOKUP($A128,'[3]Congest May00-Oct00'!$A$1:$I$65536,COLUMN('[3]Congest May00-Oct00'!H$1:H$65536),FALSE)-VLOOKUP($E128,'[3]Congest May00-Oct00'!$A$1:$I$65536,COLUMN('[3]Congest May00-Oct00'!H$1:H$65536),FALSE)</f>
        <v>53.769999999999925</v>
      </c>
      <c r="T128" s="19">
        <f>VLOOKUP($A128,'[3]Congest May00-Oct00'!$A$1:$I$65536,COLUMN('[3]Congest May00-Oct00'!I$1:I$65536),FALSE)-VLOOKUP($E128,'[3]Congest May00-Oct00'!$A$1:$I$65536,COLUMN('[3]Congest May00-Oct00'!I$1:I$65536),FALSE)</f>
        <v>25.989999999999952</v>
      </c>
      <c r="U128" s="53">
        <f>VLOOKUP($A128,'[3]Congest Nov00-Apr01'!$A$1:$I$65536,COLUMN('[3]Congest Nov00-Apr01'!D$1:D$65536),FALSE)-VLOOKUP($E128,'[3]Congest Nov00-Apr01'!$A$1:$I$65536,COLUMN('[3]Congest Nov00-Apr01'!D$1:D$65536),FALSE)</f>
        <v>69.469999999999914</v>
      </c>
      <c r="V128" s="53">
        <f>VLOOKUP($A128,'[3]Congest Nov00-Apr01'!$A$1:$I$65536,COLUMN('[3]Congest Nov00-Apr01'!E$1:E$65536),FALSE)-VLOOKUP($E128,'[3]Congest Nov00-Apr01'!$A$1:$I$65536,COLUMN('[3]Congest Nov00-Apr01'!E$1:E$65536),FALSE)</f>
        <v>7.4400000000000119</v>
      </c>
      <c r="W128" s="53">
        <f>VLOOKUP($A128,'[3]Congest Nov00-Apr01'!$A$1:$I$65536,COLUMN('[3]Congest Nov00-Apr01'!F$1:F$65536),FALSE)-VLOOKUP($E128,'[3]Congest Nov00-Apr01'!$A$1:$I$65536,COLUMN('[3]Congest Nov00-Apr01'!F$1:F$65536),FALSE)</f>
        <v>86.989999999999952</v>
      </c>
      <c r="X128" s="53">
        <f>VLOOKUP($A128,'[3]Congest Nov00-Apr01'!$A$1:$I$65536,COLUMN('[3]Congest Nov00-Apr01'!G$1:G$65536),FALSE)-VLOOKUP($E128,'[3]Congest Nov00-Apr01'!$A$1:$I$65536,COLUMN('[3]Congest Nov00-Apr01'!G$1:G$65536),FALSE)</f>
        <v>50.629999999999995</v>
      </c>
      <c r="Y128" s="53">
        <f>VLOOKUP($A128,'[3]Congest Nov00-Apr01'!$A$1:$I$65536,COLUMN('[3]Congest Nov00-Apr01'!H$1:H$65536),FALSE)-VLOOKUP($E128,'[3]Congest Nov00-Apr01'!$A$1:$I$65536,COLUMN('[3]Congest Nov00-Apr01'!H$1:H$65536),FALSE)</f>
        <v>62.310000000000031</v>
      </c>
      <c r="Z128" s="53">
        <f>VLOOKUP($A128,'[3]Congest Nov00-Apr01'!$A$1:$I$65536,COLUMN('[3]Congest Nov00-Apr01'!I$1:I$65536),FALSE)-VLOOKUP($E128,'[3]Congest Nov00-Apr01'!$A$1:$I$65536,COLUMN('[3]Congest Nov00-Apr01'!I$1:I$65536),FALSE)</f>
        <v>17.160000000000011</v>
      </c>
      <c r="AA128" s="19">
        <f>VLOOKUP($A128,'[3]Congest May01-Oct01'!$A$1:$I$65536,COLUMN('[3]Congest May01-Oct01'!D$1:D$65536),FALSE)-VLOOKUP($E128,'[3]Congest May01-Oct01'!$A$1:$I$65536,COLUMN('[3]Congest May01-Oct01'!D$1:D$65536),FALSE)</f>
        <v>-133.04</v>
      </c>
      <c r="AB128" s="19">
        <f>VLOOKUP($A128,'[3]Congest May01-Oct01'!$A$1:$I$65536,COLUMN('[3]Congest May01-Oct01'!E$1:E$65536),FALSE)-VLOOKUP($E128,'[3]Congest May01-Oct01'!$A$1:$I$65536,COLUMN('[3]Congest May01-Oct01'!E$1:E$65536),FALSE)</f>
        <v>93.02000000000001</v>
      </c>
      <c r="AC128" s="19">
        <f>VLOOKUP($A128,'[3]Congest May01-Oct01'!$A$1:$I$65536,COLUMN('[3]Congest May01-Oct01'!F$1:F$65536),FALSE)-VLOOKUP($E128,'[3]Congest May01-Oct01'!$A$1:$I$65536,COLUMN('[3]Congest May01-Oct01'!F$1:F$65536),FALSE)</f>
        <v>27.78</v>
      </c>
      <c r="AD128" s="19">
        <f>VLOOKUP($A128,'[3]Congest May01-Oct01'!$A$1:$I$65536,COLUMN('[3]Congest May01-Oct01'!G$1:G$65536),FALSE)-VLOOKUP($E128,'[3]Congest May01-Oct01'!$A$1:$I$65536,COLUMN('[3]Congest May01-Oct01'!G$1:G$65536),FALSE)</f>
        <v>48.29000000000002</v>
      </c>
      <c r="AE128" s="19">
        <f>VLOOKUP($A128,'[3]Congest May01-Oct01'!$A$1:$I$65536,COLUMN('[3]Congest May01-Oct01'!H$1:H$65536),FALSE)-VLOOKUP($E128,'[3]Congest May01-Oct01'!$A$1:$I$65536,COLUMN('[3]Congest May01-Oct01'!H$1:H$65536),FALSE)</f>
        <v>0</v>
      </c>
      <c r="AF128" s="19">
        <f>VLOOKUP($A128,'[3]Congest May01-Oct01'!$A$1:$I$65536,COLUMN('[3]Congest May01-Oct01'!I$1:I$65536),FALSE)-VLOOKUP($E128,'[3]Congest May01-Oct01'!$A$1:$I$65536,COLUMN('[3]Congest May01-Oct01'!I$1:I$65536),FALSE)</f>
        <v>0.96999999999999986</v>
      </c>
      <c r="AG128" s="23">
        <f t="shared" si="7"/>
        <v>409.80999999999989</v>
      </c>
      <c r="AI128" s="32">
        <v>18745.5</v>
      </c>
      <c r="AJ128" s="32">
        <f t="shared" si="12"/>
        <v>721.0000000000008</v>
      </c>
      <c r="AK128" s="32">
        <f t="shared" si="13"/>
        <v>-18024.5</v>
      </c>
      <c r="AL128" s="32"/>
      <c r="AQ128" s="19"/>
    </row>
    <row r="129" spans="1:43" x14ac:dyDescent="0.25">
      <c r="A129" s="3">
        <v>23620</v>
      </c>
      <c r="B129" s="3" t="s">
        <v>74</v>
      </c>
      <c r="C129" s="3" t="str">
        <f>+VLOOKUP(A129,[3]Congest!$A$1:$C$65536,3,FALSE)</f>
        <v>N.Y.C.</v>
      </c>
      <c r="D129" s="3"/>
      <c r="E129" s="7">
        <v>23513</v>
      </c>
      <c r="F129" s="4" t="s">
        <v>1</v>
      </c>
      <c r="G129" s="3" t="str">
        <f>+VLOOKUP(E129,[3]Congest!$A$1:$C$65536,3,FALSE)</f>
        <v>N.Y.C.</v>
      </c>
      <c r="H129" s="9">
        <v>20</v>
      </c>
      <c r="I129" s="9">
        <v>20</v>
      </c>
      <c r="O129" s="57">
        <f>VLOOKUP($A129,'[3]Congest May00-Oct00'!$A$1:$I$65536,COLUMN('[3]Congest May00-Oct00'!D$1:D$65536),FALSE)-VLOOKUP($E129,'[3]Congest May00-Oct00'!$A$1:$I$65536,COLUMN('[3]Congest May00-Oct00'!D$1:D$65536),FALSE)</f>
        <v>6583.75</v>
      </c>
      <c r="P129" s="19">
        <f>VLOOKUP($A129,'[3]Congest May00-Oct00'!$A$1:$I$65536,COLUMN('[3]Congest May00-Oct00'!E$1:E$65536),FALSE)-VLOOKUP($E129,'[3]Congest May00-Oct00'!$A$1:$I$65536,COLUMN('[3]Congest May00-Oct00'!E$1:E$65536),FALSE)</f>
        <v>4243.8099999999995</v>
      </c>
      <c r="Q129" s="19">
        <f>VLOOKUP($A129,'[3]Congest May00-Oct00'!$A$1:$I$65536,COLUMN('[3]Congest May00-Oct00'!F$1:F$65536),FALSE)-VLOOKUP($E129,'[3]Congest May00-Oct00'!$A$1:$I$65536,COLUMN('[3]Congest May00-Oct00'!F$1:F$65536),FALSE)</f>
        <v>-1906.3499999999967</v>
      </c>
      <c r="R129" s="19">
        <f>VLOOKUP($A129,'[3]Congest May00-Oct00'!$A$1:$I$65536,COLUMN('[3]Congest May00-Oct00'!G$1:G$65536),FALSE)-VLOOKUP($E129,'[3]Congest May00-Oct00'!$A$1:$I$65536,COLUMN('[3]Congest May00-Oct00'!G$1:G$65536),FALSE)</f>
        <v>-4023.1200000000008</v>
      </c>
      <c r="S129" s="19">
        <f>VLOOKUP($A129,'[3]Congest May00-Oct00'!$A$1:$I$65536,COLUMN('[3]Congest May00-Oct00'!H$1:H$65536),FALSE)-VLOOKUP($E129,'[3]Congest May00-Oct00'!$A$1:$I$65536,COLUMN('[3]Congest May00-Oct00'!H$1:H$65536),FALSE)</f>
        <v>0.39999999999918145</v>
      </c>
      <c r="T129" s="19">
        <f>VLOOKUP($A129,'[3]Congest May00-Oct00'!$A$1:$I$65536,COLUMN('[3]Congest May00-Oct00'!I$1:I$65536),FALSE)-VLOOKUP($E129,'[3]Congest May00-Oct00'!$A$1:$I$65536,COLUMN('[3]Congest May00-Oct00'!I$1:I$65536),FALSE)</f>
        <v>1.5</v>
      </c>
      <c r="U129" s="53">
        <f>VLOOKUP($A129,'[3]Congest Nov00-Apr01'!$A$1:$I$65536,COLUMN('[3]Congest Nov00-Apr01'!D$1:D$65536),FALSE)-VLOOKUP($E129,'[3]Congest Nov00-Apr01'!$A$1:$I$65536,COLUMN('[3]Congest Nov00-Apr01'!D$1:D$65536),FALSE)</f>
        <v>3.8400000000001455</v>
      </c>
      <c r="V129" s="53">
        <f>VLOOKUP($A129,'[3]Congest Nov00-Apr01'!$A$1:$I$65536,COLUMN('[3]Congest Nov00-Apr01'!E$1:E$65536),FALSE)-VLOOKUP($E129,'[3]Congest Nov00-Apr01'!$A$1:$I$65536,COLUMN('[3]Congest Nov00-Apr01'!E$1:E$65536),FALSE)</f>
        <v>60.870000000000118</v>
      </c>
      <c r="W129" s="53">
        <f>VLOOKUP($A129,'[3]Congest Nov00-Apr01'!$A$1:$I$65536,COLUMN('[3]Congest Nov00-Apr01'!F$1:F$65536),FALSE)-VLOOKUP($E129,'[3]Congest Nov00-Apr01'!$A$1:$I$65536,COLUMN('[3]Congest Nov00-Apr01'!F$1:F$65536),FALSE)</f>
        <v>0</v>
      </c>
      <c r="X129" s="53">
        <f>VLOOKUP($A129,'[3]Congest Nov00-Apr01'!$A$1:$I$65536,COLUMN('[3]Congest Nov00-Apr01'!G$1:G$65536),FALSE)-VLOOKUP($E129,'[3]Congest Nov00-Apr01'!$A$1:$I$65536,COLUMN('[3]Congest Nov00-Apr01'!G$1:G$65536),FALSE)</f>
        <v>150.74999999999955</v>
      </c>
      <c r="Y129" s="53">
        <f>VLOOKUP($A129,'[3]Congest Nov00-Apr01'!$A$1:$I$65536,COLUMN('[3]Congest Nov00-Apr01'!H$1:H$65536),FALSE)-VLOOKUP($E129,'[3]Congest Nov00-Apr01'!$A$1:$I$65536,COLUMN('[3]Congest Nov00-Apr01'!H$1:H$65536),FALSE)</f>
        <v>-15.460000000000036</v>
      </c>
      <c r="Z129" s="53">
        <f>VLOOKUP($A129,'[3]Congest Nov00-Apr01'!$A$1:$I$65536,COLUMN('[3]Congest Nov00-Apr01'!I$1:I$65536),FALSE)-VLOOKUP($E129,'[3]Congest Nov00-Apr01'!$A$1:$I$65536,COLUMN('[3]Congest Nov00-Apr01'!I$1:I$65536),FALSE)</f>
        <v>616.02000000000135</v>
      </c>
      <c r="AA129" s="19">
        <f>VLOOKUP($A129,'[3]Congest May01-Oct01'!$A$1:$I$65536,COLUMN('[3]Congest May01-Oct01'!D$1:D$65536),FALSE)-VLOOKUP($E129,'[3]Congest May01-Oct01'!$A$1:$I$65536,COLUMN('[3]Congest May01-Oct01'!D$1:D$65536),FALSE)</f>
        <v>-320.65000000000146</v>
      </c>
      <c r="AB129" s="19">
        <f>VLOOKUP($A129,'[3]Congest May01-Oct01'!$A$1:$I$65536,COLUMN('[3]Congest May01-Oct01'!E$1:E$65536),FALSE)-VLOOKUP($E129,'[3]Congest May01-Oct01'!$A$1:$I$65536,COLUMN('[3]Congest May01-Oct01'!E$1:E$65536),FALSE)</f>
        <v>61.5</v>
      </c>
      <c r="AC129" s="19">
        <f>VLOOKUP($A129,'[3]Congest May01-Oct01'!$A$1:$I$65536,COLUMN('[3]Congest May01-Oct01'!F$1:F$65536),FALSE)-VLOOKUP($E129,'[3]Congest May01-Oct01'!$A$1:$I$65536,COLUMN('[3]Congest May01-Oct01'!F$1:F$65536),FALSE)</f>
        <v>-417.05999999999995</v>
      </c>
      <c r="AD129" s="19">
        <f>VLOOKUP($A129,'[3]Congest May01-Oct01'!$A$1:$I$65536,COLUMN('[3]Congest May01-Oct01'!G$1:G$65536),FALSE)-VLOOKUP($E129,'[3]Congest May01-Oct01'!$A$1:$I$65536,COLUMN('[3]Congest May01-Oct01'!G$1:G$65536),FALSE)</f>
        <v>-2161.3900000000003</v>
      </c>
      <c r="AE129" s="19">
        <f>VLOOKUP($A129,'[3]Congest May01-Oct01'!$A$1:$I$65536,COLUMN('[3]Congest May01-Oct01'!H$1:H$65536),FALSE)-VLOOKUP($E129,'[3]Congest May01-Oct01'!$A$1:$I$65536,COLUMN('[3]Congest May01-Oct01'!H$1:H$65536),FALSE)</f>
        <v>-1261.27</v>
      </c>
      <c r="AF129" s="19">
        <f>VLOOKUP($A129,'[3]Congest May01-Oct01'!$A$1:$I$65536,COLUMN('[3]Congest May01-Oct01'!I$1:I$65536),FALSE)-VLOOKUP($E129,'[3]Congest May01-Oct01'!$A$1:$I$65536,COLUMN('[3]Congest May01-Oct01'!I$1:I$65536),FALSE)</f>
        <v>-862.09</v>
      </c>
      <c r="AG129" s="23">
        <f t="shared" si="7"/>
        <v>-2019.6800000000014</v>
      </c>
      <c r="AI129" s="32">
        <v>-20000</v>
      </c>
      <c r="AJ129" s="32">
        <f t="shared" si="12"/>
        <v>-81977.400000000038</v>
      </c>
      <c r="AK129" s="32">
        <f t="shared" si="13"/>
        <v>-61977.400000000038</v>
      </c>
      <c r="AL129" s="32"/>
      <c r="AQ129" s="19"/>
    </row>
    <row r="130" spans="1:43" x14ac:dyDescent="0.25">
      <c r="A130" s="3">
        <v>23620</v>
      </c>
      <c r="B130" s="3" t="s">
        <v>74</v>
      </c>
      <c r="C130" s="3" t="str">
        <f>+VLOOKUP(A130,[3]Congest!$A$1:$C$65536,3,FALSE)</f>
        <v>N.Y.C.</v>
      </c>
      <c r="D130" s="3"/>
      <c r="E130" s="7">
        <v>23786</v>
      </c>
      <c r="F130" s="4" t="s">
        <v>38</v>
      </c>
      <c r="G130" s="3" t="str">
        <f>+VLOOKUP(E130,[3]Congest!$A$1:$C$65536,3,FALSE)</f>
        <v>N.Y.C.</v>
      </c>
      <c r="H130" s="9">
        <v>40</v>
      </c>
      <c r="I130" s="9">
        <v>40</v>
      </c>
      <c r="O130" s="57">
        <f>VLOOKUP($A130,'[3]Congest May00-Oct00'!$A$1:$I$65536,COLUMN('[3]Congest May00-Oct00'!D$1:D$65536),FALSE)-VLOOKUP($E130,'[3]Congest May00-Oct00'!$A$1:$I$65536,COLUMN('[3]Congest May00-Oct00'!D$1:D$65536),FALSE)</f>
        <v>6579.28</v>
      </c>
      <c r="P130" s="19">
        <f>VLOOKUP($A130,'[3]Congest May00-Oct00'!$A$1:$I$65536,COLUMN('[3]Congest May00-Oct00'!E$1:E$65536),FALSE)-VLOOKUP($E130,'[3]Congest May00-Oct00'!$A$1:$I$65536,COLUMN('[3]Congest May00-Oct00'!E$1:E$65536),FALSE)</f>
        <v>3516.5700000000015</v>
      </c>
      <c r="Q130" s="19">
        <f>VLOOKUP($A130,'[3]Congest May00-Oct00'!$A$1:$I$65536,COLUMN('[3]Congest May00-Oct00'!F$1:F$65536),FALSE)-VLOOKUP($E130,'[3]Congest May00-Oct00'!$A$1:$I$65536,COLUMN('[3]Congest May00-Oct00'!F$1:F$65536),FALSE)</f>
        <v>-1933.3400000000001</v>
      </c>
      <c r="R130" s="19">
        <f>VLOOKUP($A130,'[3]Congest May00-Oct00'!$A$1:$I$65536,COLUMN('[3]Congest May00-Oct00'!G$1:G$65536),FALSE)-VLOOKUP($E130,'[3]Congest May00-Oct00'!$A$1:$I$65536,COLUMN('[3]Congest May00-Oct00'!G$1:G$65536),FALSE)</f>
        <v>-4049.0500000000011</v>
      </c>
      <c r="S130" s="19">
        <f>VLOOKUP($A130,'[3]Congest May00-Oct00'!$A$1:$I$65536,COLUMN('[3]Congest May00-Oct00'!H$1:H$65536),FALSE)-VLOOKUP($E130,'[3]Congest May00-Oct00'!$A$1:$I$65536,COLUMN('[3]Congest May00-Oct00'!H$1:H$65536),FALSE)</f>
        <v>0.39999999999918145</v>
      </c>
      <c r="T130" s="19">
        <f>VLOOKUP($A130,'[3]Congest May00-Oct00'!$A$1:$I$65536,COLUMN('[3]Congest May00-Oct00'!I$1:I$65536),FALSE)-VLOOKUP($E130,'[3]Congest May00-Oct00'!$A$1:$I$65536,COLUMN('[3]Congest May00-Oct00'!I$1:I$65536),FALSE)</f>
        <v>1.5</v>
      </c>
      <c r="U130" s="53">
        <f>VLOOKUP($A130,'[3]Congest Nov00-Apr01'!$A$1:$I$65536,COLUMN('[3]Congest Nov00-Apr01'!D$1:D$65536),FALSE)-VLOOKUP($E130,'[3]Congest Nov00-Apr01'!$A$1:$I$65536,COLUMN('[3]Congest Nov00-Apr01'!D$1:D$65536),FALSE)</f>
        <v>3.8400000000001455</v>
      </c>
      <c r="V130" s="53">
        <f>VLOOKUP($A130,'[3]Congest Nov00-Apr01'!$A$1:$I$65536,COLUMN('[3]Congest Nov00-Apr01'!E$1:E$65536),FALSE)-VLOOKUP($E130,'[3]Congest Nov00-Apr01'!$A$1:$I$65536,COLUMN('[3]Congest Nov00-Apr01'!E$1:E$65536),FALSE)</f>
        <v>60.870000000000118</v>
      </c>
      <c r="W130" s="53">
        <f>VLOOKUP($A130,'[3]Congest Nov00-Apr01'!$A$1:$I$65536,COLUMN('[3]Congest Nov00-Apr01'!F$1:F$65536),FALSE)-VLOOKUP($E130,'[3]Congest Nov00-Apr01'!$A$1:$I$65536,COLUMN('[3]Congest Nov00-Apr01'!F$1:F$65536),FALSE)</f>
        <v>0</v>
      </c>
      <c r="X130" s="53">
        <f>VLOOKUP($A130,'[3]Congest Nov00-Apr01'!$A$1:$I$65536,COLUMN('[3]Congest Nov00-Apr01'!G$1:G$65536),FALSE)-VLOOKUP($E130,'[3]Congest Nov00-Apr01'!$A$1:$I$65536,COLUMN('[3]Congest Nov00-Apr01'!G$1:G$65536),FALSE)</f>
        <v>-4.680000000000291</v>
      </c>
      <c r="Y130" s="53">
        <f>VLOOKUP($A130,'[3]Congest Nov00-Apr01'!$A$1:$I$65536,COLUMN('[3]Congest Nov00-Apr01'!H$1:H$65536),FALSE)-VLOOKUP($E130,'[3]Congest Nov00-Apr01'!$A$1:$I$65536,COLUMN('[3]Congest Nov00-Apr01'!H$1:H$65536),FALSE)</f>
        <v>0</v>
      </c>
      <c r="Z130" s="53">
        <f>VLOOKUP($A130,'[3]Congest Nov00-Apr01'!$A$1:$I$65536,COLUMN('[3]Congest Nov00-Apr01'!I$1:I$65536),FALSE)-VLOOKUP($E130,'[3]Congest Nov00-Apr01'!$A$1:$I$65536,COLUMN('[3]Congest Nov00-Apr01'!I$1:I$65536),FALSE)</f>
        <v>561.72000000000025</v>
      </c>
      <c r="AA130" s="19">
        <f>VLOOKUP($A130,'[3]Congest May01-Oct01'!$A$1:$I$65536,COLUMN('[3]Congest May01-Oct01'!D$1:D$65536),FALSE)-VLOOKUP($E130,'[3]Congest May01-Oct01'!$A$1:$I$65536,COLUMN('[3]Congest May01-Oct01'!D$1:D$65536),FALSE)</f>
        <v>-329.22000000000116</v>
      </c>
      <c r="AB130" s="19">
        <f>VLOOKUP($A130,'[3]Congest May01-Oct01'!$A$1:$I$65536,COLUMN('[3]Congest May01-Oct01'!E$1:E$65536),FALSE)-VLOOKUP($E130,'[3]Congest May01-Oct01'!$A$1:$I$65536,COLUMN('[3]Congest May01-Oct01'!E$1:E$65536),FALSE)</f>
        <v>0</v>
      </c>
      <c r="AC130" s="19">
        <f>VLOOKUP($A130,'[3]Congest May01-Oct01'!$A$1:$I$65536,COLUMN('[3]Congest May01-Oct01'!F$1:F$65536),FALSE)-VLOOKUP($E130,'[3]Congest May01-Oct01'!$A$1:$I$65536,COLUMN('[3]Congest May01-Oct01'!F$1:F$65536),FALSE)</f>
        <v>-422.46000000000026</v>
      </c>
      <c r="AD130" s="19">
        <f>VLOOKUP($A130,'[3]Congest May01-Oct01'!$A$1:$I$65536,COLUMN('[3]Congest May01-Oct01'!G$1:G$65536),FALSE)-VLOOKUP($E130,'[3]Congest May01-Oct01'!$A$1:$I$65536,COLUMN('[3]Congest May01-Oct01'!G$1:G$65536),FALSE)</f>
        <v>-2207.5900000000006</v>
      </c>
      <c r="AE130" s="19">
        <f>VLOOKUP($A130,'[3]Congest May01-Oct01'!$A$1:$I$65536,COLUMN('[3]Congest May01-Oct01'!H$1:H$65536),FALSE)-VLOOKUP($E130,'[3]Congest May01-Oct01'!$A$1:$I$65536,COLUMN('[3]Congest May01-Oct01'!H$1:H$65536),FALSE)</f>
        <v>-1262.72</v>
      </c>
      <c r="AF130" s="19">
        <f>VLOOKUP($A130,'[3]Congest May01-Oct01'!$A$1:$I$65536,COLUMN('[3]Congest May01-Oct01'!I$1:I$65536),FALSE)-VLOOKUP($E130,'[3]Congest May01-Oct01'!$A$1:$I$65536,COLUMN('[3]Congest May01-Oct01'!I$1:I$65536),FALSE)</f>
        <v>-868.56999999999994</v>
      </c>
      <c r="AG130" s="23">
        <f t="shared" si="7"/>
        <v>-2335.6200000000026</v>
      </c>
      <c r="AI130" s="32">
        <v>-26873</v>
      </c>
      <c r="AJ130" s="32">
        <f t="shared" si="12"/>
        <v>-168879.60000000009</v>
      </c>
      <c r="AK130" s="32">
        <f t="shared" si="13"/>
        <v>-142006.60000000009</v>
      </c>
      <c r="AL130" s="32"/>
      <c r="AQ130" s="19"/>
    </row>
    <row r="131" spans="1:43" x14ac:dyDescent="0.25">
      <c r="A131" s="3">
        <v>23620</v>
      </c>
      <c r="B131" s="3" t="s">
        <v>74</v>
      </c>
      <c r="C131" s="3" t="str">
        <f>+VLOOKUP(A131,[3]Congest!$A$1:$C$65536,3,FALSE)</f>
        <v>N.Y.C.</v>
      </c>
      <c r="D131" s="3"/>
      <c r="E131" s="7">
        <v>24138</v>
      </c>
      <c r="F131" s="4" t="s">
        <v>11</v>
      </c>
      <c r="G131" s="3" t="str">
        <f>+VLOOKUP(E131,[3]Congest!$A$1:$C$65536,3,FALSE)</f>
        <v>N.Y.C.</v>
      </c>
      <c r="H131" s="7">
        <v>16</v>
      </c>
      <c r="I131" s="7">
        <v>16</v>
      </c>
      <c r="O131" s="57">
        <f>VLOOKUP($A131,'[3]Congest May00-Oct00'!$A$1:$I$65536,COLUMN('[3]Congest May00-Oct00'!D$1:D$65536),FALSE)-VLOOKUP($E131,'[3]Congest May00-Oct00'!$A$1:$I$65536,COLUMN('[3]Congest May00-Oct00'!D$1:D$65536),FALSE)</f>
        <v>6825.61</v>
      </c>
      <c r="P131" s="19">
        <f>VLOOKUP($A131,'[3]Congest May00-Oct00'!$A$1:$I$65536,COLUMN('[3]Congest May00-Oct00'!E$1:E$65536),FALSE)-VLOOKUP($E131,'[3]Congest May00-Oct00'!$A$1:$I$65536,COLUMN('[3]Congest May00-Oct00'!E$1:E$65536),FALSE)</f>
        <v>7907.0000000000055</v>
      </c>
      <c r="Q131" s="19">
        <f>VLOOKUP($A131,'[3]Congest May00-Oct00'!$A$1:$I$65536,COLUMN('[3]Congest May00-Oct00'!F$1:F$65536),FALSE)-VLOOKUP($E131,'[3]Congest May00-Oct00'!$A$1:$I$65536,COLUMN('[3]Congest May00-Oct00'!F$1:F$65536),FALSE)</f>
        <v>-1.1499999999978172</v>
      </c>
      <c r="R131" s="19">
        <f>VLOOKUP($A131,'[3]Congest May00-Oct00'!$A$1:$I$65536,COLUMN('[3]Congest May00-Oct00'!G$1:G$65536),FALSE)-VLOOKUP($E131,'[3]Congest May00-Oct00'!$A$1:$I$65536,COLUMN('[3]Congest May00-Oct00'!G$1:G$65536),FALSE)</f>
        <v>-1.2400000000034197</v>
      </c>
      <c r="S131" s="19">
        <f>VLOOKUP($A131,'[3]Congest May00-Oct00'!$A$1:$I$65536,COLUMN('[3]Congest May00-Oct00'!H$1:H$65536),FALSE)-VLOOKUP($E131,'[3]Congest May00-Oct00'!$A$1:$I$65536,COLUMN('[3]Congest May00-Oct00'!H$1:H$65536),FALSE)</f>
        <v>-0.17000000000052751</v>
      </c>
      <c r="T131" s="19">
        <f>VLOOKUP($A131,'[3]Congest May00-Oct00'!$A$1:$I$65536,COLUMN('[3]Congest May00-Oct00'!I$1:I$65536),FALSE)-VLOOKUP($E131,'[3]Congest May00-Oct00'!$A$1:$I$65536,COLUMN('[3]Congest May00-Oct00'!I$1:I$65536),FALSE)</f>
        <v>3.2699999999999818</v>
      </c>
      <c r="U131" s="53">
        <f>VLOOKUP($A131,'[3]Congest Nov00-Apr01'!$A$1:$I$65536,COLUMN('[3]Congest Nov00-Apr01'!D$1:D$65536),FALSE)-VLOOKUP($E131,'[3]Congest Nov00-Apr01'!$A$1:$I$65536,COLUMN('[3]Congest Nov00-Apr01'!D$1:D$65536),FALSE)</f>
        <v>7.9200000000005275</v>
      </c>
      <c r="V131" s="53">
        <f>VLOOKUP($A131,'[3]Congest Nov00-Apr01'!$A$1:$I$65536,COLUMN('[3]Congest Nov00-Apr01'!E$1:E$65536),FALSE)-VLOOKUP($E131,'[3]Congest Nov00-Apr01'!$A$1:$I$65536,COLUMN('[3]Congest Nov00-Apr01'!E$1:E$65536),FALSE)</f>
        <v>127.59999999999991</v>
      </c>
      <c r="W131" s="53">
        <f>VLOOKUP($A131,'[3]Congest Nov00-Apr01'!$A$1:$I$65536,COLUMN('[3]Congest Nov00-Apr01'!F$1:F$65536),FALSE)-VLOOKUP($E131,'[3]Congest Nov00-Apr01'!$A$1:$I$65536,COLUMN('[3]Congest Nov00-Apr01'!F$1:F$65536),FALSE)</f>
        <v>0</v>
      </c>
      <c r="X131" s="53">
        <f>VLOOKUP($A131,'[3]Congest Nov00-Apr01'!$A$1:$I$65536,COLUMN('[3]Congest Nov00-Apr01'!G$1:G$65536),FALSE)-VLOOKUP($E131,'[3]Congest Nov00-Apr01'!$A$1:$I$65536,COLUMN('[3]Congest Nov00-Apr01'!G$1:G$65536),FALSE)</f>
        <v>0</v>
      </c>
      <c r="Y131" s="53">
        <f>VLOOKUP($A131,'[3]Congest Nov00-Apr01'!$A$1:$I$65536,COLUMN('[3]Congest Nov00-Apr01'!H$1:H$65536),FALSE)-VLOOKUP($E131,'[3]Congest Nov00-Apr01'!$A$1:$I$65536,COLUMN('[3]Congest Nov00-Apr01'!H$1:H$65536),FALSE)</f>
        <v>0</v>
      </c>
      <c r="Z131" s="53">
        <f>VLOOKUP($A131,'[3]Congest Nov00-Apr01'!$A$1:$I$65536,COLUMN('[3]Congest Nov00-Apr01'!I$1:I$65536),FALSE)-VLOOKUP($E131,'[3]Congest Nov00-Apr01'!$A$1:$I$65536,COLUMN('[3]Congest Nov00-Apr01'!I$1:I$65536),FALSE)</f>
        <v>0</v>
      </c>
      <c r="AA131" s="19">
        <f>VLOOKUP($A131,'[3]Congest May01-Oct01'!$A$1:$I$65536,COLUMN('[3]Congest May01-Oct01'!D$1:D$65536),FALSE)-VLOOKUP($E131,'[3]Congest May01-Oct01'!$A$1:$I$65536,COLUMN('[3]Congest May01-Oct01'!D$1:D$65536),FALSE)</f>
        <v>0</v>
      </c>
      <c r="AB131" s="19">
        <f>VLOOKUP($A131,'[3]Congest May01-Oct01'!$A$1:$I$65536,COLUMN('[3]Congest May01-Oct01'!E$1:E$65536),FALSE)-VLOOKUP($E131,'[3]Congest May01-Oct01'!$A$1:$I$65536,COLUMN('[3]Congest May01-Oct01'!E$1:E$65536),FALSE)</f>
        <v>0</v>
      </c>
      <c r="AC131" s="19">
        <f>VLOOKUP($A131,'[3]Congest May01-Oct01'!$A$1:$I$65536,COLUMN('[3]Congest May01-Oct01'!F$1:F$65536),FALSE)-VLOOKUP($E131,'[3]Congest May01-Oct01'!$A$1:$I$65536,COLUMN('[3]Congest May01-Oct01'!F$1:F$65536),FALSE)</f>
        <v>0</v>
      </c>
      <c r="AD131" s="19">
        <f>VLOOKUP($A131,'[3]Congest May01-Oct01'!$A$1:$I$65536,COLUMN('[3]Congest May01-Oct01'!G$1:G$65536),FALSE)-VLOOKUP($E131,'[3]Congest May01-Oct01'!$A$1:$I$65536,COLUMN('[3]Congest May01-Oct01'!G$1:G$65536),FALSE)</f>
        <v>0</v>
      </c>
      <c r="AE131" s="19">
        <f>VLOOKUP($A131,'[3]Congest May01-Oct01'!$A$1:$I$65536,COLUMN('[3]Congest May01-Oct01'!H$1:H$65536),FALSE)-VLOOKUP($E131,'[3]Congest May01-Oct01'!$A$1:$I$65536,COLUMN('[3]Congest May01-Oct01'!H$1:H$65536),FALSE)</f>
        <v>0</v>
      </c>
      <c r="AF131" s="19">
        <f>VLOOKUP($A131,'[3]Congest May01-Oct01'!$A$1:$I$65536,COLUMN('[3]Congest May01-Oct01'!I$1:I$65536),FALSE)-VLOOKUP($E131,'[3]Congest May01-Oct01'!$A$1:$I$65536,COLUMN('[3]Congest May01-Oct01'!I$1:I$65536),FALSE)</f>
        <v>0</v>
      </c>
      <c r="AG131" s="23">
        <f t="shared" si="7"/>
        <v>138.61999999999989</v>
      </c>
      <c r="AI131" s="32">
        <v>1600</v>
      </c>
      <c r="AJ131" s="32">
        <f t="shared" si="12"/>
        <v>0</v>
      </c>
      <c r="AK131" s="32">
        <f t="shared" si="13"/>
        <v>-1600</v>
      </c>
      <c r="AL131" s="32"/>
      <c r="AQ131" s="19"/>
    </row>
    <row r="132" spans="1:43" x14ac:dyDescent="0.25">
      <c r="A132" s="3">
        <v>23628</v>
      </c>
      <c r="B132" s="3" t="s">
        <v>75</v>
      </c>
      <c r="C132" s="3" t="str">
        <f>+VLOOKUP(A132,[3]Congest!$A$1:$C$65536,3,FALSE)</f>
        <v>NORTH</v>
      </c>
      <c r="D132" s="3"/>
      <c r="E132" s="7">
        <v>24048</v>
      </c>
      <c r="F132" s="4" t="s">
        <v>59</v>
      </c>
      <c r="G132" s="3" t="str">
        <f>+VLOOKUP(E132,[3]Congest!$A$1:$C$65536,3,FALSE)</f>
        <v>MHK VL</v>
      </c>
      <c r="H132" s="7">
        <v>10</v>
      </c>
      <c r="I132" s="7">
        <v>10</v>
      </c>
      <c r="O132" s="57">
        <f>VLOOKUP($A132,'[3]Congest May00-Oct00'!$A$1:$I$65536,COLUMN('[3]Congest May00-Oct00'!D$1:D$65536),FALSE)-VLOOKUP($E132,'[3]Congest May00-Oct00'!$A$1:$I$65536,COLUMN('[3]Congest May00-Oct00'!D$1:D$65536),FALSE)</f>
        <v>1102.9100000000005</v>
      </c>
      <c r="P132" s="19">
        <f>VLOOKUP($A132,'[3]Congest May00-Oct00'!$A$1:$I$65536,COLUMN('[3]Congest May00-Oct00'!E$1:E$65536),FALSE)-VLOOKUP($E132,'[3]Congest May00-Oct00'!$A$1:$I$65536,COLUMN('[3]Congest May00-Oct00'!E$1:E$65536),FALSE)</f>
        <v>1221.1100000000001</v>
      </c>
      <c r="Q132" s="19">
        <f>VLOOKUP($A132,'[3]Congest May00-Oct00'!$A$1:$I$65536,COLUMN('[3]Congest May00-Oct00'!F$1:F$65536),FALSE)-VLOOKUP($E132,'[3]Congest May00-Oct00'!$A$1:$I$65536,COLUMN('[3]Congest May00-Oct00'!F$1:F$65536),FALSE)</f>
        <v>2202.87</v>
      </c>
      <c r="R132" s="19">
        <f>VLOOKUP($A132,'[3]Congest May00-Oct00'!$A$1:$I$65536,COLUMN('[3]Congest May00-Oct00'!G$1:G$65536),FALSE)-VLOOKUP($E132,'[3]Congest May00-Oct00'!$A$1:$I$65536,COLUMN('[3]Congest May00-Oct00'!G$1:G$65536),FALSE)</f>
        <v>694.11</v>
      </c>
      <c r="S132" s="19">
        <f>VLOOKUP($A132,'[3]Congest May00-Oct00'!$A$1:$I$65536,COLUMN('[3]Congest May00-Oct00'!H$1:H$65536),FALSE)-VLOOKUP($E132,'[3]Congest May00-Oct00'!$A$1:$I$65536,COLUMN('[3]Congest May00-Oct00'!H$1:H$65536),FALSE)</f>
        <v>846.90000000000032</v>
      </c>
      <c r="T132" s="19">
        <f>VLOOKUP($A132,'[3]Congest May00-Oct00'!$A$1:$I$65536,COLUMN('[3]Congest May00-Oct00'!I$1:I$65536),FALSE)-VLOOKUP($E132,'[3]Congest May00-Oct00'!$A$1:$I$65536,COLUMN('[3]Congest May00-Oct00'!I$1:I$65536),FALSE)</f>
        <v>16.779999999999998</v>
      </c>
      <c r="U132" s="53">
        <f>VLOOKUP($A132,'[3]Congest Nov00-Apr01'!$A$1:$I$65536,COLUMN('[3]Congest Nov00-Apr01'!D$1:D$65536),FALSE)-VLOOKUP($E132,'[3]Congest Nov00-Apr01'!$A$1:$I$65536,COLUMN('[3]Congest Nov00-Apr01'!D$1:D$65536),FALSE)</f>
        <v>179.85000000000002</v>
      </c>
      <c r="V132" s="53">
        <f>VLOOKUP($A132,'[3]Congest Nov00-Apr01'!$A$1:$I$65536,COLUMN('[3]Congest Nov00-Apr01'!E$1:E$65536),FALSE)-VLOOKUP($E132,'[3]Congest Nov00-Apr01'!$A$1:$I$65536,COLUMN('[3]Congest Nov00-Apr01'!E$1:E$65536),FALSE)</f>
        <v>60.170000000000009</v>
      </c>
      <c r="W132" s="53">
        <f>VLOOKUP($A132,'[3]Congest Nov00-Apr01'!$A$1:$I$65536,COLUMN('[3]Congest Nov00-Apr01'!F$1:F$65536),FALSE)-VLOOKUP($E132,'[3]Congest Nov00-Apr01'!$A$1:$I$65536,COLUMN('[3]Congest Nov00-Apr01'!F$1:F$65536),FALSE)</f>
        <v>148.66000000000003</v>
      </c>
      <c r="X132" s="53">
        <f>VLOOKUP($A132,'[3]Congest Nov00-Apr01'!$A$1:$I$65536,COLUMN('[3]Congest Nov00-Apr01'!G$1:G$65536),FALSE)-VLOOKUP($E132,'[3]Congest Nov00-Apr01'!$A$1:$I$65536,COLUMN('[3]Congest Nov00-Apr01'!G$1:G$65536),FALSE)</f>
        <v>91.5</v>
      </c>
      <c r="Y132" s="53">
        <f>VLOOKUP($A132,'[3]Congest Nov00-Apr01'!$A$1:$I$65536,COLUMN('[3]Congest Nov00-Apr01'!H$1:H$65536),FALSE)-VLOOKUP($E132,'[3]Congest Nov00-Apr01'!$A$1:$I$65536,COLUMN('[3]Congest Nov00-Apr01'!H$1:H$65536),FALSE)</f>
        <v>107.08000000000001</v>
      </c>
      <c r="Z132" s="53">
        <f>VLOOKUP($A132,'[3]Congest Nov00-Apr01'!$A$1:$I$65536,COLUMN('[3]Congest Nov00-Apr01'!I$1:I$65536),FALSE)-VLOOKUP($E132,'[3]Congest Nov00-Apr01'!$A$1:$I$65536,COLUMN('[3]Congest Nov00-Apr01'!I$1:I$65536),FALSE)</f>
        <v>73.179999999999993</v>
      </c>
      <c r="AA132" s="19">
        <f>VLOOKUP($A132,'[3]Congest May01-Oct01'!$A$1:$I$65536,COLUMN('[3]Congest May01-Oct01'!D$1:D$65536),FALSE)-VLOOKUP($E132,'[3]Congest May01-Oct01'!$A$1:$I$65536,COLUMN('[3]Congest May01-Oct01'!D$1:D$65536),FALSE)</f>
        <v>12.960000000000012</v>
      </c>
      <c r="AB132" s="19">
        <f>VLOOKUP($A132,'[3]Congest May01-Oct01'!$A$1:$I$65536,COLUMN('[3]Congest May01-Oct01'!E$1:E$65536),FALSE)-VLOOKUP($E132,'[3]Congest May01-Oct01'!$A$1:$I$65536,COLUMN('[3]Congest May01-Oct01'!E$1:E$65536),FALSE)</f>
        <v>3.1399999999999864</v>
      </c>
      <c r="AC132" s="19">
        <f>VLOOKUP($A132,'[3]Congest May01-Oct01'!$A$1:$I$65536,COLUMN('[3]Congest May01-Oct01'!F$1:F$65536),FALSE)-VLOOKUP($E132,'[3]Congest May01-Oct01'!$A$1:$I$65536,COLUMN('[3]Congest May01-Oct01'!F$1:F$65536),FALSE)</f>
        <v>3.4599999999999991</v>
      </c>
      <c r="AD132" s="19">
        <f>VLOOKUP($A132,'[3]Congest May01-Oct01'!$A$1:$I$65536,COLUMN('[3]Congest May01-Oct01'!G$1:G$65536),FALSE)-VLOOKUP($E132,'[3]Congest May01-Oct01'!$A$1:$I$65536,COLUMN('[3]Congest May01-Oct01'!G$1:G$65536),FALSE)</f>
        <v>87.09</v>
      </c>
      <c r="AE132" s="19">
        <f>VLOOKUP($A132,'[3]Congest May01-Oct01'!$A$1:$I$65536,COLUMN('[3]Congest May01-Oct01'!H$1:H$65536),FALSE)-VLOOKUP($E132,'[3]Congest May01-Oct01'!$A$1:$I$65536,COLUMN('[3]Congest May01-Oct01'!H$1:H$65536),FALSE)</f>
        <v>0.59</v>
      </c>
      <c r="AF132" s="19">
        <f>VLOOKUP($A132,'[3]Congest May01-Oct01'!$A$1:$I$65536,COLUMN('[3]Congest May01-Oct01'!I$1:I$65536),FALSE)-VLOOKUP($E132,'[3]Congest May01-Oct01'!$A$1:$I$65536,COLUMN('[3]Congest May01-Oct01'!I$1:I$65536),FALSE)</f>
        <v>2.4500000000000002</v>
      </c>
      <c r="AG132" s="23">
        <f t="shared" si="7"/>
        <v>1630.7700000000002</v>
      </c>
      <c r="AI132" s="32">
        <v>28000</v>
      </c>
      <c r="AJ132" s="32">
        <f t="shared" si="12"/>
        <v>1072.4000000000001</v>
      </c>
      <c r="AK132" s="32">
        <f t="shared" si="13"/>
        <v>-26927.599999999999</v>
      </c>
      <c r="AL132" s="32"/>
      <c r="AQ132" s="19"/>
    </row>
    <row r="133" spans="1:43" x14ac:dyDescent="0.25">
      <c r="A133" s="3">
        <v>23628</v>
      </c>
      <c r="B133" s="3" t="s">
        <v>75</v>
      </c>
      <c r="C133" s="3" t="str">
        <f>+VLOOKUP(A133,[3]Congest!$A$1:$C$65536,3,FALSE)</f>
        <v>NORTH</v>
      </c>
      <c r="D133" s="3"/>
      <c r="E133" s="7">
        <v>61755</v>
      </c>
      <c r="F133" s="4" t="s">
        <v>61</v>
      </c>
      <c r="G133" s="3" t="str">
        <f>+VLOOKUP(E133,[3]Congest!$A$1:$C$65536,3,FALSE)</f>
        <v>NORTH</v>
      </c>
      <c r="H133" s="7">
        <v>5</v>
      </c>
      <c r="I133" s="7">
        <v>5</v>
      </c>
      <c r="O133" s="57">
        <f>VLOOKUP($A133,'[3]Congest May00-Oct00'!$A$1:$I$65536,COLUMN('[3]Congest May00-Oct00'!D$1:D$65536),FALSE)-VLOOKUP($E133,'[3]Congest May00-Oct00'!$A$1:$I$65536,COLUMN('[3]Congest May00-Oct00'!D$1:D$65536),FALSE)</f>
        <v>185.46000000000049</v>
      </c>
      <c r="P133" s="19">
        <f>VLOOKUP($A133,'[3]Congest May00-Oct00'!$A$1:$I$65536,COLUMN('[3]Congest May00-Oct00'!E$1:E$65536),FALSE)-VLOOKUP($E133,'[3]Congest May00-Oct00'!$A$1:$I$65536,COLUMN('[3]Congest May00-Oct00'!E$1:E$65536),FALSE)</f>
        <v>644.4100000000002</v>
      </c>
      <c r="Q133" s="19">
        <f>VLOOKUP($A133,'[3]Congest May00-Oct00'!$A$1:$I$65536,COLUMN('[3]Congest May00-Oct00'!F$1:F$65536),FALSE)-VLOOKUP($E133,'[3]Congest May00-Oct00'!$A$1:$I$65536,COLUMN('[3]Congest May00-Oct00'!F$1:F$65536),FALSE)</f>
        <v>335.4399999999996</v>
      </c>
      <c r="R133" s="19">
        <f>VLOOKUP($A133,'[3]Congest May00-Oct00'!$A$1:$I$65536,COLUMN('[3]Congest May00-Oct00'!G$1:G$65536),FALSE)-VLOOKUP($E133,'[3]Congest May00-Oct00'!$A$1:$I$65536,COLUMN('[3]Congest May00-Oct00'!G$1:G$65536),FALSE)</f>
        <v>257.76000000000005</v>
      </c>
      <c r="S133" s="19">
        <f>VLOOKUP($A133,'[3]Congest May00-Oct00'!$A$1:$I$65536,COLUMN('[3]Congest May00-Oct00'!H$1:H$65536),FALSE)-VLOOKUP($E133,'[3]Congest May00-Oct00'!$A$1:$I$65536,COLUMN('[3]Congest May00-Oct00'!H$1:H$65536),FALSE)</f>
        <v>22.650000000000318</v>
      </c>
      <c r="T133" s="19">
        <f>VLOOKUP($A133,'[3]Congest May00-Oct00'!$A$1:$I$65536,COLUMN('[3]Congest May00-Oct00'!I$1:I$65536),FALSE)-VLOOKUP($E133,'[3]Congest May00-Oct00'!$A$1:$I$65536,COLUMN('[3]Congest May00-Oct00'!I$1:I$65536),FALSE)</f>
        <v>-20.149999999999999</v>
      </c>
      <c r="U133" s="53">
        <f>VLOOKUP($A133,'[3]Congest Nov00-Apr01'!$A$1:$I$65536,COLUMN('[3]Congest Nov00-Apr01'!D$1:D$65536),FALSE)-VLOOKUP($E133,'[3]Congest Nov00-Apr01'!$A$1:$I$65536,COLUMN('[3]Congest Nov00-Apr01'!D$1:D$65536),FALSE)</f>
        <v>91.22</v>
      </c>
      <c r="V133" s="53">
        <f>VLOOKUP($A133,'[3]Congest Nov00-Apr01'!$A$1:$I$65536,COLUMN('[3]Congest Nov00-Apr01'!E$1:E$65536),FALSE)-VLOOKUP($E133,'[3]Congest Nov00-Apr01'!$A$1:$I$65536,COLUMN('[3]Congest Nov00-Apr01'!E$1:E$65536),FALSE)</f>
        <v>18.500000000000007</v>
      </c>
      <c r="W133" s="53">
        <f>VLOOKUP($A133,'[3]Congest Nov00-Apr01'!$A$1:$I$65536,COLUMN('[3]Congest Nov00-Apr01'!F$1:F$65536),FALSE)-VLOOKUP($E133,'[3]Congest Nov00-Apr01'!$A$1:$I$65536,COLUMN('[3]Congest Nov00-Apr01'!F$1:F$65536),FALSE)</f>
        <v>77.020000000000024</v>
      </c>
      <c r="X133" s="53">
        <f>VLOOKUP($A133,'[3]Congest Nov00-Apr01'!$A$1:$I$65536,COLUMN('[3]Congest Nov00-Apr01'!G$1:G$65536),FALSE)-VLOOKUP($E133,'[3]Congest Nov00-Apr01'!$A$1:$I$65536,COLUMN('[3]Congest Nov00-Apr01'!G$1:G$65536),FALSE)</f>
        <v>45.389999999999993</v>
      </c>
      <c r="Y133" s="53">
        <f>VLOOKUP($A133,'[3]Congest Nov00-Apr01'!$A$1:$I$65536,COLUMN('[3]Congest Nov00-Apr01'!H$1:H$65536),FALSE)-VLOOKUP($E133,'[3]Congest Nov00-Apr01'!$A$1:$I$65536,COLUMN('[3]Congest Nov00-Apr01'!H$1:H$65536),FALSE)</f>
        <v>57.890000000000008</v>
      </c>
      <c r="Z133" s="53">
        <f>VLOOKUP($A133,'[3]Congest Nov00-Apr01'!$A$1:$I$65536,COLUMN('[3]Congest Nov00-Apr01'!I$1:I$65536),FALSE)-VLOOKUP($E133,'[3]Congest Nov00-Apr01'!$A$1:$I$65536,COLUMN('[3]Congest Nov00-Apr01'!I$1:I$65536),FALSE)</f>
        <v>10.879999999999995</v>
      </c>
      <c r="AA133" s="19">
        <f>VLOOKUP($A133,'[3]Congest May01-Oct01'!$A$1:$I$65536,COLUMN('[3]Congest May01-Oct01'!D$1:D$65536),FALSE)-VLOOKUP($E133,'[3]Congest May01-Oct01'!$A$1:$I$65536,COLUMN('[3]Congest May01-Oct01'!D$1:D$65536),FALSE)</f>
        <v>-15.319999999999986</v>
      </c>
      <c r="AB133" s="19">
        <f>VLOOKUP($A133,'[3]Congest May01-Oct01'!$A$1:$I$65536,COLUMN('[3]Congest May01-Oct01'!E$1:E$65536),FALSE)-VLOOKUP($E133,'[3]Congest May01-Oct01'!$A$1:$I$65536,COLUMN('[3]Congest May01-Oct01'!E$1:E$65536),FALSE)</f>
        <v>26.369999999999997</v>
      </c>
      <c r="AC133" s="19">
        <f>VLOOKUP($A133,'[3]Congest May01-Oct01'!$A$1:$I$65536,COLUMN('[3]Congest May01-Oct01'!F$1:F$65536),FALSE)-VLOOKUP($E133,'[3]Congest May01-Oct01'!$A$1:$I$65536,COLUMN('[3]Congest May01-Oct01'!F$1:F$65536),FALSE)</f>
        <v>1.0299999999999994</v>
      </c>
      <c r="AD133" s="19">
        <f>VLOOKUP($A133,'[3]Congest May01-Oct01'!$A$1:$I$65536,COLUMN('[3]Congest May01-Oct01'!G$1:G$65536),FALSE)-VLOOKUP($E133,'[3]Congest May01-Oct01'!$A$1:$I$65536,COLUMN('[3]Congest May01-Oct01'!G$1:G$65536),FALSE)</f>
        <v>47.97</v>
      </c>
      <c r="AE133" s="19">
        <f>VLOOKUP($A133,'[3]Congest May01-Oct01'!$A$1:$I$65536,COLUMN('[3]Congest May01-Oct01'!H$1:H$65536),FALSE)-VLOOKUP($E133,'[3]Congest May01-Oct01'!$A$1:$I$65536,COLUMN('[3]Congest May01-Oct01'!H$1:H$65536),FALSE)</f>
        <v>-4.0000000000000036E-2</v>
      </c>
      <c r="AF133" s="19">
        <f>VLOOKUP($A133,'[3]Congest May01-Oct01'!$A$1:$I$65536,COLUMN('[3]Congest May01-Oct01'!I$1:I$65536),FALSE)-VLOOKUP($E133,'[3]Congest May01-Oct01'!$A$1:$I$65536,COLUMN('[3]Congest May01-Oct01'!I$1:I$65536),FALSE)</f>
        <v>-0.25</v>
      </c>
      <c r="AG133" s="23">
        <f t="shared" si="7"/>
        <v>363.45000000000027</v>
      </c>
      <c r="AI133" s="32">
        <v>4000</v>
      </c>
      <c r="AJ133" s="32">
        <f t="shared" si="12"/>
        <v>300.05000000000007</v>
      </c>
      <c r="AK133" s="32">
        <f t="shared" si="13"/>
        <v>-3699.95</v>
      </c>
      <c r="AL133" s="32"/>
      <c r="AQ133" s="19"/>
    </row>
    <row r="134" spans="1:43" x14ac:dyDescent="0.25">
      <c r="A134" s="3">
        <v>23632</v>
      </c>
      <c r="B134" s="3" t="s">
        <v>76</v>
      </c>
      <c r="C134" s="3" t="str">
        <f>+VLOOKUP(A134,[3]Congest!$A$1:$C$65536,3,FALSE)</f>
        <v>HUD VL</v>
      </c>
      <c r="D134" s="3"/>
      <c r="E134" s="7">
        <v>23588</v>
      </c>
      <c r="F134" s="4" t="s">
        <v>53</v>
      </c>
      <c r="G134" s="3" t="str">
        <f>+VLOOKUP(E134,[3]Congest!$A$1:$C$65536,3,FALSE)</f>
        <v>HUD VL</v>
      </c>
      <c r="H134" s="9">
        <v>30</v>
      </c>
      <c r="I134" s="9">
        <v>30</v>
      </c>
      <c r="O134" s="57">
        <f>VLOOKUP($A134,'[3]Congest May00-Oct00'!$A$1:$I$65536,COLUMN('[3]Congest May00-Oct00'!D$1:D$65536),FALSE)-VLOOKUP($E134,'[3]Congest May00-Oct00'!$A$1:$I$65536,COLUMN('[3]Congest May00-Oct00'!D$1:D$65536),FALSE)</f>
        <v>144.48000000000047</v>
      </c>
      <c r="P134" s="19">
        <f>VLOOKUP($A134,'[3]Congest May00-Oct00'!$A$1:$I$65536,COLUMN('[3]Congest May00-Oct00'!E$1:E$65536),FALSE)-VLOOKUP($E134,'[3]Congest May00-Oct00'!$A$1:$I$65536,COLUMN('[3]Congest May00-Oct00'!E$1:E$65536),FALSE)</f>
        <v>80.430000000000291</v>
      </c>
      <c r="Q134" s="19">
        <f>VLOOKUP($A134,'[3]Congest May00-Oct00'!$A$1:$I$65536,COLUMN('[3]Congest May00-Oct00'!F$1:F$65536),FALSE)-VLOOKUP($E134,'[3]Congest May00-Oct00'!$A$1:$I$65536,COLUMN('[3]Congest May00-Oct00'!F$1:F$65536),FALSE)</f>
        <v>178.38000000000102</v>
      </c>
      <c r="R134" s="19">
        <f>VLOOKUP($A134,'[3]Congest May00-Oct00'!$A$1:$I$65536,COLUMN('[3]Congest May00-Oct00'!G$1:G$65536),FALSE)-VLOOKUP($E134,'[3]Congest May00-Oct00'!$A$1:$I$65536,COLUMN('[3]Congest May00-Oct00'!G$1:G$65536),FALSE)</f>
        <v>-190.47999999999774</v>
      </c>
      <c r="S134" s="19">
        <f>VLOOKUP($A134,'[3]Congest May00-Oct00'!$A$1:$I$65536,COLUMN('[3]Congest May00-Oct00'!H$1:H$65536),FALSE)-VLOOKUP($E134,'[3]Congest May00-Oct00'!$A$1:$I$65536,COLUMN('[3]Congest May00-Oct00'!H$1:H$65536),FALSE)</f>
        <v>522.29</v>
      </c>
      <c r="T134" s="19">
        <f>VLOOKUP($A134,'[3]Congest May00-Oct00'!$A$1:$I$65536,COLUMN('[3]Congest May00-Oct00'!I$1:I$65536),FALSE)-VLOOKUP($E134,'[3]Congest May00-Oct00'!$A$1:$I$65536,COLUMN('[3]Congest May00-Oct00'!I$1:I$65536),FALSE)</f>
        <v>1559.4499999999998</v>
      </c>
      <c r="U134" s="53">
        <f>VLOOKUP($A134,'[3]Congest Nov00-Apr01'!$A$1:$I$65536,COLUMN('[3]Congest Nov00-Apr01'!D$1:D$65536),FALSE)-VLOOKUP($E134,'[3]Congest Nov00-Apr01'!$A$1:$I$65536,COLUMN('[3]Congest Nov00-Apr01'!D$1:D$65536),FALSE)</f>
        <v>26.539999999999964</v>
      </c>
      <c r="V134" s="53">
        <f>VLOOKUP($A134,'[3]Congest Nov00-Apr01'!$A$1:$I$65536,COLUMN('[3]Congest Nov00-Apr01'!E$1:E$65536),FALSE)-VLOOKUP($E134,'[3]Congest Nov00-Apr01'!$A$1:$I$65536,COLUMN('[3]Congest Nov00-Apr01'!E$1:E$65536),FALSE)</f>
        <v>292.86999999999989</v>
      </c>
      <c r="W134" s="53">
        <f>VLOOKUP($A134,'[3]Congest Nov00-Apr01'!$A$1:$I$65536,COLUMN('[3]Congest Nov00-Apr01'!F$1:F$65536),FALSE)-VLOOKUP($E134,'[3]Congest Nov00-Apr01'!$A$1:$I$65536,COLUMN('[3]Congest Nov00-Apr01'!F$1:F$65536),FALSE)</f>
        <v>41.880000000001473</v>
      </c>
      <c r="X134" s="53">
        <f>VLOOKUP($A134,'[3]Congest Nov00-Apr01'!$A$1:$I$65536,COLUMN('[3]Congest Nov00-Apr01'!G$1:G$65536),FALSE)-VLOOKUP($E134,'[3]Congest Nov00-Apr01'!$A$1:$I$65536,COLUMN('[3]Congest Nov00-Apr01'!G$1:G$65536),FALSE)</f>
        <v>-4.0700000000003911</v>
      </c>
      <c r="Y134" s="53">
        <f>VLOOKUP($A134,'[3]Congest Nov00-Apr01'!$A$1:$I$65536,COLUMN('[3]Congest Nov00-Apr01'!H$1:H$65536),FALSE)-VLOOKUP($E134,'[3]Congest Nov00-Apr01'!$A$1:$I$65536,COLUMN('[3]Congest Nov00-Apr01'!H$1:H$65536),FALSE)</f>
        <v>919.10999999999899</v>
      </c>
      <c r="Z134" s="53">
        <f>VLOOKUP($A134,'[3]Congest Nov00-Apr01'!$A$1:$I$65536,COLUMN('[3]Congest Nov00-Apr01'!I$1:I$65536),FALSE)-VLOOKUP($E134,'[3]Congest Nov00-Apr01'!$A$1:$I$65536,COLUMN('[3]Congest Nov00-Apr01'!I$1:I$65536),FALSE)</f>
        <v>282.36</v>
      </c>
      <c r="AA134" s="19">
        <f>VLOOKUP($A134,'[3]Congest May01-Oct01'!$A$1:$I$65536,COLUMN('[3]Congest May01-Oct01'!D$1:D$65536),FALSE)-VLOOKUP($E134,'[3]Congest May01-Oct01'!$A$1:$I$65536,COLUMN('[3]Congest May01-Oct01'!D$1:D$65536),FALSE)</f>
        <v>-153.36000000000104</v>
      </c>
      <c r="AB134" s="19">
        <f>VLOOKUP($A134,'[3]Congest May01-Oct01'!$A$1:$I$65536,COLUMN('[3]Congest May01-Oct01'!E$1:E$65536),FALSE)-VLOOKUP($E134,'[3]Congest May01-Oct01'!$A$1:$I$65536,COLUMN('[3]Congest May01-Oct01'!E$1:E$65536),FALSE)</f>
        <v>219.99999999999955</v>
      </c>
      <c r="AC134" s="19">
        <f>VLOOKUP($A134,'[3]Congest May01-Oct01'!$A$1:$I$65536,COLUMN('[3]Congest May01-Oct01'!F$1:F$65536),FALSE)-VLOOKUP($E134,'[3]Congest May01-Oct01'!$A$1:$I$65536,COLUMN('[3]Congest May01-Oct01'!F$1:F$65536),FALSE)</f>
        <v>216.15000000000009</v>
      </c>
      <c r="AD134" s="19">
        <f>VLOOKUP($A134,'[3]Congest May01-Oct01'!$A$1:$I$65536,COLUMN('[3]Congest May01-Oct01'!G$1:G$65536),FALSE)-VLOOKUP($E134,'[3]Congest May01-Oct01'!$A$1:$I$65536,COLUMN('[3]Congest May01-Oct01'!G$1:G$65536),FALSE)</f>
        <v>194.14999999999986</v>
      </c>
      <c r="AE134" s="19">
        <f>VLOOKUP($A134,'[3]Congest May01-Oct01'!$A$1:$I$65536,COLUMN('[3]Congest May01-Oct01'!H$1:H$65536),FALSE)-VLOOKUP($E134,'[3]Congest May01-Oct01'!$A$1:$I$65536,COLUMN('[3]Congest May01-Oct01'!H$1:H$65536),FALSE)</f>
        <v>137.34</v>
      </c>
      <c r="AF134" s="19">
        <f>VLOOKUP($A134,'[3]Congest May01-Oct01'!$A$1:$I$65536,COLUMN('[3]Congest May01-Oct01'!I$1:I$65536),FALSE)-VLOOKUP($E134,'[3]Congest May01-Oct01'!$A$1:$I$65536,COLUMN('[3]Congest May01-Oct01'!I$1:I$65536),FALSE)</f>
        <v>12.549999999999999</v>
      </c>
      <c r="AG134" s="23">
        <f t="shared" si="7"/>
        <v>4117.3699999999981</v>
      </c>
      <c r="AI134" s="32">
        <v>-125.4</v>
      </c>
      <c r="AJ134" s="32">
        <f t="shared" si="12"/>
        <v>18428.399999999954</v>
      </c>
      <c r="AK134" s="32">
        <f t="shared" si="13"/>
        <v>18553.799999999956</v>
      </c>
      <c r="AL134" s="32"/>
      <c r="AQ134" s="19"/>
    </row>
    <row r="135" spans="1:43" x14ac:dyDescent="0.25">
      <c r="A135" s="3">
        <v>23639</v>
      </c>
      <c r="B135" s="3" t="s">
        <v>77</v>
      </c>
      <c r="C135" s="3" t="str">
        <f>+VLOOKUP(A135,[3]Congest!$A$1:$C$65536,3,FALSE)</f>
        <v>HUD VL</v>
      </c>
      <c r="D135" s="3"/>
      <c r="E135" s="7">
        <v>23586</v>
      </c>
      <c r="F135" s="4" t="s">
        <v>29</v>
      </c>
      <c r="G135" s="3" t="str">
        <f>+VLOOKUP(E135,[3]Congest!$A$1:$C$65536,3,FALSE)</f>
        <v>HUD VL</v>
      </c>
      <c r="H135" s="7">
        <v>30</v>
      </c>
      <c r="I135" s="7">
        <v>30</v>
      </c>
      <c r="O135" s="57">
        <f>VLOOKUP($A135,'[3]Congest May00-Oct00'!$A$1:$I$65536,COLUMN('[3]Congest May00-Oct00'!D$1:D$65536),FALSE)-VLOOKUP($E135,'[3]Congest May00-Oct00'!$A$1:$I$65536,COLUMN('[3]Congest May00-Oct00'!D$1:D$65536),FALSE)</f>
        <v>336.75000000000091</v>
      </c>
      <c r="P135" s="19">
        <f>VLOOKUP($A135,'[3]Congest May00-Oct00'!$A$1:$I$65536,COLUMN('[3]Congest May00-Oct00'!E$1:E$65536),FALSE)-VLOOKUP($E135,'[3]Congest May00-Oct00'!$A$1:$I$65536,COLUMN('[3]Congest May00-Oct00'!E$1:E$65536),FALSE)</f>
        <v>713.84999999999854</v>
      </c>
      <c r="Q135" s="19">
        <f>VLOOKUP($A135,'[3]Congest May00-Oct00'!$A$1:$I$65536,COLUMN('[3]Congest May00-Oct00'!F$1:F$65536),FALSE)-VLOOKUP($E135,'[3]Congest May00-Oct00'!$A$1:$I$65536,COLUMN('[3]Congest May00-Oct00'!F$1:F$65536),FALSE)</f>
        <v>345.89000000000124</v>
      </c>
      <c r="R135" s="19">
        <f>VLOOKUP($A135,'[3]Congest May00-Oct00'!$A$1:$I$65536,COLUMN('[3]Congest May00-Oct00'!G$1:G$65536),FALSE)-VLOOKUP($E135,'[3]Congest May00-Oct00'!$A$1:$I$65536,COLUMN('[3]Congest May00-Oct00'!G$1:G$65536),FALSE)</f>
        <v>-204.27000000000771</v>
      </c>
      <c r="S135" s="19">
        <f>VLOOKUP($A135,'[3]Congest May00-Oct00'!$A$1:$I$65536,COLUMN('[3]Congest May00-Oct00'!H$1:H$65536),FALSE)-VLOOKUP($E135,'[3]Congest May00-Oct00'!$A$1:$I$65536,COLUMN('[3]Congest May00-Oct00'!H$1:H$65536),FALSE)</f>
        <v>486.65000000000055</v>
      </c>
      <c r="T135" s="19">
        <f>VLOOKUP($A135,'[3]Congest May00-Oct00'!$A$1:$I$65536,COLUMN('[3]Congest May00-Oct00'!I$1:I$65536),FALSE)-VLOOKUP($E135,'[3]Congest May00-Oct00'!$A$1:$I$65536,COLUMN('[3]Congest May00-Oct00'!I$1:I$65536),FALSE)</f>
        <v>1406.1</v>
      </c>
      <c r="U135" s="53">
        <f>VLOOKUP($A135,'[3]Congest Nov00-Apr01'!$A$1:$I$65536,COLUMN('[3]Congest Nov00-Apr01'!D$1:D$65536),FALSE)-VLOOKUP($E135,'[3]Congest Nov00-Apr01'!$A$1:$I$65536,COLUMN('[3]Congest Nov00-Apr01'!D$1:D$65536),FALSE)</f>
        <v>109.7800000000002</v>
      </c>
      <c r="V135" s="53">
        <f>VLOOKUP($A135,'[3]Congest Nov00-Apr01'!$A$1:$I$65536,COLUMN('[3]Congest Nov00-Apr01'!E$1:E$65536),FALSE)-VLOOKUP($E135,'[3]Congest Nov00-Apr01'!$A$1:$I$65536,COLUMN('[3]Congest Nov00-Apr01'!E$1:E$65536),FALSE)</f>
        <v>282.36999999999989</v>
      </c>
      <c r="W135" s="53">
        <f>VLOOKUP($A135,'[3]Congest Nov00-Apr01'!$A$1:$I$65536,COLUMN('[3]Congest Nov00-Apr01'!F$1:F$65536),FALSE)-VLOOKUP($E135,'[3]Congest Nov00-Apr01'!$A$1:$I$65536,COLUMN('[3]Congest Nov00-Apr01'!F$1:F$65536),FALSE)</f>
        <v>138.5900000000006</v>
      </c>
      <c r="X135" s="53">
        <f>VLOOKUP($A135,'[3]Congest Nov00-Apr01'!$A$1:$I$65536,COLUMN('[3]Congest Nov00-Apr01'!G$1:G$65536),FALSE)-VLOOKUP($E135,'[3]Congest Nov00-Apr01'!$A$1:$I$65536,COLUMN('[3]Congest Nov00-Apr01'!G$1:G$65536),FALSE)</f>
        <v>60.740000000000009</v>
      </c>
      <c r="Y135" s="53">
        <f>VLOOKUP($A135,'[3]Congest Nov00-Apr01'!$A$1:$I$65536,COLUMN('[3]Congest Nov00-Apr01'!H$1:H$65536),FALSE)-VLOOKUP($E135,'[3]Congest Nov00-Apr01'!$A$1:$I$65536,COLUMN('[3]Congest Nov00-Apr01'!H$1:H$65536),FALSE)</f>
        <v>766.45000000000027</v>
      </c>
      <c r="Z135" s="53">
        <f>VLOOKUP($A135,'[3]Congest Nov00-Apr01'!$A$1:$I$65536,COLUMN('[3]Congest Nov00-Apr01'!I$1:I$65536),FALSE)-VLOOKUP($E135,'[3]Congest Nov00-Apr01'!$A$1:$I$65536,COLUMN('[3]Congest Nov00-Apr01'!I$1:I$65536),FALSE)</f>
        <v>244.54999999999995</v>
      </c>
      <c r="AA135" s="19">
        <f>VLOOKUP($A135,'[3]Congest May01-Oct01'!$A$1:$I$65536,COLUMN('[3]Congest May01-Oct01'!D$1:D$65536),FALSE)-VLOOKUP($E135,'[3]Congest May01-Oct01'!$A$1:$I$65536,COLUMN('[3]Congest May01-Oct01'!D$1:D$65536),FALSE)</f>
        <v>-248.5900000000006</v>
      </c>
      <c r="AB135" s="19">
        <f>VLOOKUP($A135,'[3]Congest May01-Oct01'!$A$1:$I$65536,COLUMN('[3]Congest May01-Oct01'!E$1:E$65536),FALSE)-VLOOKUP($E135,'[3]Congest May01-Oct01'!$A$1:$I$65536,COLUMN('[3]Congest May01-Oct01'!E$1:E$65536),FALSE)</f>
        <v>-108.75999999999976</v>
      </c>
      <c r="AC135" s="19">
        <f>VLOOKUP($A135,'[3]Congest May01-Oct01'!$A$1:$I$65536,COLUMN('[3]Congest May01-Oct01'!F$1:F$65536),FALSE)-VLOOKUP($E135,'[3]Congest May01-Oct01'!$A$1:$I$65536,COLUMN('[3]Congest May01-Oct01'!F$1:F$65536),FALSE)</f>
        <v>44.920000000000073</v>
      </c>
      <c r="AD135" s="19">
        <f>VLOOKUP($A135,'[3]Congest May01-Oct01'!$A$1:$I$65536,COLUMN('[3]Congest May01-Oct01'!G$1:G$65536),FALSE)-VLOOKUP($E135,'[3]Congest May01-Oct01'!$A$1:$I$65536,COLUMN('[3]Congest May01-Oct01'!G$1:G$65536),FALSE)</f>
        <v>224.60000000000036</v>
      </c>
      <c r="AE135" s="19">
        <f>VLOOKUP($A135,'[3]Congest May01-Oct01'!$A$1:$I$65536,COLUMN('[3]Congest May01-Oct01'!H$1:H$65536),FALSE)-VLOOKUP($E135,'[3]Congest May01-Oct01'!$A$1:$I$65536,COLUMN('[3]Congest May01-Oct01'!H$1:H$65536),FALSE)</f>
        <v>110.66999999999999</v>
      </c>
      <c r="AF135" s="19">
        <f>VLOOKUP($A135,'[3]Congest May01-Oct01'!$A$1:$I$65536,COLUMN('[3]Congest May01-Oct01'!I$1:I$65536),FALSE)-VLOOKUP($E135,'[3]Congest May01-Oct01'!$A$1:$I$65536,COLUMN('[3]Congest May01-Oct01'!I$1:I$65536),FALSE)</f>
        <v>8.5499999999999972</v>
      </c>
      <c r="AG135" s="23">
        <f t="shared" si="7"/>
        <v>3407.4000000000015</v>
      </c>
      <c r="AI135" s="32">
        <v>34498.699999999997</v>
      </c>
      <c r="AJ135" s="32">
        <f t="shared" si="12"/>
        <v>685.20000000000186</v>
      </c>
      <c r="AK135" s="32">
        <f t="shared" ref="AK135:AK141" si="14">+AJ135-AI135</f>
        <v>-33813.499999999993</v>
      </c>
      <c r="AL135" s="32"/>
      <c r="AQ135" s="19"/>
    </row>
    <row r="136" spans="1:43" x14ac:dyDescent="0.25">
      <c r="A136" s="3">
        <v>23639</v>
      </c>
      <c r="B136" s="3" t="s">
        <v>77</v>
      </c>
      <c r="C136" s="3" t="str">
        <f>+VLOOKUP(A136,[3]Congest!$A$1:$C$65536,3,FALSE)</f>
        <v>HUD VL</v>
      </c>
      <c r="D136" s="3"/>
      <c r="E136" s="7">
        <v>23587</v>
      </c>
      <c r="F136" s="4" t="s">
        <v>30</v>
      </c>
      <c r="G136" s="3" t="str">
        <f>+VLOOKUP(E136,[3]Congest!$A$1:$C$65536,3,FALSE)</f>
        <v>HUD VL</v>
      </c>
      <c r="H136" s="9">
        <v>25</v>
      </c>
      <c r="I136" s="9">
        <v>25</v>
      </c>
      <c r="O136" s="57">
        <f>VLOOKUP($A136,'[3]Congest May00-Oct00'!$A$1:$I$65536,COLUMN('[3]Congest May00-Oct00'!D$1:D$65536),FALSE)-VLOOKUP($E136,'[3]Congest May00-Oct00'!$A$1:$I$65536,COLUMN('[3]Congest May00-Oct00'!D$1:D$65536),FALSE)</f>
        <v>166.09000000000106</v>
      </c>
      <c r="P136" s="19">
        <f>VLOOKUP($A136,'[3]Congest May00-Oct00'!$A$1:$I$65536,COLUMN('[3]Congest May00-Oct00'!E$1:E$65536),FALSE)-VLOOKUP($E136,'[3]Congest May00-Oct00'!$A$1:$I$65536,COLUMN('[3]Congest May00-Oct00'!E$1:E$65536),FALSE)</f>
        <v>371.54999999999927</v>
      </c>
      <c r="Q136" s="19">
        <f>VLOOKUP($A136,'[3]Congest May00-Oct00'!$A$1:$I$65536,COLUMN('[3]Congest May00-Oct00'!F$1:F$65536),FALSE)-VLOOKUP($E136,'[3]Congest May00-Oct00'!$A$1:$I$65536,COLUMN('[3]Congest May00-Oct00'!F$1:F$65536),FALSE)</f>
        <v>230.87000000000262</v>
      </c>
      <c r="R136" s="19">
        <f>VLOOKUP($A136,'[3]Congest May00-Oct00'!$A$1:$I$65536,COLUMN('[3]Congest May00-Oct00'!G$1:G$65536),FALSE)-VLOOKUP($E136,'[3]Congest May00-Oct00'!$A$1:$I$65536,COLUMN('[3]Congest May00-Oct00'!G$1:G$65536),FALSE)</f>
        <v>-109.69000000000415</v>
      </c>
      <c r="S136" s="19">
        <f>VLOOKUP($A136,'[3]Congest May00-Oct00'!$A$1:$I$65536,COLUMN('[3]Congest May00-Oct00'!H$1:H$65536),FALSE)-VLOOKUP($E136,'[3]Congest May00-Oct00'!$A$1:$I$65536,COLUMN('[3]Congest May00-Oct00'!H$1:H$65536),FALSE)</f>
        <v>497.45000000000027</v>
      </c>
      <c r="T136" s="19">
        <f>VLOOKUP($A136,'[3]Congest May00-Oct00'!$A$1:$I$65536,COLUMN('[3]Congest May00-Oct00'!I$1:I$65536),FALSE)-VLOOKUP($E136,'[3]Congest May00-Oct00'!$A$1:$I$65536,COLUMN('[3]Congest May00-Oct00'!I$1:I$65536),FALSE)</f>
        <v>1432.5900000000001</v>
      </c>
      <c r="U136" s="53">
        <f>VLOOKUP($A136,'[3]Congest Nov00-Apr01'!$A$1:$I$65536,COLUMN('[3]Congest Nov00-Apr01'!D$1:D$65536),FALSE)-VLOOKUP($E136,'[3]Congest Nov00-Apr01'!$A$1:$I$65536,COLUMN('[3]Congest Nov00-Apr01'!D$1:D$65536),FALSE)</f>
        <v>35.2199999999998</v>
      </c>
      <c r="V136" s="53">
        <f>VLOOKUP($A136,'[3]Congest Nov00-Apr01'!$A$1:$I$65536,COLUMN('[3]Congest Nov00-Apr01'!E$1:E$65536),FALSE)-VLOOKUP($E136,'[3]Congest Nov00-Apr01'!$A$1:$I$65536,COLUMN('[3]Congest Nov00-Apr01'!E$1:E$65536),FALSE)</f>
        <v>269.50999999999988</v>
      </c>
      <c r="W136" s="53">
        <f>VLOOKUP($A136,'[3]Congest Nov00-Apr01'!$A$1:$I$65536,COLUMN('[3]Congest Nov00-Apr01'!F$1:F$65536),FALSE)-VLOOKUP($E136,'[3]Congest Nov00-Apr01'!$A$1:$I$65536,COLUMN('[3]Congest Nov00-Apr01'!F$1:F$65536),FALSE)</f>
        <v>60.030000000002019</v>
      </c>
      <c r="X136" s="53">
        <f>VLOOKUP($A136,'[3]Congest Nov00-Apr01'!$A$1:$I$65536,COLUMN('[3]Congest Nov00-Apr01'!G$1:G$65536),FALSE)-VLOOKUP($E136,'[3]Congest Nov00-Apr01'!$A$1:$I$65536,COLUMN('[3]Congest Nov00-Apr01'!G$1:G$65536),FALSE)</f>
        <v>2.569999999999709</v>
      </c>
      <c r="Y136" s="53">
        <f>VLOOKUP($A136,'[3]Congest Nov00-Apr01'!$A$1:$I$65536,COLUMN('[3]Congest Nov00-Apr01'!H$1:H$65536),FALSE)-VLOOKUP($E136,'[3]Congest Nov00-Apr01'!$A$1:$I$65536,COLUMN('[3]Congest Nov00-Apr01'!H$1:H$65536),FALSE)</f>
        <v>895.76999999999907</v>
      </c>
      <c r="Z136" s="53">
        <f>VLOOKUP($A136,'[3]Congest Nov00-Apr01'!$A$1:$I$65536,COLUMN('[3]Congest Nov00-Apr01'!I$1:I$65536),FALSE)-VLOOKUP($E136,'[3]Congest Nov00-Apr01'!$A$1:$I$65536,COLUMN('[3]Congest Nov00-Apr01'!I$1:I$65536),FALSE)</f>
        <v>274.11</v>
      </c>
      <c r="AA136" s="19">
        <f>VLOOKUP($A136,'[3]Congest May01-Oct01'!$A$1:$I$65536,COLUMN('[3]Congest May01-Oct01'!D$1:D$65536),FALSE)-VLOOKUP($E136,'[3]Congest May01-Oct01'!$A$1:$I$65536,COLUMN('[3]Congest May01-Oct01'!D$1:D$65536),FALSE)</f>
        <v>-111.73999999999978</v>
      </c>
      <c r="AB136" s="19">
        <f>VLOOKUP($A136,'[3]Congest May01-Oct01'!$A$1:$I$65536,COLUMN('[3]Congest May01-Oct01'!E$1:E$65536),FALSE)-VLOOKUP($E136,'[3]Congest May01-Oct01'!$A$1:$I$65536,COLUMN('[3]Congest May01-Oct01'!E$1:E$65536),FALSE)</f>
        <v>237.6599999999994</v>
      </c>
      <c r="AC136" s="19">
        <f>VLOOKUP($A136,'[3]Congest May01-Oct01'!$A$1:$I$65536,COLUMN('[3]Congest May01-Oct01'!F$1:F$65536),FALSE)-VLOOKUP($E136,'[3]Congest May01-Oct01'!$A$1:$I$65536,COLUMN('[3]Congest May01-Oct01'!F$1:F$65536),FALSE)</f>
        <v>219.25</v>
      </c>
      <c r="AD136" s="19">
        <f>VLOOKUP($A136,'[3]Congest May01-Oct01'!$A$1:$I$65536,COLUMN('[3]Congest May01-Oct01'!G$1:G$65536),FALSE)-VLOOKUP($E136,'[3]Congest May01-Oct01'!$A$1:$I$65536,COLUMN('[3]Congest May01-Oct01'!G$1:G$65536),FALSE)</f>
        <v>187.76</v>
      </c>
      <c r="AE136" s="19">
        <f>VLOOKUP($A136,'[3]Congest May01-Oct01'!$A$1:$I$65536,COLUMN('[3]Congest May01-Oct01'!H$1:H$65536),FALSE)-VLOOKUP($E136,'[3]Congest May01-Oct01'!$A$1:$I$65536,COLUMN('[3]Congest May01-Oct01'!H$1:H$65536),FALSE)</f>
        <v>129.66</v>
      </c>
      <c r="AF136" s="19">
        <f>VLOOKUP($A136,'[3]Congest May01-Oct01'!$A$1:$I$65536,COLUMN('[3]Congest May01-Oct01'!I$1:I$65536),FALSE)-VLOOKUP($E136,'[3]Congest May01-Oct01'!$A$1:$I$65536,COLUMN('[3]Congest May01-Oct01'!I$1:I$65536),FALSE)</f>
        <v>12.009999999999998</v>
      </c>
      <c r="AG136" s="23">
        <f t="shared" si="7"/>
        <v>4000.1800000000003</v>
      </c>
      <c r="AI136" s="32">
        <v>6887.65</v>
      </c>
      <c r="AJ136" s="32">
        <f t="shared" si="12"/>
        <v>16564.749999999989</v>
      </c>
      <c r="AK136" s="32">
        <f t="shared" si="14"/>
        <v>9677.0999999999894</v>
      </c>
      <c r="AL136" s="32"/>
      <c r="AQ136" s="19"/>
    </row>
    <row r="137" spans="1:43" x14ac:dyDescent="0.25">
      <c r="A137" s="3">
        <v>23639</v>
      </c>
      <c r="B137" s="3" t="s">
        <v>77</v>
      </c>
      <c r="C137" s="3" t="str">
        <f>+VLOOKUP(A137,[3]Congest!$A$1:$C$65536,3,FALSE)</f>
        <v>HUD VL</v>
      </c>
      <c r="D137" s="3"/>
      <c r="E137" s="7">
        <v>61758</v>
      </c>
      <c r="F137" s="4" t="s">
        <v>78</v>
      </c>
      <c r="G137" s="3" t="str">
        <f>+VLOOKUP(E137,[3]Congest!$A$1:$C$65536,3,FALSE)</f>
        <v>HUD VL</v>
      </c>
      <c r="H137" s="7">
        <v>40</v>
      </c>
      <c r="I137" s="7">
        <v>40</v>
      </c>
      <c r="O137" s="57">
        <f>VLOOKUP($A137,'[3]Congest May00-Oct00'!$A$1:$I$65536,COLUMN('[3]Congest May00-Oct00'!D$1:D$65536),FALSE)-VLOOKUP($E137,'[3]Congest May00-Oct00'!$A$1:$I$65536,COLUMN('[3]Congest May00-Oct00'!D$1:D$65536),FALSE)</f>
        <v>145.30999999999949</v>
      </c>
      <c r="P137" s="19">
        <f>VLOOKUP($A137,'[3]Congest May00-Oct00'!$A$1:$I$65536,COLUMN('[3]Congest May00-Oct00'!E$1:E$65536),FALSE)-VLOOKUP($E137,'[3]Congest May00-Oct00'!$A$1:$I$65536,COLUMN('[3]Congest May00-Oct00'!E$1:E$65536),FALSE)</f>
        <v>244.32999999999447</v>
      </c>
      <c r="Q137" s="19">
        <f>VLOOKUP($A137,'[3]Congest May00-Oct00'!$A$1:$I$65536,COLUMN('[3]Congest May00-Oct00'!F$1:F$65536),FALSE)-VLOOKUP($E137,'[3]Congest May00-Oct00'!$A$1:$I$65536,COLUMN('[3]Congest May00-Oct00'!F$1:F$65536),FALSE)</f>
        <v>97.839999999998327</v>
      </c>
      <c r="R137" s="19">
        <f>VLOOKUP($A137,'[3]Congest May00-Oct00'!$A$1:$I$65536,COLUMN('[3]Congest May00-Oct00'!G$1:G$65536),FALSE)-VLOOKUP($E137,'[3]Congest May00-Oct00'!$A$1:$I$65536,COLUMN('[3]Congest May00-Oct00'!G$1:G$65536),FALSE)</f>
        <v>-207.07000000000335</v>
      </c>
      <c r="S137" s="19">
        <f>VLOOKUP($A137,'[3]Congest May00-Oct00'!$A$1:$I$65536,COLUMN('[3]Congest May00-Oct00'!H$1:H$65536),FALSE)-VLOOKUP($E137,'[3]Congest May00-Oct00'!$A$1:$I$65536,COLUMN('[3]Congest May00-Oct00'!H$1:H$65536),FALSE)</f>
        <v>225.7800000000002</v>
      </c>
      <c r="T137" s="19">
        <f>VLOOKUP($A137,'[3]Congest May00-Oct00'!$A$1:$I$65536,COLUMN('[3]Congest May00-Oct00'!I$1:I$65536),FALSE)-VLOOKUP($E137,'[3]Congest May00-Oct00'!$A$1:$I$65536,COLUMN('[3]Congest May00-Oct00'!I$1:I$65536),FALSE)</f>
        <v>684</v>
      </c>
      <c r="U137" s="53">
        <f>VLOOKUP($A137,'[3]Congest Nov00-Apr01'!$A$1:$I$65536,COLUMN('[3]Congest Nov00-Apr01'!D$1:D$65536),FALSE)-VLOOKUP($E137,'[3]Congest Nov00-Apr01'!$A$1:$I$65536,COLUMN('[3]Congest Nov00-Apr01'!D$1:D$65536),FALSE)</f>
        <v>56.299999999999727</v>
      </c>
      <c r="V137" s="53">
        <f>VLOOKUP($A137,'[3]Congest Nov00-Apr01'!$A$1:$I$65536,COLUMN('[3]Congest Nov00-Apr01'!E$1:E$65536),FALSE)-VLOOKUP($E137,'[3]Congest Nov00-Apr01'!$A$1:$I$65536,COLUMN('[3]Congest Nov00-Apr01'!E$1:E$65536),FALSE)</f>
        <v>136.59999999999997</v>
      </c>
      <c r="W137" s="53">
        <f>VLOOKUP($A137,'[3]Congest Nov00-Apr01'!$A$1:$I$65536,COLUMN('[3]Congest Nov00-Apr01'!F$1:F$65536),FALSE)-VLOOKUP($E137,'[3]Congest Nov00-Apr01'!$A$1:$I$65536,COLUMN('[3]Congest Nov00-Apr01'!F$1:F$65536),FALSE)</f>
        <v>69.460000000000946</v>
      </c>
      <c r="X137" s="53">
        <f>VLOOKUP($A137,'[3]Congest Nov00-Apr01'!$A$1:$I$65536,COLUMN('[3]Congest Nov00-Apr01'!G$1:G$65536),FALSE)-VLOOKUP($E137,'[3]Congest Nov00-Apr01'!$A$1:$I$65536,COLUMN('[3]Congest Nov00-Apr01'!G$1:G$65536),FALSE)</f>
        <v>31.970000000000027</v>
      </c>
      <c r="Y137" s="53">
        <f>VLOOKUP($A137,'[3]Congest Nov00-Apr01'!$A$1:$I$65536,COLUMN('[3]Congest Nov00-Apr01'!H$1:H$65536),FALSE)-VLOOKUP($E137,'[3]Congest Nov00-Apr01'!$A$1:$I$65536,COLUMN('[3]Congest Nov00-Apr01'!H$1:H$65536),FALSE)</f>
        <v>376.32000000000062</v>
      </c>
      <c r="Z137" s="53">
        <f>VLOOKUP($A137,'[3]Congest Nov00-Apr01'!$A$1:$I$65536,COLUMN('[3]Congest Nov00-Apr01'!I$1:I$65536),FALSE)-VLOOKUP($E137,'[3]Congest Nov00-Apr01'!$A$1:$I$65536,COLUMN('[3]Congest Nov00-Apr01'!I$1:I$65536),FALSE)</f>
        <v>120.17999999999972</v>
      </c>
      <c r="AA137" s="19">
        <f>VLOOKUP($A137,'[3]Congest May01-Oct01'!$A$1:$I$65536,COLUMN('[3]Congest May01-Oct01'!D$1:D$65536),FALSE)-VLOOKUP($E137,'[3]Congest May01-Oct01'!$A$1:$I$65536,COLUMN('[3]Congest May01-Oct01'!D$1:D$65536),FALSE)</f>
        <v>-202.65999999999985</v>
      </c>
      <c r="AB137" s="19">
        <f>VLOOKUP($A137,'[3]Congest May01-Oct01'!$A$1:$I$65536,COLUMN('[3]Congest May01-Oct01'!E$1:E$65536),FALSE)-VLOOKUP($E137,'[3]Congest May01-Oct01'!$A$1:$I$65536,COLUMN('[3]Congest May01-Oct01'!E$1:E$65536),FALSE)</f>
        <v>-119.61000000000013</v>
      </c>
      <c r="AC137" s="19">
        <f>VLOOKUP($A137,'[3]Congest May01-Oct01'!$A$1:$I$65536,COLUMN('[3]Congest May01-Oct01'!F$1:F$65536),FALSE)-VLOOKUP($E137,'[3]Congest May01-Oct01'!$A$1:$I$65536,COLUMN('[3]Congest May01-Oct01'!F$1:F$65536),FALSE)</f>
        <v>-4.8500000000001364</v>
      </c>
      <c r="AD137" s="19">
        <f>VLOOKUP($A137,'[3]Congest May01-Oct01'!$A$1:$I$65536,COLUMN('[3]Congest May01-Oct01'!G$1:G$65536),FALSE)-VLOOKUP($E137,'[3]Congest May01-Oct01'!$A$1:$I$65536,COLUMN('[3]Congest May01-Oct01'!G$1:G$65536),FALSE)</f>
        <v>106.30999999999995</v>
      </c>
      <c r="AE137" s="19">
        <f>VLOOKUP($A137,'[3]Congest May01-Oct01'!$A$1:$I$65536,COLUMN('[3]Congest May01-Oct01'!H$1:H$65536),FALSE)-VLOOKUP($E137,'[3]Congest May01-Oct01'!$A$1:$I$65536,COLUMN('[3]Congest May01-Oct01'!H$1:H$65536),FALSE)</f>
        <v>54.489999999999981</v>
      </c>
      <c r="AF137" s="19">
        <f>VLOOKUP($A137,'[3]Congest May01-Oct01'!$A$1:$I$65536,COLUMN('[3]Congest May01-Oct01'!I$1:I$65536),FALSE)-VLOOKUP($E137,'[3]Congest May01-Oct01'!$A$1:$I$65536,COLUMN('[3]Congest May01-Oct01'!I$1:I$65536),FALSE)</f>
        <v>3.7799999999999994</v>
      </c>
      <c r="AG137" s="23">
        <f t="shared" ref="AG137:AG200" si="15">+SUM(S137:AD137)</f>
        <v>1479.8000000000009</v>
      </c>
      <c r="AI137" s="32">
        <v>11158.1</v>
      </c>
      <c r="AJ137" s="32">
        <f t="shared" si="12"/>
        <v>-6652.8000000000075</v>
      </c>
      <c r="AK137" s="32">
        <f t="shared" si="14"/>
        <v>-17810.900000000009</v>
      </c>
      <c r="AL137" s="32"/>
      <c r="AQ137" s="19"/>
    </row>
    <row r="138" spans="1:43" x14ac:dyDescent="0.25">
      <c r="A138" s="3">
        <v>23641</v>
      </c>
      <c r="B138" s="3" t="s">
        <v>79</v>
      </c>
      <c r="C138" s="3" t="str">
        <f>+VLOOKUP(A138,[3]Congest!$A$1:$C$65536,3,FALSE)</f>
        <v>HUD VL</v>
      </c>
      <c r="D138" s="3"/>
      <c r="E138" s="7">
        <v>61758</v>
      </c>
      <c r="F138" s="4" t="s">
        <v>78</v>
      </c>
      <c r="G138" s="3" t="str">
        <f>+VLOOKUP(E138,[3]Congest!$A$1:$C$65536,3,FALSE)</f>
        <v>HUD VL</v>
      </c>
      <c r="H138" s="7">
        <v>20</v>
      </c>
      <c r="I138" s="7">
        <v>20</v>
      </c>
      <c r="O138" s="57">
        <f>VLOOKUP($A138,'[3]Congest May00-Oct00'!$A$1:$I$65536,COLUMN('[3]Congest May00-Oct00'!D$1:D$65536),FALSE)-VLOOKUP($E138,'[3]Congest May00-Oct00'!$A$1:$I$65536,COLUMN('[3]Congest May00-Oct00'!D$1:D$65536),FALSE)</f>
        <v>153.68999999999869</v>
      </c>
      <c r="P138" s="19">
        <f>VLOOKUP($A138,'[3]Congest May00-Oct00'!$A$1:$I$65536,COLUMN('[3]Congest May00-Oct00'!E$1:E$65536),FALSE)-VLOOKUP($E138,'[3]Congest May00-Oct00'!$A$1:$I$65536,COLUMN('[3]Congest May00-Oct00'!E$1:E$65536),FALSE)</f>
        <v>327.35999999999694</v>
      </c>
      <c r="Q138" s="19">
        <f>VLOOKUP($A138,'[3]Congest May00-Oct00'!$A$1:$I$65536,COLUMN('[3]Congest May00-Oct00'!F$1:F$65536),FALSE)-VLOOKUP($E138,'[3]Congest May00-Oct00'!$A$1:$I$65536,COLUMN('[3]Congest May00-Oct00'!F$1:F$65536),FALSE)</f>
        <v>153.5099999999984</v>
      </c>
      <c r="R138" s="19">
        <f>VLOOKUP($A138,'[3]Congest May00-Oct00'!$A$1:$I$65536,COLUMN('[3]Congest May00-Oct00'!G$1:G$65536),FALSE)-VLOOKUP($E138,'[3]Congest May00-Oct00'!$A$1:$I$65536,COLUMN('[3]Congest May00-Oct00'!G$1:G$65536),FALSE)</f>
        <v>-58.279999999997017</v>
      </c>
      <c r="S138" s="19">
        <f>VLOOKUP($A138,'[3]Congest May00-Oct00'!$A$1:$I$65536,COLUMN('[3]Congest May00-Oct00'!H$1:H$65536),FALSE)-VLOOKUP($E138,'[3]Congest May00-Oct00'!$A$1:$I$65536,COLUMN('[3]Congest May00-Oct00'!H$1:H$65536),FALSE)</f>
        <v>179.83999999999969</v>
      </c>
      <c r="T138" s="19">
        <f>VLOOKUP($A138,'[3]Congest May00-Oct00'!$A$1:$I$65536,COLUMN('[3]Congest May00-Oct00'!I$1:I$65536),FALSE)-VLOOKUP($E138,'[3]Congest May00-Oct00'!$A$1:$I$65536,COLUMN('[3]Congest May00-Oct00'!I$1:I$65536),FALSE)</f>
        <v>495.63000000000011</v>
      </c>
      <c r="U138" s="53">
        <f>VLOOKUP($A138,'[3]Congest Nov00-Apr01'!$A$1:$I$65536,COLUMN('[3]Congest Nov00-Apr01'!D$1:D$65536),FALSE)-VLOOKUP($E138,'[3]Congest Nov00-Apr01'!$A$1:$I$65536,COLUMN('[3]Congest Nov00-Apr01'!D$1:D$65536),FALSE)</f>
        <v>62.929999999999836</v>
      </c>
      <c r="V138" s="53">
        <f>VLOOKUP($A138,'[3]Congest Nov00-Apr01'!$A$1:$I$65536,COLUMN('[3]Congest Nov00-Apr01'!E$1:E$65536),FALSE)-VLOOKUP($E138,'[3]Congest Nov00-Apr01'!$A$1:$I$65536,COLUMN('[3]Congest Nov00-Apr01'!E$1:E$65536),FALSE)</f>
        <v>100.70999999999998</v>
      </c>
      <c r="W138" s="53">
        <f>VLOOKUP($A138,'[3]Congest Nov00-Apr01'!$A$1:$I$65536,COLUMN('[3]Congest Nov00-Apr01'!F$1:F$65536),FALSE)-VLOOKUP($E138,'[3]Congest Nov00-Apr01'!$A$1:$I$65536,COLUMN('[3]Congest Nov00-Apr01'!F$1:F$65536),FALSE)</f>
        <v>71.050000000001546</v>
      </c>
      <c r="X138" s="53">
        <f>VLOOKUP($A138,'[3]Congest Nov00-Apr01'!$A$1:$I$65536,COLUMN('[3]Congest Nov00-Apr01'!G$1:G$65536),FALSE)-VLOOKUP($E138,'[3]Congest Nov00-Apr01'!$A$1:$I$65536,COLUMN('[3]Congest Nov00-Apr01'!G$1:G$65536),FALSE)</f>
        <v>37.289999999999736</v>
      </c>
      <c r="Y138" s="53">
        <f>VLOOKUP($A138,'[3]Congest Nov00-Apr01'!$A$1:$I$65536,COLUMN('[3]Congest Nov00-Apr01'!H$1:H$65536),FALSE)-VLOOKUP($E138,'[3]Congest Nov00-Apr01'!$A$1:$I$65536,COLUMN('[3]Congest Nov00-Apr01'!H$1:H$65536),FALSE)</f>
        <v>290.49000000000046</v>
      </c>
      <c r="Z138" s="53">
        <f>VLOOKUP($A138,'[3]Congest Nov00-Apr01'!$A$1:$I$65536,COLUMN('[3]Congest Nov00-Apr01'!I$1:I$65536),FALSE)-VLOOKUP($E138,'[3]Congest Nov00-Apr01'!$A$1:$I$65536,COLUMN('[3]Congest Nov00-Apr01'!I$1:I$65536),FALSE)</f>
        <v>90.639999999999759</v>
      </c>
      <c r="AA138" s="19">
        <f>VLOOKUP($A138,'[3]Congest May01-Oct01'!$A$1:$I$65536,COLUMN('[3]Congest May01-Oct01'!D$1:D$65536),FALSE)-VLOOKUP($E138,'[3]Congest May01-Oct01'!$A$1:$I$65536,COLUMN('[3]Congest May01-Oct01'!D$1:D$65536),FALSE)</f>
        <v>-135.60999999999922</v>
      </c>
      <c r="AB138" s="19">
        <f>VLOOKUP($A138,'[3]Congest May01-Oct01'!$A$1:$I$65536,COLUMN('[3]Congest May01-Oct01'!E$1:E$65536),FALSE)-VLOOKUP($E138,'[3]Congest May01-Oct01'!$A$1:$I$65536,COLUMN('[3]Congest May01-Oct01'!E$1:E$65536),FALSE)</f>
        <v>-87.829999999999927</v>
      </c>
      <c r="AC138" s="19">
        <f>VLOOKUP($A138,'[3]Congest May01-Oct01'!$A$1:$I$65536,COLUMN('[3]Congest May01-Oct01'!F$1:F$65536),FALSE)-VLOOKUP($E138,'[3]Congest May01-Oct01'!$A$1:$I$65536,COLUMN('[3]Congest May01-Oct01'!F$1:F$65536),FALSE)</f>
        <v>-3.25</v>
      </c>
      <c r="AD138" s="19">
        <f>VLOOKUP($A138,'[3]Congest May01-Oct01'!$A$1:$I$65536,COLUMN('[3]Congest May01-Oct01'!G$1:G$65536),FALSE)-VLOOKUP($E138,'[3]Congest May01-Oct01'!$A$1:$I$65536,COLUMN('[3]Congest May01-Oct01'!G$1:G$65536),FALSE)</f>
        <v>89.359999999999673</v>
      </c>
      <c r="AE138" s="19">
        <f>VLOOKUP($A138,'[3]Congest May01-Oct01'!$A$1:$I$65536,COLUMN('[3]Congest May01-Oct01'!H$1:H$65536),FALSE)-VLOOKUP($E138,'[3]Congest May01-Oct01'!$A$1:$I$65536,COLUMN('[3]Congest May01-Oct01'!H$1:H$65536),FALSE)</f>
        <v>38.239999999999981</v>
      </c>
      <c r="AF138" s="19">
        <f>VLOOKUP($A138,'[3]Congest May01-Oct01'!$A$1:$I$65536,COLUMN('[3]Congest May01-Oct01'!I$1:I$65536),FALSE)-VLOOKUP($E138,'[3]Congest May01-Oct01'!$A$1:$I$65536,COLUMN('[3]Congest May01-Oct01'!I$1:I$65536),FALSE)</f>
        <v>2.58</v>
      </c>
      <c r="AG138" s="23">
        <f t="shared" si="15"/>
        <v>1191.2500000000018</v>
      </c>
      <c r="AI138" s="32">
        <v>13590.6</v>
      </c>
      <c r="AJ138" s="32">
        <f t="shared" si="12"/>
        <v>-1981.7999999999897</v>
      </c>
      <c r="AK138" s="32">
        <f t="shared" si="14"/>
        <v>-15572.399999999991</v>
      </c>
      <c r="AL138" s="32"/>
      <c r="AQ138" s="19"/>
    </row>
    <row r="139" spans="1:43" x14ac:dyDescent="0.25">
      <c r="A139" s="3">
        <v>23644</v>
      </c>
      <c r="B139" s="3" t="s">
        <v>80</v>
      </c>
      <c r="C139" s="3" t="str">
        <f>+VLOOKUP(A139,[3]Congest!$A$1:$C$65536,3,FALSE)</f>
        <v>NORTH</v>
      </c>
      <c r="D139" s="3"/>
      <c r="E139" s="7">
        <v>24021</v>
      </c>
      <c r="F139" s="4" t="s">
        <v>64</v>
      </c>
      <c r="G139" s="3" t="str">
        <f>+VLOOKUP(E139,[3]Congest!$A$1:$C$65536,3,FALSE)</f>
        <v>MHK VL</v>
      </c>
      <c r="H139" s="9">
        <v>63</v>
      </c>
      <c r="I139" s="9">
        <v>63</v>
      </c>
      <c r="O139" s="57">
        <f>VLOOKUP($A139,'[3]Congest May00-Oct00'!$A$1:$I$65536,COLUMN('[3]Congest May00-Oct00'!D$1:D$65536),FALSE)-VLOOKUP($E139,'[3]Congest May00-Oct00'!$A$1:$I$65536,COLUMN('[3]Congest May00-Oct00'!D$1:D$65536),FALSE)</f>
        <v>22.110000000000241</v>
      </c>
      <c r="P139" s="19">
        <f>VLOOKUP($A139,'[3]Congest May00-Oct00'!$A$1:$I$65536,COLUMN('[3]Congest May00-Oct00'!E$1:E$65536),FALSE)-VLOOKUP($E139,'[3]Congest May00-Oct00'!$A$1:$I$65536,COLUMN('[3]Congest May00-Oct00'!E$1:E$65536),FALSE)</f>
        <v>152.84999999999997</v>
      </c>
      <c r="Q139" s="19">
        <f>VLOOKUP($A139,'[3]Congest May00-Oct00'!$A$1:$I$65536,COLUMN('[3]Congest May00-Oct00'!F$1:F$65536),FALSE)-VLOOKUP($E139,'[3]Congest May00-Oct00'!$A$1:$I$65536,COLUMN('[3]Congest May00-Oct00'!F$1:F$65536),FALSE)</f>
        <v>795.58000000000015</v>
      </c>
      <c r="R139" s="19">
        <f>VLOOKUP($A139,'[3]Congest May00-Oct00'!$A$1:$I$65536,COLUMN('[3]Congest May00-Oct00'!G$1:G$65536),FALSE)-VLOOKUP($E139,'[3]Congest May00-Oct00'!$A$1:$I$65536,COLUMN('[3]Congest May00-Oct00'!G$1:G$65536),FALSE)</f>
        <v>83.140000000000043</v>
      </c>
      <c r="S139" s="19">
        <f>VLOOKUP($A139,'[3]Congest May00-Oct00'!$A$1:$I$65536,COLUMN('[3]Congest May00-Oct00'!H$1:H$65536),FALSE)-VLOOKUP($E139,'[3]Congest May00-Oct00'!$A$1:$I$65536,COLUMN('[3]Congest May00-Oct00'!H$1:H$65536),FALSE)</f>
        <v>76.1400000000001</v>
      </c>
      <c r="T139" s="19">
        <f>VLOOKUP($A139,'[3]Congest May00-Oct00'!$A$1:$I$65536,COLUMN('[3]Congest May00-Oct00'!I$1:I$65536),FALSE)-VLOOKUP($E139,'[3]Congest May00-Oct00'!$A$1:$I$65536,COLUMN('[3]Congest May00-Oct00'!I$1:I$65536),FALSE)</f>
        <v>5.1099999999999959</v>
      </c>
      <c r="U139" s="53">
        <f>VLOOKUP($A139,'[3]Congest Nov00-Apr01'!$A$1:$I$65536,COLUMN('[3]Congest Nov00-Apr01'!D$1:D$65536),FALSE)-VLOOKUP($E139,'[3]Congest Nov00-Apr01'!$A$1:$I$65536,COLUMN('[3]Congest Nov00-Apr01'!D$1:D$65536),FALSE)</f>
        <v>5.57</v>
      </c>
      <c r="V139" s="53">
        <f>VLOOKUP($A139,'[3]Congest Nov00-Apr01'!$A$1:$I$65536,COLUMN('[3]Congest Nov00-Apr01'!E$1:E$65536),FALSE)-VLOOKUP($E139,'[3]Congest Nov00-Apr01'!$A$1:$I$65536,COLUMN('[3]Congest Nov00-Apr01'!E$1:E$65536),FALSE)</f>
        <v>7.96</v>
      </c>
      <c r="W139" s="53">
        <f>VLOOKUP($A139,'[3]Congest Nov00-Apr01'!$A$1:$I$65536,COLUMN('[3]Congest Nov00-Apr01'!F$1:F$65536),FALSE)-VLOOKUP($E139,'[3]Congest Nov00-Apr01'!$A$1:$I$65536,COLUMN('[3]Congest Nov00-Apr01'!F$1:F$65536),FALSE)</f>
        <v>6.5699999999999825</v>
      </c>
      <c r="X139" s="53">
        <f>VLOOKUP($A139,'[3]Congest Nov00-Apr01'!$A$1:$I$65536,COLUMN('[3]Congest Nov00-Apr01'!G$1:G$65536),FALSE)-VLOOKUP($E139,'[3]Congest Nov00-Apr01'!$A$1:$I$65536,COLUMN('[3]Congest Nov00-Apr01'!G$1:G$65536),FALSE)</f>
        <v>8.0299999999999976</v>
      </c>
      <c r="Y139" s="53">
        <f>VLOOKUP($A139,'[3]Congest Nov00-Apr01'!$A$1:$I$65536,COLUMN('[3]Congest Nov00-Apr01'!H$1:H$65536),FALSE)-VLOOKUP($E139,'[3]Congest Nov00-Apr01'!$A$1:$I$65536,COLUMN('[3]Congest Nov00-Apr01'!H$1:H$65536),FALSE)</f>
        <v>10.889999999999993</v>
      </c>
      <c r="Z139" s="53">
        <f>VLOOKUP($A139,'[3]Congest Nov00-Apr01'!$A$1:$I$65536,COLUMN('[3]Congest Nov00-Apr01'!I$1:I$65536),FALSE)-VLOOKUP($E139,'[3]Congest Nov00-Apr01'!$A$1:$I$65536,COLUMN('[3]Congest Nov00-Apr01'!I$1:I$65536),FALSE)</f>
        <v>7.0300000000000082</v>
      </c>
      <c r="AA139" s="19">
        <f>VLOOKUP($A139,'[3]Congest May01-Oct01'!$A$1:$I$65536,COLUMN('[3]Congest May01-Oct01'!D$1:D$65536),FALSE)-VLOOKUP($E139,'[3]Congest May01-Oct01'!$A$1:$I$65536,COLUMN('[3]Congest May01-Oct01'!D$1:D$65536),FALSE)</f>
        <v>4.9299999999999979</v>
      </c>
      <c r="AB139" s="19">
        <f>VLOOKUP($A139,'[3]Congest May01-Oct01'!$A$1:$I$65536,COLUMN('[3]Congest May01-Oct01'!E$1:E$65536),FALSE)-VLOOKUP($E139,'[3]Congest May01-Oct01'!$A$1:$I$65536,COLUMN('[3]Congest May01-Oct01'!E$1:E$65536),FALSE)</f>
        <v>-3.6100000000000065</v>
      </c>
      <c r="AC139" s="19">
        <f>VLOOKUP($A139,'[3]Congest May01-Oct01'!$A$1:$I$65536,COLUMN('[3]Congest May01-Oct01'!F$1:F$65536),FALSE)-VLOOKUP($E139,'[3]Congest May01-Oct01'!$A$1:$I$65536,COLUMN('[3]Congest May01-Oct01'!F$1:F$65536),FALSE)</f>
        <v>1.2600000000000016</v>
      </c>
      <c r="AD139" s="19">
        <f>VLOOKUP($A139,'[3]Congest May01-Oct01'!$A$1:$I$65536,COLUMN('[3]Congest May01-Oct01'!G$1:G$65536),FALSE)-VLOOKUP($E139,'[3]Congest May01-Oct01'!$A$1:$I$65536,COLUMN('[3]Congest May01-Oct01'!G$1:G$65536),FALSE)</f>
        <v>4.9899999999999984</v>
      </c>
      <c r="AE139" s="19">
        <f>VLOOKUP($A139,'[3]Congest May01-Oct01'!$A$1:$I$65536,COLUMN('[3]Congest May01-Oct01'!H$1:H$65536),FALSE)-VLOOKUP($E139,'[3]Congest May01-Oct01'!$A$1:$I$65536,COLUMN('[3]Congest May01-Oct01'!H$1:H$65536),FALSE)</f>
        <v>4.9999999999999933E-2</v>
      </c>
      <c r="AF139" s="19">
        <f>VLOOKUP($A139,'[3]Congest May01-Oct01'!$A$1:$I$65536,COLUMN('[3]Congest May01-Oct01'!I$1:I$65536),FALSE)-VLOOKUP($E139,'[3]Congest May01-Oct01'!$A$1:$I$65536,COLUMN('[3]Congest May01-Oct01'!I$1:I$65536),FALSE)</f>
        <v>0</v>
      </c>
      <c r="AG139" s="23">
        <f t="shared" si="15"/>
        <v>134.87000000000006</v>
      </c>
      <c r="AI139" s="32">
        <v>2550</v>
      </c>
      <c r="AJ139" s="32">
        <f t="shared" si="12"/>
        <v>480.05999999999943</v>
      </c>
      <c r="AK139" s="32">
        <f t="shared" si="14"/>
        <v>-2069.9400000000005</v>
      </c>
      <c r="AL139" s="32"/>
      <c r="AQ139" s="19"/>
    </row>
    <row r="140" spans="1:43" x14ac:dyDescent="0.25">
      <c r="A140" s="3">
        <v>23644</v>
      </c>
      <c r="B140" s="3" t="s">
        <v>80</v>
      </c>
      <c r="C140" s="3" t="str">
        <f>+VLOOKUP(A140,[3]Congest!$A$1:$C$65536,3,FALSE)</f>
        <v>NORTH</v>
      </c>
      <c r="D140" s="3"/>
      <c r="E140" s="7">
        <v>24049</v>
      </c>
      <c r="F140" s="4" t="s">
        <v>81</v>
      </c>
      <c r="G140" s="3" t="str">
        <f>+VLOOKUP(E140,[3]Congest!$A$1:$C$65536,3,FALSE)</f>
        <v>MHK VL</v>
      </c>
      <c r="H140" s="7">
        <v>30</v>
      </c>
      <c r="I140" s="7">
        <v>30</v>
      </c>
      <c r="O140" s="57">
        <f>VLOOKUP($A140,'[3]Congest May00-Oct00'!$A$1:$I$65536,COLUMN('[3]Congest May00-Oct00'!D$1:D$65536),FALSE)-VLOOKUP($E140,'[3]Congest May00-Oct00'!$A$1:$I$65536,COLUMN('[3]Congest May00-Oct00'!D$1:D$65536),FALSE)</f>
        <v>720.07999999999993</v>
      </c>
      <c r="P140" s="19">
        <f>VLOOKUP($A140,'[3]Congest May00-Oct00'!$A$1:$I$65536,COLUMN('[3]Congest May00-Oct00'!E$1:E$65536),FALSE)-VLOOKUP($E140,'[3]Congest May00-Oct00'!$A$1:$I$65536,COLUMN('[3]Congest May00-Oct00'!E$1:E$65536),FALSE)</f>
        <v>251.64</v>
      </c>
      <c r="Q140" s="19">
        <f>VLOOKUP($A140,'[3]Congest May00-Oct00'!$A$1:$I$65536,COLUMN('[3]Congest May00-Oct00'!F$1:F$65536),FALSE)-VLOOKUP($E140,'[3]Congest May00-Oct00'!$A$1:$I$65536,COLUMN('[3]Congest May00-Oct00'!F$1:F$65536),FALSE)</f>
        <v>1313.8700000000001</v>
      </c>
      <c r="R140" s="19">
        <f>VLOOKUP($A140,'[3]Congest May00-Oct00'!$A$1:$I$65536,COLUMN('[3]Congest May00-Oct00'!G$1:G$65536),FALSE)-VLOOKUP($E140,'[3]Congest May00-Oct00'!$A$1:$I$65536,COLUMN('[3]Congest May00-Oct00'!G$1:G$65536),FALSE)</f>
        <v>45.060000000000031</v>
      </c>
      <c r="S140" s="19">
        <f>VLOOKUP($A140,'[3]Congest May00-Oct00'!$A$1:$I$65536,COLUMN('[3]Congest May00-Oct00'!H$1:H$65536),FALSE)-VLOOKUP($E140,'[3]Congest May00-Oct00'!$A$1:$I$65536,COLUMN('[3]Congest May00-Oct00'!H$1:H$65536),FALSE)</f>
        <v>1074.95</v>
      </c>
      <c r="T140" s="19">
        <f>VLOOKUP($A140,'[3]Congest May00-Oct00'!$A$1:$I$65536,COLUMN('[3]Congest May00-Oct00'!I$1:I$65536),FALSE)-VLOOKUP($E140,'[3]Congest May00-Oct00'!$A$1:$I$65536,COLUMN('[3]Congest May00-Oct00'!I$1:I$65536),FALSE)</f>
        <v>32.14</v>
      </c>
      <c r="U140" s="53">
        <f>VLOOKUP($A140,'[3]Congest Nov00-Apr01'!$A$1:$I$65536,COLUMN('[3]Congest Nov00-Apr01'!D$1:D$65536),FALSE)-VLOOKUP($E140,'[3]Congest Nov00-Apr01'!$A$1:$I$65536,COLUMN('[3]Congest Nov00-Apr01'!D$1:D$65536),FALSE)</f>
        <v>-1.3700000000000117</v>
      </c>
      <c r="V140" s="53">
        <f>VLOOKUP($A140,'[3]Congest Nov00-Apr01'!$A$1:$I$65536,COLUMN('[3]Congest Nov00-Apr01'!E$1:E$65536),FALSE)-VLOOKUP($E140,'[3]Congest Nov00-Apr01'!$A$1:$I$65536,COLUMN('[3]Congest Nov00-Apr01'!E$1:E$65536),FALSE)</f>
        <v>-0.79000000000000092</v>
      </c>
      <c r="W140" s="53">
        <f>VLOOKUP($A140,'[3]Congest Nov00-Apr01'!$A$1:$I$65536,COLUMN('[3]Congest Nov00-Apr01'!F$1:F$65536),FALSE)-VLOOKUP($E140,'[3]Congest Nov00-Apr01'!$A$1:$I$65536,COLUMN('[3]Congest Nov00-Apr01'!F$1:F$65536),FALSE)</f>
        <v>-6.0799999999999912</v>
      </c>
      <c r="X140" s="53">
        <f>VLOOKUP($A140,'[3]Congest Nov00-Apr01'!$A$1:$I$65536,COLUMN('[3]Congest Nov00-Apr01'!G$1:G$65536),FALSE)-VLOOKUP($E140,'[3]Congest Nov00-Apr01'!$A$1:$I$65536,COLUMN('[3]Congest Nov00-Apr01'!G$1:G$65536),FALSE)</f>
        <v>-4.1999999999999957</v>
      </c>
      <c r="Y140" s="53">
        <f>VLOOKUP($A140,'[3]Congest Nov00-Apr01'!$A$1:$I$65536,COLUMN('[3]Congest Nov00-Apr01'!H$1:H$65536),FALSE)-VLOOKUP($E140,'[3]Congest Nov00-Apr01'!$A$1:$I$65536,COLUMN('[3]Congest Nov00-Apr01'!H$1:H$65536),FALSE)</f>
        <v>-14.360000000000014</v>
      </c>
      <c r="Z140" s="53">
        <f>VLOOKUP($A140,'[3]Congest Nov00-Apr01'!$A$1:$I$65536,COLUMN('[3]Congest Nov00-Apr01'!I$1:I$65536),FALSE)-VLOOKUP($E140,'[3]Congest Nov00-Apr01'!$A$1:$I$65536,COLUMN('[3]Congest Nov00-Apr01'!I$1:I$65536),FALSE)</f>
        <v>61.540000000000013</v>
      </c>
      <c r="AA140" s="19">
        <f>VLOOKUP($A140,'[3]Congest May01-Oct01'!$A$1:$I$65536,COLUMN('[3]Congest May01-Oct01'!D$1:D$65536),FALSE)-VLOOKUP($E140,'[3]Congest May01-Oct01'!$A$1:$I$65536,COLUMN('[3]Congest May01-Oct01'!D$1:D$65536),FALSE)</f>
        <v>-16.270000000000007</v>
      </c>
      <c r="AB140" s="19">
        <f>VLOOKUP($A140,'[3]Congest May01-Oct01'!$A$1:$I$65536,COLUMN('[3]Congest May01-Oct01'!E$1:E$65536),FALSE)-VLOOKUP($E140,'[3]Congest May01-Oct01'!$A$1:$I$65536,COLUMN('[3]Congest May01-Oct01'!E$1:E$65536),FALSE)</f>
        <v>-3.4599999999999866</v>
      </c>
      <c r="AC140" s="19">
        <f>VLOOKUP($A140,'[3]Congest May01-Oct01'!$A$1:$I$65536,COLUMN('[3]Congest May01-Oct01'!F$1:F$65536),FALSE)-VLOOKUP($E140,'[3]Congest May01-Oct01'!$A$1:$I$65536,COLUMN('[3]Congest May01-Oct01'!F$1:F$65536),FALSE)</f>
        <v>-11.909999999999998</v>
      </c>
      <c r="AD140" s="19">
        <f>VLOOKUP($A140,'[3]Congest May01-Oct01'!$A$1:$I$65536,COLUMN('[3]Congest May01-Oct01'!G$1:G$65536),FALSE)-VLOOKUP($E140,'[3]Congest May01-Oct01'!$A$1:$I$65536,COLUMN('[3]Congest May01-Oct01'!G$1:G$65536),FALSE)</f>
        <v>-5.2900000000000063</v>
      </c>
      <c r="AE140" s="19">
        <f>VLOOKUP($A140,'[3]Congest May01-Oct01'!$A$1:$I$65536,COLUMN('[3]Congest May01-Oct01'!H$1:H$65536),FALSE)-VLOOKUP($E140,'[3]Congest May01-Oct01'!$A$1:$I$65536,COLUMN('[3]Congest May01-Oct01'!H$1:H$65536),FALSE)</f>
        <v>0.88</v>
      </c>
      <c r="AF140" s="19">
        <f>VLOOKUP($A140,'[3]Congest May01-Oct01'!$A$1:$I$65536,COLUMN('[3]Congest May01-Oct01'!I$1:I$65536),FALSE)-VLOOKUP($E140,'[3]Congest May01-Oct01'!$A$1:$I$65536,COLUMN('[3]Congest May01-Oct01'!I$1:I$65536),FALSE)</f>
        <v>0</v>
      </c>
      <c r="AG140" s="23">
        <f t="shared" si="15"/>
        <v>1104.8999999999999</v>
      </c>
      <c r="AI140" s="32">
        <v>4869.3</v>
      </c>
      <c r="AJ140" s="32">
        <f t="shared" si="12"/>
        <v>-1081.5</v>
      </c>
      <c r="AK140" s="32">
        <f t="shared" si="14"/>
        <v>-5950.8</v>
      </c>
      <c r="AL140" s="32"/>
      <c r="AQ140" s="19"/>
    </row>
    <row r="141" spans="1:43" x14ac:dyDescent="0.25">
      <c r="A141" s="3">
        <v>23687</v>
      </c>
      <c r="B141" s="3" t="s">
        <v>83</v>
      </c>
      <c r="C141" s="3" t="str">
        <f>+VLOOKUP(A141,[3]Congest!$A$1:$C$65536,3,FALSE)</f>
        <v>MILLWD</v>
      </c>
      <c r="D141" s="3"/>
      <c r="E141" s="7">
        <v>23530</v>
      </c>
      <c r="F141" s="4" t="s">
        <v>84</v>
      </c>
      <c r="G141" s="3" t="str">
        <f>+VLOOKUP(E141,[3]Congest!$A$1:$C$65536,3,FALSE)</f>
        <v>MILLWD</v>
      </c>
      <c r="H141" s="9">
        <v>20</v>
      </c>
      <c r="I141" s="9">
        <v>20</v>
      </c>
      <c r="O141" s="57">
        <f>VLOOKUP($A141,'[3]Congest May00-Oct00'!$A$1:$I$65536,COLUMN('[3]Congest May00-Oct00'!D$1:D$65536),FALSE)-VLOOKUP($E141,'[3]Congest May00-Oct00'!$A$1:$I$65536,COLUMN('[3]Congest May00-Oct00'!D$1:D$65536),FALSE)</f>
        <v>6705.5199999999995</v>
      </c>
      <c r="P141" s="19">
        <f>VLOOKUP($A141,'[3]Congest May00-Oct00'!$A$1:$I$65536,COLUMN('[3]Congest May00-Oct00'!E$1:E$65536),FALSE)-VLOOKUP($E141,'[3]Congest May00-Oct00'!$A$1:$I$65536,COLUMN('[3]Congest May00-Oct00'!E$1:E$65536),FALSE)</f>
        <v>6869.67</v>
      </c>
      <c r="Q141" s="19">
        <f>VLOOKUP($A141,'[3]Congest May00-Oct00'!$A$1:$I$65536,COLUMN('[3]Congest May00-Oct00'!F$1:F$65536),FALSE)-VLOOKUP($E141,'[3]Congest May00-Oct00'!$A$1:$I$65536,COLUMN('[3]Congest May00-Oct00'!F$1:F$65536),FALSE)</f>
        <v>-135.73999999999978</v>
      </c>
      <c r="R141" s="19">
        <f>VLOOKUP($A141,'[3]Congest May00-Oct00'!$A$1:$I$65536,COLUMN('[3]Congest May00-Oct00'!G$1:G$65536),FALSE)-VLOOKUP($E141,'[3]Congest May00-Oct00'!$A$1:$I$65536,COLUMN('[3]Congest May00-Oct00'!G$1:G$65536),FALSE)</f>
        <v>-126.11999999999898</v>
      </c>
      <c r="S141" s="19">
        <f>VLOOKUP($A141,'[3]Congest May00-Oct00'!$A$1:$I$65536,COLUMN('[3]Congest May00-Oct00'!H$1:H$65536),FALSE)-VLOOKUP($E141,'[3]Congest May00-Oct00'!$A$1:$I$65536,COLUMN('[3]Congest May00-Oct00'!H$1:H$65536),FALSE)</f>
        <v>-38.910000000000309</v>
      </c>
      <c r="T141" s="19">
        <f>VLOOKUP($A141,'[3]Congest May00-Oct00'!$A$1:$I$65536,COLUMN('[3]Congest May00-Oct00'!I$1:I$65536),FALSE)-VLOOKUP($E141,'[3]Congest May00-Oct00'!$A$1:$I$65536,COLUMN('[3]Congest May00-Oct00'!I$1:I$65536),FALSE)</f>
        <v>-534.70000000000005</v>
      </c>
      <c r="U141" s="53">
        <f>VLOOKUP($A141,'[3]Congest Nov00-Apr01'!$A$1:$I$65536,COLUMN('[3]Congest Nov00-Apr01'!D$1:D$65536),FALSE)-VLOOKUP($E141,'[3]Congest Nov00-Apr01'!$A$1:$I$65536,COLUMN('[3]Congest Nov00-Apr01'!D$1:D$65536),FALSE)</f>
        <v>-22.190000000000055</v>
      </c>
      <c r="V141" s="53">
        <f>VLOOKUP($A141,'[3]Congest Nov00-Apr01'!$A$1:$I$65536,COLUMN('[3]Congest Nov00-Apr01'!E$1:E$65536),FALSE)-VLOOKUP($E141,'[3]Congest Nov00-Apr01'!$A$1:$I$65536,COLUMN('[3]Congest Nov00-Apr01'!E$1:E$65536),FALSE)</f>
        <v>-16.340000000000032</v>
      </c>
      <c r="W141" s="53">
        <f>VLOOKUP($A141,'[3]Congest Nov00-Apr01'!$A$1:$I$65536,COLUMN('[3]Congest Nov00-Apr01'!F$1:F$65536),FALSE)-VLOOKUP($E141,'[3]Congest Nov00-Apr01'!$A$1:$I$65536,COLUMN('[3]Congest Nov00-Apr01'!F$1:F$65536),FALSE)</f>
        <v>-36.859999999999673</v>
      </c>
      <c r="X141" s="53">
        <f>VLOOKUP($A141,'[3]Congest Nov00-Apr01'!$A$1:$I$65536,COLUMN('[3]Congest Nov00-Apr01'!G$1:G$65536),FALSE)-VLOOKUP($E141,'[3]Congest Nov00-Apr01'!$A$1:$I$65536,COLUMN('[3]Congest Nov00-Apr01'!G$1:G$65536),FALSE)</f>
        <v>-13.840000000000146</v>
      </c>
      <c r="Y141" s="53">
        <f>VLOOKUP($A141,'[3]Congest Nov00-Apr01'!$A$1:$I$65536,COLUMN('[3]Congest Nov00-Apr01'!H$1:H$65536),FALSE)-VLOOKUP($E141,'[3]Congest Nov00-Apr01'!$A$1:$I$65536,COLUMN('[3]Congest Nov00-Apr01'!H$1:H$65536),FALSE)</f>
        <v>-151.31999999999925</v>
      </c>
      <c r="Z141" s="53">
        <f>VLOOKUP($A141,'[3]Congest Nov00-Apr01'!$A$1:$I$65536,COLUMN('[3]Congest Nov00-Apr01'!I$1:I$65536),FALSE)-VLOOKUP($E141,'[3]Congest Nov00-Apr01'!$A$1:$I$65536,COLUMN('[3]Congest Nov00-Apr01'!I$1:I$65536),FALSE)</f>
        <v>-46.749999999999886</v>
      </c>
      <c r="AA141" s="19">
        <f>VLOOKUP($A141,'[3]Congest May01-Oct01'!$A$1:$I$65536,COLUMN('[3]Congest May01-Oct01'!D$1:D$65536),FALSE)-VLOOKUP($E141,'[3]Congest May01-Oct01'!$A$1:$I$65536,COLUMN('[3]Congest May01-Oct01'!D$1:D$65536),FALSE)</f>
        <v>-295.18000000000166</v>
      </c>
      <c r="AB141" s="19">
        <f>VLOOKUP($A141,'[3]Congest May01-Oct01'!$A$1:$I$65536,COLUMN('[3]Congest May01-Oct01'!E$1:E$65536),FALSE)-VLOOKUP($E141,'[3]Congest May01-Oct01'!$A$1:$I$65536,COLUMN('[3]Congest May01-Oct01'!E$1:E$65536),FALSE)</f>
        <v>-313.27000000000044</v>
      </c>
      <c r="AC141" s="19">
        <f>VLOOKUP($A141,'[3]Congest May01-Oct01'!$A$1:$I$65536,COLUMN('[3]Congest May01-Oct01'!F$1:F$65536),FALSE)-VLOOKUP($E141,'[3]Congest May01-Oct01'!$A$1:$I$65536,COLUMN('[3]Congest May01-Oct01'!F$1:F$65536),FALSE)</f>
        <v>-104.95000000000027</v>
      </c>
      <c r="AD141" s="19">
        <f>VLOOKUP($A141,'[3]Congest May01-Oct01'!$A$1:$I$65536,COLUMN('[3]Congest May01-Oct01'!G$1:G$65536),FALSE)-VLOOKUP($E141,'[3]Congest May01-Oct01'!$A$1:$I$65536,COLUMN('[3]Congest May01-Oct01'!G$1:G$65536),FALSE)</f>
        <v>-33.589999999999918</v>
      </c>
      <c r="AE141" s="19">
        <f>VLOOKUP($A141,'[3]Congest May01-Oct01'!$A$1:$I$65536,COLUMN('[3]Congest May01-Oct01'!H$1:H$65536),FALSE)-VLOOKUP($E141,'[3]Congest May01-Oct01'!$A$1:$I$65536,COLUMN('[3]Congest May01-Oct01'!H$1:H$65536),FALSE)</f>
        <v>-1.0000000000019327E-2</v>
      </c>
      <c r="AF141" s="19">
        <f>VLOOKUP($A141,'[3]Congest May01-Oct01'!$A$1:$I$65536,COLUMN('[3]Congest May01-Oct01'!I$1:I$65536),FALSE)-VLOOKUP($E141,'[3]Congest May01-Oct01'!$A$1:$I$65536,COLUMN('[3]Congest May01-Oct01'!I$1:I$65536),FALSE)</f>
        <v>-0.2400000000000011</v>
      </c>
      <c r="AG141" s="23">
        <f t="shared" si="15"/>
        <v>-1607.9000000000017</v>
      </c>
      <c r="AI141" s="32">
        <v>-5340.4000000000815</v>
      </c>
      <c r="AJ141" s="32">
        <f t="shared" si="12"/>
        <v>-14940.000000000045</v>
      </c>
      <c r="AK141" s="32">
        <f t="shared" si="14"/>
        <v>-9599.599999999964</v>
      </c>
      <c r="AL141" s="32"/>
      <c r="AQ141" s="19"/>
    </row>
    <row r="142" spans="1:43" x14ac:dyDescent="0.25">
      <c r="A142" s="3">
        <v>23687</v>
      </c>
      <c r="B142" s="3" t="s">
        <v>83</v>
      </c>
      <c r="C142" s="3" t="str">
        <f>+VLOOKUP(A142,[3]Congest!$A$1:$C$65536,3,FALSE)</f>
        <v>MILLWD</v>
      </c>
      <c r="D142" s="3"/>
      <c r="E142" s="7">
        <v>23531</v>
      </c>
      <c r="F142" s="4" t="s">
        <v>31</v>
      </c>
      <c r="G142" s="3" t="str">
        <f>+VLOOKUP(E142,[3]Congest!$A$1:$C$65536,3,FALSE)</f>
        <v>MILLWD</v>
      </c>
      <c r="H142" s="9">
        <v>20</v>
      </c>
      <c r="I142" s="9">
        <v>20</v>
      </c>
      <c r="O142" s="57">
        <f>VLOOKUP($A142,'[3]Congest May00-Oct00'!$A$1:$I$65536,COLUMN('[3]Congest May00-Oct00'!D$1:D$65536),FALSE)-VLOOKUP($E142,'[3]Congest May00-Oct00'!$A$1:$I$65536,COLUMN('[3]Congest May00-Oct00'!D$1:D$65536),FALSE)</f>
        <v>6741.5499999999993</v>
      </c>
      <c r="P142" s="19">
        <f>VLOOKUP($A142,'[3]Congest May00-Oct00'!$A$1:$I$65536,COLUMN('[3]Congest May00-Oct00'!E$1:E$65536),FALSE)-VLOOKUP($E142,'[3]Congest May00-Oct00'!$A$1:$I$65536,COLUMN('[3]Congest May00-Oct00'!E$1:E$65536),FALSE)</f>
        <v>7251.51</v>
      </c>
      <c r="Q142" s="19">
        <f>VLOOKUP($A142,'[3]Congest May00-Oct00'!$A$1:$I$65536,COLUMN('[3]Congest May00-Oct00'!F$1:F$65536),FALSE)-VLOOKUP($E142,'[3]Congest May00-Oct00'!$A$1:$I$65536,COLUMN('[3]Congest May00-Oct00'!F$1:F$65536),FALSE)</f>
        <v>0</v>
      </c>
      <c r="R142" s="19">
        <f>VLOOKUP($A142,'[3]Congest May00-Oct00'!$A$1:$I$65536,COLUMN('[3]Congest May00-Oct00'!G$1:G$65536),FALSE)-VLOOKUP($E142,'[3]Congest May00-Oct00'!$A$1:$I$65536,COLUMN('[3]Congest May00-Oct00'!G$1:G$65536),FALSE)</f>
        <v>9.180000000000291</v>
      </c>
      <c r="S142" s="19">
        <f>VLOOKUP($A142,'[3]Congest May00-Oct00'!$A$1:$I$65536,COLUMN('[3]Congest May00-Oct00'!H$1:H$65536),FALSE)-VLOOKUP($E142,'[3]Congest May00-Oct00'!$A$1:$I$65536,COLUMN('[3]Congest May00-Oct00'!H$1:H$65536),FALSE)</f>
        <v>-813.82000000000016</v>
      </c>
      <c r="T142" s="19">
        <f>VLOOKUP($A142,'[3]Congest May00-Oct00'!$A$1:$I$65536,COLUMN('[3]Congest May00-Oct00'!I$1:I$65536),FALSE)-VLOOKUP($E142,'[3]Congest May00-Oct00'!$A$1:$I$65536,COLUMN('[3]Congest May00-Oct00'!I$1:I$65536),FALSE)</f>
        <v>-2377.5700000000002</v>
      </c>
      <c r="U142" s="53">
        <f>VLOOKUP($A142,'[3]Congest Nov00-Apr01'!$A$1:$I$65536,COLUMN('[3]Congest Nov00-Apr01'!D$1:D$65536),FALSE)-VLOOKUP($E142,'[3]Congest Nov00-Apr01'!$A$1:$I$65536,COLUMN('[3]Congest Nov00-Apr01'!D$1:D$65536),FALSE)</f>
        <v>1.4299999999993815</v>
      </c>
      <c r="V142" s="53">
        <f>VLOOKUP($A142,'[3]Congest Nov00-Apr01'!$A$1:$I$65536,COLUMN('[3]Congest Nov00-Apr01'!E$1:E$65536),FALSE)-VLOOKUP($E142,'[3]Congest Nov00-Apr01'!$A$1:$I$65536,COLUMN('[3]Congest Nov00-Apr01'!E$1:E$65536),FALSE)</f>
        <v>-641.51</v>
      </c>
      <c r="W142" s="53">
        <f>VLOOKUP($A142,'[3]Congest Nov00-Apr01'!$A$1:$I$65536,COLUMN('[3]Congest Nov00-Apr01'!F$1:F$65536),FALSE)-VLOOKUP($E142,'[3]Congest Nov00-Apr01'!$A$1:$I$65536,COLUMN('[3]Congest Nov00-Apr01'!F$1:F$65536),FALSE)</f>
        <v>3.5799999999994725</v>
      </c>
      <c r="X142" s="53">
        <f>VLOOKUP($A142,'[3]Congest Nov00-Apr01'!$A$1:$I$65536,COLUMN('[3]Congest Nov00-Apr01'!G$1:G$65536),FALSE)-VLOOKUP($E142,'[3]Congest Nov00-Apr01'!$A$1:$I$65536,COLUMN('[3]Congest Nov00-Apr01'!G$1:G$65536),FALSE)</f>
        <v>-1.2999999999999545</v>
      </c>
      <c r="Y142" s="53">
        <f>VLOOKUP($A142,'[3]Congest Nov00-Apr01'!$A$1:$I$65536,COLUMN('[3]Congest Nov00-Apr01'!H$1:H$65536),FALSE)-VLOOKUP($E142,'[3]Congest Nov00-Apr01'!$A$1:$I$65536,COLUMN('[3]Congest Nov00-Apr01'!H$1:H$65536),FALSE)</f>
        <v>117.57999999999993</v>
      </c>
      <c r="Z142" s="53">
        <f>VLOOKUP($A142,'[3]Congest Nov00-Apr01'!$A$1:$I$65536,COLUMN('[3]Congest Nov00-Apr01'!I$1:I$65536),FALSE)-VLOOKUP($E142,'[3]Congest Nov00-Apr01'!$A$1:$I$65536,COLUMN('[3]Congest Nov00-Apr01'!I$1:I$65536),FALSE)</f>
        <v>48.310000000000116</v>
      </c>
      <c r="AA142" s="19">
        <f>VLOOKUP($A142,'[3]Congest May01-Oct01'!$A$1:$I$65536,COLUMN('[3]Congest May01-Oct01'!D$1:D$65536),FALSE)-VLOOKUP($E142,'[3]Congest May01-Oct01'!$A$1:$I$65536,COLUMN('[3]Congest May01-Oct01'!D$1:D$65536),FALSE)</f>
        <v>-513.06000000000085</v>
      </c>
      <c r="AB142" s="19">
        <f>VLOOKUP($A142,'[3]Congest May01-Oct01'!$A$1:$I$65536,COLUMN('[3]Congest May01-Oct01'!E$1:E$65536),FALSE)-VLOOKUP($E142,'[3]Congest May01-Oct01'!$A$1:$I$65536,COLUMN('[3]Congest May01-Oct01'!E$1:E$65536),FALSE)</f>
        <v>-116.55999999999995</v>
      </c>
      <c r="AC142" s="19">
        <f>VLOOKUP($A142,'[3]Congest May01-Oct01'!$A$1:$I$65536,COLUMN('[3]Congest May01-Oct01'!F$1:F$65536),FALSE)-VLOOKUP($E142,'[3]Congest May01-Oct01'!$A$1:$I$65536,COLUMN('[3]Congest May01-Oct01'!F$1:F$65536),FALSE)</f>
        <v>-101.13000000000034</v>
      </c>
      <c r="AD142" s="19">
        <f>VLOOKUP($A142,'[3]Congest May01-Oct01'!$A$1:$I$65536,COLUMN('[3]Congest May01-Oct01'!G$1:G$65536),FALSE)-VLOOKUP($E142,'[3]Congest May01-Oct01'!$A$1:$I$65536,COLUMN('[3]Congest May01-Oct01'!G$1:G$65536),FALSE)</f>
        <v>15.279999999999745</v>
      </c>
      <c r="AE142" s="19">
        <f>VLOOKUP($A142,'[3]Congest May01-Oct01'!$A$1:$I$65536,COLUMN('[3]Congest May01-Oct01'!H$1:H$65536),FALSE)-VLOOKUP($E142,'[3]Congest May01-Oct01'!$A$1:$I$65536,COLUMN('[3]Congest May01-Oct01'!H$1:H$65536),FALSE)</f>
        <v>7.2199999999999989</v>
      </c>
      <c r="AF142" s="19">
        <f>VLOOKUP($A142,'[3]Congest May01-Oct01'!$A$1:$I$65536,COLUMN('[3]Congest May01-Oct01'!I$1:I$65536),FALSE)-VLOOKUP($E142,'[3]Congest May01-Oct01'!$A$1:$I$65536,COLUMN('[3]Congest May01-Oct01'!I$1:I$65536),FALSE)</f>
        <v>0.73999999999999844</v>
      </c>
      <c r="AG142" s="23">
        <f t="shared" si="15"/>
        <v>-4378.7700000000023</v>
      </c>
      <c r="AI142" s="32">
        <v>-4293.0000000000291</v>
      </c>
      <c r="AJ142" s="32">
        <f t="shared" si="12"/>
        <v>-14165.000000000027</v>
      </c>
      <c r="AK142" s="32">
        <f>+AJ142-AI142</f>
        <v>-9871.9999999999982</v>
      </c>
      <c r="AL142" s="32"/>
      <c r="AQ142" s="19"/>
    </row>
    <row r="143" spans="1:43" x14ac:dyDescent="0.25">
      <c r="A143" s="3">
        <v>23687</v>
      </c>
      <c r="B143" s="3" t="s">
        <v>83</v>
      </c>
      <c r="C143" s="3" t="str">
        <f>+VLOOKUP(A143,[3]Congest!$A$1:$C$65536,3,FALSE)</f>
        <v>MILLWD</v>
      </c>
      <c r="D143" s="3"/>
      <c r="E143" s="7">
        <v>23640</v>
      </c>
      <c r="F143" s="4" t="s">
        <v>85</v>
      </c>
      <c r="G143" s="3" t="str">
        <f>+VLOOKUP(E143,[3]Congest!$A$1:$C$65536,3,FALSE)</f>
        <v>HUD VL</v>
      </c>
      <c r="H143" s="9">
        <v>20</v>
      </c>
      <c r="I143" s="9">
        <v>20</v>
      </c>
      <c r="O143" s="57">
        <f>VLOOKUP($A143,'[3]Congest May00-Oct00'!$A$1:$I$65536,COLUMN('[3]Congest May00-Oct00'!D$1:D$65536),FALSE)-VLOOKUP($E143,'[3]Congest May00-Oct00'!$A$1:$I$65536,COLUMN('[3]Congest May00-Oct00'!D$1:D$65536),FALSE)</f>
        <v>6591.8300000000008</v>
      </c>
      <c r="P143" s="19">
        <f>VLOOKUP($A143,'[3]Congest May00-Oct00'!$A$1:$I$65536,COLUMN('[3]Congest May00-Oct00'!E$1:E$65536),FALSE)-VLOOKUP($E143,'[3]Congest May00-Oct00'!$A$1:$I$65536,COLUMN('[3]Congest May00-Oct00'!E$1:E$65536),FALSE)</f>
        <v>7051.1099999999988</v>
      </c>
      <c r="Q143" s="19">
        <f>VLOOKUP($A143,'[3]Congest May00-Oct00'!$A$1:$I$65536,COLUMN('[3]Congest May00-Oct00'!F$1:F$65536),FALSE)-VLOOKUP($E143,'[3]Congest May00-Oct00'!$A$1:$I$65536,COLUMN('[3]Congest May00-Oct00'!F$1:F$65536),FALSE)</f>
        <v>-369.97999999999956</v>
      </c>
      <c r="R143" s="19">
        <f>VLOOKUP($A143,'[3]Congest May00-Oct00'!$A$1:$I$65536,COLUMN('[3]Congest May00-Oct00'!G$1:G$65536),FALSE)-VLOOKUP($E143,'[3]Congest May00-Oct00'!$A$1:$I$65536,COLUMN('[3]Congest May00-Oct00'!G$1:G$65536),FALSE)</f>
        <v>-509.56000000000313</v>
      </c>
      <c r="S143" s="19">
        <f>VLOOKUP($A143,'[3]Congest May00-Oct00'!$A$1:$I$65536,COLUMN('[3]Congest May00-Oct00'!H$1:H$65536),FALSE)-VLOOKUP($E143,'[3]Congest May00-Oct00'!$A$1:$I$65536,COLUMN('[3]Congest May00-Oct00'!H$1:H$65536),FALSE)</f>
        <v>-712.21</v>
      </c>
      <c r="T143" s="19">
        <f>VLOOKUP($A143,'[3]Congest May00-Oct00'!$A$1:$I$65536,COLUMN('[3]Congest May00-Oct00'!I$1:I$65536),FALSE)-VLOOKUP($E143,'[3]Congest May00-Oct00'!$A$1:$I$65536,COLUMN('[3]Congest May00-Oct00'!I$1:I$65536),FALSE)</f>
        <v>-1640.5600000000004</v>
      </c>
      <c r="U143" s="53">
        <f>VLOOKUP($A143,'[3]Congest Nov00-Apr01'!$A$1:$I$65536,COLUMN('[3]Congest Nov00-Apr01'!D$1:D$65536),FALSE)-VLOOKUP($E143,'[3]Congest Nov00-Apr01'!$A$1:$I$65536,COLUMN('[3]Congest Nov00-Apr01'!D$1:D$65536),FALSE)</f>
        <v>-57.070000000000164</v>
      </c>
      <c r="V143" s="53">
        <f>VLOOKUP($A143,'[3]Congest Nov00-Apr01'!$A$1:$I$65536,COLUMN('[3]Congest Nov00-Apr01'!E$1:E$65536),FALSE)-VLOOKUP($E143,'[3]Congest Nov00-Apr01'!$A$1:$I$65536,COLUMN('[3]Congest Nov00-Apr01'!E$1:E$65536),FALSE)</f>
        <v>-542.63999999999987</v>
      </c>
      <c r="W143" s="53">
        <f>VLOOKUP($A143,'[3]Congest Nov00-Apr01'!$A$1:$I$65536,COLUMN('[3]Congest Nov00-Apr01'!F$1:F$65536),FALSE)-VLOOKUP($E143,'[3]Congest Nov00-Apr01'!$A$1:$I$65536,COLUMN('[3]Congest Nov00-Apr01'!F$1:F$65536),FALSE)</f>
        <v>-74.700000000002092</v>
      </c>
      <c r="X143" s="53">
        <f>VLOOKUP($A143,'[3]Congest Nov00-Apr01'!$A$1:$I$65536,COLUMN('[3]Congest Nov00-Apr01'!G$1:G$65536),FALSE)-VLOOKUP($E143,'[3]Congest Nov00-Apr01'!$A$1:$I$65536,COLUMN('[3]Congest Nov00-Apr01'!G$1:G$65536),FALSE)</f>
        <v>-56.429999999999609</v>
      </c>
      <c r="Y143" s="53">
        <f>VLOOKUP($A143,'[3]Congest Nov00-Apr01'!$A$1:$I$65536,COLUMN('[3]Congest Nov00-Apr01'!H$1:H$65536),FALSE)-VLOOKUP($E143,'[3]Congest Nov00-Apr01'!$A$1:$I$65536,COLUMN('[3]Congest Nov00-Apr01'!H$1:H$65536),FALSE)</f>
        <v>200.99000000000092</v>
      </c>
      <c r="Z143" s="53">
        <f>VLOOKUP($A143,'[3]Congest Nov00-Apr01'!$A$1:$I$65536,COLUMN('[3]Congest Nov00-Apr01'!I$1:I$65536),FALSE)-VLOOKUP($E143,'[3]Congest Nov00-Apr01'!$A$1:$I$65536,COLUMN('[3]Congest Nov00-Apr01'!I$1:I$65536),FALSE)</f>
        <v>76.920000000000073</v>
      </c>
      <c r="AA143" s="19">
        <f>VLOOKUP($A143,'[3]Congest May01-Oct01'!$A$1:$I$65536,COLUMN('[3]Congest May01-Oct01'!D$1:D$65536),FALSE)-VLOOKUP($E143,'[3]Congest May01-Oct01'!$A$1:$I$65536,COLUMN('[3]Congest May01-Oct01'!D$1:D$65536),FALSE)</f>
        <v>-496.44000000000187</v>
      </c>
      <c r="AB143" s="19">
        <f>VLOOKUP($A143,'[3]Congest May01-Oct01'!$A$1:$I$65536,COLUMN('[3]Congest May01-Oct01'!E$1:E$65536),FALSE)-VLOOKUP($E143,'[3]Congest May01-Oct01'!$A$1:$I$65536,COLUMN('[3]Congest May01-Oct01'!E$1:E$65536),FALSE)</f>
        <v>-232.60000000000036</v>
      </c>
      <c r="AC143" s="19">
        <f>VLOOKUP($A143,'[3]Congest May01-Oct01'!$A$1:$I$65536,COLUMN('[3]Congest May01-Oct01'!F$1:F$65536),FALSE)-VLOOKUP($E143,'[3]Congest May01-Oct01'!$A$1:$I$65536,COLUMN('[3]Congest May01-Oct01'!F$1:F$65536),FALSE)</f>
        <v>-120.37000000000035</v>
      </c>
      <c r="AD143" s="19">
        <f>VLOOKUP($A143,'[3]Congest May01-Oct01'!$A$1:$I$65536,COLUMN('[3]Congest May01-Oct01'!G$1:G$65536),FALSE)-VLOOKUP($E143,'[3]Congest May01-Oct01'!$A$1:$I$65536,COLUMN('[3]Congest May01-Oct01'!G$1:G$65536),FALSE)</f>
        <v>55.649999999999864</v>
      </c>
      <c r="AE143" s="19">
        <f>VLOOKUP($A143,'[3]Congest May01-Oct01'!$A$1:$I$65536,COLUMN('[3]Congest May01-Oct01'!H$1:H$65536),FALSE)-VLOOKUP($E143,'[3]Congest May01-Oct01'!$A$1:$I$65536,COLUMN('[3]Congest May01-Oct01'!H$1:H$65536),FALSE)</f>
        <v>50.930000000000007</v>
      </c>
      <c r="AF143" s="19">
        <f>VLOOKUP($A143,'[3]Congest May01-Oct01'!$A$1:$I$65536,COLUMN('[3]Congest May01-Oct01'!I$1:I$65536),FALSE)-VLOOKUP($E143,'[3]Congest May01-Oct01'!$A$1:$I$65536,COLUMN('[3]Congest May01-Oct01'!I$1:I$65536),FALSE)</f>
        <v>3.8000000000000007</v>
      </c>
      <c r="AG143" s="23">
        <f t="shared" si="15"/>
        <v>-3599.4600000000046</v>
      </c>
      <c r="AI143" s="32">
        <v>-9717.0000000001164</v>
      </c>
      <c r="AJ143" s="32">
        <f t="shared" si="12"/>
        <v>-14856.600000000053</v>
      </c>
      <c r="AK143" s="32">
        <f>+AJ143-AI143</f>
        <v>-5139.5999999999367</v>
      </c>
      <c r="AL143" s="32"/>
      <c r="AQ143" s="19"/>
    </row>
    <row r="144" spans="1:43" x14ac:dyDescent="0.25">
      <c r="A144" s="3">
        <v>23687</v>
      </c>
      <c r="B144" s="3" t="s">
        <v>83</v>
      </c>
      <c r="C144" s="3" t="str">
        <f>+VLOOKUP(A144,[3]Congest!$A$1:$C$65536,3,FALSE)</f>
        <v>MILLWD</v>
      </c>
      <c r="D144" s="3"/>
      <c r="E144" s="7">
        <v>23769</v>
      </c>
      <c r="F144" s="4" t="s">
        <v>86</v>
      </c>
      <c r="G144" s="3" t="str">
        <f>+VLOOKUP(E144,[3]Congest!$A$1:$C$65536,3,FALSE)</f>
        <v>HUD VL</v>
      </c>
      <c r="H144" s="9">
        <v>20</v>
      </c>
      <c r="I144" s="9">
        <v>20</v>
      </c>
      <c r="O144" s="57">
        <f>VLOOKUP($A144,'[3]Congest May00-Oct00'!$A$1:$I$65536,COLUMN('[3]Congest May00-Oct00'!D$1:D$65536),FALSE)-VLOOKUP($E144,'[3]Congest May00-Oct00'!$A$1:$I$65536,COLUMN('[3]Congest May00-Oct00'!D$1:D$65536),FALSE)</f>
        <v>6610.4</v>
      </c>
      <c r="P144" s="19">
        <f>VLOOKUP($A144,'[3]Congest May00-Oct00'!$A$1:$I$65536,COLUMN('[3]Congest May00-Oct00'!E$1:E$65536),FALSE)-VLOOKUP($E144,'[3]Congest May00-Oct00'!$A$1:$I$65536,COLUMN('[3]Congest May00-Oct00'!E$1:E$65536),FALSE)</f>
        <v>7183.6399999999976</v>
      </c>
      <c r="Q144" s="19">
        <f>VLOOKUP($A144,'[3]Congest May00-Oct00'!$A$1:$I$65536,COLUMN('[3]Congest May00-Oct00'!F$1:F$65536),FALSE)-VLOOKUP($E144,'[3]Congest May00-Oct00'!$A$1:$I$65536,COLUMN('[3]Congest May00-Oct00'!F$1:F$65536),FALSE)</f>
        <v>-282.10000000000036</v>
      </c>
      <c r="R144" s="19">
        <f>VLOOKUP($A144,'[3]Congest May00-Oct00'!$A$1:$I$65536,COLUMN('[3]Congest May00-Oct00'!G$1:G$65536),FALSE)-VLOOKUP($E144,'[3]Congest May00-Oct00'!$A$1:$I$65536,COLUMN('[3]Congest May00-Oct00'!G$1:G$65536),FALSE)</f>
        <v>-310.8600000000024</v>
      </c>
      <c r="S144" s="19">
        <f>VLOOKUP($A144,'[3]Congest May00-Oct00'!$A$1:$I$65536,COLUMN('[3]Congest May00-Oct00'!H$1:H$65536),FALSE)-VLOOKUP($E144,'[3]Congest May00-Oct00'!$A$1:$I$65536,COLUMN('[3]Congest May00-Oct00'!H$1:H$65536),FALSE)</f>
        <v>-773.08000000000038</v>
      </c>
      <c r="T144" s="19">
        <f>VLOOKUP($A144,'[3]Congest May00-Oct00'!$A$1:$I$65536,COLUMN('[3]Congest May00-Oct00'!I$1:I$65536),FALSE)-VLOOKUP($E144,'[3]Congest May00-Oct00'!$A$1:$I$65536,COLUMN('[3]Congest May00-Oct00'!I$1:I$65536),FALSE)</f>
        <v>-1901.02</v>
      </c>
      <c r="U144" s="53">
        <f>VLOOKUP($A144,'[3]Congest Nov00-Apr01'!$A$1:$I$65536,COLUMN('[3]Congest Nov00-Apr01'!D$1:D$65536),FALSE)-VLOOKUP($E144,'[3]Congest Nov00-Apr01'!$A$1:$I$65536,COLUMN('[3]Congest Nov00-Apr01'!D$1:D$65536),FALSE)</f>
        <v>-45.829999999999927</v>
      </c>
      <c r="V144" s="53">
        <f>VLOOKUP($A144,'[3]Congest Nov00-Apr01'!$A$1:$I$65536,COLUMN('[3]Congest Nov00-Apr01'!E$1:E$65536),FALSE)-VLOOKUP($E144,'[3]Congest Nov00-Apr01'!$A$1:$I$65536,COLUMN('[3]Congest Nov00-Apr01'!E$1:E$65536),FALSE)</f>
        <v>-591.49</v>
      </c>
      <c r="W144" s="53">
        <f>VLOOKUP($A144,'[3]Congest Nov00-Apr01'!$A$1:$I$65536,COLUMN('[3]Congest Nov00-Apr01'!F$1:F$65536),FALSE)-VLOOKUP($E144,'[3]Congest Nov00-Apr01'!$A$1:$I$65536,COLUMN('[3]Congest Nov00-Apr01'!F$1:F$65536),FALSE)</f>
        <v>-59.220000000001164</v>
      </c>
      <c r="X144" s="53">
        <f>VLOOKUP($A144,'[3]Congest Nov00-Apr01'!$A$1:$I$65536,COLUMN('[3]Congest Nov00-Apr01'!G$1:G$65536),FALSE)-VLOOKUP($E144,'[3]Congest Nov00-Apr01'!$A$1:$I$65536,COLUMN('[3]Congest Nov00-Apr01'!G$1:G$65536),FALSE)</f>
        <v>-47.610000000000127</v>
      </c>
      <c r="Y144" s="53">
        <f>VLOOKUP($A144,'[3]Congest Nov00-Apr01'!$A$1:$I$65536,COLUMN('[3]Congest Nov00-Apr01'!H$1:H$65536),FALSE)-VLOOKUP($E144,'[3]Congest Nov00-Apr01'!$A$1:$I$65536,COLUMN('[3]Congest Nov00-Apr01'!H$1:H$65536),FALSE)</f>
        <v>96.810000000001082</v>
      </c>
      <c r="Z144" s="53">
        <f>VLOOKUP($A144,'[3]Congest Nov00-Apr01'!$A$1:$I$65536,COLUMN('[3]Congest Nov00-Apr01'!I$1:I$65536),FALSE)-VLOOKUP($E144,'[3]Congest Nov00-Apr01'!$A$1:$I$65536,COLUMN('[3]Congest Nov00-Apr01'!I$1:I$65536),FALSE)</f>
        <v>40.810000000000173</v>
      </c>
      <c r="AA144" s="19">
        <f>VLOOKUP($A144,'[3]Congest May01-Oct01'!$A$1:$I$65536,COLUMN('[3]Congest May01-Oct01'!D$1:D$65536),FALSE)-VLOOKUP($E144,'[3]Congest May01-Oct01'!$A$1:$I$65536,COLUMN('[3]Congest May01-Oct01'!D$1:D$65536),FALSE)</f>
        <v>-404.74000000000115</v>
      </c>
      <c r="AB144" s="19">
        <f>VLOOKUP($A144,'[3]Congest May01-Oct01'!$A$1:$I$65536,COLUMN('[3]Congest May01-Oct01'!E$1:E$65536),FALSE)-VLOOKUP($E144,'[3]Congest May01-Oct01'!$A$1:$I$65536,COLUMN('[3]Congest May01-Oct01'!E$1:E$65536),FALSE)</f>
        <v>-192.0600000000004</v>
      </c>
      <c r="AC144" s="19">
        <f>VLOOKUP($A144,'[3]Congest May01-Oct01'!$A$1:$I$65536,COLUMN('[3]Congest May01-Oct01'!F$1:F$65536),FALSE)-VLOOKUP($E144,'[3]Congest May01-Oct01'!$A$1:$I$65536,COLUMN('[3]Congest May01-Oct01'!F$1:F$65536),FALSE)</f>
        <v>-117.26999999999998</v>
      </c>
      <c r="AD144" s="19">
        <f>VLOOKUP($A144,'[3]Congest May01-Oct01'!$A$1:$I$65536,COLUMN('[3]Congest May01-Oct01'!G$1:G$65536),FALSE)-VLOOKUP($E144,'[3]Congest May01-Oct01'!$A$1:$I$65536,COLUMN('[3]Congest May01-Oct01'!G$1:G$65536),FALSE)</f>
        <v>34.699999999999591</v>
      </c>
      <c r="AE144" s="19">
        <f>VLOOKUP($A144,'[3]Congest May01-Oct01'!$A$1:$I$65536,COLUMN('[3]Congest May01-Oct01'!H$1:H$65536),FALSE)-VLOOKUP($E144,'[3]Congest May01-Oct01'!$A$1:$I$65536,COLUMN('[3]Congest May01-Oct01'!H$1:H$65536),FALSE)</f>
        <v>30.029999999999987</v>
      </c>
      <c r="AF144" s="19">
        <f>VLOOKUP($A144,'[3]Congest May01-Oct01'!$A$1:$I$65536,COLUMN('[3]Congest May01-Oct01'!I$1:I$65536),FALSE)-VLOOKUP($E144,'[3]Congest May01-Oct01'!$A$1:$I$65536,COLUMN('[3]Congest May01-Oct01'!I$1:I$65536),FALSE)</f>
        <v>2.2400000000000002</v>
      </c>
      <c r="AG144" s="23">
        <f t="shared" si="15"/>
        <v>-3960.0000000000018</v>
      </c>
      <c r="AI144" s="32">
        <v>-18492.8</v>
      </c>
      <c r="AJ144" s="32">
        <f t="shared" ref="AJ144:AJ161" si="16">+I144*SUM(AA144:AE144)</f>
        <v>-12986.800000000039</v>
      </c>
      <c r="AK144" s="32">
        <f>+AJ144-AI144</f>
        <v>5505.99999999996</v>
      </c>
      <c r="AL144" s="32"/>
      <c r="AQ144" s="19"/>
    </row>
    <row r="145" spans="1:43" x14ac:dyDescent="0.25">
      <c r="A145" s="3">
        <v>23744</v>
      </c>
      <c r="B145" s="3" t="s">
        <v>87</v>
      </c>
      <c r="C145" s="3" t="str">
        <f>+VLOOKUP(A145,[3]Congest!$A$1:$C$65536,3,FALSE)</f>
        <v>CENTRL</v>
      </c>
      <c r="D145" s="3"/>
      <c r="E145" s="7">
        <v>23575</v>
      </c>
      <c r="F145" s="4" t="s">
        <v>47</v>
      </c>
      <c r="G145" s="3" t="str">
        <f>+VLOOKUP(E145,[3]Congest!$A$1:$C$65536,3,FALSE)</f>
        <v>CENTRL</v>
      </c>
      <c r="H145" s="7">
        <v>80</v>
      </c>
      <c r="I145" s="7">
        <v>80</v>
      </c>
      <c r="O145" s="57">
        <f>VLOOKUP($A145,'[3]Congest May00-Oct00'!$A$1:$I$65536,COLUMN('[3]Congest May00-Oct00'!D$1:D$65536),FALSE)-VLOOKUP($E145,'[3]Congest May00-Oct00'!$A$1:$I$65536,COLUMN('[3]Congest May00-Oct00'!D$1:D$65536),FALSE)</f>
        <v>55.409999999999968</v>
      </c>
      <c r="P145" s="19">
        <f>VLOOKUP($A145,'[3]Congest May00-Oct00'!$A$1:$I$65536,COLUMN('[3]Congest May00-Oct00'!E$1:E$65536),FALSE)-VLOOKUP($E145,'[3]Congest May00-Oct00'!$A$1:$I$65536,COLUMN('[3]Congest May00-Oct00'!E$1:E$65536),FALSE)</f>
        <v>6.5900000000000318</v>
      </c>
      <c r="Q145" s="19">
        <f>VLOOKUP($A145,'[3]Congest May00-Oct00'!$A$1:$I$65536,COLUMN('[3]Congest May00-Oct00'!F$1:F$65536),FALSE)-VLOOKUP($E145,'[3]Congest May00-Oct00'!$A$1:$I$65536,COLUMN('[3]Congest May00-Oct00'!F$1:F$65536),FALSE)</f>
        <v>237.43000000000029</v>
      </c>
      <c r="R145" s="19">
        <f>VLOOKUP($A145,'[3]Congest May00-Oct00'!$A$1:$I$65536,COLUMN('[3]Congest May00-Oct00'!G$1:G$65536),FALSE)-VLOOKUP($E145,'[3]Congest May00-Oct00'!$A$1:$I$65536,COLUMN('[3]Congest May00-Oct00'!G$1:G$65536),FALSE)</f>
        <v>61.970000000000141</v>
      </c>
      <c r="S145" s="19">
        <f>VLOOKUP($A145,'[3]Congest May00-Oct00'!$A$1:$I$65536,COLUMN('[3]Congest May00-Oct00'!H$1:H$65536),FALSE)-VLOOKUP($E145,'[3]Congest May00-Oct00'!$A$1:$I$65536,COLUMN('[3]Congest May00-Oct00'!H$1:H$65536),FALSE)</f>
        <v>0.40000000000000568</v>
      </c>
      <c r="T145" s="19">
        <f>VLOOKUP($A145,'[3]Congest May00-Oct00'!$A$1:$I$65536,COLUMN('[3]Congest May00-Oct00'!I$1:I$65536),FALSE)-VLOOKUP($E145,'[3]Congest May00-Oct00'!$A$1:$I$65536,COLUMN('[3]Congest May00-Oct00'!I$1:I$65536),FALSE)</f>
        <v>79.610000000000127</v>
      </c>
      <c r="U145" s="53">
        <f>VLOOKUP($A145,'[3]Congest Nov00-Apr01'!$A$1:$I$65536,COLUMN('[3]Congest Nov00-Apr01'!D$1:D$65536),FALSE)-VLOOKUP($E145,'[3]Congest Nov00-Apr01'!$A$1:$I$65536,COLUMN('[3]Congest Nov00-Apr01'!D$1:D$65536),FALSE)</f>
        <v>0.55000000000001137</v>
      </c>
      <c r="V145" s="53">
        <f>VLOOKUP($A145,'[3]Congest Nov00-Apr01'!$A$1:$I$65536,COLUMN('[3]Congest Nov00-Apr01'!E$1:E$65536),FALSE)-VLOOKUP($E145,'[3]Congest Nov00-Apr01'!$A$1:$I$65536,COLUMN('[3]Congest Nov00-Apr01'!E$1:E$65536),FALSE)</f>
        <v>-8.660000000000025</v>
      </c>
      <c r="W145" s="53">
        <f>VLOOKUP($A145,'[3]Congest Nov00-Apr01'!$A$1:$I$65536,COLUMN('[3]Congest Nov00-Apr01'!F$1:F$65536),FALSE)-VLOOKUP($E145,'[3]Congest Nov00-Apr01'!$A$1:$I$65536,COLUMN('[3]Congest Nov00-Apr01'!F$1:F$65536),FALSE)</f>
        <v>1.9199999999999875</v>
      </c>
      <c r="X145" s="53">
        <f>VLOOKUP($A145,'[3]Congest Nov00-Apr01'!$A$1:$I$65536,COLUMN('[3]Congest Nov00-Apr01'!G$1:G$65536),FALSE)-VLOOKUP($E145,'[3]Congest Nov00-Apr01'!$A$1:$I$65536,COLUMN('[3]Congest Nov00-Apr01'!G$1:G$65536),FALSE)</f>
        <v>3.0700000000000003</v>
      </c>
      <c r="Y145" s="53">
        <f>VLOOKUP($A145,'[3]Congest Nov00-Apr01'!$A$1:$I$65536,COLUMN('[3]Congest Nov00-Apr01'!H$1:H$65536),FALSE)-VLOOKUP($E145,'[3]Congest Nov00-Apr01'!$A$1:$I$65536,COLUMN('[3]Congest Nov00-Apr01'!H$1:H$65536),FALSE)</f>
        <v>1.5299999999999869</v>
      </c>
      <c r="Z145" s="53">
        <f>VLOOKUP($A145,'[3]Congest Nov00-Apr01'!$A$1:$I$65536,COLUMN('[3]Congest Nov00-Apr01'!I$1:I$65536),FALSE)-VLOOKUP($E145,'[3]Congest Nov00-Apr01'!$A$1:$I$65536,COLUMN('[3]Congest Nov00-Apr01'!I$1:I$65536),FALSE)</f>
        <v>0.18999999999999773</v>
      </c>
      <c r="AA145" s="19">
        <f>VLOOKUP($A145,'[3]Congest May01-Oct01'!$A$1:$I$65536,COLUMN('[3]Congest May01-Oct01'!D$1:D$65536),FALSE)-VLOOKUP($E145,'[3]Congest May01-Oct01'!$A$1:$I$65536,COLUMN('[3]Congest May01-Oct01'!D$1:D$65536),FALSE)</f>
        <v>1.0799999999999841</v>
      </c>
      <c r="AB145" s="19">
        <f>VLOOKUP($A145,'[3]Congest May01-Oct01'!$A$1:$I$65536,COLUMN('[3]Congest May01-Oct01'!E$1:E$65536),FALSE)-VLOOKUP($E145,'[3]Congest May01-Oct01'!$A$1:$I$65536,COLUMN('[3]Congest May01-Oct01'!E$1:E$65536),FALSE)</f>
        <v>8.4499999999998749</v>
      </c>
      <c r="AC145" s="19">
        <f>VLOOKUP($A145,'[3]Congest May01-Oct01'!$A$1:$I$65536,COLUMN('[3]Congest May01-Oct01'!F$1:F$65536),FALSE)-VLOOKUP($E145,'[3]Congest May01-Oct01'!$A$1:$I$65536,COLUMN('[3]Congest May01-Oct01'!F$1:F$65536),FALSE)</f>
        <v>0.25999999999999801</v>
      </c>
      <c r="AD145" s="19">
        <f>VLOOKUP($A145,'[3]Congest May01-Oct01'!$A$1:$I$65536,COLUMN('[3]Congest May01-Oct01'!G$1:G$65536),FALSE)-VLOOKUP($E145,'[3]Congest May01-Oct01'!$A$1:$I$65536,COLUMN('[3]Congest May01-Oct01'!G$1:G$65536),FALSE)</f>
        <v>1.5600000000000023</v>
      </c>
      <c r="AE145" s="19">
        <f>VLOOKUP($A145,'[3]Congest May01-Oct01'!$A$1:$I$65536,COLUMN('[3]Congest May01-Oct01'!H$1:H$65536),FALSE)-VLOOKUP($E145,'[3]Congest May01-Oct01'!$A$1:$I$65536,COLUMN('[3]Congest May01-Oct01'!H$1:H$65536),FALSE)</f>
        <v>0</v>
      </c>
      <c r="AF145" s="19">
        <f>VLOOKUP($A145,'[3]Congest May01-Oct01'!$A$1:$I$65536,COLUMN('[3]Congest May01-Oct01'!I$1:I$65536),FALSE)-VLOOKUP($E145,'[3]Congest May01-Oct01'!$A$1:$I$65536,COLUMN('[3]Congest May01-Oct01'!I$1:I$65536),FALSE)</f>
        <v>1.5100000000000016</v>
      </c>
      <c r="AG145" s="23">
        <f t="shared" si="15"/>
        <v>89.959999999999951</v>
      </c>
      <c r="AI145" s="32">
        <v>-40316.400000000001</v>
      </c>
      <c r="AJ145" s="32">
        <f t="shared" si="16"/>
        <v>907.99999999998875</v>
      </c>
      <c r="AK145" s="32">
        <f>+AJ145-AI145</f>
        <v>41224.399999999987</v>
      </c>
      <c r="AL145" s="32"/>
      <c r="AQ145" s="19"/>
    </row>
    <row r="146" spans="1:43" x14ac:dyDescent="0.25">
      <c r="A146" s="3">
        <v>23744</v>
      </c>
      <c r="B146" s="3" t="s">
        <v>87</v>
      </c>
      <c r="C146" s="3" t="str">
        <f>+VLOOKUP(A146,[3]Congest!$A$1:$C$65536,3,FALSE)</f>
        <v>CENTRL</v>
      </c>
      <c r="D146" s="3"/>
      <c r="E146" s="7">
        <v>23619</v>
      </c>
      <c r="F146" s="4" t="s">
        <v>71</v>
      </c>
      <c r="G146" s="3" t="str">
        <f>+VLOOKUP(E146,[3]Congest!$A$1:$C$65536,3,FALSE)</f>
        <v>GENESE</v>
      </c>
      <c r="H146" s="7">
        <v>20</v>
      </c>
      <c r="I146" s="7">
        <v>20</v>
      </c>
      <c r="O146" s="57">
        <f>VLOOKUP($A146,'[3]Congest May00-Oct00'!$A$1:$I$65536,COLUMN('[3]Congest May00-Oct00'!D$1:D$65536),FALSE)-VLOOKUP($E146,'[3]Congest May00-Oct00'!$A$1:$I$65536,COLUMN('[3]Congest May00-Oct00'!D$1:D$65536),FALSE)</f>
        <v>1449.8600000000001</v>
      </c>
      <c r="P146" s="19">
        <f>VLOOKUP($A146,'[3]Congest May00-Oct00'!$A$1:$I$65536,COLUMN('[3]Congest May00-Oct00'!E$1:E$65536),FALSE)-VLOOKUP($E146,'[3]Congest May00-Oct00'!$A$1:$I$65536,COLUMN('[3]Congest May00-Oct00'!E$1:E$65536),FALSE)</f>
        <v>900.50000000000011</v>
      </c>
      <c r="Q146" s="19">
        <f>VLOOKUP($A146,'[3]Congest May00-Oct00'!$A$1:$I$65536,COLUMN('[3]Congest May00-Oct00'!F$1:F$65536),FALSE)-VLOOKUP($E146,'[3]Congest May00-Oct00'!$A$1:$I$65536,COLUMN('[3]Congest May00-Oct00'!F$1:F$65536),FALSE)</f>
        <v>5380.8</v>
      </c>
      <c r="R146" s="19">
        <f>VLOOKUP($A146,'[3]Congest May00-Oct00'!$A$1:$I$65536,COLUMN('[3]Congest May00-Oct00'!G$1:G$65536),FALSE)-VLOOKUP($E146,'[3]Congest May00-Oct00'!$A$1:$I$65536,COLUMN('[3]Congest May00-Oct00'!G$1:G$65536),FALSE)</f>
        <v>1703.7400000000002</v>
      </c>
      <c r="S146" s="19">
        <f>VLOOKUP($A146,'[3]Congest May00-Oct00'!$A$1:$I$65536,COLUMN('[3]Congest May00-Oct00'!H$1:H$65536),FALSE)-VLOOKUP($E146,'[3]Congest May00-Oct00'!$A$1:$I$65536,COLUMN('[3]Congest May00-Oct00'!H$1:H$65536),FALSE)</f>
        <v>106.34000000000007</v>
      </c>
      <c r="T146" s="19">
        <f>VLOOKUP($A146,'[3]Congest May00-Oct00'!$A$1:$I$65536,COLUMN('[3]Congest May00-Oct00'!I$1:I$65536),FALSE)-VLOOKUP($E146,'[3]Congest May00-Oct00'!$A$1:$I$65536,COLUMN('[3]Congest May00-Oct00'!I$1:I$65536),FALSE)</f>
        <v>1656.65</v>
      </c>
      <c r="U146" s="53">
        <f>VLOOKUP($A146,'[3]Congest Nov00-Apr01'!$A$1:$I$65536,COLUMN('[3]Congest Nov00-Apr01'!D$1:D$65536),FALSE)-VLOOKUP($E146,'[3]Congest Nov00-Apr01'!$A$1:$I$65536,COLUMN('[3]Congest Nov00-Apr01'!D$1:D$65536),FALSE)</f>
        <v>118.86000000000001</v>
      </c>
      <c r="V146" s="53">
        <f>VLOOKUP($A146,'[3]Congest Nov00-Apr01'!$A$1:$I$65536,COLUMN('[3]Congest Nov00-Apr01'!E$1:E$65536),FALSE)-VLOOKUP($E146,'[3]Congest Nov00-Apr01'!$A$1:$I$65536,COLUMN('[3]Congest Nov00-Apr01'!E$1:E$65536),FALSE)</f>
        <v>439.23</v>
      </c>
      <c r="W146" s="53">
        <f>VLOOKUP($A146,'[3]Congest Nov00-Apr01'!$A$1:$I$65536,COLUMN('[3]Congest Nov00-Apr01'!F$1:F$65536),FALSE)-VLOOKUP($E146,'[3]Congest Nov00-Apr01'!$A$1:$I$65536,COLUMN('[3]Congest Nov00-Apr01'!F$1:F$65536),FALSE)</f>
        <v>149.63</v>
      </c>
      <c r="X146" s="53">
        <f>VLOOKUP($A146,'[3]Congest Nov00-Apr01'!$A$1:$I$65536,COLUMN('[3]Congest Nov00-Apr01'!G$1:G$65536),FALSE)-VLOOKUP($E146,'[3]Congest Nov00-Apr01'!$A$1:$I$65536,COLUMN('[3]Congest Nov00-Apr01'!G$1:G$65536),FALSE)</f>
        <v>127.77999999999996</v>
      </c>
      <c r="Y146" s="53">
        <f>VLOOKUP($A146,'[3]Congest Nov00-Apr01'!$A$1:$I$65536,COLUMN('[3]Congest Nov00-Apr01'!H$1:H$65536),FALSE)-VLOOKUP($E146,'[3]Congest Nov00-Apr01'!$A$1:$I$65536,COLUMN('[3]Congest Nov00-Apr01'!H$1:H$65536),FALSE)</f>
        <v>117.98</v>
      </c>
      <c r="Z146" s="53">
        <f>VLOOKUP($A146,'[3]Congest Nov00-Apr01'!$A$1:$I$65536,COLUMN('[3]Congest Nov00-Apr01'!I$1:I$65536),FALSE)-VLOOKUP($E146,'[3]Congest Nov00-Apr01'!$A$1:$I$65536,COLUMN('[3]Congest Nov00-Apr01'!I$1:I$65536),FALSE)</f>
        <v>31.81</v>
      </c>
      <c r="AA146" s="19">
        <f>VLOOKUP($A146,'[3]Congest May01-Oct01'!$A$1:$I$65536,COLUMN('[3]Congest May01-Oct01'!D$1:D$65536),FALSE)-VLOOKUP($E146,'[3]Congest May01-Oct01'!$A$1:$I$65536,COLUMN('[3]Congest May01-Oct01'!D$1:D$65536),FALSE)</f>
        <v>14.719999999999985</v>
      </c>
      <c r="AB146" s="19">
        <f>VLOOKUP($A146,'[3]Congest May01-Oct01'!$A$1:$I$65536,COLUMN('[3]Congest May01-Oct01'!E$1:E$65536),FALSE)-VLOOKUP($E146,'[3]Congest May01-Oct01'!$A$1:$I$65536,COLUMN('[3]Congest May01-Oct01'!E$1:E$65536),FALSE)</f>
        <v>320.68</v>
      </c>
      <c r="AC146" s="19">
        <f>VLOOKUP($A146,'[3]Congest May01-Oct01'!$A$1:$I$65536,COLUMN('[3]Congest May01-Oct01'!F$1:F$65536),FALSE)-VLOOKUP($E146,'[3]Congest May01-Oct01'!$A$1:$I$65536,COLUMN('[3]Congest May01-Oct01'!F$1:F$65536),FALSE)</f>
        <v>36.069999999999993</v>
      </c>
      <c r="AD146" s="19">
        <f>VLOOKUP($A146,'[3]Congest May01-Oct01'!$A$1:$I$65536,COLUMN('[3]Congest May01-Oct01'!G$1:G$65536),FALSE)-VLOOKUP($E146,'[3]Congest May01-Oct01'!$A$1:$I$65536,COLUMN('[3]Congest May01-Oct01'!G$1:G$65536),FALSE)</f>
        <v>56.319999999999979</v>
      </c>
      <c r="AE146" s="19">
        <f>VLOOKUP($A146,'[3]Congest May01-Oct01'!$A$1:$I$65536,COLUMN('[3]Congest May01-Oct01'!H$1:H$65536),FALSE)-VLOOKUP($E146,'[3]Congest May01-Oct01'!$A$1:$I$65536,COLUMN('[3]Congest May01-Oct01'!H$1:H$65536),FALSE)</f>
        <v>0</v>
      </c>
      <c r="AF146" s="19">
        <f>VLOOKUP($A146,'[3]Congest May01-Oct01'!$A$1:$I$65536,COLUMN('[3]Congest May01-Oct01'!I$1:I$65536),FALSE)-VLOOKUP($E146,'[3]Congest May01-Oct01'!$A$1:$I$65536,COLUMN('[3]Congest May01-Oct01'!I$1:I$65536),FALSE)</f>
        <v>32.81</v>
      </c>
      <c r="AG146" s="23">
        <f t="shared" si="15"/>
        <v>3176.07</v>
      </c>
      <c r="AI146" s="32">
        <v>78785</v>
      </c>
      <c r="AJ146" s="32">
        <f t="shared" si="16"/>
        <v>8555.7999999999993</v>
      </c>
      <c r="AK146" s="32">
        <f>+AJ146-AI146</f>
        <v>-70229.2</v>
      </c>
      <c r="AL146" s="32"/>
      <c r="AQ146" s="19"/>
    </row>
    <row r="147" spans="1:43" x14ac:dyDescent="0.25">
      <c r="A147" s="3">
        <v>23744</v>
      </c>
      <c r="B147" s="3" t="s">
        <v>87</v>
      </c>
      <c r="C147" s="3" t="str">
        <f>+VLOOKUP(A147,[3]Congest!$A$1:$C$65536,3,FALSE)</f>
        <v>CENTRL</v>
      </c>
      <c r="D147" s="3"/>
      <c r="E147" s="7">
        <v>23805</v>
      </c>
      <c r="F147" s="4" t="s">
        <v>58</v>
      </c>
      <c r="G147" s="3" t="str">
        <f>+VLOOKUP(E147,[3]Congest!$A$1:$C$65536,3,FALSE)</f>
        <v>MHK VL</v>
      </c>
      <c r="H147" s="7">
        <v>7</v>
      </c>
      <c r="I147" s="7">
        <v>7</v>
      </c>
      <c r="O147" s="57">
        <f>VLOOKUP($A147,'[3]Congest May00-Oct00'!$A$1:$I$65536,COLUMN('[3]Congest May00-Oct00'!D$1:D$65536),FALSE)-VLOOKUP($E147,'[3]Congest May00-Oct00'!$A$1:$I$65536,COLUMN('[3]Congest May00-Oct00'!D$1:D$65536),FALSE)</f>
        <v>896.97</v>
      </c>
      <c r="P147" s="19">
        <f>VLOOKUP($A147,'[3]Congest May00-Oct00'!$A$1:$I$65536,COLUMN('[3]Congest May00-Oct00'!E$1:E$65536),FALSE)-VLOOKUP($E147,'[3]Congest May00-Oct00'!$A$1:$I$65536,COLUMN('[3]Congest May00-Oct00'!E$1:E$65536),FALSE)</f>
        <v>-660.92</v>
      </c>
      <c r="Q147" s="19">
        <f>VLOOKUP($A147,'[3]Congest May00-Oct00'!$A$1:$I$65536,COLUMN('[3]Congest May00-Oct00'!F$1:F$65536),FALSE)-VLOOKUP($E147,'[3]Congest May00-Oct00'!$A$1:$I$65536,COLUMN('[3]Congest May00-Oct00'!F$1:F$65536),FALSE)</f>
        <v>5169.3200000000006</v>
      </c>
      <c r="R147" s="19">
        <f>VLOOKUP($A147,'[3]Congest May00-Oct00'!$A$1:$I$65536,COLUMN('[3]Congest May00-Oct00'!G$1:G$65536),FALSE)-VLOOKUP($E147,'[3]Congest May00-Oct00'!$A$1:$I$65536,COLUMN('[3]Congest May00-Oct00'!G$1:G$65536),FALSE)</f>
        <v>1215.0100000000002</v>
      </c>
      <c r="S147" s="19">
        <f>VLOOKUP($A147,'[3]Congest May00-Oct00'!$A$1:$I$65536,COLUMN('[3]Congest May00-Oct00'!H$1:H$65536),FALSE)-VLOOKUP($E147,'[3]Congest May00-Oct00'!$A$1:$I$65536,COLUMN('[3]Congest May00-Oct00'!H$1:H$65536),FALSE)</f>
        <v>-267.32999999999993</v>
      </c>
      <c r="T147" s="19">
        <f>VLOOKUP($A147,'[3]Congest May00-Oct00'!$A$1:$I$65536,COLUMN('[3]Congest May00-Oct00'!I$1:I$65536),FALSE)-VLOOKUP($E147,'[3]Congest May00-Oct00'!$A$1:$I$65536,COLUMN('[3]Congest May00-Oct00'!I$1:I$65536),FALSE)</f>
        <v>1925.9</v>
      </c>
      <c r="U147" s="53">
        <f>VLOOKUP($A147,'[3]Congest Nov00-Apr01'!$A$1:$I$65536,COLUMN('[3]Congest Nov00-Apr01'!D$1:D$65536),FALSE)-VLOOKUP($E147,'[3]Congest Nov00-Apr01'!$A$1:$I$65536,COLUMN('[3]Congest Nov00-Apr01'!D$1:D$65536),FALSE)</f>
        <v>-73.510000000000019</v>
      </c>
      <c r="V147" s="53">
        <f>VLOOKUP($A147,'[3]Congest Nov00-Apr01'!$A$1:$I$65536,COLUMN('[3]Congest Nov00-Apr01'!E$1:E$65536),FALSE)-VLOOKUP($E147,'[3]Congest Nov00-Apr01'!$A$1:$I$65536,COLUMN('[3]Congest Nov00-Apr01'!E$1:E$65536),FALSE)</f>
        <v>371.94</v>
      </c>
      <c r="W147" s="53">
        <f>VLOOKUP($A147,'[3]Congest Nov00-Apr01'!$A$1:$I$65536,COLUMN('[3]Congest Nov00-Apr01'!F$1:F$65536),FALSE)-VLOOKUP($E147,'[3]Congest Nov00-Apr01'!$A$1:$I$65536,COLUMN('[3]Congest Nov00-Apr01'!F$1:F$65536),FALSE)</f>
        <v>-70.060000000000045</v>
      </c>
      <c r="X147" s="53">
        <f>VLOOKUP($A147,'[3]Congest Nov00-Apr01'!$A$1:$I$65536,COLUMN('[3]Congest Nov00-Apr01'!G$1:G$65536),FALSE)-VLOOKUP($E147,'[3]Congest Nov00-Apr01'!$A$1:$I$65536,COLUMN('[3]Congest Nov00-Apr01'!G$1:G$65536),FALSE)</f>
        <v>0.3399999999999892</v>
      </c>
      <c r="Y147" s="53">
        <f>VLOOKUP($A147,'[3]Congest Nov00-Apr01'!$A$1:$I$65536,COLUMN('[3]Congest Nov00-Apr01'!H$1:H$65536),FALSE)-VLOOKUP($E147,'[3]Congest Nov00-Apr01'!$A$1:$I$65536,COLUMN('[3]Congest Nov00-Apr01'!H$1:H$65536),FALSE)</f>
        <v>-57.540000000000006</v>
      </c>
      <c r="Z147" s="53">
        <f>VLOOKUP($A147,'[3]Congest Nov00-Apr01'!$A$1:$I$65536,COLUMN('[3]Congest Nov00-Apr01'!I$1:I$65536),FALSE)-VLOOKUP($E147,'[3]Congest Nov00-Apr01'!$A$1:$I$65536,COLUMN('[3]Congest Nov00-Apr01'!I$1:I$65536),FALSE)</f>
        <v>-23.18</v>
      </c>
      <c r="AA147" s="19">
        <f>VLOOKUP($A147,'[3]Congest May01-Oct01'!$A$1:$I$65536,COLUMN('[3]Congest May01-Oct01'!D$1:D$65536),FALSE)-VLOOKUP($E147,'[3]Congest May01-Oct01'!$A$1:$I$65536,COLUMN('[3]Congest May01-Oct01'!D$1:D$65536),FALSE)</f>
        <v>-43.500000000000021</v>
      </c>
      <c r="AB147" s="19">
        <f>VLOOKUP($A147,'[3]Congest May01-Oct01'!$A$1:$I$65536,COLUMN('[3]Congest May01-Oct01'!E$1:E$65536),FALSE)-VLOOKUP($E147,'[3]Congest May01-Oct01'!$A$1:$I$65536,COLUMN('[3]Congest May01-Oct01'!E$1:E$65536),FALSE)</f>
        <v>238.25</v>
      </c>
      <c r="AC147" s="19">
        <f>VLOOKUP($A147,'[3]Congest May01-Oct01'!$A$1:$I$65536,COLUMN('[3]Congest May01-Oct01'!F$1:F$65536),FALSE)-VLOOKUP($E147,'[3]Congest May01-Oct01'!$A$1:$I$65536,COLUMN('[3]Congest May01-Oct01'!F$1:F$65536),FALSE)</f>
        <v>-12.340000000000003</v>
      </c>
      <c r="AD147" s="19">
        <f>VLOOKUP($A147,'[3]Congest May01-Oct01'!$A$1:$I$65536,COLUMN('[3]Congest May01-Oct01'!G$1:G$65536),FALSE)-VLOOKUP($E147,'[3]Congest May01-Oct01'!$A$1:$I$65536,COLUMN('[3]Congest May01-Oct01'!G$1:G$65536),FALSE)</f>
        <v>-45.22999999999999</v>
      </c>
      <c r="AE147" s="19">
        <f>VLOOKUP($A147,'[3]Congest May01-Oct01'!$A$1:$I$65536,COLUMN('[3]Congest May01-Oct01'!H$1:H$65536),FALSE)-VLOOKUP($E147,'[3]Congest May01-Oct01'!$A$1:$I$65536,COLUMN('[3]Congest May01-Oct01'!H$1:H$65536),FALSE)</f>
        <v>-0.17</v>
      </c>
      <c r="AF147" s="19">
        <f>VLOOKUP($A147,'[3]Congest May01-Oct01'!$A$1:$I$65536,COLUMN('[3]Congest May01-Oct01'!I$1:I$65536),FALSE)-VLOOKUP($E147,'[3]Congest May01-Oct01'!$A$1:$I$65536,COLUMN('[3]Congest May01-Oct01'!I$1:I$65536),FALSE)</f>
        <v>37.370000000000005</v>
      </c>
      <c r="AG147" s="23">
        <f t="shared" si="15"/>
        <v>1943.7400000000002</v>
      </c>
      <c r="AI147" s="32">
        <v>13300</v>
      </c>
      <c r="AJ147" s="32">
        <f t="shared" si="16"/>
        <v>959.06999999999994</v>
      </c>
      <c r="AK147" s="32">
        <f t="shared" ref="AK147:AK155" si="17">+AJ147-AI147</f>
        <v>-12340.93</v>
      </c>
      <c r="AL147" s="32"/>
      <c r="AQ147" s="19"/>
    </row>
    <row r="148" spans="1:43" x14ac:dyDescent="0.25">
      <c r="A148" s="3">
        <v>23744</v>
      </c>
      <c r="B148" s="3" t="s">
        <v>87</v>
      </c>
      <c r="C148" s="3" t="str">
        <f>+VLOOKUP(A148,[3]Congest!$A$1:$C$65536,3,FALSE)</f>
        <v>CENTRL</v>
      </c>
      <c r="D148" s="3"/>
      <c r="E148" s="7">
        <v>24014</v>
      </c>
      <c r="F148" s="4" t="s">
        <v>89</v>
      </c>
      <c r="G148" s="3" t="str">
        <f>+VLOOKUP(E148,[3]Congest!$A$1:$C$65536,3,FALSE)</f>
        <v>CENTRL</v>
      </c>
      <c r="H148" s="7">
        <v>1</v>
      </c>
      <c r="I148" s="7">
        <v>1</v>
      </c>
      <c r="O148" s="57">
        <f>VLOOKUP($A148,'[3]Congest May00-Oct00'!$A$1:$I$65536,COLUMN('[3]Congest May00-Oct00'!D$1:D$65536),FALSE)-VLOOKUP($E148,'[3]Congest May00-Oct00'!$A$1:$I$65536,COLUMN('[3]Congest May00-Oct00'!D$1:D$65536),FALSE)</f>
        <v>1557.2</v>
      </c>
      <c r="P148" s="19">
        <f>VLOOKUP($A148,'[3]Congest May00-Oct00'!$A$1:$I$65536,COLUMN('[3]Congest May00-Oct00'!E$1:E$65536),FALSE)-VLOOKUP($E148,'[3]Congest May00-Oct00'!$A$1:$I$65536,COLUMN('[3]Congest May00-Oct00'!E$1:E$65536),FALSE)</f>
        <v>253.66999999999996</v>
      </c>
      <c r="Q148" s="19">
        <f>VLOOKUP($A148,'[3]Congest May00-Oct00'!$A$1:$I$65536,COLUMN('[3]Congest May00-Oct00'!F$1:F$65536),FALSE)-VLOOKUP($E148,'[3]Congest May00-Oct00'!$A$1:$I$65536,COLUMN('[3]Congest May00-Oct00'!F$1:F$65536),FALSE)</f>
        <v>6718.7800000000007</v>
      </c>
      <c r="R148" s="19">
        <f>VLOOKUP($A148,'[3]Congest May00-Oct00'!$A$1:$I$65536,COLUMN('[3]Congest May00-Oct00'!G$1:G$65536),FALSE)-VLOOKUP($E148,'[3]Congest May00-Oct00'!$A$1:$I$65536,COLUMN('[3]Congest May00-Oct00'!G$1:G$65536),FALSE)</f>
        <v>1867.5800000000004</v>
      </c>
      <c r="S148" s="19">
        <f>VLOOKUP($A148,'[3]Congest May00-Oct00'!$A$1:$I$65536,COLUMN('[3]Congest May00-Oct00'!H$1:H$65536),FALSE)-VLOOKUP($E148,'[3]Congest May00-Oct00'!$A$1:$I$65536,COLUMN('[3]Congest May00-Oct00'!H$1:H$65536),FALSE)</f>
        <v>26.839999999999989</v>
      </c>
      <c r="T148" s="19">
        <f>VLOOKUP($A148,'[3]Congest May00-Oct00'!$A$1:$I$65536,COLUMN('[3]Congest May00-Oct00'!I$1:I$65536),FALSE)-VLOOKUP($E148,'[3]Congest May00-Oct00'!$A$1:$I$65536,COLUMN('[3]Congest May00-Oct00'!I$1:I$65536),FALSE)</f>
        <v>2099.64</v>
      </c>
      <c r="U148" s="53">
        <f>VLOOKUP($A148,'[3]Congest Nov00-Apr01'!$A$1:$I$65536,COLUMN('[3]Congest Nov00-Apr01'!D$1:D$65536),FALSE)-VLOOKUP($E148,'[3]Congest Nov00-Apr01'!$A$1:$I$65536,COLUMN('[3]Congest Nov00-Apr01'!D$1:D$65536),FALSE)</f>
        <v>30.619999999999948</v>
      </c>
      <c r="V148" s="53">
        <f>VLOOKUP($A148,'[3]Congest Nov00-Apr01'!$A$1:$I$65536,COLUMN('[3]Congest Nov00-Apr01'!E$1:E$65536),FALSE)-VLOOKUP($E148,'[3]Congest Nov00-Apr01'!$A$1:$I$65536,COLUMN('[3]Congest Nov00-Apr01'!E$1:E$65536),FALSE)</f>
        <v>413.35</v>
      </c>
      <c r="W148" s="53">
        <f>VLOOKUP($A148,'[3]Congest Nov00-Apr01'!$A$1:$I$65536,COLUMN('[3]Congest Nov00-Apr01'!F$1:F$65536),FALSE)-VLOOKUP($E148,'[3]Congest Nov00-Apr01'!$A$1:$I$65536,COLUMN('[3]Congest Nov00-Apr01'!F$1:F$65536),FALSE)</f>
        <v>40.700000000000045</v>
      </c>
      <c r="X148" s="53">
        <f>VLOOKUP($A148,'[3]Congest Nov00-Apr01'!$A$1:$I$65536,COLUMN('[3]Congest Nov00-Apr01'!G$1:G$65536),FALSE)-VLOOKUP($E148,'[3]Congest Nov00-Apr01'!$A$1:$I$65536,COLUMN('[3]Congest Nov00-Apr01'!G$1:G$65536),FALSE)</f>
        <v>73.160000000000011</v>
      </c>
      <c r="Y148" s="53">
        <f>VLOOKUP($A148,'[3]Congest Nov00-Apr01'!$A$1:$I$65536,COLUMN('[3]Congest Nov00-Apr01'!H$1:H$65536),FALSE)-VLOOKUP($E148,'[3]Congest Nov00-Apr01'!$A$1:$I$65536,COLUMN('[3]Congest Nov00-Apr01'!H$1:H$65536),FALSE)</f>
        <v>26.569999999999979</v>
      </c>
      <c r="Z148" s="53">
        <f>VLOOKUP($A148,'[3]Congest Nov00-Apr01'!$A$1:$I$65536,COLUMN('[3]Congest Nov00-Apr01'!I$1:I$65536),FALSE)-VLOOKUP($E148,'[3]Congest Nov00-Apr01'!$A$1:$I$65536,COLUMN('[3]Congest Nov00-Apr01'!I$1:I$65536),FALSE)</f>
        <v>4.879999999999999</v>
      </c>
      <c r="AA148" s="19">
        <f>VLOOKUP($A148,'[3]Congest May01-Oct01'!$A$1:$I$65536,COLUMN('[3]Congest May01-Oct01'!D$1:D$65536),FALSE)-VLOOKUP($E148,'[3]Congest May01-Oct01'!$A$1:$I$65536,COLUMN('[3]Congest May01-Oct01'!D$1:D$65536),FALSE)</f>
        <v>17.59999999999998</v>
      </c>
      <c r="AB148" s="19">
        <f>VLOOKUP($A148,'[3]Congest May01-Oct01'!$A$1:$I$65536,COLUMN('[3]Congest May01-Oct01'!E$1:E$65536),FALSE)-VLOOKUP($E148,'[3]Congest May01-Oct01'!$A$1:$I$65536,COLUMN('[3]Congest May01-Oct01'!E$1:E$65536),FALSE)</f>
        <v>311.26</v>
      </c>
      <c r="AC148" s="19">
        <f>VLOOKUP($A148,'[3]Congest May01-Oct01'!$A$1:$I$65536,COLUMN('[3]Congest May01-Oct01'!F$1:F$65536),FALSE)-VLOOKUP($E148,'[3]Congest May01-Oct01'!$A$1:$I$65536,COLUMN('[3]Congest May01-Oct01'!F$1:F$65536),FALSE)</f>
        <v>4.8699999999999939</v>
      </c>
      <c r="AD148" s="19">
        <f>VLOOKUP($A148,'[3]Congest May01-Oct01'!$A$1:$I$65536,COLUMN('[3]Congest May01-Oct01'!G$1:G$65536),FALSE)-VLOOKUP($E148,'[3]Congest May01-Oct01'!$A$1:$I$65536,COLUMN('[3]Congest May01-Oct01'!G$1:G$65536),FALSE)</f>
        <v>20.820000000000007</v>
      </c>
      <c r="AE148" s="19">
        <f>VLOOKUP($A148,'[3]Congest May01-Oct01'!$A$1:$I$65536,COLUMN('[3]Congest May01-Oct01'!H$1:H$65536),FALSE)-VLOOKUP($E148,'[3]Congest May01-Oct01'!$A$1:$I$65536,COLUMN('[3]Congest May01-Oct01'!H$1:H$65536),FALSE)</f>
        <v>0</v>
      </c>
      <c r="AF148" s="19">
        <f>VLOOKUP($A148,'[3]Congest May01-Oct01'!$A$1:$I$65536,COLUMN('[3]Congest May01-Oct01'!I$1:I$65536),FALSE)-VLOOKUP($E148,'[3]Congest May01-Oct01'!$A$1:$I$65536,COLUMN('[3]Congest May01-Oct01'!I$1:I$65536),FALSE)</f>
        <v>43.72</v>
      </c>
      <c r="AG148" s="23">
        <f t="shared" si="15"/>
        <v>3070.31</v>
      </c>
      <c r="AI148" s="32">
        <v>4300</v>
      </c>
      <c r="AJ148" s="32">
        <f t="shared" si="16"/>
        <v>354.54999999999995</v>
      </c>
      <c r="AK148" s="32">
        <f t="shared" si="17"/>
        <v>-3945.45</v>
      </c>
      <c r="AL148" s="32"/>
      <c r="AQ148" s="19"/>
    </row>
    <row r="149" spans="1:43" x14ac:dyDescent="0.25">
      <c r="A149" s="3">
        <v>23744</v>
      </c>
      <c r="B149" s="3" t="s">
        <v>87</v>
      </c>
      <c r="C149" s="3" t="str">
        <f>+VLOOKUP(A149,[3]Congest!$A$1:$C$65536,3,FALSE)</f>
        <v>CENTRL</v>
      </c>
      <c r="D149" s="3"/>
      <c r="E149" s="7">
        <v>24053</v>
      </c>
      <c r="F149" s="4" t="s">
        <v>90</v>
      </c>
      <c r="G149" s="3" t="str">
        <f>+VLOOKUP(E149,[3]Congest!$A$1:$C$65536,3,FALSE)</f>
        <v>NORTH</v>
      </c>
      <c r="H149" s="9">
        <v>40</v>
      </c>
      <c r="I149" s="9">
        <v>40</v>
      </c>
      <c r="O149" s="57">
        <f>VLOOKUP($A149,'[3]Congest May00-Oct00'!$A$1:$I$65536,COLUMN('[3]Congest May00-Oct00'!D$1:D$65536),FALSE)-VLOOKUP($E149,'[3]Congest May00-Oct00'!$A$1:$I$65536,COLUMN('[3]Congest May00-Oct00'!D$1:D$65536),FALSE)</f>
        <v>-6.1299999999997681</v>
      </c>
      <c r="P149" s="19">
        <f>VLOOKUP($A149,'[3]Congest May00-Oct00'!$A$1:$I$65536,COLUMN('[3]Congest May00-Oct00'!E$1:E$65536),FALSE)-VLOOKUP($E149,'[3]Congest May00-Oct00'!$A$1:$I$65536,COLUMN('[3]Congest May00-Oct00'!E$1:E$65536),FALSE)</f>
        <v>-1398.4099999999999</v>
      </c>
      <c r="Q149" s="19">
        <f>VLOOKUP($A149,'[3]Congest May00-Oct00'!$A$1:$I$65536,COLUMN('[3]Congest May00-Oct00'!F$1:F$65536),FALSE)-VLOOKUP($E149,'[3]Congest May00-Oct00'!$A$1:$I$65536,COLUMN('[3]Congest May00-Oct00'!F$1:F$65536),FALSE)</f>
        <v>3032.08</v>
      </c>
      <c r="R149" s="19">
        <f>VLOOKUP($A149,'[3]Congest May00-Oct00'!$A$1:$I$65536,COLUMN('[3]Congest May00-Oct00'!G$1:G$65536),FALSE)-VLOOKUP($E149,'[3]Congest May00-Oct00'!$A$1:$I$65536,COLUMN('[3]Congest May00-Oct00'!G$1:G$65536),FALSE)</f>
        <v>737.7800000000002</v>
      </c>
      <c r="S149" s="19">
        <f>VLOOKUP($A149,'[3]Congest May00-Oct00'!$A$1:$I$65536,COLUMN('[3]Congest May00-Oct00'!H$1:H$65536),FALSE)-VLOOKUP($E149,'[3]Congest May00-Oct00'!$A$1:$I$65536,COLUMN('[3]Congest May00-Oct00'!H$1:H$65536),FALSE)</f>
        <v>-1019.4</v>
      </c>
      <c r="T149" s="19">
        <f>VLOOKUP($A149,'[3]Congest May00-Oct00'!$A$1:$I$65536,COLUMN('[3]Congest May00-Oct00'!I$1:I$65536),FALSE)-VLOOKUP($E149,'[3]Congest May00-Oct00'!$A$1:$I$65536,COLUMN('[3]Congest May00-Oct00'!I$1:I$65536),FALSE)</f>
        <v>1828.97</v>
      </c>
      <c r="U149" s="53">
        <f>VLOOKUP($A149,'[3]Congest Nov00-Apr01'!$A$1:$I$65536,COLUMN('[3]Congest Nov00-Apr01'!D$1:D$65536),FALSE)-VLOOKUP($E149,'[3]Congest Nov00-Apr01'!$A$1:$I$65536,COLUMN('[3]Congest Nov00-Apr01'!D$1:D$65536),FALSE)</f>
        <v>-192.76000000000002</v>
      </c>
      <c r="V149" s="53">
        <f>VLOOKUP($A149,'[3]Congest Nov00-Apr01'!$A$1:$I$65536,COLUMN('[3]Congest Nov00-Apr01'!E$1:E$65536),FALSE)-VLOOKUP($E149,'[3]Congest Nov00-Apr01'!$A$1:$I$65536,COLUMN('[3]Congest Nov00-Apr01'!E$1:E$65536),FALSE)</f>
        <v>323.63</v>
      </c>
      <c r="W149" s="53">
        <f>VLOOKUP($A149,'[3]Congest Nov00-Apr01'!$A$1:$I$65536,COLUMN('[3]Congest Nov00-Apr01'!F$1:F$65536),FALSE)-VLOOKUP($E149,'[3]Congest Nov00-Apr01'!$A$1:$I$65536,COLUMN('[3]Congest Nov00-Apr01'!F$1:F$65536),FALSE)</f>
        <v>-193.64000000000004</v>
      </c>
      <c r="X149" s="53">
        <f>VLOOKUP($A149,'[3]Congest Nov00-Apr01'!$A$1:$I$65536,COLUMN('[3]Congest Nov00-Apr01'!G$1:G$65536),FALSE)-VLOOKUP($E149,'[3]Congest Nov00-Apr01'!$A$1:$I$65536,COLUMN('[3]Congest Nov00-Apr01'!G$1:G$65536),FALSE)</f>
        <v>-78.450000000000017</v>
      </c>
      <c r="Y149" s="53">
        <f>VLOOKUP($A149,'[3]Congest Nov00-Apr01'!$A$1:$I$65536,COLUMN('[3]Congest Nov00-Apr01'!H$1:H$65536),FALSE)-VLOOKUP($E149,'[3]Congest Nov00-Apr01'!$A$1:$I$65536,COLUMN('[3]Congest Nov00-Apr01'!H$1:H$65536),FALSE)</f>
        <v>-139.70000000000002</v>
      </c>
      <c r="Z149" s="53">
        <f>VLOOKUP($A149,'[3]Congest Nov00-Apr01'!$A$1:$I$65536,COLUMN('[3]Congest Nov00-Apr01'!I$1:I$65536),FALSE)-VLOOKUP($E149,'[3]Congest Nov00-Apr01'!$A$1:$I$65536,COLUMN('[3]Congest Nov00-Apr01'!I$1:I$65536),FALSE)</f>
        <v>-87.669999999999987</v>
      </c>
      <c r="AA149" s="19">
        <f>VLOOKUP($A149,'[3]Congest May01-Oct01'!$A$1:$I$65536,COLUMN('[3]Congest May01-Oct01'!D$1:D$65536),FALSE)-VLOOKUP($E149,'[3]Congest May01-Oct01'!$A$1:$I$65536,COLUMN('[3]Congest May01-Oct01'!D$1:D$65536),FALSE)</f>
        <v>-106.79000000000002</v>
      </c>
      <c r="AB149" s="19">
        <f>VLOOKUP($A149,'[3]Congest May01-Oct01'!$A$1:$I$65536,COLUMN('[3]Congest May01-Oct01'!E$1:E$65536),FALSE)-VLOOKUP($E149,'[3]Congest May01-Oct01'!$A$1:$I$65536,COLUMN('[3]Congest May01-Oct01'!E$1:E$65536),FALSE)</f>
        <v>244.55999999999997</v>
      </c>
      <c r="AC149" s="19">
        <f>VLOOKUP($A149,'[3]Congest May01-Oct01'!$A$1:$I$65536,COLUMN('[3]Congest May01-Oct01'!F$1:F$65536),FALSE)-VLOOKUP($E149,'[3]Congest May01-Oct01'!$A$1:$I$65536,COLUMN('[3]Congest May01-Oct01'!F$1:F$65536),FALSE)</f>
        <v>-26.200000000000003</v>
      </c>
      <c r="AD149" s="19">
        <f>VLOOKUP($A149,'[3]Congest May01-Oct01'!$A$1:$I$65536,COLUMN('[3]Congest May01-Oct01'!G$1:G$65536),FALSE)-VLOOKUP($E149,'[3]Congest May01-Oct01'!$A$1:$I$65536,COLUMN('[3]Congest May01-Oct01'!G$1:G$65536),FALSE)</f>
        <v>-112.39999999999999</v>
      </c>
      <c r="AE149" s="19">
        <f>VLOOKUP($A149,'[3]Congest May01-Oct01'!$A$1:$I$65536,COLUMN('[3]Congest May01-Oct01'!H$1:H$65536),FALSE)-VLOOKUP($E149,'[3]Congest May01-Oct01'!$A$1:$I$65536,COLUMN('[3]Congest May01-Oct01'!H$1:H$65536),FALSE)</f>
        <v>-0.73</v>
      </c>
      <c r="AF149" s="19">
        <f>VLOOKUP($A149,'[3]Congest May01-Oct01'!$A$1:$I$65536,COLUMN('[3]Congest May01-Oct01'!I$1:I$65536),FALSE)-VLOOKUP($E149,'[3]Congest May01-Oct01'!$A$1:$I$65536,COLUMN('[3]Congest May01-Oct01'!I$1:I$65536),FALSE)</f>
        <v>33.65</v>
      </c>
      <c r="AG149" s="23">
        <f t="shared" si="15"/>
        <v>440.14999999999986</v>
      </c>
      <c r="AI149" s="32">
        <v>-23188.6</v>
      </c>
      <c r="AJ149" s="32">
        <f t="shared" si="16"/>
        <v>-62.40000000000164</v>
      </c>
      <c r="AK149" s="32">
        <f t="shared" si="17"/>
        <v>23126.199999999997</v>
      </c>
      <c r="AL149" s="32"/>
      <c r="AQ149" s="19"/>
    </row>
    <row r="150" spans="1:43" x14ac:dyDescent="0.25">
      <c r="A150" s="3">
        <v>23744</v>
      </c>
      <c r="B150" s="3" t="s">
        <v>87</v>
      </c>
      <c r="C150" s="3" t="str">
        <f>+VLOOKUP(A150,[3]Congest!$A$1:$C$65536,3,FALSE)</f>
        <v>CENTRL</v>
      </c>
      <c r="D150" s="3"/>
      <c r="E150" s="7">
        <v>61846</v>
      </c>
      <c r="F150" s="4" t="s">
        <v>91</v>
      </c>
      <c r="G150" s="3" t="str">
        <f>+VLOOKUP(E150,[3]Congest!$A$1:$C$65536,3,FALSE)</f>
        <v>O H</v>
      </c>
      <c r="H150" s="7">
        <v>20</v>
      </c>
      <c r="I150" s="7">
        <v>20</v>
      </c>
      <c r="O150" s="57">
        <f>VLOOKUP($A150,'[3]Congest May00-Oct00'!$A$1:$I$65536,COLUMN('[3]Congest May00-Oct00'!D$1:D$65536),FALSE)-VLOOKUP($E150,'[3]Congest May00-Oct00'!$A$1:$I$65536,COLUMN('[3]Congest May00-Oct00'!D$1:D$65536),FALSE)</f>
        <v>1733.9099999999999</v>
      </c>
      <c r="P150" s="19">
        <f>VLOOKUP($A150,'[3]Congest May00-Oct00'!$A$1:$I$65536,COLUMN('[3]Congest May00-Oct00'!E$1:E$65536),FALSE)-VLOOKUP($E150,'[3]Congest May00-Oct00'!$A$1:$I$65536,COLUMN('[3]Congest May00-Oct00'!E$1:E$65536),FALSE)</f>
        <v>1008.82</v>
      </c>
      <c r="Q150" s="19">
        <f>VLOOKUP($A150,'[3]Congest May00-Oct00'!$A$1:$I$65536,COLUMN('[3]Congest May00-Oct00'!F$1:F$65536),FALSE)-VLOOKUP($E150,'[3]Congest May00-Oct00'!$A$1:$I$65536,COLUMN('[3]Congest May00-Oct00'!F$1:F$65536),FALSE)</f>
        <v>5346.92</v>
      </c>
      <c r="R150" s="19">
        <f>VLOOKUP($A150,'[3]Congest May00-Oct00'!$A$1:$I$65536,COLUMN('[3]Congest May00-Oct00'!G$1:G$65536),FALSE)-VLOOKUP($E150,'[3]Congest May00-Oct00'!$A$1:$I$65536,COLUMN('[3]Congest May00-Oct00'!G$1:G$65536),FALSE)</f>
        <v>589.51000000000022</v>
      </c>
      <c r="S150" s="19">
        <f>VLOOKUP($A150,'[3]Congest May00-Oct00'!$A$1:$I$65536,COLUMN('[3]Congest May00-Oct00'!H$1:H$65536),FALSE)-VLOOKUP($E150,'[3]Congest May00-Oct00'!$A$1:$I$65536,COLUMN('[3]Congest May00-Oct00'!H$1:H$65536),FALSE)</f>
        <v>-4.25</v>
      </c>
      <c r="T150" s="19">
        <f>VLOOKUP($A150,'[3]Congest May00-Oct00'!$A$1:$I$65536,COLUMN('[3]Congest May00-Oct00'!I$1:I$65536),FALSE)-VLOOKUP($E150,'[3]Congest May00-Oct00'!$A$1:$I$65536,COLUMN('[3]Congest May00-Oct00'!I$1:I$65536),FALSE)</f>
        <v>1593.6399999999999</v>
      </c>
      <c r="U150" s="53">
        <f>VLOOKUP($A150,'[3]Congest Nov00-Apr01'!$A$1:$I$65536,COLUMN('[3]Congest Nov00-Apr01'!D$1:D$65536),FALSE)-VLOOKUP($E150,'[3]Congest Nov00-Apr01'!$A$1:$I$65536,COLUMN('[3]Congest Nov00-Apr01'!D$1:D$65536),FALSE)</f>
        <v>166.87</v>
      </c>
      <c r="V150" s="53">
        <f>VLOOKUP($A150,'[3]Congest Nov00-Apr01'!$A$1:$I$65536,COLUMN('[3]Congest Nov00-Apr01'!E$1:E$65536),FALSE)-VLOOKUP($E150,'[3]Congest Nov00-Apr01'!$A$1:$I$65536,COLUMN('[3]Congest Nov00-Apr01'!E$1:E$65536),FALSE)</f>
        <v>374.89</v>
      </c>
      <c r="W150" s="53">
        <f>VLOOKUP($A150,'[3]Congest Nov00-Apr01'!$A$1:$I$65536,COLUMN('[3]Congest Nov00-Apr01'!F$1:F$65536),FALSE)-VLOOKUP($E150,'[3]Congest Nov00-Apr01'!$A$1:$I$65536,COLUMN('[3]Congest Nov00-Apr01'!F$1:F$65536),FALSE)</f>
        <v>203.21999999999991</v>
      </c>
      <c r="X150" s="53">
        <f>VLOOKUP($A150,'[3]Congest Nov00-Apr01'!$A$1:$I$65536,COLUMN('[3]Congest Nov00-Apr01'!G$1:G$65536),FALSE)-VLOOKUP($E150,'[3]Congest Nov00-Apr01'!$A$1:$I$65536,COLUMN('[3]Congest Nov00-Apr01'!G$1:G$65536),FALSE)</f>
        <v>164.68999999999994</v>
      </c>
      <c r="Y150" s="53">
        <f>VLOOKUP($A150,'[3]Congest Nov00-Apr01'!$A$1:$I$65536,COLUMN('[3]Congest Nov00-Apr01'!H$1:H$65536),FALSE)-VLOOKUP($E150,'[3]Congest Nov00-Apr01'!$A$1:$I$65536,COLUMN('[3]Congest Nov00-Apr01'!H$1:H$65536),FALSE)</f>
        <v>177.81999999999994</v>
      </c>
      <c r="Z150" s="53">
        <f>VLOOKUP($A150,'[3]Congest Nov00-Apr01'!$A$1:$I$65536,COLUMN('[3]Congest Nov00-Apr01'!I$1:I$65536),FALSE)-VLOOKUP($E150,'[3]Congest Nov00-Apr01'!$A$1:$I$65536,COLUMN('[3]Congest Nov00-Apr01'!I$1:I$65536),FALSE)</f>
        <v>34.819999999999979</v>
      </c>
      <c r="AA150" s="19">
        <f>VLOOKUP($A150,'[3]Congest May01-Oct01'!$A$1:$I$65536,COLUMN('[3]Congest May01-Oct01'!D$1:D$65536),FALSE)-VLOOKUP($E150,'[3]Congest May01-Oct01'!$A$1:$I$65536,COLUMN('[3]Congest May01-Oct01'!D$1:D$65536),FALSE)</f>
        <v>-250.68000000000006</v>
      </c>
      <c r="AB150" s="19">
        <f>VLOOKUP($A150,'[3]Congest May01-Oct01'!$A$1:$I$65536,COLUMN('[3]Congest May01-Oct01'!E$1:E$65536),FALSE)-VLOOKUP($E150,'[3]Congest May01-Oct01'!$A$1:$I$65536,COLUMN('[3]Congest May01-Oct01'!E$1:E$65536),FALSE)</f>
        <v>376.21</v>
      </c>
      <c r="AC150" s="19">
        <f>VLOOKUP($A150,'[3]Congest May01-Oct01'!$A$1:$I$65536,COLUMN('[3]Congest May01-Oct01'!F$1:F$65536),FALSE)-VLOOKUP($E150,'[3]Congest May01-Oct01'!$A$1:$I$65536,COLUMN('[3]Congest May01-Oct01'!F$1:F$65536),FALSE)</f>
        <v>33.870000000000019</v>
      </c>
      <c r="AD150" s="19">
        <f>VLOOKUP($A150,'[3]Congest May01-Oct01'!$A$1:$I$65536,COLUMN('[3]Congest May01-Oct01'!G$1:G$65536),FALSE)-VLOOKUP($E150,'[3]Congest May01-Oct01'!$A$1:$I$65536,COLUMN('[3]Congest May01-Oct01'!G$1:G$65536),FALSE)</f>
        <v>-352.66</v>
      </c>
      <c r="AE150" s="19">
        <f>VLOOKUP($A150,'[3]Congest May01-Oct01'!$A$1:$I$65536,COLUMN('[3]Congest May01-Oct01'!H$1:H$65536),FALSE)-VLOOKUP($E150,'[3]Congest May01-Oct01'!$A$1:$I$65536,COLUMN('[3]Congest May01-Oct01'!H$1:H$65536),FALSE)</f>
        <v>-66.78</v>
      </c>
      <c r="AF150" s="19">
        <f>VLOOKUP($A150,'[3]Congest May01-Oct01'!$A$1:$I$65536,COLUMN('[3]Congest May01-Oct01'!I$1:I$65536),FALSE)-VLOOKUP($E150,'[3]Congest May01-Oct01'!$A$1:$I$65536,COLUMN('[3]Congest May01-Oct01'!I$1:I$65536),FALSE)</f>
        <v>-157.59999999999997</v>
      </c>
      <c r="AG150" s="23">
        <f t="shared" si="15"/>
        <v>2518.4399999999996</v>
      </c>
      <c r="AI150" s="32">
        <v>76820.600000000006</v>
      </c>
      <c r="AJ150" s="32">
        <f t="shared" si="16"/>
        <v>-5200.8000000000011</v>
      </c>
      <c r="AK150" s="32">
        <f t="shared" si="17"/>
        <v>-82021.400000000009</v>
      </c>
      <c r="AL150" s="32"/>
      <c r="AQ150" s="19"/>
    </row>
    <row r="151" spans="1:43" x14ac:dyDescent="0.25">
      <c r="A151" s="3">
        <v>23760</v>
      </c>
      <c r="B151" s="3" t="s">
        <v>92</v>
      </c>
      <c r="C151" s="3" t="str">
        <f>+VLOOKUP(A151,[3]Congest!$A$1:$C$65536,3,FALSE)</f>
        <v>WEST</v>
      </c>
      <c r="D151" s="3"/>
      <c r="E151" s="7">
        <v>23557</v>
      </c>
      <c r="F151" s="4" t="s">
        <v>42</v>
      </c>
      <c r="G151" s="3" t="str">
        <f>+VLOOKUP(E151,[3]Congest!$A$1:$C$65536,3,FALSE)</f>
        <v>WEST</v>
      </c>
      <c r="H151" s="7">
        <v>30</v>
      </c>
      <c r="I151" s="7">
        <v>30</v>
      </c>
      <c r="O151" s="57">
        <f>VLOOKUP($A151,'[3]Congest May00-Oct00'!$A$1:$I$65536,COLUMN('[3]Congest May00-Oct00'!D$1:D$65536),FALSE)-VLOOKUP($E151,'[3]Congest May00-Oct00'!$A$1:$I$65536,COLUMN('[3]Congest May00-Oct00'!D$1:D$65536),FALSE)</f>
        <v>32.1099999999999</v>
      </c>
      <c r="P151" s="19">
        <f>VLOOKUP($A151,'[3]Congest May00-Oct00'!$A$1:$I$65536,COLUMN('[3]Congest May00-Oct00'!E$1:E$65536),FALSE)-VLOOKUP($E151,'[3]Congest May00-Oct00'!$A$1:$I$65536,COLUMN('[3]Congest May00-Oct00'!E$1:E$65536),FALSE)</f>
        <v>738.60999999999945</v>
      </c>
      <c r="Q151" s="19">
        <f>VLOOKUP($A151,'[3]Congest May00-Oct00'!$A$1:$I$65536,COLUMN('[3]Congest May00-Oct00'!F$1:F$65536),FALSE)-VLOOKUP($E151,'[3]Congest May00-Oct00'!$A$1:$I$65536,COLUMN('[3]Congest May00-Oct00'!F$1:F$65536),FALSE)</f>
        <v>535.07000000000039</v>
      </c>
      <c r="R151" s="19">
        <f>VLOOKUP($A151,'[3]Congest May00-Oct00'!$A$1:$I$65536,COLUMN('[3]Congest May00-Oct00'!G$1:G$65536),FALSE)-VLOOKUP($E151,'[3]Congest May00-Oct00'!$A$1:$I$65536,COLUMN('[3]Congest May00-Oct00'!G$1:G$65536),FALSE)</f>
        <v>1103.31</v>
      </c>
      <c r="S151" s="19">
        <f>VLOOKUP($A151,'[3]Congest May00-Oct00'!$A$1:$I$65536,COLUMN('[3]Congest May00-Oct00'!H$1:H$65536),FALSE)-VLOOKUP($E151,'[3]Congest May00-Oct00'!$A$1:$I$65536,COLUMN('[3]Congest May00-Oct00'!H$1:H$65536),FALSE)</f>
        <v>13.499999999999886</v>
      </c>
      <c r="T151" s="19">
        <f>VLOOKUP($A151,'[3]Congest May00-Oct00'!$A$1:$I$65536,COLUMN('[3]Congest May00-Oct00'!I$1:I$65536),FALSE)-VLOOKUP($E151,'[3]Congest May00-Oct00'!$A$1:$I$65536,COLUMN('[3]Congest May00-Oct00'!I$1:I$65536),FALSE)</f>
        <v>15.149999999999949</v>
      </c>
      <c r="U151" s="53">
        <f>VLOOKUP($A151,'[3]Congest Nov00-Apr01'!$A$1:$I$65536,COLUMN('[3]Congest Nov00-Apr01'!D$1:D$65536),FALSE)-VLOOKUP($E151,'[3]Congest Nov00-Apr01'!$A$1:$I$65536,COLUMN('[3]Congest Nov00-Apr01'!D$1:D$65536),FALSE)</f>
        <v>16.78000000000003</v>
      </c>
      <c r="V151" s="53">
        <f>VLOOKUP($A151,'[3]Congest Nov00-Apr01'!$A$1:$I$65536,COLUMN('[3]Congest Nov00-Apr01'!E$1:E$65536),FALSE)-VLOOKUP($E151,'[3]Congest Nov00-Apr01'!$A$1:$I$65536,COLUMN('[3]Congest Nov00-Apr01'!E$1:E$65536),FALSE)</f>
        <v>2.5400000000000347</v>
      </c>
      <c r="W151" s="53">
        <f>VLOOKUP($A151,'[3]Congest Nov00-Apr01'!$A$1:$I$65536,COLUMN('[3]Congest Nov00-Apr01'!F$1:F$65536),FALSE)-VLOOKUP($E151,'[3]Congest Nov00-Apr01'!$A$1:$I$65536,COLUMN('[3]Congest Nov00-Apr01'!F$1:F$65536),FALSE)</f>
        <v>21.549999999999898</v>
      </c>
      <c r="X151" s="53">
        <f>VLOOKUP($A151,'[3]Congest Nov00-Apr01'!$A$1:$I$65536,COLUMN('[3]Congest Nov00-Apr01'!G$1:G$65536),FALSE)-VLOOKUP($E151,'[3]Congest Nov00-Apr01'!$A$1:$I$65536,COLUMN('[3]Congest Nov00-Apr01'!G$1:G$65536),FALSE)</f>
        <v>13.170000000000044</v>
      </c>
      <c r="Y151" s="53">
        <f>VLOOKUP($A151,'[3]Congest Nov00-Apr01'!$A$1:$I$65536,COLUMN('[3]Congest Nov00-Apr01'!H$1:H$65536),FALSE)-VLOOKUP($E151,'[3]Congest Nov00-Apr01'!$A$1:$I$65536,COLUMN('[3]Congest Nov00-Apr01'!H$1:H$65536),FALSE)</f>
        <v>17.139999999999986</v>
      </c>
      <c r="Z151" s="53">
        <f>VLOOKUP($A151,'[3]Congest Nov00-Apr01'!$A$1:$I$65536,COLUMN('[3]Congest Nov00-Apr01'!I$1:I$65536),FALSE)-VLOOKUP($E151,'[3]Congest Nov00-Apr01'!$A$1:$I$65536,COLUMN('[3]Congest Nov00-Apr01'!I$1:I$65536),FALSE)</f>
        <v>4.6900000000000119</v>
      </c>
      <c r="AA151" s="19">
        <f>VLOOKUP($A151,'[3]Congest May01-Oct01'!$A$1:$I$65536,COLUMN('[3]Congest May01-Oct01'!D$1:D$65536),FALSE)-VLOOKUP($E151,'[3]Congest May01-Oct01'!$A$1:$I$65536,COLUMN('[3]Congest May01-Oct01'!D$1:D$65536),FALSE)</f>
        <v>148.91999999999999</v>
      </c>
      <c r="AB151" s="19">
        <f>VLOOKUP($A151,'[3]Congest May01-Oct01'!$A$1:$I$65536,COLUMN('[3]Congest May01-Oct01'!E$1:E$65536),FALSE)-VLOOKUP($E151,'[3]Congest May01-Oct01'!$A$1:$I$65536,COLUMN('[3]Congest May01-Oct01'!E$1:E$65536),FALSE)</f>
        <v>23.090000000000018</v>
      </c>
      <c r="AC151" s="19">
        <f>VLOOKUP($A151,'[3]Congest May01-Oct01'!$A$1:$I$65536,COLUMN('[3]Congest May01-Oct01'!F$1:F$65536),FALSE)-VLOOKUP($E151,'[3]Congest May01-Oct01'!$A$1:$I$65536,COLUMN('[3]Congest May01-Oct01'!F$1:F$65536),FALSE)</f>
        <v>4.9499999999999886</v>
      </c>
      <c r="AD151" s="19">
        <f>VLOOKUP($A151,'[3]Congest May01-Oct01'!$A$1:$I$65536,COLUMN('[3]Congest May01-Oct01'!G$1:G$65536),FALSE)-VLOOKUP($E151,'[3]Congest May01-Oct01'!$A$1:$I$65536,COLUMN('[3]Congest May01-Oct01'!G$1:G$65536),FALSE)</f>
        <v>98.8</v>
      </c>
      <c r="AE151" s="19">
        <f>VLOOKUP($A151,'[3]Congest May01-Oct01'!$A$1:$I$65536,COLUMN('[3]Congest May01-Oct01'!H$1:H$65536),FALSE)-VLOOKUP($E151,'[3]Congest May01-Oct01'!$A$1:$I$65536,COLUMN('[3]Congest May01-Oct01'!H$1:H$65536),FALSE)</f>
        <v>0</v>
      </c>
      <c r="AF151" s="19">
        <f>VLOOKUP($A151,'[3]Congest May01-Oct01'!$A$1:$I$65536,COLUMN('[3]Congest May01-Oct01'!I$1:I$65536),FALSE)-VLOOKUP($E151,'[3]Congest May01-Oct01'!$A$1:$I$65536,COLUMN('[3]Congest May01-Oct01'!I$1:I$65536),FALSE)</f>
        <v>1.0299999999999998</v>
      </c>
      <c r="AG151" s="23">
        <f t="shared" si="15"/>
        <v>380.27999999999986</v>
      </c>
      <c r="AI151" s="32">
        <v>25357.599999999999</v>
      </c>
      <c r="AJ151" s="32">
        <f t="shared" si="16"/>
        <v>8272.7999999999993</v>
      </c>
      <c r="AK151" s="32">
        <f t="shared" si="17"/>
        <v>-17084.8</v>
      </c>
      <c r="AL151" s="32"/>
      <c r="AQ151" s="19"/>
    </row>
    <row r="152" spans="1:43" x14ac:dyDescent="0.25">
      <c r="A152" s="3">
        <v>23760</v>
      </c>
      <c r="B152" s="3" t="s">
        <v>92</v>
      </c>
      <c r="C152" s="3" t="str">
        <f>+VLOOKUP(A152,[3]Congest!$A$1:$C$65536,3,FALSE)</f>
        <v>WEST</v>
      </c>
      <c r="D152" s="3"/>
      <c r="E152" s="7">
        <v>23856</v>
      </c>
      <c r="F152" s="4" t="s">
        <v>40</v>
      </c>
      <c r="G152" s="3" t="str">
        <f>+VLOOKUP(E152,[3]Congest!$A$1:$C$65536,3,FALSE)</f>
        <v>CENTRL</v>
      </c>
      <c r="H152" s="9">
        <v>20</v>
      </c>
      <c r="I152" s="9">
        <v>20</v>
      </c>
      <c r="O152" s="57">
        <f>VLOOKUP($A152,'[3]Congest May00-Oct00'!$A$1:$I$65536,COLUMN('[3]Congest May00-Oct00'!D$1:D$65536),FALSE)-VLOOKUP($E152,'[3]Congest May00-Oct00'!$A$1:$I$65536,COLUMN('[3]Congest May00-Oct00'!D$1:D$65536),FALSE)</f>
        <v>-114.95000000000005</v>
      </c>
      <c r="P152" s="19">
        <f>VLOOKUP($A152,'[3]Congest May00-Oct00'!$A$1:$I$65536,COLUMN('[3]Congest May00-Oct00'!E$1:E$65536),FALSE)-VLOOKUP($E152,'[3]Congest May00-Oct00'!$A$1:$I$65536,COLUMN('[3]Congest May00-Oct00'!E$1:E$65536),FALSE)</f>
        <v>-413.25000000000023</v>
      </c>
      <c r="Q152" s="19">
        <f>VLOOKUP($A152,'[3]Congest May00-Oct00'!$A$1:$I$65536,COLUMN('[3]Congest May00-Oct00'!F$1:F$65536),FALSE)-VLOOKUP($E152,'[3]Congest May00-Oct00'!$A$1:$I$65536,COLUMN('[3]Congest May00-Oct00'!F$1:F$65536),FALSE)</f>
        <v>935.87000000000012</v>
      </c>
      <c r="R152" s="19">
        <f>VLOOKUP($A152,'[3]Congest May00-Oct00'!$A$1:$I$65536,COLUMN('[3]Congest May00-Oct00'!G$1:G$65536),FALSE)-VLOOKUP($E152,'[3]Congest May00-Oct00'!$A$1:$I$65536,COLUMN('[3]Congest May00-Oct00'!G$1:G$65536),FALSE)</f>
        <v>680.73999999999978</v>
      </c>
      <c r="S152" s="19">
        <f>VLOOKUP($A152,'[3]Congest May00-Oct00'!$A$1:$I$65536,COLUMN('[3]Congest May00-Oct00'!H$1:H$65536),FALSE)-VLOOKUP($E152,'[3]Congest May00-Oct00'!$A$1:$I$65536,COLUMN('[3]Congest May00-Oct00'!H$1:H$65536),FALSE)</f>
        <v>-86.75</v>
      </c>
      <c r="T152" s="19">
        <f>VLOOKUP($A152,'[3]Congest May00-Oct00'!$A$1:$I$65536,COLUMN('[3]Congest May00-Oct00'!I$1:I$65536),FALSE)-VLOOKUP($E152,'[3]Congest May00-Oct00'!$A$1:$I$65536,COLUMN('[3]Congest May00-Oct00'!I$1:I$65536),FALSE)</f>
        <v>226.99999999999994</v>
      </c>
      <c r="U152" s="53">
        <f>VLOOKUP($A152,'[3]Congest Nov00-Apr01'!$A$1:$I$65536,COLUMN('[3]Congest Nov00-Apr01'!D$1:D$65536),FALSE)-VLOOKUP($E152,'[3]Congest Nov00-Apr01'!$A$1:$I$65536,COLUMN('[3]Congest Nov00-Apr01'!D$1:D$65536),FALSE)</f>
        <v>-100.41000000000003</v>
      </c>
      <c r="V152" s="53">
        <f>VLOOKUP($A152,'[3]Congest Nov00-Apr01'!$A$1:$I$65536,COLUMN('[3]Congest Nov00-Apr01'!E$1:E$65536),FALSE)-VLOOKUP($E152,'[3]Congest Nov00-Apr01'!$A$1:$I$65536,COLUMN('[3]Congest Nov00-Apr01'!E$1:E$65536),FALSE)</f>
        <v>-20.429999999999993</v>
      </c>
      <c r="W152" s="53">
        <f>VLOOKUP($A152,'[3]Congest Nov00-Apr01'!$A$1:$I$65536,COLUMN('[3]Congest Nov00-Apr01'!F$1:F$65536),FALSE)-VLOOKUP($E152,'[3]Congest Nov00-Apr01'!$A$1:$I$65536,COLUMN('[3]Congest Nov00-Apr01'!F$1:F$65536),FALSE)</f>
        <v>-123.47000000000008</v>
      </c>
      <c r="X152" s="53">
        <f>VLOOKUP($A152,'[3]Congest Nov00-Apr01'!$A$1:$I$65536,COLUMN('[3]Congest Nov00-Apr01'!G$1:G$65536),FALSE)-VLOOKUP($E152,'[3]Congest Nov00-Apr01'!$A$1:$I$65536,COLUMN('[3]Congest Nov00-Apr01'!G$1:G$65536),FALSE)</f>
        <v>-67.549999999999955</v>
      </c>
      <c r="Y152" s="53">
        <f>VLOOKUP($A152,'[3]Congest Nov00-Apr01'!$A$1:$I$65536,COLUMN('[3]Congest Nov00-Apr01'!H$1:H$65536),FALSE)-VLOOKUP($E152,'[3]Congest Nov00-Apr01'!$A$1:$I$65536,COLUMN('[3]Congest Nov00-Apr01'!H$1:H$65536),FALSE)</f>
        <v>-104.26999999999998</v>
      </c>
      <c r="Z152" s="53">
        <f>VLOOKUP($A152,'[3]Congest Nov00-Apr01'!$A$1:$I$65536,COLUMN('[3]Congest Nov00-Apr01'!I$1:I$65536),FALSE)-VLOOKUP($E152,'[3]Congest Nov00-Apr01'!$A$1:$I$65536,COLUMN('[3]Congest Nov00-Apr01'!I$1:I$65536),FALSE)</f>
        <v>-25.459999999999994</v>
      </c>
      <c r="AA152" s="19">
        <f>VLOOKUP($A152,'[3]Congest May01-Oct01'!$A$1:$I$65536,COLUMN('[3]Congest May01-Oct01'!D$1:D$65536),FALSE)-VLOOKUP($E152,'[3]Congest May01-Oct01'!$A$1:$I$65536,COLUMN('[3]Congest May01-Oct01'!D$1:D$65536),FALSE)</f>
        <v>264.45</v>
      </c>
      <c r="AB152" s="19">
        <f>VLOOKUP($A152,'[3]Congest May01-Oct01'!$A$1:$I$65536,COLUMN('[3]Congest May01-Oct01'!E$1:E$65536),FALSE)-VLOOKUP($E152,'[3]Congest May01-Oct01'!$A$1:$I$65536,COLUMN('[3]Congest May01-Oct01'!E$1:E$65536),FALSE)</f>
        <v>-58.759999999999962</v>
      </c>
      <c r="AC152" s="19">
        <f>VLOOKUP($A152,'[3]Congest May01-Oct01'!$A$1:$I$65536,COLUMN('[3]Congest May01-Oct01'!F$1:F$65536),FALSE)-VLOOKUP($E152,'[3]Congest May01-Oct01'!$A$1:$I$65536,COLUMN('[3]Congest May01-Oct01'!F$1:F$65536),FALSE)</f>
        <v>-48.39</v>
      </c>
      <c r="AD152" s="19">
        <f>VLOOKUP($A152,'[3]Congest May01-Oct01'!$A$1:$I$65536,COLUMN('[3]Congest May01-Oct01'!G$1:G$65536),FALSE)-VLOOKUP($E152,'[3]Congest May01-Oct01'!$A$1:$I$65536,COLUMN('[3]Congest May01-Oct01'!G$1:G$65536),FALSE)</f>
        <v>21.130000000000038</v>
      </c>
      <c r="AE152" s="19">
        <f>VLOOKUP($A152,'[3]Congest May01-Oct01'!$A$1:$I$65536,COLUMN('[3]Congest May01-Oct01'!H$1:H$65536),FALSE)-VLOOKUP($E152,'[3]Congest May01-Oct01'!$A$1:$I$65536,COLUMN('[3]Congest May01-Oct01'!H$1:H$65536),FALSE)</f>
        <v>0</v>
      </c>
      <c r="AF152" s="19">
        <f>VLOOKUP($A152,'[3]Congest May01-Oct01'!$A$1:$I$65536,COLUMN('[3]Congest May01-Oct01'!I$1:I$65536),FALSE)-VLOOKUP($E152,'[3]Congest May01-Oct01'!$A$1:$I$65536,COLUMN('[3]Congest May01-Oct01'!I$1:I$65536),FALSE)</f>
        <v>8.2800000000000011</v>
      </c>
      <c r="AG152" s="23">
        <f t="shared" si="15"/>
        <v>-122.91000000000004</v>
      </c>
      <c r="AI152" s="32">
        <v>-1586.3999999999942</v>
      </c>
      <c r="AJ152" s="32">
        <f t="shared" si="16"/>
        <v>3568.6000000000013</v>
      </c>
      <c r="AK152" s="32">
        <f t="shared" si="17"/>
        <v>5154.9999999999955</v>
      </c>
      <c r="AL152" s="32"/>
      <c r="AQ152" s="19"/>
    </row>
    <row r="153" spans="1:43" x14ac:dyDescent="0.25">
      <c r="A153" s="3">
        <v>23760</v>
      </c>
      <c r="B153" s="3" t="s">
        <v>92</v>
      </c>
      <c r="C153" s="3" t="str">
        <f>+VLOOKUP(A153,[3]Congest!$A$1:$C$65536,3,FALSE)</f>
        <v>WEST</v>
      </c>
      <c r="D153" s="3"/>
      <c r="E153" s="7">
        <v>23987</v>
      </c>
      <c r="F153" s="4" t="s">
        <v>49</v>
      </c>
      <c r="G153" s="3" t="str">
        <f>+VLOOKUP(E153,[3]Congest!$A$1:$C$65536,3,FALSE)</f>
        <v>CENTRL</v>
      </c>
      <c r="H153" s="9">
        <v>20</v>
      </c>
      <c r="I153" s="9">
        <v>20</v>
      </c>
      <c r="O153" s="57">
        <f>VLOOKUP($A153,'[3]Congest May00-Oct00'!$A$1:$I$65536,COLUMN('[3]Congest May00-Oct00'!D$1:D$65536),FALSE)-VLOOKUP($E153,'[3]Congest May00-Oct00'!$A$1:$I$65536,COLUMN('[3]Congest May00-Oct00'!D$1:D$65536),FALSE)</f>
        <v>-198.07000000000005</v>
      </c>
      <c r="P153" s="19">
        <f>VLOOKUP($A153,'[3]Congest May00-Oct00'!$A$1:$I$65536,COLUMN('[3]Congest May00-Oct00'!E$1:E$65536),FALSE)-VLOOKUP($E153,'[3]Congest May00-Oct00'!$A$1:$I$65536,COLUMN('[3]Congest May00-Oct00'!E$1:E$65536),FALSE)</f>
        <v>-476.04000000000019</v>
      </c>
      <c r="Q153" s="19">
        <f>VLOOKUP($A153,'[3]Congest May00-Oct00'!$A$1:$I$65536,COLUMN('[3]Congest May00-Oct00'!F$1:F$65536),FALSE)-VLOOKUP($E153,'[3]Congest May00-Oct00'!$A$1:$I$65536,COLUMN('[3]Congest May00-Oct00'!F$1:F$65536),FALSE)</f>
        <v>557.85000000000036</v>
      </c>
      <c r="R153" s="19">
        <f>VLOOKUP($A153,'[3]Congest May00-Oct00'!$A$1:$I$65536,COLUMN('[3]Congest May00-Oct00'!G$1:G$65536),FALSE)-VLOOKUP($E153,'[3]Congest May00-Oct00'!$A$1:$I$65536,COLUMN('[3]Congest May00-Oct00'!G$1:G$65536),FALSE)</f>
        <v>611.17999999999984</v>
      </c>
      <c r="S153" s="19">
        <f>VLOOKUP($A153,'[3]Congest May00-Oct00'!$A$1:$I$65536,COLUMN('[3]Congest May00-Oct00'!H$1:H$65536),FALSE)-VLOOKUP($E153,'[3]Congest May00-Oct00'!$A$1:$I$65536,COLUMN('[3]Congest May00-Oct00'!H$1:H$65536),FALSE)</f>
        <v>-94.55000000000004</v>
      </c>
      <c r="T153" s="19">
        <f>VLOOKUP($A153,'[3]Congest May00-Oct00'!$A$1:$I$65536,COLUMN('[3]Congest May00-Oct00'!I$1:I$65536),FALSE)-VLOOKUP($E153,'[3]Congest May00-Oct00'!$A$1:$I$65536,COLUMN('[3]Congest May00-Oct00'!I$1:I$65536),FALSE)</f>
        <v>180.44999999999996</v>
      </c>
      <c r="U153" s="53">
        <f>VLOOKUP($A153,'[3]Congest Nov00-Apr01'!$A$1:$I$65536,COLUMN('[3]Congest Nov00-Apr01'!D$1:D$65536),FALSE)-VLOOKUP($E153,'[3]Congest Nov00-Apr01'!$A$1:$I$65536,COLUMN('[3]Congest Nov00-Apr01'!D$1:D$65536),FALSE)</f>
        <v>-109.03999999999999</v>
      </c>
      <c r="V153" s="53">
        <f>VLOOKUP($A153,'[3]Congest Nov00-Apr01'!$A$1:$I$65536,COLUMN('[3]Congest Nov00-Apr01'!E$1:E$65536),FALSE)-VLOOKUP($E153,'[3]Congest Nov00-Apr01'!$A$1:$I$65536,COLUMN('[3]Congest Nov00-Apr01'!E$1:E$65536),FALSE)</f>
        <v>-22.829999999999984</v>
      </c>
      <c r="W153" s="53">
        <f>VLOOKUP($A153,'[3]Congest Nov00-Apr01'!$A$1:$I$65536,COLUMN('[3]Congest Nov00-Apr01'!F$1:F$65536),FALSE)-VLOOKUP($E153,'[3]Congest Nov00-Apr01'!$A$1:$I$65536,COLUMN('[3]Congest Nov00-Apr01'!F$1:F$65536),FALSE)</f>
        <v>-133.25000000000009</v>
      </c>
      <c r="X153" s="53">
        <f>VLOOKUP($A153,'[3]Congest Nov00-Apr01'!$A$1:$I$65536,COLUMN('[3]Congest Nov00-Apr01'!G$1:G$65536),FALSE)-VLOOKUP($E153,'[3]Congest Nov00-Apr01'!$A$1:$I$65536,COLUMN('[3]Congest Nov00-Apr01'!G$1:G$65536),FALSE)</f>
        <v>-74.509999999999991</v>
      </c>
      <c r="Y153" s="53">
        <f>VLOOKUP($A153,'[3]Congest Nov00-Apr01'!$A$1:$I$65536,COLUMN('[3]Congest Nov00-Apr01'!H$1:H$65536),FALSE)-VLOOKUP($E153,'[3]Congest Nov00-Apr01'!$A$1:$I$65536,COLUMN('[3]Congest Nov00-Apr01'!H$1:H$65536),FALSE)</f>
        <v>-110.93999999999997</v>
      </c>
      <c r="Z153" s="53">
        <f>VLOOKUP($A153,'[3]Congest Nov00-Apr01'!$A$1:$I$65536,COLUMN('[3]Congest Nov00-Apr01'!I$1:I$65536),FALSE)-VLOOKUP($E153,'[3]Congest Nov00-Apr01'!$A$1:$I$65536,COLUMN('[3]Congest Nov00-Apr01'!I$1:I$65536),FALSE)</f>
        <v>-27.539999999999985</v>
      </c>
      <c r="AA153" s="19">
        <f>VLOOKUP($A153,'[3]Congest May01-Oct01'!$A$1:$I$65536,COLUMN('[3]Congest May01-Oct01'!D$1:D$65536),FALSE)-VLOOKUP($E153,'[3]Congest May01-Oct01'!$A$1:$I$65536,COLUMN('[3]Congest May01-Oct01'!D$1:D$65536),FALSE)</f>
        <v>260.27</v>
      </c>
      <c r="AB153" s="19">
        <f>VLOOKUP($A153,'[3]Congest May01-Oct01'!$A$1:$I$65536,COLUMN('[3]Congest May01-Oct01'!E$1:E$65536),FALSE)-VLOOKUP($E153,'[3]Congest May01-Oct01'!$A$1:$I$65536,COLUMN('[3]Congest May01-Oct01'!E$1:E$65536),FALSE)</f>
        <v>-81.369999999999976</v>
      </c>
      <c r="AC153" s="19">
        <f>VLOOKUP($A153,'[3]Congest May01-Oct01'!$A$1:$I$65536,COLUMN('[3]Congest May01-Oct01'!F$1:F$65536),FALSE)-VLOOKUP($E153,'[3]Congest May01-Oct01'!$A$1:$I$65536,COLUMN('[3]Congest May01-Oct01'!F$1:F$65536),FALSE)</f>
        <v>-49.210000000000008</v>
      </c>
      <c r="AD153" s="19">
        <f>VLOOKUP($A153,'[3]Congest May01-Oct01'!$A$1:$I$65536,COLUMN('[3]Congest May01-Oct01'!G$1:G$65536),FALSE)-VLOOKUP($E153,'[3]Congest May01-Oct01'!$A$1:$I$65536,COLUMN('[3]Congest May01-Oct01'!G$1:G$65536),FALSE)</f>
        <v>15.570000000000007</v>
      </c>
      <c r="AE153" s="19">
        <f>VLOOKUP($A153,'[3]Congest May01-Oct01'!$A$1:$I$65536,COLUMN('[3]Congest May01-Oct01'!H$1:H$65536),FALSE)-VLOOKUP($E153,'[3]Congest May01-Oct01'!$A$1:$I$65536,COLUMN('[3]Congest May01-Oct01'!H$1:H$65536),FALSE)</f>
        <v>0</v>
      </c>
      <c r="AF153" s="19">
        <f>VLOOKUP($A153,'[3]Congest May01-Oct01'!$A$1:$I$65536,COLUMN('[3]Congest May01-Oct01'!I$1:I$65536),FALSE)-VLOOKUP($E153,'[3]Congest May01-Oct01'!$A$1:$I$65536,COLUMN('[3]Congest May01-Oct01'!I$1:I$65536),FALSE)</f>
        <v>7.42</v>
      </c>
      <c r="AG153" s="23">
        <f t="shared" si="15"/>
        <v>-246.95000000000005</v>
      </c>
      <c r="AI153" s="32">
        <v>-6339.8</v>
      </c>
      <c r="AJ153" s="32">
        <f t="shared" si="16"/>
        <v>2905.2</v>
      </c>
      <c r="AK153" s="32">
        <f t="shared" si="17"/>
        <v>9245</v>
      </c>
      <c r="AL153" s="32"/>
      <c r="AQ153" s="19"/>
    </row>
    <row r="154" spans="1:43" x14ac:dyDescent="0.25">
      <c r="A154" s="3">
        <v>23760</v>
      </c>
      <c r="B154" s="3" t="s">
        <v>92</v>
      </c>
      <c r="C154" s="3" t="str">
        <f>+VLOOKUP(A154,[3]Congest!$A$1:$C$65536,3,FALSE)</f>
        <v>WEST</v>
      </c>
      <c r="D154" s="3"/>
      <c r="E154" s="7">
        <v>24010</v>
      </c>
      <c r="F154" s="4" t="s">
        <v>73</v>
      </c>
      <c r="G154" s="3" t="str">
        <f>+VLOOKUP(E154,[3]Congest!$A$1:$C$65536,3,FALSE)</f>
        <v>WEST</v>
      </c>
      <c r="H154" s="7">
        <v>40</v>
      </c>
      <c r="I154" s="7">
        <v>40</v>
      </c>
      <c r="O154" s="57">
        <f>VLOOKUP($A154,'[3]Congest May00-Oct00'!$A$1:$I$65536,COLUMN('[3]Congest May00-Oct00'!D$1:D$65536),FALSE)-VLOOKUP($E154,'[3]Congest May00-Oct00'!$A$1:$I$65536,COLUMN('[3]Congest May00-Oct00'!D$1:D$65536),FALSE)</f>
        <v>32.1099999999999</v>
      </c>
      <c r="P154" s="19">
        <f>VLOOKUP($A154,'[3]Congest May00-Oct00'!$A$1:$I$65536,COLUMN('[3]Congest May00-Oct00'!E$1:E$65536),FALSE)-VLOOKUP($E154,'[3]Congest May00-Oct00'!$A$1:$I$65536,COLUMN('[3]Congest May00-Oct00'!E$1:E$65536),FALSE)</f>
        <v>766.33000000000015</v>
      </c>
      <c r="Q154" s="19">
        <f>VLOOKUP($A154,'[3]Congest May00-Oct00'!$A$1:$I$65536,COLUMN('[3]Congest May00-Oct00'!F$1:F$65536),FALSE)-VLOOKUP($E154,'[3]Congest May00-Oct00'!$A$1:$I$65536,COLUMN('[3]Congest May00-Oct00'!F$1:F$65536),FALSE)</f>
        <v>466.38999999999987</v>
      </c>
      <c r="R154" s="19">
        <f>VLOOKUP($A154,'[3]Congest May00-Oct00'!$A$1:$I$65536,COLUMN('[3]Congest May00-Oct00'!G$1:G$65536),FALSE)-VLOOKUP($E154,'[3]Congest May00-Oct00'!$A$1:$I$65536,COLUMN('[3]Congest May00-Oct00'!G$1:G$65536),FALSE)</f>
        <v>1048.9599999999998</v>
      </c>
      <c r="S154" s="19">
        <f>VLOOKUP($A154,'[3]Congest May00-Oct00'!$A$1:$I$65536,COLUMN('[3]Congest May00-Oct00'!H$1:H$65536),FALSE)-VLOOKUP($E154,'[3]Congest May00-Oct00'!$A$1:$I$65536,COLUMN('[3]Congest May00-Oct00'!H$1:H$65536),FALSE)</f>
        <v>10.479999999999961</v>
      </c>
      <c r="T154" s="19">
        <f>VLOOKUP($A154,'[3]Congest May00-Oct00'!$A$1:$I$65536,COLUMN('[3]Congest May00-Oct00'!I$1:I$65536),FALSE)-VLOOKUP($E154,'[3]Congest May00-Oct00'!$A$1:$I$65536,COLUMN('[3]Congest May00-Oct00'!I$1:I$65536),FALSE)</f>
        <v>10.879999999999939</v>
      </c>
      <c r="U154" s="53">
        <f>VLOOKUP($A154,'[3]Congest Nov00-Apr01'!$A$1:$I$65536,COLUMN('[3]Congest Nov00-Apr01'!D$1:D$65536),FALSE)-VLOOKUP($E154,'[3]Congest Nov00-Apr01'!$A$1:$I$65536,COLUMN('[3]Congest Nov00-Apr01'!D$1:D$65536),FALSE)</f>
        <v>13.009999999999934</v>
      </c>
      <c r="V154" s="53">
        <f>VLOOKUP($A154,'[3]Congest Nov00-Apr01'!$A$1:$I$65536,COLUMN('[3]Congest Nov00-Apr01'!E$1:E$65536),FALSE)-VLOOKUP($E154,'[3]Congest Nov00-Apr01'!$A$1:$I$65536,COLUMN('[3]Congest Nov00-Apr01'!E$1:E$65536),FALSE)</f>
        <v>2.1200000000000188</v>
      </c>
      <c r="W154" s="53">
        <f>VLOOKUP($A154,'[3]Congest Nov00-Apr01'!$A$1:$I$65536,COLUMN('[3]Congest Nov00-Apr01'!F$1:F$65536),FALSE)-VLOOKUP($E154,'[3]Congest Nov00-Apr01'!$A$1:$I$65536,COLUMN('[3]Congest Nov00-Apr01'!F$1:F$65536),FALSE)</f>
        <v>16.88999999999993</v>
      </c>
      <c r="X154" s="53">
        <f>VLOOKUP($A154,'[3]Congest Nov00-Apr01'!$A$1:$I$65536,COLUMN('[3]Congest Nov00-Apr01'!G$1:G$65536),FALSE)-VLOOKUP($E154,'[3]Congest Nov00-Apr01'!$A$1:$I$65536,COLUMN('[3]Congest Nov00-Apr01'!G$1:G$65536),FALSE)</f>
        <v>9.7599999999999625</v>
      </c>
      <c r="Y154" s="53">
        <f>VLOOKUP($A154,'[3]Congest Nov00-Apr01'!$A$1:$I$65536,COLUMN('[3]Congest Nov00-Apr01'!H$1:H$65536),FALSE)-VLOOKUP($E154,'[3]Congest Nov00-Apr01'!$A$1:$I$65536,COLUMN('[3]Congest Nov00-Apr01'!H$1:H$65536),FALSE)</f>
        <v>12.190000000000055</v>
      </c>
      <c r="Z154" s="53">
        <f>VLOOKUP($A154,'[3]Congest Nov00-Apr01'!$A$1:$I$65536,COLUMN('[3]Congest Nov00-Apr01'!I$1:I$65536),FALSE)-VLOOKUP($E154,'[3]Congest Nov00-Apr01'!$A$1:$I$65536,COLUMN('[3]Congest Nov00-Apr01'!I$1:I$65536),FALSE)</f>
        <v>3.8700000000000188</v>
      </c>
      <c r="AA154" s="19">
        <f>VLOOKUP($A154,'[3]Congest May01-Oct01'!$A$1:$I$65536,COLUMN('[3]Congest May01-Oct01'!D$1:D$65536),FALSE)-VLOOKUP($E154,'[3]Congest May01-Oct01'!$A$1:$I$65536,COLUMN('[3]Congest May01-Oct01'!D$1:D$65536),FALSE)</f>
        <v>105.78</v>
      </c>
      <c r="AB154" s="19">
        <f>VLOOKUP($A154,'[3]Congest May01-Oct01'!$A$1:$I$65536,COLUMN('[3]Congest May01-Oct01'!E$1:E$65536),FALSE)-VLOOKUP($E154,'[3]Congest May01-Oct01'!$A$1:$I$65536,COLUMN('[3]Congest May01-Oct01'!E$1:E$65536),FALSE)</f>
        <v>18.80000000000004</v>
      </c>
      <c r="AC154" s="19">
        <f>VLOOKUP($A154,'[3]Congest May01-Oct01'!$A$1:$I$65536,COLUMN('[3]Congest May01-Oct01'!F$1:F$65536),FALSE)-VLOOKUP($E154,'[3]Congest May01-Oct01'!$A$1:$I$65536,COLUMN('[3]Congest May01-Oct01'!F$1:F$65536),FALSE)</f>
        <v>4.6299999999999955</v>
      </c>
      <c r="AD154" s="19">
        <f>VLOOKUP($A154,'[3]Congest May01-Oct01'!$A$1:$I$65536,COLUMN('[3]Congest May01-Oct01'!G$1:G$65536),FALSE)-VLOOKUP($E154,'[3]Congest May01-Oct01'!$A$1:$I$65536,COLUMN('[3]Congest May01-Oct01'!G$1:G$65536),FALSE)</f>
        <v>76.88000000000001</v>
      </c>
      <c r="AE154" s="19">
        <f>VLOOKUP($A154,'[3]Congest May01-Oct01'!$A$1:$I$65536,COLUMN('[3]Congest May01-Oct01'!H$1:H$65536),FALSE)-VLOOKUP($E154,'[3]Congest May01-Oct01'!$A$1:$I$65536,COLUMN('[3]Congest May01-Oct01'!H$1:H$65536),FALSE)</f>
        <v>0</v>
      </c>
      <c r="AF154" s="19">
        <f>VLOOKUP($A154,'[3]Congest May01-Oct01'!$A$1:$I$65536,COLUMN('[3]Congest May01-Oct01'!I$1:I$65536),FALSE)-VLOOKUP($E154,'[3]Congest May01-Oct01'!$A$1:$I$65536,COLUMN('[3]Congest May01-Oct01'!I$1:I$65536),FALSE)</f>
        <v>0.94999999999999984</v>
      </c>
      <c r="AG154" s="23">
        <f t="shared" si="15"/>
        <v>285.28999999999985</v>
      </c>
      <c r="AI154" s="32">
        <v>33792.199999999997</v>
      </c>
      <c r="AJ154" s="32">
        <f t="shared" si="16"/>
        <v>8243.6000000000022</v>
      </c>
      <c r="AK154" s="32">
        <f t="shared" si="17"/>
        <v>-25548.599999999995</v>
      </c>
      <c r="AL154" s="32"/>
      <c r="AQ154" s="19"/>
    </row>
    <row r="155" spans="1:43" x14ac:dyDescent="0.25">
      <c r="A155" s="3">
        <v>23760</v>
      </c>
      <c r="B155" s="3" t="s">
        <v>92</v>
      </c>
      <c r="C155" s="3" t="str">
        <f>+VLOOKUP(A155,[3]Congest!$A$1:$C$65536,3,FALSE)</f>
        <v>WEST</v>
      </c>
      <c r="D155" s="3"/>
      <c r="E155" s="7">
        <v>24024</v>
      </c>
      <c r="F155" s="4" t="s">
        <v>94</v>
      </c>
      <c r="G155" s="3" t="str">
        <f>+VLOOKUP(E155,[3]Congest!$A$1:$C$65536,3,FALSE)</f>
        <v>GENESE</v>
      </c>
      <c r="H155" s="7">
        <v>40</v>
      </c>
      <c r="I155" s="7">
        <v>40</v>
      </c>
      <c r="O155" s="57">
        <f>VLOOKUP($A155,'[3]Congest May00-Oct00'!$A$1:$I$65536,COLUMN('[3]Congest May00-Oct00'!D$1:D$65536),FALSE)-VLOOKUP($E155,'[3]Congest May00-Oct00'!$A$1:$I$65536,COLUMN('[3]Congest May00-Oct00'!D$1:D$65536),FALSE)</f>
        <v>-65.329999999999927</v>
      </c>
      <c r="P155" s="19">
        <f>VLOOKUP($A155,'[3]Congest May00-Oct00'!$A$1:$I$65536,COLUMN('[3]Congest May00-Oct00'!E$1:E$65536),FALSE)-VLOOKUP($E155,'[3]Congest May00-Oct00'!$A$1:$I$65536,COLUMN('[3]Congest May00-Oct00'!E$1:E$65536),FALSE)</f>
        <v>391.64999999999986</v>
      </c>
      <c r="Q155" s="19">
        <f>VLOOKUP($A155,'[3]Congest May00-Oct00'!$A$1:$I$65536,COLUMN('[3]Congest May00-Oct00'!F$1:F$65536),FALSE)-VLOOKUP($E155,'[3]Congest May00-Oct00'!$A$1:$I$65536,COLUMN('[3]Congest May00-Oct00'!F$1:F$65536),FALSE)</f>
        <v>278.41999999999985</v>
      </c>
      <c r="R155" s="19">
        <f>VLOOKUP($A155,'[3]Congest May00-Oct00'!$A$1:$I$65536,COLUMN('[3]Congest May00-Oct00'!G$1:G$65536),FALSE)-VLOOKUP($E155,'[3]Congest May00-Oct00'!$A$1:$I$65536,COLUMN('[3]Congest May00-Oct00'!G$1:G$65536),FALSE)</f>
        <v>742.7199999999998</v>
      </c>
      <c r="S155" s="19">
        <f>VLOOKUP($A155,'[3]Congest May00-Oct00'!$A$1:$I$65536,COLUMN('[3]Congest May00-Oct00'!H$1:H$65536),FALSE)-VLOOKUP($E155,'[3]Congest May00-Oct00'!$A$1:$I$65536,COLUMN('[3]Congest May00-Oct00'!H$1:H$65536),FALSE)</f>
        <v>-10.310000000000059</v>
      </c>
      <c r="T155" s="19">
        <f>VLOOKUP($A155,'[3]Congest May00-Oct00'!$A$1:$I$65536,COLUMN('[3]Congest May00-Oct00'!I$1:I$65536),FALSE)-VLOOKUP($E155,'[3]Congest May00-Oct00'!$A$1:$I$65536,COLUMN('[3]Congest May00-Oct00'!I$1:I$65536),FALSE)</f>
        <v>1.1899999999999693</v>
      </c>
      <c r="U155" s="53">
        <f>VLOOKUP($A155,'[3]Congest Nov00-Apr01'!$A$1:$I$65536,COLUMN('[3]Congest Nov00-Apr01'!D$1:D$65536),FALSE)-VLOOKUP($E155,'[3]Congest Nov00-Apr01'!$A$1:$I$65536,COLUMN('[3]Congest Nov00-Apr01'!D$1:D$65536),FALSE)</f>
        <v>-14.509999999999934</v>
      </c>
      <c r="V155" s="53">
        <f>VLOOKUP($A155,'[3]Congest Nov00-Apr01'!$A$1:$I$65536,COLUMN('[3]Congest Nov00-Apr01'!E$1:E$65536),FALSE)-VLOOKUP($E155,'[3]Congest Nov00-Apr01'!$A$1:$I$65536,COLUMN('[3]Congest Nov00-Apr01'!E$1:E$65536),FALSE)</f>
        <v>0.5899999999999892</v>
      </c>
      <c r="W155" s="53">
        <f>VLOOKUP($A155,'[3]Congest Nov00-Apr01'!$A$1:$I$65536,COLUMN('[3]Congest Nov00-Apr01'!F$1:F$65536),FALSE)-VLOOKUP($E155,'[3]Congest Nov00-Apr01'!$A$1:$I$65536,COLUMN('[3]Congest Nov00-Apr01'!F$1:F$65536),FALSE)</f>
        <v>-15.959999999999923</v>
      </c>
      <c r="X155" s="53">
        <f>VLOOKUP($A155,'[3]Congest Nov00-Apr01'!$A$1:$I$65536,COLUMN('[3]Congest Nov00-Apr01'!G$1:G$65536),FALSE)-VLOOKUP($E155,'[3]Congest Nov00-Apr01'!$A$1:$I$65536,COLUMN('[3]Congest Nov00-Apr01'!G$1:G$65536),FALSE)</f>
        <v>-7.1400000000000148</v>
      </c>
      <c r="Y155" s="53">
        <f>VLOOKUP($A155,'[3]Congest Nov00-Apr01'!$A$1:$I$65536,COLUMN('[3]Congest Nov00-Apr01'!H$1:H$65536),FALSE)-VLOOKUP($E155,'[3]Congest Nov00-Apr01'!$A$1:$I$65536,COLUMN('[3]Congest Nov00-Apr01'!H$1:H$65536),FALSE)</f>
        <v>-11.189999999999998</v>
      </c>
      <c r="Z155" s="53">
        <f>VLOOKUP($A155,'[3]Congest Nov00-Apr01'!$A$1:$I$65536,COLUMN('[3]Congest Nov00-Apr01'!I$1:I$65536),FALSE)-VLOOKUP($E155,'[3]Congest Nov00-Apr01'!$A$1:$I$65536,COLUMN('[3]Congest Nov00-Apr01'!I$1:I$65536),FALSE)</f>
        <v>-3.0499999999999972</v>
      </c>
      <c r="AA155" s="19">
        <f>VLOOKUP($A155,'[3]Congest May01-Oct01'!$A$1:$I$65536,COLUMN('[3]Congest May01-Oct01'!D$1:D$65536),FALSE)-VLOOKUP($E155,'[3]Congest May01-Oct01'!$A$1:$I$65536,COLUMN('[3]Congest May01-Oct01'!D$1:D$65536),FALSE)</f>
        <v>304.02</v>
      </c>
      <c r="AB155" s="19">
        <f>VLOOKUP($A155,'[3]Congest May01-Oct01'!$A$1:$I$65536,COLUMN('[3]Congest May01-Oct01'!E$1:E$65536),FALSE)-VLOOKUP($E155,'[3]Congest May01-Oct01'!$A$1:$I$65536,COLUMN('[3]Congest May01-Oct01'!E$1:E$65536),FALSE)</f>
        <v>-1.4000000000000199</v>
      </c>
      <c r="AC155" s="19">
        <f>VLOOKUP($A155,'[3]Congest May01-Oct01'!$A$1:$I$65536,COLUMN('[3]Congest May01-Oct01'!F$1:F$65536),FALSE)-VLOOKUP($E155,'[3]Congest May01-Oct01'!$A$1:$I$65536,COLUMN('[3]Congest May01-Oct01'!F$1:F$65536),FALSE)</f>
        <v>-1.9200000000000159</v>
      </c>
      <c r="AD155" s="19">
        <f>VLOOKUP($A155,'[3]Congest May01-Oct01'!$A$1:$I$65536,COLUMN('[3]Congest May01-Oct01'!G$1:G$65536),FALSE)-VLOOKUP($E155,'[3]Congest May01-Oct01'!$A$1:$I$65536,COLUMN('[3]Congest May01-Oct01'!G$1:G$65536),FALSE)</f>
        <v>62.860000000000056</v>
      </c>
      <c r="AE155" s="19">
        <f>VLOOKUP($A155,'[3]Congest May01-Oct01'!$A$1:$I$65536,COLUMN('[3]Congest May01-Oct01'!H$1:H$65536),FALSE)-VLOOKUP($E155,'[3]Congest May01-Oct01'!$A$1:$I$65536,COLUMN('[3]Congest May01-Oct01'!H$1:H$65536),FALSE)</f>
        <v>0</v>
      </c>
      <c r="AF155" s="19">
        <f>VLOOKUP($A155,'[3]Congest May01-Oct01'!$A$1:$I$65536,COLUMN('[3]Congest May01-Oct01'!I$1:I$65536),FALSE)-VLOOKUP($E155,'[3]Congest May01-Oct01'!$A$1:$I$65536,COLUMN('[3]Congest May01-Oct01'!I$1:I$65536),FALSE)</f>
        <v>0</v>
      </c>
      <c r="AG155" s="23">
        <f t="shared" si="15"/>
        <v>303.18000000000006</v>
      </c>
      <c r="AI155" s="32">
        <v>7659.4</v>
      </c>
      <c r="AJ155" s="32">
        <f t="shared" si="16"/>
        <v>14542.4</v>
      </c>
      <c r="AK155" s="32">
        <f t="shared" si="17"/>
        <v>6883</v>
      </c>
      <c r="AL155" s="32"/>
      <c r="AQ155" s="19"/>
    </row>
    <row r="156" spans="1:43" x14ac:dyDescent="0.25">
      <c r="A156" s="3">
        <v>23760</v>
      </c>
      <c r="B156" s="3" t="s">
        <v>92</v>
      </c>
      <c r="C156" s="3" t="str">
        <f>+VLOOKUP(A156,[3]Congest!$A$1:$C$65536,3,FALSE)</f>
        <v>WEST</v>
      </c>
      <c r="D156" s="3"/>
      <c r="E156" s="7">
        <v>24026</v>
      </c>
      <c r="F156" s="4" t="s">
        <v>95</v>
      </c>
      <c r="G156" s="3" t="str">
        <f>+VLOOKUP(E156,[3]Congest!$A$1:$C$65536,3,FALSE)</f>
        <v>WEST</v>
      </c>
      <c r="H156" s="9">
        <v>30</v>
      </c>
      <c r="I156" s="9">
        <v>30</v>
      </c>
      <c r="O156" s="57">
        <f>VLOOKUP($A156,'[3]Congest May00-Oct00'!$A$1:$I$65536,COLUMN('[3]Congest May00-Oct00'!D$1:D$65536),FALSE)-VLOOKUP($E156,'[3]Congest May00-Oct00'!$A$1:$I$65536,COLUMN('[3]Congest May00-Oct00'!D$1:D$65536),FALSE)</f>
        <v>24.669999999999959</v>
      </c>
      <c r="P156" s="19">
        <f>VLOOKUP($A156,'[3]Congest May00-Oct00'!$A$1:$I$65536,COLUMN('[3]Congest May00-Oct00'!E$1:E$65536),FALSE)-VLOOKUP($E156,'[3]Congest May00-Oct00'!$A$1:$I$65536,COLUMN('[3]Congest May00-Oct00'!E$1:E$65536),FALSE)</f>
        <v>456.88999999999965</v>
      </c>
      <c r="Q156" s="19">
        <f>VLOOKUP($A156,'[3]Congest May00-Oct00'!$A$1:$I$65536,COLUMN('[3]Congest May00-Oct00'!F$1:F$65536),FALSE)-VLOOKUP($E156,'[3]Congest May00-Oct00'!$A$1:$I$65536,COLUMN('[3]Congest May00-Oct00'!F$1:F$65536),FALSE)</f>
        <v>337.86999999999989</v>
      </c>
      <c r="R156" s="19">
        <f>VLOOKUP($A156,'[3]Congest May00-Oct00'!$A$1:$I$65536,COLUMN('[3]Congest May00-Oct00'!G$1:G$65536),FALSE)-VLOOKUP($E156,'[3]Congest May00-Oct00'!$A$1:$I$65536,COLUMN('[3]Congest May00-Oct00'!G$1:G$65536),FALSE)</f>
        <v>921.38999999999987</v>
      </c>
      <c r="S156" s="19">
        <f>VLOOKUP($A156,'[3]Congest May00-Oct00'!$A$1:$I$65536,COLUMN('[3]Congest May00-Oct00'!H$1:H$65536),FALSE)-VLOOKUP($E156,'[3]Congest May00-Oct00'!$A$1:$I$65536,COLUMN('[3]Congest May00-Oct00'!H$1:H$65536),FALSE)</f>
        <v>8.9099999999999682</v>
      </c>
      <c r="T156" s="19">
        <f>VLOOKUP($A156,'[3]Congest May00-Oct00'!$A$1:$I$65536,COLUMN('[3]Congest May00-Oct00'!I$1:I$65536),FALSE)-VLOOKUP($E156,'[3]Congest May00-Oct00'!$A$1:$I$65536,COLUMN('[3]Congest May00-Oct00'!I$1:I$65536),FALSE)</f>
        <v>10.279999999999916</v>
      </c>
      <c r="U156" s="53">
        <f>VLOOKUP($A156,'[3]Congest Nov00-Apr01'!$A$1:$I$65536,COLUMN('[3]Congest Nov00-Apr01'!D$1:D$65536),FALSE)-VLOOKUP($E156,'[3]Congest Nov00-Apr01'!$A$1:$I$65536,COLUMN('[3]Congest Nov00-Apr01'!D$1:D$65536),FALSE)</f>
        <v>11.660000000000082</v>
      </c>
      <c r="V156" s="53">
        <f>VLOOKUP($A156,'[3]Congest Nov00-Apr01'!$A$1:$I$65536,COLUMN('[3]Congest Nov00-Apr01'!E$1:E$65536),FALSE)-VLOOKUP($E156,'[3]Congest Nov00-Apr01'!$A$1:$I$65536,COLUMN('[3]Congest Nov00-Apr01'!E$1:E$65536),FALSE)</f>
        <v>1.7000000000000313</v>
      </c>
      <c r="W156" s="53">
        <f>VLOOKUP($A156,'[3]Congest Nov00-Apr01'!$A$1:$I$65536,COLUMN('[3]Congest Nov00-Apr01'!F$1:F$65536),FALSE)-VLOOKUP($E156,'[3]Congest Nov00-Apr01'!$A$1:$I$65536,COLUMN('[3]Congest Nov00-Apr01'!F$1:F$65536),FALSE)</f>
        <v>14.569999999999879</v>
      </c>
      <c r="X156" s="53">
        <f>VLOOKUP($A156,'[3]Congest Nov00-Apr01'!$A$1:$I$65536,COLUMN('[3]Congest Nov00-Apr01'!G$1:G$65536),FALSE)-VLOOKUP($E156,'[3]Congest Nov00-Apr01'!$A$1:$I$65536,COLUMN('[3]Congest Nov00-Apr01'!G$1:G$65536),FALSE)</f>
        <v>8.8000000000000114</v>
      </c>
      <c r="Y156" s="53">
        <f>VLOOKUP($A156,'[3]Congest Nov00-Apr01'!$A$1:$I$65536,COLUMN('[3]Congest Nov00-Apr01'!H$1:H$65536),FALSE)-VLOOKUP($E156,'[3]Congest Nov00-Apr01'!$A$1:$I$65536,COLUMN('[3]Congest Nov00-Apr01'!H$1:H$65536),FALSE)</f>
        <v>11.309999999999945</v>
      </c>
      <c r="Z156" s="53">
        <f>VLOOKUP($A156,'[3]Congest Nov00-Apr01'!$A$1:$I$65536,COLUMN('[3]Congest Nov00-Apr01'!I$1:I$65536),FALSE)-VLOOKUP($E156,'[3]Congest Nov00-Apr01'!$A$1:$I$65536,COLUMN('[3]Congest Nov00-Apr01'!I$1:I$65536),FALSE)</f>
        <v>3.0100000000000051</v>
      </c>
      <c r="AA156" s="19">
        <f>VLOOKUP($A156,'[3]Congest May01-Oct01'!$A$1:$I$65536,COLUMN('[3]Congest May01-Oct01'!D$1:D$65536),FALSE)-VLOOKUP($E156,'[3]Congest May01-Oct01'!$A$1:$I$65536,COLUMN('[3]Congest May01-Oct01'!D$1:D$65536),FALSE)</f>
        <v>102.63</v>
      </c>
      <c r="AB156" s="19">
        <f>VLOOKUP($A156,'[3]Congest May01-Oct01'!$A$1:$I$65536,COLUMN('[3]Congest May01-Oct01'!E$1:E$65536),FALSE)-VLOOKUP($E156,'[3]Congest May01-Oct01'!$A$1:$I$65536,COLUMN('[3]Congest May01-Oct01'!E$1:E$65536),FALSE)</f>
        <v>18.559999999999988</v>
      </c>
      <c r="AC156" s="19">
        <f>VLOOKUP($A156,'[3]Congest May01-Oct01'!$A$1:$I$65536,COLUMN('[3]Congest May01-Oct01'!F$1:F$65536),FALSE)-VLOOKUP($E156,'[3]Congest May01-Oct01'!$A$1:$I$65536,COLUMN('[3]Congest May01-Oct01'!F$1:F$65536),FALSE)</f>
        <v>4.5899999999999892</v>
      </c>
      <c r="AD156" s="19">
        <f>VLOOKUP($A156,'[3]Congest May01-Oct01'!$A$1:$I$65536,COLUMN('[3]Congest May01-Oct01'!G$1:G$65536),FALSE)-VLOOKUP($E156,'[3]Congest May01-Oct01'!$A$1:$I$65536,COLUMN('[3]Congest May01-Oct01'!G$1:G$65536),FALSE)</f>
        <v>66.890000000000029</v>
      </c>
      <c r="AE156" s="19">
        <f>VLOOKUP($A156,'[3]Congest May01-Oct01'!$A$1:$I$65536,COLUMN('[3]Congest May01-Oct01'!H$1:H$65536),FALSE)-VLOOKUP($E156,'[3]Congest May01-Oct01'!$A$1:$I$65536,COLUMN('[3]Congest May01-Oct01'!H$1:H$65536),FALSE)</f>
        <v>0</v>
      </c>
      <c r="AF156" s="19">
        <f>VLOOKUP($A156,'[3]Congest May01-Oct01'!$A$1:$I$65536,COLUMN('[3]Congest May01-Oct01'!I$1:I$65536),FALSE)-VLOOKUP($E156,'[3]Congest May01-Oct01'!$A$1:$I$65536,COLUMN('[3]Congest May01-Oct01'!I$1:I$65536),FALSE)</f>
        <v>0.94999999999999984</v>
      </c>
      <c r="AG156" s="23">
        <f t="shared" si="15"/>
        <v>262.90999999999985</v>
      </c>
      <c r="AI156" s="32">
        <v>16016.2</v>
      </c>
      <c r="AJ156" s="32">
        <f t="shared" si="16"/>
        <v>5780.1</v>
      </c>
      <c r="AK156" s="32">
        <f t="shared" ref="AK156:AK164" si="18">+AJ156-AI156</f>
        <v>-10236.1</v>
      </c>
      <c r="AL156" s="32"/>
      <c r="AQ156" s="19"/>
    </row>
    <row r="157" spans="1:43" x14ac:dyDescent="0.25">
      <c r="A157" s="3">
        <v>23760</v>
      </c>
      <c r="B157" s="3" t="s">
        <v>92</v>
      </c>
      <c r="C157" s="3" t="str">
        <f>+VLOOKUP(A157,[3]Congest!$A$1:$C$65536,3,FALSE)</f>
        <v>WEST</v>
      </c>
      <c r="D157" s="3"/>
      <c r="E157" s="7">
        <v>61753</v>
      </c>
      <c r="F157" s="4" t="s">
        <v>14</v>
      </c>
      <c r="G157" s="3" t="str">
        <f>+VLOOKUP(E157,[3]Congest!$A$1:$C$65536,3,FALSE)</f>
        <v>GENESE</v>
      </c>
      <c r="H157" s="9">
        <v>20</v>
      </c>
      <c r="I157" s="9">
        <v>20</v>
      </c>
      <c r="O157" s="57">
        <f>VLOOKUP($A157,'[3]Congest May00-Oct00'!$A$1:$I$65536,COLUMN('[3]Congest May00-Oct00'!D$1:D$65536),FALSE)-VLOOKUP($E157,'[3]Congest May00-Oct00'!$A$1:$I$65536,COLUMN('[3]Congest May00-Oct00'!D$1:D$65536),FALSE)</f>
        <v>-152.30000000000007</v>
      </c>
      <c r="P157" s="19">
        <f>VLOOKUP($A157,'[3]Congest May00-Oct00'!$A$1:$I$65536,COLUMN('[3]Congest May00-Oct00'!E$1:E$65536),FALSE)-VLOOKUP($E157,'[3]Congest May00-Oct00'!$A$1:$I$65536,COLUMN('[3]Congest May00-Oct00'!E$1:E$65536),FALSE)</f>
        <v>31.869999999999663</v>
      </c>
      <c r="Q157" s="19">
        <f>VLOOKUP($A157,'[3]Congest May00-Oct00'!$A$1:$I$65536,COLUMN('[3]Congest May00-Oct00'!F$1:F$65536),FALSE)-VLOOKUP($E157,'[3]Congest May00-Oct00'!$A$1:$I$65536,COLUMN('[3]Congest May00-Oct00'!F$1:F$65536),FALSE)</f>
        <v>118.04000000000019</v>
      </c>
      <c r="R157" s="19">
        <f>VLOOKUP($A157,'[3]Congest May00-Oct00'!$A$1:$I$65536,COLUMN('[3]Congest May00-Oct00'!G$1:G$65536),FALSE)-VLOOKUP($E157,'[3]Congest May00-Oct00'!$A$1:$I$65536,COLUMN('[3]Congest May00-Oct00'!G$1:G$65536),FALSE)</f>
        <v>580.39</v>
      </c>
      <c r="S157" s="19">
        <f>VLOOKUP($A157,'[3]Congest May00-Oct00'!$A$1:$I$65536,COLUMN('[3]Congest May00-Oct00'!H$1:H$65536),FALSE)-VLOOKUP($E157,'[3]Congest May00-Oct00'!$A$1:$I$65536,COLUMN('[3]Congest May00-Oct00'!H$1:H$65536),FALSE)</f>
        <v>-32.580000000000013</v>
      </c>
      <c r="T157" s="19">
        <f>VLOOKUP($A157,'[3]Congest May00-Oct00'!$A$1:$I$65536,COLUMN('[3]Congest May00-Oct00'!I$1:I$65536),FALSE)-VLOOKUP($E157,'[3]Congest May00-Oct00'!$A$1:$I$65536,COLUMN('[3]Congest May00-Oct00'!I$1:I$65536),FALSE)</f>
        <v>-9.2200000000000841</v>
      </c>
      <c r="U157" s="53">
        <f>VLOOKUP($A157,'[3]Congest Nov00-Apr01'!$A$1:$I$65536,COLUMN('[3]Congest Nov00-Apr01'!D$1:D$65536),FALSE)-VLOOKUP($E157,'[3]Congest Nov00-Apr01'!$A$1:$I$65536,COLUMN('[3]Congest Nov00-Apr01'!D$1:D$65536),FALSE)</f>
        <v>-43.200000000000045</v>
      </c>
      <c r="V157" s="53">
        <f>VLOOKUP($A157,'[3]Congest Nov00-Apr01'!$A$1:$I$65536,COLUMN('[3]Congest Nov00-Apr01'!E$1:E$65536),FALSE)-VLOOKUP($E157,'[3]Congest Nov00-Apr01'!$A$1:$I$65536,COLUMN('[3]Congest Nov00-Apr01'!E$1:E$65536),FALSE)</f>
        <v>-3.4500000000000028</v>
      </c>
      <c r="W157" s="53">
        <f>VLOOKUP($A157,'[3]Congest Nov00-Apr01'!$A$1:$I$65536,COLUMN('[3]Congest Nov00-Apr01'!F$1:F$65536),FALSE)-VLOOKUP($E157,'[3]Congest Nov00-Apr01'!$A$1:$I$65536,COLUMN('[3]Congest Nov00-Apr01'!F$1:F$65536),FALSE)</f>
        <v>-52.930000000000064</v>
      </c>
      <c r="X157" s="53">
        <f>VLOOKUP($A157,'[3]Congest Nov00-Apr01'!$A$1:$I$65536,COLUMN('[3]Congest Nov00-Apr01'!G$1:G$65536),FALSE)-VLOOKUP($E157,'[3]Congest Nov00-Apr01'!$A$1:$I$65536,COLUMN('[3]Congest Nov00-Apr01'!G$1:G$65536),FALSE)</f>
        <v>-30.200000000000045</v>
      </c>
      <c r="Y157" s="53">
        <f>VLOOKUP($A157,'[3]Congest Nov00-Apr01'!$A$1:$I$65536,COLUMN('[3]Congest Nov00-Apr01'!H$1:H$65536),FALSE)-VLOOKUP($E157,'[3]Congest Nov00-Apr01'!$A$1:$I$65536,COLUMN('[3]Congest Nov00-Apr01'!H$1:H$65536),FALSE)</f>
        <v>-37.429999999999922</v>
      </c>
      <c r="Z157" s="53">
        <f>VLOOKUP($A157,'[3]Congest Nov00-Apr01'!$A$1:$I$65536,COLUMN('[3]Congest Nov00-Apr01'!I$1:I$65536),FALSE)-VLOOKUP($E157,'[3]Congest Nov00-Apr01'!$A$1:$I$65536,COLUMN('[3]Congest Nov00-Apr01'!I$1:I$65536),FALSE)</f>
        <v>-10.050000000000004</v>
      </c>
      <c r="AA157" s="19">
        <f>VLOOKUP($A157,'[3]Congest May01-Oct01'!$A$1:$I$65536,COLUMN('[3]Congest May01-Oct01'!D$1:D$65536),FALSE)-VLOOKUP($E157,'[3]Congest May01-Oct01'!$A$1:$I$65536,COLUMN('[3]Congest May01-Oct01'!D$1:D$65536),FALSE)</f>
        <v>257.53999999999996</v>
      </c>
      <c r="AB157" s="19">
        <f>VLOOKUP($A157,'[3]Congest May01-Oct01'!$A$1:$I$65536,COLUMN('[3]Congest May01-Oct01'!E$1:E$65536),FALSE)-VLOOKUP($E157,'[3]Congest May01-Oct01'!$A$1:$I$65536,COLUMN('[3]Congest May01-Oct01'!E$1:E$65536),FALSE)</f>
        <v>-52.569999999999979</v>
      </c>
      <c r="AC157" s="19">
        <f>VLOOKUP($A157,'[3]Congest May01-Oct01'!$A$1:$I$65536,COLUMN('[3]Congest May01-Oct01'!F$1:F$65536),FALSE)-VLOOKUP($E157,'[3]Congest May01-Oct01'!$A$1:$I$65536,COLUMN('[3]Congest May01-Oct01'!F$1:F$65536),FALSE)</f>
        <v>-12.730000000000004</v>
      </c>
      <c r="AD157" s="19">
        <f>VLOOKUP($A157,'[3]Congest May01-Oct01'!$A$1:$I$65536,COLUMN('[3]Congest May01-Oct01'!G$1:G$65536),FALSE)-VLOOKUP($E157,'[3]Congest May01-Oct01'!$A$1:$I$65536,COLUMN('[3]Congest May01-Oct01'!G$1:G$65536),FALSE)</f>
        <v>42.559999999999988</v>
      </c>
      <c r="AE157" s="19">
        <f>VLOOKUP($A157,'[3]Congest May01-Oct01'!$A$1:$I$65536,COLUMN('[3]Congest May01-Oct01'!H$1:H$65536),FALSE)-VLOOKUP($E157,'[3]Congest May01-Oct01'!$A$1:$I$65536,COLUMN('[3]Congest May01-Oct01'!H$1:H$65536),FALSE)</f>
        <v>0</v>
      </c>
      <c r="AF157" s="19">
        <f>VLOOKUP($A157,'[3]Congest May01-Oct01'!$A$1:$I$65536,COLUMN('[3]Congest May01-Oct01'!I$1:I$65536),FALSE)-VLOOKUP($E157,'[3]Congest May01-Oct01'!$A$1:$I$65536,COLUMN('[3]Congest May01-Oct01'!I$1:I$65536),FALSE)</f>
        <v>0.15000000000000002</v>
      </c>
      <c r="AG157" s="23">
        <f t="shared" si="15"/>
        <v>15.739999999999768</v>
      </c>
      <c r="AI157" s="32">
        <v>-5600.8</v>
      </c>
      <c r="AJ157" s="32">
        <f t="shared" si="16"/>
        <v>4695.9999999999991</v>
      </c>
      <c r="AK157" s="32">
        <f t="shared" si="18"/>
        <v>10296.799999999999</v>
      </c>
      <c r="AL157" s="32"/>
      <c r="AQ157" s="19"/>
    </row>
    <row r="158" spans="1:43" x14ac:dyDescent="0.25">
      <c r="A158" s="3">
        <v>23767</v>
      </c>
      <c r="B158" s="3" t="s">
        <v>96</v>
      </c>
      <c r="C158" s="3" t="str">
        <f>+VLOOKUP(A158,[3]Congest!$A$1:$C$65536,3,FALSE)</f>
        <v>CENTRL</v>
      </c>
      <c r="D158" s="3"/>
      <c r="E158" s="7">
        <v>23514</v>
      </c>
      <c r="F158" s="4" t="s">
        <v>13</v>
      </c>
      <c r="G158" s="3" t="str">
        <f>+VLOOKUP(E158,[3]Congest!$A$1:$C$65536,3,FALSE)</f>
        <v>GENESE</v>
      </c>
      <c r="H158" s="7">
        <v>20</v>
      </c>
      <c r="I158" s="7">
        <v>20</v>
      </c>
      <c r="O158" s="57">
        <f>VLOOKUP($A158,'[3]Congest May00-Oct00'!$A$1:$I$65536,COLUMN('[3]Congest May00-Oct00'!D$1:D$65536),FALSE)-VLOOKUP($E158,'[3]Congest May00-Oct00'!$A$1:$I$65536,COLUMN('[3]Congest May00-Oct00'!D$1:D$65536),FALSE)</f>
        <v>341.57000000000005</v>
      </c>
      <c r="P158" s="19">
        <f>VLOOKUP($A158,'[3]Congest May00-Oct00'!$A$1:$I$65536,COLUMN('[3]Congest May00-Oct00'!E$1:E$65536),FALSE)-VLOOKUP($E158,'[3]Congest May00-Oct00'!$A$1:$I$65536,COLUMN('[3]Congest May00-Oct00'!E$1:E$65536),FALSE)</f>
        <v>1128.56</v>
      </c>
      <c r="Q158" s="19">
        <f>VLOOKUP($A158,'[3]Congest May00-Oct00'!$A$1:$I$65536,COLUMN('[3]Congest May00-Oct00'!F$1:F$65536),FALSE)-VLOOKUP($E158,'[3]Congest May00-Oct00'!$A$1:$I$65536,COLUMN('[3]Congest May00-Oct00'!F$1:F$65536),FALSE)</f>
        <v>959.26999999999953</v>
      </c>
      <c r="R158" s="19">
        <f>VLOOKUP($A158,'[3]Congest May00-Oct00'!$A$1:$I$65536,COLUMN('[3]Congest May00-Oct00'!G$1:G$65536),FALSE)-VLOOKUP($E158,'[3]Congest May00-Oct00'!$A$1:$I$65536,COLUMN('[3]Congest May00-Oct00'!G$1:G$65536),FALSE)</f>
        <v>1244.0600000000004</v>
      </c>
      <c r="S158" s="19">
        <f>VLOOKUP($A158,'[3]Congest May00-Oct00'!$A$1:$I$65536,COLUMN('[3]Congest May00-Oct00'!H$1:H$65536),FALSE)-VLOOKUP($E158,'[3]Congest May00-Oct00'!$A$1:$I$65536,COLUMN('[3]Congest May00-Oct00'!H$1:H$65536),FALSE)</f>
        <v>88.310000000000059</v>
      </c>
      <c r="T158" s="19">
        <f>VLOOKUP($A158,'[3]Congest May00-Oct00'!$A$1:$I$65536,COLUMN('[3]Congest May00-Oct00'!I$1:I$65536),FALSE)-VLOOKUP($E158,'[3]Congest May00-Oct00'!$A$1:$I$65536,COLUMN('[3]Congest May00-Oct00'!I$1:I$65536),FALSE)</f>
        <v>81.689999999999984</v>
      </c>
      <c r="U158" s="53">
        <f>VLOOKUP($A158,'[3]Congest Nov00-Apr01'!$A$1:$I$65536,COLUMN('[3]Congest Nov00-Apr01'!D$1:D$65536),FALSE)-VLOOKUP($E158,'[3]Congest Nov00-Apr01'!$A$1:$I$65536,COLUMN('[3]Congest Nov00-Apr01'!D$1:D$65536),FALSE)</f>
        <v>122.57000000000005</v>
      </c>
      <c r="V158" s="53">
        <f>VLOOKUP($A158,'[3]Congest Nov00-Apr01'!$A$1:$I$65536,COLUMN('[3]Congest Nov00-Apr01'!E$1:E$65536),FALSE)-VLOOKUP($E158,'[3]Congest Nov00-Apr01'!$A$1:$I$65536,COLUMN('[3]Congest Nov00-Apr01'!E$1:E$65536),FALSE)</f>
        <v>14.510000000000005</v>
      </c>
      <c r="W158" s="53">
        <f>VLOOKUP($A158,'[3]Congest Nov00-Apr01'!$A$1:$I$65536,COLUMN('[3]Congest Nov00-Apr01'!F$1:F$65536),FALSE)-VLOOKUP($E158,'[3]Congest Nov00-Apr01'!$A$1:$I$65536,COLUMN('[3]Congest Nov00-Apr01'!F$1:F$65536),FALSE)</f>
        <v>151.12000000000012</v>
      </c>
      <c r="X158" s="53">
        <f>VLOOKUP($A158,'[3]Congest Nov00-Apr01'!$A$1:$I$65536,COLUMN('[3]Congest Nov00-Apr01'!G$1:G$65536),FALSE)-VLOOKUP($E158,'[3]Congest Nov00-Apr01'!$A$1:$I$65536,COLUMN('[3]Congest Nov00-Apr01'!G$1:G$65536),FALSE)</f>
        <v>88.760000000000019</v>
      </c>
      <c r="Y158" s="53">
        <f>VLOOKUP($A158,'[3]Congest Nov00-Apr01'!$A$1:$I$65536,COLUMN('[3]Congest Nov00-Apr01'!H$1:H$65536),FALSE)-VLOOKUP($E158,'[3]Congest Nov00-Apr01'!$A$1:$I$65536,COLUMN('[3]Congest Nov00-Apr01'!H$1:H$65536),FALSE)</f>
        <v>112.68999999999994</v>
      </c>
      <c r="Z158" s="53">
        <f>VLOOKUP($A158,'[3]Congest Nov00-Apr01'!$A$1:$I$65536,COLUMN('[3]Congest Nov00-Apr01'!I$1:I$65536),FALSE)-VLOOKUP($E158,'[3]Congest Nov00-Apr01'!$A$1:$I$65536,COLUMN('[3]Congest Nov00-Apr01'!I$1:I$65536),FALSE)</f>
        <v>29.290000000000035</v>
      </c>
      <c r="AA158" s="19">
        <f>VLOOKUP($A158,'[3]Congest May01-Oct01'!$A$1:$I$65536,COLUMN('[3]Congest May01-Oct01'!D$1:D$65536),FALSE)-VLOOKUP($E158,'[3]Congest May01-Oct01'!$A$1:$I$65536,COLUMN('[3]Congest May01-Oct01'!D$1:D$65536),FALSE)</f>
        <v>151.42000000000002</v>
      </c>
      <c r="AB158" s="19">
        <f>VLOOKUP($A158,'[3]Congest May01-Oct01'!$A$1:$I$65536,COLUMN('[3]Congest May01-Oct01'!E$1:E$65536),FALSE)-VLOOKUP($E158,'[3]Congest May01-Oct01'!$A$1:$I$65536,COLUMN('[3]Congest May01-Oct01'!E$1:E$65536),FALSE)</f>
        <v>163.05000000000004</v>
      </c>
      <c r="AC158" s="19">
        <f>VLOOKUP($A158,'[3]Congest May01-Oct01'!$A$1:$I$65536,COLUMN('[3]Congest May01-Oct01'!F$1:F$65536),FALSE)-VLOOKUP($E158,'[3]Congest May01-Oct01'!$A$1:$I$65536,COLUMN('[3]Congest May01-Oct01'!F$1:F$65536),FALSE)</f>
        <v>66.040000000000006</v>
      </c>
      <c r="AD158" s="19">
        <f>VLOOKUP($A158,'[3]Congest May01-Oct01'!$A$1:$I$65536,COLUMN('[3]Congest May01-Oct01'!G$1:G$65536),FALSE)-VLOOKUP($E158,'[3]Congest May01-Oct01'!$A$1:$I$65536,COLUMN('[3]Congest May01-Oct01'!G$1:G$65536),FALSE)</f>
        <v>133.42999999999998</v>
      </c>
      <c r="AE158" s="19">
        <f>VLOOKUP($A158,'[3]Congest May01-Oct01'!$A$1:$I$65536,COLUMN('[3]Congest May01-Oct01'!H$1:H$65536),FALSE)-VLOOKUP($E158,'[3]Congest May01-Oct01'!$A$1:$I$65536,COLUMN('[3]Congest May01-Oct01'!H$1:H$65536),FALSE)</f>
        <v>0</v>
      </c>
      <c r="AF158" s="19">
        <f>VLOOKUP($A158,'[3]Congest May01-Oct01'!$A$1:$I$65536,COLUMN('[3]Congest May01-Oct01'!I$1:I$65536),FALSE)-VLOOKUP($E158,'[3]Congest May01-Oct01'!$A$1:$I$65536,COLUMN('[3]Congest May01-Oct01'!I$1:I$65536),FALSE)</f>
        <v>2.54</v>
      </c>
      <c r="AG158" s="23">
        <f t="shared" si="15"/>
        <v>1202.8800000000006</v>
      </c>
      <c r="AI158" s="32">
        <v>31996.799999999999</v>
      </c>
      <c r="AJ158" s="32">
        <f t="shared" si="16"/>
        <v>10278.800000000001</v>
      </c>
      <c r="AK158" s="32">
        <f t="shared" si="18"/>
        <v>-21718</v>
      </c>
      <c r="AL158" s="32"/>
      <c r="AQ158" s="19"/>
    </row>
    <row r="159" spans="1:43" x14ac:dyDescent="0.25">
      <c r="A159" s="3">
        <v>23767</v>
      </c>
      <c r="B159" s="3" t="s">
        <v>96</v>
      </c>
      <c r="C159" s="3" t="str">
        <f>+VLOOKUP(A159,[3]Congest!$A$1:$C$65536,3,FALSE)</f>
        <v>CENTRL</v>
      </c>
      <c r="D159" s="3"/>
      <c r="E159" s="7">
        <v>23987</v>
      </c>
      <c r="F159" s="4" t="s">
        <v>49</v>
      </c>
      <c r="G159" s="3" t="str">
        <f>+VLOOKUP(E159,[3]Congest!$A$1:$C$65536,3,FALSE)</f>
        <v>CENTRL</v>
      </c>
      <c r="H159" s="7">
        <v>1</v>
      </c>
      <c r="I159" s="7">
        <v>1</v>
      </c>
      <c r="O159" s="57">
        <f>VLOOKUP($A159,'[3]Congest May00-Oct00'!$A$1:$I$65536,COLUMN('[3]Congest May00-Oct00'!D$1:D$65536),FALSE)-VLOOKUP($E159,'[3]Congest May00-Oct00'!$A$1:$I$65536,COLUMN('[3]Congest May00-Oct00'!D$1:D$65536),FALSE)</f>
        <v>16.060000000000059</v>
      </c>
      <c r="P159" s="19">
        <f>VLOOKUP($A159,'[3]Congest May00-Oct00'!$A$1:$I$65536,COLUMN('[3]Congest May00-Oct00'!E$1:E$65536),FALSE)-VLOOKUP($E159,'[3]Congest May00-Oct00'!$A$1:$I$65536,COLUMN('[3]Congest May00-Oct00'!E$1:E$65536),FALSE)</f>
        <v>-315.52</v>
      </c>
      <c r="Q159" s="19">
        <f>VLOOKUP($A159,'[3]Congest May00-Oct00'!$A$1:$I$65536,COLUMN('[3]Congest May00-Oct00'!F$1:F$65536),FALSE)-VLOOKUP($E159,'[3]Congest May00-Oct00'!$A$1:$I$65536,COLUMN('[3]Congest May00-Oct00'!F$1:F$65536),FALSE)</f>
        <v>572.97999999999979</v>
      </c>
      <c r="R159" s="19">
        <f>VLOOKUP($A159,'[3]Congest May00-Oct00'!$A$1:$I$65536,COLUMN('[3]Congest May00-Oct00'!G$1:G$65536),FALSE)-VLOOKUP($E159,'[3]Congest May00-Oct00'!$A$1:$I$65536,COLUMN('[3]Congest May00-Oct00'!G$1:G$65536),FALSE)</f>
        <v>169.5899999999998</v>
      </c>
      <c r="S159" s="19">
        <f>VLOOKUP($A159,'[3]Congest May00-Oct00'!$A$1:$I$65536,COLUMN('[3]Congest May00-Oct00'!H$1:H$65536),FALSE)-VLOOKUP($E159,'[3]Congest May00-Oct00'!$A$1:$I$65536,COLUMN('[3]Congest May00-Oct00'!H$1:H$65536),FALSE)</f>
        <v>-46.77000000000001</v>
      </c>
      <c r="T159" s="19">
        <f>VLOOKUP($A159,'[3]Congest May00-Oct00'!$A$1:$I$65536,COLUMN('[3]Congest May00-Oct00'!I$1:I$65536),FALSE)-VLOOKUP($E159,'[3]Congest May00-Oct00'!$A$1:$I$65536,COLUMN('[3]Congest May00-Oct00'!I$1:I$65536),FALSE)</f>
        <v>196.95</v>
      </c>
      <c r="U159" s="53">
        <f>VLOOKUP($A159,'[3]Congest Nov00-Apr01'!$A$1:$I$65536,COLUMN('[3]Congest Nov00-Apr01'!D$1:D$65536),FALSE)-VLOOKUP($E159,'[3]Congest Nov00-Apr01'!$A$1:$I$65536,COLUMN('[3]Congest Nov00-Apr01'!D$1:D$65536),FALSE)</f>
        <v>-44.369999999999976</v>
      </c>
      <c r="V159" s="53">
        <f>VLOOKUP($A159,'[3]Congest Nov00-Apr01'!$A$1:$I$65536,COLUMN('[3]Congest Nov00-Apr01'!E$1:E$65536),FALSE)-VLOOKUP($E159,'[3]Congest Nov00-Apr01'!$A$1:$I$65536,COLUMN('[3]Congest Nov00-Apr01'!E$1:E$65536),FALSE)</f>
        <v>-16.990000000000009</v>
      </c>
      <c r="W159" s="53">
        <f>VLOOKUP($A159,'[3]Congest Nov00-Apr01'!$A$1:$I$65536,COLUMN('[3]Congest Nov00-Apr01'!F$1:F$65536),FALSE)-VLOOKUP($E159,'[3]Congest Nov00-Apr01'!$A$1:$I$65536,COLUMN('[3]Congest Nov00-Apr01'!F$1:F$65536),FALSE)</f>
        <v>-55.140000000000072</v>
      </c>
      <c r="X159" s="53">
        <f>VLOOKUP($A159,'[3]Congest Nov00-Apr01'!$A$1:$I$65536,COLUMN('[3]Congest Nov00-Apr01'!G$1:G$65536),FALSE)-VLOOKUP($E159,'[3]Congest Nov00-Apr01'!$A$1:$I$65536,COLUMN('[3]Congest Nov00-Apr01'!G$1:G$65536),FALSE)</f>
        <v>-29.139999999999958</v>
      </c>
      <c r="Y159" s="53">
        <f>VLOOKUP($A159,'[3]Congest Nov00-Apr01'!$A$1:$I$65536,COLUMN('[3]Congest Nov00-Apr01'!H$1:H$65536),FALSE)-VLOOKUP($E159,'[3]Congest Nov00-Apr01'!$A$1:$I$65536,COLUMN('[3]Congest Nov00-Apr01'!H$1:H$65536),FALSE)</f>
        <v>-53.47999999999999</v>
      </c>
      <c r="Z159" s="53">
        <f>VLOOKUP($A159,'[3]Congest Nov00-Apr01'!$A$1:$I$65536,COLUMN('[3]Congest Nov00-Apr01'!I$1:I$65536),FALSE)-VLOOKUP($E159,'[3]Congest Nov00-Apr01'!$A$1:$I$65536,COLUMN('[3]Congest Nov00-Apr01'!I$1:I$65536),FALSE)</f>
        <v>-12.689999999999991</v>
      </c>
      <c r="AA159" s="19">
        <f>VLOOKUP($A159,'[3]Congest May01-Oct01'!$A$1:$I$65536,COLUMN('[3]Congest May01-Oct01'!D$1:D$65536),FALSE)-VLOOKUP($E159,'[3]Congest May01-Oct01'!$A$1:$I$65536,COLUMN('[3]Congest May01-Oct01'!D$1:D$65536),FALSE)</f>
        <v>31.360000000000014</v>
      </c>
      <c r="AB159" s="19">
        <f>VLOOKUP($A159,'[3]Congest May01-Oct01'!$A$1:$I$65536,COLUMN('[3]Congest May01-Oct01'!E$1:E$65536),FALSE)-VLOOKUP($E159,'[3]Congest May01-Oct01'!$A$1:$I$65536,COLUMN('[3]Congest May01-Oct01'!E$1:E$65536),FALSE)</f>
        <v>-1.4499999999999744</v>
      </c>
      <c r="AC159" s="19">
        <f>VLOOKUP($A159,'[3]Congest May01-Oct01'!$A$1:$I$65536,COLUMN('[3]Congest May01-Oct01'!F$1:F$65536),FALSE)-VLOOKUP($E159,'[3]Congest May01-Oct01'!$A$1:$I$65536,COLUMN('[3]Congest May01-Oct01'!F$1:F$65536),FALSE)</f>
        <v>-6.1800000000000068</v>
      </c>
      <c r="AD159" s="19">
        <f>VLOOKUP($A159,'[3]Congest May01-Oct01'!$A$1:$I$65536,COLUMN('[3]Congest May01-Oct01'!G$1:G$65536),FALSE)-VLOOKUP($E159,'[3]Congest May01-Oct01'!$A$1:$I$65536,COLUMN('[3]Congest May01-Oct01'!G$1:G$65536),FALSE)</f>
        <v>-9.7900000000000205</v>
      </c>
      <c r="AE159" s="19">
        <f>VLOOKUP($A159,'[3]Congest May01-Oct01'!$A$1:$I$65536,COLUMN('[3]Congest May01-Oct01'!H$1:H$65536),FALSE)-VLOOKUP($E159,'[3]Congest May01-Oct01'!$A$1:$I$65536,COLUMN('[3]Congest May01-Oct01'!H$1:H$65536),FALSE)</f>
        <v>0</v>
      </c>
      <c r="AF159" s="19">
        <f>VLOOKUP($A159,'[3]Congest May01-Oct01'!$A$1:$I$65536,COLUMN('[3]Congest May01-Oct01'!I$1:I$65536),FALSE)-VLOOKUP($E159,'[3]Congest May01-Oct01'!$A$1:$I$65536,COLUMN('[3]Congest May01-Oct01'!I$1:I$65536),FALSE)</f>
        <v>7.54</v>
      </c>
      <c r="AG159" s="23">
        <f t="shared" si="15"/>
        <v>-47.690000000000005</v>
      </c>
      <c r="AI159" s="32">
        <v>200</v>
      </c>
      <c r="AJ159" s="32">
        <f t="shared" si="16"/>
        <v>13.940000000000012</v>
      </c>
      <c r="AK159" s="32">
        <f t="shared" si="18"/>
        <v>-186.06</v>
      </c>
      <c r="AL159" s="32"/>
      <c r="AQ159" s="19"/>
    </row>
    <row r="160" spans="1:43" x14ac:dyDescent="0.25">
      <c r="A160" s="3">
        <v>23767</v>
      </c>
      <c r="B160" s="3" t="s">
        <v>96</v>
      </c>
      <c r="C160" s="3" t="str">
        <f>+VLOOKUP(A160,[3]Congest!$A$1:$C$65536,3,FALSE)</f>
        <v>CENTRL</v>
      </c>
      <c r="D160" s="3"/>
      <c r="E160" s="7">
        <v>24014</v>
      </c>
      <c r="F160" s="4" t="s">
        <v>89</v>
      </c>
      <c r="G160" s="3" t="str">
        <f>+VLOOKUP(E160,[3]Congest!$A$1:$C$65536,3,FALSE)</f>
        <v>CENTRL</v>
      </c>
      <c r="H160" s="7">
        <v>20</v>
      </c>
      <c r="I160" s="7">
        <v>20</v>
      </c>
      <c r="O160" s="57">
        <f>VLOOKUP($A160,'[3]Congest May00-Oct00'!$A$1:$I$65536,COLUMN('[3]Congest May00-Oct00'!D$1:D$65536),FALSE)-VLOOKUP($E160,'[3]Congest May00-Oct00'!$A$1:$I$65536,COLUMN('[3]Congest May00-Oct00'!D$1:D$65536),FALSE)</f>
        <v>129.88000000000011</v>
      </c>
      <c r="P160" s="19">
        <f>VLOOKUP($A160,'[3]Congest May00-Oct00'!$A$1:$I$65536,COLUMN('[3]Congest May00-Oct00'!E$1:E$65536),FALSE)-VLOOKUP($E160,'[3]Congest May00-Oct00'!$A$1:$I$65536,COLUMN('[3]Congest May00-Oct00'!E$1:E$65536),FALSE)</f>
        <v>-592.20000000000005</v>
      </c>
      <c r="Q160" s="19">
        <f>VLOOKUP($A160,'[3]Congest May00-Oct00'!$A$1:$I$65536,COLUMN('[3]Congest May00-Oct00'!F$1:F$65536),FALSE)-VLOOKUP($E160,'[3]Congest May00-Oct00'!$A$1:$I$65536,COLUMN('[3]Congest May00-Oct00'!F$1:F$65536),FALSE)</f>
        <v>1368.3299999999995</v>
      </c>
      <c r="R160" s="19">
        <f>VLOOKUP($A160,'[3]Congest May00-Oct00'!$A$1:$I$65536,COLUMN('[3]Congest May00-Oct00'!G$1:G$65536),FALSE)-VLOOKUP($E160,'[3]Congest May00-Oct00'!$A$1:$I$65536,COLUMN('[3]Congest May00-Oct00'!G$1:G$65536),FALSE)</f>
        <v>183.51</v>
      </c>
      <c r="S160" s="19">
        <f>VLOOKUP($A160,'[3]Congest May00-Oct00'!$A$1:$I$65536,COLUMN('[3]Congest May00-Oct00'!H$1:H$65536),FALSE)-VLOOKUP($E160,'[3]Congest May00-Oct00'!$A$1:$I$65536,COLUMN('[3]Congest May00-Oct00'!H$1:H$65536),FALSE)</f>
        <v>-75.010000000000019</v>
      </c>
      <c r="T160" s="19">
        <f>VLOOKUP($A160,'[3]Congest May00-Oct00'!$A$1:$I$65536,COLUMN('[3]Congest May00-Oct00'!I$1:I$65536),FALSE)-VLOOKUP($E160,'[3]Congest May00-Oct00'!$A$1:$I$65536,COLUMN('[3]Congest May00-Oct00'!I$1:I$65536),FALSE)</f>
        <v>444.38</v>
      </c>
      <c r="U160" s="53">
        <f>VLOOKUP($A160,'[3]Congest Nov00-Apr01'!$A$1:$I$65536,COLUMN('[3]Congest Nov00-Apr01'!D$1:D$65536),FALSE)-VLOOKUP($E160,'[3]Congest Nov00-Apr01'!$A$1:$I$65536,COLUMN('[3]Congest Nov00-Apr01'!D$1:D$65536),FALSE)</f>
        <v>-80.03000000000003</v>
      </c>
      <c r="V160" s="53">
        <f>VLOOKUP($A160,'[3]Congest Nov00-Apr01'!$A$1:$I$65536,COLUMN('[3]Congest Nov00-Apr01'!E$1:E$65536),FALSE)-VLOOKUP($E160,'[3]Congest Nov00-Apr01'!$A$1:$I$65536,COLUMN('[3]Congest Nov00-Apr01'!E$1:E$65536),FALSE)</f>
        <v>-25.360000000000028</v>
      </c>
      <c r="W160" s="53">
        <f>VLOOKUP($A160,'[3]Congest Nov00-Apr01'!$A$1:$I$65536,COLUMN('[3]Congest Nov00-Apr01'!F$1:F$65536),FALSE)-VLOOKUP($E160,'[3]Congest Nov00-Apr01'!$A$1:$I$65536,COLUMN('[3]Congest Nov00-Apr01'!F$1:F$65536),FALSE)</f>
        <v>-100.91999999999996</v>
      </c>
      <c r="X160" s="53">
        <f>VLOOKUP($A160,'[3]Congest Nov00-Apr01'!$A$1:$I$65536,COLUMN('[3]Congest Nov00-Apr01'!G$1:G$65536),FALSE)-VLOOKUP($E160,'[3]Congest Nov00-Apr01'!$A$1:$I$65536,COLUMN('[3]Congest Nov00-Apr01'!G$1:G$65536),FALSE)</f>
        <v>-50.119999999999948</v>
      </c>
      <c r="Y160" s="53">
        <f>VLOOKUP($A160,'[3]Congest Nov00-Apr01'!$A$1:$I$65536,COLUMN('[3]Congest Nov00-Apr01'!H$1:H$65536),FALSE)-VLOOKUP($E160,'[3]Congest Nov00-Apr01'!$A$1:$I$65536,COLUMN('[3]Congest Nov00-Apr01'!H$1:H$65536),FALSE)</f>
        <v>-84.070000000000022</v>
      </c>
      <c r="Z160" s="53">
        <f>VLOOKUP($A160,'[3]Congest Nov00-Apr01'!$A$1:$I$65536,COLUMN('[3]Congest Nov00-Apr01'!I$1:I$65536),FALSE)-VLOOKUP($E160,'[3]Congest Nov00-Apr01'!$A$1:$I$65536,COLUMN('[3]Congest Nov00-Apr01'!I$1:I$65536),FALSE)</f>
        <v>-25.369999999999997</v>
      </c>
      <c r="AA160" s="19">
        <f>VLOOKUP($A160,'[3]Congest May01-Oct01'!$A$1:$I$65536,COLUMN('[3]Congest May01-Oct01'!D$1:D$65536),FALSE)-VLOOKUP($E160,'[3]Congest May01-Oct01'!$A$1:$I$65536,COLUMN('[3]Congest May01-Oct01'!D$1:D$65536),FALSE)</f>
        <v>12.789999999999992</v>
      </c>
      <c r="AB160" s="19">
        <f>VLOOKUP($A160,'[3]Congest May01-Oct01'!$A$1:$I$65536,COLUMN('[3]Congest May01-Oct01'!E$1:E$65536),FALSE)-VLOOKUP($E160,'[3]Congest May01-Oct01'!$A$1:$I$65536,COLUMN('[3]Congest May01-Oct01'!E$1:E$65536),FALSE)</f>
        <v>-3.7199999999999598</v>
      </c>
      <c r="AC160" s="19">
        <f>VLOOKUP($A160,'[3]Congest May01-Oct01'!$A$1:$I$65536,COLUMN('[3]Congest May01-Oct01'!F$1:F$65536),FALSE)-VLOOKUP($E160,'[3]Congest May01-Oct01'!$A$1:$I$65536,COLUMN('[3]Congest May01-Oct01'!F$1:F$65536),FALSE)</f>
        <v>-11.320000000000007</v>
      </c>
      <c r="AD160" s="19">
        <f>VLOOKUP($A160,'[3]Congest May01-Oct01'!$A$1:$I$65536,COLUMN('[3]Congest May01-Oct01'!G$1:G$65536),FALSE)-VLOOKUP($E160,'[3]Congest May01-Oct01'!$A$1:$I$65536,COLUMN('[3]Congest May01-Oct01'!G$1:G$65536),FALSE)</f>
        <v>-32.27000000000001</v>
      </c>
      <c r="AE160" s="19">
        <f>VLOOKUP($A160,'[3]Congest May01-Oct01'!$A$1:$I$65536,COLUMN('[3]Congest May01-Oct01'!H$1:H$65536),FALSE)-VLOOKUP($E160,'[3]Congest May01-Oct01'!$A$1:$I$65536,COLUMN('[3]Congest May01-Oct01'!H$1:H$65536),FALSE)</f>
        <v>0</v>
      </c>
      <c r="AF160" s="19">
        <f>VLOOKUP($A160,'[3]Congest May01-Oct01'!$A$1:$I$65536,COLUMN('[3]Congest May01-Oct01'!I$1:I$65536),FALSE)-VLOOKUP($E160,'[3]Congest May01-Oct01'!$A$1:$I$65536,COLUMN('[3]Congest May01-Oct01'!I$1:I$65536),FALSE)</f>
        <v>11.01</v>
      </c>
      <c r="AG160" s="23">
        <f t="shared" si="15"/>
        <v>-31.01999999999995</v>
      </c>
      <c r="AI160" s="32">
        <v>13648.4</v>
      </c>
      <c r="AJ160" s="32">
        <f t="shared" si="16"/>
        <v>-690.39999999999964</v>
      </c>
      <c r="AK160" s="32">
        <f t="shared" si="18"/>
        <v>-14338.8</v>
      </c>
      <c r="AL160" s="32"/>
      <c r="AQ160" s="19"/>
    </row>
    <row r="161" spans="1:43" x14ac:dyDescent="0.25">
      <c r="A161" s="3">
        <v>23767</v>
      </c>
      <c r="B161" s="3" t="s">
        <v>96</v>
      </c>
      <c r="C161" s="3" t="str">
        <f>+VLOOKUP(A161,[3]Congest!$A$1:$C$65536,3,FALSE)</f>
        <v>CENTRL</v>
      </c>
      <c r="D161" s="3"/>
      <c r="E161" s="7">
        <v>24060</v>
      </c>
      <c r="F161" s="4" t="s">
        <v>97</v>
      </c>
      <c r="G161" s="3" t="str">
        <f>+VLOOKUP(E161,[3]Congest!$A$1:$C$65536,3,FALSE)</f>
        <v>CENTRL</v>
      </c>
      <c r="H161" s="9">
        <v>20</v>
      </c>
      <c r="I161" s="9">
        <v>20</v>
      </c>
      <c r="O161" s="57">
        <f>VLOOKUP($A161,'[3]Congest May00-Oct00'!$A$1:$I$65536,COLUMN('[3]Congest May00-Oct00'!D$1:D$65536),FALSE)-VLOOKUP($E161,'[3]Congest May00-Oct00'!$A$1:$I$65536,COLUMN('[3]Congest May00-Oct00'!D$1:D$65536),FALSE)</f>
        <v>-62.949999999999932</v>
      </c>
      <c r="P161" s="19">
        <f>VLOOKUP($A161,'[3]Congest May00-Oct00'!$A$1:$I$65536,COLUMN('[3]Congest May00-Oct00'!E$1:E$65536),FALSE)-VLOOKUP($E161,'[3]Congest May00-Oct00'!$A$1:$I$65536,COLUMN('[3]Congest May00-Oct00'!E$1:E$65536),FALSE)</f>
        <v>-481.33999999999992</v>
      </c>
      <c r="Q161" s="19">
        <f>VLOOKUP($A161,'[3]Congest May00-Oct00'!$A$1:$I$65536,COLUMN('[3]Congest May00-Oct00'!F$1:F$65536),FALSE)-VLOOKUP($E161,'[3]Congest May00-Oct00'!$A$1:$I$65536,COLUMN('[3]Congest May00-Oct00'!F$1:F$65536),FALSE)</f>
        <v>368.25999999999954</v>
      </c>
      <c r="R161" s="19">
        <f>VLOOKUP($A161,'[3]Congest May00-Oct00'!$A$1:$I$65536,COLUMN('[3]Congest May00-Oct00'!G$1:G$65536),FALSE)-VLOOKUP($E161,'[3]Congest May00-Oct00'!$A$1:$I$65536,COLUMN('[3]Congest May00-Oct00'!G$1:G$65536),FALSE)</f>
        <v>-5.9600000000000364</v>
      </c>
      <c r="S161" s="19">
        <f>VLOOKUP($A161,'[3]Congest May00-Oct00'!$A$1:$I$65536,COLUMN('[3]Congest May00-Oct00'!H$1:H$65536),FALSE)-VLOOKUP($E161,'[3]Congest May00-Oct00'!$A$1:$I$65536,COLUMN('[3]Congest May00-Oct00'!H$1:H$65536),FALSE)</f>
        <v>-61.77000000000001</v>
      </c>
      <c r="T161" s="19">
        <f>VLOOKUP($A161,'[3]Congest May00-Oct00'!$A$1:$I$65536,COLUMN('[3]Congest May00-Oct00'!I$1:I$65536),FALSE)-VLOOKUP($E161,'[3]Congest May00-Oct00'!$A$1:$I$65536,COLUMN('[3]Congest May00-Oct00'!I$1:I$65536),FALSE)</f>
        <v>162.35</v>
      </c>
      <c r="U161" s="53">
        <f>VLOOKUP($A161,'[3]Congest Nov00-Apr01'!$A$1:$I$65536,COLUMN('[3]Congest Nov00-Apr01'!D$1:D$65536),FALSE)-VLOOKUP($E161,'[3]Congest Nov00-Apr01'!$A$1:$I$65536,COLUMN('[3]Congest Nov00-Apr01'!D$1:D$65536),FALSE)</f>
        <v>-64.309999999999945</v>
      </c>
      <c r="V161" s="53">
        <f>VLOOKUP($A161,'[3]Congest Nov00-Apr01'!$A$1:$I$65536,COLUMN('[3]Congest Nov00-Apr01'!E$1:E$65536),FALSE)-VLOOKUP($E161,'[3]Congest Nov00-Apr01'!$A$1:$I$65536,COLUMN('[3]Congest Nov00-Apr01'!E$1:E$65536),FALSE)</f>
        <v>-22.79000000000002</v>
      </c>
      <c r="W161" s="53">
        <f>VLOOKUP($A161,'[3]Congest Nov00-Apr01'!$A$1:$I$65536,COLUMN('[3]Congest Nov00-Apr01'!F$1:F$65536),FALSE)-VLOOKUP($E161,'[3]Congest Nov00-Apr01'!$A$1:$I$65536,COLUMN('[3]Congest Nov00-Apr01'!F$1:F$65536),FALSE)</f>
        <v>-81.170000000000101</v>
      </c>
      <c r="X161" s="53">
        <f>VLOOKUP($A161,'[3]Congest Nov00-Apr01'!$A$1:$I$65536,COLUMN('[3]Congest Nov00-Apr01'!G$1:G$65536),FALSE)-VLOOKUP($E161,'[3]Congest Nov00-Apr01'!$A$1:$I$65536,COLUMN('[3]Congest Nov00-Apr01'!G$1:G$65536),FALSE)</f>
        <v>-43.869999999999948</v>
      </c>
      <c r="Y161" s="53">
        <f>VLOOKUP($A161,'[3]Congest Nov00-Apr01'!$A$1:$I$65536,COLUMN('[3]Congest Nov00-Apr01'!H$1:H$65536),FALSE)-VLOOKUP($E161,'[3]Congest Nov00-Apr01'!$A$1:$I$65536,COLUMN('[3]Congest Nov00-Apr01'!H$1:H$65536),FALSE)</f>
        <v>-70.830000000000041</v>
      </c>
      <c r="Z161" s="53">
        <f>VLOOKUP($A161,'[3]Congest Nov00-Apr01'!$A$1:$I$65536,COLUMN('[3]Congest Nov00-Apr01'!I$1:I$65536),FALSE)-VLOOKUP($E161,'[3]Congest Nov00-Apr01'!$A$1:$I$65536,COLUMN('[3]Congest Nov00-Apr01'!I$1:I$65536),FALSE)</f>
        <v>-23.279999999999998</v>
      </c>
      <c r="AA161" s="19">
        <f>VLOOKUP($A161,'[3]Congest May01-Oct01'!$A$1:$I$65536,COLUMN('[3]Congest May01-Oct01'!D$1:D$65536),FALSE)-VLOOKUP($E161,'[3]Congest May01-Oct01'!$A$1:$I$65536,COLUMN('[3]Congest May01-Oct01'!D$1:D$65536),FALSE)</f>
        <v>20.939999999999969</v>
      </c>
      <c r="AB161" s="19">
        <f>VLOOKUP($A161,'[3]Congest May01-Oct01'!$A$1:$I$65536,COLUMN('[3]Congest May01-Oct01'!E$1:E$65536),FALSE)-VLOOKUP($E161,'[3]Congest May01-Oct01'!$A$1:$I$65536,COLUMN('[3]Congest May01-Oct01'!E$1:E$65536),FALSE)</f>
        <v>-43.439999999999976</v>
      </c>
      <c r="AC161" s="19">
        <f>VLOOKUP($A161,'[3]Congest May01-Oct01'!$A$1:$I$65536,COLUMN('[3]Congest May01-Oct01'!F$1:F$65536),FALSE)-VLOOKUP($E161,'[3]Congest May01-Oct01'!$A$1:$I$65536,COLUMN('[3]Congest May01-Oct01'!F$1:F$65536),FALSE)</f>
        <v>-9.1000000000000014</v>
      </c>
      <c r="AD161" s="19">
        <f>VLOOKUP($A161,'[3]Congest May01-Oct01'!$A$1:$I$65536,COLUMN('[3]Congest May01-Oct01'!G$1:G$65536),FALSE)-VLOOKUP($E161,'[3]Congest May01-Oct01'!$A$1:$I$65536,COLUMN('[3]Congest May01-Oct01'!G$1:G$65536),FALSE)</f>
        <v>-22.240000000000038</v>
      </c>
      <c r="AE161" s="19">
        <f>VLOOKUP($A161,'[3]Congest May01-Oct01'!$A$1:$I$65536,COLUMN('[3]Congest May01-Oct01'!H$1:H$65536),FALSE)-VLOOKUP($E161,'[3]Congest May01-Oct01'!$A$1:$I$65536,COLUMN('[3]Congest May01-Oct01'!H$1:H$65536),FALSE)</f>
        <v>0</v>
      </c>
      <c r="AF161" s="19">
        <f>VLOOKUP($A161,'[3]Congest May01-Oct01'!$A$1:$I$65536,COLUMN('[3]Congest May01-Oct01'!I$1:I$65536),FALSE)-VLOOKUP($E161,'[3]Congest May01-Oct01'!$A$1:$I$65536,COLUMN('[3]Congest May01-Oct01'!I$1:I$65536),FALSE)</f>
        <v>1.17</v>
      </c>
      <c r="AG161" s="23">
        <f t="shared" si="15"/>
        <v>-259.5100000000001</v>
      </c>
      <c r="AI161" s="32">
        <v>-4417.3999999999996</v>
      </c>
      <c r="AJ161" s="32">
        <f t="shared" si="16"/>
        <v>-1076.8000000000009</v>
      </c>
      <c r="AK161" s="32">
        <f t="shared" si="18"/>
        <v>3340.5999999999985</v>
      </c>
      <c r="AL161" s="32"/>
      <c r="AQ161" s="19"/>
    </row>
    <row r="162" spans="1:43" x14ac:dyDescent="0.25">
      <c r="A162" s="3">
        <v>23786</v>
      </c>
      <c r="B162" s="3" t="s">
        <v>38</v>
      </c>
      <c r="C162" s="3" t="str">
        <f>+VLOOKUP(A162,[3]Congest!$A$1:$C$65536,3,FALSE)</f>
        <v>N.Y.C.</v>
      </c>
      <c r="D162" s="3"/>
      <c r="E162" s="7">
        <v>23513</v>
      </c>
      <c r="F162" s="4" t="s">
        <v>1</v>
      </c>
      <c r="G162" s="3" t="str">
        <f>+VLOOKUP(E162,[3]Congest!$A$1:$C$65536,3,FALSE)</f>
        <v>N.Y.C.</v>
      </c>
      <c r="H162" s="9">
        <v>16</v>
      </c>
      <c r="I162" s="7">
        <v>15</v>
      </c>
      <c r="M162" s="7">
        <v>1</v>
      </c>
      <c r="O162" s="57">
        <f>VLOOKUP($A162,'[3]Congest May00-Oct00'!$A$1:$I$65536,COLUMN('[3]Congest May00-Oct00'!D$1:D$65536),FALSE)-VLOOKUP($E162,'[3]Congest May00-Oct00'!$A$1:$I$65536,COLUMN('[3]Congest May00-Oct00'!D$1:D$65536),FALSE)</f>
        <v>4.4700000000002547</v>
      </c>
      <c r="P162" s="19">
        <f>VLOOKUP($A162,'[3]Congest May00-Oct00'!$A$1:$I$65536,COLUMN('[3]Congest May00-Oct00'!E$1:E$65536),FALSE)-VLOOKUP($E162,'[3]Congest May00-Oct00'!$A$1:$I$65536,COLUMN('[3]Congest May00-Oct00'!E$1:E$65536),FALSE)</f>
        <v>727.23999999999796</v>
      </c>
      <c r="Q162" s="19">
        <f>VLOOKUP($A162,'[3]Congest May00-Oct00'!$A$1:$I$65536,COLUMN('[3]Congest May00-Oct00'!F$1:F$65536),FALSE)-VLOOKUP($E162,'[3]Congest May00-Oct00'!$A$1:$I$65536,COLUMN('[3]Congest May00-Oct00'!F$1:F$65536),FALSE)</f>
        <v>26.99000000000342</v>
      </c>
      <c r="R162" s="19">
        <f>VLOOKUP($A162,'[3]Congest May00-Oct00'!$A$1:$I$65536,COLUMN('[3]Congest May00-Oct00'!G$1:G$65536),FALSE)-VLOOKUP($E162,'[3]Congest May00-Oct00'!$A$1:$I$65536,COLUMN('[3]Congest May00-Oct00'!G$1:G$65536),FALSE)</f>
        <v>25.930000000000291</v>
      </c>
      <c r="S162" s="19">
        <f>VLOOKUP($A162,'[3]Congest May00-Oct00'!$A$1:$I$65536,COLUMN('[3]Congest May00-Oct00'!H$1:H$65536),FALSE)-VLOOKUP($E162,'[3]Congest May00-Oct00'!$A$1:$I$65536,COLUMN('[3]Congest May00-Oct00'!H$1:H$65536),FALSE)</f>
        <v>0</v>
      </c>
      <c r="T162" s="19">
        <f>VLOOKUP($A162,'[3]Congest May00-Oct00'!$A$1:$I$65536,COLUMN('[3]Congest May00-Oct00'!I$1:I$65536),FALSE)-VLOOKUP($E162,'[3]Congest May00-Oct00'!$A$1:$I$65536,COLUMN('[3]Congest May00-Oct00'!I$1:I$65536),FALSE)</f>
        <v>0</v>
      </c>
      <c r="U162" s="53">
        <f>VLOOKUP($A162,'[3]Congest Nov00-Apr01'!$A$1:$I$65536,COLUMN('[3]Congest Nov00-Apr01'!D$1:D$65536),FALSE)-VLOOKUP($E162,'[3]Congest Nov00-Apr01'!$A$1:$I$65536,COLUMN('[3]Congest Nov00-Apr01'!D$1:D$65536),FALSE)</f>
        <v>0</v>
      </c>
      <c r="V162" s="53">
        <f>VLOOKUP($A162,'[3]Congest Nov00-Apr01'!$A$1:$I$65536,COLUMN('[3]Congest Nov00-Apr01'!E$1:E$65536),FALSE)-VLOOKUP($E162,'[3]Congest Nov00-Apr01'!$A$1:$I$65536,COLUMN('[3]Congest Nov00-Apr01'!E$1:E$65536),FALSE)</f>
        <v>0</v>
      </c>
      <c r="W162" s="53">
        <f>VLOOKUP($A162,'[3]Congest Nov00-Apr01'!$A$1:$I$65536,COLUMN('[3]Congest Nov00-Apr01'!F$1:F$65536),FALSE)-VLOOKUP($E162,'[3]Congest Nov00-Apr01'!$A$1:$I$65536,COLUMN('[3]Congest Nov00-Apr01'!F$1:F$65536),FALSE)</f>
        <v>0</v>
      </c>
      <c r="X162" s="53">
        <f>VLOOKUP($A162,'[3]Congest Nov00-Apr01'!$A$1:$I$65536,COLUMN('[3]Congest Nov00-Apr01'!G$1:G$65536),FALSE)-VLOOKUP($E162,'[3]Congest Nov00-Apr01'!$A$1:$I$65536,COLUMN('[3]Congest Nov00-Apr01'!G$1:G$65536),FALSE)</f>
        <v>155.42999999999984</v>
      </c>
      <c r="Y162" s="53">
        <f>VLOOKUP($A162,'[3]Congest Nov00-Apr01'!$A$1:$I$65536,COLUMN('[3]Congest Nov00-Apr01'!H$1:H$65536),FALSE)-VLOOKUP($E162,'[3]Congest Nov00-Apr01'!$A$1:$I$65536,COLUMN('[3]Congest Nov00-Apr01'!H$1:H$65536),FALSE)</f>
        <v>-15.460000000000036</v>
      </c>
      <c r="Z162" s="53">
        <f>VLOOKUP($A162,'[3]Congest Nov00-Apr01'!$A$1:$I$65536,COLUMN('[3]Congest Nov00-Apr01'!I$1:I$65536),FALSE)-VLOOKUP($E162,'[3]Congest Nov00-Apr01'!$A$1:$I$65536,COLUMN('[3]Congest Nov00-Apr01'!I$1:I$65536),FALSE)</f>
        <v>54.300000000001091</v>
      </c>
      <c r="AA162" s="19">
        <f>VLOOKUP($A162,'[3]Congest May01-Oct01'!$A$1:$I$65536,COLUMN('[3]Congest May01-Oct01'!D$1:D$65536),FALSE)-VLOOKUP($E162,'[3]Congest May01-Oct01'!$A$1:$I$65536,COLUMN('[3]Congest May01-Oct01'!D$1:D$65536),FALSE)</f>
        <v>8.569999999999709</v>
      </c>
      <c r="AB162" s="19">
        <f>VLOOKUP($A162,'[3]Congest May01-Oct01'!$A$1:$I$65536,COLUMN('[3]Congest May01-Oct01'!E$1:E$65536),FALSE)-VLOOKUP($E162,'[3]Congest May01-Oct01'!$A$1:$I$65536,COLUMN('[3]Congest May01-Oct01'!E$1:E$65536),FALSE)</f>
        <v>61.5</v>
      </c>
      <c r="AC162" s="19">
        <f>VLOOKUP($A162,'[3]Congest May01-Oct01'!$A$1:$I$65536,COLUMN('[3]Congest May01-Oct01'!F$1:F$65536),FALSE)-VLOOKUP($E162,'[3]Congest May01-Oct01'!$A$1:$I$65536,COLUMN('[3]Congest May01-Oct01'!F$1:F$65536),FALSE)</f>
        <v>5.4000000000003183</v>
      </c>
      <c r="AD162" s="19">
        <f>VLOOKUP($A162,'[3]Congest May01-Oct01'!$A$1:$I$65536,COLUMN('[3]Congest May01-Oct01'!G$1:G$65536),FALSE)-VLOOKUP($E162,'[3]Congest May01-Oct01'!$A$1:$I$65536,COLUMN('[3]Congest May01-Oct01'!G$1:G$65536),FALSE)</f>
        <v>46.2</v>
      </c>
      <c r="AE162" s="19">
        <f>VLOOKUP($A162,'[3]Congest May01-Oct01'!$A$1:$I$65536,COLUMN('[3]Congest May01-Oct01'!H$1:H$65536),FALSE)-VLOOKUP($E162,'[3]Congest May01-Oct01'!$A$1:$I$65536,COLUMN('[3]Congest May01-Oct01'!H$1:H$65536),FALSE)</f>
        <v>1.4500000000000455</v>
      </c>
      <c r="AF162" s="19">
        <f>VLOOKUP($A162,'[3]Congest May01-Oct01'!$A$1:$I$65536,COLUMN('[3]Congest May01-Oct01'!I$1:I$65536),FALSE)-VLOOKUP($E162,'[3]Congest May01-Oct01'!$A$1:$I$65536,COLUMN('[3]Congest May01-Oct01'!I$1:I$65536),FALSE)</f>
        <v>6.4799999999999045</v>
      </c>
      <c r="AG162" s="23">
        <f t="shared" si="15"/>
        <v>315.94000000000091</v>
      </c>
      <c r="AI162" s="32">
        <f>-4598.39999999997-305</f>
        <v>-4903.3999999999696</v>
      </c>
      <c r="AJ162" s="32">
        <f>H162*SUM(AA162:AE162)</f>
        <v>1969.9200000000012</v>
      </c>
      <c r="AK162" s="32">
        <f t="shared" si="18"/>
        <v>6873.3199999999706</v>
      </c>
      <c r="AL162" s="32"/>
      <c r="AQ162" s="19"/>
    </row>
    <row r="163" spans="1:43" x14ac:dyDescent="0.25">
      <c r="A163" s="3">
        <v>23792</v>
      </c>
      <c r="B163" s="3" t="s">
        <v>102</v>
      </c>
      <c r="C163" s="3" t="str">
        <f>+VLOOKUP(A163,[3]Congest!$A$1:$C$65536,3,FALSE)</f>
        <v>NORTH</v>
      </c>
      <c r="D163" s="3"/>
      <c r="E163" s="7">
        <v>23644</v>
      </c>
      <c r="F163" s="4" t="s">
        <v>80</v>
      </c>
      <c r="G163" s="3" t="str">
        <f>+VLOOKUP(E163,[3]Congest!$A$1:$C$65536,3,FALSE)</f>
        <v>NORTH</v>
      </c>
      <c r="H163" s="7">
        <v>50</v>
      </c>
      <c r="I163" s="7">
        <v>50</v>
      </c>
      <c r="O163" s="57">
        <f>VLOOKUP($A163,'[3]Congest May00-Oct00'!$A$1:$I$65536,COLUMN('[3]Congest May00-Oct00'!D$1:D$65536),FALSE)-VLOOKUP($E163,'[3]Congest May00-Oct00'!$A$1:$I$65536,COLUMN('[3]Congest May00-Oct00'!D$1:D$65536),FALSE)</f>
        <v>225.01999999999998</v>
      </c>
      <c r="P163" s="19">
        <f>VLOOKUP($A163,'[3]Congest May00-Oct00'!$A$1:$I$65536,COLUMN('[3]Congest May00-Oct00'!E$1:E$65536),FALSE)-VLOOKUP($E163,'[3]Congest May00-Oct00'!$A$1:$I$65536,COLUMN('[3]Congest May00-Oct00'!E$1:E$65536),FALSE)</f>
        <v>464.99</v>
      </c>
      <c r="Q163" s="19">
        <f>VLOOKUP($A163,'[3]Congest May00-Oct00'!$A$1:$I$65536,COLUMN('[3]Congest May00-Oct00'!F$1:F$65536),FALSE)-VLOOKUP($E163,'[3]Congest May00-Oct00'!$A$1:$I$65536,COLUMN('[3]Congest May00-Oct00'!F$1:F$65536),FALSE)</f>
        <v>410.34999999999968</v>
      </c>
      <c r="R163" s="19">
        <f>VLOOKUP($A163,'[3]Congest May00-Oct00'!$A$1:$I$65536,COLUMN('[3]Congest May00-Oct00'!G$1:G$65536),FALSE)-VLOOKUP($E163,'[3]Congest May00-Oct00'!$A$1:$I$65536,COLUMN('[3]Congest May00-Oct00'!G$1:G$65536),FALSE)</f>
        <v>187.78999999999991</v>
      </c>
      <c r="S163" s="19">
        <f>VLOOKUP($A163,'[3]Congest May00-Oct00'!$A$1:$I$65536,COLUMN('[3]Congest May00-Oct00'!H$1:H$65536),FALSE)-VLOOKUP($E163,'[3]Congest May00-Oct00'!$A$1:$I$65536,COLUMN('[3]Congest May00-Oct00'!H$1:H$65536),FALSE)</f>
        <v>51.549999999999955</v>
      </c>
      <c r="T163" s="19">
        <f>VLOOKUP($A163,'[3]Congest May00-Oct00'!$A$1:$I$65536,COLUMN('[3]Congest May00-Oct00'!I$1:I$65536),FALSE)-VLOOKUP($E163,'[3]Congest May00-Oct00'!$A$1:$I$65536,COLUMN('[3]Congest May00-Oct00'!I$1:I$65536),FALSE)</f>
        <v>-14.239999999999998</v>
      </c>
      <c r="U163" s="53">
        <f>VLOOKUP($A163,'[3]Congest Nov00-Apr01'!$A$1:$I$65536,COLUMN('[3]Congest Nov00-Apr01'!D$1:D$65536),FALSE)-VLOOKUP($E163,'[3]Congest Nov00-Apr01'!$A$1:$I$65536,COLUMN('[3]Congest Nov00-Apr01'!D$1:D$65536),FALSE)</f>
        <v>63.719999999999992</v>
      </c>
      <c r="V163" s="53">
        <f>VLOOKUP($A163,'[3]Congest Nov00-Apr01'!$A$1:$I$65536,COLUMN('[3]Congest Nov00-Apr01'!E$1:E$65536),FALSE)-VLOOKUP($E163,'[3]Congest Nov00-Apr01'!$A$1:$I$65536,COLUMN('[3]Congest Nov00-Apr01'!E$1:E$65536),FALSE)</f>
        <v>12</v>
      </c>
      <c r="W163" s="53">
        <f>VLOOKUP($A163,'[3]Congest Nov00-Apr01'!$A$1:$I$65536,COLUMN('[3]Congest Nov00-Apr01'!F$1:F$65536),FALSE)-VLOOKUP($E163,'[3]Congest Nov00-Apr01'!$A$1:$I$65536,COLUMN('[3]Congest Nov00-Apr01'!F$1:F$65536),FALSE)</f>
        <v>51.70000000000001</v>
      </c>
      <c r="X163" s="53">
        <f>VLOOKUP($A163,'[3]Congest Nov00-Apr01'!$A$1:$I$65536,COLUMN('[3]Congest Nov00-Apr01'!G$1:G$65536),FALSE)-VLOOKUP($E163,'[3]Congest Nov00-Apr01'!$A$1:$I$65536,COLUMN('[3]Congest Nov00-Apr01'!G$1:G$65536),FALSE)</f>
        <v>26.300000000000011</v>
      </c>
      <c r="Y163" s="53">
        <f>VLOOKUP($A163,'[3]Congest Nov00-Apr01'!$A$1:$I$65536,COLUMN('[3]Congest Nov00-Apr01'!H$1:H$65536),FALSE)-VLOOKUP($E163,'[3]Congest Nov00-Apr01'!$A$1:$I$65536,COLUMN('[3]Congest Nov00-Apr01'!H$1:H$65536),FALSE)</f>
        <v>40.440000000000005</v>
      </c>
      <c r="Z163" s="53">
        <f>VLOOKUP($A163,'[3]Congest Nov00-Apr01'!$A$1:$I$65536,COLUMN('[3]Congest Nov00-Apr01'!I$1:I$65536),FALSE)-VLOOKUP($E163,'[3]Congest Nov00-Apr01'!$A$1:$I$65536,COLUMN('[3]Congest Nov00-Apr01'!I$1:I$65536),FALSE)</f>
        <v>9.960000000000008</v>
      </c>
      <c r="AA163" s="19">
        <f>VLOOKUP($A163,'[3]Congest May01-Oct01'!$A$1:$I$65536,COLUMN('[3]Congest May01-Oct01'!D$1:D$65536),FALSE)-VLOOKUP($E163,'[3]Congest May01-Oct01'!$A$1:$I$65536,COLUMN('[3]Congest May01-Oct01'!D$1:D$65536),FALSE)</f>
        <v>-9.42</v>
      </c>
      <c r="AB163" s="19">
        <f>VLOOKUP($A163,'[3]Congest May01-Oct01'!$A$1:$I$65536,COLUMN('[3]Congest May01-Oct01'!E$1:E$65536),FALSE)-VLOOKUP($E163,'[3]Congest May01-Oct01'!$A$1:$I$65536,COLUMN('[3]Congest May01-Oct01'!E$1:E$65536),FALSE)</f>
        <v>12.950000000000003</v>
      </c>
      <c r="AC163" s="19">
        <f>VLOOKUP($A163,'[3]Congest May01-Oct01'!$A$1:$I$65536,COLUMN('[3]Congest May01-Oct01'!F$1:F$65536),FALSE)-VLOOKUP($E163,'[3]Congest May01-Oct01'!$A$1:$I$65536,COLUMN('[3]Congest May01-Oct01'!F$1:F$65536),FALSE)</f>
        <v>-1.2000000000000028</v>
      </c>
      <c r="AD163" s="19">
        <f>VLOOKUP($A163,'[3]Congest May01-Oct01'!$A$1:$I$65536,COLUMN('[3]Congest May01-Oct01'!G$1:G$65536),FALSE)-VLOOKUP($E163,'[3]Congest May01-Oct01'!$A$1:$I$65536,COLUMN('[3]Congest May01-Oct01'!G$1:G$65536),FALSE)</f>
        <v>26.599999999999994</v>
      </c>
      <c r="AE163" s="19">
        <f>VLOOKUP($A163,'[3]Congest May01-Oct01'!$A$1:$I$65536,COLUMN('[3]Congest May01-Oct01'!H$1:H$65536),FALSE)-VLOOKUP($E163,'[3]Congest May01-Oct01'!$A$1:$I$65536,COLUMN('[3]Congest May01-Oct01'!H$1:H$65536),FALSE)</f>
        <v>2.0000000000000018E-2</v>
      </c>
      <c r="AF163" s="19">
        <f>VLOOKUP($A163,'[3]Congest May01-Oct01'!$A$1:$I$65536,COLUMN('[3]Congest May01-Oct01'!I$1:I$65536),FALSE)-VLOOKUP($E163,'[3]Congest May01-Oct01'!$A$1:$I$65536,COLUMN('[3]Congest May01-Oct01'!I$1:I$65536),FALSE)</f>
        <v>0</v>
      </c>
      <c r="AG163" s="23">
        <f t="shared" si="15"/>
        <v>270.36</v>
      </c>
      <c r="AI163" s="32">
        <v>33865.699999999997</v>
      </c>
      <c r="AJ163" s="32">
        <f t="shared" ref="AJ163:AJ194" si="19">+I163*SUM(AA163:AE163)</f>
        <v>1447.4999999999995</v>
      </c>
      <c r="AK163" s="32">
        <f t="shared" si="18"/>
        <v>-32418.199999999997</v>
      </c>
      <c r="AL163" s="32"/>
      <c r="AQ163" s="19"/>
    </row>
    <row r="164" spans="1:43" x14ac:dyDescent="0.25">
      <c r="A164" s="3">
        <v>23792</v>
      </c>
      <c r="B164" s="3" t="s">
        <v>102</v>
      </c>
      <c r="C164" s="3" t="str">
        <f>+VLOOKUP(A164,[3]Congest!$A$1:$C$65536,3,FALSE)</f>
        <v>NORTH</v>
      </c>
      <c r="D164" s="3"/>
      <c r="E164" s="7">
        <v>61755</v>
      </c>
      <c r="F164" s="4" t="s">
        <v>61</v>
      </c>
      <c r="G164" s="3" t="str">
        <f>+VLOOKUP(E164,[3]Congest!$A$1:$C$65536,3,FALSE)</f>
        <v>NORTH</v>
      </c>
      <c r="H164" s="9">
        <v>51</v>
      </c>
      <c r="I164" s="9">
        <v>51</v>
      </c>
      <c r="O164" s="57">
        <f>VLOOKUP($A164,'[3]Congest May00-Oct00'!$A$1:$I$65536,COLUMN('[3]Congest May00-Oct00'!D$1:D$65536),FALSE)-VLOOKUP($E164,'[3]Congest May00-Oct00'!$A$1:$I$65536,COLUMN('[3]Congest May00-Oct00'!D$1:D$65536),FALSE)</f>
        <v>72.699999999999818</v>
      </c>
      <c r="P164" s="19">
        <f>VLOOKUP($A164,'[3]Congest May00-Oct00'!$A$1:$I$65536,COLUMN('[3]Congest May00-Oct00'!E$1:E$65536),FALSE)-VLOOKUP($E164,'[3]Congest May00-Oct00'!$A$1:$I$65536,COLUMN('[3]Congest May00-Oct00'!E$1:E$65536),FALSE)</f>
        <v>326.43999999999994</v>
      </c>
      <c r="Q164" s="19">
        <f>VLOOKUP($A164,'[3]Congest May00-Oct00'!$A$1:$I$65536,COLUMN('[3]Congest May00-Oct00'!F$1:F$65536),FALSE)-VLOOKUP($E164,'[3]Congest May00-Oct00'!$A$1:$I$65536,COLUMN('[3]Congest May00-Oct00'!F$1:F$65536),FALSE)</f>
        <v>173.48999999999955</v>
      </c>
      <c r="R164" s="19">
        <f>VLOOKUP($A164,'[3]Congest May00-Oct00'!$A$1:$I$65536,COLUMN('[3]Congest May00-Oct00'!G$1:G$65536),FALSE)-VLOOKUP($E164,'[3]Congest May00-Oct00'!$A$1:$I$65536,COLUMN('[3]Congest May00-Oct00'!G$1:G$65536),FALSE)</f>
        <v>125.25999999999999</v>
      </c>
      <c r="S164" s="19">
        <f>VLOOKUP($A164,'[3]Congest May00-Oct00'!$A$1:$I$65536,COLUMN('[3]Congest May00-Oct00'!H$1:H$65536),FALSE)-VLOOKUP($E164,'[3]Congest May00-Oct00'!$A$1:$I$65536,COLUMN('[3]Congest May00-Oct00'!H$1:H$65536),FALSE)</f>
        <v>2.6300000000001091</v>
      </c>
      <c r="T164" s="19">
        <f>VLOOKUP($A164,'[3]Congest May00-Oct00'!$A$1:$I$65536,COLUMN('[3]Congest May00-Oct00'!I$1:I$65536),FALSE)-VLOOKUP($E164,'[3]Congest May00-Oct00'!$A$1:$I$65536,COLUMN('[3]Congest May00-Oct00'!I$1:I$65536),FALSE)</f>
        <v>-13.529999999999998</v>
      </c>
      <c r="U164" s="53">
        <f>VLOOKUP($A164,'[3]Congest Nov00-Apr01'!$A$1:$I$65536,COLUMN('[3]Congest Nov00-Apr01'!D$1:D$65536),FALSE)-VLOOKUP($E164,'[3]Congest Nov00-Apr01'!$A$1:$I$65536,COLUMN('[3]Congest Nov00-Apr01'!D$1:D$65536),FALSE)</f>
        <v>42.279999999999959</v>
      </c>
      <c r="V164" s="53">
        <f>VLOOKUP($A164,'[3]Congest Nov00-Apr01'!$A$1:$I$65536,COLUMN('[3]Congest Nov00-Apr01'!E$1:E$65536),FALSE)-VLOOKUP($E164,'[3]Congest Nov00-Apr01'!$A$1:$I$65536,COLUMN('[3]Congest Nov00-Apr01'!E$1:E$65536),FALSE)</f>
        <v>8.3699999999999974</v>
      </c>
      <c r="W164" s="53">
        <f>VLOOKUP($A164,'[3]Congest Nov00-Apr01'!$A$1:$I$65536,COLUMN('[3]Congest Nov00-Apr01'!F$1:F$65536),FALSE)-VLOOKUP($E164,'[3]Congest Nov00-Apr01'!$A$1:$I$65536,COLUMN('[3]Congest Nov00-Apr01'!F$1:F$65536),FALSE)</f>
        <v>38.180000000000007</v>
      </c>
      <c r="X164" s="53">
        <f>VLOOKUP($A164,'[3]Congest Nov00-Apr01'!$A$1:$I$65536,COLUMN('[3]Congest Nov00-Apr01'!G$1:G$65536),FALSE)-VLOOKUP($E164,'[3]Congest Nov00-Apr01'!$A$1:$I$65536,COLUMN('[3]Congest Nov00-Apr01'!G$1:G$65536),FALSE)</f>
        <v>18.190000000000012</v>
      </c>
      <c r="Y164" s="53">
        <f>VLOOKUP($A164,'[3]Congest Nov00-Apr01'!$A$1:$I$65536,COLUMN('[3]Congest Nov00-Apr01'!H$1:H$65536),FALSE)-VLOOKUP($E164,'[3]Congest Nov00-Apr01'!$A$1:$I$65536,COLUMN('[3]Congest Nov00-Apr01'!H$1:H$65536),FALSE)</f>
        <v>27.769999999999989</v>
      </c>
      <c r="Z164" s="53">
        <f>VLOOKUP($A164,'[3]Congest Nov00-Apr01'!$A$1:$I$65536,COLUMN('[3]Congest Nov00-Apr01'!I$1:I$65536),FALSE)-VLOOKUP($E164,'[3]Congest Nov00-Apr01'!$A$1:$I$65536,COLUMN('[3]Congest Nov00-Apr01'!I$1:I$65536),FALSE)</f>
        <v>5.3000000000000256</v>
      </c>
      <c r="AA164" s="19">
        <f>VLOOKUP($A164,'[3]Congest May01-Oct01'!$A$1:$I$65536,COLUMN('[3]Congest May01-Oct01'!D$1:D$65536),FALSE)-VLOOKUP($E164,'[3]Congest May01-Oct01'!$A$1:$I$65536,COLUMN('[3]Congest May01-Oct01'!D$1:D$65536),FALSE)</f>
        <v>-14.409999999999998</v>
      </c>
      <c r="AB164" s="19">
        <f>VLOOKUP($A164,'[3]Congest May01-Oct01'!$A$1:$I$65536,COLUMN('[3]Congest May01-Oct01'!E$1:E$65536),FALSE)-VLOOKUP($E164,'[3]Congest May01-Oct01'!$A$1:$I$65536,COLUMN('[3]Congest May01-Oct01'!E$1:E$65536),FALSE)</f>
        <v>10.000000000000007</v>
      </c>
      <c r="AC164" s="19">
        <f>VLOOKUP($A164,'[3]Congest May01-Oct01'!$A$1:$I$65536,COLUMN('[3]Congest May01-Oct01'!F$1:F$65536),FALSE)-VLOOKUP($E164,'[3]Congest May01-Oct01'!$A$1:$I$65536,COLUMN('[3]Congest May01-Oct01'!F$1:F$65536),FALSE)</f>
        <v>-2.4600000000000009</v>
      </c>
      <c r="AD164" s="19">
        <f>VLOOKUP($A164,'[3]Congest May01-Oct01'!$A$1:$I$65536,COLUMN('[3]Congest May01-Oct01'!G$1:G$65536),FALSE)-VLOOKUP($E164,'[3]Congest May01-Oct01'!$A$1:$I$65536,COLUMN('[3]Congest May01-Oct01'!G$1:G$65536),FALSE)</f>
        <v>18.47999999999999</v>
      </c>
      <c r="AE164" s="19">
        <f>VLOOKUP($A164,'[3]Congest May01-Oct01'!$A$1:$I$65536,COLUMN('[3]Congest May01-Oct01'!H$1:H$65536),FALSE)-VLOOKUP($E164,'[3]Congest May01-Oct01'!$A$1:$I$65536,COLUMN('[3]Congest May01-Oct01'!H$1:H$65536),FALSE)</f>
        <v>-2.0000000000000018E-2</v>
      </c>
      <c r="AF164" s="19">
        <f>VLOOKUP($A164,'[3]Congest May01-Oct01'!$A$1:$I$65536,COLUMN('[3]Congest May01-Oct01'!I$1:I$65536),FALSE)-VLOOKUP($E164,'[3]Congest May01-Oct01'!$A$1:$I$65536,COLUMN('[3]Congest May01-Oct01'!I$1:I$65536),FALSE)</f>
        <v>0.02</v>
      </c>
      <c r="AG164" s="23">
        <f t="shared" si="15"/>
        <v>140.8000000000001</v>
      </c>
      <c r="AI164" s="32">
        <v>15330.84</v>
      </c>
      <c r="AJ164" s="32">
        <f t="shared" si="19"/>
        <v>591.08999999999992</v>
      </c>
      <c r="AK164" s="32">
        <f t="shared" si="18"/>
        <v>-14739.75</v>
      </c>
      <c r="AL164" s="32"/>
      <c r="AQ164" s="19"/>
    </row>
    <row r="165" spans="1:43" x14ac:dyDescent="0.25">
      <c r="A165" s="3">
        <v>23793</v>
      </c>
      <c r="B165" s="3" t="s">
        <v>103</v>
      </c>
      <c r="C165" s="3" t="str">
        <f>+VLOOKUP(A165,[3]Congest!$A$1:$C$65536,3,FALSE)</f>
        <v>NORTH</v>
      </c>
      <c r="D165" s="3"/>
      <c r="E165" s="7">
        <v>24023</v>
      </c>
      <c r="F165" s="4" t="s">
        <v>104</v>
      </c>
      <c r="G165" s="3" t="str">
        <f>+VLOOKUP(E165,[3]Congest!$A$1:$C$65536,3,FALSE)</f>
        <v>MHK VL</v>
      </c>
      <c r="H165" s="7">
        <v>20</v>
      </c>
      <c r="I165" s="7">
        <v>20</v>
      </c>
      <c r="O165" s="57">
        <f>VLOOKUP($A165,'[3]Congest May00-Oct00'!$A$1:$I$65536,COLUMN('[3]Congest May00-Oct00'!D$1:D$65536),FALSE)-VLOOKUP($E165,'[3]Congest May00-Oct00'!$A$1:$I$65536,COLUMN('[3]Congest May00-Oct00'!D$1:D$65536),FALSE)</f>
        <v>554.93000000000052</v>
      </c>
      <c r="P165" s="19">
        <f>VLOOKUP($A165,'[3]Congest May00-Oct00'!$A$1:$I$65536,COLUMN('[3]Congest May00-Oct00'!E$1:E$65536),FALSE)-VLOOKUP($E165,'[3]Congest May00-Oct00'!$A$1:$I$65536,COLUMN('[3]Congest May00-Oct00'!E$1:E$65536),FALSE)</f>
        <v>1053.3400000000001</v>
      </c>
      <c r="Q165" s="19">
        <f>VLOOKUP($A165,'[3]Congest May00-Oct00'!$A$1:$I$65536,COLUMN('[3]Congest May00-Oct00'!F$1:F$65536),FALSE)-VLOOKUP($E165,'[3]Congest May00-Oct00'!$A$1:$I$65536,COLUMN('[3]Congest May00-Oct00'!F$1:F$65536),FALSE)</f>
        <v>1602.9199999999998</v>
      </c>
      <c r="R165" s="19">
        <f>VLOOKUP($A165,'[3]Congest May00-Oct00'!$A$1:$I$65536,COLUMN('[3]Congest May00-Oct00'!G$1:G$65536),FALSE)-VLOOKUP($E165,'[3]Congest May00-Oct00'!$A$1:$I$65536,COLUMN('[3]Congest May00-Oct00'!G$1:G$65536),FALSE)</f>
        <v>503.03999999999991</v>
      </c>
      <c r="S165" s="19">
        <f>VLOOKUP($A165,'[3]Congest May00-Oct00'!$A$1:$I$65536,COLUMN('[3]Congest May00-Oct00'!H$1:H$65536),FALSE)-VLOOKUP($E165,'[3]Congest May00-Oct00'!$A$1:$I$65536,COLUMN('[3]Congest May00-Oct00'!H$1:H$65536),FALSE)</f>
        <v>250.45999999999981</v>
      </c>
      <c r="T165" s="19">
        <f>VLOOKUP($A165,'[3]Congest May00-Oct00'!$A$1:$I$65536,COLUMN('[3]Congest May00-Oct00'!I$1:I$65536),FALSE)-VLOOKUP($E165,'[3]Congest May00-Oct00'!$A$1:$I$65536,COLUMN('[3]Congest May00-Oct00'!I$1:I$65536),FALSE)</f>
        <v>-11.530000000000003</v>
      </c>
      <c r="U165" s="53">
        <f>VLOOKUP($A165,'[3]Congest Nov00-Apr01'!$A$1:$I$65536,COLUMN('[3]Congest Nov00-Apr01'!D$1:D$65536),FALSE)-VLOOKUP($E165,'[3]Congest Nov00-Apr01'!$A$1:$I$65536,COLUMN('[3]Congest Nov00-Apr01'!D$1:D$65536),FALSE)</f>
        <v>140.59999999999997</v>
      </c>
      <c r="V165" s="53">
        <f>VLOOKUP($A165,'[3]Congest Nov00-Apr01'!$A$1:$I$65536,COLUMN('[3]Congest Nov00-Apr01'!E$1:E$65536),FALSE)-VLOOKUP($E165,'[3]Congest Nov00-Apr01'!$A$1:$I$65536,COLUMN('[3]Congest Nov00-Apr01'!E$1:E$65536),FALSE)</f>
        <v>38.709999999999994</v>
      </c>
      <c r="W165" s="53">
        <f>VLOOKUP($A165,'[3]Congest Nov00-Apr01'!$A$1:$I$65536,COLUMN('[3]Congest Nov00-Apr01'!F$1:F$65536),FALSE)-VLOOKUP($E165,'[3]Congest Nov00-Apr01'!$A$1:$I$65536,COLUMN('[3]Congest Nov00-Apr01'!F$1:F$65536),FALSE)</f>
        <v>135.63</v>
      </c>
      <c r="X165" s="53">
        <f>VLOOKUP($A165,'[3]Congest Nov00-Apr01'!$A$1:$I$65536,COLUMN('[3]Congest Nov00-Apr01'!G$1:G$65536),FALSE)-VLOOKUP($E165,'[3]Congest Nov00-Apr01'!$A$1:$I$65536,COLUMN('[3]Congest Nov00-Apr01'!G$1:G$65536),FALSE)</f>
        <v>93.070000000000036</v>
      </c>
      <c r="Y165" s="53">
        <f>VLOOKUP($A165,'[3]Congest Nov00-Apr01'!$A$1:$I$65536,COLUMN('[3]Congest Nov00-Apr01'!H$1:H$65536),FALSE)-VLOOKUP($E165,'[3]Congest Nov00-Apr01'!$A$1:$I$65536,COLUMN('[3]Congest Nov00-Apr01'!H$1:H$65536),FALSE)</f>
        <v>109.75000000000001</v>
      </c>
      <c r="Z165" s="53">
        <f>VLOOKUP($A165,'[3]Congest Nov00-Apr01'!$A$1:$I$65536,COLUMN('[3]Congest Nov00-Apr01'!I$1:I$65536),FALSE)-VLOOKUP($E165,'[3]Congest Nov00-Apr01'!$A$1:$I$65536,COLUMN('[3]Congest Nov00-Apr01'!I$1:I$65536),FALSE)</f>
        <v>34.76</v>
      </c>
      <c r="AA165" s="19">
        <f>VLOOKUP($A165,'[3]Congest May01-Oct01'!$A$1:$I$65536,COLUMN('[3]Congest May01-Oct01'!D$1:D$65536),FALSE)-VLOOKUP($E165,'[3]Congest May01-Oct01'!$A$1:$I$65536,COLUMN('[3]Congest May01-Oct01'!D$1:D$65536),FALSE)</f>
        <v>-2.6800000000000175</v>
      </c>
      <c r="AB165" s="19">
        <f>VLOOKUP($A165,'[3]Congest May01-Oct01'!$A$1:$I$65536,COLUMN('[3]Congest May01-Oct01'!E$1:E$65536),FALSE)-VLOOKUP($E165,'[3]Congest May01-Oct01'!$A$1:$I$65536,COLUMN('[3]Congest May01-Oct01'!E$1:E$65536),FALSE)</f>
        <v>38.789999999999992</v>
      </c>
      <c r="AC165" s="19">
        <f>VLOOKUP($A165,'[3]Congest May01-Oct01'!$A$1:$I$65536,COLUMN('[3]Congest May01-Oct01'!F$1:F$65536),FALSE)-VLOOKUP($E165,'[3]Congest May01-Oct01'!$A$1:$I$65536,COLUMN('[3]Congest May01-Oct01'!F$1:F$65536),FALSE)</f>
        <v>4.79</v>
      </c>
      <c r="AD165" s="19">
        <f>VLOOKUP($A165,'[3]Congest May01-Oct01'!$A$1:$I$65536,COLUMN('[3]Congest May01-Oct01'!G$1:G$65536),FALSE)-VLOOKUP($E165,'[3]Congest May01-Oct01'!$A$1:$I$65536,COLUMN('[3]Congest May01-Oct01'!G$1:G$65536),FALSE)</f>
        <v>88.600000000000023</v>
      </c>
      <c r="AE165" s="19">
        <f>VLOOKUP($A165,'[3]Congest May01-Oct01'!$A$1:$I$65536,COLUMN('[3]Congest May01-Oct01'!H$1:H$65536),FALSE)-VLOOKUP($E165,'[3]Congest May01-Oct01'!$A$1:$I$65536,COLUMN('[3]Congest May01-Oct01'!H$1:H$65536),FALSE)</f>
        <v>0.12</v>
      </c>
      <c r="AF165" s="19">
        <f>VLOOKUP($A165,'[3]Congest May01-Oct01'!$A$1:$I$65536,COLUMN('[3]Congest May01-Oct01'!I$1:I$65536),FALSE)-VLOOKUP($E165,'[3]Congest May01-Oct01'!$A$1:$I$65536,COLUMN('[3]Congest May01-Oct01'!I$1:I$65536),FALSE)</f>
        <v>0.66999999999999993</v>
      </c>
      <c r="AG165" s="23">
        <f t="shared" si="15"/>
        <v>920.94999999999959</v>
      </c>
      <c r="AI165" s="32">
        <v>29041</v>
      </c>
      <c r="AJ165" s="32">
        <f t="shared" si="19"/>
        <v>2592.4</v>
      </c>
      <c r="AK165" s="32">
        <f t="shared" ref="AK165:AK175" si="20">+AJ165-AI165</f>
        <v>-26448.6</v>
      </c>
      <c r="AL165" s="32"/>
      <c r="AQ165" s="19"/>
    </row>
    <row r="166" spans="1:43" x14ac:dyDescent="0.25">
      <c r="A166" s="3">
        <v>23800</v>
      </c>
      <c r="B166" s="3" t="s">
        <v>105</v>
      </c>
      <c r="C166" s="3" t="str">
        <f>+VLOOKUP(A166,[3]Congest!$A$1:$C$65536,3,FALSE)</f>
        <v>CENTRL</v>
      </c>
      <c r="D166" s="3"/>
      <c r="E166" s="7">
        <v>23777</v>
      </c>
      <c r="F166" s="4" t="s">
        <v>88</v>
      </c>
      <c r="G166" s="3" t="str">
        <f>+VLOOKUP(E166,[3]Congest!$A$1:$C$65536,3,FALSE)</f>
        <v>MHK VL</v>
      </c>
      <c r="H166" s="7">
        <v>8</v>
      </c>
      <c r="I166" s="7">
        <v>8</v>
      </c>
      <c r="O166" s="57">
        <f>VLOOKUP($A166,'[3]Congest May00-Oct00'!$A$1:$I$65536,COLUMN('[3]Congest May00-Oct00'!D$1:D$65536),FALSE)-VLOOKUP($E166,'[3]Congest May00-Oct00'!$A$1:$I$65536,COLUMN('[3]Congest May00-Oct00'!D$1:D$65536),FALSE)</f>
        <v>822.88999999999987</v>
      </c>
      <c r="P166" s="19">
        <f>VLOOKUP($A166,'[3]Congest May00-Oct00'!$A$1:$I$65536,COLUMN('[3]Congest May00-Oct00'!E$1:E$65536),FALSE)-VLOOKUP($E166,'[3]Congest May00-Oct00'!$A$1:$I$65536,COLUMN('[3]Congest May00-Oct00'!E$1:E$65536),FALSE)</f>
        <v>-507.47</v>
      </c>
      <c r="Q166" s="19">
        <f>VLOOKUP($A166,'[3]Congest May00-Oct00'!$A$1:$I$65536,COLUMN('[3]Congest May00-Oct00'!F$1:F$65536),FALSE)-VLOOKUP($E166,'[3]Congest May00-Oct00'!$A$1:$I$65536,COLUMN('[3]Congest May00-Oct00'!F$1:F$65536),FALSE)</f>
        <v>4308.04</v>
      </c>
      <c r="R166" s="19">
        <f>VLOOKUP($A166,'[3]Congest May00-Oct00'!$A$1:$I$65536,COLUMN('[3]Congest May00-Oct00'!G$1:G$65536),FALSE)-VLOOKUP($E166,'[3]Congest May00-Oct00'!$A$1:$I$65536,COLUMN('[3]Congest May00-Oct00'!G$1:G$65536),FALSE)</f>
        <v>937.84000000000015</v>
      </c>
      <c r="S166" s="19">
        <f>VLOOKUP($A166,'[3]Congest May00-Oct00'!$A$1:$I$65536,COLUMN('[3]Congest May00-Oct00'!H$1:H$65536),FALSE)-VLOOKUP($E166,'[3]Congest May00-Oct00'!$A$1:$I$65536,COLUMN('[3]Congest May00-Oct00'!H$1:H$65536),FALSE)</f>
        <v>-62.409999999999989</v>
      </c>
      <c r="T166" s="19">
        <f>VLOOKUP($A166,'[3]Congest May00-Oct00'!$A$1:$I$65536,COLUMN('[3]Congest May00-Oct00'!I$1:I$65536),FALSE)-VLOOKUP($E166,'[3]Congest May00-Oct00'!$A$1:$I$65536,COLUMN('[3]Congest May00-Oct00'!I$1:I$65536),FALSE)</f>
        <v>1696.51</v>
      </c>
      <c r="U166" s="53">
        <f>VLOOKUP($A166,'[3]Congest Nov00-Apr01'!$A$1:$I$65536,COLUMN('[3]Congest Nov00-Apr01'!D$1:D$65536),FALSE)-VLOOKUP($E166,'[3]Congest Nov00-Apr01'!$A$1:$I$65536,COLUMN('[3]Congest Nov00-Apr01'!D$1:D$65536),FALSE)</f>
        <v>-95.15</v>
      </c>
      <c r="V166" s="53">
        <f>VLOOKUP($A166,'[3]Congest Nov00-Apr01'!$A$1:$I$65536,COLUMN('[3]Congest Nov00-Apr01'!E$1:E$65536),FALSE)-VLOOKUP($E166,'[3]Congest Nov00-Apr01'!$A$1:$I$65536,COLUMN('[3]Congest Nov00-Apr01'!E$1:E$65536),FALSE)</f>
        <v>361.48000000000008</v>
      </c>
      <c r="W166" s="53">
        <f>VLOOKUP($A166,'[3]Congest Nov00-Apr01'!$A$1:$I$65536,COLUMN('[3]Congest Nov00-Apr01'!F$1:F$65536),FALSE)-VLOOKUP($E166,'[3]Congest Nov00-Apr01'!$A$1:$I$65536,COLUMN('[3]Congest Nov00-Apr01'!F$1:F$65536),FALSE)</f>
        <v>-79.749999999999972</v>
      </c>
      <c r="X166" s="53">
        <f>VLOOKUP($A166,'[3]Congest Nov00-Apr01'!$A$1:$I$65536,COLUMN('[3]Congest Nov00-Apr01'!G$1:G$65536),FALSE)-VLOOKUP($E166,'[3]Congest Nov00-Apr01'!$A$1:$I$65536,COLUMN('[3]Congest Nov00-Apr01'!G$1:G$65536),FALSE)</f>
        <v>-8.3799999999999883</v>
      </c>
      <c r="Y166" s="53">
        <f>VLOOKUP($A166,'[3]Congest Nov00-Apr01'!$A$1:$I$65536,COLUMN('[3]Congest Nov00-Apr01'!H$1:H$65536),FALSE)-VLOOKUP($E166,'[3]Congest Nov00-Apr01'!$A$1:$I$65536,COLUMN('[3]Congest Nov00-Apr01'!H$1:H$65536),FALSE)</f>
        <v>-64.28</v>
      </c>
      <c r="Z166" s="53">
        <f>VLOOKUP($A166,'[3]Congest Nov00-Apr01'!$A$1:$I$65536,COLUMN('[3]Congest Nov00-Apr01'!I$1:I$65536),FALSE)-VLOOKUP($E166,'[3]Congest Nov00-Apr01'!$A$1:$I$65536,COLUMN('[3]Congest Nov00-Apr01'!I$1:I$65536),FALSE)</f>
        <v>-13.180000000000001</v>
      </c>
      <c r="AA166" s="19">
        <f>VLOOKUP($A166,'[3]Congest May01-Oct01'!$A$1:$I$65536,COLUMN('[3]Congest May01-Oct01'!D$1:D$65536),FALSE)-VLOOKUP($E166,'[3]Congest May01-Oct01'!$A$1:$I$65536,COLUMN('[3]Congest May01-Oct01'!D$1:D$65536),FALSE)</f>
        <v>-61.380000000000024</v>
      </c>
      <c r="AB166" s="19">
        <f>VLOOKUP($A166,'[3]Congest May01-Oct01'!$A$1:$I$65536,COLUMN('[3]Congest May01-Oct01'!E$1:E$65536),FALSE)-VLOOKUP($E166,'[3]Congest May01-Oct01'!$A$1:$I$65536,COLUMN('[3]Congest May01-Oct01'!E$1:E$65536),FALSE)</f>
        <v>211.52000000000021</v>
      </c>
      <c r="AC166" s="19">
        <f>VLOOKUP($A166,'[3]Congest May01-Oct01'!$A$1:$I$65536,COLUMN('[3]Congest May01-Oct01'!F$1:F$65536),FALSE)-VLOOKUP($E166,'[3]Congest May01-Oct01'!$A$1:$I$65536,COLUMN('[3]Congest May01-Oct01'!F$1:F$65536),FALSE)</f>
        <v>-22.94</v>
      </c>
      <c r="AD166" s="19">
        <f>VLOOKUP($A166,'[3]Congest May01-Oct01'!$A$1:$I$65536,COLUMN('[3]Congest May01-Oct01'!G$1:G$65536),FALSE)-VLOOKUP($E166,'[3]Congest May01-Oct01'!$A$1:$I$65536,COLUMN('[3]Congest May01-Oct01'!G$1:G$65536),FALSE)</f>
        <v>-47.539999999999992</v>
      </c>
      <c r="AE166" s="19">
        <f>VLOOKUP($A166,'[3]Congest May01-Oct01'!$A$1:$I$65536,COLUMN('[3]Congest May01-Oct01'!H$1:H$65536),FALSE)-VLOOKUP($E166,'[3]Congest May01-Oct01'!$A$1:$I$65536,COLUMN('[3]Congest May01-Oct01'!H$1:H$65536),FALSE)</f>
        <v>0</v>
      </c>
      <c r="AF166" s="19">
        <f>VLOOKUP($A166,'[3]Congest May01-Oct01'!$A$1:$I$65536,COLUMN('[3]Congest May01-Oct01'!I$1:I$65536),FALSE)-VLOOKUP($E166,'[3]Congest May01-Oct01'!$A$1:$I$65536,COLUMN('[3]Congest May01-Oct01'!I$1:I$65536),FALSE)</f>
        <v>30.68</v>
      </c>
      <c r="AG166" s="23">
        <f t="shared" si="15"/>
        <v>1814.5</v>
      </c>
      <c r="AI166" s="32">
        <v>10400</v>
      </c>
      <c r="AJ166" s="32">
        <f t="shared" si="19"/>
        <v>637.28000000000156</v>
      </c>
      <c r="AK166" s="32">
        <f t="shared" si="20"/>
        <v>-9762.7199999999975</v>
      </c>
      <c r="AL166" s="32"/>
      <c r="AQ166" s="19"/>
    </row>
    <row r="167" spans="1:43" x14ac:dyDescent="0.25">
      <c r="A167" s="3">
        <v>23856</v>
      </c>
      <c r="B167" s="3" t="s">
        <v>40</v>
      </c>
      <c r="C167" s="3" t="str">
        <f>+VLOOKUP(A167,[3]Congest!$A$1:$C$65536,3,FALSE)</f>
        <v>CENTRL</v>
      </c>
      <c r="D167" s="3"/>
      <c r="E167" s="7">
        <v>23606</v>
      </c>
      <c r="F167" s="4" t="s">
        <v>67</v>
      </c>
      <c r="G167" s="3" t="str">
        <f>+VLOOKUP(E167,[3]Congest!$A$1:$C$65536,3,FALSE)</f>
        <v>CENTRL</v>
      </c>
      <c r="H167" s="7">
        <v>30</v>
      </c>
      <c r="I167" s="7">
        <v>30</v>
      </c>
      <c r="O167" s="57">
        <f>VLOOKUP($A167,'[3]Congest May00-Oct00'!$A$1:$I$65536,COLUMN('[3]Congest May00-Oct00'!D$1:D$65536),FALSE)-VLOOKUP($E167,'[3]Congest May00-Oct00'!$A$1:$I$65536,COLUMN('[3]Congest May00-Oct00'!D$1:D$65536),FALSE)</f>
        <v>421.19999999999993</v>
      </c>
      <c r="P167" s="19">
        <f>VLOOKUP($A167,'[3]Congest May00-Oct00'!$A$1:$I$65536,COLUMN('[3]Congest May00-Oct00'!E$1:E$65536),FALSE)-VLOOKUP($E167,'[3]Congest May00-Oct00'!$A$1:$I$65536,COLUMN('[3]Congest May00-Oct00'!E$1:E$65536),FALSE)</f>
        <v>-433.18999999999983</v>
      </c>
      <c r="Q167" s="19">
        <f>VLOOKUP($A167,'[3]Congest May00-Oct00'!$A$1:$I$65536,COLUMN('[3]Congest May00-Oct00'!F$1:F$65536),FALSE)-VLOOKUP($E167,'[3]Congest May00-Oct00'!$A$1:$I$65536,COLUMN('[3]Congest May00-Oct00'!F$1:F$65536),FALSE)</f>
        <v>2170.5499999999997</v>
      </c>
      <c r="R167" s="19">
        <f>VLOOKUP($A167,'[3]Congest May00-Oct00'!$A$1:$I$65536,COLUMN('[3]Congest May00-Oct00'!G$1:G$65536),FALSE)-VLOOKUP($E167,'[3]Congest May00-Oct00'!$A$1:$I$65536,COLUMN('[3]Congest May00-Oct00'!G$1:G$65536),FALSE)</f>
        <v>364.54000000000019</v>
      </c>
      <c r="S167" s="19">
        <f>VLOOKUP($A167,'[3]Congest May00-Oct00'!$A$1:$I$65536,COLUMN('[3]Congest May00-Oct00'!H$1:H$65536),FALSE)-VLOOKUP($E167,'[3]Congest May00-Oct00'!$A$1:$I$65536,COLUMN('[3]Congest May00-Oct00'!H$1:H$65536),FALSE)</f>
        <v>-40.27000000000001</v>
      </c>
      <c r="T167" s="19">
        <f>VLOOKUP($A167,'[3]Congest May00-Oct00'!$A$1:$I$65536,COLUMN('[3]Congest May00-Oct00'!I$1:I$65536),FALSE)-VLOOKUP($E167,'[3]Congest May00-Oct00'!$A$1:$I$65536,COLUMN('[3]Congest May00-Oct00'!I$1:I$65536),FALSE)</f>
        <v>707.26</v>
      </c>
      <c r="U167" s="53">
        <f>VLOOKUP($A167,'[3]Congest Nov00-Apr01'!$A$1:$I$65536,COLUMN('[3]Congest Nov00-Apr01'!D$1:D$65536),FALSE)-VLOOKUP($E167,'[3]Congest Nov00-Apr01'!$A$1:$I$65536,COLUMN('[3]Congest Nov00-Apr01'!D$1:D$65536),FALSE)</f>
        <v>-54.029999999999973</v>
      </c>
      <c r="V167" s="53">
        <f>VLOOKUP($A167,'[3]Congest Nov00-Apr01'!$A$1:$I$65536,COLUMN('[3]Congest Nov00-Apr01'!E$1:E$65536),FALSE)-VLOOKUP($E167,'[3]Congest Nov00-Apr01'!$A$1:$I$65536,COLUMN('[3]Congest Nov00-Apr01'!E$1:E$65536),FALSE)</f>
        <v>-16.540000000000006</v>
      </c>
      <c r="W167" s="53">
        <f>VLOOKUP($A167,'[3]Congest Nov00-Apr01'!$A$1:$I$65536,COLUMN('[3]Congest Nov00-Apr01'!F$1:F$65536),FALSE)-VLOOKUP($E167,'[3]Congest Nov00-Apr01'!$A$1:$I$65536,COLUMN('[3]Congest Nov00-Apr01'!F$1:F$65536),FALSE)</f>
        <v>-69.239999999999895</v>
      </c>
      <c r="X167" s="53">
        <f>VLOOKUP($A167,'[3]Congest Nov00-Apr01'!$A$1:$I$65536,COLUMN('[3]Congest Nov00-Apr01'!G$1:G$65536),FALSE)-VLOOKUP($E167,'[3]Congest Nov00-Apr01'!$A$1:$I$65536,COLUMN('[3]Congest Nov00-Apr01'!G$1:G$65536),FALSE)</f>
        <v>-24.890000000000043</v>
      </c>
      <c r="Y167" s="53">
        <f>VLOOKUP($A167,'[3]Congest Nov00-Apr01'!$A$1:$I$65536,COLUMN('[3]Congest Nov00-Apr01'!H$1:H$65536),FALSE)-VLOOKUP($E167,'[3]Congest Nov00-Apr01'!$A$1:$I$65536,COLUMN('[3]Congest Nov00-Apr01'!H$1:H$65536),FALSE)</f>
        <v>-45.03</v>
      </c>
      <c r="Z167" s="53">
        <f>VLOOKUP($A167,'[3]Congest Nov00-Apr01'!$A$1:$I$65536,COLUMN('[3]Congest Nov00-Apr01'!I$1:I$65536),FALSE)-VLOOKUP($E167,'[3]Congest Nov00-Apr01'!$A$1:$I$65536,COLUMN('[3]Congest Nov00-Apr01'!I$1:I$65536),FALSE)</f>
        <v>-16.229999999999997</v>
      </c>
      <c r="AA167" s="19">
        <f>VLOOKUP($A167,'[3]Congest May01-Oct01'!$A$1:$I$65536,COLUMN('[3]Congest May01-Oct01'!D$1:D$65536),FALSE)-VLOOKUP($E167,'[3]Congest May01-Oct01'!$A$1:$I$65536,COLUMN('[3]Congest May01-Oct01'!D$1:D$65536),FALSE)</f>
        <v>-26.859999999999985</v>
      </c>
      <c r="AB167" s="19">
        <f>VLOOKUP($A167,'[3]Congest May01-Oct01'!$A$1:$I$65536,COLUMN('[3]Congest May01-Oct01'!E$1:E$65536),FALSE)-VLOOKUP($E167,'[3]Congest May01-Oct01'!$A$1:$I$65536,COLUMN('[3]Congest May01-Oct01'!E$1:E$65536),FALSE)</f>
        <v>48.82999999999997</v>
      </c>
      <c r="AC167" s="19">
        <f>VLOOKUP($A167,'[3]Congest May01-Oct01'!$A$1:$I$65536,COLUMN('[3]Congest May01-Oct01'!F$1:F$65536),FALSE)-VLOOKUP($E167,'[3]Congest May01-Oct01'!$A$1:$I$65536,COLUMN('[3]Congest May01-Oct01'!F$1:F$65536),FALSE)</f>
        <v>-7.470000000000006</v>
      </c>
      <c r="AD167" s="19">
        <f>VLOOKUP($A167,'[3]Congest May01-Oct01'!$A$1:$I$65536,COLUMN('[3]Congest May01-Oct01'!G$1:G$65536),FALSE)-VLOOKUP($E167,'[3]Congest May01-Oct01'!$A$1:$I$65536,COLUMN('[3]Congest May01-Oct01'!G$1:G$65536),FALSE)</f>
        <v>-33.920000000000016</v>
      </c>
      <c r="AE167" s="19">
        <f>VLOOKUP($A167,'[3]Congest May01-Oct01'!$A$1:$I$65536,COLUMN('[3]Congest May01-Oct01'!H$1:H$65536),FALSE)-VLOOKUP($E167,'[3]Congest May01-Oct01'!$A$1:$I$65536,COLUMN('[3]Congest May01-Oct01'!H$1:H$65536),FALSE)</f>
        <v>0</v>
      </c>
      <c r="AF167" s="19">
        <f>VLOOKUP($A167,'[3]Congest May01-Oct01'!$A$1:$I$65536,COLUMN('[3]Congest May01-Oct01'!I$1:I$65536),FALSE)-VLOOKUP($E167,'[3]Congest May01-Oct01'!$A$1:$I$65536,COLUMN('[3]Congest May01-Oct01'!I$1:I$65536),FALSE)</f>
        <v>16.520000000000003</v>
      </c>
      <c r="AG167" s="23">
        <f t="shared" si="15"/>
        <v>421.61</v>
      </c>
      <c r="AI167" s="32">
        <v>5641.5</v>
      </c>
      <c r="AJ167" s="32">
        <f t="shared" si="19"/>
        <v>-582.60000000000116</v>
      </c>
      <c r="AK167" s="32">
        <f t="shared" si="20"/>
        <v>-6224.1000000000013</v>
      </c>
      <c r="AL167" s="32"/>
      <c r="AQ167" s="19"/>
    </row>
    <row r="168" spans="1:43" x14ac:dyDescent="0.25">
      <c r="A168" s="3">
        <v>23895</v>
      </c>
      <c r="B168" s="3" t="s">
        <v>107</v>
      </c>
      <c r="C168" s="3" t="str">
        <f>+VLOOKUP(A168,[3]Congest!$A$1:$C$65536,3,FALSE)</f>
        <v>WEST</v>
      </c>
      <c r="D168" s="3"/>
      <c r="E168" s="7">
        <v>23856</v>
      </c>
      <c r="F168" s="4" t="s">
        <v>40</v>
      </c>
      <c r="G168" s="3" t="str">
        <f>+VLOOKUP(E168,[3]Congest!$A$1:$C$65536,3,FALSE)</f>
        <v>CENTRL</v>
      </c>
      <c r="H168" s="7">
        <v>60</v>
      </c>
      <c r="I168" s="7">
        <v>60</v>
      </c>
      <c r="O168" s="57">
        <f>VLOOKUP($A168,'[3]Congest May00-Oct00'!$A$1:$I$65536,COLUMN('[3]Congest May00-Oct00'!D$1:D$65536),FALSE)-VLOOKUP($E168,'[3]Congest May00-Oct00'!$A$1:$I$65536,COLUMN('[3]Congest May00-Oct00'!D$1:D$65536),FALSE)</f>
        <v>-128.23000000000002</v>
      </c>
      <c r="P168" s="19">
        <f>VLOOKUP($A168,'[3]Congest May00-Oct00'!$A$1:$I$65536,COLUMN('[3]Congest May00-Oct00'!E$1:E$65536),FALSE)-VLOOKUP($E168,'[3]Congest May00-Oct00'!$A$1:$I$65536,COLUMN('[3]Congest May00-Oct00'!E$1:E$65536),FALSE)</f>
        <v>-610.02</v>
      </c>
      <c r="Q168" s="19">
        <f>VLOOKUP($A168,'[3]Congest May00-Oct00'!$A$1:$I$65536,COLUMN('[3]Congest May00-Oct00'!F$1:F$65536),FALSE)-VLOOKUP($E168,'[3]Congest May00-Oct00'!$A$1:$I$65536,COLUMN('[3]Congest May00-Oct00'!F$1:F$65536),FALSE)</f>
        <v>798.9200000000003</v>
      </c>
      <c r="R168" s="19">
        <f>VLOOKUP($A168,'[3]Congest May00-Oct00'!$A$1:$I$65536,COLUMN('[3]Congest May00-Oct00'!G$1:G$65536),FALSE)-VLOOKUP($E168,'[3]Congest May00-Oct00'!$A$1:$I$65536,COLUMN('[3]Congest May00-Oct00'!G$1:G$65536),FALSE)</f>
        <v>-50.409999999999854</v>
      </c>
      <c r="S168" s="19">
        <f>VLOOKUP($A168,'[3]Congest May00-Oct00'!$A$1:$I$65536,COLUMN('[3]Congest May00-Oct00'!H$1:H$65536),FALSE)-VLOOKUP($E168,'[3]Congest May00-Oct00'!$A$1:$I$65536,COLUMN('[3]Congest May00-Oct00'!H$1:H$65536),FALSE)</f>
        <v>-92.119999999999948</v>
      </c>
      <c r="T168" s="19">
        <f>VLOOKUP($A168,'[3]Congest May00-Oct00'!$A$1:$I$65536,COLUMN('[3]Congest May00-Oct00'!I$1:I$65536),FALSE)-VLOOKUP($E168,'[3]Congest May00-Oct00'!$A$1:$I$65536,COLUMN('[3]Congest May00-Oct00'!I$1:I$65536),FALSE)</f>
        <v>221.43999999999994</v>
      </c>
      <c r="U168" s="53">
        <f>VLOOKUP($A168,'[3]Congest Nov00-Apr01'!$A$1:$I$65536,COLUMN('[3]Congest Nov00-Apr01'!D$1:D$65536),FALSE)-VLOOKUP($E168,'[3]Congest Nov00-Apr01'!$A$1:$I$65536,COLUMN('[3]Congest Nov00-Apr01'!D$1:D$65536),FALSE)</f>
        <v>-106.61999999999995</v>
      </c>
      <c r="V168" s="53">
        <f>VLOOKUP($A168,'[3]Congest Nov00-Apr01'!$A$1:$I$65536,COLUMN('[3]Congest Nov00-Apr01'!E$1:E$65536),FALSE)-VLOOKUP($E168,'[3]Congest Nov00-Apr01'!$A$1:$I$65536,COLUMN('[3]Congest Nov00-Apr01'!E$1:E$65536),FALSE)</f>
        <v>-21.590000000000003</v>
      </c>
      <c r="W168" s="53">
        <f>VLOOKUP($A168,'[3]Congest Nov00-Apr01'!$A$1:$I$65536,COLUMN('[3]Congest Nov00-Apr01'!F$1:F$65536),FALSE)-VLOOKUP($E168,'[3]Congest Nov00-Apr01'!$A$1:$I$65536,COLUMN('[3]Congest Nov00-Apr01'!F$1:F$65536),FALSE)</f>
        <v>-132.80000000000001</v>
      </c>
      <c r="X168" s="53">
        <f>VLOOKUP($A168,'[3]Congest Nov00-Apr01'!$A$1:$I$65536,COLUMN('[3]Congest Nov00-Apr01'!G$1:G$65536),FALSE)-VLOOKUP($E168,'[3]Congest Nov00-Apr01'!$A$1:$I$65536,COLUMN('[3]Congest Nov00-Apr01'!G$1:G$65536),FALSE)</f>
        <v>-72.989999999999981</v>
      </c>
      <c r="Y168" s="53">
        <f>VLOOKUP($A168,'[3]Congest Nov00-Apr01'!$A$1:$I$65536,COLUMN('[3]Congest Nov00-Apr01'!H$1:H$65536),FALSE)-VLOOKUP($E168,'[3]Congest Nov00-Apr01'!$A$1:$I$65536,COLUMN('[3]Congest Nov00-Apr01'!H$1:H$65536),FALSE)</f>
        <v>-111.10000000000002</v>
      </c>
      <c r="Z168" s="53">
        <f>VLOOKUP($A168,'[3]Congest Nov00-Apr01'!$A$1:$I$65536,COLUMN('[3]Congest Nov00-Apr01'!I$1:I$65536),FALSE)-VLOOKUP($E168,'[3]Congest Nov00-Apr01'!$A$1:$I$65536,COLUMN('[3]Congest Nov00-Apr01'!I$1:I$65536),FALSE)</f>
        <v>-27.099999999999994</v>
      </c>
      <c r="AA168" s="19">
        <f>VLOOKUP($A168,'[3]Congest May01-Oct01'!$A$1:$I$65536,COLUMN('[3]Congest May01-Oct01'!D$1:D$65536),FALSE)-VLOOKUP($E168,'[3]Congest May01-Oct01'!$A$1:$I$65536,COLUMN('[3]Congest May01-Oct01'!D$1:D$65536),FALSE)</f>
        <v>210.38</v>
      </c>
      <c r="AB168" s="19">
        <f>VLOOKUP($A168,'[3]Congest May01-Oct01'!$A$1:$I$65536,COLUMN('[3]Congest May01-Oct01'!E$1:E$65536),FALSE)-VLOOKUP($E168,'[3]Congest May01-Oct01'!$A$1:$I$65536,COLUMN('[3]Congest May01-Oct01'!E$1:E$65536),FALSE)</f>
        <v>-68.279999999999973</v>
      </c>
      <c r="AC168" s="19">
        <f>VLOOKUP($A168,'[3]Congest May01-Oct01'!$A$1:$I$65536,COLUMN('[3]Congest May01-Oct01'!F$1:F$65536),FALSE)-VLOOKUP($E168,'[3]Congest May01-Oct01'!$A$1:$I$65536,COLUMN('[3]Congest May01-Oct01'!F$1:F$65536),FALSE)</f>
        <v>-50.820000000000007</v>
      </c>
      <c r="AD168" s="19">
        <f>VLOOKUP($A168,'[3]Congest May01-Oct01'!$A$1:$I$65536,COLUMN('[3]Congest May01-Oct01'!G$1:G$65536),FALSE)-VLOOKUP($E168,'[3]Congest May01-Oct01'!$A$1:$I$65536,COLUMN('[3]Congest May01-Oct01'!G$1:G$65536),FALSE)</f>
        <v>-11.5</v>
      </c>
      <c r="AE168" s="19">
        <f>VLOOKUP($A168,'[3]Congest May01-Oct01'!$A$1:$I$65536,COLUMN('[3]Congest May01-Oct01'!H$1:H$65536),FALSE)-VLOOKUP($E168,'[3]Congest May01-Oct01'!$A$1:$I$65536,COLUMN('[3]Congest May01-Oct01'!H$1:H$65536),FALSE)</f>
        <v>0</v>
      </c>
      <c r="AF168" s="19">
        <f>VLOOKUP($A168,'[3]Congest May01-Oct01'!$A$1:$I$65536,COLUMN('[3]Congest May01-Oct01'!I$1:I$65536),FALSE)-VLOOKUP($E168,'[3]Congest May01-Oct01'!$A$1:$I$65536,COLUMN('[3]Congest May01-Oct01'!I$1:I$65536),FALSE)</f>
        <v>8.2800000000000011</v>
      </c>
      <c r="AG168" s="23">
        <f t="shared" si="15"/>
        <v>-263.09999999999997</v>
      </c>
      <c r="AI168" s="32">
        <v>-19152.599999999999</v>
      </c>
      <c r="AJ168" s="32">
        <f t="shared" si="19"/>
        <v>4786.8000000000011</v>
      </c>
      <c r="AK168" s="32">
        <f t="shared" si="20"/>
        <v>23939.4</v>
      </c>
      <c r="AL168" s="32"/>
      <c r="AQ168" s="19"/>
    </row>
    <row r="169" spans="1:43" x14ac:dyDescent="0.25">
      <c r="A169" s="3">
        <v>23901</v>
      </c>
      <c r="B169" s="3" t="s">
        <v>108</v>
      </c>
      <c r="C169" s="3" t="str">
        <f>+VLOOKUP(A169,[3]Congest!$A$1:$C$65536,3,FALSE)</f>
        <v>WEST</v>
      </c>
      <c r="D169" s="3"/>
      <c r="E169" s="7">
        <v>23621</v>
      </c>
      <c r="F169" s="4" t="s">
        <v>109</v>
      </c>
      <c r="G169" s="3" t="str">
        <f>+VLOOKUP(E169,[3]Congest!$A$1:$C$65536,3,FALSE)</f>
        <v>CENTRL</v>
      </c>
      <c r="H169" s="7">
        <v>20</v>
      </c>
      <c r="I169" s="7">
        <v>20</v>
      </c>
      <c r="O169" s="57">
        <f>VLOOKUP($A169,'[3]Congest May00-Oct00'!$A$1:$I$65536,COLUMN('[3]Congest May00-Oct00'!D$1:D$65536),FALSE)-VLOOKUP($E169,'[3]Congest May00-Oct00'!$A$1:$I$65536,COLUMN('[3]Congest May00-Oct00'!D$1:D$65536),FALSE)</f>
        <v>1342.8999999999999</v>
      </c>
      <c r="P169" s="19">
        <f>VLOOKUP($A169,'[3]Congest May00-Oct00'!$A$1:$I$65536,COLUMN('[3]Congest May00-Oct00'!E$1:E$65536),FALSE)-VLOOKUP($E169,'[3]Congest May00-Oct00'!$A$1:$I$65536,COLUMN('[3]Congest May00-Oct00'!E$1:E$65536),FALSE)</f>
        <v>993.65000000000055</v>
      </c>
      <c r="Q169" s="19">
        <f>VLOOKUP($A169,'[3]Congest May00-Oct00'!$A$1:$I$65536,COLUMN('[3]Congest May00-Oct00'!F$1:F$65536),FALSE)-VLOOKUP($E169,'[3]Congest May00-Oct00'!$A$1:$I$65536,COLUMN('[3]Congest May00-Oct00'!F$1:F$65536),FALSE)</f>
        <v>378.4399999999996</v>
      </c>
      <c r="R169" s="19">
        <f>VLOOKUP($A169,'[3]Congest May00-Oct00'!$A$1:$I$65536,COLUMN('[3]Congest May00-Oct00'!G$1:G$65536),FALSE)-VLOOKUP($E169,'[3]Congest May00-Oct00'!$A$1:$I$65536,COLUMN('[3]Congest May00-Oct00'!G$1:G$65536),FALSE)</f>
        <v>-1611.0099999999984</v>
      </c>
      <c r="S169" s="19">
        <f>VLOOKUP($A169,'[3]Congest May00-Oct00'!$A$1:$I$65536,COLUMN('[3]Congest May00-Oct00'!H$1:H$65536),FALSE)-VLOOKUP($E169,'[3]Congest May00-Oct00'!$A$1:$I$65536,COLUMN('[3]Congest May00-Oct00'!H$1:H$65536),FALSE)</f>
        <v>71.669999999999959</v>
      </c>
      <c r="T169" s="19">
        <f>VLOOKUP($A169,'[3]Congest May00-Oct00'!$A$1:$I$65536,COLUMN('[3]Congest May00-Oct00'!I$1:I$65536),FALSE)-VLOOKUP($E169,'[3]Congest May00-Oct00'!$A$1:$I$65536,COLUMN('[3]Congest May00-Oct00'!I$1:I$65536),FALSE)</f>
        <v>111.87</v>
      </c>
      <c r="U169" s="53">
        <f>VLOOKUP($A169,'[3]Congest Nov00-Apr01'!$A$1:$I$65536,COLUMN('[3]Congest Nov00-Apr01'!D$1:D$65536),FALSE)-VLOOKUP($E169,'[3]Congest Nov00-Apr01'!$A$1:$I$65536,COLUMN('[3]Congest Nov00-Apr01'!D$1:D$65536),FALSE)</f>
        <v>99.75999999999965</v>
      </c>
      <c r="V169" s="53">
        <f>VLOOKUP($A169,'[3]Congest Nov00-Apr01'!$A$1:$I$65536,COLUMN('[3]Congest Nov00-Apr01'!E$1:E$65536),FALSE)-VLOOKUP($E169,'[3]Congest Nov00-Apr01'!$A$1:$I$65536,COLUMN('[3]Congest Nov00-Apr01'!E$1:E$65536),FALSE)</f>
        <v>13.869999999999976</v>
      </c>
      <c r="W169" s="53">
        <f>VLOOKUP($A169,'[3]Congest Nov00-Apr01'!$A$1:$I$65536,COLUMN('[3]Congest Nov00-Apr01'!F$1:F$65536),FALSE)-VLOOKUP($E169,'[3]Congest Nov00-Apr01'!$A$1:$I$65536,COLUMN('[3]Congest Nov00-Apr01'!F$1:F$65536),FALSE)</f>
        <v>134.87000000000046</v>
      </c>
      <c r="X169" s="53">
        <f>VLOOKUP($A169,'[3]Congest Nov00-Apr01'!$A$1:$I$65536,COLUMN('[3]Congest Nov00-Apr01'!G$1:G$65536),FALSE)-VLOOKUP($E169,'[3]Congest Nov00-Apr01'!$A$1:$I$65536,COLUMN('[3]Congest Nov00-Apr01'!G$1:G$65536),FALSE)</f>
        <v>80.869999999999891</v>
      </c>
      <c r="Y169" s="53">
        <f>VLOOKUP($A169,'[3]Congest Nov00-Apr01'!$A$1:$I$65536,COLUMN('[3]Congest Nov00-Apr01'!H$1:H$65536),FALSE)-VLOOKUP($E169,'[3]Congest Nov00-Apr01'!$A$1:$I$65536,COLUMN('[3]Congest Nov00-Apr01'!H$1:H$65536),FALSE)</f>
        <v>96.960000000000036</v>
      </c>
      <c r="Z169" s="53">
        <f>VLOOKUP($A169,'[3]Congest Nov00-Apr01'!$A$1:$I$65536,COLUMN('[3]Congest Nov00-Apr01'!I$1:I$65536),FALSE)-VLOOKUP($E169,'[3]Congest Nov00-Apr01'!$A$1:$I$65536,COLUMN('[3]Congest Nov00-Apr01'!I$1:I$65536),FALSE)</f>
        <v>26.169999999999959</v>
      </c>
      <c r="AA169" s="19">
        <f>VLOOKUP($A169,'[3]Congest May01-Oct01'!$A$1:$I$65536,COLUMN('[3]Congest May01-Oct01'!D$1:D$65536),FALSE)-VLOOKUP($E169,'[3]Congest May01-Oct01'!$A$1:$I$65536,COLUMN('[3]Congest May01-Oct01'!D$1:D$65536),FALSE)</f>
        <v>177.75999999999985</v>
      </c>
      <c r="AB169" s="19">
        <f>VLOOKUP($A169,'[3]Congest May01-Oct01'!$A$1:$I$65536,COLUMN('[3]Congest May01-Oct01'!E$1:E$65536),FALSE)-VLOOKUP($E169,'[3]Congest May01-Oct01'!$A$1:$I$65536,COLUMN('[3]Congest May01-Oct01'!E$1:E$65536),FALSE)</f>
        <v>144.96999999999997</v>
      </c>
      <c r="AC169" s="19">
        <f>VLOOKUP($A169,'[3]Congest May01-Oct01'!$A$1:$I$65536,COLUMN('[3]Congest May01-Oct01'!F$1:F$65536),FALSE)-VLOOKUP($E169,'[3]Congest May01-Oct01'!$A$1:$I$65536,COLUMN('[3]Congest May01-Oct01'!F$1:F$65536),FALSE)</f>
        <v>30.310000000000002</v>
      </c>
      <c r="AD169" s="19">
        <f>VLOOKUP($A169,'[3]Congest May01-Oct01'!$A$1:$I$65536,COLUMN('[3]Congest May01-Oct01'!G$1:G$65536),FALSE)-VLOOKUP($E169,'[3]Congest May01-Oct01'!$A$1:$I$65536,COLUMN('[3]Congest May01-Oct01'!G$1:G$65536),FALSE)</f>
        <v>-40.610000000000014</v>
      </c>
      <c r="AE169" s="19">
        <f>VLOOKUP($A169,'[3]Congest May01-Oct01'!$A$1:$I$65536,COLUMN('[3]Congest May01-Oct01'!H$1:H$65536),FALSE)-VLOOKUP($E169,'[3]Congest May01-Oct01'!$A$1:$I$65536,COLUMN('[3]Congest May01-Oct01'!H$1:H$65536),FALSE)</f>
        <v>0</v>
      </c>
      <c r="AF169" s="19">
        <f>VLOOKUP($A169,'[3]Congest May01-Oct01'!$A$1:$I$65536,COLUMN('[3]Congest May01-Oct01'!I$1:I$65536),FALSE)-VLOOKUP($E169,'[3]Congest May01-Oct01'!$A$1:$I$65536,COLUMN('[3]Congest May01-Oct01'!I$1:I$65536),FALSE)</f>
        <v>2.5399999999999996</v>
      </c>
      <c r="AG169" s="23">
        <f t="shared" si="15"/>
        <v>948.46999999999969</v>
      </c>
      <c r="AI169" s="32">
        <v>5474.2</v>
      </c>
      <c r="AJ169" s="32">
        <f t="shared" si="19"/>
        <v>6248.5999999999958</v>
      </c>
      <c r="AK169" s="32">
        <f t="shared" si="20"/>
        <v>774.399999999996</v>
      </c>
      <c r="AL169" s="32"/>
      <c r="AQ169" s="19"/>
    </row>
    <row r="170" spans="1:43" x14ac:dyDescent="0.25">
      <c r="A170" s="3">
        <v>23902</v>
      </c>
      <c r="B170" s="3" t="s">
        <v>110</v>
      </c>
      <c r="C170" s="3" t="str">
        <f>+VLOOKUP(A170,[3]Congest!$A$1:$C$65536,3,FALSE)</f>
        <v>NORTH</v>
      </c>
      <c r="D170" s="3"/>
      <c r="E170" s="7">
        <v>23644</v>
      </c>
      <c r="F170" s="4" t="s">
        <v>80</v>
      </c>
      <c r="G170" s="3" t="str">
        <f>+VLOOKUP(E170,[3]Congest!$A$1:$C$65536,3,FALSE)</f>
        <v>NORTH</v>
      </c>
      <c r="H170" s="7">
        <v>32</v>
      </c>
      <c r="I170" s="7">
        <v>32</v>
      </c>
      <c r="O170" s="57">
        <f>VLOOKUP($A170,'[3]Congest May00-Oct00'!$A$1:$I$65536,COLUMN('[3]Congest May00-Oct00'!D$1:D$65536),FALSE)-VLOOKUP($E170,'[3]Congest May00-Oct00'!$A$1:$I$65536,COLUMN('[3]Congest May00-Oct00'!D$1:D$65536),FALSE)</f>
        <v>127.17000000000007</v>
      </c>
      <c r="P170" s="19">
        <f>VLOOKUP($A170,'[3]Congest May00-Oct00'!$A$1:$I$65536,COLUMN('[3]Congest May00-Oct00'!E$1:E$65536),FALSE)-VLOOKUP($E170,'[3]Congest May00-Oct00'!$A$1:$I$65536,COLUMN('[3]Congest May00-Oct00'!E$1:E$65536),FALSE)</f>
        <v>46.740000000000009</v>
      </c>
      <c r="Q170" s="19">
        <f>VLOOKUP($A170,'[3]Congest May00-Oct00'!$A$1:$I$65536,COLUMN('[3]Congest May00-Oct00'!F$1:F$65536),FALSE)-VLOOKUP($E170,'[3]Congest May00-Oct00'!$A$1:$I$65536,COLUMN('[3]Congest May00-Oct00'!F$1:F$65536),FALSE)</f>
        <v>186.75</v>
      </c>
      <c r="R170" s="19">
        <f>VLOOKUP($A170,'[3]Congest May00-Oct00'!$A$1:$I$65536,COLUMN('[3]Congest May00-Oct00'!G$1:G$65536),FALSE)-VLOOKUP($E170,'[3]Congest May00-Oct00'!$A$1:$I$65536,COLUMN('[3]Congest May00-Oct00'!G$1:G$65536),FALSE)</f>
        <v>24.39999999999992</v>
      </c>
      <c r="S170" s="19">
        <f>VLOOKUP($A170,'[3]Congest May00-Oct00'!$A$1:$I$65536,COLUMN('[3]Congest May00-Oct00'!H$1:H$65536),FALSE)-VLOOKUP($E170,'[3]Congest May00-Oct00'!$A$1:$I$65536,COLUMN('[3]Congest May00-Oct00'!H$1:H$65536),FALSE)</f>
        <v>30.009999999999991</v>
      </c>
      <c r="T170" s="19">
        <f>VLOOKUP($A170,'[3]Congest May00-Oct00'!$A$1:$I$65536,COLUMN('[3]Congest May00-Oct00'!I$1:I$65536),FALSE)-VLOOKUP($E170,'[3]Congest May00-Oct00'!$A$1:$I$65536,COLUMN('[3]Congest May00-Oct00'!I$1:I$65536),FALSE)</f>
        <v>0.85999999999999943</v>
      </c>
      <c r="U170" s="53">
        <f>VLOOKUP($A170,'[3]Congest Nov00-Apr01'!$A$1:$I$65536,COLUMN('[3]Congest Nov00-Apr01'!D$1:D$65536),FALSE)-VLOOKUP($E170,'[3]Congest Nov00-Apr01'!$A$1:$I$65536,COLUMN('[3]Congest Nov00-Apr01'!D$1:D$65536),FALSE)</f>
        <v>10.430000000000014</v>
      </c>
      <c r="V170" s="53">
        <f>VLOOKUP($A170,'[3]Congest Nov00-Apr01'!$A$1:$I$65536,COLUMN('[3]Congest Nov00-Apr01'!E$1:E$65536),FALSE)-VLOOKUP($E170,'[3]Congest Nov00-Apr01'!$A$1:$I$65536,COLUMN('[3]Congest Nov00-Apr01'!E$1:E$65536),FALSE)</f>
        <v>1.2300000000000004</v>
      </c>
      <c r="W170" s="53">
        <f>VLOOKUP($A170,'[3]Congest Nov00-Apr01'!$A$1:$I$65536,COLUMN('[3]Congest Nov00-Apr01'!F$1:F$65536),FALSE)-VLOOKUP($E170,'[3]Congest Nov00-Apr01'!$A$1:$I$65536,COLUMN('[3]Congest Nov00-Apr01'!F$1:F$65536),FALSE)</f>
        <v>3.3599999999999994</v>
      </c>
      <c r="X170" s="53">
        <f>VLOOKUP($A170,'[3]Congest Nov00-Apr01'!$A$1:$I$65536,COLUMN('[3]Congest Nov00-Apr01'!G$1:G$65536),FALSE)-VLOOKUP($E170,'[3]Congest Nov00-Apr01'!$A$1:$I$65536,COLUMN('[3]Congest Nov00-Apr01'!G$1:G$65536),FALSE)</f>
        <v>2.1999999999999957</v>
      </c>
      <c r="Y170" s="53">
        <f>VLOOKUP($A170,'[3]Congest Nov00-Apr01'!$A$1:$I$65536,COLUMN('[3]Congest Nov00-Apr01'!H$1:H$65536),FALSE)-VLOOKUP($E170,'[3]Congest Nov00-Apr01'!$A$1:$I$65536,COLUMN('[3]Congest Nov00-Apr01'!H$1:H$65536),FALSE)</f>
        <v>3.4400000000000048</v>
      </c>
      <c r="Z170" s="53">
        <f>VLOOKUP($A170,'[3]Congest Nov00-Apr01'!$A$1:$I$65536,COLUMN('[3]Congest Nov00-Apr01'!I$1:I$65536),FALSE)-VLOOKUP($E170,'[3]Congest Nov00-Apr01'!$A$1:$I$65536,COLUMN('[3]Congest Nov00-Apr01'!I$1:I$65536),FALSE)</f>
        <v>2.0999999999999943</v>
      </c>
      <c r="AA170" s="19">
        <f>VLOOKUP($A170,'[3]Congest May01-Oct01'!$A$1:$I$65536,COLUMN('[3]Congest May01-Oct01'!D$1:D$65536),FALSE)-VLOOKUP($E170,'[3]Congest May01-Oct01'!$A$1:$I$65536,COLUMN('[3]Congest May01-Oct01'!D$1:D$65536),FALSE)</f>
        <v>0.85999999999999943</v>
      </c>
      <c r="AB170" s="19">
        <f>VLOOKUP($A170,'[3]Congest May01-Oct01'!$A$1:$I$65536,COLUMN('[3]Congest May01-Oct01'!E$1:E$65536),FALSE)-VLOOKUP($E170,'[3]Congest May01-Oct01'!$A$1:$I$65536,COLUMN('[3]Congest May01-Oct01'!E$1:E$65536),FALSE)</f>
        <v>-0.25999999999999801</v>
      </c>
      <c r="AC170" s="19">
        <f>VLOOKUP($A170,'[3]Congest May01-Oct01'!$A$1:$I$65536,COLUMN('[3]Congest May01-Oct01'!F$1:F$65536),FALSE)-VLOOKUP($E170,'[3]Congest May01-Oct01'!$A$1:$I$65536,COLUMN('[3]Congest May01-Oct01'!F$1:F$65536),FALSE)</f>
        <v>0.31999999999999673</v>
      </c>
      <c r="AD170" s="19">
        <f>VLOOKUP($A170,'[3]Congest May01-Oct01'!$A$1:$I$65536,COLUMN('[3]Congest May01-Oct01'!G$1:G$65536),FALSE)-VLOOKUP($E170,'[3]Congest May01-Oct01'!$A$1:$I$65536,COLUMN('[3]Congest May01-Oct01'!G$1:G$65536),FALSE)</f>
        <v>2.1299999999999955</v>
      </c>
      <c r="AE170" s="19">
        <f>VLOOKUP($A170,'[3]Congest May01-Oct01'!$A$1:$I$65536,COLUMN('[3]Congest May01-Oct01'!H$1:H$65536),FALSE)-VLOOKUP($E170,'[3]Congest May01-Oct01'!$A$1:$I$65536,COLUMN('[3]Congest May01-Oct01'!H$1:H$65536),FALSE)</f>
        <v>3.0000000000000027E-2</v>
      </c>
      <c r="AF170" s="19">
        <f>VLOOKUP($A170,'[3]Congest May01-Oct01'!$A$1:$I$65536,COLUMN('[3]Congest May01-Oct01'!I$1:I$65536),FALSE)-VLOOKUP($E170,'[3]Congest May01-Oct01'!$A$1:$I$65536,COLUMN('[3]Congest May01-Oct01'!I$1:I$65536),FALSE)</f>
        <v>0</v>
      </c>
      <c r="AG170" s="23">
        <f t="shared" si="15"/>
        <v>56.679999999999993</v>
      </c>
      <c r="AI170" s="32">
        <v>-773.2</v>
      </c>
      <c r="AJ170" s="32">
        <f t="shared" si="19"/>
        <v>98.559999999999803</v>
      </c>
      <c r="AK170" s="32">
        <f t="shared" si="20"/>
        <v>871.75999999999988</v>
      </c>
      <c r="AL170" s="32"/>
      <c r="AQ170" s="19"/>
    </row>
    <row r="171" spans="1:43" x14ac:dyDescent="0.25">
      <c r="A171" s="3">
        <v>24008</v>
      </c>
      <c r="B171" s="3" t="s">
        <v>114</v>
      </c>
      <c r="C171" s="3" t="str">
        <f>+VLOOKUP(A171,[3]Congest!$A$1:$C$65536,3,FALSE)</f>
        <v>MHK VL</v>
      </c>
      <c r="D171" s="3"/>
      <c r="E171" s="7">
        <v>23807</v>
      </c>
      <c r="F171" s="4" t="s">
        <v>62</v>
      </c>
      <c r="G171" s="3" t="str">
        <f>+VLOOKUP(E171,[3]Congest!$A$1:$C$65536,3,FALSE)</f>
        <v>CAPITL</v>
      </c>
      <c r="H171" s="9">
        <v>30</v>
      </c>
      <c r="I171" s="9">
        <v>30</v>
      </c>
      <c r="O171" s="57">
        <f>VLOOKUP($A171,'[3]Congest May00-Oct00'!$A$1:$I$65536,COLUMN('[3]Congest May00-Oct00'!D$1:D$65536),FALSE)-VLOOKUP($E171,'[3]Congest May00-Oct00'!$A$1:$I$65536,COLUMN('[3]Congest May00-Oct00'!D$1:D$65536),FALSE)</f>
        <v>-145.48000000000002</v>
      </c>
      <c r="P171" s="19">
        <f>VLOOKUP($A171,'[3]Congest May00-Oct00'!$A$1:$I$65536,COLUMN('[3]Congest May00-Oct00'!E$1:E$65536),FALSE)-VLOOKUP($E171,'[3]Congest May00-Oct00'!$A$1:$I$65536,COLUMN('[3]Congest May00-Oct00'!E$1:E$65536),FALSE)</f>
        <v>-174.64999999999998</v>
      </c>
      <c r="Q171" s="19">
        <f>VLOOKUP($A171,'[3]Congest May00-Oct00'!$A$1:$I$65536,COLUMN('[3]Congest May00-Oct00'!F$1:F$65536),FALSE)-VLOOKUP($E171,'[3]Congest May00-Oct00'!$A$1:$I$65536,COLUMN('[3]Congest May00-Oct00'!F$1:F$65536),FALSE)</f>
        <v>-11.75</v>
      </c>
      <c r="R171" s="19">
        <f>VLOOKUP($A171,'[3]Congest May00-Oct00'!$A$1:$I$65536,COLUMN('[3]Congest May00-Oct00'!G$1:G$65536),FALSE)-VLOOKUP($E171,'[3]Congest May00-Oct00'!$A$1:$I$65536,COLUMN('[3]Congest May00-Oct00'!G$1:G$65536),FALSE)</f>
        <v>-230.65</v>
      </c>
      <c r="S171" s="19">
        <f>VLOOKUP($A171,'[3]Congest May00-Oct00'!$A$1:$I$65536,COLUMN('[3]Congest May00-Oct00'!H$1:H$65536),FALSE)-VLOOKUP($E171,'[3]Congest May00-Oct00'!$A$1:$I$65536,COLUMN('[3]Congest May00-Oct00'!H$1:H$65536),FALSE)</f>
        <v>12.770000000000003</v>
      </c>
      <c r="T171" s="19">
        <f>VLOOKUP($A171,'[3]Congest May00-Oct00'!$A$1:$I$65536,COLUMN('[3]Congest May00-Oct00'!I$1:I$65536),FALSE)-VLOOKUP($E171,'[3]Congest May00-Oct00'!$A$1:$I$65536,COLUMN('[3]Congest May00-Oct00'!I$1:I$65536),FALSE)</f>
        <v>-4.5500000000000007</v>
      </c>
      <c r="U171" s="53">
        <f>VLOOKUP($A171,'[3]Congest Nov00-Apr01'!$A$1:$I$65536,COLUMN('[3]Congest Nov00-Apr01'!D$1:D$65536),FALSE)-VLOOKUP($E171,'[3]Congest Nov00-Apr01'!$A$1:$I$65536,COLUMN('[3]Congest Nov00-Apr01'!D$1:D$65536),FALSE)</f>
        <v>-61.430000000000007</v>
      </c>
      <c r="V171" s="53">
        <f>VLOOKUP($A171,'[3]Congest Nov00-Apr01'!$A$1:$I$65536,COLUMN('[3]Congest Nov00-Apr01'!E$1:E$65536),FALSE)-VLOOKUP($E171,'[3]Congest Nov00-Apr01'!$A$1:$I$65536,COLUMN('[3]Congest Nov00-Apr01'!E$1:E$65536),FALSE)</f>
        <v>-12.08</v>
      </c>
      <c r="W171" s="53">
        <f>VLOOKUP($A171,'[3]Congest Nov00-Apr01'!$A$1:$I$65536,COLUMN('[3]Congest Nov00-Apr01'!F$1:F$65536),FALSE)-VLOOKUP($E171,'[3]Congest Nov00-Apr01'!$A$1:$I$65536,COLUMN('[3]Congest Nov00-Apr01'!F$1:F$65536),FALSE)</f>
        <v>-44.269999999999982</v>
      </c>
      <c r="X171" s="53">
        <f>VLOOKUP($A171,'[3]Congest Nov00-Apr01'!$A$1:$I$65536,COLUMN('[3]Congest Nov00-Apr01'!G$1:G$65536),FALSE)-VLOOKUP($E171,'[3]Congest Nov00-Apr01'!$A$1:$I$65536,COLUMN('[3]Congest Nov00-Apr01'!G$1:G$65536),FALSE)</f>
        <v>-38.049999999999997</v>
      </c>
      <c r="Y171" s="53">
        <f>VLOOKUP($A171,'[3]Congest Nov00-Apr01'!$A$1:$I$65536,COLUMN('[3]Congest Nov00-Apr01'!H$1:H$65536),FALSE)-VLOOKUP($E171,'[3]Congest Nov00-Apr01'!$A$1:$I$65536,COLUMN('[3]Congest Nov00-Apr01'!H$1:H$65536),FALSE)</f>
        <v>-44.030000000000008</v>
      </c>
      <c r="Z171" s="53">
        <f>VLOOKUP($A171,'[3]Congest Nov00-Apr01'!$A$1:$I$65536,COLUMN('[3]Congest Nov00-Apr01'!I$1:I$65536),FALSE)-VLOOKUP($E171,'[3]Congest Nov00-Apr01'!$A$1:$I$65536,COLUMN('[3]Congest Nov00-Apr01'!I$1:I$65536),FALSE)</f>
        <v>-8.7099999999999991</v>
      </c>
      <c r="AA171" s="19">
        <f>VLOOKUP($A171,'[3]Congest May01-Oct01'!$A$1:$I$65536,COLUMN('[3]Congest May01-Oct01'!D$1:D$65536),FALSE)-VLOOKUP($E171,'[3]Congest May01-Oct01'!$A$1:$I$65536,COLUMN('[3]Congest May01-Oct01'!D$1:D$65536),FALSE)</f>
        <v>-35.050000000000004</v>
      </c>
      <c r="AB171" s="19">
        <f>VLOOKUP($A171,'[3]Congest May01-Oct01'!$A$1:$I$65536,COLUMN('[3]Congest May01-Oct01'!E$1:E$65536),FALSE)-VLOOKUP($E171,'[3]Congest May01-Oct01'!$A$1:$I$65536,COLUMN('[3]Congest May01-Oct01'!E$1:E$65536),FALSE)</f>
        <v>-63.209999999999987</v>
      </c>
      <c r="AC171" s="19">
        <f>VLOOKUP($A171,'[3]Congest May01-Oct01'!$A$1:$I$65536,COLUMN('[3]Congest May01-Oct01'!F$1:F$65536),FALSE)-VLOOKUP($E171,'[3]Congest May01-Oct01'!$A$1:$I$65536,COLUMN('[3]Congest May01-Oct01'!F$1:F$65536),FALSE)</f>
        <v>-21.07</v>
      </c>
      <c r="AD171" s="19">
        <f>VLOOKUP($A171,'[3]Congest May01-Oct01'!$A$1:$I$65536,COLUMN('[3]Congest May01-Oct01'!G$1:G$65536),FALSE)-VLOOKUP($E171,'[3]Congest May01-Oct01'!$A$1:$I$65536,COLUMN('[3]Congest May01-Oct01'!G$1:G$65536),FALSE)</f>
        <v>-36.290000000000006</v>
      </c>
      <c r="AE171" s="19">
        <f>VLOOKUP($A171,'[3]Congest May01-Oct01'!$A$1:$I$65536,COLUMN('[3]Congest May01-Oct01'!H$1:H$65536),FALSE)-VLOOKUP($E171,'[3]Congest May01-Oct01'!$A$1:$I$65536,COLUMN('[3]Congest May01-Oct01'!H$1:H$65536),FALSE)</f>
        <v>0.04</v>
      </c>
      <c r="AF171" s="19">
        <f>VLOOKUP($A171,'[3]Congest May01-Oct01'!$A$1:$I$65536,COLUMN('[3]Congest May01-Oct01'!I$1:I$65536),FALSE)-VLOOKUP($E171,'[3]Congest May01-Oct01'!$A$1:$I$65536,COLUMN('[3]Congest May01-Oct01'!I$1:I$65536),FALSE)</f>
        <v>0</v>
      </c>
      <c r="AG171" s="23">
        <f t="shared" si="15"/>
        <v>-355.97</v>
      </c>
      <c r="AI171" s="32">
        <v>-12505.8</v>
      </c>
      <c r="AJ171" s="32">
        <f t="shared" si="19"/>
        <v>-4667.4000000000005</v>
      </c>
      <c r="AK171" s="32">
        <f t="shared" si="20"/>
        <v>7838.3999999999987</v>
      </c>
      <c r="AL171" s="32"/>
      <c r="AQ171" s="19"/>
    </row>
    <row r="172" spans="1:43" x14ac:dyDescent="0.25">
      <c r="A172" s="3">
        <v>24010</v>
      </c>
      <c r="B172" s="3" t="s">
        <v>73</v>
      </c>
      <c r="C172" s="3" t="str">
        <f>+VLOOKUP(A172,[3]Congest!$A$1:$C$65536,3,FALSE)</f>
        <v>WEST</v>
      </c>
      <c r="D172" s="3"/>
      <c r="E172" s="7">
        <v>23811</v>
      </c>
      <c r="F172" s="4" t="s">
        <v>115</v>
      </c>
      <c r="G172" s="3" t="str">
        <f>+VLOOKUP(E172,[3]Congest!$A$1:$C$65536,3,FALSE)</f>
        <v>WEST</v>
      </c>
      <c r="H172" s="7">
        <v>40</v>
      </c>
      <c r="I172" s="7">
        <v>40</v>
      </c>
      <c r="O172" s="57">
        <f>VLOOKUP($A172,'[3]Congest May00-Oct00'!$A$1:$I$65536,COLUMN('[3]Congest May00-Oct00'!D$1:D$65536),FALSE)-VLOOKUP($E172,'[3]Congest May00-Oct00'!$A$1:$I$65536,COLUMN('[3]Congest May00-Oct00'!D$1:D$65536),FALSE)</f>
        <v>133.88999999999999</v>
      </c>
      <c r="P172" s="19">
        <f>VLOOKUP($A172,'[3]Congest May00-Oct00'!$A$1:$I$65536,COLUMN('[3]Congest May00-Oct00'!E$1:E$65536),FALSE)-VLOOKUP($E172,'[3]Congest May00-Oct00'!$A$1:$I$65536,COLUMN('[3]Congest May00-Oct00'!E$1:E$65536),FALSE)</f>
        <v>767.92999999999938</v>
      </c>
      <c r="Q172" s="19">
        <f>VLOOKUP($A172,'[3]Congest May00-Oct00'!$A$1:$I$65536,COLUMN('[3]Congest May00-Oct00'!F$1:F$65536),FALSE)-VLOOKUP($E172,'[3]Congest May00-Oct00'!$A$1:$I$65536,COLUMN('[3]Congest May00-Oct00'!F$1:F$65536),FALSE)</f>
        <v>977.44000000000074</v>
      </c>
      <c r="R172" s="19">
        <f>VLOOKUP($A172,'[3]Congest May00-Oct00'!$A$1:$I$65536,COLUMN('[3]Congest May00-Oct00'!G$1:G$65536),FALSE)-VLOOKUP($E172,'[3]Congest May00-Oct00'!$A$1:$I$65536,COLUMN('[3]Congest May00-Oct00'!G$1:G$65536),FALSE)</f>
        <v>1342.0500000000002</v>
      </c>
      <c r="S172" s="19">
        <f>VLOOKUP($A172,'[3]Congest May00-Oct00'!$A$1:$I$65536,COLUMN('[3]Congest May00-Oct00'!H$1:H$65536),FALSE)-VLOOKUP($E172,'[3]Congest May00-Oct00'!$A$1:$I$65536,COLUMN('[3]Congest May00-Oct00'!H$1:H$65536),FALSE)</f>
        <v>52.960000000000093</v>
      </c>
      <c r="T172" s="19">
        <f>VLOOKUP($A172,'[3]Congest May00-Oct00'!$A$1:$I$65536,COLUMN('[3]Congest May00-Oct00'!I$1:I$65536),FALSE)-VLOOKUP($E172,'[3]Congest May00-Oct00'!$A$1:$I$65536,COLUMN('[3]Congest May00-Oct00'!I$1:I$65536),FALSE)</f>
        <v>36.260000000000019</v>
      </c>
      <c r="U172" s="53">
        <f>VLOOKUP($A172,'[3]Congest Nov00-Apr01'!$A$1:$I$65536,COLUMN('[3]Congest Nov00-Apr01'!D$1:D$65536),FALSE)-VLOOKUP($E172,'[3]Congest Nov00-Apr01'!$A$1:$I$65536,COLUMN('[3]Congest Nov00-Apr01'!D$1:D$65536),FALSE)</f>
        <v>62.970000000000084</v>
      </c>
      <c r="V172" s="53">
        <f>VLOOKUP($A172,'[3]Congest Nov00-Apr01'!$A$1:$I$65536,COLUMN('[3]Congest Nov00-Apr01'!E$1:E$65536),FALSE)-VLOOKUP($E172,'[3]Congest Nov00-Apr01'!$A$1:$I$65536,COLUMN('[3]Congest Nov00-Apr01'!E$1:E$65536),FALSE)</f>
        <v>7.6899999999999977</v>
      </c>
      <c r="W172" s="53">
        <f>VLOOKUP($A172,'[3]Congest Nov00-Apr01'!$A$1:$I$65536,COLUMN('[3]Congest Nov00-Apr01'!F$1:F$65536),FALSE)-VLOOKUP($E172,'[3]Congest Nov00-Apr01'!$A$1:$I$65536,COLUMN('[3]Congest Nov00-Apr01'!F$1:F$65536),FALSE)</f>
        <v>75.930000000000064</v>
      </c>
      <c r="X172" s="53">
        <f>VLOOKUP($A172,'[3]Congest Nov00-Apr01'!$A$1:$I$65536,COLUMN('[3]Congest Nov00-Apr01'!G$1:G$65536),FALSE)-VLOOKUP($E172,'[3]Congest Nov00-Apr01'!$A$1:$I$65536,COLUMN('[3]Congest Nov00-Apr01'!G$1:G$65536),FALSE)</f>
        <v>44.490000000000094</v>
      </c>
      <c r="Y172" s="53">
        <f>VLOOKUP($A172,'[3]Congest Nov00-Apr01'!$A$1:$I$65536,COLUMN('[3]Congest Nov00-Apr01'!H$1:H$65536),FALSE)-VLOOKUP($E172,'[3]Congest Nov00-Apr01'!$A$1:$I$65536,COLUMN('[3]Congest Nov00-Apr01'!H$1:H$65536),FALSE)</f>
        <v>58.869999999999948</v>
      </c>
      <c r="Z172" s="53">
        <f>VLOOKUP($A172,'[3]Congest Nov00-Apr01'!$A$1:$I$65536,COLUMN('[3]Congest Nov00-Apr01'!I$1:I$65536),FALSE)-VLOOKUP($E172,'[3]Congest Nov00-Apr01'!$A$1:$I$65536,COLUMN('[3]Congest Nov00-Apr01'!I$1:I$65536),FALSE)</f>
        <v>14.699999999999974</v>
      </c>
      <c r="AA172" s="19">
        <f>VLOOKUP($A172,'[3]Congest May01-Oct01'!$A$1:$I$65536,COLUMN('[3]Congest May01-Oct01'!D$1:D$65536),FALSE)-VLOOKUP($E172,'[3]Congest May01-Oct01'!$A$1:$I$65536,COLUMN('[3]Congest May01-Oct01'!D$1:D$65536),FALSE)</f>
        <v>169.19</v>
      </c>
      <c r="AB172" s="19">
        <f>VLOOKUP($A172,'[3]Congest May01-Oct01'!$A$1:$I$65536,COLUMN('[3]Congest May01-Oct01'!E$1:E$65536),FALSE)-VLOOKUP($E172,'[3]Congest May01-Oct01'!$A$1:$I$65536,COLUMN('[3]Congest May01-Oct01'!E$1:E$65536),FALSE)</f>
        <v>90.35</v>
      </c>
      <c r="AC172" s="19">
        <f>VLOOKUP($A172,'[3]Congest May01-Oct01'!$A$1:$I$65536,COLUMN('[3]Congest May01-Oct01'!F$1:F$65536),FALSE)-VLOOKUP($E172,'[3]Congest May01-Oct01'!$A$1:$I$65536,COLUMN('[3]Congest May01-Oct01'!F$1:F$65536),FALSE)</f>
        <v>20.92</v>
      </c>
      <c r="AD172" s="19">
        <f>VLOOKUP($A172,'[3]Congest May01-Oct01'!$A$1:$I$65536,COLUMN('[3]Congest May01-Oct01'!G$1:G$65536),FALSE)-VLOOKUP($E172,'[3]Congest May01-Oct01'!$A$1:$I$65536,COLUMN('[3]Congest May01-Oct01'!G$1:G$65536),FALSE)</f>
        <v>217.41999999999993</v>
      </c>
      <c r="AE172" s="19">
        <f>VLOOKUP($A172,'[3]Congest May01-Oct01'!$A$1:$I$65536,COLUMN('[3]Congest May01-Oct01'!H$1:H$65536),FALSE)-VLOOKUP($E172,'[3]Congest May01-Oct01'!$A$1:$I$65536,COLUMN('[3]Congest May01-Oct01'!H$1:H$65536),FALSE)</f>
        <v>0</v>
      </c>
      <c r="AF172" s="19">
        <f>VLOOKUP($A172,'[3]Congest May01-Oct01'!$A$1:$I$65536,COLUMN('[3]Congest May01-Oct01'!I$1:I$65536),FALSE)-VLOOKUP($E172,'[3]Congest May01-Oct01'!$A$1:$I$65536,COLUMN('[3]Congest May01-Oct01'!I$1:I$65536),FALSE)</f>
        <v>1.1500000000000004</v>
      </c>
      <c r="AG172" s="23">
        <f t="shared" si="15"/>
        <v>851.75000000000023</v>
      </c>
      <c r="AI172" s="32">
        <v>56696.800000000003</v>
      </c>
      <c r="AJ172" s="32">
        <f t="shared" si="19"/>
        <v>19915.199999999997</v>
      </c>
      <c r="AK172" s="32">
        <f t="shared" si="20"/>
        <v>-36781.600000000006</v>
      </c>
      <c r="AL172" s="32"/>
      <c r="AQ172" s="19"/>
    </row>
    <row r="173" spans="1:43" x14ac:dyDescent="0.25">
      <c r="A173" s="3">
        <v>24014</v>
      </c>
      <c r="B173" s="3" t="s">
        <v>89</v>
      </c>
      <c r="C173" s="3" t="str">
        <f>+VLOOKUP(A173,[3]Congest!$A$1:$C$65536,3,FALSE)</f>
        <v>CENTRL</v>
      </c>
      <c r="D173" s="3"/>
      <c r="E173" s="7">
        <v>23606</v>
      </c>
      <c r="F173" s="4" t="s">
        <v>67</v>
      </c>
      <c r="G173" s="3" t="str">
        <f>+VLOOKUP(E173,[3]Congest!$A$1:$C$65536,3,FALSE)</f>
        <v>CENTRL</v>
      </c>
      <c r="H173" s="9">
        <v>49</v>
      </c>
      <c r="I173" s="9">
        <v>49</v>
      </c>
      <c r="O173" s="57">
        <f>VLOOKUP($A173,'[3]Congest May00-Oct00'!$A$1:$I$65536,COLUMN('[3]Congest May00-Oct00'!D$1:D$65536),FALSE)-VLOOKUP($E173,'[3]Congest May00-Oct00'!$A$1:$I$65536,COLUMN('[3]Congest May00-Oct00'!D$1:D$65536),FALSE)</f>
        <v>390.49999999999989</v>
      </c>
      <c r="P173" s="19">
        <f>VLOOKUP($A173,'[3]Congest May00-Oct00'!$A$1:$I$65536,COLUMN('[3]Congest May00-Oct00'!E$1:E$65536),FALSE)-VLOOKUP($E173,'[3]Congest May00-Oct00'!$A$1:$I$65536,COLUMN('[3]Congest May00-Oct00'!E$1:E$65536),FALSE)</f>
        <v>-93.7199999999998</v>
      </c>
      <c r="Q173" s="19">
        <f>VLOOKUP($A173,'[3]Congest May00-Oct00'!$A$1:$I$65536,COLUMN('[3]Congest May00-Oct00'!F$1:F$65536),FALSE)-VLOOKUP($E173,'[3]Congest May00-Oct00'!$A$1:$I$65536,COLUMN('[3]Congest May00-Oct00'!F$1:F$65536),FALSE)</f>
        <v>1753.2199999999998</v>
      </c>
      <c r="R173" s="19">
        <f>VLOOKUP($A173,'[3]Congest May00-Oct00'!$A$1:$I$65536,COLUMN('[3]Congest May00-Oct00'!G$1:G$65536),FALSE)-VLOOKUP($E173,'[3]Congest May00-Oct00'!$A$1:$I$65536,COLUMN('[3]Congest May00-Oct00'!G$1:G$65536),FALSE)</f>
        <v>420.17999999999995</v>
      </c>
      <c r="S173" s="19">
        <f>VLOOKUP($A173,'[3]Congest May00-Oct00'!$A$1:$I$65536,COLUMN('[3]Congest May00-Oct00'!H$1:H$65536),FALSE)-VLOOKUP($E173,'[3]Congest May00-Oct00'!$A$1:$I$65536,COLUMN('[3]Congest May00-Oct00'!H$1:H$65536),FALSE)</f>
        <v>-4.2299999999999613</v>
      </c>
      <c r="T173" s="19">
        <f>VLOOKUP($A173,'[3]Congest May00-Oct00'!$A$1:$I$65536,COLUMN('[3]Congest May00-Oct00'!I$1:I$65536),FALSE)-VLOOKUP($E173,'[3]Congest May00-Oct00'!$A$1:$I$65536,COLUMN('[3]Congest May00-Oct00'!I$1:I$65536),FALSE)</f>
        <v>506.38</v>
      </c>
      <c r="U173" s="53">
        <f>VLOOKUP($A173,'[3]Congest Nov00-Apr01'!$A$1:$I$65536,COLUMN('[3]Congest Nov00-Apr01'!D$1:D$65536),FALSE)-VLOOKUP($E173,'[3]Congest Nov00-Apr01'!$A$1:$I$65536,COLUMN('[3]Congest Nov00-Apr01'!D$1:D$65536),FALSE)</f>
        <v>-9.7399999999999523</v>
      </c>
      <c r="V173" s="53">
        <f>VLOOKUP($A173,'[3]Congest Nov00-Apr01'!$A$1:$I$65536,COLUMN('[3]Congest Nov00-Apr01'!E$1:E$65536),FALSE)-VLOOKUP($E173,'[3]Congest Nov00-Apr01'!$A$1:$I$65536,COLUMN('[3]Congest Nov00-Apr01'!E$1:E$65536),FALSE)</f>
        <v>-5.769999999999996</v>
      </c>
      <c r="W173" s="53">
        <f>VLOOKUP($A173,'[3]Congest Nov00-Apr01'!$A$1:$I$65536,COLUMN('[3]Congest Nov00-Apr01'!F$1:F$65536),FALSE)-VLOOKUP($E173,'[3]Congest Nov00-Apr01'!$A$1:$I$65536,COLUMN('[3]Congest Nov00-Apr01'!F$1:F$65536),FALSE)</f>
        <v>-13.680000000000007</v>
      </c>
      <c r="X173" s="53">
        <f>VLOOKUP($A173,'[3]Congest Nov00-Apr01'!$A$1:$I$65536,COLUMN('[3]Congest Nov00-Apr01'!G$1:G$65536),FALSE)-VLOOKUP($E173,'[3]Congest Nov00-Apr01'!$A$1:$I$65536,COLUMN('[3]Congest Nov00-Apr01'!G$1:G$65536),FALSE)</f>
        <v>3.0499999999999829</v>
      </c>
      <c r="Y173" s="53">
        <f>VLOOKUP($A173,'[3]Congest Nov00-Apr01'!$A$1:$I$65536,COLUMN('[3]Congest Nov00-Apr01'!H$1:H$65536),FALSE)-VLOOKUP($E173,'[3]Congest Nov00-Apr01'!$A$1:$I$65536,COLUMN('[3]Congest Nov00-Apr01'!H$1:H$65536),FALSE)</f>
        <v>-7.7699999999999818</v>
      </c>
      <c r="Z173" s="53">
        <f>VLOOKUP($A173,'[3]Congest Nov00-Apr01'!$A$1:$I$65536,COLUMN('[3]Congest Nov00-Apr01'!I$1:I$65536),FALSE)-VLOOKUP($E173,'[3]Congest Nov00-Apr01'!$A$1:$I$65536,COLUMN('[3]Congest Nov00-Apr01'!I$1:I$65536),FALSE)</f>
        <v>-1.4699999999999989</v>
      </c>
      <c r="AA173" s="19">
        <f>VLOOKUP($A173,'[3]Congest May01-Oct01'!$A$1:$I$65536,COLUMN('[3]Congest May01-Oct01'!D$1:D$65536),FALSE)-VLOOKUP($E173,'[3]Congest May01-Oct01'!$A$1:$I$65536,COLUMN('[3]Congest May01-Oct01'!D$1:D$65536),FALSE)</f>
        <v>-4.1099999999999852</v>
      </c>
      <c r="AB173" s="19">
        <f>VLOOKUP($A173,'[3]Congest May01-Oct01'!$A$1:$I$65536,COLUMN('[3]Congest May01-Oct01'!E$1:E$65536),FALSE)-VLOOKUP($E173,'[3]Congest May01-Oct01'!$A$1:$I$65536,COLUMN('[3]Congest May01-Oct01'!E$1:E$65536),FALSE)</f>
        <v>73.70999999999998</v>
      </c>
      <c r="AC173" s="19">
        <f>VLOOKUP($A173,'[3]Congest May01-Oct01'!$A$1:$I$65536,COLUMN('[3]Congest May01-Oct01'!F$1:F$65536),FALSE)-VLOOKUP($E173,'[3]Congest May01-Oct01'!$A$1:$I$65536,COLUMN('[3]Congest May01-Oct01'!F$1:F$65536),FALSE)</f>
        <v>-1.509999999999998</v>
      </c>
      <c r="AD173" s="19">
        <f>VLOOKUP($A173,'[3]Congest May01-Oct01'!$A$1:$I$65536,COLUMN('[3]Congest May01-Oct01'!G$1:G$65536),FALSE)-VLOOKUP($E173,'[3]Congest May01-Oct01'!$A$1:$I$65536,COLUMN('[3]Congest May01-Oct01'!G$1:G$65536),FALSE)</f>
        <v>-5.8799999999999955</v>
      </c>
      <c r="AE173" s="19">
        <f>VLOOKUP($A173,'[3]Congest May01-Oct01'!$A$1:$I$65536,COLUMN('[3]Congest May01-Oct01'!H$1:H$65536),FALSE)-VLOOKUP($E173,'[3]Congest May01-Oct01'!$A$1:$I$65536,COLUMN('[3]Congest May01-Oct01'!H$1:H$65536),FALSE)</f>
        <v>0</v>
      </c>
      <c r="AF173" s="19">
        <f>VLOOKUP($A173,'[3]Congest May01-Oct01'!$A$1:$I$65536,COLUMN('[3]Congest May01-Oct01'!I$1:I$65536),FALSE)-VLOOKUP($E173,'[3]Congest May01-Oct01'!$A$1:$I$65536,COLUMN('[3]Congest May01-Oct01'!I$1:I$65536),FALSE)</f>
        <v>13.910000000000002</v>
      </c>
      <c r="AG173" s="23">
        <f t="shared" si="15"/>
        <v>528.98000000000013</v>
      </c>
      <c r="AI173" s="32">
        <v>731.8</v>
      </c>
      <c r="AJ173" s="32">
        <f t="shared" si="19"/>
        <v>3048.2900000000004</v>
      </c>
      <c r="AK173" s="32">
        <f t="shared" si="20"/>
        <v>2316.4900000000007</v>
      </c>
      <c r="AL173" s="32"/>
      <c r="AQ173" s="19"/>
    </row>
    <row r="174" spans="1:43" x14ac:dyDescent="0.25">
      <c r="A174" s="3">
        <v>24014</v>
      </c>
      <c r="B174" s="3" t="s">
        <v>89</v>
      </c>
      <c r="C174" s="3" t="str">
        <f>+VLOOKUP(A174,[3]Congest!$A$1:$C$65536,3,FALSE)</f>
        <v>CENTRL</v>
      </c>
      <c r="D174" s="3"/>
      <c r="E174" s="7">
        <v>23783</v>
      </c>
      <c r="F174" s="4" t="s">
        <v>68</v>
      </c>
      <c r="G174" s="3" t="str">
        <f>+VLOOKUP(E174,[3]Congest!$A$1:$C$65536,3,FALSE)</f>
        <v>CENTRL</v>
      </c>
      <c r="H174" s="9">
        <v>15</v>
      </c>
      <c r="I174" s="9">
        <v>15</v>
      </c>
      <c r="O174" s="57">
        <f>VLOOKUP($A174,'[3]Congest May00-Oct00'!$A$1:$I$65536,COLUMN('[3]Congest May00-Oct00'!D$1:D$65536),FALSE)-VLOOKUP($E174,'[3]Congest May00-Oct00'!$A$1:$I$65536,COLUMN('[3]Congest May00-Oct00'!D$1:D$65536),FALSE)</f>
        <v>66.469999999999914</v>
      </c>
      <c r="P174" s="19">
        <f>VLOOKUP($A174,'[3]Congest May00-Oct00'!$A$1:$I$65536,COLUMN('[3]Congest May00-Oct00'!E$1:E$65536),FALSE)-VLOOKUP($E174,'[3]Congest May00-Oct00'!$A$1:$I$65536,COLUMN('[3]Congest May00-Oct00'!E$1:E$65536),FALSE)</f>
        <v>-26.610000000000127</v>
      </c>
      <c r="Q174" s="19">
        <f>VLOOKUP($A174,'[3]Congest May00-Oct00'!$A$1:$I$65536,COLUMN('[3]Congest May00-Oct00'!F$1:F$65536),FALSE)-VLOOKUP($E174,'[3]Congest May00-Oct00'!$A$1:$I$65536,COLUMN('[3]Congest May00-Oct00'!F$1:F$65536),FALSE)</f>
        <v>375.82000000000062</v>
      </c>
      <c r="R174" s="19">
        <f>VLOOKUP($A174,'[3]Congest May00-Oct00'!$A$1:$I$65536,COLUMN('[3]Congest May00-Oct00'!G$1:G$65536),FALSE)-VLOOKUP($E174,'[3]Congest May00-Oct00'!$A$1:$I$65536,COLUMN('[3]Congest May00-Oct00'!G$1:G$65536),FALSE)</f>
        <v>83.199999999999932</v>
      </c>
      <c r="S174" s="19">
        <f>VLOOKUP($A174,'[3]Congest May00-Oct00'!$A$1:$I$65536,COLUMN('[3]Congest May00-Oct00'!H$1:H$65536),FALSE)-VLOOKUP($E174,'[3]Congest May00-Oct00'!$A$1:$I$65536,COLUMN('[3]Congest May00-Oct00'!H$1:H$65536),FALSE)</f>
        <v>-6.4399999999999977</v>
      </c>
      <c r="T174" s="19">
        <f>VLOOKUP($A174,'[3]Congest May00-Oct00'!$A$1:$I$65536,COLUMN('[3]Congest May00-Oct00'!I$1:I$65536),FALSE)-VLOOKUP($E174,'[3]Congest May00-Oct00'!$A$1:$I$65536,COLUMN('[3]Congest May00-Oct00'!I$1:I$65536),FALSE)</f>
        <v>118.56</v>
      </c>
      <c r="U174" s="53">
        <f>VLOOKUP($A174,'[3]Congest Nov00-Apr01'!$A$1:$I$65536,COLUMN('[3]Congest Nov00-Apr01'!D$1:D$65536),FALSE)-VLOOKUP($E174,'[3]Congest Nov00-Apr01'!$A$1:$I$65536,COLUMN('[3]Congest Nov00-Apr01'!D$1:D$65536),FALSE)</f>
        <v>-8.5499999999999829</v>
      </c>
      <c r="V174" s="53">
        <f>VLOOKUP($A174,'[3]Congest Nov00-Apr01'!$A$1:$I$65536,COLUMN('[3]Congest Nov00-Apr01'!E$1:E$65536),FALSE)-VLOOKUP($E174,'[3]Congest Nov00-Apr01'!$A$1:$I$65536,COLUMN('[3]Congest Nov00-Apr01'!E$1:E$65536),FALSE)</f>
        <v>-4.6199999999999903</v>
      </c>
      <c r="W174" s="53">
        <f>VLOOKUP($A174,'[3]Congest Nov00-Apr01'!$A$1:$I$65536,COLUMN('[3]Congest Nov00-Apr01'!F$1:F$65536),FALSE)-VLOOKUP($E174,'[3]Congest Nov00-Apr01'!$A$1:$I$65536,COLUMN('[3]Congest Nov00-Apr01'!F$1:F$65536),FALSE)</f>
        <v>-6.780000000000058</v>
      </c>
      <c r="X174" s="53">
        <f>VLOOKUP($A174,'[3]Congest Nov00-Apr01'!$A$1:$I$65536,COLUMN('[3]Congest Nov00-Apr01'!G$1:G$65536),FALSE)-VLOOKUP($E174,'[3]Congest Nov00-Apr01'!$A$1:$I$65536,COLUMN('[3]Congest Nov00-Apr01'!G$1:G$65536),FALSE)</f>
        <v>-1.7500000000000284</v>
      </c>
      <c r="Y174" s="53">
        <f>VLOOKUP($A174,'[3]Congest Nov00-Apr01'!$A$1:$I$65536,COLUMN('[3]Congest Nov00-Apr01'!H$1:H$65536),FALSE)-VLOOKUP($E174,'[3]Congest Nov00-Apr01'!$A$1:$I$65536,COLUMN('[3]Congest Nov00-Apr01'!H$1:H$65536),FALSE)</f>
        <v>-5.6399999999999864</v>
      </c>
      <c r="Z174" s="53">
        <f>VLOOKUP($A174,'[3]Congest Nov00-Apr01'!$A$1:$I$65536,COLUMN('[3]Congest Nov00-Apr01'!I$1:I$65536),FALSE)-VLOOKUP($E174,'[3]Congest Nov00-Apr01'!$A$1:$I$65536,COLUMN('[3]Congest Nov00-Apr01'!I$1:I$65536),FALSE)</f>
        <v>-1.0399999999999991</v>
      </c>
      <c r="AA174" s="19">
        <f>VLOOKUP($A174,'[3]Congest May01-Oct01'!$A$1:$I$65536,COLUMN('[3]Congest May01-Oct01'!D$1:D$65536),FALSE)-VLOOKUP($E174,'[3]Congest May01-Oct01'!$A$1:$I$65536,COLUMN('[3]Congest May01-Oct01'!D$1:D$65536),FALSE)</f>
        <v>-4.0400000000000063</v>
      </c>
      <c r="AB174" s="19">
        <f>VLOOKUP($A174,'[3]Congest May01-Oct01'!$A$1:$I$65536,COLUMN('[3]Congest May01-Oct01'!E$1:E$65536),FALSE)-VLOOKUP($E174,'[3]Congest May01-Oct01'!$A$1:$I$65536,COLUMN('[3]Congest May01-Oct01'!E$1:E$65536),FALSE)</f>
        <v>20.539999999999971</v>
      </c>
      <c r="AC174" s="19">
        <f>VLOOKUP($A174,'[3]Congest May01-Oct01'!$A$1:$I$65536,COLUMN('[3]Congest May01-Oct01'!F$1:F$65536),FALSE)-VLOOKUP($E174,'[3]Congest May01-Oct01'!$A$1:$I$65536,COLUMN('[3]Congest May01-Oct01'!F$1:F$65536),FALSE)</f>
        <v>-0.98999999999999844</v>
      </c>
      <c r="AD174" s="19">
        <f>VLOOKUP($A174,'[3]Congest May01-Oct01'!$A$1:$I$65536,COLUMN('[3]Congest May01-Oct01'!G$1:G$65536),FALSE)-VLOOKUP($E174,'[3]Congest May01-Oct01'!$A$1:$I$65536,COLUMN('[3]Congest May01-Oct01'!G$1:G$65536),FALSE)</f>
        <v>-2.6199999999999903</v>
      </c>
      <c r="AE174" s="19">
        <f>VLOOKUP($A174,'[3]Congest May01-Oct01'!$A$1:$I$65536,COLUMN('[3]Congest May01-Oct01'!H$1:H$65536),FALSE)-VLOOKUP($E174,'[3]Congest May01-Oct01'!$A$1:$I$65536,COLUMN('[3]Congest May01-Oct01'!H$1:H$65536),FALSE)</f>
        <v>0</v>
      </c>
      <c r="AF174" s="19">
        <f>VLOOKUP($A174,'[3]Congest May01-Oct01'!$A$1:$I$65536,COLUMN('[3]Congest May01-Oct01'!I$1:I$65536),FALSE)-VLOOKUP($E174,'[3]Congest May01-Oct01'!$A$1:$I$65536,COLUMN('[3]Congest May01-Oct01'!I$1:I$65536),FALSE)</f>
        <v>3.2300000000000004</v>
      </c>
      <c r="AG174" s="23">
        <f t="shared" si="15"/>
        <v>96.629999999999939</v>
      </c>
      <c r="AI174" s="32">
        <v>35</v>
      </c>
      <c r="AJ174" s="32">
        <f t="shared" si="19"/>
        <v>193.34999999999962</v>
      </c>
      <c r="AK174" s="32">
        <f t="shared" si="20"/>
        <v>158.34999999999962</v>
      </c>
      <c r="AL174" s="32"/>
      <c r="AQ174" s="19"/>
    </row>
    <row r="175" spans="1:43" x14ac:dyDescent="0.25">
      <c r="A175" s="3">
        <v>24021</v>
      </c>
      <c r="B175" s="3" t="s">
        <v>64</v>
      </c>
      <c r="C175" s="3" t="str">
        <f>+VLOOKUP(A175,[3]Congest!$A$1:$C$65536,3,FALSE)</f>
        <v>MHK VL</v>
      </c>
      <c r="D175" s="3"/>
      <c r="E175" s="7">
        <v>23803</v>
      </c>
      <c r="F175" s="4" t="s">
        <v>116</v>
      </c>
      <c r="G175" s="3" t="str">
        <f>+VLOOKUP(E175,[3]Congest!$A$1:$C$65536,3,FALSE)</f>
        <v>MHK VL</v>
      </c>
      <c r="H175" s="7">
        <v>20</v>
      </c>
      <c r="I175" s="7">
        <v>20</v>
      </c>
      <c r="O175" s="57">
        <f>VLOOKUP($A175,'[3]Congest May00-Oct00'!$A$1:$I$65536,COLUMN('[3]Congest May00-Oct00'!D$1:D$65536),FALSE)-VLOOKUP($E175,'[3]Congest May00-Oct00'!$A$1:$I$65536,COLUMN('[3]Congest May00-Oct00'!D$1:D$65536),FALSE)</f>
        <v>805.49999999999966</v>
      </c>
      <c r="P175" s="19">
        <f>VLOOKUP($A175,'[3]Congest May00-Oct00'!$A$1:$I$65536,COLUMN('[3]Congest May00-Oct00'!E$1:E$65536),FALSE)-VLOOKUP($E175,'[3]Congest May00-Oct00'!$A$1:$I$65536,COLUMN('[3]Congest May00-Oct00'!E$1:E$65536),FALSE)</f>
        <v>264.18</v>
      </c>
      <c r="Q175" s="19">
        <f>VLOOKUP($A175,'[3]Congest May00-Oct00'!$A$1:$I$65536,COLUMN('[3]Congest May00-Oct00'!F$1:F$65536),FALSE)-VLOOKUP($E175,'[3]Congest May00-Oct00'!$A$1:$I$65536,COLUMN('[3]Congest May00-Oct00'!F$1:F$65536),FALSE)</f>
        <v>722.65</v>
      </c>
      <c r="R175" s="19">
        <f>VLOOKUP($A175,'[3]Congest May00-Oct00'!$A$1:$I$65536,COLUMN('[3]Congest May00-Oct00'!G$1:G$65536),FALSE)-VLOOKUP($E175,'[3]Congest May00-Oct00'!$A$1:$I$65536,COLUMN('[3]Congest May00-Oct00'!G$1:G$65536),FALSE)</f>
        <v>249.04</v>
      </c>
      <c r="S175" s="19">
        <f>VLOOKUP($A175,'[3]Congest May00-Oct00'!$A$1:$I$65536,COLUMN('[3]Congest May00-Oct00'!H$1:H$65536),FALSE)-VLOOKUP($E175,'[3]Congest May00-Oct00'!$A$1:$I$65536,COLUMN('[3]Congest May00-Oct00'!H$1:H$65536),FALSE)</f>
        <v>914.59999999999991</v>
      </c>
      <c r="T175" s="19">
        <f>VLOOKUP($A175,'[3]Congest May00-Oct00'!$A$1:$I$65536,COLUMN('[3]Congest May00-Oct00'!I$1:I$65536),FALSE)-VLOOKUP($E175,'[3]Congest May00-Oct00'!$A$1:$I$65536,COLUMN('[3]Congest May00-Oct00'!I$1:I$65536),FALSE)</f>
        <v>30.44</v>
      </c>
      <c r="U175" s="53">
        <f>VLOOKUP($A175,'[3]Congest Nov00-Apr01'!$A$1:$I$65536,COLUMN('[3]Congest Nov00-Apr01'!D$1:D$65536),FALSE)-VLOOKUP($E175,'[3]Congest Nov00-Apr01'!$A$1:$I$65536,COLUMN('[3]Congest Nov00-Apr01'!D$1:D$65536),FALSE)</f>
        <v>54.489999999999995</v>
      </c>
      <c r="V175" s="53">
        <f>VLOOKUP($A175,'[3]Congest Nov00-Apr01'!$A$1:$I$65536,COLUMN('[3]Congest Nov00-Apr01'!E$1:E$65536),FALSE)-VLOOKUP($E175,'[3]Congest Nov00-Apr01'!$A$1:$I$65536,COLUMN('[3]Congest Nov00-Apr01'!E$1:E$65536),FALSE)</f>
        <v>19.97</v>
      </c>
      <c r="W175" s="53">
        <f>VLOOKUP($A175,'[3]Congest Nov00-Apr01'!$A$1:$I$65536,COLUMN('[3]Congest Nov00-Apr01'!F$1:F$65536),FALSE)-VLOOKUP($E175,'[3]Congest Nov00-Apr01'!$A$1:$I$65536,COLUMN('[3]Congest Nov00-Apr01'!F$1:F$65536),FALSE)</f>
        <v>43.800000000000011</v>
      </c>
      <c r="X175" s="53">
        <f>VLOOKUP($A175,'[3]Congest Nov00-Apr01'!$A$1:$I$65536,COLUMN('[3]Congest Nov00-Apr01'!G$1:G$65536),FALSE)-VLOOKUP($E175,'[3]Congest Nov00-Apr01'!$A$1:$I$65536,COLUMN('[3]Congest Nov00-Apr01'!G$1:G$65536),FALSE)</f>
        <v>28.130000000000003</v>
      </c>
      <c r="Y175" s="53">
        <f>VLOOKUP($A175,'[3]Congest Nov00-Apr01'!$A$1:$I$65536,COLUMN('[3]Congest Nov00-Apr01'!H$1:H$65536),FALSE)-VLOOKUP($E175,'[3]Congest Nov00-Apr01'!$A$1:$I$65536,COLUMN('[3]Congest Nov00-Apr01'!H$1:H$65536),FALSE)</f>
        <v>23.14</v>
      </c>
      <c r="Z175" s="53">
        <f>VLOOKUP($A175,'[3]Congest Nov00-Apr01'!$A$1:$I$65536,COLUMN('[3]Congest Nov00-Apr01'!I$1:I$65536),FALSE)-VLOOKUP($E175,'[3]Congest Nov00-Apr01'!$A$1:$I$65536,COLUMN('[3]Congest Nov00-Apr01'!I$1:I$65536),FALSE)</f>
        <v>60.150000000000006</v>
      </c>
      <c r="AA175" s="19">
        <f>VLOOKUP($A175,'[3]Congest May01-Oct01'!$A$1:$I$65536,COLUMN('[3]Congest May01-Oct01'!D$1:D$65536),FALSE)-VLOOKUP($E175,'[3]Congest May01-Oct01'!$A$1:$I$65536,COLUMN('[3]Congest May01-Oct01'!D$1:D$65536),FALSE)</f>
        <v>-1.1800000000000015</v>
      </c>
      <c r="AB175" s="19">
        <f>VLOOKUP($A175,'[3]Congest May01-Oct01'!$A$1:$I$65536,COLUMN('[3]Congest May01-Oct01'!E$1:E$65536),FALSE)-VLOOKUP($E175,'[3]Congest May01-Oct01'!$A$1:$I$65536,COLUMN('[3]Congest May01-Oct01'!E$1:E$65536),FALSE)</f>
        <v>-12.479999999999983</v>
      </c>
      <c r="AC175" s="19">
        <f>VLOOKUP($A175,'[3]Congest May01-Oct01'!$A$1:$I$65536,COLUMN('[3]Congest May01-Oct01'!F$1:F$65536),FALSE)-VLOOKUP($E175,'[3]Congest May01-Oct01'!$A$1:$I$65536,COLUMN('[3]Congest May01-Oct01'!F$1:F$65536),FALSE)</f>
        <v>-5.92</v>
      </c>
      <c r="AD175" s="19">
        <f>VLOOKUP($A175,'[3]Congest May01-Oct01'!$A$1:$I$65536,COLUMN('[3]Congest May01-Oct01'!G$1:G$65536),FALSE)-VLOOKUP($E175,'[3]Congest May01-Oct01'!$A$1:$I$65536,COLUMN('[3]Congest May01-Oct01'!G$1:G$65536),FALSE)</f>
        <v>26.01</v>
      </c>
      <c r="AE175" s="19">
        <f>VLOOKUP($A175,'[3]Congest May01-Oct01'!$A$1:$I$65536,COLUMN('[3]Congest May01-Oct01'!H$1:H$65536),FALSE)-VLOOKUP($E175,'[3]Congest May01-Oct01'!$A$1:$I$65536,COLUMN('[3]Congest May01-Oct01'!H$1:H$65536),FALSE)</f>
        <v>0.72</v>
      </c>
      <c r="AF175" s="19">
        <f>VLOOKUP($A175,'[3]Congest May01-Oct01'!$A$1:$I$65536,COLUMN('[3]Congest May01-Oct01'!I$1:I$65536),FALSE)-VLOOKUP($E175,'[3]Congest May01-Oct01'!$A$1:$I$65536,COLUMN('[3]Congest May01-Oct01'!I$1:I$65536),FALSE)</f>
        <v>1.26</v>
      </c>
      <c r="AG175" s="23">
        <f t="shared" si="15"/>
        <v>1181.1500000000001</v>
      </c>
      <c r="AI175" s="32">
        <v>19982</v>
      </c>
      <c r="AJ175" s="32">
        <f t="shared" si="19"/>
        <v>143.00000000000034</v>
      </c>
      <c r="AK175" s="32">
        <f t="shared" si="20"/>
        <v>-19839</v>
      </c>
      <c r="AL175" s="32"/>
      <c r="AQ175" s="19"/>
    </row>
    <row r="176" spans="1:43" x14ac:dyDescent="0.25">
      <c r="A176" s="3">
        <v>24021</v>
      </c>
      <c r="B176" s="3" t="s">
        <v>64</v>
      </c>
      <c r="C176" s="3" t="str">
        <f>+VLOOKUP(A176,[3]Congest!$A$1:$C$65536,3,FALSE)</f>
        <v>MHK VL</v>
      </c>
      <c r="D176" s="3"/>
      <c r="E176" s="7">
        <v>23805</v>
      </c>
      <c r="F176" s="4" t="s">
        <v>58</v>
      </c>
      <c r="G176" s="3" t="str">
        <f>+VLOOKUP(E176,[3]Congest!$A$1:$C$65536,3,FALSE)</f>
        <v>MHK VL</v>
      </c>
      <c r="H176" s="7">
        <v>18</v>
      </c>
      <c r="I176" s="7">
        <v>18</v>
      </c>
      <c r="O176" s="57">
        <f>VLOOKUP($A176,'[3]Congest May00-Oct00'!$A$1:$I$65536,COLUMN('[3]Congest May00-Oct00'!D$1:D$65536),FALSE)-VLOOKUP($E176,'[3]Congest May00-Oct00'!$A$1:$I$65536,COLUMN('[3]Congest May00-Oct00'!D$1:D$65536),FALSE)</f>
        <v>1014.0599999999997</v>
      </c>
      <c r="P176" s="19">
        <f>VLOOKUP($A176,'[3]Congest May00-Oct00'!$A$1:$I$65536,COLUMN('[3]Congest May00-Oct00'!E$1:E$65536),FALSE)-VLOOKUP($E176,'[3]Congest May00-Oct00'!$A$1:$I$65536,COLUMN('[3]Congest May00-Oct00'!E$1:E$65536),FALSE)</f>
        <v>631.65000000000009</v>
      </c>
      <c r="Q176" s="19">
        <f>VLOOKUP($A176,'[3]Congest May00-Oct00'!$A$1:$I$65536,COLUMN('[3]Congest May00-Oct00'!F$1:F$65536),FALSE)-VLOOKUP($E176,'[3]Congest May00-Oct00'!$A$1:$I$65536,COLUMN('[3]Congest May00-Oct00'!F$1:F$65536),FALSE)</f>
        <v>1552.1000000000001</v>
      </c>
      <c r="R176" s="19">
        <f>VLOOKUP($A176,'[3]Congest May00-Oct00'!$A$1:$I$65536,COLUMN('[3]Congest May00-Oct00'!G$1:G$65536),FALSE)-VLOOKUP($E176,'[3]Congest May00-Oct00'!$A$1:$I$65536,COLUMN('[3]Congest May00-Oct00'!G$1:G$65536),FALSE)</f>
        <v>533.56999999999994</v>
      </c>
      <c r="S176" s="19">
        <f>VLOOKUP($A176,'[3]Congest May00-Oct00'!$A$1:$I$65536,COLUMN('[3]Congest May00-Oct00'!H$1:H$65536),FALSE)-VLOOKUP($E176,'[3]Congest May00-Oct00'!$A$1:$I$65536,COLUMN('[3]Congest May00-Oct00'!H$1:H$65536),FALSE)</f>
        <v>831.24</v>
      </c>
      <c r="T176" s="19">
        <f>VLOOKUP($A176,'[3]Congest May00-Oct00'!$A$1:$I$65536,COLUMN('[3]Congest May00-Oct00'!I$1:I$65536),FALSE)-VLOOKUP($E176,'[3]Congest May00-Oct00'!$A$1:$I$65536,COLUMN('[3]Congest May00-Oct00'!I$1:I$65536),FALSE)</f>
        <v>103.46000000000001</v>
      </c>
      <c r="U176" s="53">
        <f>VLOOKUP($A176,'[3]Congest Nov00-Apr01'!$A$1:$I$65536,COLUMN('[3]Congest Nov00-Apr01'!D$1:D$65536),FALSE)-VLOOKUP($E176,'[3]Congest Nov00-Apr01'!$A$1:$I$65536,COLUMN('[3]Congest Nov00-Apr01'!D$1:D$65536),FALSE)</f>
        <v>121.14999999999999</v>
      </c>
      <c r="V176" s="53">
        <f>VLOOKUP($A176,'[3]Congest Nov00-Apr01'!$A$1:$I$65536,COLUMN('[3]Congest Nov00-Apr01'!E$1:E$65536),FALSE)-VLOOKUP($E176,'[3]Congest Nov00-Apr01'!$A$1:$I$65536,COLUMN('[3]Congest Nov00-Apr01'!E$1:E$65536),FALSE)</f>
        <v>51.650000000000013</v>
      </c>
      <c r="W176" s="53">
        <f>VLOOKUP($A176,'[3]Congest Nov00-Apr01'!$A$1:$I$65536,COLUMN('[3]Congest Nov00-Apr01'!F$1:F$65536),FALSE)-VLOOKUP($E176,'[3]Congest Nov00-Apr01'!$A$1:$I$65536,COLUMN('[3]Congest Nov00-Apr01'!F$1:F$65536),FALSE)</f>
        <v>123.90999999999998</v>
      </c>
      <c r="X176" s="53">
        <f>VLOOKUP($A176,'[3]Congest Nov00-Apr01'!$A$1:$I$65536,COLUMN('[3]Congest Nov00-Apr01'!G$1:G$65536),FALSE)-VLOOKUP($E176,'[3]Congest Nov00-Apr01'!$A$1:$I$65536,COLUMN('[3]Congest Nov00-Apr01'!G$1:G$65536),FALSE)</f>
        <v>81.13000000000001</v>
      </c>
      <c r="Y176" s="53">
        <f>VLOOKUP($A176,'[3]Congest Nov00-Apr01'!$A$1:$I$65536,COLUMN('[3]Congest Nov00-Apr01'!H$1:H$65536),FALSE)-VLOOKUP($E176,'[3]Congest Nov00-Apr01'!$A$1:$I$65536,COLUMN('[3]Congest Nov00-Apr01'!H$1:H$65536),FALSE)</f>
        <v>74.97</v>
      </c>
      <c r="Z176" s="53">
        <f>VLOOKUP($A176,'[3]Congest Nov00-Apr01'!$A$1:$I$65536,COLUMN('[3]Congest Nov00-Apr01'!I$1:I$65536),FALSE)-VLOOKUP($E176,'[3]Congest Nov00-Apr01'!$A$1:$I$65536,COLUMN('[3]Congest Nov00-Apr01'!I$1:I$65536),FALSE)</f>
        <v>63.59</v>
      </c>
      <c r="AA176" s="19">
        <f>VLOOKUP($A176,'[3]Congest May01-Oct01'!$A$1:$I$65536,COLUMN('[3]Congest May01-Oct01'!D$1:D$65536),FALSE)-VLOOKUP($E176,'[3]Congest May01-Oct01'!$A$1:$I$65536,COLUMN('[3]Congest May01-Oct01'!D$1:D$65536),FALSE)</f>
        <v>62.72</v>
      </c>
      <c r="AB176" s="19">
        <f>VLOOKUP($A176,'[3]Congest May01-Oct01'!$A$1:$I$65536,COLUMN('[3]Congest May01-Oct01'!E$1:E$65536),FALSE)-VLOOKUP($E176,'[3]Congest May01-Oct01'!$A$1:$I$65536,COLUMN('[3]Congest May01-Oct01'!E$1:E$65536),FALSE)</f>
        <v>-11.64999999999997</v>
      </c>
      <c r="AC176" s="19">
        <f>VLOOKUP($A176,'[3]Congest May01-Oct01'!$A$1:$I$65536,COLUMN('[3]Congest May01-Oct01'!F$1:F$65536),FALSE)-VLOOKUP($E176,'[3]Congest May01-Oct01'!$A$1:$I$65536,COLUMN('[3]Congest May01-Oct01'!F$1:F$65536),FALSE)</f>
        <v>14.24</v>
      </c>
      <c r="AD176" s="19">
        <f>VLOOKUP($A176,'[3]Congest May01-Oct01'!$A$1:$I$65536,COLUMN('[3]Congest May01-Oct01'!G$1:G$65536),FALSE)-VLOOKUP($E176,'[3]Congest May01-Oct01'!$A$1:$I$65536,COLUMN('[3]Congest May01-Oct01'!G$1:G$65536),FALSE)</f>
        <v>66.960000000000008</v>
      </c>
      <c r="AE176" s="19">
        <f>VLOOKUP($A176,'[3]Congest May01-Oct01'!$A$1:$I$65536,COLUMN('[3]Congest May01-Oct01'!H$1:H$65536),FALSE)-VLOOKUP($E176,'[3]Congest May01-Oct01'!$A$1:$I$65536,COLUMN('[3]Congest May01-Oct01'!H$1:H$65536),FALSE)</f>
        <v>0.62</v>
      </c>
      <c r="AF176" s="19">
        <f>VLOOKUP($A176,'[3]Congest May01-Oct01'!$A$1:$I$65536,COLUMN('[3]Congest May01-Oct01'!I$1:I$65536),FALSE)-VLOOKUP($E176,'[3]Congest May01-Oct01'!$A$1:$I$65536,COLUMN('[3]Congest May01-Oct01'!I$1:I$65536),FALSE)</f>
        <v>4.66</v>
      </c>
      <c r="AG176" s="23">
        <f t="shared" si="15"/>
        <v>1583.3700000000006</v>
      </c>
      <c r="AI176" s="32">
        <v>40500</v>
      </c>
      <c r="AJ176" s="32">
        <f t="shared" si="19"/>
        <v>2392.0200000000009</v>
      </c>
      <c r="AK176" s="32">
        <f t="shared" ref="AK176:AK224" si="21">+AJ176-AI176</f>
        <v>-38107.979999999996</v>
      </c>
      <c r="AL176" s="32"/>
      <c r="AQ176" s="19"/>
    </row>
    <row r="177" spans="1:43" x14ac:dyDescent="0.25">
      <c r="A177" s="3">
        <v>24021</v>
      </c>
      <c r="B177" s="3" t="s">
        <v>64</v>
      </c>
      <c r="C177" s="3" t="str">
        <f>+VLOOKUP(A177,[3]Congest!$A$1:$C$65536,3,FALSE)</f>
        <v>MHK VL</v>
      </c>
      <c r="D177" s="3"/>
      <c r="E177" s="7">
        <v>23857</v>
      </c>
      <c r="F177" s="4" t="s">
        <v>117</v>
      </c>
      <c r="G177" s="3" t="str">
        <f>+VLOOKUP(E177,[3]Congest!$A$1:$C$65536,3,FALSE)</f>
        <v>MHK VL</v>
      </c>
      <c r="H177" s="7">
        <v>13</v>
      </c>
      <c r="I177" s="7">
        <v>13</v>
      </c>
      <c r="O177" s="57">
        <f>VLOOKUP($A177,'[3]Congest May00-Oct00'!$A$1:$I$65536,COLUMN('[3]Congest May00-Oct00'!D$1:D$65536),FALSE)-VLOOKUP($E177,'[3]Congest May00-Oct00'!$A$1:$I$65536,COLUMN('[3]Congest May00-Oct00'!D$1:D$65536),FALSE)</f>
        <v>952.9599999999997</v>
      </c>
      <c r="P177" s="19">
        <f>VLOOKUP($A177,'[3]Congest May00-Oct00'!$A$1:$I$65536,COLUMN('[3]Congest May00-Oct00'!E$1:E$65536),FALSE)-VLOOKUP($E177,'[3]Congest May00-Oct00'!$A$1:$I$65536,COLUMN('[3]Congest May00-Oct00'!E$1:E$65536),FALSE)</f>
        <v>581.41</v>
      </c>
      <c r="Q177" s="19">
        <f>VLOOKUP($A177,'[3]Congest May00-Oct00'!$A$1:$I$65536,COLUMN('[3]Congest May00-Oct00'!F$1:F$65536),FALSE)-VLOOKUP($E177,'[3]Congest May00-Oct00'!$A$1:$I$65536,COLUMN('[3]Congest May00-Oct00'!F$1:F$65536),FALSE)</f>
        <v>1351.87</v>
      </c>
      <c r="R177" s="19">
        <f>VLOOKUP($A177,'[3]Congest May00-Oct00'!$A$1:$I$65536,COLUMN('[3]Congest May00-Oct00'!G$1:G$65536),FALSE)-VLOOKUP($E177,'[3]Congest May00-Oct00'!$A$1:$I$65536,COLUMN('[3]Congest May00-Oct00'!G$1:G$65536),FALSE)</f>
        <v>473.01</v>
      </c>
      <c r="S177" s="19">
        <f>VLOOKUP($A177,'[3]Congest May00-Oct00'!$A$1:$I$65536,COLUMN('[3]Congest May00-Oct00'!H$1:H$65536),FALSE)-VLOOKUP($E177,'[3]Congest May00-Oct00'!$A$1:$I$65536,COLUMN('[3]Congest May00-Oct00'!H$1:H$65536),FALSE)</f>
        <v>797.75</v>
      </c>
      <c r="T177" s="19">
        <f>VLOOKUP($A177,'[3]Congest May00-Oct00'!$A$1:$I$65536,COLUMN('[3]Congest May00-Oct00'!I$1:I$65536),FALSE)-VLOOKUP($E177,'[3]Congest May00-Oct00'!$A$1:$I$65536,COLUMN('[3]Congest May00-Oct00'!I$1:I$65536),FALSE)</f>
        <v>89.98</v>
      </c>
      <c r="U177" s="53">
        <f>VLOOKUP($A177,'[3]Congest Nov00-Apr01'!$A$1:$I$65536,COLUMN('[3]Congest Nov00-Apr01'!D$1:D$65536),FALSE)-VLOOKUP($E177,'[3]Congest Nov00-Apr01'!$A$1:$I$65536,COLUMN('[3]Congest Nov00-Apr01'!D$1:D$65536),FALSE)</f>
        <v>92.199999999999989</v>
      </c>
      <c r="V177" s="53">
        <f>VLOOKUP($A177,'[3]Congest Nov00-Apr01'!$A$1:$I$65536,COLUMN('[3]Congest Nov00-Apr01'!E$1:E$65536),FALSE)-VLOOKUP($E177,'[3]Congest Nov00-Apr01'!$A$1:$I$65536,COLUMN('[3]Congest Nov00-Apr01'!E$1:E$65536),FALSE)</f>
        <v>46.94</v>
      </c>
      <c r="W177" s="53">
        <f>VLOOKUP($A177,'[3]Congest Nov00-Apr01'!$A$1:$I$65536,COLUMN('[3]Congest Nov00-Apr01'!F$1:F$65536),FALSE)-VLOOKUP($E177,'[3]Congest Nov00-Apr01'!$A$1:$I$65536,COLUMN('[3]Congest Nov00-Apr01'!F$1:F$65536),FALSE)</f>
        <v>109.09</v>
      </c>
      <c r="X177" s="53">
        <f>VLOOKUP($A177,'[3]Congest Nov00-Apr01'!$A$1:$I$65536,COLUMN('[3]Congest Nov00-Apr01'!G$1:G$65536),FALSE)-VLOOKUP($E177,'[3]Congest Nov00-Apr01'!$A$1:$I$65536,COLUMN('[3]Congest Nov00-Apr01'!G$1:G$65536),FALSE)</f>
        <v>71.839999999999989</v>
      </c>
      <c r="Y177" s="53">
        <f>VLOOKUP($A177,'[3]Congest Nov00-Apr01'!$A$1:$I$65536,COLUMN('[3]Congest Nov00-Apr01'!H$1:H$65536),FALSE)-VLOOKUP($E177,'[3]Congest Nov00-Apr01'!$A$1:$I$65536,COLUMN('[3]Congest Nov00-Apr01'!H$1:H$65536),FALSE)</f>
        <v>66.19</v>
      </c>
      <c r="Z177" s="53">
        <f>VLOOKUP($A177,'[3]Congest Nov00-Apr01'!$A$1:$I$65536,COLUMN('[3]Congest Nov00-Apr01'!I$1:I$65536),FALSE)-VLOOKUP($E177,'[3]Congest Nov00-Apr01'!$A$1:$I$65536,COLUMN('[3]Congest Nov00-Apr01'!I$1:I$65536),FALSE)</f>
        <v>60.570000000000007</v>
      </c>
      <c r="AA177" s="19">
        <f>VLOOKUP($A177,'[3]Congest May01-Oct01'!$A$1:$I$65536,COLUMN('[3]Congest May01-Oct01'!D$1:D$65536),FALSE)-VLOOKUP($E177,'[3]Congest May01-Oct01'!$A$1:$I$65536,COLUMN('[3]Congest May01-Oct01'!D$1:D$65536),FALSE)</f>
        <v>46.910000000000004</v>
      </c>
      <c r="AB177" s="19">
        <f>VLOOKUP($A177,'[3]Congest May01-Oct01'!$A$1:$I$65536,COLUMN('[3]Congest May01-Oct01'!E$1:E$65536),FALSE)-VLOOKUP($E177,'[3]Congest May01-Oct01'!$A$1:$I$65536,COLUMN('[3]Congest May01-Oct01'!E$1:E$65536),FALSE)</f>
        <v>-14.270000000000003</v>
      </c>
      <c r="AC177" s="19">
        <f>VLOOKUP($A177,'[3]Congest May01-Oct01'!$A$1:$I$65536,COLUMN('[3]Congest May01-Oct01'!F$1:F$65536),FALSE)-VLOOKUP($E177,'[3]Congest May01-Oct01'!$A$1:$I$65536,COLUMN('[3]Congest May01-Oct01'!F$1:F$65536),FALSE)</f>
        <v>6.66</v>
      </c>
      <c r="AD177" s="19">
        <f>VLOOKUP($A177,'[3]Congest May01-Oct01'!$A$1:$I$65536,COLUMN('[3]Congest May01-Oct01'!G$1:G$65536),FALSE)-VLOOKUP($E177,'[3]Congest May01-Oct01'!$A$1:$I$65536,COLUMN('[3]Congest May01-Oct01'!G$1:G$65536),FALSE)</f>
        <v>59.500000000000014</v>
      </c>
      <c r="AE177" s="19">
        <f>VLOOKUP($A177,'[3]Congest May01-Oct01'!$A$1:$I$65536,COLUMN('[3]Congest May01-Oct01'!H$1:H$65536),FALSE)-VLOOKUP($E177,'[3]Congest May01-Oct01'!$A$1:$I$65536,COLUMN('[3]Congest May01-Oct01'!H$1:H$65536),FALSE)</f>
        <v>0.60000000000000009</v>
      </c>
      <c r="AF177" s="19">
        <f>VLOOKUP($A177,'[3]Congest May01-Oct01'!$A$1:$I$65536,COLUMN('[3]Congest May01-Oct01'!I$1:I$65536),FALSE)-VLOOKUP($E177,'[3]Congest May01-Oct01'!$A$1:$I$65536,COLUMN('[3]Congest May01-Oct01'!I$1:I$65536),FALSE)</f>
        <v>4.16</v>
      </c>
      <c r="AG177" s="23">
        <f t="shared" si="15"/>
        <v>1433.3600000000001</v>
      </c>
      <c r="AI177" s="32">
        <v>26000</v>
      </c>
      <c r="AJ177" s="32">
        <f t="shared" si="19"/>
        <v>1292.2</v>
      </c>
      <c r="AK177" s="32">
        <f t="shared" si="21"/>
        <v>-24707.8</v>
      </c>
      <c r="AL177" s="32"/>
      <c r="AQ177" s="19"/>
    </row>
    <row r="178" spans="1:43" x14ac:dyDescent="0.25">
      <c r="A178" s="3">
        <v>24021</v>
      </c>
      <c r="B178" s="3" t="s">
        <v>64</v>
      </c>
      <c r="C178" s="3" t="str">
        <f>+VLOOKUP(A178,[3]Congest!$A$1:$C$65536,3,FALSE)</f>
        <v>MHK VL</v>
      </c>
      <c r="D178" s="3"/>
      <c r="E178" s="7">
        <v>24008</v>
      </c>
      <c r="F178" s="4" t="s">
        <v>114</v>
      </c>
      <c r="G178" s="3" t="str">
        <f>+VLOOKUP(E178,[3]Congest!$A$1:$C$65536,3,FALSE)</f>
        <v>MHK VL</v>
      </c>
      <c r="H178" s="9">
        <v>20</v>
      </c>
      <c r="I178" s="9">
        <v>20</v>
      </c>
      <c r="O178" s="57">
        <f>VLOOKUP($A178,'[3]Congest May00-Oct00'!$A$1:$I$65536,COLUMN('[3]Congest May00-Oct00'!D$1:D$65536),FALSE)-VLOOKUP($E178,'[3]Congest May00-Oct00'!$A$1:$I$65536,COLUMN('[3]Congest May00-Oct00'!D$1:D$65536),FALSE)</f>
        <v>843.4499999999997</v>
      </c>
      <c r="P178" s="19">
        <f>VLOOKUP($A178,'[3]Congest May00-Oct00'!$A$1:$I$65536,COLUMN('[3]Congest May00-Oct00'!E$1:E$65536),FALSE)-VLOOKUP($E178,'[3]Congest May00-Oct00'!$A$1:$I$65536,COLUMN('[3]Congest May00-Oct00'!E$1:E$65536),FALSE)</f>
        <v>273.44</v>
      </c>
      <c r="Q178" s="19">
        <f>VLOOKUP($A178,'[3]Congest May00-Oct00'!$A$1:$I$65536,COLUMN('[3]Congest May00-Oct00'!F$1:F$65536),FALSE)-VLOOKUP($E178,'[3]Congest May00-Oct00'!$A$1:$I$65536,COLUMN('[3]Congest May00-Oct00'!F$1:F$65536),FALSE)</f>
        <v>530.04</v>
      </c>
      <c r="R178" s="19">
        <f>VLOOKUP($A178,'[3]Congest May00-Oct00'!$A$1:$I$65536,COLUMN('[3]Congest May00-Oct00'!G$1:G$65536),FALSE)-VLOOKUP($E178,'[3]Congest May00-Oct00'!$A$1:$I$65536,COLUMN('[3]Congest May00-Oct00'!G$1:G$65536),FALSE)</f>
        <v>192.57</v>
      </c>
      <c r="S178" s="19">
        <f>VLOOKUP($A178,'[3]Congest May00-Oct00'!$A$1:$I$65536,COLUMN('[3]Congest May00-Oct00'!H$1:H$65536),FALSE)-VLOOKUP($E178,'[3]Congest May00-Oct00'!$A$1:$I$65536,COLUMN('[3]Congest May00-Oct00'!H$1:H$65536),FALSE)</f>
        <v>986.04</v>
      </c>
      <c r="T178" s="19">
        <f>VLOOKUP($A178,'[3]Congest May00-Oct00'!$A$1:$I$65536,COLUMN('[3]Congest May00-Oct00'!I$1:I$65536),FALSE)-VLOOKUP($E178,'[3]Congest May00-Oct00'!$A$1:$I$65536,COLUMN('[3]Congest May00-Oct00'!I$1:I$65536),FALSE)</f>
        <v>31.580000000000002</v>
      </c>
      <c r="U178" s="53">
        <f>VLOOKUP($A178,'[3]Congest Nov00-Apr01'!$A$1:$I$65536,COLUMN('[3]Congest Nov00-Apr01'!D$1:D$65536),FALSE)-VLOOKUP($E178,'[3]Congest Nov00-Apr01'!$A$1:$I$65536,COLUMN('[3]Congest Nov00-Apr01'!D$1:D$65536),FALSE)</f>
        <v>54.489999999999995</v>
      </c>
      <c r="V178" s="53">
        <f>VLOOKUP($A178,'[3]Congest Nov00-Apr01'!$A$1:$I$65536,COLUMN('[3]Congest Nov00-Apr01'!E$1:E$65536),FALSE)-VLOOKUP($E178,'[3]Congest Nov00-Apr01'!$A$1:$I$65536,COLUMN('[3]Congest Nov00-Apr01'!E$1:E$65536),FALSE)</f>
        <v>3.3299999999999992</v>
      </c>
      <c r="W178" s="53">
        <f>VLOOKUP($A178,'[3]Congest Nov00-Apr01'!$A$1:$I$65536,COLUMN('[3]Congest Nov00-Apr01'!F$1:F$65536),FALSE)-VLOOKUP($E178,'[3]Congest Nov00-Apr01'!$A$1:$I$65536,COLUMN('[3]Congest Nov00-Apr01'!F$1:F$65536),FALSE)</f>
        <v>31.620000000000008</v>
      </c>
      <c r="X178" s="53">
        <f>VLOOKUP($A178,'[3]Congest Nov00-Apr01'!$A$1:$I$65536,COLUMN('[3]Congest Nov00-Apr01'!G$1:G$65536),FALSE)-VLOOKUP($E178,'[3]Congest Nov00-Apr01'!$A$1:$I$65536,COLUMN('[3]Congest Nov00-Apr01'!G$1:G$65536),FALSE)</f>
        <v>25.820000000000004</v>
      </c>
      <c r="Y178" s="53">
        <f>VLOOKUP($A178,'[3]Congest Nov00-Apr01'!$A$1:$I$65536,COLUMN('[3]Congest Nov00-Apr01'!H$1:H$65536),FALSE)-VLOOKUP($E178,'[3]Congest Nov00-Apr01'!$A$1:$I$65536,COLUMN('[3]Congest Nov00-Apr01'!H$1:H$65536),FALSE)</f>
        <v>18.78</v>
      </c>
      <c r="Z178" s="53">
        <f>VLOOKUP($A178,'[3]Congest Nov00-Apr01'!$A$1:$I$65536,COLUMN('[3]Congest Nov00-Apr01'!I$1:I$65536),FALSE)-VLOOKUP($E178,'[3]Congest Nov00-Apr01'!$A$1:$I$65536,COLUMN('[3]Congest Nov00-Apr01'!I$1:I$65536),FALSE)</f>
        <v>63.220000000000006</v>
      </c>
      <c r="AA178" s="19">
        <f>VLOOKUP($A178,'[3]Congest May01-Oct01'!$A$1:$I$65536,COLUMN('[3]Congest May01-Oct01'!D$1:D$65536),FALSE)-VLOOKUP($E178,'[3]Congest May01-Oct01'!$A$1:$I$65536,COLUMN('[3]Congest May01-Oct01'!D$1:D$65536),FALSE)</f>
        <v>13.85</v>
      </c>
      <c r="AB178" s="19">
        <f>VLOOKUP($A178,'[3]Congest May01-Oct01'!$A$1:$I$65536,COLUMN('[3]Congest May01-Oct01'!E$1:E$65536),FALSE)-VLOOKUP($E178,'[3]Congest May01-Oct01'!$A$1:$I$65536,COLUMN('[3]Congest May01-Oct01'!E$1:E$65536),FALSE)</f>
        <v>63.360000000000007</v>
      </c>
      <c r="AC178" s="19">
        <f>VLOOKUP($A178,'[3]Congest May01-Oct01'!$A$1:$I$65536,COLUMN('[3]Congest May01-Oct01'!F$1:F$65536),FALSE)-VLOOKUP($E178,'[3]Congest May01-Oct01'!$A$1:$I$65536,COLUMN('[3]Congest May01-Oct01'!F$1:F$65536),FALSE)</f>
        <v>7.9</v>
      </c>
      <c r="AD178" s="19">
        <f>VLOOKUP($A178,'[3]Congest May01-Oct01'!$A$1:$I$65536,COLUMN('[3]Congest May01-Oct01'!G$1:G$65536),FALSE)-VLOOKUP($E178,'[3]Congest May01-Oct01'!$A$1:$I$65536,COLUMN('[3]Congest May01-Oct01'!G$1:G$65536),FALSE)</f>
        <v>26.01</v>
      </c>
      <c r="AE178" s="19">
        <f>VLOOKUP($A178,'[3]Congest May01-Oct01'!$A$1:$I$65536,COLUMN('[3]Congest May01-Oct01'!H$1:H$65536),FALSE)-VLOOKUP($E178,'[3]Congest May01-Oct01'!$A$1:$I$65536,COLUMN('[3]Congest May01-Oct01'!H$1:H$65536),FALSE)</f>
        <v>0.79</v>
      </c>
      <c r="AF178" s="19">
        <f>VLOOKUP($A178,'[3]Congest May01-Oct01'!$A$1:$I$65536,COLUMN('[3]Congest May01-Oct01'!I$1:I$65536),FALSE)-VLOOKUP($E178,'[3]Congest May01-Oct01'!$A$1:$I$65536,COLUMN('[3]Congest May01-Oct01'!I$1:I$65536),FALSE)</f>
        <v>0</v>
      </c>
      <c r="AG178" s="23">
        <f t="shared" si="15"/>
        <v>1325.9999999999998</v>
      </c>
      <c r="AI178" s="32">
        <v>6114.6</v>
      </c>
      <c r="AJ178" s="32">
        <f t="shared" si="19"/>
        <v>2238.2000000000007</v>
      </c>
      <c r="AK178" s="32">
        <f t="shared" si="21"/>
        <v>-3876.3999999999996</v>
      </c>
      <c r="AL178" s="32"/>
      <c r="AQ178" s="19"/>
    </row>
    <row r="179" spans="1:43" x14ac:dyDescent="0.25">
      <c r="A179" s="3">
        <v>24021</v>
      </c>
      <c r="B179" s="3" t="s">
        <v>64</v>
      </c>
      <c r="C179" s="3" t="str">
        <f>+VLOOKUP(A179,[3]Congest!$A$1:$C$65536,3,FALSE)</f>
        <v>MHK VL</v>
      </c>
      <c r="D179" s="3"/>
      <c r="E179" s="7">
        <v>24023</v>
      </c>
      <c r="F179" s="4" t="s">
        <v>104</v>
      </c>
      <c r="G179" s="3" t="str">
        <f>+VLOOKUP(E179,[3]Congest!$A$1:$C$65536,3,FALSE)</f>
        <v>MHK VL</v>
      </c>
      <c r="H179" s="7">
        <v>40</v>
      </c>
      <c r="I179" s="7">
        <v>40</v>
      </c>
      <c r="O179" s="57">
        <f>VLOOKUP($A179,'[3]Congest May00-Oct00'!$A$1:$I$65536,COLUMN('[3]Congest May00-Oct00'!D$1:D$65536),FALSE)-VLOOKUP($E179,'[3]Congest May00-Oct00'!$A$1:$I$65536,COLUMN('[3]Congest May00-Oct00'!D$1:D$65536),FALSE)</f>
        <v>176.42999999999972</v>
      </c>
      <c r="P179" s="19">
        <f>VLOOKUP($A179,'[3]Congest May00-Oct00'!$A$1:$I$65536,COLUMN('[3]Congest May00-Oct00'!E$1:E$65536),FALSE)-VLOOKUP($E179,'[3]Congest May00-Oct00'!$A$1:$I$65536,COLUMN('[3]Congest May00-Oct00'!E$1:E$65536),FALSE)</f>
        <v>79.06</v>
      </c>
      <c r="Q179" s="19">
        <f>VLOOKUP($A179,'[3]Congest May00-Oct00'!$A$1:$I$65536,COLUMN('[3]Congest May00-Oct00'!F$1:F$65536),FALSE)-VLOOKUP($E179,'[3]Congest May00-Oct00'!$A$1:$I$65536,COLUMN('[3]Congest May00-Oct00'!F$1:F$65536),FALSE)</f>
        <v>212.33999999999992</v>
      </c>
      <c r="R179" s="19">
        <f>VLOOKUP($A179,'[3]Congest May00-Oct00'!$A$1:$I$65536,COLUMN('[3]Congest May00-Oct00'!G$1:G$65536),FALSE)-VLOOKUP($E179,'[3]Congest May00-Oct00'!$A$1:$I$65536,COLUMN('[3]Congest May00-Oct00'!G$1:G$65536),FALSE)</f>
        <v>68.899999999999991</v>
      </c>
      <c r="S179" s="19">
        <f>VLOOKUP($A179,'[3]Congest May00-Oct00'!$A$1:$I$65536,COLUMN('[3]Congest May00-Oct00'!H$1:H$65536),FALSE)-VLOOKUP($E179,'[3]Congest May00-Oct00'!$A$1:$I$65536,COLUMN('[3]Congest May00-Oct00'!H$1:H$65536),FALSE)</f>
        <v>99.639999999999873</v>
      </c>
      <c r="T179" s="19">
        <f>VLOOKUP($A179,'[3]Congest May00-Oct00'!$A$1:$I$65536,COLUMN('[3]Congest May00-Oct00'!I$1:I$65536),FALSE)-VLOOKUP($E179,'[3]Congest May00-Oct00'!$A$1:$I$65536,COLUMN('[3]Congest May00-Oct00'!I$1:I$65536),FALSE)</f>
        <v>5.4899999999999984</v>
      </c>
      <c r="U179" s="53">
        <f>VLOOKUP($A179,'[3]Congest Nov00-Apr01'!$A$1:$I$65536,COLUMN('[3]Congest Nov00-Apr01'!D$1:D$65536),FALSE)-VLOOKUP($E179,'[3]Congest Nov00-Apr01'!$A$1:$I$65536,COLUMN('[3]Congest Nov00-Apr01'!D$1:D$65536),FALSE)</f>
        <v>14.729999999999983</v>
      </c>
      <c r="V179" s="53">
        <f>VLOOKUP($A179,'[3]Congest Nov00-Apr01'!$A$1:$I$65536,COLUMN('[3]Congest Nov00-Apr01'!E$1:E$65536),FALSE)-VLOOKUP($E179,'[3]Congest Nov00-Apr01'!$A$1:$I$65536,COLUMN('[3]Congest Nov00-Apr01'!E$1:E$65536),FALSE)</f>
        <v>6.8699999999999992</v>
      </c>
      <c r="W179" s="53">
        <f>VLOOKUP($A179,'[3]Congest Nov00-Apr01'!$A$1:$I$65536,COLUMN('[3]Congest Nov00-Apr01'!F$1:F$65536),FALSE)-VLOOKUP($E179,'[3]Congest Nov00-Apr01'!$A$1:$I$65536,COLUMN('[3]Congest Nov00-Apr01'!F$1:F$65536),FALSE)</f>
        <v>31.350000000000009</v>
      </c>
      <c r="X179" s="53">
        <f>VLOOKUP($A179,'[3]Congest Nov00-Apr01'!$A$1:$I$65536,COLUMN('[3]Congest Nov00-Apr01'!G$1:G$65536),FALSE)-VLOOKUP($E179,'[3]Congest Nov00-Apr01'!$A$1:$I$65536,COLUMN('[3]Congest Nov00-Apr01'!G$1:G$65536),FALSE)</f>
        <v>27.150000000000002</v>
      </c>
      <c r="Y179" s="53">
        <f>VLOOKUP($A179,'[3]Congest Nov00-Apr01'!$A$1:$I$65536,COLUMN('[3]Congest Nov00-Apr01'!H$1:H$65536),FALSE)-VLOOKUP($E179,'[3]Congest Nov00-Apr01'!$A$1:$I$65536,COLUMN('[3]Congest Nov00-Apr01'!H$1:H$65536),FALSE)</f>
        <v>22.66</v>
      </c>
      <c r="Z179" s="53">
        <f>VLOOKUP($A179,'[3]Congest Nov00-Apr01'!$A$1:$I$65536,COLUMN('[3]Congest Nov00-Apr01'!I$1:I$65536),FALSE)-VLOOKUP($E179,'[3]Congest Nov00-Apr01'!$A$1:$I$65536,COLUMN('[3]Congest Nov00-Apr01'!I$1:I$65536),FALSE)</f>
        <v>11.180000000000007</v>
      </c>
      <c r="AA179" s="19">
        <f>VLOOKUP($A179,'[3]Congest May01-Oct01'!$A$1:$I$65536,COLUMN('[3]Congest May01-Oct01'!D$1:D$65536),FALSE)-VLOOKUP($E179,'[3]Congest May01-Oct01'!$A$1:$I$65536,COLUMN('[3]Congest May01-Oct01'!D$1:D$65536),FALSE)</f>
        <v>2.3499999999999996</v>
      </c>
      <c r="AB179" s="19">
        <f>VLOOKUP($A179,'[3]Congest May01-Oct01'!$A$1:$I$65536,COLUMN('[3]Congest May01-Oct01'!E$1:E$65536),FALSE)-VLOOKUP($E179,'[3]Congest May01-Oct01'!$A$1:$I$65536,COLUMN('[3]Congest May01-Oct01'!E$1:E$65536),FALSE)</f>
        <v>10.000000000000007</v>
      </c>
      <c r="AC179" s="19">
        <f>VLOOKUP($A179,'[3]Congest May01-Oct01'!$A$1:$I$65536,COLUMN('[3]Congest May01-Oct01'!F$1:F$65536),FALSE)-VLOOKUP($E179,'[3]Congest May01-Oct01'!$A$1:$I$65536,COLUMN('[3]Congest May01-Oct01'!F$1:F$65536),FALSE)</f>
        <v>0.77000000000000046</v>
      </c>
      <c r="AD179" s="19">
        <f>VLOOKUP($A179,'[3]Congest May01-Oct01'!$A$1:$I$65536,COLUMN('[3]Congest May01-Oct01'!G$1:G$65536),FALSE)-VLOOKUP($E179,'[3]Congest May01-Oct01'!$A$1:$I$65536,COLUMN('[3]Congest May01-Oct01'!G$1:G$65536),FALSE)</f>
        <v>22.82</v>
      </c>
      <c r="AE179" s="19">
        <f>VLOOKUP($A179,'[3]Congest May01-Oct01'!$A$1:$I$65536,COLUMN('[3]Congest May01-Oct01'!H$1:H$65536),FALSE)-VLOOKUP($E179,'[3]Congest May01-Oct01'!$A$1:$I$65536,COLUMN('[3]Congest May01-Oct01'!H$1:H$65536),FALSE)</f>
        <v>7.0000000000000062E-2</v>
      </c>
      <c r="AF179" s="19">
        <f>VLOOKUP($A179,'[3]Congest May01-Oct01'!$A$1:$I$65536,COLUMN('[3]Congest May01-Oct01'!I$1:I$65536),FALSE)-VLOOKUP($E179,'[3]Congest May01-Oct01'!$A$1:$I$65536,COLUMN('[3]Congest May01-Oct01'!I$1:I$65536),FALSE)</f>
        <v>0.94</v>
      </c>
      <c r="AG179" s="23">
        <f t="shared" si="15"/>
        <v>255.00999999999988</v>
      </c>
      <c r="AI179" s="32">
        <v>1145.5999999999999</v>
      </c>
      <c r="AJ179" s="32">
        <f t="shared" si="19"/>
        <v>1440.4000000000005</v>
      </c>
      <c r="AK179" s="32">
        <f t="shared" si="21"/>
        <v>294.80000000000064</v>
      </c>
      <c r="AL179" s="32"/>
      <c r="AQ179" s="19"/>
    </row>
    <row r="180" spans="1:43" x14ac:dyDescent="0.25">
      <c r="A180" s="3">
        <v>24024</v>
      </c>
      <c r="B180" s="3" t="s">
        <v>94</v>
      </c>
      <c r="C180" s="3" t="str">
        <f>+VLOOKUP(A180,[3]Congest!$A$1:$C$65536,3,FALSE)</f>
        <v>GENESE</v>
      </c>
      <c r="D180" s="3"/>
      <c r="E180" s="7">
        <v>23646</v>
      </c>
      <c r="F180" s="4" t="s">
        <v>43</v>
      </c>
      <c r="G180" s="3" t="str">
        <f>+VLOOKUP(E180,[3]Congest!$A$1:$C$65536,3,FALSE)</f>
        <v>WEST</v>
      </c>
      <c r="H180" s="7">
        <v>20</v>
      </c>
      <c r="I180" s="7">
        <v>20</v>
      </c>
      <c r="O180" s="57">
        <f>VLOOKUP($A180,'[3]Congest May00-Oct00'!$A$1:$I$65536,COLUMN('[3]Congest May00-Oct00'!D$1:D$65536),FALSE)-VLOOKUP($E180,'[3]Congest May00-Oct00'!$A$1:$I$65536,COLUMN('[3]Congest May00-Oct00'!D$1:D$65536),FALSE)</f>
        <v>158.97999999999979</v>
      </c>
      <c r="P180" s="19">
        <f>VLOOKUP($A180,'[3]Congest May00-Oct00'!$A$1:$I$65536,COLUMN('[3]Congest May00-Oct00'!E$1:E$65536),FALSE)-VLOOKUP($E180,'[3]Congest May00-Oct00'!$A$1:$I$65536,COLUMN('[3]Congest May00-Oct00'!E$1:E$65536),FALSE)</f>
        <v>880.81999999999971</v>
      </c>
      <c r="Q180" s="19">
        <f>VLOOKUP($A180,'[3]Congest May00-Oct00'!$A$1:$I$65536,COLUMN('[3]Congest May00-Oct00'!F$1:F$65536),FALSE)-VLOOKUP($E180,'[3]Congest May00-Oct00'!$A$1:$I$65536,COLUMN('[3]Congest May00-Oct00'!F$1:F$65536),FALSE)</f>
        <v>1079.7500000000005</v>
      </c>
      <c r="R180" s="19">
        <f>VLOOKUP($A180,'[3]Congest May00-Oct00'!$A$1:$I$65536,COLUMN('[3]Congest May00-Oct00'!G$1:G$65536),FALSE)-VLOOKUP($E180,'[3]Congest May00-Oct00'!$A$1:$I$65536,COLUMN('[3]Congest May00-Oct00'!G$1:G$65536),FALSE)</f>
        <v>1493.18</v>
      </c>
      <c r="S180" s="19">
        <f>VLOOKUP($A180,'[3]Congest May00-Oct00'!$A$1:$I$65536,COLUMN('[3]Congest May00-Oct00'!H$1:H$65536),FALSE)-VLOOKUP($E180,'[3]Congest May00-Oct00'!$A$1:$I$65536,COLUMN('[3]Congest May00-Oct00'!H$1:H$65536),FALSE)</f>
        <v>44.370000000000061</v>
      </c>
      <c r="T180" s="19">
        <f>VLOOKUP($A180,'[3]Congest May00-Oct00'!$A$1:$I$65536,COLUMN('[3]Congest May00-Oct00'!I$1:I$65536),FALSE)-VLOOKUP($E180,'[3]Congest May00-Oct00'!$A$1:$I$65536,COLUMN('[3]Congest May00-Oct00'!I$1:I$65536),FALSE)</f>
        <v>30.740000000000009</v>
      </c>
      <c r="U180" s="53">
        <f>VLOOKUP($A180,'[3]Congest Nov00-Apr01'!$A$1:$I$65536,COLUMN('[3]Congest Nov00-Apr01'!D$1:D$65536),FALSE)-VLOOKUP($E180,'[3]Congest Nov00-Apr01'!$A$1:$I$65536,COLUMN('[3]Congest Nov00-Apr01'!D$1:D$65536),FALSE)</f>
        <v>59.059999999999889</v>
      </c>
      <c r="V180" s="53">
        <f>VLOOKUP($A180,'[3]Congest Nov00-Apr01'!$A$1:$I$65536,COLUMN('[3]Congest Nov00-Apr01'!E$1:E$65536),FALSE)-VLOOKUP($E180,'[3]Congest Nov00-Apr01'!$A$1:$I$65536,COLUMN('[3]Congest Nov00-Apr01'!E$1:E$65536),FALSE)</f>
        <v>5.0500000000000256</v>
      </c>
      <c r="W180" s="53">
        <f>VLOOKUP($A180,'[3]Congest Nov00-Apr01'!$A$1:$I$65536,COLUMN('[3]Congest Nov00-Apr01'!F$1:F$65536),FALSE)-VLOOKUP($E180,'[3]Congest Nov00-Apr01'!$A$1:$I$65536,COLUMN('[3]Congest Nov00-Apr01'!F$1:F$65536),FALSE)</f>
        <v>70</v>
      </c>
      <c r="X180" s="53">
        <f>VLOOKUP($A180,'[3]Congest Nov00-Apr01'!$A$1:$I$65536,COLUMN('[3]Congest Nov00-Apr01'!G$1:G$65536),FALSE)-VLOOKUP($E180,'[3]Congest Nov00-Apr01'!$A$1:$I$65536,COLUMN('[3]Congest Nov00-Apr01'!G$1:G$65536),FALSE)</f>
        <v>38.75</v>
      </c>
      <c r="Y180" s="53">
        <f>VLOOKUP($A180,'[3]Congest Nov00-Apr01'!$A$1:$I$65536,COLUMN('[3]Congest Nov00-Apr01'!H$1:H$65536),FALSE)-VLOOKUP($E180,'[3]Congest Nov00-Apr01'!$A$1:$I$65536,COLUMN('[3]Congest Nov00-Apr01'!H$1:H$65536),FALSE)</f>
        <v>53.859999999999957</v>
      </c>
      <c r="Z180" s="53">
        <f>VLOOKUP($A180,'[3]Congest Nov00-Apr01'!$A$1:$I$65536,COLUMN('[3]Congest Nov00-Apr01'!I$1:I$65536),FALSE)-VLOOKUP($E180,'[3]Congest Nov00-Apr01'!$A$1:$I$65536,COLUMN('[3]Congest Nov00-Apr01'!I$1:I$65536),FALSE)</f>
        <v>13.810000000000002</v>
      </c>
      <c r="AA180" s="19">
        <f>VLOOKUP($A180,'[3]Congest May01-Oct01'!$A$1:$I$65536,COLUMN('[3]Congest May01-Oct01'!D$1:D$65536),FALSE)-VLOOKUP($E180,'[3]Congest May01-Oct01'!$A$1:$I$65536,COLUMN('[3]Congest May01-Oct01'!D$1:D$65536),FALSE)</f>
        <v>-51.460000000000008</v>
      </c>
      <c r="AB180" s="19">
        <f>VLOOKUP($A180,'[3]Congest May01-Oct01'!$A$1:$I$65536,COLUMN('[3]Congest May01-Oct01'!E$1:E$65536),FALSE)-VLOOKUP($E180,'[3]Congest May01-Oct01'!$A$1:$I$65536,COLUMN('[3]Congest May01-Oct01'!E$1:E$65536),FALSE)</f>
        <v>59.230000000000004</v>
      </c>
      <c r="AC180" s="19">
        <f>VLOOKUP($A180,'[3]Congest May01-Oct01'!$A$1:$I$65536,COLUMN('[3]Congest May01-Oct01'!F$1:F$65536),FALSE)-VLOOKUP($E180,'[3]Congest May01-Oct01'!$A$1:$I$65536,COLUMN('[3]Congest May01-Oct01'!F$1:F$65536),FALSE)</f>
        <v>13.29000000000002</v>
      </c>
      <c r="AD180" s="19">
        <f>VLOOKUP($A180,'[3]Congest May01-Oct01'!$A$1:$I$65536,COLUMN('[3]Congest May01-Oct01'!G$1:G$65536),FALSE)-VLOOKUP($E180,'[3]Congest May01-Oct01'!$A$1:$I$65536,COLUMN('[3]Congest May01-Oct01'!G$1:G$65536),FALSE)</f>
        <v>223.02999999999992</v>
      </c>
      <c r="AE180" s="19">
        <f>VLOOKUP($A180,'[3]Congest May01-Oct01'!$A$1:$I$65536,COLUMN('[3]Congest May01-Oct01'!H$1:H$65536),FALSE)-VLOOKUP($E180,'[3]Congest May01-Oct01'!$A$1:$I$65536,COLUMN('[3]Congest May01-Oct01'!H$1:H$65536),FALSE)</f>
        <v>0</v>
      </c>
      <c r="AF180" s="19">
        <f>VLOOKUP($A180,'[3]Congest May01-Oct01'!$A$1:$I$65536,COLUMN('[3]Congest May01-Oct01'!I$1:I$65536),FALSE)-VLOOKUP($E180,'[3]Congest May01-Oct01'!$A$1:$I$65536,COLUMN('[3]Congest May01-Oct01'!I$1:I$65536),FALSE)</f>
        <v>1.46</v>
      </c>
      <c r="AG180" s="23">
        <f t="shared" si="15"/>
        <v>559.7299999999999</v>
      </c>
      <c r="AI180" s="32">
        <v>35678.800000000003</v>
      </c>
      <c r="AJ180" s="32">
        <f t="shared" si="19"/>
        <v>4881.7999999999984</v>
      </c>
      <c r="AK180" s="32">
        <f t="shared" si="21"/>
        <v>-30797.000000000004</v>
      </c>
      <c r="AL180" s="32"/>
      <c r="AQ180" s="19"/>
    </row>
    <row r="181" spans="1:43" x14ac:dyDescent="0.25">
      <c r="A181" s="3">
        <v>24024</v>
      </c>
      <c r="B181" s="3" t="s">
        <v>94</v>
      </c>
      <c r="C181" s="3" t="str">
        <f>+VLOOKUP(A181,[3]Congest!$A$1:$C$65536,3,FALSE)</f>
        <v>GENESE</v>
      </c>
      <c r="D181" s="3"/>
      <c r="E181" s="7">
        <v>23856</v>
      </c>
      <c r="F181" s="4" t="s">
        <v>40</v>
      </c>
      <c r="G181" s="3" t="str">
        <f>+VLOOKUP(E181,[3]Congest!$A$1:$C$65536,3,FALSE)</f>
        <v>CENTRL</v>
      </c>
      <c r="H181" s="9">
        <v>40</v>
      </c>
      <c r="I181" s="9">
        <v>40</v>
      </c>
      <c r="O181" s="57">
        <f>VLOOKUP($A181,'[3]Congest May00-Oct00'!$A$1:$I$65536,COLUMN('[3]Congest May00-Oct00'!D$1:D$65536),FALSE)-VLOOKUP($E181,'[3]Congest May00-Oct00'!$A$1:$I$65536,COLUMN('[3]Congest May00-Oct00'!D$1:D$65536),FALSE)</f>
        <v>-49.620000000000118</v>
      </c>
      <c r="P181" s="19">
        <f>VLOOKUP($A181,'[3]Congest May00-Oct00'!$A$1:$I$65536,COLUMN('[3]Congest May00-Oct00'!E$1:E$65536),FALSE)-VLOOKUP($E181,'[3]Congest May00-Oct00'!$A$1:$I$65536,COLUMN('[3]Congest May00-Oct00'!E$1:E$65536),FALSE)</f>
        <v>-804.90000000000009</v>
      </c>
      <c r="Q181" s="19">
        <f>VLOOKUP($A181,'[3]Congest May00-Oct00'!$A$1:$I$65536,COLUMN('[3]Congest May00-Oct00'!F$1:F$65536),FALSE)-VLOOKUP($E181,'[3]Congest May00-Oct00'!$A$1:$I$65536,COLUMN('[3]Congest May00-Oct00'!F$1:F$65536),FALSE)</f>
        <v>657.45000000000027</v>
      </c>
      <c r="R181" s="19">
        <f>VLOOKUP($A181,'[3]Congest May00-Oct00'!$A$1:$I$65536,COLUMN('[3]Congest May00-Oct00'!G$1:G$65536),FALSE)-VLOOKUP($E181,'[3]Congest May00-Oct00'!$A$1:$I$65536,COLUMN('[3]Congest May00-Oct00'!G$1:G$65536),FALSE)</f>
        <v>-61.980000000000018</v>
      </c>
      <c r="S181" s="19">
        <f>VLOOKUP($A181,'[3]Congest May00-Oct00'!$A$1:$I$65536,COLUMN('[3]Congest May00-Oct00'!H$1:H$65536),FALSE)-VLOOKUP($E181,'[3]Congest May00-Oct00'!$A$1:$I$65536,COLUMN('[3]Congest May00-Oct00'!H$1:H$65536),FALSE)</f>
        <v>-76.439999999999941</v>
      </c>
      <c r="T181" s="19">
        <f>VLOOKUP($A181,'[3]Congest May00-Oct00'!$A$1:$I$65536,COLUMN('[3]Congest May00-Oct00'!I$1:I$65536),FALSE)-VLOOKUP($E181,'[3]Congest May00-Oct00'!$A$1:$I$65536,COLUMN('[3]Congest May00-Oct00'!I$1:I$65536),FALSE)</f>
        <v>225.81</v>
      </c>
      <c r="U181" s="53">
        <f>VLOOKUP($A181,'[3]Congest Nov00-Apr01'!$A$1:$I$65536,COLUMN('[3]Congest Nov00-Apr01'!D$1:D$65536),FALSE)-VLOOKUP($E181,'[3]Congest Nov00-Apr01'!$A$1:$I$65536,COLUMN('[3]Congest Nov00-Apr01'!D$1:D$65536),FALSE)</f>
        <v>-85.900000000000091</v>
      </c>
      <c r="V181" s="53">
        <f>VLOOKUP($A181,'[3]Congest Nov00-Apr01'!$A$1:$I$65536,COLUMN('[3]Congest Nov00-Apr01'!E$1:E$65536),FALSE)-VLOOKUP($E181,'[3]Congest Nov00-Apr01'!$A$1:$I$65536,COLUMN('[3]Congest Nov00-Apr01'!E$1:E$65536),FALSE)</f>
        <v>-21.019999999999982</v>
      </c>
      <c r="W181" s="53">
        <f>VLOOKUP($A181,'[3]Congest Nov00-Apr01'!$A$1:$I$65536,COLUMN('[3]Congest Nov00-Apr01'!F$1:F$65536),FALSE)-VLOOKUP($E181,'[3]Congest Nov00-Apr01'!$A$1:$I$65536,COLUMN('[3]Congest Nov00-Apr01'!F$1:F$65536),FALSE)</f>
        <v>-107.51000000000016</v>
      </c>
      <c r="X181" s="53">
        <f>VLOOKUP($A181,'[3]Congest Nov00-Apr01'!$A$1:$I$65536,COLUMN('[3]Congest Nov00-Apr01'!G$1:G$65536),FALSE)-VLOOKUP($E181,'[3]Congest Nov00-Apr01'!$A$1:$I$65536,COLUMN('[3]Congest Nov00-Apr01'!G$1:G$65536),FALSE)</f>
        <v>-60.40999999999994</v>
      </c>
      <c r="Y181" s="53">
        <f>VLOOKUP($A181,'[3]Congest Nov00-Apr01'!$A$1:$I$65536,COLUMN('[3]Congest Nov00-Apr01'!H$1:H$65536),FALSE)-VLOOKUP($E181,'[3]Congest Nov00-Apr01'!$A$1:$I$65536,COLUMN('[3]Congest Nov00-Apr01'!H$1:H$65536),FALSE)</f>
        <v>-93.079999999999984</v>
      </c>
      <c r="Z181" s="53">
        <f>VLOOKUP($A181,'[3]Congest Nov00-Apr01'!$A$1:$I$65536,COLUMN('[3]Congest Nov00-Apr01'!I$1:I$65536),FALSE)-VLOOKUP($E181,'[3]Congest Nov00-Apr01'!$A$1:$I$65536,COLUMN('[3]Congest Nov00-Apr01'!I$1:I$65536),FALSE)</f>
        <v>-22.409999999999997</v>
      </c>
      <c r="AA181" s="19">
        <f>VLOOKUP($A181,'[3]Congest May01-Oct01'!$A$1:$I$65536,COLUMN('[3]Congest May01-Oct01'!D$1:D$65536),FALSE)-VLOOKUP($E181,'[3]Congest May01-Oct01'!$A$1:$I$65536,COLUMN('[3]Congest May01-Oct01'!D$1:D$65536),FALSE)</f>
        <v>-39.569999999999993</v>
      </c>
      <c r="AB181" s="19">
        <f>VLOOKUP($A181,'[3]Congest May01-Oct01'!$A$1:$I$65536,COLUMN('[3]Congest May01-Oct01'!E$1:E$65536),FALSE)-VLOOKUP($E181,'[3]Congest May01-Oct01'!$A$1:$I$65536,COLUMN('[3]Congest May01-Oct01'!E$1:E$65536),FALSE)</f>
        <v>-57.359999999999943</v>
      </c>
      <c r="AC181" s="19">
        <f>VLOOKUP($A181,'[3]Congest May01-Oct01'!$A$1:$I$65536,COLUMN('[3]Congest May01-Oct01'!F$1:F$65536),FALSE)-VLOOKUP($E181,'[3]Congest May01-Oct01'!$A$1:$I$65536,COLUMN('[3]Congest May01-Oct01'!F$1:F$65536),FALSE)</f>
        <v>-46.469999999999985</v>
      </c>
      <c r="AD181" s="19">
        <f>VLOOKUP($A181,'[3]Congest May01-Oct01'!$A$1:$I$65536,COLUMN('[3]Congest May01-Oct01'!G$1:G$65536),FALSE)-VLOOKUP($E181,'[3]Congest May01-Oct01'!$A$1:$I$65536,COLUMN('[3]Congest May01-Oct01'!G$1:G$65536),FALSE)</f>
        <v>-41.730000000000018</v>
      </c>
      <c r="AE181" s="19">
        <f>VLOOKUP($A181,'[3]Congest May01-Oct01'!$A$1:$I$65536,COLUMN('[3]Congest May01-Oct01'!H$1:H$65536),FALSE)-VLOOKUP($E181,'[3]Congest May01-Oct01'!$A$1:$I$65536,COLUMN('[3]Congest May01-Oct01'!H$1:H$65536),FALSE)</f>
        <v>0</v>
      </c>
      <c r="AF181" s="19">
        <f>VLOOKUP($A181,'[3]Congest May01-Oct01'!$A$1:$I$65536,COLUMN('[3]Congest May01-Oct01'!I$1:I$65536),FALSE)-VLOOKUP($E181,'[3]Congest May01-Oct01'!$A$1:$I$65536,COLUMN('[3]Congest May01-Oct01'!I$1:I$65536),FALSE)</f>
        <v>8.2800000000000011</v>
      </c>
      <c r="AG181" s="23">
        <f t="shared" si="15"/>
        <v>-426.09000000000003</v>
      </c>
      <c r="AI181" s="32">
        <v>-4329.8</v>
      </c>
      <c r="AJ181" s="32">
        <f t="shared" si="19"/>
        <v>-7405.1999999999971</v>
      </c>
      <c r="AK181" s="32">
        <f t="shared" si="21"/>
        <v>-3075.3999999999969</v>
      </c>
      <c r="AL181" s="32"/>
      <c r="AQ181" s="19"/>
    </row>
    <row r="182" spans="1:43" x14ac:dyDescent="0.25">
      <c r="A182" s="3">
        <v>24026</v>
      </c>
      <c r="B182" s="3" t="s">
        <v>95</v>
      </c>
      <c r="C182" s="3" t="str">
        <f>+VLOOKUP(A182,[3]Congest!$A$1:$C$65536,3,FALSE)</f>
        <v>WEST</v>
      </c>
      <c r="D182" s="3"/>
      <c r="E182" s="7">
        <v>23791</v>
      </c>
      <c r="F182" s="4" t="s">
        <v>69</v>
      </c>
      <c r="G182" s="3" t="str">
        <f>+VLOOKUP(E182,[3]Congest!$A$1:$C$65536,3,FALSE)</f>
        <v>WEST</v>
      </c>
      <c r="H182" s="9">
        <v>40</v>
      </c>
      <c r="I182" s="9">
        <v>40</v>
      </c>
      <c r="O182" s="57">
        <f>VLOOKUP($A182,'[3]Congest May00-Oct00'!$A$1:$I$65536,COLUMN('[3]Congest May00-Oct00'!D$1:D$65536),FALSE)-VLOOKUP($E182,'[3]Congest May00-Oct00'!$A$1:$I$65536,COLUMN('[3]Congest May00-Oct00'!D$1:D$65536),FALSE)</f>
        <v>-24.190000000000055</v>
      </c>
      <c r="P182" s="19">
        <f>VLOOKUP($A182,'[3]Congest May00-Oct00'!$A$1:$I$65536,COLUMN('[3]Congest May00-Oct00'!E$1:E$65536),FALSE)-VLOOKUP($E182,'[3]Congest May00-Oct00'!$A$1:$I$65536,COLUMN('[3]Congest May00-Oct00'!E$1:E$65536),FALSE)</f>
        <v>187.87999999999965</v>
      </c>
      <c r="Q182" s="19">
        <f>VLOOKUP($A182,'[3]Congest May00-Oct00'!$A$1:$I$65536,COLUMN('[3]Congest May00-Oct00'!F$1:F$65536),FALSE)-VLOOKUP($E182,'[3]Congest May00-Oct00'!$A$1:$I$65536,COLUMN('[3]Congest May00-Oct00'!F$1:F$65536),FALSE)</f>
        <v>71.139999999999873</v>
      </c>
      <c r="R182" s="19">
        <f>VLOOKUP($A182,'[3]Congest May00-Oct00'!$A$1:$I$65536,COLUMN('[3]Congest May00-Oct00'!G$1:G$65536),FALSE)-VLOOKUP($E182,'[3]Congest May00-Oct00'!$A$1:$I$65536,COLUMN('[3]Congest May00-Oct00'!G$1:G$65536),FALSE)</f>
        <v>-78.409999999999854</v>
      </c>
      <c r="S182" s="19">
        <f>VLOOKUP($A182,'[3]Congest May00-Oct00'!$A$1:$I$65536,COLUMN('[3]Congest May00-Oct00'!H$1:H$65536),FALSE)-VLOOKUP($E182,'[3]Congest May00-Oct00'!$A$1:$I$65536,COLUMN('[3]Congest May00-Oct00'!H$1:H$65536),FALSE)</f>
        <v>-3.6900000000001114</v>
      </c>
      <c r="T182" s="19">
        <f>VLOOKUP($A182,'[3]Congest May00-Oct00'!$A$1:$I$65536,COLUMN('[3]Congest May00-Oct00'!I$1:I$65536),FALSE)-VLOOKUP($E182,'[3]Congest May00-Oct00'!$A$1:$I$65536,COLUMN('[3]Congest May00-Oct00'!I$1:I$65536),FALSE)</f>
        <v>-1.1099999999999852</v>
      </c>
      <c r="U182" s="53">
        <f>VLOOKUP($A182,'[3]Congest Nov00-Apr01'!$A$1:$I$65536,COLUMN('[3]Congest Nov00-Apr01'!D$1:D$65536),FALSE)-VLOOKUP($E182,'[3]Congest Nov00-Apr01'!$A$1:$I$65536,COLUMN('[3]Congest Nov00-Apr01'!D$1:D$65536),FALSE)</f>
        <v>-6.4500000000001023</v>
      </c>
      <c r="V182" s="53">
        <f>VLOOKUP($A182,'[3]Congest Nov00-Apr01'!$A$1:$I$65536,COLUMN('[3]Congest Nov00-Apr01'!E$1:E$65536),FALSE)-VLOOKUP($E182,'[3]Congest Nov00-Apr01'!$A$1:$I$65536,COLUMN('[3]Congest Nov00-Apr01'!E$1:E$65536),FALSE)</f>
        <v>-0.77000000000002444</v>
      </c>
      <c r="W182" s="53">
        <f>VLOOKUP($A182,'[3]Congest Nov00-Apr01'!$A$1:$I$65536,COLUMN('[3]Congest Nov00-Apr01'!F$1:F$65536),FALSE)-VLOOKUP($E182,'[3]Congest Nov00-Apr01'!$A$1:$I$65536,COLUMN('[3]Congest Nov00-Apr01'!F$1:F$65536),FALSE)</f>
        <v>-7.1699999999998454</v>
      </c>
      <c r="X182" s="53">
        <f>VLOOKUP($A182,'[3]Congest Nov00-Apr01'!$A$1:$I$65536,COLUMN('[3]Congest Nov00-Apr01'!G$1:G$65536),FALSE)-VLOOKUP($E182,'[3]Congest Nov00-Apr01'!$A$1:$I$65536,COLUMN('[3]Congest Nov00-Apr01'!G$1:G$65536),FALSE)</f>
        <v>-4.3300000000000409</v>
      </c>
      <c r="Y182" s="53">
        <f>VLOOKUP($A182,'[3]Congest Nov00-Apr01'!$A$1:$I$65536,COLUMN('[3]Congest Nov00-Apr01'!H$1:H$65536),FALSE)-VLOOKUP($E182,'[3]Congest Nov00-Apr01'!$A$1:$I$65536,COLUMN('[3]Congest Nov00-Apr01'!H$1:H$65536),FALSE)</f>
        <v>-5.9999999999999432</v>
      </c>
      <c r="Z182" s="53">
        <f>VLOOKUP($A182,'[3]Congest Nov00-Apr01'!$A$1:$I$65536,COLUMN('[3]Congest Nov00-Apr01'!I$1:I$65536),FALSE)-VLOOKUP($E182,'[3]Congest Nov00-Apr01'!$A$1:$I$65536,COLUMN('[3]Congest Nov00-Apr01'!I$1:I$65536),FALSE)</f>
        <v>-1.3599999999999994</v>
      </c>
      <c r="AA182" s="19">
        <f>VLOOKUP($A182,'[3]Congest May01-Oct01'!$A$1:$I$65536,COLUMN('[3]Congest May01-Oct01'!D$1:D$65536),FALSE)-VLOOKUP($E182,'[3]Congest May01-Oct01'!$A$1:$I$65536,COLUMN('[3]Congest May01-Oct01'!D$1:D$65536),FALSE)</f>
        <v>-23.65000000000002</v>
      </c>
      <c r="AB182" s="19">
        <f>VLOOKUP($A182,'[3]Congest May01-Oct01'!$A$1:$I$65536,COLUMN('[3]Congest May01-Oct01'!E$1:E$65536),FALSE)-VLOOKUP($E182,'[3]Congest May01-Oct01'!$A$1:$I$65536,COLUMN('[3]Congest May01-Oct01'!E$1:E$65536),FALSE)</f>
        <v>-11.489999999999981</v>
      </c>
      <c r="AC182" s="19">
        <f>VLOOKUP($A182,'[3]Congest May01-Oct01'!$A$1:$I$65536,COLUMN('[3]Congest May01-Oct01'!F$1:F$65536),FALSE)-VLOOKUP($E182,'[3]Congest May01-Oct01'!$A$1:$I$65536,COLUMN('[3]Congest May01-Oct01'!F$1:F$65536),FALSE)</f>
        <v>-2.2799999999999869</v>
      </c>
      <c r="AD182" s="19">
        <f>VLOOKUP($A182,'[3]Congest May01-Oct01'!$A$1:$I$65536,COLUMN('[3]Congest May01-Oct01'!G$1:G$65536),FALSE)-VLOOKUP($E182,'[3]Congest May01-Oct01'!$A$1:$I$65536,COLUMN('[3]Congest May01-Oct01'!G$1:G$65536),FALSE)</f>
        <v>11.97999999999999</v>
      </c>
      <c r="AE182" s="19">
        <f>VLOOKUP($A182,'[3]Congest May01-Oct01'!$A$1:$I$65536,COLUMN('[3]Congest May01-Oct01'!H$1:H$65536),FALSE)-VLOOKUP($E182,'[3]Congest May01-Oct01'!$A$1:$I$65536,COLUMN('[3]Congest May01-Oct01'!H$1:H$65536),FALSE)</f>
        <v>0</v>
      </c>
      <c r="AF182" s="19">
        <f>VLOOKUP($A182,'[3]Congest May01-Oct01'!$A$1:$I$65536,COLUMN('[3]Congest May01-Oct01'!I$1:I$65536),FALSE)-VLOOKUP($E182,'[3]Congest May01-Oct01'!$A$1:$I$65536,COLUMN('[3]Congest May01-Oct01'!I$1:I$65536),FALSE)</f>
        <v>-9.9999999999997868E-3</v>
      </c>
      <c r="AG182" s="23">
        <f t="shared" si="15"/>
        <v>-56.32000000000005</v>
      </c>
      <c r="AI182" s="32">
        <v>-7045.4</v>
      </c>
      <c r="AJ182" s="32">
        <f t="shared" si="19"/>
        <v>-1017.5999999999999</v>
      </c>
      <c r="AK182" s="32">
        <f t="shared" si="21"/>
        <v>6027.7999999999993</v>
      </c>
      <c r="AL182" s="32"/>
      <c r="AQ182" s="19"/>
    </row>
    <row r="183" spans="1:43" x14ac:dyDescent="0.25">
      <c r="A183" s="3">
        <v>24042</v>
      </c>
      <c r="B183" s="3" t="s">
        <v>118</v>
      </c>
      <c r="C183" s="3" t="str">
        <f>+VLOOKUP(A183,[3]Congest!$A$1:$C$65536,3,FALSE)</f>
        <v>CENTRL</v>
      </c>
      <c r="D183" s="3"/>
      <c r="E183" s="7">
        <v>23644</v>
      </c>
      <c r="F183" s="4" t="s">
        <v>80</v>
      </c>
      <c r="G183" s="3" t="str">
        <f>+VLOOKUP(E183,[3]Congest!$A$1:$C$65536,3,FALSE)</f>
        <v>NORTH</v>
      </c>
      <c r="H183" s="7">
        <v>5</v>
      </c>
      <c r="I183" s="7">
        <v>5</v>
      </c>
      <c r="O183" s="57">
        <f>VLOOKUP($A183,'[3]Congest May00-Oct00'!$A$1:$I$65536,COLUMN('[3]Congest May00-Oct00'!D$1:D$65536),FALSE)-VLOOKUP($E183,'[3]Congest May00-Oct00'!$A$1:$I$65536,COLUMN('[3]Congest May00-Oct00'!D$1:D$65536),FALSE)</f>
        <v>129.76999999999998</v>
      </c>
      <c r="P183" s="19">
        <f>VLOOKUP($A183,'[3]Congest May00-Oct00'!$A$1:$I$65536,COLUMN('[3]Congest May00-Oct00'!E$1:E$65536),FALSE)-VLOOKUP($E183,'[3]Congest May00-Oct00'!$A$1:$I$65536,COLUMN('[3]Congest May00-Oct00'!E$1:E$65536),FALSE)</f>
        <v>324.35000000000002</v>
      </c>
      <c r="Q183" s="19">
        <f>VLOOKUP($A183,'[3]Congest May00-Oct00'!$A$1:$I$65536,COLUMN('[3]Congest May00-Oct00'!F$1:F$65536),FALSE)-VLOOKUP($E183,'[3]Congest May00-Oct00'!$A$1:$I$65536,COLUMN('[3]Congest May00-Oct00'!F$1:F$65536),FALSE)</f>
        <v>291.25999999999976</v>
      </c>
      <c r="R183" s="19">
        <f>VLOOKUP($A183,'[3]Congest May00-Oct00'!$A$1:$I$65536,COLUMN('[3]Congest May00-Oct00'!G$1:G$65536),FALSE)-VLOOKUP($E183,'[3]Congest May00-Oct00'!$A$1:$I$65536,COLUMN('[3]Congest May00-Oct00'!G$1:G$65536),FALSE)</f>
        <v>121.43999999999988</v>
      </c>
      <c r="S183" s="19">
        <f>VLOOKUP($A183,'[3]Congest May00-Oct00'!$A$1:$I$65536,COLUMN('[3]Congest May00-Oct00'!H$1:H$65536),FALSE)-VLOOKUP($E183,'[3]Congest May00-Oct00'!$A$1:$I$65536,COLUMN('[3]Congest May00-Oct00'!H$1:H$65536),FALSE)</f>
        <v>-10.299999999999955</v>
      </c>
      <c r="T183" s="19">
        <f>VLOOKUP($A183,'[3]Congest May00-Oct00'!$A$1:$I$65536,COLUMN('[3]Congest May00-Oct00'!I$1:I$65536),FALSE)-VLOOKUP($E183,'[3]Congest May00-Oct00'!$A$1:$I$65536,COLUMN('[3]Congest May00-Oct00'!I$1:I$65536),FALSE)</f>
        <v>-12.989999999999998</v>
      </c>
      <c r="U183" s="53">
        <f>VLOOKUP($A183,'[3]Congest Nov00-Apr01'!$A$1:$I$65536,COLUMN('[3]Congest Nov00-Apr01'!D$1:D$65536),FALSE)-VLOOKUP($E183,'[3]Congest Nov00-Apr01'!$A$1:$I$65536,COLUMN('[3]Congest Nov00-Apr01'!D$1:D$65536),FALSE)</f>
        <v>36.729999999999997</v>
      </c>
      <c r="V183" s="53">
        <f>VLOOKUP($A183,'[3]Congest Nov00-Apr01'!$A$1:$I$65536,COLUMN('[3]Congest Nov00-Apr01'!E$1:E$65536),FALSE)-VLOOKUP($E183,'[3]Congest Nov00-Apr01'!$A$1:$I$65536,COLUMN('[3]Congest Nov00-Apr01'!E$1:E$65536),FALSE)</f>
        <v>7.8099999999999987</v>
      </c>
      <c r="W183" s="53">
        <f>VLOOKUP($A183,'[3]Congest Nov00-Apr01'!$A$1:$I$65536,COLUMN('[3]Congest Nov00-Apr01'!F$1:F$65536),FALSE)-VLOOKUP($E183,'[3]Congest Nov00-Apr01'!$A$1:$I$65536,COLUMN('[3]Congest Nov00-Apr01'!F$1:F$65536),FALSE)</f>
        <v>33.190000000000005</v>
      </c>
      <c r="X183" s="53">
        <f>VLOOKUP($A183,'[3]Congest Nov00-Apr01'!$A$1:$I$65536,COLUMN('[3]Congest Nov00-Apr01'!G$1:G$65536),FALSE)-VLOOKUP($E183,'[3]Congest Nov00-Apr01'!$A$1:$I$65536,COLUMN('[3]Congest Nov00-Apr01'!G$1:G$65536),FALSE)</f>
        <v>14.930000000000007</v>
      </c>
      <c r="Y183" s="53">
        <f>VLOOKUP($A183,'[3]Congest Nov00-Apr01'!$A$1:$I$65536,COLUMN('[3]Congest Nov00-Apr01'!H$1:H$65536),FALSE)-VLOOKUP($E183,'[3]Congest Nov00-Apr01'!$A$1:$I$65536,COLUMN('[3]Congest Nov00-Apr01'!H$1:H$65536),FALSE)</f>
        <v>29.010000000000005</v>
      </c>
      <c r="Z183" s="53">
        <f>VLOOKUP($A183,'[3]Congest Nov00-Apr01'!$A$1:$I$65536,COLUMN('[3]Congest Nov00-Apr01'!I$1:I$65536),FALSE)-VLOOKUP($E183,'[3]Congest Nov00-Apr01'!$A$1:$I$65536,COLUMN('[3]Congest Nov00-Apr01'!I$1:I$65536),FALSE)</f>
        <v>5.289999999999992</v>
      </c>
      <c r="AA183" s="19">
        <f>VLOOKUP($A183,'[3]Congest May01-Oct01'!$A$1:$I$65536,COLUMN('[3]Congest May01-Oct01'!D$1:D$65536),FALSE)-VLOOKUP($E183,'[3]Congest May01-Oct01'!$A$1:$I$65536,COLUMN('[3]Congest May01-Oct01'!D$1:D$65536),FALSE)</f>
        <v>-40.33</v>
      </c>
      <c r="AB183" s="19">
        <f>VLOOKUP($A183,'[3]Congest May01-Oct01'!$A$1:$I$65536,COLUMN('[3]Congest May01-Oct01'!E$1:E$65536),FALSE)-VLOOKUP($E183,'[3]Congest May01-Oct01'!$A$1:$I$65536,COLUMN('[3]Congest May01-Oct01'!E$1:E$65536),FALSE)</f>
        <v>9.7300000000000182</v>
      </c>
      <c r="AC183" s="19">
        <f>VLOOKUP($A183,'[3]Congest May01-Oct01'!$A$1:$I$65536,COLUMN('[3]Congest May01-Oct01'!F$1:F$65536),FALSE)-VLOOKUP($E183,'[3]Congest May01-Oct01'!$A$1:$I$65536,COLUMN('[3]Congest May01-Oct01'!F$1:F$65536),FALSE)</f>
        <v>-3.030000000000002</v>
      </c>
      <c r="AD183" s="19">
        <f>VLOOKUP($A183,'[3]Congest May01-Oct01'!$A$1:$I$65536,COLUMN('[3]Congest May01-Oct01'!G$1:G$65536),FALSE)-VLOOKUP($E183,'[3]Congest May01-Oct01'!$A$1:$I$65536,COLUMN('[3]Congest May01-Oct01'!G$1:G$65536),FALSE)</f>
        <v>16.340000000000003</v>
      </c>
      <c r="AE183" s="19">
        <f>VLOOKUP($A183,'[3]Congest May01-Oct01'!$A$1:$I$65536,COLUMN('[3]Congest May01-Oct01'!H$1:H$65536),FALSE)-VLOOKUP($E183,'[3]Congest May01-Oct01'!$A$1:$I$65536,COLUMN('[3]Congest May01-Oct01'!H$1:H$65536),FALSE)</f>
        <v>-2.0000000000000018E-2</v>
      </c>
      <c r="AF183" s="19">
        <f>VLOOKUP($A183,'[3]Congest May01-Oct01'!$A$1:$I$65536,COLUMN('[3]Congest May01-Oct01'!I$1:I$65536),FALSE)-VLOOKUP($E183,'[3]Congest May01-Oct01'!$A$1:$I$65536,COLUMN('[3]Congest May01-Oct01'!I$1:I$65536),FALSE)</f>
        <v>0</v>
      </c>
      <c r="AG183" s="23">
        <f t="shared" si="15"/>
        <v>86.380000000000081</v>
      </c>
      <c r="AI183" s="32">
        <v>1000</v>
      </c>
      <c r="AJ183" s="32">
        <f t="shared" si="19"/>
        <v>-86.549999999999883</v>
      </c>
      <c r="AK183" s="32">
        <f t="shared" si="21"/>
        <v>-1086.55</v>
      </c>
      <c r="AL183" s="32"/>
      <c r="AQ183" s="19"/>
    </row>
    <row r="184" spans="1:43" x14ac:dyDescent="0.25">
      <c r="A184" s="3">
        <v>24042</v>
      </c>
      <c r="B184" s="3" t="s">
        <v>118</v>
      </c>
      <c r="C184" s="3" t="str">
        <f>+VLOOKUP(A184,[3]Congest!$A$1:$C$65536,3,FALSE)</f>
        <v>CENTRL</v>
      </c>
      <c r="D184" s="3"/>
      <c r="E184" s="7">
        <v>23803</v>
      </c>
      <c r="F184" s="4" t="s">
        <v>116</v>
      </c>
      <c r="G184" s="3" t="str">
        <f>+VLOOKUP(E184,[3]Congest!$A$1:$C$65536,3,FALSE)</f>
        <v>MHK VL</v>
      </c>
      <c r="H184" s="7">
        <v>40</v>
      </c>
      <c r="I184" s="7">
        <v>40</v>
      </c>
      <c r="O184" s="57">
        <f>VLOOKUP($A184,'[3]Congest May00-Oct00'!$A$1:$I$65536,COLUMN('[3]Congest May00-Oct00'!D$1:D$65536),FALSE)-VLOOKUP($E184,'[3]Congest May00-Oct00'!$A$1:$I$65536,COLUMN('[3]Congest May00-Oct00'!D$1:D$65536),FALSE)</f>
        <v>957.37999999999988</v>
      </c>
      <c r="P184" s="19">
        <f>VLOOKUP($A184,'[3]Congest May00-Oct00'!$A$1:$I$65536,COLUMN('[3]Congest May00-Oct00'!E$1:E$65536),FALSE)-VLOOKUP($E184,'[3]Congest May00-Oct00'!$A$1:$I$65536,COLUMN('[3]Congest May00-Oct00'!E$1:E$65536),FALSE)</f>
        <v>741.38</v>
      </c>
      <c r="Q184" s="19">
        <f>VLOOKUP($A184,'[3]Congest May00-Oct00'!$A$1:$I$65536,COLUMN('[3]Congest May00-Oct00'!F$1:F$65536),FALSE)-VLOOKUP($E184,'[3]Congest May00-Oct00'!$A$1:$I$65536,COLUMN('[3]Congest May00-Oct00'!F$1:F$65536),FALSE)</f>
        <v>1809.4899999999998</v>
      </c>
      <c r="R184" s="19">
        <f>VLOOKUP($A184,'[3]Congest May00-Oct00'!$A$1:$I$65536,COLUMN('[3]Congest May00-Oct00'!G$1:G$65536),FALSE)-VLOOKUP($E184,'[3]Congest May00-Oct00'!$A$1:$I$65536,COLUMN('[3]Congest May00-Oct00'!G$1:G$65536),FALSE)</f>
        <v>453.61999999999995</v>
      </c>
      <c r="S184" s="19">
        <f>VLOOKUP($A184,'[3]Congest May00-Oct00'!$A$1:$I$65536,COLUMN('[3]Congest May00-Oct00'!H$1:H$65536),FALSE)-VLOOKUP($E184,'[3]Congest May00-Oct00'!$A$1:$I$65536,COLUMN('[3]Congest May00-Oct00'!H$1:H$65536),FALSE)</f>
        <v>980.44</v>
      </c>
      <c r="T184" s="19">
        <f>VLOOKUP($A184,'[3]Congest May00-Oct00'!$A$1:$I$65536,COLUMN('[3]Congest May00-Oct00'!I$1:I$65536),FALSE)-VLOOKUP($E184,'[3]Congest May00-Oct00'!$A$1:$I$65536,COLUMN('[3]Congest May00-Oct00'!I$1:I$65536),FALSE)</f>
        <v>22.56</v>
      </c>
      <c r="U184" s="53">
        <f>VLOOKUP($A184,'[3]Congest Nov00-Apr01'!$A$1:$I$65536,COLUMN('[3]Congest Nov00-Apr01'!D$1:D$65536),FALSE)-VLOOKUP($E184,'[3]Congest Nov00-Apr01'!$A$1:$I$65536,COLUMN('[3]Congest Nov00-Apr01'!D$1:D$65536),FALSE)</f>
        <v>96.789999999999992</v>
      </c>
      <c r="V184" s="53">
        <f>VLOOKUP($A184,'[3]Congest Nov00-Apr01'!$A$1:$I$65536,COLUMN('[3]Congest Nov00-Apr01'!E$1:E$65536),FALSE)-VLOOKUP($E184,'[3]Congest Nov00-Apr01'!$A$1:$I$65536,COLUMN('[3]Congest Nov00-Apr01'!E$1:E$65536),FALSE)</f>
        <v>35.739999999999995</v>
      </c>
      <c r="W184" s="53">
        <f>VLOOKUP($A184,'[3]Congest Nov00-Apr01'!$A$1:$I$65536,COLUMN('[3]Congest Nov00-Apr01'!F$1:F$65536),FALSE)-VLOOKUP($E184,'[3]Congest Nov00-Apr01'!$A$1:$I$65536,COLUMN('[3]Congest Nov00-Apr01'!F$1:F$65536),FALSE)</f>
        <v>83.56</v>
      </c>
      <c r="X184" s="53">
        <f>VLOOKUP($A184,'[3]Congest Nov00-Apr01'!$A$1:$I$65536,COLUMN('[3]Congest Nov00-Apr01'!G$1:G$65536),FALSE)-VLOOKUP($E184,'[3]Congest Nov00-Apr01'!$A$1:$I$65536,COLUMN('[3]Congest Nov00-Apr01'!G$1:G$65536),FALSE)</f>
        <v>51.090000000000011</v>
      </c>
      <c r="Y184" s="53">
        <f>VLOOKUP($A184,'[3]Congest Nov00-Apr01'!$A$1:$I$65536,COLUMN('[3]Congest Nov00-Apr01'!H$1:H$65536),FALSE)-VLOOKUP($E184,'[3]Congest Nov00-Apr01'!$A$1:$I$65536,COLUMN('[3]Congest Nov00-Apr01'!H$1:H$65536),FALSE)</f>
        <v>63.04</v>
      </c>
      <c r="Z184" s="53">
        <f>VLOOKUP($A184,'[3]Congest Nov00-Apr01'!$A$1:$I$65536,COLUMN('[3]Congest Nov00-Apr01'!I$1:I$65536),FALSE)-VLOOKUP($E184,'[3]Congest Nov00-Apr01'!$A$1:$I$65536,COLUMN('[3]Congest Nov00-Apr01'!I$1:I$65536),FALSE)</f>
        <v>72.47</v>
      </c>
      <c r="AA184" s="19">
        <f>VLOOKUP($A184,'[3]Congest May01-Oct01'!$A$1:$I$65536,COLUMN('[3]Congest May01-Oct01'!D$1:D$65536),FALSE)-VLOOKUP($E184,'[3]Congest May01-Oct01'!$A$1:$I$65536,COLUMN('[3]Congest May01-Oct01'!D$1:D$65536),FALSE)</f>
        <v>-36.580000000000005</v>
      </c>
      <c r="AB184" s="19">
        <f>VLOOKUP($A184,'[3]Congest May01-Oct01'!$A$1:$I$65536,COLUMN('[3]Congest May01-Oct01'!E$1:E$65536),FALSE)-VLOOKUP($E184,'[3]Congest May01-Oct01'!$A$1:$I$65536,COLUMN('[3]Congest May01-Oct01'!E$1:E$65536),FALSE)</f>
        <v>-6.359999999999971</v>
      </c>
      <c r="AC184" s="19">
        <f>VLOOKUP($A184,'[3]Congest May01-Oct01'!$A$1:$I$65536,COLUMN('[3]Congest May01-Oct01'!F$1:F$65536),FALSE)-VLOOKUP($E184,'[3]Congest May01-Oct01'!$A$1:$I$65536,COLUMN('[3]Congest May01-Oct01'!F$1:F$65536),FALSE)</f>
        <v>-7.69</v>
      </c>
      <c r="AD184" s="19">
        <f>VLOOKUP($A184,'[3]Congest May01-Oct01'!$A$1:$I$65536,COLUMN('[3]Congest May01-Oct01'!G$1:G$65536),FALSE)-VLOOKUP($E184,'[3]Congest May01-Oct01'!$A$1:$I$65536,COLUMN('[3]Congest May01-Oct01'!G$1:G$65536),FALSE)</f>
        <v>47.34</v>
      </c>
      <c r="AE184" s="19">
        <f>VLOOKUP($A184,'[3]Congest May01-Oct01'!$A$1:$I$65536,COLUMN('[3]Congest May01-Oct01'!H$1:H$65536),FALSE)-VLOOKUP($E184,'[3]Congest May01-Oct01'!$A$1:$I$65536,COLUMN('[3]Congest May01-Oct01'!H$1:H$65536),FALSE)</f>
        <v>0.75</v>
      </c>
      <c r="AF184" s="19">
        <f>VLOOKUP($A184,'[3]Congest May01-Oct01'!$A$1:$I$65536,COLUMN('[3]Congest May01-Oct01'!I$1:I$65536),FALSE)-VLOOKUP($E184,'[3]Congest May01-Oct01'!$A$1:$I$65536,COLUMN('[3]Congest May01-Oct01'!I$1:I$65536),FALSE)</f>
        <v>1.26</v>
      </c>
      <c r="AG184" s="23">
        <f t="shared" si="15"/>
        <v>1402.3999999999999</v>
      </c>
      <c r="AI184" s="32">
        <v>65711</v>
      </c>
      <c r="AJ184" s="32">
        <f t="shared" si="19"/>
        <v>-101.59999999999883</v>
      </c>
      <c r="AK184" s="32">
        <f t="shared" si="21"/>
        <v>-65812.600000000006</v>
      </c>
      <c r="AL184" s="32"/>
      <c r="AQ184" s="19"/>
    </row>
    <row r="185" spans="1:43" x14ac:dyDescent="0.25">
      <c r="A185" s="3">
        <v>24042</v>
      </c>
      <c r="B185" s="3" t="s">
        <v>118</v>
      </c>
      <c r="C185" s="3" t="str">
        <f>+VLOOKUP(A185,[3]Congest!$A$1:$C$65536,3,FALSE)</f>
        <v>CENTRL</v>
      </c>
      <c r="D185" s="3"/>
      <c r="E185" s="7">
        <v>24008</v>
      </c>
      <c r="F185" s="4" t="s">
        <v>114</v>
      </c>
      <c r="G185" s="3" t="str">
        <f>+VLOOKUP(E185,[3]Congest!$A$1:$C$65536,3,FALSE)</f>
        <v>MHK VL</v>
      </c>
      <c r="H185" s="7">
        <v>20</v>
      </c>
      <c r="I185" s="7">
        <v>20</v>
      </c>
      <c r="O185" s="57">
        <f>VLOOKUP($A185,'[3]Congest May00-Oct00'!$A$1:$I$65536,COLUMN('[3]Congest May00-Oct00'!D$1:D$65536),FALSE)-VLOOKUP($E185,'[3]Congest May00-Oct00'!$A$1:$I$65536,COLUMN('[3]Congest May00-Oct00'!D$1:D$65536),FALSE)</f>
        <v>995.32999999999993</v>
      </c>
      <c r="P185" s="19">
        <f>VLOOKUP($A185,'[3]Congest May00-Oct00'!$A$1:$I$65536,COLUMN('[3]Congest May00-Oct00'!E$1:E$65536),FALSE)-VLOOKUP($E185,'[3]Congest May00-Oct00'!$A$1:$I$65536,COLUMN('[3]Congest May00-Oct00'!E$1:E$65536),FALSE)</f>
        <v>750.64</v>
      </c>
      <c r="Q185" s="19">
        <f>VLOOKUP($A185,'[3]Congest May00-Oct00'!$A$1:$I$65536,COLUMN('[3]Congest May00-Oct00'!F$1:F$65536),FALSE)-VLOOKUP($E185,'[3]Congest May00-Oct00'!$A$1:$I$65536,COLUMN('[3]Congest May00-Oct00'!F$1:F$65536),FALSE)</f>
        <v>1616.8799999999999</v>
      </c>
      <c r="R185" s="19">
        <f>VLOOKUP($A185,'[3]Congest May00-Oct00'!$A$1:$I$65536,COLUMN('[3]Congest May00-Oct00'!G$1:G$65536),FALSE)-VLOOKUP($E185,'[3]Congest May00-Oct00'!$A$1:$I$65536,COLUMN('[3]Congest May00-Oct00'!G$1:G$65536),FALSE)</f>
        <v>397.14999999999992</v>
      </c>
      <c r="S185" s="19">
        <f>VLOOKUP($A185,'[3]Congest May00-Oct00'!$A$1:$I$65536,COLUMN('[3]Congest May00-Oct00'!H$1:H$65536),FALSE)-VLOOKUP($E185,'[3]Congest May00-Oct00'!$A$1:$I$65536,COLUMN('[3]Congest May00-Oct00'!H$1:H$65536),FALSE)</f>
        <v>1051.8800000000001</v>
      </c>
      <c r="T185" s="19">
        <f>VLOOKUP($A185,'[3]Congest May00-Oct00'!$A$1:$I$65536,COLUMN('[3]Congest May00-Oct00'!I$1:I$65536),FALSE)-VLOOKUP($E185,'[3]Congest May00-Oct00'!$A$1:$I$65536,COLUMN('[3]Congest May00-Oct00'!I$1:I$65536),FALSE)</f>
        <v>23.7</v>
      </c>
      <c r="U185" s="53">
        <f>VLOOKUP($A185,'[3]Congest Nov00-Apr01'!$A$1:$I$65536,COLUMN('[3]Congest Nov00-Apr01'!D$1:D$65536),FALSE)-VLOOKUP($E185,'[3]Congest Nov00-Apr01'!$A$1:$I$65536,COLUMN('[3]Congest Nov00-Apr01'!D$1:D$65536),FALSE)</f>
        <v>96.789999999999992</v>
      </c>
      <c r="V185" s="53">
        <f>VLOOKUP($A185,'[3]Congest Nov00-Apr01'!$A$1:$I$65536,COLUMN('[3]Congest Nov00-Apr01'!E$1:E$65536),FALSE)-VLOOKUP($E185,'[3]Congest Nov00-Apr01'!$A$1:$I$65536,COLUMN('[3]Congest Nov00-Apr01'!E$1:E$65536),FALSE)</f>
        <v>19.099999999999998</v>
      </c>
      <c r="W185" s="53">
        <f>VLOOKUP($A185,'[3]Congest Nov00-Apr01'!$A$1:$I$65536,COLUMN('[3]Congest Nov00-Apr01'!F$1:F$65536),FALSE)-VLOOKUP($E185,'[3]Congest Nov00-Apr01'!$A$1:$I$65536,COLUMN('[3]Congest Nov00-Apr01'!F$1:F$65536),FALSE)</f>
        <v>71.38</v>
      </c>
      <c r="X185" s="53">
        <f>VLOOKUP($A185,'[3]Congest Nov00-Apr01'!$A$1:$I$65536,COLUMN('[3]Congest Nov00-Apr01'!G$1:G$65536),FALSE)-VLOOKUP($E185,'[3]Congest Nov00-Apr01'!$A$1:$I$65536,COLUMN('[3]Congest Nov00-Apr01'!G$1:G$65536),FALSE)</f>
        <v>48.780000000000008</v>
      </c>
      <c r="Y185" s="53">
        <f>VLOOKUP($A185,'[3]Congest Nov00-Apr01'!$A$1:$I$65536,COLUMN('[3]Congest Nov00-Apr01'!H$1:H$65536),FALSE)-VLOOKUP($E185,'[3]Congest Nov00-Apr01'!$A$1:$I$65536,COLUMN('[3]Congest Nov00-Apr01'!H$1:H$65536),FALSE)</f>
        <v>58.68</v>
      </c>
      <c r="Z185" s="53">
        <f>VLOOKUP($A185,'[3]Congest Nov00-Apr01'!$A$1:$I$65536,COLUMN('[3]Congest Nov00-Apr01'!I$1:I$65536),FALSE)-VLOOKUP($E185,'[3]Congest Nov00-Apr01'!$A$1:$I$65536,COLUMN('[3]Congest Nov00-Apr01'!I$1:I$65536),FALSE)</f>
        <v>75.540000000000006</v>
      </c>
      <c r="AA185" s="19">
        <f>VLOOKUP($A185,'[3]Congest May01-Oct01'!$A$1:$I$65536,COLUMN('[3]Congest May01-Oct01'!D$1:D$65536),FALSE)-VLOOKUP($E185,'[3]Congest May01-Oct01'!$A$1:$I$65536,COLUMN('[3]Congest May01-Oct01'!D$1:D$65536),FALSE)</f>
        <v>-21.550000000000004</v>
      </c>
      <c r="AB185" s="19">
        <f>VLOOKUP($A185,'[3]Congest May01-Oct01'!$A$1:$I$65536,COLUMN('[3]Congest May01-Oct01'!E$1:E$65536),FALSE)-VLOOKUP($E185,'[3]Congest May01-Oct01'!$A$1:$I$65536,COLUMN('[3]Congest May01-Oct01'!E$1:E$65536),FALSE)</f>
        <v>69.480000000000018</v>
      </c>
      <c r="AC185" s="19">
        <f>VLOOKUP($A185,'[3]Congest May01-Oct01'!$A$1:$I$65536,COLUMN('[3]Congest May01-Oct01'!F$1:F$65536),FALSE)-VLOOKUP($E185,'[3]Congest May01-Oct01'!$A$1:$I$65536,COLUMN('[3]Congest May01-Oct01'!F$1:F$65536),FALSE)</f>
        <v>6.13</v>
      </c>
      <c r="AD185" s="19">
        <f>VLOOKUP($A185,'[3]Congest May01-Oct01'!$A$1:$I$65536,COLUMN('[3]Congest May01-Oct01'!G$1:G$65536),FALSE)-VLOOKUP($E185,'[3]Congest May01-Oct01'!$A$1:$I$65536,COLUMN('[3]Congest May01-Oct01'!G$1:G$65536),FALSE)</f>
        <v>47.34</v>
      </c>
      <c r="AE185" s="19">
        <f>VLOOKUP($A185,'[3]Congest May01-Oct01'!$A$1:$I$65536,COLUMN('[3]Congest May01-Oct01'!H$1:H$65536),FALSE)-VLOOKUP($E185,'[3]Congest May01-Oct01'!$A$1:$I$65536,COLUMN('[3]Congest May01-Oct01'!H$1:H$65536),FALSE)</f>
        <v>0.82</v>
      </c>
      <c r="AF185" s="19">
        <f>VLOOKUP($A185,'[3]Congest May01-Oct01'!$A$1:$I$65536,COLUMN('[3]Congest May01-Oct01'!I$1:I$65536),FALSE)-VLOOKUP($E185,'[3]Congest May01-Oct01'!$A$1:$I$65536,COLUMN('[3]Congest May01-Oct01'!I$1:I$65536),FALSE)</f>
        <v>0</v>
      </c>
      <c r="AG185" s="23">
        <f t="shared" si="15"/>
        <v>1547.25</v>
      </c>
      <c r="AI185" s="32">
        <v>19865</v>
      </c>
      <c r="AJ185" s="32">
        <f t="shared" si="19"/>
        <v>2044.4000000000003</v>
      </c>
      <c r="AK185" s="32">
        <f t="shared" si="21"/>
        <v>-17820.599999999999</v>
      </c>
      <c r="AL185" s="32"/>
      <c r="AQ185" s="19"/>
    </row>
    <row r="186" spans="1:43" x14ac:dyDescent="0.25">
      <c r="A186" s="3">
        <v>24044</v>
      </c>
      <c r="B186" s="3" t="s">
        <v>65</v>
      </c>
      <c r="C186" s="3" t="str">
        <f>+VLOOKUP(A186,[3]Congest!$A$1:$C$65536,3,FALSE)</f>
        <v>MHK VL</v>
      </c>
      <c r="D186" s="3"/>
      <c r="E186" s="7">
        <v>24008</v>
      </c>
      <c r="F186" s="4" t="s">
        <v>114</v>
      </c>
      <c r="G186" s="3" t="str">
        <f>+VLOOKUP(E186,[3]Congest!$A$1:$C$65536,3,FALSE)</f>
        <v>MHK VL</v>
      </c>
      <c r="H186" s="7">
        <v>1</v>
      </c>
      <c r="I186" s="7">
        <v>1</v>
      </c>
      <c r="O186" s="57">
        <f>VLOOKUP($A186,'[3]Congest May00-Oct00'!$A$1:$I$65536,COLUMN('[3]Congest May00-Oct00'!D$1:D$65536),FALSE)-VLOOKUP($E186,'[3]Congest May00-Oct00'!$A$1:$I$65536,COLUMN('[3]Congest May00-Oct00'!D$1:D$65536),FALSE)</f>
        <v>380.9</v>
      </c>
      <c r="P186" s="19">
        <f>VLOOKUP($A186,'[3]Congest May00-Oct00'!$A$1:$I$65536,COLUMN('[3]Congest May00-Oct00'!E$1:E$65536),FALSE)-VLOOKUP($E186,'[3]Congest May00-Oct00'!$A$1:$I$65536,COLUMN('[3]Congest May00-Oct00'!E$1:E$65536),FALSE)</f>
        <v>33.099999999999994</v>
      </c>
      <c r="Q186" s="19">
        <f>VLOOKUP($A186,'[3]Congest May00-Oct00'!$A$1:$I$65536,COLUMN('[3]Congest May00-Oct00'!F$1:F$65536),FALSE)-VLOOKUP($E186,'[3]Congest May00-Oct00'!$A$1:$I$65536,COLUMN('[3]Congest May00-Oct00'!F$1:F$65536),FALSE)</f>
        <v>-21.029999999999987</v>
      </c>
      <c r="R186" s="19">
        <f>VLOOKUP($A186,'[3]Congest May00-Oct00'!$A$1:$I$65536,COLUMN('[3]Congest May00-Oct00'!G$1:G$65536),FALSE)-VLOOKUP($E186,'[3]Congest May00-Oct00'!$A$1:$I$65536,COLUMN('[3]Congest May00-Oct00'!G$1:G$65536),FALSE)</f>
        <v>-44.040000000000006</v>
      </c>
      <c r="S186" s="19">
        <f>VLOOKUP($A186,'[3]Congest May00-Oct00'!$A$1:$I$65536,COLUMN('[3]Congest May00-Oct00'!H$1:H$65536),FALSE)-VLOOKUP($E186,'[3]Congest May00-Oct00'!$A$1:$I$65536,COLUMN('[3]Congest May00-Oct00'!H$1:H$65536),FALSE)</f>
        <v>555.74</v>
      </c>
      <c r="T186" s="19">
        <f>VLOOKUP($A186,'[3]Congest May00-Oct00'!$A$1:$I$65536,COLUMN('[3]Congest May00-Oct00'!I$1:I$65536),FALSE)-VLOOKUP($E186,'[3]Congest May00-Oct00'!$A$1:$I$65536,COLUMN('[3]Congest May00-Oct00'!I$1:I$65536),FALSE)</f>
        <v>12.909999999999998</v>
      </c>
      <c r="U186" s="53">
        <f>VLOOKUP($A186,'[3]Congest Nov00-Apr01'!$A$1:$I$65536,COLUMN('[3]Congest Nov00-Apr01'!D$1:D$65536),FALSE)-VLOOKUP($E186,'[3]Congest Nov00-Apr01'!$A$1:$I$65536,COLUMN('[3]Congest Nov00-Apr01'!D$1:D$65536),FALSE)</f>
        <v>4.53</v>
      </c>
      <c r="V186" s="53">
        <f>VLOOKUP($A186,'[3]Congest Nov00-Apr01'!$A$1:$I$65536,COLUMN('[3]Congest Nov00-Apr01'!E$1:E$65536),FALSE)-VLOOKUP($E186,'[3]Congest Nov00-Apr01'!$A$1:$I$65536,COLUMN('[3]Congest Nov00-Apr01'!E$1:E$65536),FALSE)</f>
        <v>-14.780000000000001</v>
      </c>
      <c r="W186" s="53">
        <f>VLOOKUP($A186,'[3]Congest Nov00-Apr01'!$A$1:$I$65536,COLUMN('[3]Congest Nov00-Apr01'!F$1:F$65536),FALSE)-VLOOKUP($E186,'[3]Congest Nov00-Apr01'!$A$1:$I$65536,COLUMN('[3]Congest Nov00-Apr01'!F$1:F$65536),FALSE)</f>
        <v>0</v>
      </c>
      <c r="X186" s="53">
        <f>VLOOKUP($A186,'[3]Congest Nov00-Apr01'!$A$1:$I$65536,COLUMN('[3]Congest Nov00-Apr01'!G$1:G$65536),FALSE)-VLOOKUP($E186,'[3]Congest Nov00-Apr01'!$A$1:$I$65536,COLUMN('[3]Congest Nov00-Apr01'!G$1:G$65536),FALSE)</f>
        <v>-2.57</v>
      </c>
      <c r="Y186" s="53">
        <f>VLOOKUP($A186,'[3]Congest Nov00-Apr01'!$A$1:$I$65536,COLUMN('[3]Congest Nov00-Apr01'!H$1:H$65536),FALSE)-VLOOKUP($E186,'[3]Congest Nov00-Apr01'!$A$1:$I$65536,COLUMN('[3]Congest Nov00-Apr01'!H$1:H$65536),FALSE)</f>
        <v>-4.84</v>
      </c>
      <c r="Z186" s="53">
        <f>VLOOKUP($A186,'[3]Congest Nov00-Apr01'!$A$1:$I$65536,COLUMN('[3]Congest Nov00-Apr01'!I$1:I$65536),FALSE)-VLOOKUP($E186,'[3]Congest Nov00-Apr01'!$A$1:$I$65536,COLUMN('[3]Congest Nov00-Apr01'!I$1:I$65536),FALSE)</f>
        <v>27.41</v>
      </c>
      <c r="AA186" s="19">
        <f>VLOOKUP($A186,'[3]Congest May01-Oct01'!$A$1:$I$65536,COLUMN('[3]Congest May01-Oct01'!D$1:D$65536),FALSE)-VLOOKUP($E186,'[3]Congest May01-Oct01'!$A$1:$I$65536,COLUMN('[3]Congest May01-Oct01'!D$1:D$65536),FALSE)</f>
        <v>8.27</v>
      </c>
      <c r="AB186" s="19">
        <f>VLOOKUP($A186,'[3]Congest May01-Oct01'!$A$1:$I$65536,COLUMN('[3]Congest May01-Oct01'!E$1:E$65536),FALSE)-VLOOKUP($E186,'[3]Congest May01-Oct01'!$A$1:$I$65536,COLUMN('[3]Congest May01-Oct01'!E$1:E$65536),FALSE)</f>
        <v>67.489999999999995</v>
      </c>
      <c r="AC186" s="19">
        <f>VLOOKUP($A186,'[3]Congest May01-Oct01'!$A$1:$I$65536,COLUMN('[3]Congest May01-Oct01'!F$1:F$65536),FALSE)-VLOOKUP($E186,'[3]Congest May01-Oct01'!$A$1:$I$65536,COLUMN('[3]Congest May01-Oct01'!F$1:F$65536),FALSE)</f>
        <v>7.9399999999999995</v>
      </c>
      <c r="AD186" s="19">
        <f>VLOOKUP($A186,'[3]Congest May01-Oct01'!$A$1:$I$65536,COLUMN('[3]Congest May01-Oct01'!G$1:G$65536),FALSE)-VLOOKUP($E186,'[3]Congest May01-Oct01'!$A$1:$I$65536,COLUMN('[3]Congest May01-Oct01'!G$1:G$65536),FALSE)</f>
        <v>2.08</v>
      </c>
      <c r="AE186" s="19">
        <f>VLOOKUP($A186,'[3]Congest May01-Oct01'!$A$1:$I$65536,COLUMN('[3]Congest May01-Oct01'!H$1:H$65536),FALSE)-VLOOKUP($E186,'[3]Congest May01-Oct01'!$A$1:$I$65536,COLUMN('[3]Congest May01-Oct01'!H$1:H$65536),FALSE)</f>
        <v>0.47</v>
      </c>
      <c r="AF186" s="19">
        <f>VLOOKUP($A186,'[3]Congest May01-Oct01'!$A$1:$I$65536,COLUMN('[3]Congest May01-Oct01'!I$1:I$65536),FALSE)-VLOOKUP($E186,'[3]Congest May01-Oct01'!$A$1:$I$65536,COLUMN('[3]Congest May01-Oct01'!I$1:I$65536),FALSE)</f>
        <v>-1.86</v>
      </c>
      <c r="AG186" s="23">
        <f t="shared" si="15"/>
        <v>664.18</v>
      </c>
      <c r="AI186" s="32">
        <v>100</v>
      </c>
      <c r="AJ186" s="32">
        <f t="shared" si="19"/>
        <v>86.249999999999986</v>
      </c>
      <c r="AK186" s="32">
        <f t="shared" si="21"/>
        <v>-13.750000000000014</v>
      </c>
      <c r="AL186" s="32"/>
      <c r="AQ186" s="19"/>
    </row>
    <row r="187" spans="1:43" x14ac:dyDescent="0.25">
      <c r="A187" s="3">
        <v>24053</v>
      </c>
      <c r="B187" s="3" t="s">
        <v>90</v>
      </c>
      <c r="C187" s="3" t="str">
        <f>+VLOOKUP(A187,[3]Congest!$A$1:$C$65536,3,FALSE)</f>
        <v>NORTH</v>
      </c>
      <c r="D187" s="3"/>
      <c r="E187" s="7">
        <v>24060</v>
      </c>
      <c r="F187" s="4" t="s">
        <v>97</v>
      </c>
      <c r="G187" s="3" t="str">
        <f>+VLOOKUP(E187,[3]Congest!$A$1:$C$65536,3,FALSE)</f>
        <v>CENTRL</v>
      </c>
      <c r="H187" s="7">
        <v>18</v>
      </c>
      <c r="I187" s="7">
        <v>18</v>
      </c>
      <c r="O187" s="57">
        <f>VLOOKUP($A187,'[3]Congest May00-Oct00'!$A$1:$I$65536,COLUMN('[3]Congest May00-Oct00'!D$1:D$65536),FALSE)-VLOOKUP($E187,'[3]Congest May00-Oct00'!$A$1:$I$65536,COLUMN('[3]Congest May00-Oct00'!D$1:D$65536),FALSE)</f>
        <v>1370.4999999999998</v>
      </c>
      <c r="P187" s="19">
        <f>VLOOKUP($A187,'[3]Congest May00-Oct00'!$A$1:$I$65536,COLUMN('[3]Congest May00-Oct00'!E$1:E$65536),FALSE)-VLOOKUP($E187,'[3]Congest May00-Oct00'!$A$1:$I$65536,COLUMN('[3]Congest May00-Oct00'!E$1:E$65536),FALSE)</f>
        <v>1762.94</v>
      </c>
      <c r="Q187" s="19">
        <f>VLOOKUP($A187,'[3]Congest May00-Oct00'!$A$1:$I$65536,COLUMN('[3]Congest May00-Oct00'!F$1:F$65536),FALSE)-VLOOKUP($E187,'[3]Congest May00-Oct00'!$A$1:$I$65536,COLUMN('[3]Congest May00-Oct00'!F$1:F$65536),FALSE)</f>
        <v>2686.63</v>
      </c>
      <c r="R187" s="19">
        <f>VLOOKUP($A187,'[3]Congest May00-Oct00'!$A$1:$I$65536,COLUMN('[3]Congest May00-Oct00'!G$1:G$65536),FALSE)-VLOOKUP($E187,'[3]Congest May00-Oct00'!$A$1:$I$65536,COLUMN('[3]Congest May00-Oct00'!G$1:G$65536),FALSE)</f>
        <v>940.33</v>
      </c>
      <c r="S187" s="19">
        <f>VLOOKUP($A187,'[3]Congest May00-Oct00'!$A$1:$I$65536,COLUMN('[3]Congest May00-Oct00'!H$1:H$65536),FALSE)-VLOOKUP($E187,'[3]Congest May00-Oct00'!$A$1:$I$65536,COLUMN('[3]Congest May00-Oct00'!H$1:H$65536),FALSE)</f>
        <v>1059.48</v>
      </c>
      <c r="T187" s="19">
        <f>VLOOKUP($A187,'[3]Congest May00-Oct00'!$A$1:$I$65536,COLUMN('[3]Congest May00-Oct00'!I$1:I$65536),FALSE)-VLOOKUP($E187,'[3]Congest May00-Oct00'!$A$1:$I$65536,COLUMN('[3]Congest May00-Oct00'!I$1:I$65536),FALSE)</f>
        <v>-11.359999999999992</v>
      </c>
      <c r="U187" s="53">
        <f>VLOOKUP($A187,'[3]Congest Nov00-Apr01'!$A$1:$I$65536,COLUMN('[3]Congest Nov00-Apr01'!D$1:D$65536),FALSE)-VLOOKUP($E187,'[3]Congest Nov00-Apr01'!$A$1:$I$65536,COLUMN('[3]Congest Nov00-Apr01'!D$1:D$65536),FALSE)</f>
        <v>239.10000000000005</v>
      </c>
      <c r="V187" s="53">
        <f>VLOOKUP($A187,'[3]Congest Nov00-Apr01'!$A$1:$I$65536,COLUMN('[3]Congest Nov00-Apr01'!E$1:E$65536),FALSE)-VLOOKUP($E187,'[3]Congest Nov00-Apr01'!$A$1:$I$65536,COLUMN('[3]Congest Nov00-Apr01'!E$1:E$65536),FALSE)</f>
        <v>92.289999999999992</v>
      </c>
      <c r="W187" s="53">
        <f>VLOOKUP($A187,'[3]Congest Nov00-Apr01'!$A$1:$I$65536,COLUMN('[3]Congest Nov00-Apr01'!F$1:F$65536),FALSE)-VLOOKUP($E187,'[3]Congest Nov00-Apr01'!$A$1:$I$65536,COLUMN('[3]Congest Nov00-Apr01'!F$1:F$65536),FALSE)</f>
        <v>254.08999999999992</v>
      </c>
      <c r="X187" s="53">
        <f>VLOOKUP($A187,'[3]Congest Nov00-Apr01'!$A$1:$I$65536,COLUMN('[3]Congest Nov00-Apr01'!G$1:G$65536),FALSE)-VLOOKUP($E187,'[3]Congest Nov00-Apr01'!$A$1:$I$65536,COLUMN('[3]Congest Nov00-Apr01'!G$1:G$65536),FALSE)</f>
        <v>157.86000000000001</v>
      </c>
      <c r="Y187" s="53">
        <f>VLOOKUP($A187,'[3]Congest Nov00-Apr01'!$A$1:$I$65536,COLUMN('[3]Congest Nov00-Apr01'!H$1:H$65536),FALSE)-VLOOKUP($E187,'[3]Congest Nov00-Apr01'!$A$1:$I$65536,COLUMN('[3]Congest Nov00-Apr01'!H$1:H$65536),FALSE)</f>
        <v>179.50999999999996</v>
      </c>
      <c r="Z187" s="53">
        <f>VLOOKUP($A187,'[3]Congest Nov00-Apr01'!$A$1:$I$65536,COLUMN('[3]Congest Nov00-Apr01'!I$1:I$65536),FALSE)-VLOOKUP($E187,'[3]Congest Nov00-Apr01'!$A$1:$I$65536,COLUMN('[3]Congest Nov00-Apr01'!I$1:I$65536),FALSE)</f>
        <v>94.639999999999986</v>
      </c>
      <c r="AA187" s="19">
        <f>VLOOKUP($A187,'[3]Congest May01-Oct01'!$A$1:$I$65536,COLUMN('[3]Congest May01-Oct01'!D$1:D$65536),FALSE)-VLOOKUP($E187,'[3]Congest May01-Oct01'!$A$1:$I$65536,COLUMN('[3]Congest May01-Oct01'!D$1:D$65536),FALSE)</f>
        <v>132.53999999999996</v>
      </c>
      <c r="AB187" s="19">
        <f>VLOOKUP($A187,'[3]Congest May01-Oct01'!$A$1:$I$65536,COLUMN('[3]Congest May01-Oct01'!E$1:E$65536),FALSE)-VLOOKUP($E187,'[3]Congest May01-Oct01'!$A$1:$I$65536,COLUMN('[3]Congest May01-Oct01'!E$1:E$65536),FALSE)</f>
        <v>26.980000000000018</v>
      </c>
      <c r="AC187" s="19">
        <f>VLOOKUP($A187,'[3]Congest May01-Oct01'!$A$1:$I$65536,COLUMN('[3]Congest May01-Oct01'!F$1:F$65536),FALSE)-VLOOKUP($E187,'[3]Congest May01-Oct01'!$A$1:$I$65536,COLUMN('[3]Congest May01-Oct01'!F$1:F$65536),FALSE)</f>
        <v>33.290000000000006</v>
      </c>
      <c r="AD187" s="19">
        <f>VLOOKUP($A187,'[3]Congest May01-Oct01'!$A$1:$I$65536,COLUMN('[3]Congest May01-Oct01'!G$1:G$65536),FALSE)-VLOOKUP($E187,'[3]Congest May01-Oct01'!$A$1:$I$65536,COLUMN('[3]Congest May01-Oct01'!G$1:G$65536),FALSE)</f>
        <v>143.24999999999997</v>
      </c>
      <c r="AE187" s="19">
        <f>VLOOKUP($A187,'[3]Congest May01-Oct01'!$A$1:$I$65536,COLUMN('[3]Congest May01-Oct01'!H$1:H$65536),FALSE)-VLOOKUP($E187,'[3]Congest May01-Oct01'!$A$1:$I$65536,COLUMN('[3]Congest May01-Oct01'!H$1:H$65536),FALSE)</f>
        <v>0.73</v>
      </c>
      <c r="AF187" s="19">
        <f>VLOOKUP($A187,'[3]Congest May01-Oct01'!$A$1:$I$65536,COLUMN('[3]Congest May01-Oct01'!I$1:I$65536),FALSE)-VLOOKUP($E187,'[3]Congest May01-Oct01'!$A$1:$I$65536,COLUMN('[3]Congest May01-Oct01'!I$1:I$65536),FALSE)</f>
        <v>0.22999999999999998</v>
      </c>
      <c r="AG187" s="23">
        <f t="shared" si="15"/>
        <v>2401.67</v>
      </c>
      <c r="AI187" s="32">
        <v>70200</v>
      </c>
      <c r="AJ187" s="32">
        <f t="shared" si="19"/>
        <v>6062.2199999999993</v>
      </c>
      <c r="AK187" s="32">
        <f t="shared" si="21"/>
        <v>-64137.78</v>
      </c>
      <c r="AL187" s="32"/>
      <c r="AQ187" s="19"/>
    </row>
    <row r="188" spans="1:43" x14ac:dyDescent="0.25">
      <c r="A188" s="3">
        <v>24053</v>
      </c>
      <c r="B188" s="3" t="s">
        <v>90</v>
      </c>
      <c r="C188" s="3" t="str">
        <f>+VLOOKUP(A188,[3]Congest!$A$1:$C$65536,3,FALSE)</f>
        <v>NORTH</v>
      </c>
      <c r="D188" s="3"/>
      <c r="E188" s="7">
        <v>61755</v>
      </c>
      <c r="F188" s="4" t="s">
        <v>61</v>
      </c>
      <c r="G188" s="3" t="str">
        <f>+VLOOKUP(E188,[3]Congest!$A$1:$C$65536,3,FALSE)</f>
        <v>NORTH</v>
      </c>
      <c r="H188" s="7">
        <v>-64</v>
      </c>
      <c r="I188" s="7">
        <v>-64</v>
      </c>
      <c r="O188" s="57">
        <f>VLOOKUP($A188,'[3]Congest May00-Oct00'!$A$1:$I$65536,COLUMN('[3]Congest May00-Oct00'!D$1:D$65536),FALSE)-VLOOKUP($E188,'[3]Congest May00-Oct00'!$A$1:$I$65536,COLUMN('[3]Congest May00-Oct00'!D$1:D$65536),FALSE)</f>
        <v>-285.39000000000033</v>
      </c>
      <c r="P188" s="19">
        <f>VLOOKUP($A188,'[3]Congest May00-Oct00'!$A$1:$I$65536,COLUMN('[3]Congest May00-Oct00'!E$1:E$65536),FALSE)-VLOOKUP($E188,'[3]Congest May00-Oct00'!$A$1:$I$65536,COLUMN('[3]Congest May00-Oct00'!E$1:E$65536),FALSE)</f>
        <v>-185.56000000000006</v>
      </c>
      <c r="Q188" s="19">
        <f>VLOOKUP($A188,'[3]Congest May00-Oct00'!$A$1:$I$65536,COLUMN('[3]Congest May00-Oct00'!F$1:F$65536),FALSE)-VLOOKUP($E188,'[3]Congest May00-Oct00'!$A$1:$I$65536,COLUMN('[3]Congest May00-Oct00'!F$1:F$65536),FALSE)</f>
        <v>-447.29999999999995</v>
      </c>
      <c r="R188" s="19">
        <f>VLOOKUP($A188,'[3]Congest May00-Oct00'!$A$1:$I$65536,COLUMN('[3]Congest May00-Oct00'!G$1:G$65536),FALSE)-VLOOKUP($E188,'[3]Congest May00-Oct00'!$A$1:$I$65536,COLUMN('[3]Congest May00-Oct00'!G$1:G$65536),FALSE)</f>
        <v>-202.00999999999996</v>
      </c>
      <c r="S188" s="19">
        <f>VLOOKUP($A188,'[3]Congest May00-Oct00'!$A$1:$I$65536,COLUMN('[3]Congest May00-Oct00'!H$1:H$65536),FALSE)-VLOOKUP($E188,'[3]Congest May00-Oct00'!$A$1:$I$65536,COLUMN('[3]Congest May00-Oct00'!H$1:H$65536),FALSE)</f>
        <v>-204.2299999999999</v>
      </c>
      <c r="T188" s="19">
        <f>VLOOKUP($A188,'[3]Congest May00-Oct00'!$A$1:$I$65536,COLUMN('[3]Congest May00-Oct00'!I$1:I$65536),FALSE)-VLOOKUP($E188,'[3]Congest May00-Oct00'!$A$1:$I$65536,COLUMN('[3]Congest May00-Oct00'!I$1:I$65536),FALSE)</f>
        <v>-10.93</v>
      </c>
      <c r="U188" s="53">
        <f>VLOOKUP($A188,'[3]Congest Nov00-Apr01'!$A$1:$I$65536,COLUMN('[3]Congest Nov00-Apr01'!D$1:D$65536),FALSE)-VLOOKUP($E188,'[3]Congest Nov00-Apr01'!$A$1:$I$65536,COLUMN('[3]Congest Nov00-Apr01'!D$1:D$65536),FALSE)</f>
        <v>-28.910000000000018</v>
      </c>
      <c r="V188" s="53">
        <f>VLOOKUP($A188,'[3]Congest Nov00-Apr01'!$A$1:$I$65536,COLUMN('[3]Congest Nov00-Apr01'!E$1:E$65536),FALSE)-VLOOKUP($E188,'[3]Congest Nov00-Apr01'!$A$1:$I$65536,COLUMN('[3]Congest Nov00-Apr01'!E$1:E$65536),FALSE)</f>
        <v>-14.930000000000003</v>
      </c>
      <c r="W188" s="53">
        <f>VLOOKUP($A188,'[3]Congest Nov00-Apr01'!$A$1:$I$65536,COLUMN('[3]Congest Nov00-Apr01'!F$1:F$65536),FALSE)-VLOOKUP($E188,'[3]Congest Nov00-Apr01'!$A$1:$I$65536,COLUMN('[3]Congest Nov00-Apr01'!F$1:F$65536),FALSE)</f>
        <v>-20.419999999999987</v>
      </c>
      <c r="X188" s="53">
        <f>VLOOKUP($A188,'[3]Congest Nov00-Apr01'!$A$1:$I$65536,COLUMN('[3]Congest Nov00-Apr01'!G$1:G$65536),FALSE)-VLOOKUP($E188,'[3]Congest Nov00-Apr01'!$A$1:$I$65536,COLUMN('[3]Congest Nov00-Apr01'!G$1:G$65536),FALSE)</f>
        <v>-18.479999999999997</v>
      </c>
      <c r="Y188" s="53">
        <f>VLOOKUP($A188,'[3]Congest Nov00-Apr01'!$A$1:$I$65536,COLUMN('[3]Congest Nov00-Apr01'!H$1:H$65536),FALSE)-VLOOKUP($E188,'[3]Congest Nov00-Apr01'!$A$1:$I$65536,COLUMN('[3]Congest Nov00-Apr01'!H$1:H$65536),FALSE)</f>
        <v>-16.370000000000008</v>
      </c>
      <c r="Z188" s="53">
        <f>VLOOKUP($A188,'[3]Congest Nov00-Apr01'!$A$1:$I$65536,COLUMN('[3]Congest Nov00-Apr01'!I$1:I$65536),FALSE)-VLOOKUP($E188,'[3]Congest Nov00-Apr01'!$A$1:$I$65536,COLUMN('[3]Congest Nov00-Apr01'!I$1:I$65536),FALSE)</f>
        <v>-10.790000000000006</v>
      </c>
      <c r="AA188" s="19">
        <f>VLOOKUP($A188,'[3]Congest May01-Oct01'!$A$1:$I$65536,COLUMN('[3]Congest May01-Oct01'!D$1:D$65536),FALSE)-VLOOKUP($E188,'[3]Congest May01-Oct01'!$A$1:$I$65536,COLUMN('[3]Congest May01-Oct01'!D$1:D$65536),FALSE)</f>
        <v>-9.3499999999999943</v>
      </c>
      <c r="AB188" s="19">
        <f>VLOOKUP($A188,'[3]Congest May01-Oct01'!$A$1:$I$65536,COLUMN('[3]Congest May01-Oct01'!E$1:E$65536),FALSE)-VLOOKUP($E188,'[3]Congest May01-Oct01'!$A$1:$I$65536,COLUMN('[3]Congest May01-Oct01'!E$1:E$65536),FALSE)</f>
        <v>6.0000000000000213</v>
      </c>
      <c r="AC188" s="19">
        <f>VLOOKUP($A188,'[3]Congest May01-Oct01'!$A$1:$I$65536,COLUMN('[3]Congest May01-Oct01'!F$1:F$65536),FALSE)-VLOOKUP($E188,'[3]Congest May01-Oct01'!$A$1:$I$65536,COLUMN('[3]Congest May01-Oct01'!F$1:F$65536),FALSE)</f>
        <v>-2.9000000000000004</v>
      </c>
      <c r="AD188" s="19">
        <f>VLOOKUP($A188,'[3]Congest May01-Oct01'!$A$1:$I$65536,COLUMN('[3]Congest May01-Oct01'!G$1:G$65536),FALSE)-VLOOKUP($E188,'[3]Congest May01-Oct01'!$A$1:$I$65536,COLUMN('[3]Congest May01-Oct01'!G$1:G$65536),FALSE)</f>
        <v>-12.900000000000006</v>
      </c>
      <c r="AE188" s="19">
        <f>VLOOKUP($A188,'[3]Congest May01-Oct01'!$A$1:$I$65536,COLUMN('[3]Congest May01-Oct01'!H$1:H$65536),FALSE)-VLOOKUP($E188,'[3]Congest May01-Oct01'!$A$1:$I$65536,COLUMN('[3]Congest May01-Oct01'!H$1:H$65536),FALSE)</f>
        <v>-0.15000000000000002</v>
      </c>
      <c r="AF188" s="19">
        <f>VLOOKUP($A188,'[3]Congest May01-Oct01'!$A$1:$I$65536,COLUMN('[3]Congest May01-Oct01'!I$1:I$65536),FALSE)-VLOOKUP($E188,'[3]Congest May01-Oct01'!$A$1:$I$65536,COLUMN('[3]Congest May01-Oct01'!I$1:I$65536),FALSE)</f>
        <v>-0.91999999999999993</v>
      </c>
      <c r="AG188" s="23">
        <f t="shared" si="15"/>
        <v>-344.20999999999992</v>
      </c>
      <c r="AI188" s="32">
        <v>24034.74</v>
      </c>
      <c r="AJ188" s="32">
        <f t="shared" si="19"/>
        <v>1235.1999999999985</v>
      </c>
      <c r="AK188" s="32">
        <f t="shared" si="21"/>
        <v>-22799.540000000005</v>
      </c>
      <c r="AL188" s="32"/>
      <c r="AQ188" s="19"/>
    </row>
    <row r="189" spans="1:43" x14ac:dyDescent="0.25">
      <c r="A189" s="3">
        <v>24056</v>
      </c>
      <c r="B189" s="3" t="s">
        <v>119</v>
      </c>
      <c r="C189" s="3" t="str">
        <f>+VLOOKUP(A189,[3]Congest!$A$1:$C$65536,3,FALSE)</f>
        <v>MHK VL</v>
      </c>
      <c r="D189" s="3"/>
      <c r="E189" s="7">
        <v>23777</v>
      </c>
      <c r="F189" s="4" t="s">
        <v>88</v>
      </c>
      <c r="G189" s="3" t="str">
        <f>+VLOOKUP(E189,[3]Congest!$A$1:$C$65536,3,FALSE)</f>
        <v>MHK VL</v>
      </c>
      <c r="H189" s="7">
        <v>20</v>
      </c>
      <c r="I189" s="7">
        <v>20</v>
      </c>
      <c r="O189" s="57">
        <f>VLOOKUP($A189,'[3]Congest May00-Oct00'!$A$1:$I$65536,COLUMN('[3]Congest May00-Oct00'!D$1:D$65536),FALSE)-VLOOKUP($E189,'[3]Congest May00-Oct00'!$A$1:$I$65536,COLUMN('[3]Congest May00-Oct00'!D$1:D$65536),FALSE)</f>
        <v>864.01</v>
      </c>
      <c r="P189" s="19">
        <f>VLOOKUP($A189,'[3]Congest May00-Oct00'!$A$1:$I$65536,COLUMN('[3]Congest May00-Oct00'!E$1:E$65536),FALSE)-VLOOKUP($E189,'[3]Congest May00-Oct00'!$A$1:$I$65536,COLUMN('[3]Congest May00-Oct00'!E$1:E$65536),FALSE)</f>
        <v>710.56</v>
      </c>
      <c r="Q189" s="19">
        <f>VLOOKUP($A189,'[3]Congest May00-Oct00'!$A$1:$I$65536,COLUMN('[3]Congest May00-Oct00'!F$1:F$65536),FALSE)-VLOOKUP($E189,'[3]Congest May00-Oct00'!$A$1:$I$65536,COLUMN('[3]Congest May00-Oct00'!F$1:F$65536),FALSE)</f>
        <v>971.30000000000007</v>
      </c>
      <c r="R189" s="19">
        <f>VLOOKUP($A189,'[3]Congest May00-Oct00'!$A$1:$I$65536,COLUMN('[3]Congest May00-Oct00'!G$1:G$65536),FALSE)-VLOOKUP($E189,'[3]Congest May00-Oct00'!$A$1:$I$65536,COLUMN('[3]Congest May00-Oct00'!G$1:G$65536),FALSE)</f>
        <v>336.36</v>
      </c>
      <c r="S189" s="19">
        <f>VLOOKUP($A189,'[3]Congest May00-Oct00'!$A$1:$I$65536,COLUMN('[3]Congest May00-Oct00'!H$1:H$65536),FALSE)-VLOOKUP($E189,'[3]Congest May00-Oct00'!$A$1:$I$65536,COLUMN('[3]Congest May00-Oct00'!H$1:H$65536),FALSE)</f>
        <v>920.4100000000002</v>
      </c>
      <c r="T189" s="19">
        <f>VLOOKUP($A189,'[3]Congest May00-Oct00'!$A$1:$I$65536,COLUMN('[3]Congest May00-Oct00'!I$1:I$65536),FALSE)-VLOOKUP($E189,'[3]Congest May00-Oct00'!$A$1:$I$65536,COLUMN('[3]Congest May00-Oct00'!I$1:I$65536),FALSE)</f>
        <v>41.76</v>
      </c>
      <c r="U189" s="53">
        <f>VLOOKUP($A189,'[3]Congest Nov00-Apr01'!$A$1:$I$65536,COLUMN('[3]Congest Nov00-Apr01'!D$1:D$65536),FALSE)-VLOOKUP($E189,'[3]Congest Nov00-Apr01'!$A$1:$I$65536,COLUMN('[3]Congest Nov00-Apr01'!D$1:D$65536),FALSE)</f>
        <v>85.65</v>
      </c>
      <c r="V189" s="53">
        <f>VLOOKUP($A189,'[3]Congest Nov00-Apr01'!$A$1:$I$65536,COLUMN('[3]Congest Nov00-Apr01'!E$1:E$65536),FALSE)-VLOOKUP($E189,'[3]Congest Nov00-Apr01'!$A$1:$I$65536,COLUMN('[3]Congest Nov00-Apr01'!E$1:E$65536),FALSE)</f>
        <v>33.989999999999988</v>
      </c>
      <c r="W189" s="53">
        <f>VLOOKUP($A189,'[3]Congest Nov00-Apr01'!$A$1:$I$65536,COLUMN('[3]Congest Nov00-Apr01'!F$1:F$65536),FALSE)-VLOOKUP($E189,'[3]Congest Nov00-Apr01'!$A$1:$I$65536,COLUMN('[3]Congest Nov00-Apr01'!F$1:F$65536),FALSE)</f>
        <v>86.929999999999993</v>
      </c>
      <c r="X189" s="53">
        <f>VLOOKUP($A189,'[3]Congest Nov00-Apr01'!$A$1:$I$65536,COLUMN('[3]Congest Nov00-Apr01'!G$1:G$65536),FALSE)-VLOOKUP($E189,'[3]Congest Nov00-Apr01'!$A$1:$I$65536,COLUMN('[3]Congest Nov00-Apr01'!G$1:G$65536),FALSE)</f>
        <v>47.470000000000006</v>
      </c>
      <c r="Y189" s="53">
        <f>VLOOKUP($A189,'[3]Congest Nov00-Apr01'!$A$1:$I$65536,COLUMN('[3]Congest Nov00-Apr01'!H$1:H$65536),FALSE)-VLOOKUP($E189,'[3]Congest Nov00-Apr01'!$A$1:$I$65536,COLUMN('[3]Congest Nov00-Apr01'!H$1:H$65536),FALSE)</f>
        <v>47.27</v>
      </c>
      <c r="Z189" s="53">
        <f>VLOOKUP($A189,'[3]Congest Nov00-Apr01'!$A$1:$I$65536,COLUMN('[3]Congest Nov00-Apr01'!I$1:I$65536),FALSE)-VLOOKUP($E189,'[3]Congest Nov00-Apr01'!$A$1:$I$65536,COLUMN('[3]Congest Nov00-Apr01'!I$1:I$65536),FALSE)</f>
        <v>60.849999999999994</v>
      </c>
      <c r="AA189" s="19">
        <f>VLOOKUP($A189,'[3]Congest May01-Oct01'!$A$1:$I$65536,COLUMN('[3]Congest May01-Oct01'!D$1:D$65536),FALSE)-VLOOKUP($E189,'[3]Congest May01-Oct01'!$A$1:$I$65536,COLUMN('[3]Congest May01-Oct01'!D$1:D$65536),FALSE)</f>
        <v>44.660000000000011</v>
      </c>
      <c r="AB189" s="19">
        <f>VLOOKUP($A189,'[3]Congest May01-Oct01'!$A$1:$I$65536,COLUMN('[3]Congest May01-Oct01'!E$1:E$65536),FALSE)-VLOOKUP($E189,'[3]Congest May01-Oct01'!$A$1:$I$65536,COLUMN('[3]Congest May01-Oct01'!E$1:E$65536),FALSE)</f>
        <v>-34.590000000000003</v>
      </c>
      <c r="AC189" s="19">
        <f>VLOOKUP($A189,'[3]Congest May01-Oct01'!$A$1:$I$65536,COLUMN('[3]Congest May01-Oct01'!F$1:F$65536),FALSE)-VLOOKUP($E189,'[3]Congest May01-Oct01'!$A$1:$I$65536,COLUMN('[3]Congest May01-Oct01'!F$1:F$65536),FALSE)</f>
        <v>3.13</v>
      </c>
      <c r="AD189" s="19">
        <f>VLOOKUP($A189,'[3]Congest May01-Oct01'!$A$1:$I$65536,COLUMN('[3]Congest May01-Oct01'!G$1:G$65536),FALSE)-VLOOKUP($E189,'[3]Congest May01-Oct01'!$A$1:$I$65536,COLUMN('[3]Congest May01-Oct01'!G$1:G$65536),FALSE)</f>
        <v>43.680000000000007</v>
      </c>
      <c r="AE189" s="19">
        <f>VLOOKUP($A189,'[3]Congest May01-Oct01'!$A$1:$I$65536,COLUMN('[3]Congest May01-Oct01'!H$1:H$65536),FALSE)-VLOOKUP($E189,'[3]Congest May01-Oct01'!$A$1:$I$65536,COLUMN('[3]Congest May01-Oct01'!H$1:H$65536),FALSE)</f>
        <v>0.71</v>
      </c>
      <c r="AF189" s="19">
        <f>VLOOKUP($A189,'[3]Congest May01-Oct01'!$A$1:$I$65536,COLUMN('[3]Congest May01-Oct01'!I$1:I$65536),FALSE)-VLOOKUP($E189,'[3]Congest May01-Oct01'!$A$1:$I$65536,COLUMN('[3]Congest May01-Oct01'!I$1:I$65536),FALSE)</f>
        <v>0.33000000000000007</v>
      </c>
      <c r="AG189" s="23">
        <f t="shared" si="15"/>
        <v>1381.2100000000005</v>
      </c>
      <c r="AI189" s="32">
        <v>35837.4</v>
      </c>
      <c r="AJ189" s="32">
        <f t="shared" si="19"/>
        <v>1151.8000000000002</v>
      </c>
      <c r="AK189" s="32">
        <f t="shared" si="21"/>
        <v>-34685.599999999999</v>
      </c>
      <c r="AL189" s="32"/>
      <c r="AQ189" s="19"/>
    </row>
    <row r="190" spans="1:43" x14ac:dyDescent="0.25">
      <c r="A190" s="3">
        <v>24060</v>
      </c>
      <c r="B190" s="3" t="s">
        <v>97</v>
      </c>
      <c r="C190" s="3" t="str">
        <f>+VLOOKUP(A190,[3]Congest!$A$1:$C$65536,3,FALSE)</f>
        <v>CENTRL</v>
      </c>
      <c r="D190" s="3"/>
      <c r="E190" s="7">
        <v>23606</v>
      </c>
      <c r="F190" s="4" t="s">
        <v>67</v>
      </c>
      <c r="G190" s="3" t="str">
        <f>+VLOOKUP(E190,[3]Congest!$A$1:$C$65536,3,FALSE)</f>
        <v>CENTRL</v>
      </c>
      <c r="H190" s="7">
        <v>30</v>
      </c>
      <c r="I190" s="7">
        <v>30</v>
      </c>
      <c r="O190" s="57">
        <f>VLOOKUP($A190,'[3]Congest May00-Oct00'!$A$1:$I$65536,COLUMN('[3]Congest May00-Oct00'!D$1:D$65536),FALSE)-VLOOKUP($E190,'[3]Congest May00-Oct00'!$A$1:$I$65536,COLUMN('[3]Congest May00-Oct00'!D$1:D$65536),FALSE)</f>
        <v>583.32999999999993</v>
      </c>
      <c r="P190" s="19">
        <f>VLOOKUP($A190,'[3]Congest May00-Oct00'!$A$1:$I$65536,COLUMN('[3]Congest May00-Oct00'!E$1:E$65536),FALSE)-VLOOKUP($E190,'[3]Congest May00-Oct00'!$A$1:$I$65536,COLUMN('[3]Congest May00-Oct00'!E$1:E$65536),FALSE)</f>
        <v>-204.57999999999993</v>
      </c>
      <c r="Q190" s="19">
        <f>VLOOKUP($A190,'[3]Congest May00-Oct00'!$A$1:$I$65536,COLUMN('[3]Congest May00-Oct00'!F$1:F$65536),FALSE)-VLOOKUP($E190,'[3]Congest May00-Oct00'!$A$1:$I$65536,COLUMN('[3]Congest May00-Oct00'!F$1:F$65536),FALSE)</f>
        <v>2753.29</v>
      </c>
      <c r="R190" s="19">
        <f>VLOOKUP($A190,'[3]Congest May00-Oct00'!$A$1:$I$65536,COLUMN('[3]Congest May00-Oct00'!G$1:G$65536),FALSE)-VLOOKUP($E190,'[3]Congest May00-Oct00'!$A$1:$I$65536,COLUMN('[3]Congest May00-Oct00'!G$1:G$65536),FALSE)</f>
        <v>609.65</v>
      </c>
      <c r="S190" s="19">
        <f>VLOOKUP($A190,'[3]Congest May00-Oct00'!$A$1:$I$65536,COLUMN('[3]Congest May00-Oct00'!H$1:H$65536),FALSE)-VLOOKUP($E190,'[3]Congest May00-Oct00'!$A$1:$I$65536,COLUMN('[3]Congest May00-Oct00'!H$1:H$65536),FALSE)</f>
        <v>-17.46999999999997</v>
      </c>
      <c r="T190" s="19">
        <f>VLOOKUP($A190,'[3]Congest May00-Oct00'!$A$1:$I$65536,COLUMN('[3]Congest May00-Oct00'!I$1:I$65536),FALSE)-VLOOKUP($E190,'[3]Congest May00-Oct00'!$A$1:$I$65536,COLUMN('[3]Congest May00-Oct00'!I$1:I$65536),FALSE)</f>
        <v>788.41</v>
      </c>
      <c r="U190" s="53">
        <f>VLOOKUP($A190,'[3]Congest Nov00-Apr01'!$A$1:$I$65536,COLUMN('[3]Congest Nov00-Apr01'!D$1:D$65536),FALSE)-VLOOKUP($E190,'[3]Congest Nov00-Apr01'!$A$1:$I$65536,COLUMN('[3]Congest Nov00-Apr01'!D$1:D$65536),FALSE)</f>
        <v>-25.460000000000036</v>
      </c>
      <c r="V190" s="53">
        <f>VLOOKUP($A190,'[3]Congest Nov00-Apr01'!$A$1:$I$65536,COLUMN('[3]Congest Nov00-Apr01'!E$1:E$65536),FALSE)-VLOOKUP($E190,'[3]Congest Nov00-Apr01'!$A$1:$I$65536,COLUMN('[3]Congest Nov00-Apr01'!E$1:E$65536),FALSE)</f>
        <v>-8.3400000000000034</v>
      </c>
      <c r="W190" s="53">
        <f>VLOOKUP($A190,'[3]Congest Nov00-Apr01'!$A$1:$I$65536,COLUMN('[3]Congest Nov00-Apr01'!F$1:F$65536),FALSE)-VLOOKUP($E190,'[3]Congest Nov00-Apr01'!$A$1:$I$65536,COLUMN('[3]Congest Nov00-Apr01'!F$1:F$65536),FALSE)</f>
        <v>-33.429999999999865</v>
      </c>
      <c r="X190" s="53">
        <f>VLOOKUP($A190,'[3]Congest Nov00-Apr01'!$A$1:$I$65536,COLUMN('[3]Congest Nov00-Apr01'!G$1:G$65536),FALSE)-VLOOKUP($E190,'[3]Congest Nov00-Apr01'!$A$1:$I$65536,COLUMN('[3]Congest Nov00-Apr01'!G$1:G$65536),FALSE)</f>
        <v>-3.2000000000000171</v>
      </c>
      <c r="Y190" s="53">
        <f>VLOOKUP($A190,'[3]Congest Nov00-Apr01'!$A$1:$I$65536,COLUMN('[3]Congest Nov00-Apr01'!H$1:H$65536),FALSE)-VLOOKUP($E190,'[3]Congest Nov00-Apr01'!$A$1:$I$65536,COLUMN('[3]Congest Nov00-Apr01'!H$1:H$65536),FALSE)</f>
        <v>-21.009999999999962</v>
      </c>
      <c r="Z190" s="53">
        <f>VLOOKUP($A190,'[3]Congest Nov00-Apr01'!$A$1:$I$65536,COLUMN('[3]Congest Nov00-Apr01'!I$1:I$65536),FALSE)-VLOOKUP($E190,'[3]Congest Nov00-Apr01'!$A$1:$I$65536,COLUMN('[3]Congest Nov00-Apr01'!I$1:I$65536),FALSE)</f>
        <v>-3.5599999999999987</v>
      </c>
      <c r="AA190" s="19">
        <f>VLOOKUP($A190,'[3]Congest May01-Oct01'!$A$1:$I$65536,COLUMN('[3]Congest May01-Oct01'!D$1:D$65536),FALSE)-VLOOKUP($E190,'[3]Congest May01-Oct01'!$A$1:$I$65536,COLUMN('[3]Congest May01-Oct01'!D$1:D$65536),FALSE)</f>
        <v>-12.259999999999962</v>
      </c>
      <c r="AB190" s="19">
        <f>VLOOKUP($A190,'[3]Congest May01-Oct01'!$A$1:$I$65536,COLUMN('[3]Congest May01-Oct01'!E$1:E$65536),FALSE)-VLOOKUP($E190,'[3]Congest May01-Oct01'!$A$1:$I$65536,COLUMN('[3]Congest May01-Oct01'!E$1:E$65536),FALSE)</f>
        <v>113.42999999999999</v>
      </c>
      <c r="AC190" s="19">
        <f>VLOOKUP($A190,'[3]Congest May01-Oct01'!$A$1:$I$65536,COLUMN('[3]Congest May01-Oct01'!F$1:F$65536),FALSE)-VLOOKUP($E190,'[3]Congest May01-Oct01'!$A$1:$I$65536,COLUMN('[3]Congest May01-Oct01'!F$1:F$65536),FALSE)</f>
        <v>-3.730000000000004</v>
      </c>
      <c r="AD190" s="19">
        <f>VLOOKUP($A190,'[3]Congest May01-Oct01'!$A$1:$I$65536,COLUMN('[3]Congest May01-Oct01'!G$1:G$65536),FALSE)-VLOOKUP($E190,'[3]Congest May01-Oct01'!$A$1:$I$65536,COLUMN('[3]Congest May01-Oct01'!G$1:G$65536),FALSE)</f>
        <v>-15.909999999999968</v>
      </c>
      <c r="AE190" s="19">
        <f>VLOOKUP($A190,'[3]Congest May01-Oct01'!$A$1:$I$65536,COLUMN('[3]Congest May01-Oct01'!H$1:H$65536),FALSE)-VLOOKUP($E190,'[3]Congest May01-Oct01'!$A$1:$I$65536,COLUMN('[3]Congest May01-Oct01'!H$1:H$65536),FALSE)</f>
        <v>0</v>
      </c>
      <c r="AF190" s="19">
        <f>VLOOKUP($A190,'[3]Congest May01-Oct01'!$A$1:$I$65536,COLUMN('[3]Congest May01-Oct01'!I$1:I$65536),FALSE)-VLOOKUP($E190,'[3]Congest May01-Oct01'!$A$1:$I$65536,COLUMN('[3]Congest May01-Oct01'!I$1:I$65536),FALSE)</f>
        <v>23.75</v>
      </c>
      <c r="AG190" s="23">
        <f t="shared" si="15"/>
        <v>757.47000000000014</v>
      </c>
      <c r="AI190" s="32">
        <v>25329.3</v>
      </c>
      <c r="AJ190" s="32">
        <f t="shared" si="19"/>
        <v>2445.9000000000019</v>
      </c>
      <c r="AK190" s="32">
        <f t="shared" si="21"/>
        <v>-22883.399999999998</v>
      </c>
      <c r="AL190" s="32"/>
      <c r="AQ190" s="19"/>
    </row>
    <row r="191" spans="1:43" x14ac:dyDescent="0.25">
      <c r="A191" s="3">
        <v>24060</v>
      </c>
      <c r="B191" s="3" t="s">
        <v>97</v>
      </c>
      <c r="C191" s="3" t="str">
        <f>+VLOOKUP(A191,[3]Congest!$A$1:$C$65536,3,FALSE)</f>
        <v>CENTRL</v>
      </c>
      <c r="D191" s="3"/>
      <c r="E191" s="7">
        <v>23766</v>
      </c>
      <c r="F191" s="4" t="s">
        <v>72</v>
      </c>
      <c r="G191" s="3" t="str">
        <f>+VLOOKUP(E191,[3]Congest!$A$1:$C$65536,3,FALSE)</f>
        <v>CENTRL</v>
      </c>
      <c r="H191" s="7">
        <v>30</v>
      </c>
      <c r="I191" s="7">
        <v>30</v>
      </c>
      <c r="O191" s="57">
        <f>VLOOKUP($A191,'[3]Congest May00-Oct00'!$A$1:$I$65536,COLUMN('[3]Congest May00-Oct00'!D$1:D$65536),FALSE)-VLOOKUP($E191,'[3]Congest May00-Oct00'!$A$1:$I$65536,COLUMN('[3]Congest May00-Oct00'!D$1:D$65536),FALSE)</f>
        <v>179.41000000000008</v>
      </c>
      <c r="P191" s="19">
        <f>VLOOKUP($A191,'[3]Congest May00-Oct00'!$A$1:$I$65536,COLUMN('[3]Congest May00-Oct00'!E$1:E$65536),FALSE)-VLOOKUP($E191,'[3]Congest May00-Oct00'!$A$1:$I$65536,COLUMN('[3]Congest May00-Oct00'!E$1:E$65536),FALSE)</f>
        <v>-103.98000000000002</v>
      </c>
      <c r="Q191" s="19">
        <f>VLOOKUP($A191,'[3]Congest May00-Oct00'!$A$1:$I$65536,COLUMN('[3]Congest May00-Oct00'!F$1:F$65536),FALSE)-VLOOKUP($E191,'[3]Congest May00-Oct00'!$A$1:$I$65536,COLUMN('[3]Congest May00-Oct00'!F$1:F$65536),FALSE)</f>
        <v>919.89999999999986</v>
      </c>
      <c r="R191" s="19">
        <f>VLOOKUP($A191,'[3]Congest May00-Oct00'!$A$1:$I$65536,COLUMN('[3]Congest May00-Oct00'!G$1:G$65536),FALSE)-VLOOKUP($E191,'[3]Congest May00-Oct00'!$A$1:$I$65536,COLUMN('[3]Congest May00-Oct00'!G$1:G$65536),FALSE)</f>
        <v>167.89999999999998</v>
      </c>
      <c r="S191" s="19">
        <f>VLOOKUP($A191,'[3]Congest May00-Oct00'!$A$1:$I$65536,COLUMN('[3]Congest May00-Oct00'!H$1:H$65536),FALSE)-VLOOKUP($E191,'[3]Congest May00-Oct00'!$A$1:$I$65536,COLUMN('[3]Congest May00-Oct00'!H$1:H$65536),FALSE)</f>
        <v>-13.300000000000011</v>
      </c>
      <c r="T191" s="19">
        <f>VLOOKUP($A191,'[3]Congest May00-Oct00'!$A$1:$I$65536,COLUMN('[3]Congest May00-Oct00'!I$1:I$65536),FALSE)-VLOOKUP($E191,'[3]Congest May00-Oct00'!$A$1:$I$65536,COLUMN('[3]Congest May00-Oct00'!I$1:I$65536),FALSE)</f>
        <v>259.46999999999997</v>
      </c>
      <c r="U191" s="53">
        <f>VLOOKUP($A191,'[3]Congest Nov00-Apr01'!$A$1:$I$65536,COLUMN('[3]Congest Nov00-Apr01'!D$1:D$65536),FALSE)-VLOOKUP($E191,'[3]Congest Nov00-Apr01'!$A$1:$I$65536,COLUMN('[3]Congest Nov00-Apr01'!D$1:D$65536),FALSE)</f>
        <v>-15.320000000000078</v>
      </c>
      <c r="V191" s="53">
        <f>VLOOKUP($A191,'[3]Congest Nov00-Apr01'!$A$1:$I$65536,COLUMN('[3]Congest Nov00-Apr01'!E$1:E$65536),FALSE)-VLOOKUP($E191,'[3]Congest Nov00-Apr01'!$A$1:$I$65536,COLUMN('[3]Congest Nov00-Apr01'!E$1:E$65536),FALSE)</f>
        <v>-1.8000000000000114</v>
      </c>
      <c r="W191" s="53">
        <f>VLOOKUP($A191,'[3]Congest Nov00-Apr01'!$A$1:$I$65536,COLUMN('[3]Congest Nov00-Apr01'!F$1:F$65536),FALSE)-VLOOKUP($E191,'[3]Congest Nov00-Apr01'!$A$1:$I$65536,COLUMN('[3]Congest Nov00-Apr01'!F$1:F$65536),FALSE)</f>
        <v>-19.699999999999875</v>
      </c>
      <c r="X191" s="53">
        <f>VLOOKUP($A191,'[3]Congest Nov00-Apr01'!$A$1:$I$65536,COLUMN('[3]Congest Nov00-Apr01'!G$1:G$65536),FALSE)-VLOOKUP($E191,'[3]Congest Nov00-Apr01'!$A$1:$I$65536,COLUMN('[3]Congest Nov00-Apr01'!G$1:G$65536),FALSE)</f>
        <v>-6.3799999999999955</v>
      </c>
      <c r="Y191" s="53">
        <f>VLOOKUP($A191,'[3]Congest Nov00-Apr01'!$A$1:$I$65536,COLUMN('[3]Congest Nov00-Apr01'!H$1:H$65536),FALSE)-VLOOKUP($E191,'[3]Congest Nov00-Apr01'!$A$1:$I$65536,COLUMN('[3]Congest Nov00-Apr01'!H$1:H$65536),FALSE)</f>
        <v>-13.139999999999986</v>
      </c>
      <c r="Z191" s="53">
        <f>VLOOKUP($A191,'[3]Congest Nov00-Apr01'!$A$1:$I$65536,COLUMN('[3]Congest Nov00-Apr01'!I$1:I$65536),FALSE)-VLOOKUP($E191,'[3]Congest Nov00-Apr01'!$A$1:$I$65536,COLUMN('[3]Congest Nov00-Apr01'!I$1:I$65536),FALSE)</f>
        <v>-2.09</v>
      </c>
      <c r="AA191" s="19">
        <f>VLOOKUP($A191,'[3]Congest May01-Oct01'!$A$1:$I$65536,COLUMN('[3]Congest May01-Oct01'!D$1:D$65536),FALSE)-VLOOKUP($E191,'[3]Congest May01-Oct01'!$A$1:$I$65536,COLUMN('[3]Congest May01-Oct01'!D$1:D$65536),FALSE)</f>
        <v>-7.7399999999999807</v>
      </c>
      <c r="AB191" s="19">
        <f>VLOOKUP($A191,'[3]Congest May01-Oct01'!$A$1:$I$65536,COLUMN('[3]Congest May01-Oct01'!E$1:E$65536),FALSE)-VLOOKUP($E191,'[3]Congest May01-Oct01'!$A$1:$I$65536,COLUMN('[3]Congest May01-Oct01'!E$1:E$65536),FALSE)</f>
        <v>35.45000000000001</v>
      </c>
      <c r="AC191" s="19">
        <f>VLOOKUP($A191,'[3]Congest May01-Oct01'!$A$1:$I$65536,COLUMN('[3]Congest May01-Oct01'!F$1:F$65536),FALSE)-VLOOKUP($E191,'[3]Congest May01-Oct01'!$A$1:$I$65536,COLUMN('[3]Congest May01-Oct01'!F$1:F$65536),FALSE)</f>
        <v>-2.220000000000006</v>
      </c>
      <c r="AD191" s="19">
        <f>VLOOKUP($A191,'[3]Congest May01-Oct01'!$A$1:$I$65536,COLUMN('[3]Congest May01-Oct01'!G$1:G$65536),FALSE)-VLOOKUP($E191,'[3]Congest May01-Oct01'!$A$1:$I$65536,COLUMN('[3]Congest May01-Oct01'!G$1:G$65536),FALSE)</f>
        <v>-10.029999999999973</v>
      </c>
      <c r="AE191" s="19">
        <f>VLOOKUP($A191,'[3]Congest May01-Oct01'!$A$1:$I$65536,COLUMN('[3]Congest May01-Oct01'!H$1:H$65536),FALSE)-VLOOKUP($E191,'[3]Congest May01-Oct01'!$A$1:$I$65536,COLUMN('[3]Congest May01-Oct01'!H$1:H$65536),FALSE)</f>
        <v>0</v>
      </c>
      <c r="AF191" s="19">
        <f>VLOOKUP($A191,'[3]Congest May01-Oct01'!$A$1:$I$65536,COLUMN('[3]Congest May01-Oct01'!I$1:I$65536),FALSE)-VLOOKUP($E191,'[3]Congest May01-Oct01'!$A$1:$I$65536,COLUMN('[3]Congest May01-Oct01'!I$1:I$65536),FALSE)</f>
        <v>9.25</v>
      </c>
      <c r="AG191" s="23">
        <f t="shared" si="15"/>
        <v>203.20000000000007</v>
      </c>
      <c r="AI191" s="32">
        <v>20224.8</v>
      </c>
      <c r="AJ191" s="32">
        <f t="shared" si="19"/>
        <v>463.80000000000155</v>
      </c>
      <c r="AK191" s="32">
        <f t="shared" si="21"/>
        <v>-19760.999999999996</v>
      </c>
      <c r="AL191" s="32"/>
      <c r="AQ191" s="19"/>
    </row>
    <row r="192" spans="1:43" x14ac:dyDescent="0.25">
      <c r="A192" s="3">
        <v>24060</v>
      </c>
      <c r="B192" s="3" t="s">
        <v>97</v>
      </c>
      <c r="C192" s="3" t="str">
        <f>+VLOOKUP(A192,[3]Congest!$A$1:$C$65536,3,FALSE)</f>
        <v>CENTRL</v>
      </c>
      <c r="D192" s="3"/>
      <c r="E192" s="7">
        <v>23783</v>
      </c>
      <c r="F192" s="4" t="s">
        <v>68</v>
      </c>
      <c r="G192" s="3" t="str">
        <f>+VLOOKUP(E192,[3]Congest!$A$1:$C$65536,3,FALSE)</f>
        <v>CENTRL</v>
      </c>
      <c r="H192" s="7">
        <v>3</v>
      </c>
      <c r="I192" s="7">
        <v>3</v>
      </c>
      <c r="O192" s="57">
        <f>VLOOKUP($A192,'[3]Congest May00-Oct00'!$A$1:$I$65536,COLUMN('[3]Congest May00-Oct00'!D$1:D$65536),FALSE)-VLOOKUP($E192,'[3]Congest May00-Oct00'!$A$1:$I$65536,COLUMN('[3]Congest May00-Oct00'!D$1:D$65536),FALSE)</f>
        <v>259.29999999999995</v>
      </c>
      <c r="P192" s="19">
        <f>VLOOKUP($A192,'[3]Congest May00-Oct00'!$A$1:$I$65536,COLUMN('[3]Congest May00-Oct00'!E$1:E$65536),FALSE)-VLOOKUP($E192,'[3]Congest May00-Oct00'!$A$1:$I$65536,COLUMN('[3]Congest May00-Oct00'!E$1:E$65536),FALSE)</f>
        <v>-137.47000000000025</v>
      </c>
      <c r="Q192" s="19">
        <f>VLOOKUP($A192,'[3]Congest May00-Oct00'!$A$1:$I$65536,COLUMN('[3]Congest May00-Oct00'!F$1:F$65536),FALSE)-VLOOKUP($E192,'[3]Congest May00-Oct00'!$A$1:$I$65536,COLUMN('[3]Congest May00-Oct00'!F$1:F$65536),FALSE)</f>
        <v>1375.8900000000006</v>
      </c>
      <c r="R192" s="19">
        <f>VLOOKUP($A192,'[3]Congest May00-Oct00'!$A$1:$I$65536,COLUMN('[3]Congest May00-Oct00'!G$1:G$65536),FALSE)-VLOOKUP($E192,'[3]Congest May00-Oct00'!$A$1:$I$65536,COLUMN('[3]Congest May00-Oct00'!G$1:G$65536),FALSE)</f>
        <v>272.66999999999996</v>
      </c>
      <c r="S192" s="19">
        <f>VLOOKUP($A192,'[3]Congest May00-Oct00'!$A$1:$I$65536,COLUMN('[3]Congest May00-Oct00'!H$1:H$65536),FALSE)-VLOOKUP($E192,'[3]Congest May00-Oct00'!$A$1:$I$65536,COLUMN('[3]Congest May00-Oct00'!H$1:H$65536),FALSE)</f>
        <v>-19.680000000000007</v>
      </c>
      <c r="T192" s="19">
        <f>VLOOKUP($A192,'[3]Congest May00-Oct00'!$A$1:$I$65536,COLUMN('[3]Congest May00-Oct00'!I$1:I$65536),FALSE)-VLOOKUP($E192,'[3]Congest May00-Oct00'!$A$1:$I$65536,COLUMN('[3]Congest May00-Oct00'!I$1:I$65536),FALSE)</f>
        <v>400.59</v>
      </c>
      <c r="U192" s="53">
        <f>VLOOKUP($A192,'[3]Congest Nov00-Apr01'!$A$1:$I$65536,COLUMN('[3]Congest Nov00-Apr01'!D$1:D$65536),FALSE)-VLOOKUP($E192,'[3]Congest Nov00-Apr01'!$A$1:$I$65536,COLUMN('[3]Congest Nov00-Apr01'!D$1:D$65536),FALSE)</f>
        <v>-24.270000000000067</v>
      </c>
      <c r="V192" s="53">
        <f>VLOOKUP($A192,'[3]Congest Nov00-Apr01'!$A$1:$I$65536,COLUMN('[3]Congest Nov00-Apr01'!E$1:E$65536),FALSE)-VLOOKUP($E192,'[3]Congest Nov00-Apr01'!$A$1:$I$65536,COLUMN('[3]Congest Nov00-Apr01'!E$1:E$65536),FALSE)</f>
        <v>-7.1899999999999977</v>
      </c>
      <c r="W192" s="53">
        <f>VLOOKUP($A192,'[3]Congest Nov00-Apr01'!$A$1:$I$65536,COLUMN('[3]Congest Nov00-Apr01'!F$1:F$65536),FALSE)-VLOOKUP($E192,'[3]Congest Nov00-Apr01'!$A$1:$I$65536,COLUMN('[3]Congest Nov00-Apr01'!F$1:F$65536),FALSE)</f>
        <v>-26.529999999999916</v>
      </c>
      <c r="X192" s="53">
        <f>VLOOKUP($A192,'[3]Congest Nov00-Apr01'!$A$1:$I$65536,COLUMN('[3]Congest Nov00-Apr01'!G$1:G$65536),FALSE)-VLOOKUP($E192,'[3]Congest Nov00-Apr01'!$A$1:$I$65536,COLUMN('[3]Congest Nov00-Apr01'!G$1:G$65536),FALSE)</f>
        <v>-8.0000000000000284</v>
      </c>
      <c r="Y192" s="53">
        <f>VLOOKUP($A192,'[3]Congest Nov00-Apr01'!$A$1:$I$65536,COLUMN('[3]Congest Nov00-Apr01'!H$1:H$65536),FALSE)-VLOOKUP($E192,'[3]Congest Nov00-Apr01'!$A$1:$I$65536,COLUMN('[3]Congest Nov00-Apr01'!H$1:H$65536),FALSE)</f>
        <v>-18.879999999999967</v>
      </c>
      <c r="Z192" s="53">
        <f>VLOOKUP($A192,'[3]Congest Nov00-Apr01'!$A$1:$I$65536,COLUMN('[3]Congest Nov00-Apr01'!I$1:I$65536),FALSE)-VLOOKUP($E192,'[3]Congest Nov00-Apr01'!$A$1:$I$65536,COLUMN('[3]Congest Nov00-Apr01'!I$1:I$65536),FALSE)</f>
        <v>-3.129999999999999</v>
      </c>
      <c r="AA192" s="19">
        <f>VLOOKUP($A192,'[3]Congest May01-Oct01'!$A$1:$I$65536,COLUMN('[3]Congest May01-Oct01'!D$1:D$65536),FALSE)-VLOOKUP($E192,'[3]Congest May01-Oct01'!$A$1:$I$65536,COLUMN('[3]Congest May01-Oct01'!D$1:D$65536),FALSE)</f>
        <v>-12.189999999999984</v>
      </c>
      <c r="AB192" s="19">
        <f>VLOOKUP($A192,'[3]Congest May01-Oct01'!$A$1:$I$65536,COLUMN('[3]Congest May01-Oct01'!E$1:E$65536),FALSE)-VLOOKUP($E192,'[3]Congest May01-Oct01'!$A$1:$I$65536,COLUMN('[3]Congest May01-Oct01'!E$1:E$65536),FALSE)</f>
        <v>60.259999999999991</v>
      </c>
      <c r="AC192" s="19">
        <f>VLOOKUP($A192,'[3]Congest May01-Oct01'!$A$1:$I$65536,COLUMN('[3]Congest May01-Oct01'!F$1:F$65536),FALSE)-VLOOKUP($E192,'[3]Congest May01-Oct01'!$A$1:$I$65536,COLUMN('[3]Congest May01-Oct01'!F$1:F$65536),FALSE)</f>
        <v>-3.2100000000000044</v>
      </c>
      <c r="AD192" s="19">
        <f>VLOOKUP($A192,'[3]Congest May01-Oct01'!$A$1:$I$65536,COLUMN('[3]Congest May01-Oct01'!G$1:G$65536),FALSE)-VLOOKUP($E192,'[3]Congest May01-Oct01'!$A$1:$I$65536,COLUMN('[3]Congest May01-Oct01'!G$1:G$65536),FALSE)</f>
        <v>-12.649999999999963</v>
      </c>
      <c r="AE192" s="19">
        <f>VLOOKUP($A192,'[3]Congest May01-Oct01'!$A$1:$I$65536,COLUMN('[3]Congest May01-Oct01'!H$1:H$65536),FALSE)-VLOOKUP($E192,'[3]Congest May01-Oct01'!$A$1:$I$65536,COLUMN('[3]Congest May01-Oct01'!H$1:H$65536),FALSE)</f>
        <v>0</v>
      </c>
      <c r="AF192" s="19">
        <f>VLOOKUP($A192,'[3]Congest May01-Oct01'!$A$1:$I$65536,COLUMN('[3]Congest May01-Oct01'!I$1:I$65536),FALSE)-VLOOKUP($E192,'[3]Congest May01-Oct01'!$A$1:$I$65536,COLUMN('[3]Congest May01-Oct01'!I$1:I$65536),FALSE)</f>
        <v>13.07</v>
      </c>
      <c r="AG192" s="23">
        <f t="shared" si="15"/>
        <v>325.12</v>
      </c>
      <c r="AI192" s="32">
        <v>2100</v>
      </c>
      <c r="AJ192" s="32">
        <f t="shared" si="19"/>
        <v>96.630000000000109</v>
      </c>
      <c r="AK192" s="32">
        <f t="shared" si="21"/>
        <v>-2003.37</v>
      </c>
      <c r="AL192" s="32"/>
      <c r="AQ192" s="19"/>
    </row>
    <row r="193" spans="1:43" x14ac:dyDescent="0.25">
      <c r="A193" s="3">
        <v>24236</v>
      </c>
      <c r="B193" s="3" t="s">
        <v>122</v>
      </c>
      <c r="C193" s="3" t="str">
        <f>+VLOOKUP(A193,[3]Congest!$A$1:$C$65536,3,FALSE)</f>
        <v>N.Y.C.</v>
      </c>
      <c r="D193" s="3"/>
      <c r="E193" s="7">
        <v>23517</v>
      </c>
      <c r="F193" s="4" t="s">
        <v>20</v>
      </c>
      <c r="G193" s="3" t="str">
        <f>+VLOOKUP(E193,[3]Congest!$A$1:$C$65536,3,FALSE)</f>
        <v>N.Y.C.</v>
      </c>
      <c r="H193" s="7">
        <v>20</v>
      </c>
      <c r="I193" s="7">
        <v>20</v>
      </c>
      <c r="O193" s="57">
        <f>VLOOKUP($A193,'[3]Congest May00-Oct00'!$A$1:$I$65536,COLUMN('[3]Congest May00-Oct00'!D$1:D$65536),FALSE)-VLOOKUP($E193,'[3]Congest May00-Oct00'!$A$1:$I$65536,COLUMN('[3]Congest May00-Oct00'!D$1:D$65536),FALSE)</f>
        <v>0</v>
      </c>
      <c r="P193" s="19">
        <f>VLOOKUP($A193,'[3]Congest May00-Oct00'!$A$1:$I$65536,COLUMN('[3]Congest May00-Oct00'!E$1:E$65536),FALSE)-VLOOKUP($E193,'[3]Congest May00-Oct00'!$A$1:$I$65536,COLUMN('[3]Congest May00-Oct00'!E$1:E$65536),FALSE)</f>
        <v>0</v>
      </c>
      <c r="Q193" s="19">
        <f>VLOOKUP($A193,'[3]Congest May00-Oct00'!$A$1:$I$65536,COLUMN('[3]Congest May00-Oct00'!F$1:F$65536),FALSE)-VLOOKUP($E193,'[3]Congest May00-Oct00'!$A$1:$I$65536,COLUMN('[3]Congest May00-Oct00'!F$1:F$65536),FALSE)</f>
        <v>0</v>
      </c>
      <c r="R193" s="19">
        <f>VLOOKUP($A193,'[3]Congest May00-Oct00'!$A$1:$I$65536,COLUMN('[3]Congest May00-Oct00'!G$1:G$65536),FALSE)-VLOOKUP($E193,'[3]Congest May00-Oct00'!$A$1:$I$65536,COLUMN('[3]Congest May00-Oct00'!G$1:G$65536),FALSE)</f>
        <v>0</v>
      </c>
      <c r="S193" s="19">
        <f>VLOOKUP($A193,'[3]Congest May00-Oct00'!$A$1:$I$65536,COLUMN('[3]Congest May00-Oct00'!H$1:H$65536),FALSE)-VLOOKUP($E193,'[3]Congest May00-Oct00'!$A$1:$I$65536,COLUMN('[3]Congest May00-Oct00'!H$1:H$65536),FALSE)</f>
        <v>0</v>
      </c>
      <c r="T193" s="19">
        <f>VLOOKUP($A193,'[3]Congest May00-Oct00'!$A$1:$I$65536,COLUMN('[3]Congest May00-Oct00'!I$1:I$65536),FALSE)-VLOOKUP($E193,'[3]Congest May00-Oct00'!$A$1:$I$65536,COLUMN('[3]Congest May00-Oct00'!I$1:I$65536),FALSE)</f>
        <v>0</v>
      </c>
      <c r="U193" s="53">
        <f>VLOOKUP($A193,'[3]Congest Nov00-Apr01'!$A$1:$I$65536,COLUMN('[3]Congest Nov00-Apr01'!D$1:D$65536),FALSE)-VLOOKUP($E193,'[3]Congest Nov00-Apr01'!$A$1:$I$65536,COLUMN('[3]Congest Nov00-Apr01'!D$1:D$65536),FALSE)</f>
        <v>-64.0300000000002</v>
      </c>
      <c r="V193" s="53">
        <f>VLOOKUP($A193,'[3]Congest Nov00-Apr01'!$A$1:$I$65536,COLUMN('[3]Congest Nov00-Apr01'!E$1:E$65536),FALSE)-VLOOKUP($E193,'[3]Congest Nov00-Apr01'!$A$1:$I$65536,COLUMN('[3]Congest Nov00-Apr01'!E$1:E$65536),FALSE)</f>
        <v>0</v>
      </c>
      <c r="W193" s="53">
        <f>VLOOKUP($A193,'[3]Congest Nov00-Apr01'!$A$1:$I$65536,COLUMN('[3]Congest Nov00-Apr01'!F$1:F$65536),FALSE)-VLOOKUP($E193,'[3]Congest Nov00-Apr01'!$A$1:$I$65536,COLUMN('[3]Congest Nov00-Apr01'!F$1:F$65536),FALSE)</f>
        <v>-45.770000000000437</v>
      </c>
      <c r="X193" s="53">
        <f>VLOOKUP($A193,'[3]Congest Nov00-Apr01'!$A$1:$I$65536,COLUMN('[3]Congest Nov00-Apr01'!G$1:G$65536),FALSE)-VLOOKUP($E193,'[3]Congest Nov00-Apr01'!$A$1:$I$65536,COLUMN('[3]Congest Nov00-Apr01'!G$1:G$65536),FALSE)</f>
        <v>-616.92000000000007</v>
      </c>
      <c r="Y193" s="53">
        <f>VLOOKUP($A193,'[3]Congest Nov00-Apr01'!$A$1:$I$65536,COLUMN('[3]Congest Nov00-Apr01'!H$1:H$65536),FALSE)-VLOOKUP($E193,'[3]Congest Nov00-Apr01'!$A$1:$I$65536,COLUMN('[3]Congest Nov00-Apr01'!H$1:H$65536),FALSE)</f>
        <v>0</v>
      </c>
      <c r="Z193" s="53">
        <f>VLOOKUP($A193,'[3]Congest Nov00-Apr01'!$A$1:$I$65536,COLUMN('[3]Congest Nov00-Apr01'!I$1:I$65536),FALSE)-VLOOKUP($E193,'[3]Congest Nov00-Apr01'!$A$1:$I$65536,COLUMN('[3]Congest Nov00-Apr01'!I$1:I$65536),FALSE)</f>
        <v>0</v>
      </c>
      <c r="AA193" s="19">
        <f>VLOOKUP($A193,'[3]Congest May01-Oct01'!$A$1:$I$65536,COLUMN('[3]Congest May01-Oct01'!D$1:D$65536),FALSE)-VLOOKUP($E193,'[3]Congest May01-Oct01'!$A$1:$I$65536,COLUMN('[3]Congest May01-Oct01'!D$1:D$65536),FALSE)</f>
        <v>5.8500000000003638</v>
      </c>
      <c r="AB193" s="19">
        <f>VLOOKUP($A193,'[3]Congest May01-Oct01'!$A$1:$I$65536,COLUMN('[3]Congest May01-Oct01'!E$1:E$65536),FALSE)-VLOOKUP($E193,'[3]Congest May01-Oct01'!$A$1:$I$65536,COLUMN('[3]Congest May01-Oct01'!E$1:E$65536),FALSE)</f>
        <v>0</v>
      </c>
      <c r="AC193" s="19">
        <f>VLOOKUP($A193,'[3]Congest May01-Oct01'!$A$1:$I$65536,COLUMN('[3]Congest May01-Oct01'!F$1:F$65536),FALSE)-VLOOKUP($E193,'[3]Congest May01-Oct01'!$A$1:$I$65536,COLUMN('[3]Congest May01-Oct01'!F$1:F$65536),FALSE)</f>
        <v>0</v>
      </c>
      <c r="AD193" s="19">
        <f>VLOOKUP($A193,'[3]Congest May01-Oct01'!$A$1:$I$65536,COLUMN('[3]Congest May01-Oct01'!G$1:G$65536),FALSE)-VLOOKUP($E193,'[3]Congest May01-Oct01'!$A$1:$I$65536,COLUMN('[3]Congest May01-Oct01'!G$1:G$65536),FALSE)</f>
        <v>-28.590000000000146</v>
      </c>
      <c r="AE193" s="19">
        <f>VLOOKUP($A193,'[3]Congest May01-Oct01'!$A$1:$I$65536,COLUMN('[3]Congest May01-Oct01'!H$1:H$65536),FALSE)-VLOOKUP($E193,'[3]Congest May01-Oct01'!$A$1:$I$65536,COLUMN('[3]Congest May01-Oct01'!H$1:H$65536),FALSE)</f>
        <v>-9.9999999999909051E-3</v>
      </c>
      <c r="AF193" s="19">
        <f>VLOOKUP($A193,'[3]Congest May01-Oct01'!$A$1:$I$65536,COLUMN('[3]Congest May01-Oct01'!I$1:I$65536),FALSE)-VLOOKUP($E193,'[3]Congest May01-Oct01'!$A$1:$I$65536,COLUMN('[3]Congest May01-Oct01'!I$1:I$65536),FALSE)</f>
        <v>-1.999999999998181E-2</v>
      </c>
      <c r="AG193" s="23">
        <f t="shared" si="15"/>
        <v>-749.46000000000049</v>
      </c>
      <c r="AI193" s="32">
        <v>-3818.1999999997788</v>
      </c>
      <c r="AJ193" s="32">
        <f t="shared" si="19"/>
        <v>-454.99999999999545</v>
      </c>
      <c r="AK193" s="32">
        <f t="shared" si="21"/>
        <v>3363.1999999997834</v>
      </c>
      <c r="AL193" s="32"/>
      <c r="AQ193" s="19"/>
    </row>
    <row r="194" spans="1:43" x14ac:dyDescent="0.25">
      <c r="A194" s="3">
        <v>24249</v>
      </c>
      <c r="B194" s="3" t="s">
        <v>125</v>
      </c>
      <c r="C194" s="3" t="str">
        <f>+VLOOKUP(A194,[3]Congest!$A$1:$C$65536,3,FALSE)</f>
        <v>N.Y.C.</v>
      </c>
      <c r="D194" s="3"/>
      <c r="E194" s="7">
        <v>23519</v>
      </c>
      <c r="F194" s="4" t="s">
        <v>5</v>
      </c>
      <c r="G194" s="3" t="str">
        <f>+VLOOKUP(E194,[3]Congest!$A$1:$C$65536,3,FALSE)</f>
        <v>N.Y.C.</v>
      </c>
      <c r="H194" s="9">
        <v>100</v>
      </c>
      <c r="I194" s="9">
        <v>100</v>
      </c>
      <c r="O194" s="57">
        <f>VLOOKUP($A194,'[3]Congest May00-Oct00'!$A$1:$I$65536,COLUMN('[3]Congest May00-Oct00'!D$1:D$65536),FALSE)-VLOOKUP($E194,'[3]Congest May00-Oct00'!$A$1:$I$65536,COLUMN('[3]Congest May00-Oct00'!D$1:D$65536),FALSE)</f>
        <v>0</v>
      </c>
      <c r="P194" s="19">
        <f>VLOOKUP($A194,'[3]Congest May00-Oct00'!$A$1:$I$65536,COLUMN('[3]Congest May00-Oct00'!E$1:E$65536),FALSE)-VLOOKUP($E194,'[3]Congest May00-Oct00'!$A$1:$I$65536,COLUMN('[3]Congest May00-Oct00'!E$1:E$65536),FALSE)</f>
        <v>-5.1599999999962165</v>
      </c>
      <c r="Q194" s="19">
        <f>VLOOKUP($A194,'[3]Congest May00-Oct00'!$A$1:$I$65536,COLUMN('[3]Congest May00-Oct00'!F$1:F$65536),FALSE)-VLOOKUP($E194,'[3]Congest May00-Oct00'!$A$1:$I$65536,COLUMN('[3]Congest May00-Oct00'!F$1:F$65536),FALSE)</f>
        <v>-0.94999999999890861</v>
      </c>
      <c r="R194" s="19">
        <f>VLOOKUP($A194,'[3]Congest May00-Oct00'!$A$1:$I$65536,COLUMN('[3]Congest May00-Oct00'!G$1:G$65536),FALSE)-VLOOKUP($E194,'[3]Congest May00-Oct00'!$A$1:$I$65536,COLUMN('[3]Congest May00-Oct00'!G$1:G$65536),FALSE)</f>
        <v>-0.73000000000138243</v>
      </c>
      <c r="S194" s="19">
        <f>VLOOKUP($A194,'[3]Congest May00-Oct00'!$A$1:$I$65536,COLUMN('[3]Congest May00-Oct00'!H$1:H$65536),FALSE)-VLOOKUP($E194,'[3]Congest May00-Oct00'!$A$1:$I$65536,COLUMN('[3]Congest May00-Oct00'!H$1:H$65536),FALSE)</f>
        <v>0.39999999999918145</v>
      </c>
      <c r="T194" s="19">
        <f>VLOOKUP($A194,'[3]Congest May00-Oct00'!$A$1:$I$65536,COLUMN('[3]Congest May00-Oct00'!I$1:I$65536),FALSE)-VLOOKUP($E194,'[3]Congest May00-Oct00'!$A$1:$I$65536,COLUMN('[3]Congest May00-Oct00'!I$1:I$65536),FALSE)</f>
        <v>1.5</v>
      </c>
      <c r="U194" s="53">
        <f>VLOOKUP($A194,'[3]Congest Nov00-Apr01'!$A$1:$I$65536,COLUMN('[3]Congest Nov00-Apr01'!D$1:D$65536),FALSE)-VLOOKUP($E194,'[3]Congest Nov00-Apr01'!$A$1:$I$65536,COLUMN('[3]Congest Nov00-Apr01'!D$1:D$65536),FALSE)</f>
        <v>3.7900000000004184</v>
      </c>
      <c r="V194" s="53">
        <f>VLOOKUP($A194,'[3]Congest Nov00-Apr01'!$A$1:$I$65536,COLUMN('[3]Congest Nov00-Apr01'!E$1:E$65536),FALSE)-VLOOKUP($E194,'[3]Congest Nov00-Apr01'!$A$1:$I$65536,COLUMN('[3]Congest Nov00-Apr01'!E$1:E$65536),FALSE)</f>
        <v>60.700000000000045</v>
      </c>
      <c r="W194" s="53">
        <f>VLOOKUP($A194,'[3]Congest Nov00-Apr01'!$A$1:$I$65536,COLUMN('[3]Congest Nov00-Apr01'!F$1:F$65536),FALSE)-VLOOKUP($E194,'[3]Congest Nov00-Apr01'!$A$1:$I$65536,COLUMN('[3]Congest Nov00-Apr01'!F$1:F$65536),FALSE)</f>
        <v>1289.5700000000002</v>
      </c>
      <c r="X194" s="53">
        <f>VLOOKUP($A194,'[3]Congest Nov00-Apr01'!$A$1:$I$65536,COLUMN('[3]Congest Nov00-Apr01'!G$1:G$65536),FALSE)-VLOOKUP($E194,'[3]Congest Nov00-Apr01'!$A$1:$I$65536,COLUMN('[3]Congest Nov00-Apr01'!G$1:G$65536),FALSE)</f>
        <v>-76.920000000000073</v>
      </c>
      <c r="Y194" s="53">
        <f>VLOOKUP($A194,'[3]Congest Nov00-Apr01'!$A$1:$I$65536,COLUMN('[3]Congest Nov00-Apr01'!H$1:H$65536),FALSE)-VLOOKUP($E194,'[3]Congest Nov00-Apr01'!$A$1:$I$65536,COLUMN('[3]Congest Nov00-Apr01'!H$1:H$65536),FALSE)</f>
        <v>85.699999999997999</v>
      </c>
      <c r="Z194" s="53">
        <f>VLOOKUP($A194,'[3]Congest Nov00-Apr01'!$A$1:$I$65536,COLUMN('[3]Congest Nov00-Apr01'!I$1:I$65536),FALSE)-VLOOKUP($E194,'[3]Congest Nov00-Apr01'!$A$1:$I$65536,COLUMN('[3]Congest Nov00-Apr01'!I$1:I$65536),FALSE)</f>
        <v>923.03000000000065</v>
      </c>
      <c r="AA194" s="19">
        <f>VLOOKUP($A194,'[3]Congest May01-Oct01'!$A$1:$I$65536,COLUMN('[3]Congest May01-Oct01'!D$1:D$65536),FALSE)-VLOOKUP($E194,'[3]Congest May01-Oct01'!$A$1:$I$65536,COLUMN('[3]Congest May01-Oct01'!D$1:D$65536),FALSE)</f>
        <v>63.760000000001128</v>
      </c>
      <c r="AB194" s="19">
        <f>VLOOKUP($A194,'[3]Congest May01-Oct01'!$A$1:$I$65536,COLUMN('[3]Congest May01-Oct01'!E$1:E$65536),FALSE)-VLOOKUP($E194,'[3]Congest May01-Oct01'!$A$1:$I$65536,COLUMN('[3]Congest May01-Oct01'!E$1:E$65536),FALSE)</f>
        <v>-47.720000000000255</v>
      </c>
      <c r="AC194" s="19">
        <f>VLOOKUP($A194,'[3]Congest May01-Oct01'!$A$1:$I$65536,COLUMN('[3]Congest May01-Oct01'!F$1:F$65536),FALSE)-VLOOKUP($E194,'[3]Congest May01-Oct01'!$A$1:$I$65536,COLUMN('[3]Congest May01-Oct01'!F$1:F$65536),FALSE)</f>
        <v>-13.219999999999345</v>
      </c>
      <c r="AD194" s="19">
        <f>VLOOKUP($A194,'[3]Congest May01-Oct01'!$A$1:$I$65536,COLUMN('[3]Congest May01-Oct01'!G$1:G$65536),FALSE)-VLOOKUP($E194,'[3]Congest May01-Oct01'!$A$1:$I$65536,COLUMN('[3]Congest May01-Oct01'!G$1:G$65536),FALSE)</f>
        <v>56.410000000000309</v>
      </c>
      <c r="AE194" s="19">
        <f>VLOOKUP($A194,'[3]Congest May01-Oct01'!$A$1:$I$65536,COLUMN('[3]Congest May01-Oct01'!H$1:H$65536),FALSE)-VLOOKUP($E194,'[3]Congest May01-Oct01'!$A$1:$I$65536,COLUMN('[3]Congest May01-Oct01'!H$1:H$65536),FALSE)</f>
        <v>30.730000000000018</v>
      </c>
      <c r="AF194" s="19">
        <f>VLOOKUP($A194,'[3]Congest May01-Oct01'!$A$1:$I$65536,COLUMN('[3]Congest May01-Oct01'!I$1:I$65536),FALSE)-VLOOKUP($E194,'[3]Congest May01-Oct01'!$A$1:$I$65536,COLUMN('[3]Congest May01-Oct01'!I$1:I$65536),FALSE)</f>
        <v>2.6500000000000057</v>
      </c>
      <c r="AG194" s="23">
        <f t="shared" si="15"/>
        <v>2347.0000000000005</v>
      </c>
      <c r="AI194" s="32">
        <v>-30242.799999999999</v>
      </c>
      <c r="AJ194" s="32">
        <f t="shared" si="19"/>
        <v>8996.0000000001855</v>
      </c>
      <c r="AK194" s="32">
        <f t="shared" si="21"/>
        <v>39238.800000000185</v>
      </c>
      <c r="AL194" s="32"/>
      <c r="AQ194" s="19"/>
    </row>
    <row r="195" spans="1:43" x14ac:dyDescent="0.25">
      <c r="A195" s="3">
        <v>24250</v>
      </c>
      <c r="B195" s="3" t="s">
        <v>126</v>
      </c>
      <c r="C195" s="3" t="str">
        <f>+VLOOKUP(A195,[3]Congest!$A$1:$C$65536,3,FALSE)</f>
        <v>N.Y.C.</v>
      </c>
      <c r="D195" s="3"/>
      <c r="E195" s="7">
        <v>24138</v>
      </c>
      <c r="F195" s="4" t="s">
        <v>11</v>
      </c>
      <c r="G195" s="3" t="str">
        <f>+VLOOKUP(E195,[3]Congest!$A$1:$C$65536,3,FALSE)</f>
        <v>N.Y.C.</v>
      </c>
      <c r="H195" s="9">
        <v>15</v>
      </c>
      <c r="I195" s="9">
        <v>15</v>
      </c>
      <c r="O195" s="57">
        <f>VLOOKUP($A195,'[3]Congest May00-Oct00'!$A$1:$I$65536,COLUMN('[3]Congest May00-Oct00'!D$1:D$65536),FALSE)-VLOOKUP($E195,'[3]Congest May00-Oct00'!$A$1:$I$65536,COLUMN('[3]Congest May00-Oct00'!D$1:D$65536),FALSE)</f>
        <v>3.999999999996362E-2</v>
      </c>
      <c r="P195" s="19">
        <f>VLOOKUP($A195,'[3]Congest May00-Oct00'!$A$1:$I$65536,COLUMN('[3]Congest May00-Oct00'!E$1:E$65536),FALSE)-VLOOKUP($E195,'[3]Congest May00-Oct00'!$A$1:$I$65536,COLUMN('[3]Congest May00-Oct00'!E$1:E$65536),FALSE)</f>
        <v>-10.329999999998108</v>
      </c>
      <c r="Q195" s="19">
        <f>VLOOKUP($A195,'[3]Congest May00-Oct00'!$A$1:$I$65536,COLUMN('[3]Congest May00-Oct00'!F$1:F$65536),FALSE)-VLOOKUP($E195,'[3]Congest May00-Oct00'!$A$1:$I$65536,COLUMN('[3]Congest May00-Oct00'!F$1:F$65536),FALSE)</f>
        <v>-1.1499999999978172</v>
      </c>
      <c r="R195" s="19">
        <f>VLOOKUP($A195,'[3]Congest May00-Oct00'!$A$1:$I$65536,COLUMN('[3]Congest May00-Oct00'!G$1:G$65536),FALSE)-VLOOKUP($E195,'[3]Congest May00-Oct00'!$A$1:$I$65536,COLUMN('[3]Congest May00-Oct00'!G$1:G$65536),FALSE)</f>
        <v>-1.2400000000034197</v>
      </c>
      <c r="S195" s="19">
        <f>VLOOKUP($A195,'[3]Congest May00-Oct00'!$A$1:$I$65536,COLUMN('[3]Congest May00-Oct00'!H$1:H$65536),FALSE)-VLOOKUP($E195,'[3]Congest May00-Oct00'!$A$1:$I$65536,COLUMN('[3]Congest May00-Oct00'!H$1:H$65536),FALSE)</f>
        <v>-0.17000000000052751</v>
      </c>
      <c r="T195" s="19">
        <f>VLOOKUP($A195,'[3]Congest May00-Oct00'!$A$1:$I$65536,COLUMN('[3]Congest May00-Oct00'!I$1:I$65536),FALSE)-VLOOKUP($E195,'[3]Congest May00-Oct00'!$A$1:$I$65536,COLUMN('[3]Congest May00-Oct00'!I$1:I$65536),FALSE)</f>
        <v>3.2699999999999818</v>
      </c>
      <c r="U195" s="53">
        <f>VLOOKUP($A195,'[3]Congest Nov00-Apr01'!$A$1:$I$65536,COLUMN('[3]Congest Nov00-Apr01'!D$1:D$65536),FALSE)-VLOOKUP($E195,'[3]Congest Nov00-Apr01'!$A$1:$I$65536,COLUMN('[3]Congest Nov00-Apr01'!D$1:D$65536),FALSE)</f>
        <v>7.9200000000005275</v>
      </c>
      <c r="V195" s="53">
        <f>VLOOKUP($A195,'[3]Congest Nov00-Apr01'!$A$1:$I$65536,COLUMN('[3]Congest Nov00-Apr01'!E$1:E$65536),FALSE)-VLOOKUP($E195,'[3]Congest Nov00-Apr01'!$A$1:$I$65536,COLUMN('[3]Congest Nov00-Apr01'!E$1:E$65536),FALSE)</f>
        <v>127.59999999999991</v>
      </c>
      <c r="W195" s="53">
        <f>VLOOKUP($A195,'[3]Congest Nov00-Apr01'!$A$1:$I$65536,COLUMN('[3]Congest Nov00-Apr01'!F$1:F$65536),FALSE)-VLOOKUP($E195,'[3]Congest Nov00-Apr01'!$A$1:$I$65536,COLUMN('[3]Congest Nov00-Apr01'!F$1:F$65536),FALSE)</f>
        <v>1157.7199999999998</v>
      </c>
      <c r="X195" s="53">
        <f>VLOOKUP($A195,'[3]Congest Nov00-Apr01'!$A$1:$I$65536,COLUMN('[3]Congest Nov00-Apr01'!G$1:G$65536),FALSE)-VLOOKUP($E195,'[3]Congest Nov00-Apr01'!$A$1:$I$65536,COLUMN('[3]Congest Nov00-Apr01'!G$1:G$65536),FALSE)</f>
        <v>885.85000000000014</v>
      </c>
      <c r="Y195" s="53">
        <f>VLOOKUP($A195,'[3]Congest Nov00-Apr01'!$A$1:$I$65536,COLUMN('[3]Congest Nov00-Apr01'!H$1:H$65536),FALSE)-VLOOKUP($E195,'[3]Congest Nov00-Apr01'!$A$1:$I$65536,COLUMN('[3]Congest Nov00-Apr01'!H$1:H$65536),FALSE)</f>
        <v>83.919999999997344</v>
      </c>
      <c r="Z195" s="53">
        <f>VLOOKUP($A195,'[3]Congest Nov00-Apr01'!$A$1:$I$65536,COLUMN('[3]Congest Nov00-Apr01'!I$1:I$65536),FALSE)-VLOOKUP($E195,'[3]Congest Nov00-Apr01'!$A$1:$I$65536,COLUMN('[3]Congest Nov00-Apr01'!I$1:I$65536),FALSE)</f>
        <v>-272.59000000000106</v>
      </c>
      <c r="AA195" s="19">
        <f>VLOOKUP($A195,'[3]Congest May01-Oct01'!$A$1:$I$65536,COLUMN('[3]Congest May01-Oct01'!D$1:D$65536),FALSE)-VLOOKUP($E195,'[3]Congest May01-Oct01'!$A$1:$I$65536,COLUMN('[3]Congest May01-Oct01'!D$1:D$65536),FALSE)</f>
        <v>-121.84999999999945</v>
      </c>
      <c r="AB195" s="19">
        <f>VLOOKUP($A195,'[3]Congest May01-Oct01'!$A$1:$I$65536,COLUMN('[3]Congest May01-Oct01'!E$1:E$65536),FALSE)-VLOOKUP($E195,'[3]Congest May01-Oct01'!$A$1:$I$65536,COLUMN('[3]Congest May01-Oct01'!E$1:E$65536),FALSE)</f>
        <v>-47.3700000000008</v>
      </c>
      <c r="AC195" s="19">
        <f>VLOOKUP($A195,'[3]Congest May01-Oct01'!$A$1:$I$65536,COLUMN('[3]Congest May01-Oct01'!F$1:F$65536),FALSE)-VLOOKUP($E195,'[3]Congest May01-Oct01'!$A$1:$I$65536,COLUMN('[3]Congest May01-Oct01'!F$1:F$65536),FALSE)</f>
        <v>-13.049999999999727</v>
      </c>
      <c r="AD195" s="19">
        <f>VLOOKUP($A195,'[3]Congest May01-Oct01'!$A$1:$I$65536,COLUMN('[3]Congest May01-Oct01'!G$1:G$65536),FALSE)-VLOOKUP($E195,'[3]Congest May01-Oct01'!$A$1:$I$65536,COLUMN('[3]Congest May01-Oct01'!G$1:G$65536),FALSE)</f>
        <v>55.78000000000111</v>
      </c>
      <c r="AE195" s="19">
        <f>VLOOKUP($A195,'[3]Congest May01-Oct01'!$A$1:$I$65536,COLUMN('[3]Congest May01-Oct01'!H$1:H$65536),FALSE)-VLOOKUP($E195,'[3]Congest May01-Oct01'!$A$1:$I$65536,COLUMN('[3]Congest May01-Oct01'!H$1:H$65536),FALSE)</f>
        <v>30.269999999999982</v>
      </c>
      <c r="AF195" s="19">
        <f>VLOOKUP($A195,'[3]Congest May01-Oct01'!$A$1:$I$65536,COLUMN('[3]Congest May01-Oct01'!I$1:I$65536),FALSE)-VLOOKUP($E195,'[3]Congest May01-Oct01'!$A$1:$I$65536,COLUMN('[3]Congest May01-Oct01'!I$1:I$65536),FALSE)</f>
        <v>2.6500000000000057</v>
      </c>
      <c r="AG195" s="23">
        <f t="shared" si="15"/>
        <v>1867.029999999997</v>
      </c>
      <c r="AI195" s="32">
        <v>-750</v>
      </c>
      <c r="AJ195" s="32">
        <f t="shared" ref="AJ195:AJ224" si="22">+I195*SUM(AA195:AE195)</f>
        <v>-1443.2999999999834</v>
      </c>
      <c r="AK195" s="32">
        <f t="shared" si="21"/>
        <v>-693.29999999998336</v>
      </c>
      <c r="AL195" s="32"/>
      <c r="AQ195" s="19"/>
    </row>
    <row r="196" spans="1:43" x14ac:dyDescent="0.25">
      <c r="A196" s="3">
        <v>61752</v>
      </c>
      <c r="B196" s="3" t="s">
        <v>16</v>
      </c>
      <c r="C196" s="3" t="str">
        <f>+VLOOKUP(A196,[3]Congest!$A$1:$C$65536,3,FALSE)</f>
        <v>WEST</v>
      </c>
      <c r="D196" s="3"/>
      <c r="E196" s="7">
        <v>23582</v>
      </c>
      <c r="F196" s="4" t="s">
        <v>129</v>
      </c>
      <c r="G196" s="3" t="str">
        <f>+VLOOKUP(E196,[3]Congest!$A$1:$C$65536,3,FALSE)</f>
        <v>CENTRL</v>
      </c>
      <c r="H196" s="7">
        <v>10</v>
      </c>
      <c r="I196" s="7">
        <v>10</v>
      </c>
      <c r="O196" s="57">
        <f>VLOOKUP($A196,'[3]Congest May00-Oct00'!$A$1:$I$65536,COLUMN('[3]Congest May00-Oct00'!D$1:D$65536),FALSE)-VLOOKUP($E196,'[3]Congest May00-Oct00'!$A$1:$I$65536,COLUMN('[3]Congest May00-Oct00'!D$1:D$65536),FALSE)</f>
        <v>411.45000000000016</v>
      </c>
      <c r="P196" s="19">
        <f>VLOOKUP($A196,'[3]Congest May00-Oct00'!$A$1:$I$65536,COLUMN('[3]Congest May00-Oct00'!E$1:E$65536),FALSE)-VLOOKUP($E196,'[3]Congest May00-Oct00'!$A$1:$I$65536,COLUMN('[3]Congest May00-Oct00'!E$1:E$65536),FALSE)</f>
        <v>854.49000000000024</v>
      </c>
      <c r="Q196" s="19">
        <f>VLOOKUP($A196,'[3]Congest May00-Oct00'!$A$1:$I$65536,COLUMN('[3]Congest May00-Oct00'!F$1:F$65536),FALSE)-VLOOKUP($E196,'[3]Congest May00-Oct00'!$A$1:$I$65536,COLUMN('[3]Congest May00-Oct00'!F$1:F$65536),FALSE)</f>
        <v>712.97</v>
      </c>
      <c r="R196" s="19">
        <f>VLOOKUP($A196,'[3]Congest May00-Oct00'!$A$1:$I$65536,COLUMN('[3]Congest May00-Oct00'!G$1:G$65536),FALSE)-VLOOKUP($E196,'[3]Congest May00-Oct00'!$A$1:$I$65536,COLUMN('[3]Congest May00-Oct00'!G$1:G$65536),FALSE)</f>
        <v>1006.4599999999998</v>
      </c>
      <c r="S196" s="19">
        <f>VLOOKUP($A196,'[3]Congest May00-Oct00'!$A$1:$I$65536,COLUMN('[3]Congest May00-Oct00'!H$1:H$65536),FALSE)-VLOOKUP($E196,'[3]Congest May00-Oct00'!$A$1:$I$65536,COLUMN('[3]Congest May00-Oct00'!H$1:H$65536),FALSE)</f>
        <v>53.050000000000011</v>
      </c>
      <c r="T196" s="19">
        <f>VLOOKUP($A196,'[3]Congest May00-Oct00'!$A$1:$I$65536,COLUMN('[3]Congest May00-Oct00'!I$1:I$65536),FALSE)-VLOOKUP($E196,'[3]Congest May00-Oct00'!$A$1:$I$65536,COLUMN('[3]Congest May00-Oct00'!I$1:I$65536),FALSE)</f>
        <v>118.08999999999999</v>
      </c>
      <c r="U196" s="53">
        <f>VLOOKUP($A196,'[3]Congest Nov00-Apr01'!$A$1:$I$65536,COLUMN('[3]Congest Nov00-Apr01'!D$1:D$65536),FALSE)-VLOOKUP($E196,'[3]Congest Nov00-Apr01'!$A$1:$I$65536,COLUMN('[3]Congest Nov00-Apr01'!D$1:D$65536),FALSE)</f>
        <v>76.379999999999882</v>
      </c>
      <c r="V196" s="53">
        <f>VLOOKUP($A196,'[3]Congest Nov00-Apr01'!$A$1:$I$65536,COLUMN('[3]Congest Nov00-Apr01'!E$1:E$65536),FALSE)-VLOOKUP($E196,'[3]Congest Nov00-Apr01'!$A$1:$I$65536,COLUMN('[3]Congest Nov00-Apr01'!E$1:E$65536),FALSE)</f>
        <v>10.599999999999994</v>
      </c>
      <c r="W196" s="53">
        <f>VLOOKUP($A196,'[3]Congest Nov00-Apr01'!$A$1:$I$65536,COLUMN('[3]Congest Nov00-Apr01'!F$1:F$65536),FALSE)-VLOOKUP($E196,'[3]Congest Nov00-Apr01'!$A$1:$I$65536,COLUMN('[3]Congest Nov00-Apr01'!F$1:F$65536),FALSE)</f>
        <v>95.939999999999827</v>
      </c>
      <c r="X196" s="53">
        <f>VLOOKUP($A196,'[3]Congest Nov00-Apr01'!$A$1:$I$65536,COLUMN('[3]Congest Nov00-Apr01'!G$1:G$65536),FALSE)-VLOOKUP($E196,'[3]Congest Nov00-Apr01'!$A$1:$I$65536,COLUMN('[3]Congest Nov00-Apr01'!G$1:G$65536),FALSE)</f>
        <v>48.370000000000005</v>
      </c>
      <c r="Y196" s="53">
        <f>VLOOKUP($A196,'[3]Congest Nov00-Apr01'!$A$1:$I$65536,COLUMN('[3]Congest Nov00-Apr01'!H$1:H$65536),FALSE)-VLOOKUP($E196,'[3]Congest Nov00-Apr01'!$A$1:$I$65536,COLUMN('[3]Congest Nov00-Apr01'!H$1:H$65536),FALSE)</f>
        <v>69.87</v>
      </c>
      <c r="Z196" s="53">
        <f>VLOOKUP($A196,'[3]Congest Nov00-Apr01'!$A$1:$I$65536,COLUMN('[3]Congest Nov00-Apr01'!I$1:I$65536),FALSE)-VLOOKUP($E196,'[3]Congest Nov00-Apr01'!$A$1:$I$65536,COLUMN('[3]Congest Nov00-Apr01'!I$1:I$65536),FALSE)</f>
        <v>19.200000000000003</v>
      </c>
      <c r="AA196" s="19">
        <f>VLOOKUP($A196,'[3]Congest May01-Oct01'!$A$1:$I$65536,COLUMN('[3]Congest May01-Oct01'!D$1:D$65536),FALSE)-VLOOKUP($E196,'[3]Congest May01-Oct01'!$A$1:$I$65536,COLUMN('[3]Congest May01-Oct01'!D$1:D$65536),FALSE)</f>
        <v>247.52</v>
      </c>
      <c r="AB196" s="19">
        <f>VLOOKUP($A196,'[3]Congest May01-Oct01'!$A$1:$I$65536,COLUMN('[3]Congest May01-Oct01'!E$1:E$65536),FALSE)-VLOOKUP($E196,'[3]Congest May01-Oct01'!$A$1:$I$65536,COLUMN('[3]Congest May01-Oct01'!E$1:E$65536),FALSE)</f>
        <v>128.4</v>
      </c>
      <c r="AC196" s="19">
        <f>VLOOKUP($A196,'[3]Congest May01-Oct01'!$A$1:$I$65536,COLUMN('[3]Congest May01-Oct01'!F$1:F$65536),FALSE)-VLOOKUP($E196,'[3]Congest May01-Oct01'!$A$1:$I$65536,COLUMN('[3]Congest May01-Oct01'!F$1:F$65536),FALSE)</f>
        <v>26.349999999999994</v>
      </c>
      <c r="AD196" s="19">
        <f>VLOOKUP($A196,'[3]Congest May01-Oct01'!$A$1:$I$65536,COLUMN('[3]Congest May01-Oct01'!G$1:G$65536),FALSE)-VLOOKUP($E196,'[3]Congest May01-Oct01'!$A$1:$I$65536,COLUMN('[3]Congest May01-Oct01'!G$1:G$65536),FALSE)</f>
        <v>55.53000000000003</v>
      </c>
      <c r="AE196" s="19">
        <f>VLOOKUP($A196,'[3]Congest May01-Oct01'!$A$1:$I$65536,COLUMN('[3]Congest May01-Oct01'!H$1:H$65536),FALSE)-VLOOKUP($E196,'[3]Congest May01-Oct01'!$A$1:$I$65536,COLUMN('[3]Congest May01-Oct01'!H$1:H$65536),FALSE)</f>
        <v>0</v>
      </c>
      <c r="AF196" s="19">
        <f>VLOOKUP($A196,'[3]Congest May01-Oct01'!$A$1:$I$65536,COLUMN('[3]Congest May01-Oct01'!I$1:I$65536),FALSE)-VLOOKUP($E196,'[3]Congest May01-Oct01'!$A$1:$I$65536,COLUMN('[3]Congest May01-Oct01'!I$1:I$65536),FALSE)</f>
        <v>3.5999999999999996</v>
      </c>
      <c r="AG196" s="23">
        <f t="shared" si="15"/>
        <v>949.29999999999973</v>
      </c>
      <c r="AI196" s="32">
        <v>15239.2</v>
      </c>
      <c r="AJ196" s="32">
        <f t="shared" si="22"/>
        <v>4578</v>
      </c>
      <c r="AK196" s="32">
        <f t="shared" si="21"/>
        <v>-10661.2</v>
      </c>
      <c r="AL196" s="32"/>
      <c r="AQ196" s="19"/>
    </row>
    <row r="197" spans="1:43" x14ac:dyDescent="0.25">
      <c r="A197" s="3">
        <v>61752</v>
      </c>
      <c r="B197" s="3" t="s">
        <v>16</v>
      </c>
      <c r="C197" s="3" t="str">
        <f>+VLOOKUP(A197,[3]Congest!$A$1:$C$65536,3,FALSE)</f>
        <v>WEST</v>
      </c>
      <c r="D197" s="3"/>
      <c r="E197" s="7">
        <v>23646</v>
      </c>
      <c r="F197" s="4" t="s">
        <v>43</v>
      </c>
      <c r="G197" s="3" t="str">
        <f>+VLOOKUP(E197,[3]Congest!$A$1:$C$65536,3,FALSE)</f>
        <v>WEST</v>
      </c>
      <c r="H197" s="7">
        <v>48</v>
      </c>
      <c r="I197" s="7">
        <v>48</v>
      </c>
      <c r="O197" s="57">
        <f>VLOOKUP($A197,'[3]Congest May00-Oct00'!$A$1:$I$65536,COLUMN('[3]Congest May00-Oct00'!D$1:D$65536),FALSE)-VLOOKUP($E197,'[3]Congest May00-Oct00'!$A$1:$I$65536,COLUMN('[3]Congest May00-Oct00'!D$1:D$65536),FALSE)</f>
        <v>195.65999999999985</v>
      </c>
      <c r="P197" s="19">
        <f>VLOOKUP($A197,'[3]Congest May00-Oct00'!$A$1:$I$65536,COLUMN('[3]Congest May00-Oct00'!E$1:E$65536),FALSE)-VLOOKUP($E197,'[3]Congest May00-Oct00'!$A$1:$I$65536,COLUMN('[3]Congest May00-Oct00'!E$1:E$65536),FALSE)</f>
        <v>829.14000000000033</v>
      </c>
      <c r="Q197" s="19">
        <f>VLOOKUP($A197,'[3]Congest May00-Oct00'!$A$1:$I$65536,COLUMN('[3]Congest May00-Oct00'!F$1:F$65536),FALSE)-VLOOKUP($E197,'[3]Congest May00-Oct00'!$A$1:$I$65536,COLUMN('[3]Congest May00-Oct00'!F$1:F$65536),FALSE)</f>
        <v>700.63000000000034</v>
      </c>
      <c r="R197" s="19">
        <f>VLOOKUP($A197,'[3]Congest May00-Oct00'!$A$1:$I$65536,COLUMN('[3]Congest May00-Oct00'!G$1:G$65536),FALSE)-VLOOKUP($E197,'[3]Congest May00-Oct00'!$A$1:$I$65536,COLUMN('[3]Congest May00-Oct00'!G$1:G$65536),FALSE)</f>
        <v>966.93000000000006</v>
      </c>
      <c r="S197" s="19">
        <f>VLOOKUP($A197,'[3]Congest May00-Oct00'!$A$1:$I$65536,COLUMN('[3]Congest May00-Oct00'!H$1:H$65536),FALSE)-VLOOKUP($E197,'[3]Congest May00-Oct00'!$A$1:$I$65536,COLUMN('[3]Congest May00-Oct00'!H$1:H$65536),FALSE)</f>
        <v>12.379999999999995</v>
      </c>
      <c r="T197" s="19">
        <f>VLOOKUP($A197,'[3]Congest May00-Oct00'!$A$1:$I$65536,COLUMN('[3]Congest May00-Oct00'!I$1:I$65536),FALSE)-VLOOKUP($E197,'[3]Congest May00-Oct00'!$A$1:$I$65536,COLUMN('[3]Congest May00-Oct00'!I$1:I$65536),FALSE)</f>
        <v>11.260000000000019</v>
      </c>
      <c r="U197" s="53">
        <f>VLOOKUP($A197,'[3]Congest Nov00-Apr01'!$A$1:$I$65536,COLUMN('[3]Congest Nov00-Apr01'!D$1:D$65536),FALSE)-VLOOKUP($E197,'[3]Congest Nov00-Apr01'!$A$1:$I$65536,COLUMN('[3]Congest Nov00-Apr01'!D$1:D$65536),FALSE)</f>
        <v>17.479999999999905</v>
      </c>
      <c r="V197" s="53">
        <f>VLOOKUP($A197,'[3]Congest Nov00-Apr01'!$A$1:$I$65536,COLUMN('[3]Congest Nov00-Apr01'!E$1:E$65536),FALSE)-VLOOKUP($E197,'[3]Congest Nov00-Apr01'!$A$1:$I$65536,COLUMN('[3]Congest Nov00-Apr01'!E$1:E$65536),FALSE)</f>
        <v>1.9299999999999926</v>
      </c>
      <c r="W197" s="53">
        <f>VLOOKUP($A197,'[3]Congest Nov00-Apr01'!$A$1:$I$65536,COLUMN('[3]Congest Nov00-Apr01'!F$1:F$65536),FALSE)-VLOOKUP($E197,'[3]Congest Nov00-Apr01'!$A$1:$I$65536,COLUMN('[3]Congest Nov00-Apr01'!F$1:F$65536),FALSE)</f>
        <v>20.740000000000009</v>
      </c>
      <c r="X197" s="53">
        <f>VLOOKUP($A197,'[3]Congest Nov00-Apr01'!$A$1:$I$65536,COLUMN('[3]Congest Nov00-Apr01'!G$1:G$65536),FALSE)-VLOOKUP($E197,'[3]Congest Nov00-Apr01'!$A$1:$I$65536,COLUMN('[3]Congest Nov00-Apr01'!G$1:G$65536),FALSE)</f>
        <v>11.939999999999969</v>
      </c>
      <c r="Y197" s="53">
        <f>VLOOKUP($A197,'[3]Congest Nov00-Apr01'!$A$1:$I$65536,COLUMN('[3]Congest Nov00-Apr01'!H$1:H$65536),FALSE)-VLOOKUP($E197,'[3]Congest Nov00-Apr01'!$A$1:$I$65536,COLUMN('[3]Congest Nov00-Apr01'!H$1:H$65536),FALSE)</f>
        <v>16.729999999999961</v>
      </c>
      <c r="Z197" s="53">
        <f>VLOOKUP($A197,'[3]Congest Nov00-Apr01'!$A$1:$I$65536,COLUMN('[3]Congest Nov00-Apr01'!I$1:I$65536),FALSE)-VLOOKUP($E197,'[3]Congest Nov00-Apr01'!$A$1:$I$65536,COLUMN('[3]Congest Nov00-Apr01'!I$1:I$65536),FALSE)</f>
        <v>4.1000000000000085</v>
      </c>
      <c r="AA197" s="19">
        <f>VLOOKUP($A197,'[3]Congest May01-Oct01'!$A$1:$I$65536,COLUMN('[3]Congest May01-Oct01'!D$1:D$65536),FALSE)-VLOOKUP($E197,'[3]Congest May01-Oct01'!$A$1:$I$65536,COLUMN('[3]Congest May01-Oct01'!D$1:D$65536),FALSE)</f>
        <v>87.6</v>
      </c>
      <c r="AB197" s="19">
        <f>VLOOKUP($A197,'[3]Congest May01-Oct01'!$A$1:$I$65536,COLUMN('[3]Congest May01-Oct01'!E$1:E$65536),FALSE)-VLOOKUP($E197,'[3]Congest May01-Oct01'!$A$1:$I$65536,COLUMN('[3]Congest May01-Oct01'!E$1:E$65536),FALSE)</f>
        <v>21.229999999999961</v>
      </c>
      <c r="AC197" s="19">
        <f>VLOOKUP($A197,'[3]Congest May01-Oct01'!$A$1:$I$65536,COLUMN('[3]Congest May01-Oct01'!F$1:F$65536),FALSE)-VLOOKUP($E197,'[3]Congest May01-Oct01'!$A$1:$I$65536,COLUMN('[3]Congest May01-Oct01'!F$1:F$65536),FALSE)</f>
        <v>2.8700000000000045</v>
      </c>
      <c r="AD197" s="19">
        <f>VLOOKUP($A197,'[3]Congest May01-Oct01'!$A$1:$I$65536,COLUMN('[3]Congest May01-Oct01'!G$1:G$65536),FALSE)-VLOOKUP($E197,'[3]Congest May01-Oct01'!$A$1:$I$65536,COLUMN('[3]Congest May01-Oct01'!G$1:G$65536),FALSE)</f>
        <v>155.35999999999996</v>
      </c>
      <c r="AE197" s="19">
        <f>VLOOKUP($A197,'[3]Congest May01-Oct01'!$A$1:$I$65536,COLUMN('[3]Congest May01-Oct01'!H$1:H$65536),FALSE)-VLOOKUP($E197,'[3]Congest May01-Oct01'!$A$1:$I$65536,COLUMN('[3]Congest May01-Oct01'!H$1:H$65536),FALSE)</f>
        <v>0</v>
      </c>
      <c r="AF197" s="19">
        <f>VLOOKUP($A197,'[3]Congest May01-Oct01'!$A$1:$I$65536,COLUMN('[3]Congest May01-Oct01'!I$1:I$65536),FALSE)-VLOOKUP($E197,'[3]Congest May01-Oct01'!$A$1:$I$65536,COLUMN('[3]Congest May01-Oct01'!I$1:I$65536),FALSE)</f>
        <v>0.59000000000000008</v>
      </c>
      <c r="AG197" s="23">
        <f t="shared" si="15"/>
        <v>363.61999999999978</v>
      </c>
      <c r="AI197" s="32">
        <v>44957.8</v>
      </c>
      <c r="AJ197" s="32">
        <f t="shared" si="22"/>
        <v>12818.879999999997</v>
      </c>
      <c r="AK197" s="32">
        <f t="shared" si="21"/>
        <v>-32138.920000000006</v>
      </c>
      <c r="AL197" s="32"/>
      <c r="AQ197" s="19"/>
    </row>
    <row r="198" spans="1:43" x14ac:dyDescent="0.25">
      <c r="A198" s="3">
        <v>61752</v>
      </c>
      <c r="B198" s="3" t="s">
        <v>16</v>
      </c>
      <c r="C198" s="3" t="str">
        <f>+VLOOKUP(A198,[3]Congest!$A$1:$C$65536,3,FALSE)</f>
        <v>WEST</v>
      </c>
      <c r="D198" s="3"/>
      <c r="E198" s="7">
        <v>61754</v>
      </c>
      <c r="F198" s="4" t="s">
        <v>41</v>
      </c>
      <c r="G198" s="3" t="str">
        <f>+VLOOKUP(E198,[3]Congest!$A$1:$C$65536,3,FALSE)</f>
        <v>CENTRL</v>
      </c>
      <c r="H198" s="7">
        <v>-121</v>
      </c>
      <c r="I198" s="7">
        <v>-121</v>
      </c>
      <c r="O198" s="57">
        <f>VLOOKUP($A198,'[3]Congest May00-Oct00'!$A$1:$I$65536,COLUMN('[3]Congest May00-Oct00'!D$1:D$65536),FALSE)-VLOOKUP($E198,'[3]Congest May00-Oct00'!$A$1:$I$65536,COLUMN('[3]Congest May00-Oct00'!D$1:D$65536),FALSE)</f>
        <v>26.679999999999836</v>
      </c>
      <c r="P198" s="19">
        <f>VLOOKUP($A198,'[3]Congest May00-Oct00'!$A$1:$I$65536,COLUMN('[3]Congest May00-Oct00'!E$1:E$65536),FALSE)-VLOOKUP($E198,'[3]Congest May00-Oct00'!$A$1:$I$65536,COLUMN('[3]Congest May00-Oct00'!E$1:E$65536),FALSE)</f>
        <v>-331.57999999999993</v>
      </c>
      <c r="Q198" s="19">
        <f>VLOOKUP($A198,'[3]Congest May00-Oct00'!$A$1:$I$65536,COLUMN('[3]Congest May00-Oct00'!F$1:F$65536),FALSE)-VLOOKUP($E198,'[3]Congest May00-Oct00'!$A$1:$I$65536,COLUMN('[3]Congest May00-Oct00'!F$1:F$65536),FALSE)</f>
        <v>-13.440000000000055</v>
      </c>
      <c r="R198" s="19">
        <f>VLOOKUP($A198,'[3]Congest May00-Oct00'!$A$1:$I$65536,COLUMN('[3]Congest May00-Oct00'!G$1:G$65536),FALSE)-VLOOKUP($E198,'[3]Congest May00-Oct00'!$A$1:$I$65536,COLUMN('[3]Congest May00-Oct00'!G$1:G$65536),FALSE)</f>
        <v>-179.91999999999985</v>
      </c>
      <c r="S198" s="19">
        <f>VLOOKUP($A198,'[3]Congest May00-Oct00'!$A$1:$I$65536,COLUMN('[3]Congest May00-Oct00'!H$1:H$65536),FALSE)-VLOOKUP($E198,'[3]Congest May00-Oct00'!$A$1:$I$65536,COLUMN('[3]Congest May00-Oct00'!H$1:H$65536),FALSE)</f>
        <v>-56.460000000000093</v>
      </c>
      <c r="T198" s="19">
        <f>VLOOKUP($A198,'[3]Congest May00-Oct00'!$A$1:$I$65536,COLUMN('[3]Congest May00-Oct00'!I$1:I$65536),FALSE)-VLOOKUP($E198,'[3]Congest May00-Oct00'!$A$1:$I$65536,COLUMN('[3]Congest May00-Oct00'!I$1:I$65536),FALSE)</f>
        <v>71.210000000000036</v>
      </c>
      <c r="U198" s="53">
        <f>VLOOKUP($A198,'[3]Congest Nov00-Apr01'!$A$1:$I$65536,COLUMN('[3]Congest Nov00-Apr01'!D$1:D$65536),FALSE)-VLOOKUP($E198,'[3]Congest Nov00-Apr01'!$A$1:$I$65536,COLUMN('[3]Congest Nov00-Apr01'!D$1:D$65536),FALSE)</f>
        <v>-63.040000000000077</v>
      </c>
      <c r="V198" s="53">
        <f>VLOOKUP($A198,'[3]Congest Nov00-Apr01'!$A$1:$I$65536,COLUMN('[3]Congest Nov00-Apr01'!E$1:E$65536),FALSE)-VLOOKUP($E198,'[3]Congest Nov00-Apr01'!$A$1:$I$65536,COLUMN('[3]Congest Nov00-Apr01'!E$1:E$65536),FALSE)</f>
        <v>-48.940000000000012</v>
      </c>
      <c r="W198" s="53">
        <f>VLOOKUP($A198,'[3]Congest Nov00-Apr01'!$A$1:$I$65536,COLUMN('[3]Congest Nov00-Apr01'!F$1:F$65536),FALSE)-VLOOKUP($E198,'[3]Congest Nov00-Apr01'!$A$1:$I$65536,COLUMN('[3]Congest Nov00-Apr01'!F$1:F$65536),FALSE)</f>
        <v>-76.930000000000064</v>
      </c>
      <c r="X198" s="53">
        <f>VLOOKUP($A198,'[3]Congest Nov00-Apr01'!$A$1:$I$65536,COLUMN('[3]Congest Nov00-Apr01'!G$1:G$65536),FALSE)-VLOOKUP($E198,'[3]Congest Nov00-Apr01'!$A$1:$I$65536,COLUMN('[3]Congest Nov00-Apr01'!G$1:G$65536),FALSE)</f>
        <v>-45.560000000000031</v>
      </c>
      <c r="Y198" s="53">
        <f>VLOOKUP($A198,'[3]Congest Nov00-Apr01'!$A$1:$I$65536,COLUMN('[3]Congest Nov00-Apr01'!H$1:H$65536),FALSE)-VLOOKUP($E198,'[3]Congest Nov00-Apr01'!$A$1:$I$65536,COLUMN('[3]Congest Nov00-Apr01'!H$1:H$65536),FALSE)</f>
        <v>-64.769999999999953</v>
      </c>
      <c r="Z198" s="53">
        <f>VLOOKUP($A198,'[3]Congest Nov00-Apr01'!$A$1:$I$65536,COLUMN('[3]Congest Nov00-Apr01'!I$1:I$65536),FALSE)-VLOOKUP($E198,'[3]Congest Nov00-Apr01'!$A$1:$I$65536,COLUMN('[3]Congest Nov00-Apr01'!I$1:I$65536),FALSE)</f>
        <v>-17.139999999999993</v>
      </c>
      <c r="AA198" s="19">
        <f>VLOOKUP($A198,'[3]Congest May01-Oct01'!$A$1:$I$65536,COLUMN('[3]Congest May01-Oct01'!D$1:D$65536),FALSE)-VLOOKUP($E198,'[3]Congest May01-Oct01'!$A$1:$I$65536,COLUMN('[3]Congest May01-Oct01'!D$1:D$65536),FALSE)</f>
        <v>150.48000000000002</v>
      </c>
      <c r="AB198" s="19">
        <f>VLOOKUP($A198,'[3]Congest May01-Oct01'!$A$1:$I$65536,COLUMN('[3]Congest May01-Oct01'!E$1:E$65536),FALSE)-VLOOKUP($E198,'[3]Congest May01-Oct01'!$A$1:$I$65536,COLUMN('[3]Congest May01-Oct01'!E$1:E$65536),FALSE)</f>
        <v>-42.03000000000003</v>
      </c>
      <c r="AC198" s="19">
        <f>VLOOKUP($A198,'[3]Congest May01-Oct01'!$A$1:$I$65536,COLUMN('[3]Congest May01-Oct01'!F$1:F$65536),FALSE)-VLOOKUP($E198,'[3]Congest May01-Oct01'!$A$1:$I$65536,COLUMN('[3]Congest May01-Oct01'!F$1:F$65536),FALSE)</f>
        <v>-27.53</v>
      </c>
      <c r="AD198" s="19">
        <f>VLOOKUP($A198,'[3]Congest May01-Oct01'!$A$1:$I$65536,COLUMN('[3]Congest May01-Oct01'!G$1:G$65536),FALSE)-VLOOKUP($E198,'[3]Congest May01-Oct01'!$A$1:$I$65536,COLUMN('[3]Congest May01-Oct01'!G$1:G$65536),FALSE)</f>
        <v>-59.529999999999973</v>
      </c>
      <c r="AE198" s="19">
        <f>VLOOKUP($A198,'[3]Congest May01-Oct01'!$A$1:$I$65536,COLUMN('[3]Congest May01-Oct01'!H$1:H$65536),FALSE)-VLOOKUP($E198,'[3]Congest May01-Oct01'!$A$1:$I$65536,COLUMN('[3]Congest May01-Oct01'!H$1:H$65536),FALSE)</f>
        <v>0</v>
      </c>
      <c r="AF198" s="19">
        <f>VLOOKUP($A198,'[3]Congest May01-Oct01'!$A$1:$I$65536,COLUMN('[3]Congest May01-Oct01'!I$1:I$65536),FALSE)-VLOOKUP($E198,'[3]Congest May01-Oct01'!$A$1:$I$65536,COLUMN('[3]Congest May01-Oct01'!I$1:I$65536),FALSE)</f>
        <v>2.71</v>
      </c>
      <c r="AG198" s="23">
        <f t="shared" si="15"/>
        <v>-280.24000000000012</v>
      </c>
      <c r="AI198" s="32">
        <v>-43750.45</v>
      </c>
      <c r="AJ198" s="32">
        <f t="shared" si="22"/>
        <v>-2588.1900000000019</v>
      </c>
      <c r="AK198" s="32">
        <f t="shared" si="21"/>
        <v>41162.259999999995</v>
      </c>
      <c r="AL198" s="32"/>
      <c r="AQ198" s="19"/>
    </row>
    <row r="199" spans="1:43" x14ac:dyDescent="0.25">
      <c r="A199" s="3">
        <v>61752</v>
      </c>
      <c r="B199" s="3" t="s">
        <v>16</v>
      </c>
      <c r="C199" s="3" t="str">
        <f>+VLOOKUP(A199,[3]Congest!$A$1:$C$65536,3,FALSE)</f>
        <v>WEST</v>
      </c>
      <c r="D199" s="3"/>
      <c r="E199" s="7">
        <v>61846</v>
      </c>
      <c r="F199" s="4" t="s">
        <v>91</v>
      </c>
      <c r="G199" s="3" t="str">
        <f>+VLOOKUP(E199,[3]Congest!$A$1:$C$65536,3,FALSE)</f>
        <v>O H</v>
      </c>
      <c r="H199" s="9">
        <v>25</v>
      </c>
      <c r="I199" s="9">
        <v>25</v>
      </c>
      <c r="O199" s="57">
        <f>VLOOKUP($A199,'[3]Congest May00-Oct00'!$A$1:$I$65536,COLUMN('[3]Congest May00-Oct00'!D$1:D$65536),FALSE)-VLOOKUP($E199,'[3]Congest May00-Oct00'!$A$1:$I$65536,COLUMN('[3]Congest May00-Oct00'!D$1:D$65536),FALSE)</f>
        <v>194.46999999999969</v>
      </c>
      <c r="P199" s="19">
        <f>VLOOKUP($A199,'[3]Congest May00-Oct00'!$A$1:$I$65536,COLUMN('[3]Congest May00-Oct00'!E$1:E$65536),FALSE)-VLOOKUP($E199,'[3]Congest May00-Oct00'!$A$1:$I$65536,COLUMN('[3]Congest May00-Oct00'!E$1:E$65536),FALSE)</f>
        <v>-440.89999999999941</v>
      </c>
      <c r="Q199" s="19">
        <f>VLOOKUP($A199,'[3]Congest May00-Oct00'!$A$1:$I$65536,COLUMN('[3]Congest May00-Oct00'!F$1:F$65536),FALSE)-VLOOKUP($E199,'[3]Congest May00-Oct00'!$A$1:$I$65536,COLUMN('[3]Congest May00-Oct00'!F$1:F$65536),FALSE)</f>
        <v>-676.2</v>
      </c>
      <c r="R199" s="19">
        <f>VLOOKUP($A199,'[3]Congest May00-Oct00'!$A$1:$I$65536,COLUMN('[3]Congest May00-Oct00'!G$1:G$65536),FALSE)-VLOOKUP($E199,'[3]Congest May00-Oct00'!$A$1:$I$65536,COLUMN('[3]Congest May00-Oct00'!G$1:G$65536),FALSE)</f>
        <v>-1921.9399999999998</v>
      </c>
      <c r="S199" s="19">
        <f>VLOOKUP($A199,'[3]Congest May00-Oct00'!$A$1:$I$65536,COLUMN('[3]Congest May00-Oct00'!H$1:H$65536),FALSE)-VLOOKUP($E199,'[3]Congest May00-Oct00'!$A$1:$I$65536,COLUMN('[3]Congest May00-Oct00'!H$1:H$65536),FALSE)</f>
        <v>-175.56000000000006</v>
      </c>
      <c r="T199" s="19">
        <f>VLOOKUP($A199,'[3]Congest May00-Oct00'!$A$1:$I$65536,COLUMN('[3]Congest May00-Oct00'!I$1:I$65536),FALSE)-VLOOKUP($E199,'[3]Congest May00-Oct00'!$A$1:$I$65536,COLUMN('[3]Congest May00-Oct00'!I$1:I$65536),FALSE)</f>
        <v>-98.789999999999992</v>
      </c>
      <c r="U199" s="53">
        <f>VLOOKUP($A199,'[3]Congest Nov00-Apr01'!$A$1:$I$65536,COLUMN('[3]Congest Nov00-Apr01'!D$1:D$65536),FALSE)-VLOOKUP($E199,'[3]Congest Nov00-Apr01'!$A$1:$I$65536,COLUMN('[3]Congest Nov00-Apr01'!D$1:D$65536),FALSE)</f>
        <v>-35.520000000000039</v>
      </c>
      <c r="V199" s="53">
        <f>VLOOKUP($A199,'[3]Congest Nov00-Apr01'!$A$1:$I$65536,COLUMN('[3]Congest Nov00-Apr01'!E$1:E$65536),FALSE)-VLOOKUP($E199,'[3]Congest Nov00-Apr01'!$A$1:$I$65536,COLUMN('[3]Congest Nov00-Apr01'!E$1:E$65536),FALSE)</f>
        <v>-73.37</v>
      </c>
      <c r="W199" s="53">
        <f>VLOOKUP($A199,'[3]Congest Nov00-Apr01'!$A$1:$I$65536,COLUMN('[3]Congest Nov00-Apr01'!F$1:F$65536),FALSE)-VLOOKUP($E199,'[3]Congest Nov00-Apr01'!$A$1:$I$65536,COLUMN('[3]Congest Nov00-Apr01'!F$1:F$65536),FALSE)</f>
        <v>-49.810000000000173</v>
      </c>
      <c r="X199" s="53">
        <f>VLOOKUP($A199,'[3]Congest Nov00-Apr01'!$A$1:$I$65536,COLUMN('[3]Congest Nov00-Apr01'!G$1:G$65536),FALSE)-VLOOKUP($E199,'[3]Congest Nov00-Apr01'!$A$1:$I$65536,COLUMN('[3]Congest Nov00-Apr01'!G$1:G$65536),FALSE)</f>
        <v>-23.630000000000052</v>
      </c>
      <c r="Y199" s="53">
        <f>VLOOKUP($A199,'[3]Congest Nov00-Apr01'!$A$1:$I$65536,COLUMN('[3]Congest Nov00-Apr01'!H$1:H$65536),FALSE)-VLOOKUP($E199,'[3]Congest Nov00-Apr01'!$A$1:$I$65536,COLUMN('[3]Congest Nov00-Apr01'!H$1:H$65536),FALSE)</f>
        <v>-16.220000000000027</v>
      </c>
      <c r="Z199" s="53">
        <f>VLOOKUP($A199,'[3]Congest Nov00-Apr01'!$A$1:$I$65536,COLUMN('[3]Congest Nov00-Apr01'!I$1:I$65536),FALSE)-VLOOKUP($E199,'[3]Congest Nov00-Apr01'!$A$1:$I$65536,COLUMN('[3]Congest Nov00-Apr01'!I$1:I$65536),FALSE)</f>
        <v>-16.940000000000005</v>
      </c>
      <c r="AA199" s="19">
        <f>VLOOKUP($A199,'[3]Congest May01-Oct01'!$A$1:$I$65536,COLUMN('[3]Congest May01-Oct01'!D$1:D$65536),FALSE)-VLOOKUP($E199,'[3]Congest May01-Oct01'!$A$1:$I$65536,COLUMN('[3]Congest May01-Oct01'!D$1:D$65536),FALSE)</f>
        <v>-191.54000000000005</v>
      </c>
      <c r="AB199" s="19">
        <f>VLOOKUP($A199,'[3]Congest May01-Oct01'!$A$1:$I$65536,COLUMN('[3]Congest May01-Oct01'!E$1:E$65536),FALSE)-VLOOKUP($E199,'[3]Congest May01-Oct01'!$A$1:$I$65536,COLUMN('[3]Congest May01-Oct01'!E$1:E$65536),FALSE)</f>
        <v>-55.29</v>
      </c>
      <c r="AC199" s="19">
        <f>VLOOKUP($A199,'[3]Congest May01-Oct01'!$A$1:$I$65536,COLUMN('[3]Congest May01-Oct01'!F$1:F$65536),FALSE)-VLOOKUP($E199,'[3]Congest May01-Oct01'!$A$1:$I$65536,COLUMN('[3]Congest May01-Oct01'!F$1:F$65536),FALSE)</f>
        <v>-33.84999999999998</v>
      </c>
      <c r="AD199" s="19">
        <f>VLOOKUP($A199,'[3]Congest May01-Oct01'!$A$1:$I$65536,COLUMN('[3]Congest May01-Oct01'!G$1:G$65536),FALSE)-VLOOKUP($E199,'[3]Congest May01-Oct01'!$A$1:$I$65536,COLUMN('[3]Congest May01-Oct01'!G$1:G$65536),FALSE)</f>
        <v>-510.92</v>
      </c>
      <c r="AE199" s="19">
        <f>VLOOKUP($A199,'[3]Congest May01-Oct01'!$A$1:$I$65536,COLUMN('[3]Congest May01-Oct01'!H$1:H$65536),FALSE)-VLOOKUP($E199,'[3]Congest May01-Oct01'!$A$1:$I$65536,COLUMN('[3]Congest May01-Oct01'!H$1:H$65536),FALSE)</f>
        <v>-66.78</v>
      </c>
      <c r="AF199" s="19">
        <f>VLOOKUP($A199,'[3]Congest May01-Oct01'!$A$1:$I$65536,COLUMN('[3]Congest May01-Oct01'!I$1:I$65536),FALSE)-VLOOKUP($E199,'[3]Congest May01-Oct01'!$A$1:$I$65536,COLUMN('[3]Congest May01-Oct01'!I$1:I$65536),FALSE)</f>
        <v>-191.29999999999998</v>
      </c>
      <c r="AG199" s="23">
        <f t="shared" si="15"/>
        <v>-1281.4400000000003</v>
      </c>
      <c r="AI199" s="32">
        <v>-35543.5</v>
      </c>
      <c r="AJ199" s="32">
        <f t="shared" si="22"/>
        <v>-21459.5</v>
      </c>
      <c r="AK199" s="32">
        <f t="shared" si="21"/>
        <v>14084</v>
      </c>
      <c r="AL199" s="32"/>
      <c r="AQ199" s="19"/>
    </row>
    <row r="200" spans="1:43" x14ac:dyDescent="0.25">
      <c r="A200" s="3">
        <v>61752</v>
      </c>
      <c r="B200" s="3" t="s">
        <v>16</v>
      </c>
      <c r="C200" s="3" t="str">
        <f>+VLOOKUP(A200,[3]Congest!$A$1:$C$65536,3,FALSE)</f>
        <v>WEST</v>
      </c>
      <c r="D200" s="3"/>
      <c r="E200" s="7">
        <v>61847</v>
      </c>
      <c r="F200" s="4" t="s">
        <v>130</v>
      </c>
      <c r="G200" s="3" t="str">
        <f>+VLOOKUP(E200,[3]Congest!$A$1:$C$65536,3,FALSE)</f>
        <v>PJM</v>
      </c>
      <c r="H200" s="9">
        <v>40</v>
      </c>
      <c r="I200" s="9">
        <v>40</v>
      </c>
      <c r="O200" s="57">
        <f>VLOOKUP($A200,'[3]Congest May00-Oct00'!$A$1:$I$65536,COLUMN('[3]Congest May00-Oct00'!D$1:D$65536),FALSE)-VLOOKUP($E200,'[3]Congest May00-Oct00'!$A$1:$I$65536,COLUMN('[3]Congest May00-Oct00'!D$1:D$65536),FALSE)</f>
        <v>494.82000000000005</v>
      </c>
      <c r="P200" s="19">
        <f>VLOOKUP($A200,'[3]Congest May00-Oct00'!$A$1:$I$65536,COLUMN('[3]Congest May00-Oct00'!E$1:E$65536),FALSE)-VLOOKUP($E200,'[3]Congest May00-Oct00'!$A$1:$I$65536,COLUMN('[3]Congest May00-Oct00'!E$1:E$65536),FALSE)</f>
        <v>1749.8600000000006</v>
      </c>
      <c r="Q200" s="19">
        <f>VLOOKUP($A200,'[3]Congest May00-Oct00'!$A$1:$I$65536,COLUMN('[3]Congest May00-Oct00'!F$1:F$65536),FALSE)-VLOOKUP($E200,'[3]Congest May00-Oct00'!$A$1:$I$65536,COLUMN('[3]Congest May00-Oct00'!F$1:F$65536),FALSE)</f>
        <v>1469.7699999999998</v>
      </c>
      <c r="R200" s="19">
        <f>VLOOKUP($A200,'[3]Congest May00-Oct00'!$A$1:$I$65536,COLUMN('[3]Congest May00-Oct00'!G$1:G$65536),FALSE)-VLOOKUP($E200,'[3]Congest May00-Oct00'!$A$1:$I$65536,COLUMN('[3]Congest May00-Oct00'!G$1:G$65536),FALSE)</f>
        <v>2352.4100000000008</v>
      </c>
      <c r="S200" s="19">
        <f>VLOOKUP($A200,'[3]Congest May00-Oct00'!$A$1:$I$65536,COLUMN('[3]Congest May00-Oct00'!H$1:H$65536),FALSE)-VLOOKUP($E200,'[3]Congest May00-Oct00'!$A$1:$I$65536,COLUMN('[3]Congest May00-Oct00'!H$1:H$65536),FALSE)</f>
        <v>-3470.59</v>
      </c>
      <c r="T200" s="19">
        <f>VLOOKUP($A200,'[3]Congest May00-Oct00'!$A$1:$I$65536,COLUMN('[3]Congest May00-Oct00'!I$1:I$65536),FALSE)-VLOOKUP($E200,'[3]Congest May00-Oct00'!$A$1:$I$65536,COLUMN('[3]Congest May00-Oct00'!I$1:I$65536),FALSE)</f>
        <v>-5379.9100000000008</v>
      </c>
      <c r="U200" s="53">
        <f>VLOOKUP($A200,'[3]Congest Nov00-Apr01'!$A$1:$I$65536,COLUMN('[3]Congest Nov00-Apr01'!D$1:D$65536),FALSE)-VLOOKUP($E200,'[3]Congest Nov00-Apr01'!$A$1:$I$65536,COLUMN('[3]Congest Nov00-Apr01'!D$1:D$65536),FALSE)</f>
        <v>-6032.3099999999995</v>
      </c>
      <c r="V200" s="53">
        <f>VLOOKUP($A200,'[3]Congest Nov00-Apr01'!$A$1:$I$65536,COLUMN('[3]Congest Nov00-Apr01'!E$1:E$65536),FALSE)-VLOOKUP($E200,'[3]Congest Nov00-Apr01'!$A$1:$I$65536,COLUMN('[3]Congest Nov00-Apr01'!E$1:E$65536),FALSE)</f>
        <v>-1181.0000000000002</v>
      </c>
      <c r="W200" s="53">
        <f>VLOOKUP($A200,'[3]Congest Nov00-Apr01'!$A$1:$I$65536,COLUMN('[3]Congest Nov00-Apr01'!F$1:F$65536),FALSE)-VLOOKUP($E200,'[3]Congest Nov00-Apr01'!$A$1:$I$65536,COLUMN('[3]Congest Nov00-Apr01'!F$1:F$65536),FALSE)</f>
        <v>-525.5</v>
      </c>
      <c r="X200" s="53">
        <f>VLOOKUP($A200,'[3]Congest Nov00-Apr01'!$A$1:$I$65536,COLUMN('[3]Congest Nov00-Apr01'!G$1:G$65536),FALSE)-VLOOKUP($E200,'[3]Congest Nov00-Apr01'!$A$1:$I$65536,COLUMN('[3]Congest Nov00-Apr01'!G$1:G$65536),FALSE)</f>
        <v>-765.04</v>
      </c>
      <c r="Y200" s="53">
        <f>VLOOKUP($A200,'[3]Congest Nov00-Apr01'!$A$1:$I$65536,COLUMN('[3]Congest Nov00-Apr01'!H$1:H$65536),FALSE)-VLOOKUP($E200,'[3]Congest Nov00-Apr01'!$A$1:$I$65536,COLUMN('[3]Congest Nov00-Apr01'!H$1:H$65536),FALSE)</f>
        <v>-10.149999999999977</v>
      </c>
      <c r="Z200" s="53">
        <f>VLOOKUP($A200,'[3]Congest Nov00-Apr01'!$A$1:$I$65536,COLUMN('[3]Congest Nov00-Apr01'!I$1:I$65536),FALSE)-VLOOKUP($E200,'[3]Congest Nov00-Apr01'!$A$1:$I$65536,COLUMN('[3]Congest Nov00-Apr01'!I$1:I$65536),FALSE)</f>
        <v>-60.729999999999976</v>
      </c>
      <c r="AA200" s="19">
        <f>VLOOKUP($A200,'[3]Congest May01-Oct01'!$A$1:$I$65536,COLUMN('[3]Congest May01-Oct01'!D$1:D$65536),FALSE)-VLOOKUP($E200,'[3]Congest May01-Oct01'!$A$1:$I$65536,COLUMN('[3]Congest May01-Oct01'!D$1:D$65536),FALSE)</f>
        <v>-875.38999999999987</v>
      </c>
      <c r="AB200" s="19">
        <f>VLOOKUP($A200,'[3]Congest May01-Oct01'!$A$1:$I$65536,COLUMN('[3]Congest May01-Oct01'!E$1:E$65536),FALSE)-VLOOKUP($E200,'[3]Congest May01-Oct01'!$A$1:$I$65536,COLUMN('[3]Congest May01-Oct01'!E$1:E$65536),FALSE)</f>
        <v>238.14000000000004</v>
      </c>
      <c r="AC200" s="19">
        <f>VLOOKUP($A200,'[3]Congest May01-Oct01'!$A$1:$I$65536,COLUMN('[3]Congest May01-Oct01'!F$1:F$65536),FALSE)-VLOOKUP($E200,'[3]Congest May01-Oct01'!$A$1:$I$65536,COLUMN('[3]Congest May01-Oct01'!F$1:F$65536),FALSE)</f>
        <v>28.869999999999976</v>
      </c>
      <c r="AD200" s="19">
        <f>VLOOKUP($A200,'[3]Congest May01-Oct01'!$A$1:$I$65536,COLUMN('[3]Congest May01-Oct01'!G$1:G$65536),FALSE)-VLOOKUP($E200,'[3]Congest May01-Oct01'!$A$1:$I$65536,COLUMN('[3]Congest May01-Oct01'!G$1:G$65536),FALSE)</f>
        <v>-181.6</v>
      </c>
      <c r="AE200" s="19">
        <f>VLOOKUP($A200,'[3]Congest May01-Oct01'!$A$1:$I$65536,COLUMN('[3]Congest May01-Oct01'!H$1:H$65536),FALSE)-VLOOKUP($E200,'[3]Congest May01-Oct01'!$A$1:$I$65536,COLUMN('[3]Congest May01-Oct01'!H$1:H$65536),FALSE)</f>
        <v>-167.76</v>
      </c>
      <c r="AF200" s="19">
        <f>VLOOKUP($A200,'[3]Congest May01-Oct01'!$A$1:$I$65536,COLUMN('[3]Congest May01-Oct01'!I$1:I$65536),FALSE)-VLOOKUP($E200,'[3]Congest May01-Oct01'!$A$1:$I$65536,COLUMN('[3]Congest May01-Oct01'!I$1:I$65536),FALSE)</f>
        <v>-211.24</v>
      </c>
      <c r="AG200" s="23">
        <f t="shared" si="15"/>
        <v>-18215.21</v>
      </c>
      <c r="AI200" s="32">
        <v>131954.4</v>
      </c>
      <c r="AJ200" s="32">
        <f t="shared" si="22"/>
        <v>-38309.599999999991</v>
      </c>
      <c r="AK200" s="32">
        <f t="shared" si="21"/>
        <v>-170264</v>
      </c>
      <c r="AL200" s="32"/>
      <c r="AQ200" s="19"/>
    </row>
    <row r="201" spans="1:43" x14ac:dyDescent="0.25">
      <c r="A201" s="3">
        <v>61753</v>
      </c>
      <c r="B201" s="3" t="s">
        <v>14</v>
      </c>
      <c r="C201" s="3" t="str">
        <f>+VLOOKUP(A201,[3]Congest!$A$1:$C$65536,3,FALSE)</f>
        <v>GENESE</v>
      </c>
      <c r="D201" s="3"/>
      <c r="E201" s="7">
        <v>23652</v>
      </c>
      <c r="F201" s="4" t="s">
        <v>93</v>
      </c>
      <c r="G201" s="3" t="str">
        <f>+VLOOKUP(E201,[3]Congest!$A$1:$C$65536,3,FALSE)</f>
        <v>GENESE</v>
      </c>
      <c r="H201" s="7">
        <v>-73</v>
      </c>
      <c r="I201" s="7">
        <v>-73</v>
      </c>
      <c r="O201" s="57">
        <f>VLOOKUP($A201,'[3]Congest May00-Oct00'!$A$1:$I$65536,COLUMN('[3]Congest May00-Oct00'!D$1:D$65536),FALSE)-VLOOKUP($E201,'[3]Congest May00-Oct00'!$A$1:$I$65536,COLUMN('[3]Congest May00-Oct00'!D$1:D$65536),FALSE)</f>
        <v>-31.730000000000018</v>
      </c>
      <c r="P201" s="19">
        <f>VLOOKUP($A201,'[3]Congest May00-Oct00'!$A$1:$I$65536,COLUMN('[3]Congest May00-Oct00'!E$1:E$65536),FALSE)-VLOOKUP($E201,'[3]Congest May00-Oct00'!$A$1:$I$65536,COLUMN('[3]Congest May00-Oct00'!E$1:E$65536),FALSE)</f>
        <v>-121.58999999999969</v>
      </c>
      <c r="Q201" s="19">
        <f>VLOOKUP($A201,'[3]Congest May00-Oct00'!$A$1:$I$65536,COLUMN('[3]Congest May00-Oct00'!F$1:F$65536),FALSE)-VLOOKUP($E201,'[3]Congest May00-Oct00'!$A$1:$I$65536,COLUMN('[3]Congest May00-Oct00'!F$1:F$65536),FALSE)</f>
        <v>-87.260000000000218</v>
      </c>
      <c r="R201" s="19">
        <f>VLOOKUP($A201,'[3]Congest May00-Oct00'!$A$1:$I$65536,COLUMN('[3]Congest May00-Oct00'!G$1:G$65536),FALSE)-VLOOKUP($E201,'[3]Congest May00-Oct00'!$A$1:$I$65536,COLUMN('[3]Congest May00-Oct00'!G$1:G$65536),FALSE)</f>
        <v>-123.01999999999987</v>
      </c>
      <c r="S201" s="19">
        <f>VLOOKUP($A201,'[3]Congest May00-Oct00'!$A$1:$I$65536,COLUMN('[3]Congest May00-Oct00'!H$1:H$65536),FALSE)-VLOOKUP($E201,'[3]Congest May00-Oct00'!$A$1:$I$65536,COLUMN('[3]Congest May00-Oct00'!H$1:H$65536),FALSE)</f>
        <v>-8.1200000000000045</v>
      </c>
      <c r="T201" s="19">
        <f>VLOOKUP($A201,'[3]Congest May00-Oct00'!$A$1:$I$65536,COLUMN('[3]Congest May00-Oct00'!I$1:I$65536),FALSE)-VLOOKUP($E201,'[3]Congest May00-Oct00'!$A$1:$I$65536,COLUMN('[3]Congest May00-Oct00'!I$1:I$65536),FALSE)</f>
        <v>-5.5499999999999261</v>
      </c>
      <c r="U201" s="53">
        <f>VLOOKUP($A201,'[3]Congest Nov00-Apr01'!$A$1:$I$65536,COLUMN('[3]Congest Nov00-Apr01'!D$1:D$65536),FALSE)-VLOOKUP($E201,'[3]Congest Nov00-Apr01'!$A$1:$I$65536,COLUMN('[3]Congest Nov00-Apr01'!D$1:D$65536),FALSE)</f>
        <v>-10.959999999999923</v>
      </c>
      <c r="V201" s="53">
        <f>VLOOKUP($A201,'[3]Congest Nov00-Apr01'!$A$1:$I$65536,COLUMN('[3]Congest Nov00-Apr01'!E$1:E$65536),FALSE)-VLOOKUP($E201,'[3]Congest Nov00-Apr01'!$A$1:$I$65536,COLUMN('[3]Congest Nov00-Apr01'!E$1:E$65536),FALSE)</f>
        <v>-1.2999999999999972</v>
      </c>
      <c r="W201" s="53">
        <f>VLOOKUP($A201,'[3]Congest Nov00-Apr01'!$A$1:$I$65536,COLUMN('[3]Congest Nov00-Apr01'!F$1:F$65536),FALSE)-VLOOKUP($E201,'[3]Congest Nov00-Apr01'!$A$1:$I$65536,COLUMN('[3]Congest Nov00-Apr01'!F$1:F$65536),FALSE)</f>
        <v>-13.179999999999893</v>
      </c>
      <c r="X201" s="53">
        <f>VLOOKUP($A201,'[3]Congest Nov00-Apr01'!$A$1:$I$65536,COLUMN('[3]Congest Nov00-Apr01'!G$1:G$65536),FALSE)-VLOOKUP($E201,'[3]Congest Nov00-Apr01'!$A$1:$I$65536,COLUMN('[3]Congest Nov00-Apr01'!G$1:G$65536),FALSE)</f>
        <v>-8.4799999999999898</v>
      </c>
      <c r="Y201" s="53">
        <f>VLOOKUP($A201,'[3]Congest Nov00-Apr01'!$A$1:$I$65536,COLUMN('[3]Congest Nov00-Apr01'!H$1:H$65536),FALSE)-VLOOKUP($E201,'[3]Congest Nov00-Apr01'!$A$1:$I$65536,COLUMN('[3]Congest Nov00-Apr01'!H$1:H$65536),FALSE)</f>
        <v>-9.9700000000000273</v>
      </c>
      <c r="Z201" s="53">
        <f>VLOOKUP($A201,'[3]Congest Nov00-Apr01'!$A$1:$I$65536,COLUMN('[3]Congest Nov00-Apr01'!I$1:I$65536),FALSE)-VLOOKUP($E201,'[3]Congest Nov00-Apr01'!$A$1:$I$65536,COLUMN('[3]Congest Nov00-Apr01'!I$1:I$65536),FALSE)</f>
        <v>-2.6999999999999815</v>
      </c>
      <c r="AA201" s="19">
        <f>VLOOKUP($A201,'[3]Congest May01-Oct01'!$A$1:$I$65536,COLUMN('[3]Congest May01-Oct01'!D$1:D$65536),FALSE)-VLOOKUP($E201,'[3]Congest May01-Oct01'!$A$1:$I$65536,COLUMN('[3]Congest May01-Oct01'!D$1:D$65536),FALSE)</f>
        <v>-13.959999999999994</v>
      </c>
      <c r="AB201" s="19">
        <f>VLOOKUP($A201,'[3]Congest May01-Oct01'!$A$1:$I$65536,COLUMN('[3]Congest May01-Oct01'!E$1:E$65536),FALSE)-VLOOKUP($E201,'[3]Congest May01-Oct01'!$A$1:$I$65536,COLUMN('[3]Congest May01-Oct01'!E$1:E$65536),FALSE)</f>
        <v>-16.550000000000018</v>
      </c>
      <c r="AC201" s="19">
        <f>VLOOKUP($A201,'[3]Congest May01-Oct01'!$A$1:$I$65536,COLUMN('[3]Congest May01-Oct01'!F$1:F$65536),FALSE)-VLOOKUP($E201,'[3]Congest May01-Oct01'!$A$1:$I$65536,COLUMN('[3]Congest May01-Oct01'!F$1:F$65536),FALSE)</f>
        <v>-0.45000000000000284</v>
      </c>
      <c r="AD201" s="19">
        <f>VLOOKUP($A201,'[3]Congest May01-Oct01'!$A$1:$I$65536,COLUMN('[3]Congest May01-Oct01'!G$1:G$65536),FALSE)-VLOOKUP($E201,'[3]Congest May01-Oct01'!$A$1:$I$65536,COLUMN('[3]Congest May01-Oct01'!G$1:G$65536),FALSE)</f>
        <v>-12.19999999999996</v>
      </c>
      <c r="AE201" s="19">
        <f>VLOOKUP($A201,'[3]Congest May01-Oct01'!$A$1:$I$65536,COLUMN('[3]Congest May01-Oct01'!H$1:H$65536),FALSE)-VLOOKUP($E201,'[3]Congest May01-Oct01'!$A$1:$I$65536,COLUMN('[3]Congest May01-Oct01'!H$1:H$65536),FALSE)</f>
        <v>0</v>
      </c>
      <c r="AF201" s="19">
        <f>VLOOKUP($A201,'[3]Congest May01-Oct01'!$A$1:$I$65536,COLUMN('[3]Congest May01-Oct01'!I$1:I$65536),FALSE)-VLOOKUP($E201,'[3]Congest May01-Oct01'!$A$1:$I$65536,COLUMN('[3]Congest May01-Oct01'!I$1:I$65536),FALSE)</f>
        <v>-0.17000000000000004</v>
      </c>
      <c r="AG201" s="23">
        <f t="shared" ref="AG201:AG224" si="23">+SUM(S201:AD201)</f>
        <v>-103.41999999999972</v>
      </c>
      <c r="AI201" s="32">
        <v>950.18</v>
      </c>
      <c r="AJ201" s="32">
        <f t="shared" si="22"/>
        <v>3150.679999999998</v>
      </c>
      <c r="AK201" s="32">
        <f t="shared" si="21"/>
        <v>2200.4999999999982</v>
      </c>
      <c r="AL201" s="32"/>
      <c r="AQ201" s="19"/>
    </row>
    <row r="202" spans="1:43" x14ac:dyDescent="0.25">
      <c r="A202" s="3">
        <v>61754</v>
      </c>
      <c r="B202" s="3" t="s">
        <v>41</v>
      </c>
      <c r="C202" s="3" t="str">
        <f>+VLOOKUP(A202,[3]Congest!$A$1:$C$65536,3,FALSE)</f>
        <v>CENTRL</v>
      </c>
      <c r="D202" s="3"/>
      <c r="E202" s="7">
        <v>23584</v>
      </c>
      <c r="F202" s="4" t="s">
        <v>51</v>
      </c>
      <c r="G202" s="3" t="str">
        <f>+VLOOKUP(E202,[3]Congest!$A$1:$C$65536,3,FALSE)</f>
        <v>CENTRL</v>
      </c>
      <c r="H202" s="7">
        <v>90</v>
      </c>
      <c r="I202" s="7">
        <v>90</v>
      </c>
      <c r="O202" s="57">
        <f>VLOOKUP($A202,'[3]Congest May00-Oct00'!$A$1:$I$65536,COLUMN('[3]Congest May00-Oct00'!D$1:D$65536),FALSE)-VLOOKUP($E202,'[3]Congest May00-Oct00'!$A$1:$I$65536,COLUMN('[3]Congest May00-Oct00'!D$1:D$65536),FALSE)</f>
        <v>295.4000000000002</v>
      </c>
      <c r="P202" s="19">
        <f>VLOOKUP($A202,'[3]Congest May00-Oct00'!$A$1:$I$65536,COLUMN('[3]Congest May00-Oct00'!E$1:E$65536),FALSE)-VLOOKUP($E202,'[3]Congest May00-Oct00'!$A$1:$I$65536,COLUMN('[3]Congest May00-Oct00'!E$1:E$65536),FALSE)</f>
        <v>770.04000000000042</v>
      </c>
      <c r="Q202" s="19">
        <f>VLOOKUP($A202,'[3]Congest May00-Oct00'!$A$1:$I$65536,COLUMN('[3]Congest May00-Oct00'!F$1:F$65536),FALSE)-VLOOKUP($E202,'[3]Congest May00-Oct00'!$A$1:$I$65536,COLUMN('[3]Congest May00-Oct00'!F$1:F$65536),FALSE)</f>
        <v>680.81000000000108</v>
      </c>
      <c r="R202" s="19">
        <f>VLOOKUP($A202,'[3]Congest May00-Oct00'!$A$1:$I$65536,COLUMN('[3]Congest May00-Oct00'!G$1:G$65536),FALSE)-VLOOKUP($E202,'[3]Congest May00-Oct00'!$A$1:$I$65536,COLUMN('[3]Congest May00-Oct00'!G$1:G$65536),FALSE)</f>
        <v>718.30000000000018</v>
      </c>
      <c r="S202" s="19">
        <f>VLOOKUP($A202,'[3]Congest May00-Oct00'!$A$1:$I$65536,COLUMN('[3]Congest May00-Oct00'!H$1:H$65536),FALSE)-VLOOKUP($E202,'[3]Congest May00-Oct00'!$A$1:$I$65536,COLUMN('[3]Congest May00-Oct00'!H$1:H$65536),FALSE)</f>
        <v>68.579999999999984</v>
      </c>
      <c r="T202" s="19">
        <f>VLOOKUP($A202,'[3]Congest May00-Oct00'!$A$1:$I$65536,COLUMN('[3]Congest May00-Oct00'!I$1:I$65536),FALSE)-VLOOKUP($E202,'[3]Congest May00-Oct00'!$A$1:$I$65536,COLUMN('[3]Congest May00-Oct00'!I$1:I$65536),FALSE)</f>
        <v>109.79999999999998</v>
      </c>
      <c r="U202" s="53">
        <f>VLOOKUP($A202,'[3]Congest Nov00-Apr01'!$A$1:$I$65536,COLUMN('[3]Congest Nov00-Apr01'!D$1:D$65536),FALSE)-VLOOKUP($E202,'[3]Congest Nov00-Apr01'!$A$1:$I$65536,COLUMN('[3]Congest Nov00-Apr01'!D$1:D$65536),FALSE)</f>
        <v>85.770000000000095</v>
      </c>
      <c r="V202" s="53">
        <f>VLOOKUP($A202,'[3]Congest Nov00-Apr01'!$A$1:$I$65536,COLUMN('[3]Congest Nov00-Apr01'!E$1:E$65536),FALSE)-VLOOKUP($E202,'[3]Congest Nov00-Apr01'!$A$1:$I$65536,COLUMN('[3]Congest Nov00-Apr01'!E$1:E$65536),FALSE)</f>
        <v>55.11</v>
      </c>
      <c r="W202" s="53">
        <f>VLOOKUP($A202,'[3]Congest Nov00-Apr01'!$A$1:$I$65536,COLUMN('[3]Congest Nov00-Apr01'!F$1:F$65536),FALSE)-VLOOKUP($E202,'[3]Congest Nov00-Apr01'!$A$1:$I$65536,COLUMN('[3]Congest Nov00-Apr01'!F$1:F$65536),FALSE)</f>
        <v>114.45999999999998</v>
      </c>
      <c r="X202" s="53">
        <f>VLOOKUP($A202,'[3]Congest Nov00-Apr01'!$A$1:$I$65536,COLUMN('[3]Congest Nov00-Apr01'!G$1:G$65536),FALSE)-VLOOKUP($E202,'[3]Congest Nov00-Apr01'!$A$1:$I$65536,COLUMN('[3]Congest Nov00-Apr01'!G$1:G$65536),FALSE)</f>
        <v>65.200000000000017</v>
      </c>
      <c r="Y202" s="53">
        <f>VLOOKUP($A202,'[3]Congest Nov00-Apr01'!$A$1:$I$65536,COLUMN('[3]Congest Nov00-Apr01'!H$1:H$65536),FALSE)-VLOOKUP($E202,'[3]Congest Nov00-Apr01'!$A$1:$I$65536,COLUMN('[3]Congest Nov00-Apr01'!H$1:H$65536),FALSE)</f>
        <v>89.529999999999887</v>
      </c>
      <c r="Z202" s="53">
        <f>VLOOKUP($A202,'[3]Congest Nov00-Apr01'!$A$1:$I$65536,COLUMN('[3]Congest Nov00-Apr01'!I$1:I$65536),FALSE)-VLOOKUP($E202,'[3]Congest Nov00-Apr01'!$A$1:$I$65536,COLUMN('[3]Congest Nov00-Apr01'!I$1:I$65536),FALSE)</f>
        <v>25.790000000000013</v>
      </c>
      <c r="AA202" s="19">
        <f>VLOOKUP($A202,'[3]Congest May01-Oct01'!$A$1:$I$65536,COLUMN('[3]Congest May01-Oct01'!D$1:D$65536),FALSE)-VLOOKUP($E202,'[3]Congest May01-Oct01'!$A$1:$I$65536,COLUMN('[3]Congest May01-Oct01'!D$1:D$65536),FALSE)</f>
        <v>49.609999999999985</v>
      </c>
      <c r="AB202" s="19">
        <f>VLOOKUP($A202,'[3]Congest May01-Oct01'!$A$1:$I$65536,COLUMN('[3]Congest May01-Oct01'!E$1:E$65536),FALSE)-VLOOKUP($E202,'[3]Congest May01-Oct01'!$A$1:$I$65536,COLUMN('[3]Congest May01-Oct01'!E$1:E$65536),FALSE)</f>
        <v>116.55000000000004</v>
      </c>
      <c r="AC202" s="19">
        <f>VLOOKUP($A202,'[3]Congest May01-Oct01'!$A$1:$I$65536,COLUMN('[3]Congest May01-Oct01'!F$1:F$65536),FALSE)-VLOOKUP($E202,'[3]Congest May01-Oct01'!$A$1:$I$65536,COLUMN('[3]Congest May01-Oct01'!F$1:F$65536),FALSE)</f>
        <v>35.509999999999991</v>
      </c>
      <c r="AD202" s="19">
        <f>VLOOKUP($A202,'[3]Congest May01-Oct01'!$A$1:$I$65536,COLUMN('[3]Congest May01-Oct01'!G$1:G$65536),FALSE)-VLOOKUP($E202,'[3]Congest May01-Oct01'!$A$1:$I$65536,COLUMN('[3]Congest May01-Oct01'!G$1:G$65536),FALSE)</f>
        <v>58.089999999999947</v>
      </c>
      <c r="AE202" s="19">
        <f>VLOOKUP($A202,'[3]Congest May01-Oct01'!$A$1:$I$65536,COLUMN('[3]Congest May01-Oct01'!H$1:H$65536),FALSE)-VLOOKUP($E202,'[3]Congest May01-Oct01'!$A$1:$I$65536,COLUMN('[3]Congest May01-Oct01'!H$1:H$65536),FALSE)</f>
        <v>0</v>
      </c>
      <c r="AF202" s="19">
        <f>VLOOKUP($A202,'[3]Congest May01-Oct01'!$A$1:$I$65536,COLUMN('[3]Congest May01-Oct01'!I$1:I$65536),FALSE)-VLOOKUP($E202,'[3]Congest May01-Oct01'!$A$1:$I$65536,COLUMN('[3]Congest May01-Oct01'!I$1:I$65536),FALSE)</f>
        <v>2.319999999999999</v>
      </c>
      <c r="AG202" s="23">
        <f t="shared" si="23"/>
        <v>873.99999999999989</v>
      </c>
      <c r="AI202" s="32">
        <v>50088.2</v>
      </c>
      <c r="AJ202" s="32">
        <f t="shared" si="22"/>
        <v>23378.399999999998</v>
      </c>
      <c r="AK202" s="32">
        <f t="shared" si="21"/>
        <v>-26709.8</v>
      </c>
      <c r="AL202" s="32"/>
      <c r="AQ202" s="19"/>
    </row>
    <row r="203" spans="1:43" x14ac:dyDescent="0.25">
      <c r="A203" s="3">
        <v>61755</v>
      </c>
      <c r="B203" s="3" t="s">
        <v>61</v>
      </c>
      <c r="C203" s="3" t="str">
        <f>+VLOOKUP(A203,[3]Congest!$A$1:$C$65536,3,FALSE)</f>
        <v>NORTH</v>
      </c>
      <c r="D203" s="3"/>
      <c r="E203" s="7">
        <v>24008</v>
      </c>
      <c r="F203" s="4" t="s">
        <v>114</v>
      </c>
      <c r="G203" s="3" t="str">
        <f>+VLOOKUP(E203,[3]Congest!$A$1:$C$65536,3,FALSE)</f>
        <v>MHK VL</v>
      </c>
      <c r="H203" s="9">
        <v>40</v>
      </c>
      <c r="I203" s="9">
        <v>40</v>
      </c>
      <c r="O203" s="57">
        <f>VLOOKUP($A203,'[3]Congest May00-Oct00'!$A$1:$I$65536,COLUMN('[3]Congest May00-Oct00'!D$1:D$65536),FALSE)-VLOOKUP($E203,'[3]Congest May00-Oct00'!$A$1:$I$65536,COLUMN('[3]Congest May00-Oct00'!D$1:D$65536),FALSE)</f>
        <v>1017.8800000000001</v>
      </c>
      <c r="P203" s="19">
        <f>VLOOKUP($A203,'[3]Congest May00-Oct00'!$A$1:$I$65536,COLUMN('[3]Congest May00-Oct00'!E$1:E$65536),FALSE)-VLOOKUP($E203,'[3]Congest May00-Oct00'!$A$1:$I$65536,COLUMN('[3]Congest May00-Oct00'!E$1:E$65536),FALSE)</f>
        <v>564.84</v>
      </c>
      <c r="Q203" s="19">
        <f>VLOOKUP($A203,'[3]Congest May00-Oct00'!$A$1:$I$65536,COLUMN('[3]Congest May00-Oct00'!F$1:F$65536),FALSE)-VLOOKUP($E203,'[3]Congest May00-Oct00'!$A$1:$I$65536,COLUMN('[3]Congest May00-Oct00'!F$1:F$65536),FALSE)</f>
        <v>1562.4800000000002</v>
      </c>
      <c r="R203" s="19">
        <f>VLOOKUP($A203,'[3]Congest May00-Oct00'!$A$1:$I$65536,COLUMN('[3]Congest May00-Oct00'!G$1:G$65536),FALSE)-VLOOKUP($E203,'[3]Congest May00-Oct00'!$A$1:$I$65536,COLUMN('[3]Congest May00-Oct00'!G$1:G$65536),FALSE)</f>
        <v>338.23999999999995</v>
      </c>
      <c r="S203" s="19">
        <f>VLOOKUP($A203,'[3]Congest May00-Oct00'!$A$1:$I$65536,COLUMN('[3]Congest May00-Oct00'!H$1:H$65536),FALSE)-VLOOKUP($E203,'[3]Congest May00-Oct00'!$A$1:$I$65536,COLUMN('[3]Congest May00-Oct00'!H$1:H$65536),FALSE)</f>
        <v>1111.0999999999999</v>
      </c>
      <c r="T203" s="19">
        <f>VLOOKUP($A203,'[3]Congest May00-Oct00'!$A$1:$I$65536,COLUMN('[3]Congest May00-Oct00'!I$1:I$65536),FALSE)-VLOOKUP($E203,'[3]Congest May00-Oct00'!$A$1:$I$65536,COLUMN('[3]Congest May00-Oct00'!I$1:I$65536),FALSE)</f>
        <v>35.979999999999997</v>
      </c>
      <c r="U203" s="53">
        <f>VLOOKUP($A203,'[3]Congest Nov00-Apr01'!$A$1:$I$65536,COLUMN('[3]Congest Nov00-Apr01'!D$1:D$65536),FALSE)-VLOOKUP($E203,'[3]Congest Nov00-Apr01'!$A$1:$I$65536,COLUMN('[3]Congest Nov00-Apr01'!D$1:D$65536),FALSE)</f>
        <v>81.500000000000028</v>
      </c>
      <c r="V203" s="53">
        <f>VLOOKUP($A203,'[3]Congest Nov00-Apr01'!$A$1:$I$65536,COLUMN('[3]Congest Nov00-Apr01'!E$1:E$65536),FALSE)-VLOOKUP($E203,'[3]Congest Nov00-Apr01'!$A$1:$I$65536,COLUMN('[3]Congest Nov00-Apr01'!E$1:E$65536),FALSE)</f>
        <v>14.920000000000002</v>
      </c>
      <c r="W203" s="53">
        <f>VLOOKUP($A203,'[3]Congest Nov00-Apr01'!$A$1:$I$65536,COLUMN('[3]Congest Nov00-Apr01'!F$1:F$65536),FALSE)-VLOOKUP($E203,'[3]Congest Nov00-Apr01'!$A$1:$I$65536,COLUMN('[3]Congest Nov00-Apr01'!F$1:F$65536),FALSE)</f>
        <v>51.709999999999994</v>
      </c>
      <c r="X203" s="53">
        <f>VLOOKUP($A203,'[3]Congest Nov00-Apr01'!$A$1:$I$65536,COLUMN('[3]Congest Nov00-Apr01'!G$1:G$65536),FALSE)-VLOOKUP($E203,'[3]Congest Nov00-Apr01'!$A$1:$I$65536,COLUMN('[3]Congest Nov00-Apr01'!G$1:G$65536),FALSE)</f>
        <v>41.96</v>
      </c>
      <c r="Y203" s="53">
        <f>VLOOKUP($A203,'[3]Congest Nov00-Apr01'!$A$1:$I$65536,COLUMN('[3]Congest Nov00-Apr01'!H$1:H$65536),FALSE)-VLOOKUP($E203,'[3]Congest Nov00-Apr01'!$A$1:$I$65536,COLUMN('[3]Congest Nov00-Apr01'!H$1:H$65536),FALSE)</f>
        <v>42.340000000000011</v>
      </c>
      <c r="Z203" s="53">
        <f>VLOOKUP($A203,'[3]Congest Nov00-Apr01'!$A$1:$I$65536,COLUMN('[3]Congest Nov00-Apr01'!I$1:I$65536),FALSE)-VLOOKUP($E203,'[3]Congest Nov00-Apr01'!$A$1:$I$65536,COLUMN('[3]Congest Nov00-Apr01'!I$1:I$65536),FALSE)</f>
        <v>74.91</v>
      </c>
      <c r="AA203" s="19">
        <f>VLOOKUP($A203,'[3]Congest May01-Oct01'!$A$1:$I$65536,COLUMN('[3]Congest May01-Oct01'!D$1:D$65536),FALSE)-VLOOKUP($E203,'[3]Congest May01-Oct01'!$A$1:$I$65536,COLUMN('[3]Congest May01-Oct01'!D$1:D$65536),FALSE)</f>
        <v>23.769999999999996</v>
      </c>
      <c r="AB203" s="19">
        <f>VLOOKUP($A203,'[3]Congest May01-Oct01'!$A$1:$I$65536,COLUMN('[3]Congest May01-Oct01'!E$1:E$65536),FALSE)-VLOOKUP($E203,'[3]Congest May01-Oct01'!$A$1:$I$65536,COLUMN('[3]Congest May01-Oct01'!E$1:E$65536),FALSE)</f>
        <v>62.699999999999996</v>
      </c>
      <c r="AC203" s="19">
        <f>VLOOKUP($A203,'[3]Congest May01-Oct01'!$A$1:$I$65536,COLUMN('[3]Congest May01-Oct01'!F$1:F$65536),FALSE)-VLOOKUP($E203,'[3]Congest May01-Oct01'!$A$1:$I$65536,COLUMN('[3]Congest May01-Oct01'!F$1:F$65536),FALSE)</f>
        <v>10.42</v>
      </c>
      <c r="AD203" s="19">
        <f>VLOOKUP($A203,'[3]Congest May01-Oct01'!$A$1:$I$65536,COLUMN('[3]Congest May01-Oct01'!G$1:G$65536),FALSE)-VLOOKUP($E203,'[3]Congest May01-Oct01'!$A$1:$I$65536,COLUMN('[3]Congest May01-Oct01'!G$1:G$65536),FALSE)</f>
        <v>39.120000000000005</v>
      </c>
      <c r="AE203" s="19">
        <f>VLOOKUP($A203,'[3]Congest May01-Oct01'!$A$1:$I$65536,COLUMN('[3]Congest May01-Oct01'!H$1:H$65536),FALSE)-VLOOKUP($E203,'[3]Congest May01-Oct01'!$A$1:$I$65536,COLUMN('[3]Congest May01-Oct01'!H$1:H$65536),FALSE)</f>
        <v>0.88</v>
      </c>
      <c r="AF203" s="19">
        <f>VLOOKUP($A203,'[3]Congest May01-Oct01'!$A$1:$I$65536,COLUMN('[3]Congest May01-Oct01'!I$1:I$65536),FALSE)-VLOOKUP($E203,'[3]Congest May01-Oct01'!$A$1:$I$65536,COLUMN('[3]Congest May01-Oct01'!I$1:I$65536),FALSE)</f>
        <v>-0.02</v>
      </c>
      <c r="AG203" s="23">
        <f t="shared" si="23"/>
        <v>1590.4300000000003</v>
      </c>
      <c r="AI203" s="32">
        <v>32919.4</v>
      </c>
      <c r="AJ203" s="32">
        <f t="shared" si="22"/>
        <v>5475.5999999999995</v>
      </c>
      <c r="AK203" s="32">
        <f t="shared" si="21"/>
        <v>-27443.800000000003</v>
      </c>
      <c r="AL203" s="32"/>
      <c r="AQ203" s="19"/>
    </row>
    <row r="204" spans="1:43" x14ac:dyDescent="0.25">
      <c r="A204" s="3">
        <v>61756</v>
      </c>
      <c r="B204" s="3" t="s">
        <v>112</v>
      </c>
      <c r="C204" s="3" t="str">
        <f>+VLOOKUP(A204,[3]Congest!$A$1:$C$65536,3,FALSE)</f>
        <v>MHK VL</v>
      </c>
      <c r="D204" s="3"/>
      <c r="E204" s="7">
        <v>23606</v>
      </c>
      <c r="F204" s="4" t="s">
        <v>67</v>
      </c>
      <c r="G204" s="3" t="str">
        <f>+VLOOKUP(E204,[3]Congest!$A$1:$C$65536,3,FALSE)</f>
        <v>CENTRL</v>
      </c>
      <c r="H204" s="9">
        <v>23</v>
      </c>
      <c r="I204" s="9">
        <v>23</v>
      </c>
      <c r="O204" s="57">
        <f>VLOOKUP($A204,'[3]Congest May00-Oct00'!$A$1:$I$65536,COLUMN('[3]Congest May00-Oct00'!D$1:D$65536),FALSE)-VLOOKUP($E204,'[3]Congest May00-Oct00'!$A$1:$I$65536,COLUMN('[3]Congest May00-Oct00'!D$1:D$65536),FALSE)</f>
        <v>1124.33</v>
      </c>
      <c r="P204" s="19">
        <f>VLOOKUP($A204,'[3]Congest May00-Oct00'!$A$1:$I$65536,COLUMN('[3]Congest May00-Oct00'!E$1:E$65536),FALSE)-VLOOKUP($E204,'[3]Congest May00-Oct00'!$A$1:$I$65536,COLUMN('[3]Congest May00-Oct00'!E$1:E$65536),FALSE)</f>
        <v>583.38000000000022</v>
      </c>
      <c r="Q204" s="19">
        <f>VLOOKUP($A204,'[3]Congest May00-Oct00'!$A$1:$I$65536,COLUMN('[3]Congest May00-Oct00'!F$1:F$65536),FALSE)-VLOOKUP($E204,'[3]Congest May00-Oct00'!$A$1:$I$65536,COLUMN('[3]Congest May00-Oct00'!F$1:F$65536),FALSE)</f>
        <v>3692.92</v>
      </c>
      <c r="R204" s="19">
        <f>VLOOKUP($A204,'[3]Congest May00-Oct00'!$A$1:$I$65536,COLUMN('[3]Congest May00-Oct00'!G$1:G$65536),FALSE)-VLOOKUP($E204,'[3]Congest May00-Oct00'!$A$1:$I$65536,COLUMN('[3]Congest May00-Oct00'!G$1:G$65536),FALSE)</f>
        <v>991.81000000000006</v>
      </c>
      <c r="S204" s="19">
        <f>VLOOKUP($A204,'[3]Congest May00-Oct00'!$A$1:$I$65536,COLUMN('[3]Congest May00-Oct00'!H$1:H$65536),FALSE)-VLOOKUP($E204,'[3]Congest May00-Oct00'!$A$1:$I$65536,COLUMN('[3]Congest May00-Oct00'!H$1:H$65536),FALSE)</f>
        <v>204.38</v>
      </c>
      <c r="T204" s="19">
        <f>VLOOKUP($A204,'[3]Congest May00-Oct00'!$A$1:$I$65536,COLUMN('[3]Congest May00-Oct00'!I$1:I$65536),FALSE)-VLOOKUP($E204,'[3]Congest May00-Oct00'!$A$1:$I$65536,COLUMN('[3]Congest May00-Oct00'!I$1:I$65536),FALSE)</f>
        <v>734.55</v>
      </c>
      <c r="U204" s="53">
        <f>VLOOKUP($A204,'[3]Congest Nov00-Apr01'!$A$1:$I$65536,COLUMN('[3]Congest Nov00-Apr01'!D$1:D$65536),FALSE)-VLOOKUP($E204,'[3]Congest Nov00-Apr01'!$A$1:$I$65536,COLUMN('[3]Congest Nov00-Apr01'!D$1:D$65536),FALSE)</f>
        <v>107.56</v>
      </c>
      <c r="V204" s="53">
        <f>VLOOKUP($A204,'[3]Congest Nov00-Apr01'!$A$1:$I$65536,COLUMN('[3]Congest Nov00-Apr01'!E$1:E$65536),FALSE)-VLOOKUP($E204,'[3]Congest Nov00-Apr01'!$A$1:$I$65536,COLUMN('[3]Congest Nov00-Apr01'!E$1:E$65536),FALSE)</f>
        <v>54.009999999999991</v>
      </c>
      <c r="W204" s="53">
        <f>VLOOKUP($A204,'[3]Congest Nov00-Apr01'!$A$1:$I$65536,COLUMN('[3]Congest Nov00-Apr01'!F$1:F$65536),FALSE)-VLOOKUP($E204,'[3]Congest Nov00-Apr01'!$A$1:$I$65536,COLUMN('[3]Congest Nov00-Apr01'!F$1:F$65536),FALSE)</f>
        <v>92.690000000000055</v>
      </c>
      <c r="X204" s="53">
        <f>VLOOKUP($A204,'[3]Congest Nov00-Apr01'!$A$1:$I$65536,COLUMN('[3]Congest Nov00-Apr01'!G$1:G$65536),FALSE)-VLOOKUP($E204,'[3]Congest Nov00-Apr01'!$A$1:$I$65536,COLUMN('[3]Congest Nov00-Apr01'!G$1:G$65536),FALSE)</f>
        <v>82.13</v>
      </c>
      <c r="Y204" s="53">
        <f>VLOOKUP($A204,'[3]Congest Nov00-Apr01'!$A$1:$I$65536,COLUMN('[3]Congest Nov00-Apr01'!H$1:H$65536),FALSE)-VLOOKUP($E204,'[3]Congest Nov00-Apr01'!$A$1:$I$65536,COLUMN('[3]Congest Nov00-Apr01'!H$1:H$65536),FALSE)</f>
        <v>68.650000000000006</v>
      </c>
      <c r="Z204" s="53">
        <f>VLOOKUP($A204,'[3]Congest Nov00-Apr01'!$A$1:$I$65536,COLUMN('[3]Congest Nov00-Apr01'!I$1:I$65536),FALSE)-VLOOKUP($E204,'[3]Congest Nov00-Apr01'!$A$1:$I$65536,COLUMN('[3]Congest Nov00-Apr01'!I$1:I$65536),FALSE)</f>
        <v>18.79</v>
      </c>
      <c r="AA204" s="19">
        <f>VLOOKUP($A204,'[3]Congest May01-Oct01'!$A$1:$I$65536,COLUMN('[3]Congest May01-Oct01'!D$1:D$65536),FALSE)-VLOOKUP($E204,'[3]Congest May01-Oct01'!$A$1:$I$65536,COLUMN('[3]Congest May01-Oct01'!D$1:D$65536),FALSE)</f>
        <v>55.220000000000027</v>
      </c>
      <c r="AB204" s="19">
        <f>VLOOKUP($A204,'[3]Congest May01-Oct01'!$A$1:$I$65536,COLUMN('[3]Congest May01-Oct01'!E$1:E$65536),FALSE)-VLOOKUP($E204,'[3]Congest May01-Oct01'!$A$1:$I$65536,COLUMN('[3]Congest May01-Oct01'!E$1:E$65536),FALSE)</f>
        <v>58.560000000000009</v>
      </c>
      <c r="AC204" s="19">
        <f>VLOOKUP($A204,'[3]Congest May01-Oct01'!$A$1:$I$65536,COLUMN('[3]Congest May01-Oct01'!F$1:F$65536),FALSE)-VLOOKUP($E204,'[3]Congest May01-Oct01'!$A$1:$I$65536,COLUMN('[3]Congest May01-Oct01'!F$1:F$65536),FALSE)</f>
        <v>12.219999999999999</v>
      </c>
      <c r="AD204" s="19">
        <f>VLOOKUP($A204,'[3]Congest May01-Oct01'!$A$1:$I$65536,COLUMN('[3]Congest May01-Oct01'!G$1:G$65536),FALSE)-VLOOKUP($E204,'[3]Congest May01-Oct01'!$A$1:$I$65536,COLUMN('[3]Congest May01-Oct01'!G$1:G$65536),FALSE)</f>
        <v>55.730000000000004</v>
      </c>
      <c r="AE204" s="19">
        <f>VLOOKUP($A204,'[3]Congest May01-Oct01'!$A$1:$I$65536,COLUMN('[3]Congest May01-Oct01'!H$1:H$65536),FALSE)-VLOOKUP($E204,'[3]Congest May01-Oct01'!$A$1:$I$65536,COLUMN('[3]Congest May01-Oct01'!H$1:H$65536),FALSE)</f>
        <v>0.13</v>
      </c>
      <c r="AF204" s="19">
        <f>VLOOKUP($A204,'[3]Congest May01-Oct01'!$A$1:$I$65536,COLUMN('[3]Congest May01-Oct01'!I$1:I$65536),FALSE)-VLOOKUP($E204,'[3]Congest May01-Oct01'!$A$1:$I$65536,COLUMN('[3]Congest May01-Oct01'!I$1:I$65536),FALSE)</f>
        <v>23.240000000000002</v>
      </c>
      <c r="AG204" s="23">
        <f t="shared" si="23"/>
        <v>1544.4900000000002</v>
      </c>
      <c r="AI204" s="32">
        <v>3106.95</v>
      </c>
      <c r="AJ204" s="32">
        <f t="shared" si="22"/>
        <v>4182.7800000000007</v>
      </c>
      <c r="AK204" s="32">
        <f t="shared" si="21"/>
        <v>1075.8300000000008</v>
      </c>
      <c r="AL204" s="32"/>
      <c r="AQ204" s="19"/>
    </row>
    <row r="205" spans="1:43" x14ac:dyDescent="0.25">
      <c r="A205" s="3">
        <v>61756</v>
      </c>
      <c r="B205" s="3" t="s">
        <v>112</v>
      </c>
      <c r="C205" s="3" t="str">
        <f>+VLOOKUP(A205,[3]Congest!$A$1:$C$65536,3,FALSE)</f>
        <v>MHK VL</v>
      </c>
      <c r="D205" s="3"/>
      <c r="E205" s="7">
        <v>23619</v>
      </c>
      <c r="F205" s="4" t="s">
        <v>71</v>
      </c>
      <c r="G205" s="3" t="str">
        <f>+VLOOKUP(E205,[3]Congest!$A$1:$C$65536,3,FALSE)</f>
        <v>GENESE</v>
      </c>
      <c r="H205" s="9">
        <v>130</v>
      </c>
      <c r="I205" s="9">
        <v>130</v>
      </c>
      <c r="O205" s="57">
        <f>VLOOKUP($A205,'[3]Congest May00-Oct00'!$A$1:$I$65536,COLUMN('[3]Congest May00-Oct00'!D$1:D$65536),FALSE)-VLOOKUP($E205,'[3]Congest May00-Oct00'!$A$1:$I$65536,COLUMN('[3]Congest May00-Oct00'!D$1:D$65536),FALSE)</f>
        <v>626.49</v>
      </c>
      <c r="P205" s="19">
        <f>VLOOKUP($A205,'[3]Congest May00-Oct00'!$A$1:$I$65536,COLUMN('[3]Congest May00-Oct00'!E$1:E$65536),FALSE)-VLOOKUP($E205,'[3]Congest May00-Oct00'!$A$1:$I$65536,COLUMN('[3]Congest May00-Oct00'!E$1:E$65536),FALSE)</f>
        <v>1323.9300000000003</v>
      </c>
      <c r="Q205" s="19">
        <f>VLOOKUP($A205,'[3]Congest May00-Oct00'!$A$1:$I$65536,COLUMN('[3]Congest May00-Oct00'!F$1:F$65536),FALSE)-VLOOKUP($E205,'[3]Congest May00-Oct00'!$A$1:$I$65536,COLUMN('[3]Congest May00-Oct00'!F$1:F$65536),FALSE)</f>
        <v>601.72000000000037</v>
      </c>
      <c r="R205" s="19">
        <f>VLOOKUP($A205,'[3]Congest May00-Oct00'!$A$1:$I$65536,COLUMN('[3]Congest May00-Oct00'!G$1:G$65536),FALSE)-VLOOKUP($E205,'[3]Congest May00-Oct00'!$A$1:$I$65536,COLUMN('[3]Congest May00-Oct00'!G$1:G$65536),FALSE)</f>
        <v>407.79000000000008</v>
      </c>
      <c r="S205" s="19">
        <f>VLOOKUP($A205,'[3]Congest May00-Oct00'!$A$1:$I$65536,COLUMN('[3]Congest May00-Oct00'!H$1:H$65536),FALSE)-VLOOKUP($E205,'[3]Congest May00-Oct00'!$A$1:$I$65536,COLUMN('[3]Congest May00-Oct00'!H$1:H$65536),FALSE)</f>
        <v>288.11000000000007</v>
      </c>
      <c r="T205" s="19">
        <f>VLOOKUP($A205,'[3]Congest May00-Oct00'!$A$1:$I$65536,COLUMN('[3]Congest May00-Oct00'!I$1:I$65536),FALSE)-VLOOKUP($E205,'[3]Congest May00-Oct00'!$A$1:$I$65536,COLUMN('[3]Congest May00-Oct00'!I$1:I$65536),FALSE)</f>
        <v>-214.81999999999996</v>
      </c>
      <c r="U205" s="53">
        <f>VLOOKUP($A205,'[3]Congest Nov00-Apr01'!$A$1:$I$65536,COLUMN('[3]Congest Nov00-Apr01'!D$1:D$65536),FALSE)-VLOOKUP($E205,'[3]Congest Nov00-Apr01'!$A$1:$I$65536,COLUMN('[3]Congest Nov00-Apr01'!D$1:D$65536),FALSE)</f>
        <v>205.54000000000002</v>
      </c>
      <c r="V205" s="53">
        <f>VLOOKUP($A205,'[3]Congest Nov00-Apr01'!$A$1:$I$65536,COLUMN('[3]Congest Nov00-Apr01'!E$1:E$65536),FALSE)-VLOOKUP($E205,'[3]Congest Nov00-Apr01'!$A$1:$I$65536,COLUMN('[3]Congest Nov00-Apr01'!E$1:E$65536),FALSE)</f>
        <v>85.66</v>
      </c>
      <c r="W205" s="53">
        <f>VLOOKUP($A205,'[3]Congest Nov00-Apr01'!$A$1:$I$65536,COLUMN('[3]Congest Nov00-Apr01'!F$1:F$65536),FALSE)-VLOOKUP($E205,'[3]Congest Nov00-Apr01'!$A$1:$I$65536,COLUMN('[3]Congest Nov00-Apr01'!F$1:F$65536),FALSE)</f>
        <v>215.3</v>
      </c>
      <c r="X205" s="53">
        <f>VLOOKUP($A205,'[3]Congest Nov00-Apr01'!$A$1:$I$65536,COLUMN('[3]Congest Nov00-Apr01'!G$1:G$65536),FALSE)-VLOOKUP($E205,'[3]Congest Nov00-Apr01'!$A$1:$I$65536,COLUMN('[3]Congest Nov00-Apr01'!G$1:G$65536),FALSE)</f>
        <v>133.69999999999996</v>
      </c>
      <c r="Y205" s="53">
        <f>VLOOKUP($A205,'[3]Congest Nov00-Apr01'!$A$1:$I$65536,COLUMN('[3]Congest Nov00-Apr01'!H$1:H$65536),FALSE)-VLOOKUP($E205,'[3]Congest Nov00-Apr01'!$A$1:$I$65536,COLUMN('[3]Congest Nov00-Apr01'!H$1:H$65536),FALSE)</f>
        <v>167.83</v>
      </c>
      <c r="Z205" s="53">
        <f>VLOOKUP($A205,'[3]Congest Nov00-Apr01'!$A$1:$I$65536,COLUMN('[3]Congest Nov00-Apr01'!I$1:I$65536),FALSE)-VLOOKUP($E205,'[3]Congest Nov00-Apr01'!$A$1:$I$65536,COLUMN('[3]Congest Nov00-Apr01'!I$1:I$65536),FALSE)</f>
        <v>47.19</v>
      </c>
      <c r="AA205" s="19">
        <f>VLOOKUP($A205,'[3]Congest May01-Oct01'!$A$1:$I$65536,COLUMN('[3]Congest May01-Oct01'!D$1:D$65536),FALSE)-VLOOKUP($E205,'[3]Congest May01-Oct01'!$A$1:$I$65536,COLUMN('[3]Congest May01-Oct01'!D$1:D$65536),FALSE)</f>
        <v>56.450000000000017</v>
      </c>
      <c r="AB205" s="19">
        <f>VLOOKUP($A205,'[3]Congest May01-Oct01'!$A$1:$I$65536,COLUMN('[3]Congest May01-Oct01'!E$1:E$65536),FALSE)-VLOOKUP($E205,'[3]Congest May01-Oct01'!$A$1:$I$65536,COLUMN('[3]Congest May01-Oct01'!E$1:E$65536),FALSE)</f>
        <v>-5.7299999999999773</v>
      </c>
      <c r="AC205" s="19">
        <f>VLOOKUP($A205,'[3]Congest May01-Oct01'!$A$1:$I$65536,COLUMN('[3]Congest May01-Oct01'!F$1:F$65536),FALSE)-VLOOKUP($E205,'[3]Congest May01-Oct01'!$A$1:$I$65536,COLUMN('[3]Congest May01-Oct01'!F$1:F$65536),FALSE)</f>
        <v>44.93</v>
      </c>
      <c r="AD205" s="19">
        <f>VLOOKUP($A205,'[3]Congest May01-Oct01'!$A$1:$I$65536,COLUMN('[3]Congest May01-Oct01'!G$1:G$65536),FALSE)-VLOOKUP($E205,'[3]Congest May01-Oct01'!$A$1:$I$65536,COLUMN('[3]Congest May01-Oct01'!G$1:G$65536),FALSE)</f>
        <v>97.109999999999971</v>
      </c>
      <c r="AE205" s="19">
        <f>VLOOKUP($A205,'[3]Congest May01-Oct01'!$A$1:$I$65536,COLUMN('[3]Congest May01-Oct01'!H$1:H$65536),FALSE)-VLOOKUP($E205,'[3]Congest May01-Oct01'!$A$1:$I$65536,COLUMN('[3]Congest May01-Oct01'!H$1:H$65536),FALSE)</f>
        <v>0.13</v>
      </c>
      <c r="AF205" s="19">
        <f>VLOOKUP($A205,'[3]Congest May01-Oct01'!$A$1:$I$65536,COLUMN('[3]Congest May01-Oct01'!I$1:I$65536),FALSE)-VLOOKUP($E205,'[3]Congest May01-Oct01'!$A$1:$I$65536,COLUMN('[3]Congest May01-Oct01'!I$1:I$65536),FALSE)</f>
        <v>-1.5799999999999998</v>
      </c>
      <c r="AG205" s="23">
        <f t="shared" si="23"/>
        <v>1121.2700000000002</v>
      </c>
      <c r="AI205" s="32">
        <v>-27856.9</v>
      </c>
      <c r="AJ205" s="32">
        <f t="shared" si="22"/>
        <v>25075.699999999997</v>
      </c>
      <c r="AK205" s="32">
        <f t="shared" si="21"/>
        <v>52932.6</v>
      </c>
      <c r="AL205" s="32"/>
      <c r="AQ205" s="19"/>
    </row>
    <row r="206" spans="1:43" x14ac:dyDescent="0.25">
      <c r="A206" s="3">
        <v>61756</v>
      </c>
      <c r="B206" s="3" t="s">
        <v>112</v>
      </c>
      <c r="C206" s="3" t="str">
        <f>+VLOOKUP(A206,[3]Congest!$A$1:$C$65536,3,FALSE)</f>
        <v>MHK VL</v>
      </c>
      <c r="D206" s="3"/>
      <c r="E206" s="7">
        <v>23783</v>
      </c>
      <c r="F206" s="4" t="s">
        <v>68</v>
      </c>
      <c r="G206" s="3" t="str">
        <f>+VLOOKUP(E206,[3]Congest!$A$1:$C$65536,3,FALSE)</f>
        <v>CENTRL</v>
      </c>
      <c r="H206" s="9">
        <v>40</v>
      </c>
      <c r="I206" s="9">
        <v>40</v>
      </c>
      <c r="O206" s="57">
        <f>VLOOKUP($A206,'[3]Congest May00-Oct00'!$A$1:$I$65536,COLUMN('[3]Congest May00-Oct00'!D$1:D$65536),FALSE)-VLOOKUP($E206,'[3]Congest May00-Oct00'!$A$1:$I$65536,COLUMN('[3]Congest May00-Oct00'!D$1:D$65536),FALSE)</f>
        <v>800.3</v>
      </c>
      <c r="P206" s="19">
        <f>VLOOKUP($A206,'[3]Congest May00-Oct00'!$A$1:$I$65536,COLUMN('[3]Congest May00-Oct00'!E$1:E$65536),FALSE)-VLOOKUP($E206,'[3]Congest May00-Oct00'!$A$1:$I$65536,COLUMN('[3]Congest May00-Oct00'!E$1:E$65536),FALSE)</f>
        <v>650.4899999999999</v>
      </c>
      <c r="Q206" s="19">
        <f>VLOOKUP($A206,'[3]Congest May00-Oct00'!$A$1:$I$65536,COLUMN('[3]Congest May00-Oct00'!F$1:F$65536),FALSE)-VLOOKUP($E206,'[3]Congest May00-Oct00'!$A$1:$I$65536,COLUMN('[3]Congest May00-Oct00'!F$1:F$65536),FALSE)</f>
        <v>2315.5200000000009</v>
      </c>
      <c r="R206" s="19">
        <f>VLOOKUP($A206,'[3]Congest May00-Oct00'!$A$1:$I$65536,COLUMN('[3]Congest May00-Oct00'!G$1:G$65536),FALSE)-VLOOKUP($E206,'[3]Congest May00-Oct00'!$A$1:$I$65536,COLUMN('[3]Congest May00-Oct00'!G$1:G$65536),FALSE)</f>
        <v>654.83000000000004</v>
      </c>
      <c r="S206" s="19">
        <f>VLOOKUP($A206,'[3]Congest May00-Oct00'!$A$1:$I$65536,COLUMN('[3]Congest May00-Oct00'!H$1:H$65536),FALSE)-VLOOKUP($E206,'[3]Congest May00-Oct00'!$A$1:$I$65536,COLUMN('[3]Congest May00-Oct00'!H$1:H$65536),FALSE)</f>
        <v>202.16999999999996</v>
      </c>
      <c r="T206" s="19">
        <f>VLOOKUP($A206,'[3]Congest May00-Oct00'!$A$1:$I$65536,COLUMN('[3]Congest May00-Oct00'!I$1:I$65536),FALSE)-VLOOKUP($E206,'[3]Congest May00-Oct00'!$A$1:$I$65536,COLUMN('[3]Congest May00-Oct00'!I$1:I$65536),FALSE)</f>
        <v>346.73</v>
      </c>
      <c r="U206" s="53">
        <f>VLOOKUP($A206,'[3]Congest Nov00-Apr01'!$A$1:$I$65536,COLUMN('[3]Congest Nov00-Apr01'!D$1:D$65536),FALSE)-VLOOKUP($E206,'[3]Congest Nov00-Apr01'!$A$1:$I$65536,COLUMN('[3]Congest Nov00-Apr01'!D$1:D$65536),FALSE)</f>
        <v>108.74999999999997</v>
      </c>
      <c r="V206" s="53">
        <f>VLOOKUP($A206,'[3]Congest Nov00-Apr01'!$A$1:$I$65536,COLUMN('[3]Congest Nov00-Apr01'!E$1:E$65536),FALSE)-VLOOKUP($E206,'[3]Congest Nov00-Apr01'!$A$1:$I$65536,COLUMN('[3]Congest Nov00-Apr01'!E$1:E$65536),FALSE)</f>
        <v>55.16</v>
      </c>
      <c r="W206" s="53">
        <f>VLOOKUP($A206,'[3]Congest Nov00-Apr01'!$A$1:$I$65536,COLUMN('[3]Congest Nov00-Apr01'!F$1:F$65536),FALSE)-VLOOKUP($E206,'[3]Congest Nov00-Apr01'!$A$1:$I$65536,COLUMN('[3]Congest Nov00-Apr01'!F$1:F$65536),FALSE)</f>
        <v>99.59</v>
      </c>
      <c r="X206" s="53">
        <f>VLOOKUP($A206,'[3]Congest Nov00-Apr01'!$A$1:$I$65536,COLUMN('[3]Congest Nov00-Apr01'!G$1:G$65536),FALSE)-VLOOKUP($E206,'[3]Congest Nov00-Apr01'!$A$1:$I$65536,COLUMN('[3]Congest Nov00-Apr01'!G$1:G$65536),FALSE)</f>
        <v>77.329999999999984</v>
      </c>
      <c r="Y206" s="53">
        <f>VLOOKUP($A206,'[3]Congest Nov00-Apr01'!$A$1:$I$65536,COLUMN('[3]Congest Nov00-Apr01'!H$1:H$65536),FALSE)-VLOOKUP($E206,'[3]Congest Nov00-Apr01'!$A$1:$I$65536,COLUMN('[3]Congest Nov00-Apr01'!H$1:H$65536),FALSE)</f>
        <v>70.78</v>
      </c>
      <c r="Z206" s="53">
        <f>VLOOKUP($A206,'[3]Congest Nov00-Apr01'!$A$1:$I$65536,COLUMN('[3]Congest Nov00-Apr01'!I$1:I$65536),FALSE)-VLOOKUP($E206,'[3]Congest Nov00-Apr01'!$A$1:$I$65536,COLUMN('[3]Congest Nov00-Apr01'!I$1:I$65536),FALSE)</f>
        <v>19.22</v>
      </c>
      <c r="AA206" s="19">
        <f>VLOOKUP($A206,'[3]Congest May01-Oct01'!$A$1:$I$65536,COLUMN('[3]Congest May01-Oct01'!D$1:D$65536),FALSE)-VLOOKUP($E206,'[3]Congest May01-Oct01'!$A$1:$I$65536,COLUMN('[3]Congest May01-Oct01'!D$1:D$65536),FALSE)</f>
        <v>55.290000000000006</v>
      </c>
      <c r="AB206" s="19">
        <f>VLOOKUP($A206,'[3]Congest May01-Oct01'!$A$1:$I$65536,COLUMN('[3]Congest May01-Oct01'!E$1:E$65536),FALSE)-VLOOKUP($E206,'[3]Congest May01-Oct01'!$A$1:$I$65536,COLUMN('[3]Congest May01-Oct01'!E$1:E$65536),FALSE)</f>
        <v>5.3900000000000023</v>
      </c>
      <c r="AC206" s="19">
        <f>VLOOKUP($A206,'[3]Congest May01-Oct01'!$A$1:$I$65536,COLUMN('[3]Congest May01-Oct01'!F$1:F$65536),FALSE)-VLOOKUP($E206,'[3]Congest May01-Oct01'!$A$1:$I$65536,COLUMN('[3]Congest May01-Oct01'!F$1:F$65536),FALSE)</f>
        <v>12.739999999999998</v>
      </c>
      <c r="AD206" s="19">
        <f>VLOOKUP($A206,'[3]Congest May01-Oct01'!$A$1:$I$65536,COLUMN('[3]Congest May01-Oct01'!G$1:G$65536),FALSE)-VLOOKUP($E206,'[3]Congest May01-Oct01'!$A$1:$I$65536,COLUMN('[3]Congest May01-Oct01'!G$1:G$65536),FALSE)</f>
        <v>58.990000000000009</v>
      </c>
      <c r="AE206" s="19">
        <f>VLOOKUP($A206,'[3]Congest May01-Oct01'!$A$1:$I$65536,COLUMN('[3]Congest May01-Oct01'!H$1:H$65536),FALSE)-VLOOKUP($E206,'[3]Congest May01-Oct01'!$A$1:$I$65536,COLUMN('[3]Congest May01-Oct01'!H$1:H$65536),FALSE)</f>
        <v>0.13</v>
      </c>
      <c r="AF206" s="19">
        <f>VLOOKUP($A206,'[3]Congest May01-Oct01'!$A$1:$I$65536,COLUMN('[3]Congest May01-Oct01'!I$1:I$65536),FALSE)-VLOOKUP($E206,'[3]Congest May01-Oct01'!$A$1:$I$65536,COLUMN('[3]Congest May01-Oct01'!I$1:I$65536),FALSE)</f>
        <v>12.56</v>
      </c>
      <c r="AG206" s="23">
        <f t="shared" si="23"/>
        <v>1112.1400000000001</v>
      </c>
      <c r="AI206" s="32">
        <v>6354.2</v>
      </c>
      <c r="AJ206" s="32">
        <f t="shared" si="22"/>
        <v>5301.6</v>
      </c>
      <c r="AK206" s="32">
        <f t="shared" si="21"/>
        <v>-1052.5999999999995</v>
      </c>
      <c r="AL206" s="32"/>
      <c r="AQ206" s="19"/>
    </row>
    <row r="207" spans="1:43" x14ac:dyDescent="0.25">
      <c r="A207" s="3">
        <v>61756</v>
      </c>
      <c r="B207" s="3" t="s">
        <v>112</v>
      </c>
      <c r="C207" s="3" t="str">
        <f>+VLOOKUP(A207,[3]Congest!$A$1:$C$65536,3,FALSE)</f>
        <v>MHK VL</v>
      </c>
      <c r="D207" s="3"/>
      <c r="E207" s="7">
        <v>23791</v>
      </c>
      <c r="F207" s="4" t="s">
        <v>69</v>
      </c>
      <c r="G207" s="3" t="str">
        <f>+VLOOKUP(E207,[3]Congest!$A$1:$C$65536,3,FALSE)</f>
        <v>WEST</v>
      </c>
      <c r="H207" s="9">
        <v>50</v>
      </c>
      <c r="I207" s="9">
        <v>50</v>
      </c>
      <c r="O207" s="57">
        <f>VLOOKUP($A207,'[3]Congest May00-Oct00'!$A$1:$I$65536,COLUMN('[3]Congest May00-Oct00'!D$1:D$65536),FALSE)-VLOOKUP($E207,'[3]Congest May00-Oct00'!$A$1:$I$65536,COLUMN('[3]Congest May00-Oct00'!D$1:D$65536),FALSE)</f>
        <v>818.56</v>
      </c>
      <c r="P207" s="19">
        <f>VLOOKUP($A207,'[3]Congest May00-Oct00'!$A$1:$I$65536,COLUMN('[3]Congest May00-Oct00'!E$1:E$65536),FALSE)-VLOOKUP($E207,'[3]Congest May00-Oct00'!$A$1:$I$65536,COLUMN('[3]Congest May00-Oct00'!E$1:E$65536),FALSE)</f>
        <v>2074.5899999999997</v>
      </c>
      <c r="Q207" s="19">
        <f>VLOOKUP($A207,'[3]Congest May00-Oct00'!$A$1:$I$65536,COLUMN('[3]Congest May00-Oct00'!F$1:F$65536),FALSE)-VLOOKUP($E207,'[3]Congest May00-Oct00'!$A$1:$I$65536,COLUMN('[3]Congest May00-Oct00'!F$1:F$65536),FALSE)</f>
        <v>995.50999999999988</v>
      </c>
      <c r="R207" s="19">
        <f>VLOOKUP($A207,'[3]Congest May00-Oct00'!$A$1:$I$65536,COLUMN('[3]Congest May00-Oct00'!G$1:G$65536),FALSE)-VLOOKUP($E207,'[3]Congest May00-Oct00'!$A$1:$I$65536,COLUMN('[3]Congest May00-Oct00'!G$1:G$65536),FALSE)</f>
        <v>789.5100000000001</v>
      </c>
      <c r="S207" s="19">
        <f>VLOOKUP($A207,'[3]Congest May00-Oct00'!$A$1:$I$65536,COLUMN('[3]Congest May00-Oct00'!H$1:H$65536),FALSE)-VLOOKUP($E207,'[3]Congest May00-Oct00'!$A$1:$I$65536,COLUMN('[3]Congest May00-Oct00'!H$1:H$65536),FALSE)</f>
        <v>336.61999999999989</v>
      </c>
      <c r="T207" s="19">
        <f>VLOOKUP($A207,'[3]Congest May00-Oct00'!$A$1:$I$65536,COLUMN('[3]Congest May00-Oct00'!I$1:I$65536),FALSE)-VLOOKUP($E207,'[3]Congest May00-Oct00'!$A$1:$I$65536,COLUMN('[3]Congest May00-Oct00'!I$1:I$65536),FALSE)</f>
        <v>-190.54000000000002</v>
      </c>
      <c r="U207" s="53">
        <f>VLOOKUP($A207,'[3]Congest Nov00-Apr01'!$A$1:$I$65536,COLUMN('[3]Congest Nov00-Apr01'!D$1:D$65536),FALSE)-VLOOKUP($E207,'[3]Congest Nov00-Apr01'!$A$1:$I$65536,COLUMN('[3]Congest Nov00-Apr01'!D$1:D$65536),FALSE)</f>
        <v>267.20999999999998</v>
      </c>
      <c r="V207" s="53">
        <f>VLOOKUP($A207,'[3]Congest Nov00-Apr01'!$A$1:$I$65536,COLUMN('[3]Congest Nov00-Apr01'!E$1:E$65536),FALSE)-VLOOKUP($E207,'[3]Congest Nov00-Apr01'!$A$1:$I$65536,COLUMN('[3]Congest Nov00-Apr01'!E$1:E$65536),FALSE)</f>
        <v>91.91</v>
      </c>
      <c r="W207" s="53">
        <f>VLOOKUP($A207,'[3]Congest Nov00-Apr01'!$A$1:$I$65536,COLUMN('[3]Congest Nov00-Apr01'!F$1:F$65536),FALSE)-VLOOKUP($E207,'[3]Congest Nov00-Apr01'!$A$1:$I$65536,COLUMN('[3]Congest Nov00-Apr01'!F$1:F$65536),FALSE)</f>
        <v>292.80000000000007</v>
      </c>
      <c r="X207" s="53">
        <f>VLOOKUP($A207,'[3]Congest Nov00-Apr01'!$A$1:$I$65536,COLUMN('[3]Congest Nov00-Apr01'!G$1:G$65536),FALSE)-VLOOKUP($E207,'[3]Congest Nov00-Apr01'!$A$1:$I$65536,COLUMN('[3]Congest Nov00-Apr01'!G$1:G$65536),FALSE)</f>
        <v>179.03999999999996</v>
      </c>
      <c r="Y207" s="53">
        <f>VLOOKUP($A207,'[3]Congest Nov00-Apr01'!$A$1:$I$65536,COLUMN('[3]Congest Nov00-Apr01'!H$1:H$65536),FALSE)-VLOOKUP($E207,'[3]Congest Nov00-Apr01'!$A$1:$I$65536,COLUMN('[3]Congest Nov00-Apr01'!H$1:H$65536),FALSE)</f>
        <v>223.26</v>
      </c>
      <c r="Z207" s="53">
        <f>VLOOKUP($A207,'[3]Congest Nov00-Apr01'!$A$1:$I$65536,COLUMN('[3]Congest Nov00-Apr01'!I$1:I$65536),FALSE)-VLOOKUP($E207,'[3]Congest Nov00-Apr01'!$A$1:$I$65536,COLUMN('[3]Congest Nov00-Apr01'!I$1:I$65536),FALSE)</f>
        <v>62.129999999999995</v>
      </c>
      <c r="AA207" s="19">
        <f>VLOOKUP($A207,'[3]Congest May01-Oct01'!$A$1:$I$65536,COLUMN('[3]Congest May01-Oct01'!D$1:D$65536),FALSE)-VLOOKUP($E207,'[3]Congest May01-Oct01'!$A$1:$I$65536,COLUMN('[3]Congest May01-Oct01'!D$1:D$65536),FALSE)</f>
        <v>-103.39</v>
      </c>
      <c r="AB207" s="19">
        <f>VLOOKUP($A207,'[3]Congest May01-Oct01'!$A$1:$I$65536,COLUMN('[3]Congest May01-Oct01'!E$1:E$65536),FALSE)-VLOOKUP($E207,'[3]Congest May01-Oct01'!$A$1:$I$65536,COLUMN('[3]Congest May01-Oct01'!E$1:E$65536),FALSE)</f>
        <v>75.56</v>
      </c>
      <c r="AC207" s="19">
        <f>VLOOKUP($A207,'[3]Congest May01-Oct01'!$A$1:$I$65536,COLUMN('[3]Congest May01-Oct01'!F$1:F$65536),FALSE)-VLOOKUP($E207,'[3]Congest May01-Oct01'!$A$1:$I$65536,COLUMN('[3]Congest May01-Oct01'!F$1:F$65536),FALSE)</f>
        <v>70.390000000000015</v>
      </c>
      <c r="AD207" s="19">
        <f>VLOOKUP($A207,'[3]Congest May01-Oct01'!$A$1:$I$65536,COLUMN('[3]Congest May01-Oct01'!G$1:G$65536),FALSE)-VLOOKUP($E207,'[3]Congest May01-Oct01'!$A$1:$I$65536,COLUMN('[3]Congest May01-Oct01'!G$1:G$65536),FALSE)</f>
        <v>147.38999999999999</v>
      </c>
      <c r="AE207" s="19">
        <f>VLOOKUP($A207,'[3]Congest May01-Oct01'!$A$1:$I$65536,COLUMN('[3]Congest May01-Oct01'!H$1:H$65536),FALSE)-VLOOKUP($E207,'[3]Congest May01-Oct01'!$A$1:$I$65536,COLUMN('[3]Congest May01-Oct01'!H$1:H$65536),FALSE)</f>
        <v>0.13</v>
      </c>
      <c r="AF207" s="19">
        <f>VLOOKUP($A207,'[3]Congest May01-Oct01'!$A$1:$I$65536,COLUMN('[3]Congest May01-Oct01'!I$1:I$65536),FALSE)-VLOOKUP($E207,'[3]Congest May01-Oct01'!$A$1:$I$65536,COLUMN('[3]Congest May01-Oct01'!I$1:I$65536),FALSE)</f>
        <v>-0.61999999999999988</v>
      </c>
      <c r="AG207" s="23">
        <f t="shared" si="23"/>
        <v>1452.3799999999997</v>
      </c>
      <c r="AI207" s="32">
        <v>13965.7</v>
      </c>
      <c r="AJ207" s="32">
        <f t="shared" si="22"/>
        <v>9504</v>
      </c>
      <c r="AK207" s="32">
        <f t="shared" si="21"/>
        <v>-4461.7000000000007</v>
      </c>
      <c r="AL207" s="32"/>
      <c r="AQ207" s="19"/>
    </row>
    <row r="208" spans="1:43" x14ac:dyDescent="0.25">
      <c r="A208" s="3">
        <v>61756</v>
      </c>
      <c r="B208" s="3" t="s">
        <v>112</v>
      </c>
      <c r="C208" s="3" t="str">
        <f>+VLOOKUP(A208,[3]Congest!$A$1:$C$65536,3,FALSE)</f>
        <v>MHK VL</v>
      </c>
      <c r="D208" s="3"/>
      <c r="E208" s="7">
        <v>23856</v>
      </c>
      <c r="F208" s="4" t="s">
        <v>40</v>
      </c>
      <c r="G208" s="3" t="str">
        <f>+VLOOKUP(E208,[3]Congest!$A$1:$C$65536,3,FALSE)</f>
        <v>CENTRL</v>
      </c>
      <c r="H208" s="7">
        <v>20</v>
      </c>
      <c r="I208" s="7">
        <v>20</v>
      </c>
      <c r="O208" s="57">
        <f>VLOOKUP($A208,'[3]Congest May00-Oct00'!$A$1:$I$65536,COLUMN('[3]Congest May00-Oct00'!D$1:D$65536),FALSE)-VLOOKUP($E208,'[3]Congest May00-Oct00'!$A$1:$I$65536,COLUMN('[3]Congest May00-Oct00'!D$1:D$65536),FALSE)</f>
        <v>703.13</v>
      </c>
      <c r="P208" s="19">
        <f>VLOOKUP($A208,'[3]Congest May00-Oct00'!$A$1:$I$65536,COLUMN('[3]Congest May00-Oct00'!E$1:E$65536),FALSE)-VLOOKUP($E208,'[3]Congest May00-Oct00'!$A$1:$I$65536,COLUMN('[3]Congest May00-Oct00'!E$1:E$65536),FALSE)</f>
        <v>1016.57</v>
      </c>
      <c r="Q208" s="19">
        <f>VLOOKUP($A208,'[3]Congest May00-Oct00'!$A$1:$I$65536,COLUMN('[3]Congest May00-Oct00'!F$1:F$65536),FALSE)-VLOOKUP($E208,'[3]Congest May00-Oct00'!$A$1:$I$65536,COLUMN('[3]Congest May00-Oct00'!F$1:F$65536),FALSE)</f>
        <v>1522.3700000000003</v>
      </c>
      <c r="R208" s="19">
        <f>VLOOKUP($A208,'[3]Congest May00-Oct00'!$A$1:$I$65536,COLUMN('[3]Congest May00-Oct00'!G$1:G$65536),FALSE)-VLOOKUP($E208,'[3]Congest May00-Oct00'!$A$1:$I$65536,COLUMN('[3]Congest May00-Oct00'!G$1:G$65536),FALSE)</f>
        <v>627.26999999999987</v>
      </c>
      <c r="S208" s="19">
        <f>VLOOKUP($A208,'[3]Congest May00-Oct00'!$A$1:$I$65536,COLUMN('[3]Congest May00-Oct00'!H$1:H$65536),FALSE)-VLOOKUP($E208,'[3]Congest May00-Oct00'!$A$1:$I$65536,COLUMN('[3]Congest May00-Oct00'!H$1:H$65536),FALSE)</f>
        <v>244.65000000000003</v>
      </c>
      <c r="T208" s="19">
        <f>VLOOKUP($A208,'[3]Congest May00-Oct00'!$A$1:$I$65536,COLUMN('[3]Congest May00-Oct00'!I$1:I$65536),FALSE)-VLOOKUP($E208,'[3]Congest May00-Oct00'!$A$1:$I$65536,COLUMN('[3]Congest May00-Oct00'!I$1:I$65536),FALSE)</f>
        <v>27.289999999999996</v>
      </c>
      <c r="U208" s="53">
        <f>VLOOKUP($A208,'[3]Congest Nov00-Apr01'!$A$1:$I$65536,COLUMN('[3]Congest Nov00-Apr01'!D$1:D$65536),FALSE)-VLOOKUP($E208,'[3]Congest Nov00-Apr01'!$A$1:$I$65536,COLUMN('[3]Congest Nov00-Apr01'!D$1:D$65536),FALSE)</f>
        <v>161.58999999999997</v>
      </c>
      <c r="V208" s="53">
        <f>VLOOKUP($A208,'[3]Congest Nov00-Apr01'!$A$1:$I$65536,COLUMN('[3]Congest Nov00-Apr01'!E$1:E$65536),FALSE)-VLOOKUP($E208,'[3]Congest Nov00-Apr01'!$A$1:$I$65536,COLUMN('[3]Congest Nov00-Apr01'!E$1:E$65536),FALSE)</f>
        <v>70.55</v>
      </c>
      <c r="W208" s="53">
        <f>VLOOKUP($A208,'[3]Congest Nov00-Apr01'!$A$1:$I$65536,COLUMN('[3]Congest Nov00-Apr01'!F$1:F$65536),FALSE)-VLOOKUP($E208,'[3]Congest Nov00-Apr01'!$A$1:$I$65536,COLUMN('[3]Congest Nov00-Apr01'!F$1:F$65536),FALSE)</f>
        <v>161.92999999999995</v>
      </c>
      <c r="X208" s="53">
        <f>VLOOKUP($A208,'[3]Congest Nov00-Apr01'!$A$1:$I$65536,COLUMN('[3]Congest Nov00-Apr01'!G$1:G$65536),FALSE)-VLOOKUP($E208,'[3]Congest Nov00-Apr01'!$A$1:$I$65536,COLUMN('[3]Congest Nov00-Apr01'!G$1:G$65536),FALSE)</f>
        <v>107.02000000000004</v>
      </c>
      <c r="Y208" s="53">
        <f>VLOOKUP($A208,'[3]Congest Nov00-Apr01'!$A$1:$I$65536,COLUMN('[3]Congest Nov00-Apr01'!H$1:H$65536),FALSE)-VLOOKUP($E208,'[3]Congest Nov00-Apr01'!$A$1:$I$65536,COLUMN('[3]Congest Nov00-Apr01'!H$1:H$65536),FALSE)</f>
        <v>113.68</v>
      </c>
      <c r="Z208" s="53">
        <f>VLOOKUP($A208,'[3]Congest Nov00-Apr01'!$A$1:$I$65536,COLUMN('[3]Congest Nov00-Apr01'!I$1:I$65536),FALSE)-VLOOKUP($E208,'[3]Congest Nov00-Apr01'!$A$1:$I$65536,COLUMN('[3]Congest Nov00-Apr01'!I$1:I$65536),FALSE)</f>
        <v>35.019999999999996</v>
      </c>
      <c r="AA208" s="19">
        <f>VLOOKUP($A208,'[3]Congest May01-Oct01'!$A$1:$I$65536,COLUMN('[3]Congest May01-Oct01'!D$1:D$65536),FALSE)-VLOOKUP($E208,'[3]Congest May01-Oct01'!$A$1:$I$65536,COLUMN('[3]Congest May01-Oct01'!D$1:D$65536),FALSE)</f>
        <v>82.080000000000013</v>
      </c>
      <c r="AB208" s="19">
        <f>VLOOKUP($A208,'[3]Congest May01-Oct01'!$A$1:$I$65536,COLUMN('[3]Congest May01-Oct01'!E$1:E$65536),FALSE)-VLOOKUP($E208,'[3]Congest May01-Oct01'!$A$1:$I$65536,COLUMN('[3]Congest May01-Oct01'!E$1:E$65536),FALSE)</f>
        <v>9.7300000000000377</v>
      </c>
      <c r="AC208" s="19">
        <f>VLOOKUP($A208,'[3]Congest May01-Oct01'!$A$1:$I$65536,COLUMN('[3]Congest May01-Oct01'!F$1:F$65536),FALSE)-VLOOKUP($E208,'[3]Congest May01-Oct01'!$A$1:$I$65536,COLUMN('[3]Congest May01-Oct01'!F$1:F$65536),FALSE)</f>
        <v>19.690000000000005</v>
      </c>
      <c r="AD208" s="19">
        <f>VLOOKUP($A208,'[3]Congest May01-Oct01'!$A$1:$I$65536,COLUMN('[3]Congest May01-Oct01'!G$1:G$65536),FALSE)-VLOOKUP($E208,'[3]Congest May01-Oct01'!$A$1:$I$65536,COLUMN('[3]Congest May01-Oct01'!G$1:G$65536),FALSE)</f>
        <v>89.65000000000002</v>
      </c>
      <c r="AE208" s="19">
        <f>VLOOKUP($A208,'[3]Congest May01-Oct01'!$A$1:$I$65536,COLUMN('[3]Congest May01-Oct01'!H$1:H$65536),FALSE)-VLOOKUP($E208,'[3]Congest May01-Oct01'!$A$1:$I$65536,COLUMN('[3]Congest May01-Oct01'!H$1:H$65536),FALSE)</f>
        <v>0.13</v>
      </c>
      <c r="AF208" s="19">
        <f>VLOOKUP($A208,'[3]Congest May01-Oct01'!$A$1:$I$65536,COLUMN('[3]Congest May01-Oct01'!I$1:I$65536),FALSE)-VLOOKUP($E208,'[3]Congest May01-Oct01'!$A$1:$I$65536,COLUMN('[3]Congest May01-Oct01'!I$1:I$65536),FALSE)</f>
        <v>6.7200000000000006</v>
      </c>
      <c r="AG208" s="23">
        <f t="shared" si="23"/>
        <v>1122.8800000000001</v>
      </c>
      <c r="AI208" s="32">
        <v>431.4</v>
      </c>
      <c r="AJ208" s="32">
        <f t="shared" si="22"/>
        <v>4025.6000000000017</v>
      </c>
      <c r="AK208" s="32">
        <f t="shared" si="21"/>
        <v>3594.2000000000016</v>
      </c>
      <c r="AL208" s="32"/>
      <c r="AQ208" s="19"/>
    </row>
    <row r="209" spans="1:43" x14ac:dyDescent="0.25">
      <c r="A209" s="3">
        <v>61756</v>
      </c>
      <c r="B209" s="3" t="s">
        <v>112</v>
      </c>
      <c r="C209" s="3" t="str">
        <f>+VLOOKUP(A209,[3]Congest!$A$1:$C$65536,3,FALSE)</f>
        <v>MHK VL</v>
      </c>
      <c r="D209" s="3"/>
      <c r="E209" s="7">
        <v>23990</v>
      </c>
      <c r="F209" s="4" t="s">
        <v>50</v>
      </c>
      <c r="G209" s="3" t="str">
        <f>+VLOOKUP(E209,[3]Congest!$A$1:$C$65536,3,FALSE)</f>
        <v>CENTRL</v>
      </c>
      <c r="H209" s="9">
        <v>90</v>
      </c>
      <c r="I209" s="9">
        <v>90</v>
      </c>
      <c r="O209" s="57">
        <f>VLOOKUP($A209,'[3]Congest May00-Oct00'!$A$1:$I$65536,COLUMN('[3]Congest May00-Oct00'!D$1:D$65536),FALSE)-VLOOKUP($E209,'[3]Congest May00-Oct00'!$A$1:$I$65536,COLUMN('[3]Congest May00-Oct00'!D$1:D$65536),FALSE)</f>
        <v>527.83000000000004</v>
      </c>
      <c r="P209" s="19">
        <f>VLOOKUP($A209,'[3]Congest May00-Oct00'!$A$1:$I$65536,COLUMN('[3]Congest May00-Oct00'!E$1:E$65536),FALSE)-VLOOKUP($E209,'[3]Congest May00-Oct00'!$A$1:$I$65536,COLUMN('[3]Congest May00-Oct00'!E$1:E$65536),FALSE)</f>
        <v>758.98000000000013</v>
      </c>
      <c r="Q209" s="19">
        <f>VLOOKUP($A209,'[3]Congest May00-Oct00'!$A$1:$I$65536,COLUMN('[3]Congest May00-Oct00'!F$1:F$65536),FALSE)-VLOOKUP($E209,'[3]Congest May00-Oct00'!$A$1:$I$65536,COLUMN('[3]Congest May00-Oct00'!F$1:F$65536),FALSE)</f>
        <v>926.49999999999989</v>
      </c>
      <c r="R209" s="19">
        <f>VLOOKUP($A209,'[3]Congest May00-Oct00'!$A$1:$I$65536,COLUMN('[3]Congest May00-Oct00'!G$1:G$65536),FALSE)-VLOOKUP($E209,'[3]Congest May00-Oct00'!$A$1:$I$65536,COLUMN('[3]Congest May00-Oct00'!G$1:G$65536),FALSE)</f>
        <v>366.59999999999991</v>
      </c>
      <c r="S209" s="19">
        <f>VLOOKUP($A209,'[3]Congest May00-Oct00'!$A$1:$I$65536,COLUMN('[3]Congest May00-Oct00'!H$1:H$65536),FALSE)-VLOOKUP($E209,'[3]Congest May00-Oct00'!$A$1:$I$65536,COLUMN('[3]Congest May00-Oct00'!H$1:H$65536),FALSE)</f>
        <v>218.07999999999998</v>
      </c>
      <c r="T209" s="19">
        <f>VLOOKUP($A209,'[3]Congest May00-Oct00'!$A$1:$I$65536,COLUMN('[3]Congest May00-Oct00'!I$1:I$65536),FALSE)-VLOOKUP($E209,'[3]Congest May00-Oct00'!$A$1:$I$65536,COLUMN('[3]Congest May00-Oct00'!I$1:I$65536),FALSE)</f>
        <v>-50.789999999999992</v>
      </c>
      <c r="U209" s="53">
        <f>VLOOKUP($A209,'[3]Congest Nov00-Apr01'!$A$1:$I$65536,COLUMN('[3]Congest Nov00-Apr01'!D$1:D$65536),FALSE)-VLOOKUP($E209,'[3]Congest Nov00-Apr01'!$A$1:$I$65536,COLUMN('[3]Congest Nov00-Apr01'!D$1:D$65536),FALSE)</f>
        <v>128.51</v>
      </c>
      <c r="V209" s="53">
        <f>VLOOKUP($A209,'[3]Congest Nov00-Apr01'!$A$1:$I$65536,COLUMN('[3]Congest Nov00-Apr01'!E$1:E$65536),FALSE)-VLOOKUP($E209,'[3]Congest Nov00-Apr01'!$A$1:$I$65536,COLUMN('[3]Congest Nov00-Apr01'!E$1:E$65536),FALSE)</f>
        <v>61.16</v>
      </c>
      <c r="W209" s="53">
        <f>VLOOKUP($A209,'[3]Congest Nov00-Apr01'!$A$1:$I$65536,COLUMN('[3]Congest Nov00-Apr01'!F$1:F$65536),FALSE)-VLOOKUP($E209,'[3]Congest Nov00-Apr01'!$A$1:$I$65536,COLUMN('[3]Congest Nov00-Apr01'!F$1:F$65536),FALSE)</f>
        <v>122.08999999999997</v>
      </c>
      <c r="X209" s="53">
        <f>VLOOKUP($A209,'[3]Congest Nov00-Apr01'!$A$1:$I$65536,COLUMN('[3]Congest Nov00-Apr01'!G$1:G$65536),FALSE)-VLOOKUP($E209,'[3]Congest Nov00-Apr01'!$A$1:$I$65536,COLUMN('[3]Congest Nov00-Apr01'!G$1:G$65536),FALSE)</f>
        <v>82.580000000000013</v>
      </c>
      <c r="Y209" s="53">
        <f>VLOOKUP($A209,'[3]Congest Nov00-Apr01'!$A$1:$I$65536,COLUMN('[3]Congest Nov00-Apr01'!H$1:H$65536),FALSE)-VLOOKUP($E209,'[3]Congest Nov00-Apr01'!$A$1:$I$65536,COLUMN('[3]Congest Nov00-Apr01'!H$1:H$65536),FALSE)</f>
        <v>86.799999999999983</v>
      </c>
      <c r="Z209" s="53">
        <f>VLOOKUP($A209,'[3]Congest Nov00-Apr01'!$A$1:$I$65536,COLUMN('[3]Congest Nov00-Apr01'!I$1:I$65536),FALSE)-VLOOKUP($E209,'[3]Congest Nov00-Apr01'!$A$1:$I$65536,COLUMN('[3]Congest Nov00-Apr01'!I$1:I$65536),FALSE)</f>
        <v>21.880000000000003</v>
      </c>
      <c r="AA209" s="19">
        <f>VLOOKUP($A209,'[3]Congest May01-Oct01'!$A$1:$I$65536,COLUMN('[3]Congest May01-Oct01'!D$1:D$65536),FALSE)-VLOOKUP($E209,'[3]Congest May01-Oct01'!$A$1:$I$65536,COLUMN('[3]Congest May01-Oct01'!D$1:D$65536),FALSE)</f>
        <v>65.600000000000009</v>
      </c>
      <c r="AB209" s="19">
        <f>VLOOKUP($A209,'[3]Congest May01-Oct01'!$A$1:$I$65536,COLUMN('[3]Congest May01-Oct01'!E$1:E$65536),FALSE)-VLOOKUP($E209,'[3]Congest May01-Oct01'!$A$1:$I$65536,COLUMN('[3]Congest May01-Oct01'!E$1:E$65536),FALSE)</f>
        <v>-54.550000000000004</v>
      </c>
      <c r="AC209" s="19">
        <f>VLOOKUP($A209,'[3]Congest May01-Oct01'!$A$1:$I$65536,COLUMN('[3]Congest May01-Oct01'!F$1:F$65536),FALSE)-VLOOKUP($E209,'[3]Congest May01-Oct01'!$A$1:$I$65536,COLUMN('[3]Congest May01-Oct01'!F$1:F$65536),FALSE)</f>
        <v>15.429999999999996</v>
      </c>
      <c r="AD209" s="19">
        <f>VLOOKUP($A209,'[3]Congest May01-Oct01'!$A$1:$I$65536,COLUMN('[3]Congest May01-Oct01'!G$1:G$65536),FALSE)-VLOOKUP($E209,'[3]Congest May01-Oct01'!$A$1:$I$65536,COLUMN('[3]Congest May01-Oct01'!G$1:G$65536),FALSE)</f>
        <v>68.97</v>
      </c>
      <c r="AE209" s="19">
        <f>VLOOKUP($A209,'[3]Congest May01-Oct01'!$A$1:$I$65536,COLUMN('[3]Congest May01-Oct01'!H$1:H$65536),FALSE)-VLOOKUP($E209,'[3]Congest May01-Oct01'!$A$1:$I$65536,COLUMN('[3]Congest May01-Oct01'!H$1:H$65536),FALSE)</f>
        <v>0.13</v>
      </c>
      <c r="AF209" s="19">
        <f>VLOOKUP($A209,'[3]Congest May01-Oct01'!$A$1:$I$65536,COLUMN('[3]Congest May01-Oct01'!I$1:I$65536),FALSE)-VLOOKUP($E209,'[3]Congest May01-Oct01'!$A$1:$I$65536,COLUMN('[3]Congest May01-Oct01'!I$1:I$65536),FALSE)</f>
        <v>-0.24</v>
      </c>
      <c r="AG209" s="23">
        <f t="shared" si="23"/>
        <v>765.75999999999988</v>
      </c>
      <c r="AI209" s="32">
        <v>-61750.05</v>
      </c>
      <c r="AJ209" s="32">
        <f t="shared" si="22"/>
        <v>8602.2000000000007</v>
      </c>
      <c r="AK209" s="32">
        <f t="shared" si="21"/>
        <v>70352.25</v>
      </c>
      <c r="AL209" s="32"/>
      <c r="AQ209" s="19"/>
    </row>
    <row r="210" spans="1:43" x14ac:dyDescent="0.25">
      <c r="A210" s="3">
        <v>61756</v>
      </c>
      <c r="B210" s="3" t="s">
        <v>112</v>
      </c>
      <c r="C210" s="3" t="str">
        <f>+VLOOKUP(A210,[3]Congest!$A$1:$C$65536,3,FALSE)</f>
        <v>MHK VL</v>
      </c>
      <c r="D210" s="3"/>
      <c r="E210" s="7">
        <v>24014</v>
      </c>
      <c r="F210" s="4" t="s">
        <v>89</v>
      </c>
      <c r="G210" s="3" t="str">
        <f>+VLOOKUP(E210,[3]Congest!$A$1:$C$65536,3,FALSE)</f>
        <v>CENTRL</v>
      </c>
      <c r="H210" s="9">
        <v>120</v>
      </c>
      <c r="I210" s="9">
        <v>120</v>
      </c>
      <c r="O210" s="57">
        <f>VLOOKUP($A210,'[3]Congest May00-Oct00'!$A$1:$I$65536,COLUMN('[3]Congest May00-Oct00'!D$1:D$65536),FALSE)-VLOOKUP($E210,'[3]Congest May00-Oct00'!$A$1:$I$65536,COLUMN('[3]Congest May00-Oct00'!D$1:D$65536),FALSE)</f>
        <v>733.83</v>
      </c>
      <c r="P210" s="19">
        <f>VLOOKUP($A210,'[3]Congest May00-Oct00'!$A$1:$I$65536,COLUMN('[3]Congest May00-Oct00'!E$1:E$65536),FALSE)-VLOOKUP($E210,'[3]Congest May00-Oct00'!$A$1:$I$65536,COLUMN('[3]Congest May00-Oct00'!E$1:E$65536),FALSE)</f>
        <v>677.1</v>
      </c>
      <c r="Q210" s="19">
        <f>VLOOKUP($A210,'[3]Congest May00-Oct00'!$A$1:$I$65536,COLUMN('[3]Congest May00-Oct00'!F$1:F$65536),FALSE)-VLOOKUP($E210,'[3]Congest May00-Oct00'!$A$1:$I$65536,COLUMN('[3]Congest May00-Oct00'!F$1:F$65536),FALSE)</f>
        <v>1939.7000000000003</v>
      </c>
      <c r="R210" s="19">
        <f>VLOOKUP($A210,'[3]Congest May00-Oct00'!$A$1:$I$65536,COLUMN('[3]Congest May00-Oct00'!G$1:G$65536),FALSE)-VLOOKUP($E210,'[3]Congest May00-Oct00'!$A$1:$I$65536,COLUMN('[3]Congest May00-Oct00'!G$1:G$65536),FALSE)</f>
        <v>571.63000000000011</v>
      </c>
      <c r="S210" s="19">
        <f>VLOOKUP($A210,'[3]Congest May00-Oct00'!$A$1:$I$65536,COLUMN('[3]Congest May00-Oct00'!H$1:H$65536),FALSE)-VLOOKUP($E210,'[3]Congest May00-Oct00'!$A$1:$I$65536,COLUMN('[3]Congest May00-Oct00'!H$1:H$65536),FALSE)</f>
        <v>208.60999999999996</v>
      </c>
      <c r="T210" s="19">
        <f>VLOOKUP($A210,'[3]Congest May00-Oct00'!$A$1:$I$65536,COLUMN('[3]Congest May00-Oct00'!I$1:I$65536),FALSE)-VLOOKUP($E210,'[3]Congest May00-Oct00'!$A$1:$I$65536,COLUMN('[3]Congest May00-Oct00'!I$1:I$65536),FALSE)</f>
        <v>228.17000000000002</v>
      </c>
      <c r="U210" s="53">
        <f>VLOOKUP($A210,'[3]Congest Nov00-Apr01'!$A$1:$I$65536,COLUMN('[3]Congest Nov00-Apr01'!D$1:D$65536),FALSE)-VLOOKUP($E210,'[3]Congest Nov00-Apr01'!$A$1:$I$65536,COLUMN('[3]Congest Nov00-Apr01'!D$1:D$65536),FALSE)</f>
        <v>117.29999999999995</v>
      </c>
      <c r="V210" s="53">
        <f>VLOOKUP($A210,'[3]Congest Nov00-Apr01'!$A$1:$I$65536,COLUMN('[3]Congest Nov00-Apr01'!E$1:E$65536),FALSE)-VLOOKUP($E210,'[3]Congest Nov00-Apr01'!$A$1:$I$65536,COLUMN('[3]Congest Nov00-Apr01'!E$1:E$65536),FALSE)</f>
        <v>59.779999999999987</v>
      </c>
      <c r="W210" s="53">
        <f>VLOOKUP($A210,'[3]Congest Nov00-Apr01'!$A$1:$I$65536,COLUMN('[3]Congest Nov00-Apr01'!F$1:F$65536),FALSE)-VLOOKUP($E210,'[3]Congest Nov00-Apr01'!$A$1:$I$65536,COLUMN('[3]Congest Nov00-Apr01'!F$1:F$65536),FALSE)</f>
        <v>106.37000000000006</v>
      </c>
      <c r="X210" s="53">
        <f>VLOOKUP($A210,'[3]Congest Nov00-Apr01'!$A$1:$I$65536,COLUMN('[3]Congest Nov00-Apr01'!G$1:G$65536),FALSE)-VLOOKUP($E210,'[3]Congest Nov00-Apr01'!$A$1:$I$65536,COLUMN('[3]Congest Nov00-Apr01'!G$1:G$65536),FALSE)</f>
        <v>79.080000000000013</v>
      </c>
      <c r="Y210" s="53">
        <f>VLOOKUP($A210,'[3]Congest Nov00-Apr01'!$A$1:$I$65536,COLUMN('[3]Congest Nov00-Apr01'!H$1:H$65536),FALSE)-VLOOKUP($E210,'[3]Congest Nov00-Apr01'!$A$1:$I$65536,COLUMN('[3]Congest Nov00-Apr01'!H$1:H$65536),FALSE)</f>
        <v>76.419999999999987</v>
      </c>
      <c r="Z210" s="53">
        <f>VLOOKUP($A210,'[3]Congest Nov00-Apr01'!$A$1:$I$65536,COLUMN('[3]Congest Nov00-Apr01'!I$1:I$65536),FALSE)-VLOOKUP($E210,'[3]Congest Nov00-Apr01'!$A$1:$I$65536,COLUMN('[3]Congest Nov00-Apr01'!I$1:I$65536),FALSE)</f>
        <v>20.259999999999998</v>
      </c>
      <c r="AA210" s="19">
        <f>VLOOKUP($A210,'[3]Congest May01-Oct01'!$A$1:$I$65536,COLUMN('[3]Congest May01-Oct01'!D$1:D$65536),FALSE)-VLOOKUP($E210,'[3]Congest May01-Oct01'!$A$1:$I$65536,COLUMN('[3]Congest May01-Oct01'!D$1:D$65536),FALSE)</f>
        <v>59.330000000000013</v>
      </c>
      <c r="AB210" s="19">
        <f>VLOOKUP($A210,'[3]Congest May01-Oct01'!$A$1:$I$65536,COLUMN('[3]Congest May01-Oct01'!E$1:E$65536),FALSE)-VLOOKUP($E210,'[3]Congest May01-Oct01'!$A$1:$I$65536,COLUMN('[3]Congest May01-Oct01'!E$1:E$65536),FALSE)</f>
        <v>-15.149999999999967</v>
      </c>
      <c r="AC210" s="19">
        <f>VLOOKUP($A210,'[3]Congest May01-Oct01'!$A$1:$I$65536,COLUMN('[3]Congest May01-Oct01'!F$1:F$65536),FALSE)-VLOOKUP($E210,'[3]Congest May01-Oct01'!$A$1:$I$65536,COLUMN('[3]Congest May01-Oct01'!F$1:F$65536),FALSE)</f>
        <v>13.729999999999997</v>
      </c>
      <c r="AD210" s="19">
        <f>VLOOKUP($A210,'[3]Congest May01-Oct01'!$A$1:$I$65536,COLUMN('[3]Congest May01-Oct01'!G$1:G$65536),FALSE)-VLOOKUP($E210,'[3]Congest May01-Oct01'!$A$1:$I$65536,COLUMN('[3]Congest May01-Oct01'!G$1:G$65536),FALSE)</f>
        <v>61.61</v>
      </c>
      <c r="AE210" s="19">
        <f>VLOOKUP($A210,'[3]Congest May01-Oct01'!$A$1:$I$65536,COLUMN('[3]Congest May01-Oct01'!H$1:H$65536),FALSE)-VLOOKUP($E210,'[3]Congest May01-Oct01'!$A$1:$I$65536,COLUMN('[3]Congest May01-Oct01'!H$1:H$65536),FALSE)</f>
        <v>0.13</v>
      </c>
      <c r="AF210" s="19">
        <f>VLOOKUP($A210,'[3]Congest May01-Oct01'!$A$1:$I$65536,COLUMN('[3]Congest May01-Oct01'!I$1:I$65536),FALSE)-VLOOKUP($E210,'[3]Congest May01-Oct01'!$A$1:$I$65536,COLUMN('[3]Congest May01-Oct01'!I$1:I$65536),FALSE)</f>
        <v>9.33</v>
      </c>
      <c r="AG210" s="23">
        <f t="shared" si="23"/>
        <v>1015.5100000000001</v>
      </c>
      <c r="AI210" s="32">
        <v>21606</v>
      </c>
      <c r="AJ210" s="32">
        <f t="shared" si="22"/>
        <v>14358.000000000004</v>
      </c>
      <c r="AK210" s="32">
        <f t="shared" si="21"/>
        <v>-7247.9999999999964</v>
      </c>
      <c r="AL210" s="32"/>
      <c r="AQ210" s="19"/>
    </row>
    <row r="211" spans="1:43" x14ac:dyDescent="0.25">
      <c r="A211" s="3">
        <v>61756</v>
      </c>
      <c r="B211" s="3" t="s">
        <v>112</v>
      </c>
      <c r="C211" s="3" t="str">
        <f>+VLOOKUP(A211,[3]Congest!$A$1:$C$65536,3,FALSE)</f>
        <v>MHK VL</v>
      </c>
      <c r="D211" s="3"/>
      <c r="E211" s="7">
        <v>61754</v>
      </c>
      <c r="F211" s="4" t="s">
        <v>41</v>
      </c>
      <c r="G211" s="3" t="str">
        <f>+VLOOKUP(E211,[3]Congest!$A$1:$C$65536,3,FALSE)</f>
        <v>CENTRL</v>
      </c>
      <c r="H211" s="7">
        <v>50</v>
      </c>
      <c r="I211" s="7">
        <v>50</v>
      </c>
      <c r="O211" s="57">
        <f>VLOOKUP($A211,'[3]Congest May00-Oct00'!$A$1:$I$65536,COLUMN('[3]Congest May00-Oct00'!D$1:D$65536),FALSE)-VLOOKUP($E211,'[3]Congest May00-Oct00'!$A$1:$I$65536,COLUMN('[3]Congest May00-Oct00'!D$1:D$65536),FALSE)</f>
        <v>742.74999999999989</v>
      </c>
      <c r="P211" s="19">
        <f>VLOOKUP($A211,'[3]Congest May00-Oct00'!$A$1:$I$65536,COLUMN('[3]Congest May00-Oct00'!E$1:E$65536),FALSE)-VLOOKUP($E211,'[3]Congest May00-Oct00'!$A$1:$I$65536,COLUMN('[3]Congest May00-Oct00'!E$1:E$65536),FALSE)</f>
        <v>1541.5699999999997</v>
      </c>
      <c r="Q211" s="19">
        <f>VLOOKUP($A211,'[3]Congest May00-Oct00'!$A$1:$I$65536,COLUMN('[3]Congest May00-Oct00'!F$1:F$65536),FALSE)-VLOOKUP($E211,'[3]Congest May00-Oct00'!$A$1:$I$65536,COLUMN('[3]Congest May00-Oct00'!F$1:F$65536),FALSE)</f>
        <v>1230.5999999999999</v>
      </c>
      <c r="R211" s="19">
        <f>VLOOKUP($A211,'[3]Congest May00-Oct00'!$A$1:$I$65536,COLUMN('[3]Congest May00-Oct00'!G$1:G$65536),FALSE)-VLOOKUP($E211,'[3]Congest May00-Oct00'!$A$1:$I$65536,COLUMN('[3]Congest May00-Oct00'!G$1:G$65536),FALSE)</f>
        <v>1035.58</v>
      </c>
      <c r="S211" s="19">
        <f>VLOOKUP($A211,'[3]Congest May00-Oct00'!$A$1:$I$65536,COLUMN('[3]Congest May00-Oct00'!H$1:H$65536),FALSE)-VLOOKUP($E211,'[3]Congest May00-Oct00'!$A$1:$I$65536,COLUMN('[3]Congest May00-Oct00'!H$1:H$65536),FALSE)</f>
        <v>296.61999999999995</v>
      </c>
      <c r="T211" s="19">
        <f>VLOOKUP($A211,'[3]Congest May00-Oct00'!$A$1:$I$65536,COLUMN('[3]Congest May00-Oct00'!I$1:I$65536),FALSE)-VLOOKUP($E211,'[3]Congest May00-Oct00'!$A$1:$I$65536,COLUMN('[3]Congest May00-Oct00'!I$1:I$65536),FALSE)</f>
        <v>-107.82999999999997</v>
      </c>
      <c r="U211" s="53">
        <f>VLOOKUP($A211,'[3]Congest Nov00-Apr01'!$A$1:$I$65536,COLUMN('[3]Congest Nov00-Apr01'!D$1:D$65536),FALSE)-VLOOKUP($E211,'[3]Congest Nov00-Apr01'!$A$1:$I$65536,COLUMN('[3]Congest Nov00-Apr01'!D$1:D$65536),FALSE)</f>
        <v>226.02999999999997</v>
      </c>
      <c r="V211" s="53">
        <f>VLOOKUP($A211,'[3]Congest Nov00-Apr01'!$A$1:$I$65536,COLUMN('[3]Congest Nov00-Apr01'!E$1:E$65536),FALSE)-VLOOKUP($E211,'[3]Congest Nov00-Apr01'!$A$1:$I$65536,COLUMN('[3]Congest Nov00-Apr01'!E$1:E$65536),FALSE)</f>
        <v>45.75</v>
      </c>
      <c r="W211" s="53">
        <f>VLOOKUP($A211,'[3]Congest Nov00-Apr01'!$A$1:$I$65536,COLUMN('[3]Congest Nov00-Apr01'!F$1:F$65536),FALSE)-VLOOKUP($E211,'[3]Congest Nov00-Apr01'!$A$1:$I$65536,COLUMN('[3]Congest Nov00-Apr01'!F$1:F$65536),FALSE)</f>
        <v>241.77000000000004</v>
      </c>
      <c r="X211" s="53">
        <f>VLOOKUP($A211,'[3]Congest Nov00-Apr01'!$A$1:$I$65536,COLUMN('[3]Congest Nov00-Apr01'!G$1:G$65536),FALSE)-VLOOKUP($E211,'[3]Congest Nov00-Apr01'!$A$1:$I$65536,COLUMN('[3]Congest Nov00-Apr01'!G$1:G$65536),FALSE)</f>
        <v>148.67999999999998</v>
      </c>
      <c r="Y211" s="53">
        <f>VLOOKUP($A211,'[3]Congest Nov00-Apr01'!$A$1:$I$65536,COLUMN('[3]Congest Nov00-Apr01'!H$1:H$65536),FALSE)-VLOOKUP($E211,'[3]Congest Nov00-Apr01'!$A$1:$I$65536,COLUMN('[3]Congest Nov00-Apr01'!H$1:H$65536),FALSE)</f>
        <v>179.12000000000003</v>
      </c>
      <c r="Z211" s="53">
        <f>VLOOKUP($A211,'[3]Congest Nov00-Apr01'!$A$1:$I$65536,COLUMN('[3]Congest Nov00-Apr01'!I$1:I$65536),FALSE)-VLOOKUP($E211,'[3]Congest Nov00-Apr01'!$A$1:$I$65536,COLUMN('[3]Congest Nov00-Apr01'!I$1:I$65536),FALSE)</f>
        <v>49.999999999999993</v>
      </c>
      <c r="AA211" s="19">
        <f>VLOOKUP($A211,'[3]Congest May01-Oct01'!$A$1:$I$65536,COLUMN('[3]Congest May01-Oct01'!D$1:D$65536),FALSE)-VLOOKUP($E211,'[3]Congest May01-Oct01'!$A$1:$I$65536,COLUMN('[3]Congest May01-Oct01'!D$1:D$65536),FALSE)</f>
        <v>133.07000000000002</v>
      </c>
      <c r="AB211" s="19">
        <f>VLOOKUP($A211,'[3]Congest May01-Oct01'!$A$1:$I$65536,COLUMN('[3]Congest May01-Oct01'!E$1:E$65536),FALSE)-VLOOKUP($E211,'[3]Congest May01-Oct01'!$A$1:$I$65536,COLUMN('[3]Congest May01-Oct01'!E$1:E$65536),FALSE)</f>
        <v>63.059999999999995</v>
      </c>
      <c r="AC211" s="19">
        <f>VLOOKUP($A211,'[3]Congest May01-Oct01'!$A$1:$I$65536,COLUMN('[3]Congest May01-Oct01'!F$1:F$65536),FALSE)-VLOOKUP($E211,'[3]Congest May01-Oct01'!$A$1:$I$65536,COLUMN('[3]Congest May01-Oct01'!F$1:F$65536),FALSE)</f>
        <v>49.050000000000004</v>
      </c>
      <c r="AD211" s="19">
        <f>VLOOKUP($A211,'[3]Congest May01-Oct01'!$A$1:$I$65536,COLUMN('[3]Congest May01-Oct01'!G$1:G$65536),FALSE)-VLOOKUP($E211,'[3]Congest May01-Oct01'!$A$1:$I$65536,COLUMN('[3]Congest May01-Oct01'!G$1:G$65536),FALSE)</f>
        <v>139.52000000000004</v>
      </c>
      <c r="AE211" s="19">
        <f>VLOOKUP($A211,'[3]Congest May01-Oct01'!$A$1:$I$65536,COLUMN('[3]Congest May01-Oct01'!H$1:H$65536),FALSE)-VLOOKUP($E211,'[3]Congest May01-Oct01'!$A$1:$I$65536,COLUMN('[3]Congest May01-Oct01'!H$1:H$65536),FALSE)</f>
        <v>0.13</v>
      </c>
      <c r="AF211" s="19">
        <f>VLOOKUP($A211,'[3]Congest May01-Oct01'!$A$1:$I$65536,COLUMN('[3]Congest May01-Oct01'!I$1:I$65536),FALSE)-VLOOKUP($E211,'[3]Congest May01-Oct01'!$A$1:$I$65536,COLUMN('[3]Congest May01-Oct01'!I$1:I$65536),FALSE)</f>
        <v>2.0199999999999996</v>
      </c>
      <c r="AG211" s="23">
        <f t="shared" si="23"/>
        <v>1464.8399999999997</v>
      </c>
      <c r="AI211" s="32">
        <v>73147.5</v>
      </c>
      <c r="AJ211" s="32">
        <f t="shared" si="22"/>
        <v>19241.500000000004</v>
      </c>
      <c r="AK211" s="32">
        <f t="shared" si="21"/>
        <v>-53906</v>
      </c>
      <c r="AL211" s="32"/>
      <c r="AQ211" s="19"/>
    </row>
    <row r="212" spans="1:43" x14ac:dyDescent="0.25">
      <c r="A212" s="3">
        <v>61757</v>
      </c>
      <c r="B212" s="3" t="s">
        <v>63</v>
      </c>
      <c r="C212" s="3" t="str">
        <f>+VLOOKUP(A212,[3]Congest!$A$1:$C$65536,3,FALSE)</f>
        <v>CAPITL</v>
      </c>
      <c r="D212" s="3"/>
      <c r="E212" s="7">
        <v>23802</v>
      </c>
      <c r="F212" s="4" t="s">
        <v>131</v>
      </c>
      <c r="G212" s="3" t="str">
        <f>+VLOOKUP(E212,[3]Congest!$A$1:$C$65536,3,FALSE)</f>
        <v>CAPITL</v>
      </c>
      <c r="H212" s="7">
        <v>80</v>
      </c>
      <c r="I212" s="7">
        <v>80</v>
      </c>
      <c r="O212" s="57">
        <f>VLOOKUP($A212,'[3]Congest May00-Oct00'!$A$1:$I$65536,COLUMN('[3]Congest May00-Oct00'!D$1:D$65536),FALSE)-VLOOKUP($E212,'[3]Congest May00-Oct00'!$A$1:$I$65536,COLUMN('[3]Congest May00-Oct00'!D$1:D$65536),FALSE)</f>
        <v>231.91000000000531</v>
      </c>
      <c r="P212" s="19">
        <f>VLOOKUP($A212,'[3]Congest May00-Oct00'!$A$1:$I$65536,COLUMN('[3]Congest May00-Oct00'!E$1:E$65536),FALSE)-VLOOKUP($E212,'[3]Congest May00-Oct00'!$A$1:$I$65536,COLUMN('[3]Congest May00-Oct00'!E$1:E$65536),FALSE)</f>
        <v>518.27000000000044</v>
      </c>
      <c r="Q212" s="19">
        <f>VLOOKUP($A212,'[3]Congest May00-Oct00'!$A$1:$I$65536,COLUMN('[3]Congest May00-Oct00'!F$1:F$65536),FALSE)-VLOOKUP($E212,'[3]Congest May00-Oct00'!$A$1:$I$65536,COLUMN('[3]Congest May00-Oct00'!F$1:F$65536),FALSE)</f>
        <v>276.65999999999622</v>
      </c>
      <c r="R212" s="19">
        <f>VLOOKUP($A212,'[3]Congest May00-Oct00'!$A$1:$I$65536,COLUMN('[3]Congest May00-Oct00'!G$1:G$65536),FALSE)-VLOOKUP($E212,'[3]Congest May00-Oct00'!$A$1:$I$65536,COLUMN('[3]Congest May00-Oct00'!G$1:G$65536),FALSE)</f>
        <v>287.06000000000313</v>
      </c>
      <c r="S212" s="19">
        <f>VLOOKUP($A212,'[3]Congest May00-Oct00'!$A$1:$I$65536,COLUMN('[3]Congest May00-Oct00'!H$1:H$65536),FALSE)-VLOOKUP($E212,'[3]Congest May00-Oct00'!$A$1:$I$65536,COLUMN('[3]Congest May00-Oct00'!H$1:H$65536),FALSE)</f>
        <v>138.76999999999998</v>
      </c>
      <c r="T212" s="19">
        <f>VLOOKUP($A212,'[3]Congest May00-Oct00'!$A$1:$I$65536,COLUMN('[3]Congest May00-Oct00'!I$1:I$65536),FALSE)-VLOOKUP($E212,'[3]Congest May00-Oct00'!$A$1:$I$65536,COLUMN('[3]Congest May00-Oct00'!I$1:I$65536),FALSE)</f>
        <v>18.860000000000014</v>
      </c>
      <c r="U212" s="53">
        <f>VLOOKUP($A212,'[3]Congest Nov00-Apr01'!$A$1:$I$65536,COLUMN('[3]Congest Nov00-Apr01'!D$1:D$65536),FALSE)-VLOOKUP($E212,'[3]Congest Nov00-Apr01'!$A$1:$I$65536,COLUMN('[3]Congest Nov00-Apr01'!D$1:D$65536),FALSE)</f>
        <v>79.530000000000655</v>
      </c>
      <c r="V212" s="53">
        <f>VLOOKUP($A212,'[3]Congest Nov00-Apr01'!$A$1:$I$65536,COLUMN('[3]Congest Nov00-Apr01'!E$1:E$65536),FALSE)-VLOOKUP($E212,'[3]Congest Nov00-Apr01'!$A$1:$I$65536,COLUMN('[3]Congest Nov00-Apr01'!E$1:E$65536),FALSE)</f>
        <v>20.999999999999886</v>
      </c>
      <c r="W212" s="53">
        <f>VLOOKUP($A212,'[3]Congest Nov00-Apr01'!$A$1:$I$65536,COLUMN('[3]Congest Nov00-Apr01'!F$1:F$65536),FALSE)-VLOOKUP($E212,'[3]Congest Nov00-Apr01'!$A$1:$I$65536,COLUMN('[3]Congest Nov00-Apr01'!F$1:F$65536),FALSE)</f>
        <v>74.559999999999945</v>
      </c>
      <c r="X212" s="53">
        <f>VLOOKUP($A212,'[3]Congest Nov00-Apr01'!$A$1:$I$65536,COLUMN('[3]Congest Nov00-Apr01'!G$1:G$65536),FALSE)-VLOOKUP($E212,'[3]Congest Nov00-Apr01'!$A$1:$I$65536,COLUMN('[3]Congest Nov00-Apr01'!G$1:G$65536),FALSE)</f>
        <v>55.589999999999463</v>
      </c>
      <c r="Y212" s="53">
        <f>VLOOKUP($A212,'[3]Congest Nov00-Apr01'!$A$1:$I$65536,COLUMN('[3]Congest Nov00-Apr01'!H$1:H$65536),FALSE)-VLOOKUP($E212,'[3]Congest Nov00-Apr01'!$A$1:$I$65536,COLUMN('[3]Congest Nov00-Apr01'!H$1:H$65536),FALSE)</f>
        <v>91.069999999999709</v>
      </c>
      <c r="Z212" s="53">
        <f>VLOOKUP($A212,'[3]Congest Nov00-Apr01'!$A$1:$I$65536,COLUMN('[3]Congest Nov00-Apr01'!I$1:I$65536),FALSE)-VLOOKUP($E212,'[3]Congest Nov00-Apr01'!$A$1:$I$65536,COLUMN('[3]Congest Nov00-Apr01'!I$1:I$65536),FALSE)</f>
        <v>45.450000000000045</v>
      </c>
      <c r="AA212" s="19">
        <f>VLOOKUP($A212,'[3]Congest May01-Oct01'!$A$1:$I$65536,COLUMN('[3]Congest May01-Oct01'!D$1:D$65536),FALSE)-VLOOKUP($E212,'[3]Congest May01-Oct01'!$A$1:$I$65536,COLUMN('[3]Congest May01-Oct01'!D$1:D$65536),FALSE)</f>
        <v>216.89000000000078</v>
      </c>
      <c r="AB212" s="19">
        <f>VLOOKUP($A212,'[3]Congest May01-Oct01'!$A$1:$I$65536,COLUMN('[3]Congest May01-Oct01'!E$1:E$65536),FALSE)-VLOOKUP($E212,'[3]Congest May01-Oct01'!$A$1:$I$65536,COLUMN('[3]Congest May01-Oct01'!E$1:E$65536),FALSE)</f>
        <v>85.279999999999973</v>
      </c>
      <c r="AC212" s="19">
        <f>VLOOKUP($A212,'[3]Congest May01-Oct01'!$A$1:$I$65536,COLUMN('[3]Congest May01-Oct01'!F$1:F$65536),FALSE)-VLOOKUP($E212,'[3]Congest May01-Oct01'!$A$1:$I$65536,COLUMN('[3]Congest May01-Oct01'!F$1:F$65536),FALSE)</f>
        <v>53.329999999999984</v>
      </c>
      <c r="AD212" s="19">
        <f>VLOOKUP($A212,'[3]Congest May01-Oct01'!$A$1:$I$65536,COLUMN('[3]Congest May01-Oct01'!G$1:G$65536),FALSE)-VLOOKUP($E212,'[3]Congest May01-Oct01'!$A$1:$I$65536,COLUMN('[3]Congest May01-Oct01'!G$1:G$65536),FALSE)</f>
        <v>42.620000000000346</v>
      </c>
      <c r="AE212" s="19">
        <f>VLOOKUP($A212,'[3]Congest May01-Oct01'!$A$1:$I$65536,COLUMN('[3]Congest May01-Oct01'!H$1:H$65536),FALSE)-VLOOKUP($E212,'[3]Congest May01-Oct01'!$A$1:$I$65536,COLUMN('[3]Congest May01-Oct01'!H$1:H$65536),FALSE)</f>
        <v>0.18000000000000016</v>
      </c>
      <c r="AF212" s="19">
        <f>VLOOKUP($A212,'[3]Congest May01-Oct01'!$A$1:$I$65536,COLUMN('[3]Congest May01-Oct01'!I$1:I$65536),FALSE)-VLOOKUP($E212,'[3]Congest May01-Oct01'!$A$1:$I$65536,COLUMN('[3]Congest May01-Oct01'!I$1:I$65536),FALSE)</f>
        <v>-0.12999999999999989</v>
      </c>
      <c r="AG212" s="23">
        <f t="shared" si="23"/>
        <v>922.95000000000073</v>
      </c>
      <c r="AI212" s="32">
        <v>-16114.8</v>
      </c>
      <c r="AJ212" s="32">
        <f t="shared" si="22"/>
        <v>31864.000000000087</v>
      </c>
      <c r="AK212" s="32">
        <f t="shared" si="21"/>
        <v>47978.80000000009</v>
      </c>
      <c r="AL212" s="32"/>
      <c r="AQ212" s="19"/>
    </row>
    <row r="213" spans="1:43" x14ac:dyDescent="0.25">
      <c r="A213" s="3">
        <v>61758</v>
      </c>
      <c r="B213" s="3" t="s">
        <v>78</v>
      </c>
      <c r="C213" s="3" t="str">
        <f>+VLOOKUP(A213,[3]Congest!$A$1:$C$65536,3,FALSE)</f>
        <v>HUD VL</v>
      </c>
      <c r="D213" s="3"/>
      <c r="E213" s="7">
        <v>23586</v>
      </c>
      <c r="F213" s="4" t="s">
        <v>29</v>
      </c>
      <c r="G213" s="3" t="str">
        <f>+VLOOKUP(E213,[3]Congest!$A$1:$C$65536,3,FALSE)</f>
        <v>HUD VL</v>
      </c>
      <c r="H213" s="7">
        <v>15</v>
      </c>
      <c r="I213" s="7">
        <v>15</v>
      </c>
      <c r="O213" s="57">
        <f>VLOOKUP($A213,'[3]Congest May00-Oct00'!$A$1:$I$65536,COLUMN('[3]Congest May00-Oct00'!D$1:D$65536),FALSE)-VLOOKUP($E213,'[3]Congest May00-Oct00'!$A$1:$I$65536,COLUMN('[3]Congest May00-Oct00'!D$1:D$65536),FALSE)</f>
        <v>191.44000000000142</v>
      </c>
      <c r="P213" s="19">
        <f>VLOOKUP($A213,'[3]Congest May00-Oct00'!$A$1:$I$65536,COLUMN('[3]Congest May00-Oct00'!E$1:E$65536),FALSE)-VLOOKUP($E213,'[3]Congest May00-Oct00'!$A$1:$I$65536,COLUMN('[3]Congest May00-Oct00'!E$1:E$65536),FALSE)</f>
        <v>469.52000000000407</v>
      </c>
      <c r="Q213" s="19">
        <f>VLOOKUP($A213,'[3]Congest May00-Oct00'!$A$1:$I$65536,COLUMN('[3]Congest May00-Oct00'!F$1:F$65536),FALSE)-VLOOKUP($E213,'[3]Congest May00-Oct00'!$A$1:$I$65536,COLUMN('[3]Congest May00-Oct00'!F$1:F$65536),FALSE)</f>
        <v>248.05000000000291</v>
      </c>
      <c r="R213" s="19">
        <f>VLOOKUP($A213,'[3]Congest May00-Oct00'!$A$1:$I$65536,COLUMN('[3]Congest May00-Oct00'!G$1:G$65536),FALSE)-VLOOKUP($E213,'[3]Congest May00-Oct00'!$A$1:$I$65536,COLUMN('[3]Congest May00-Oct00'!G$1:G$65536),FALSE)</f>
        <v>2.7999999999956344</v>
      </c>
      <c r="S213" s="19">
        <f>VLOOKUP($A213,'[3]Congest May00-Oct00'!$A$1:$I$65536,COLUMN('[3]Congest May00-Oct00'!H$1:H$65536),FALSE)-VLOOKUP($E213,'[3]Congest May00-Oct00'!$A$1:$I$65536,COLUMN('[3]Congest May00-Oct00'!H$1:H$65536),FALSE)</f>
        <v>260.87000000000035</v>
      </c>
      <c r="T213" s="19">
        <f>VLOOKUP($A213,'[3]Congest May00-Oct00'!$A$1:$I$65536,COLUMN('[3]Congest May00-Oct00'!I$1:I$65536),FALSE)-VLOOKUP($E213,'[3]Congest May00-Oct00'!$A$1:$I$65536,COLUMN('[3]Congest May00-Oct00'!I$1:I$65536),FALSE)</f>
        <v>722.09999999999991</v>
      </c>
      <c r="U213" s="53">
        <f>VLOOKUP($A213,'[3]Congest Nov00-Apr01'!$A$1:$I$65536,COLUMN('[3]Congest Nov00-Apr01'!D$1:D$65536),FALSE)-VLOOKUP($E213,'[3]Congest Nov00-Apr01'!$A$1:$I$65536,COLUMN('[3]Congest Nov00-Apr01'!D$1:D$65536),FALSE)</f>
        <v>53.480000000000473</v>
      </c>
      <c r="V213" s="53">
        <f>VLOOKUP($A213,'[3]Congest Nov00-Apr01'!$A$1:$I$65536,COLUMN('[3]Congest Nov00-Apr01'!E$1:E$65536),FALSE)-VLOOKUP($E213,'[3]Congest Nov00-Apr01'!$A$1:$I$65536,COLUMN('[3]Congest Nov00-Apr01'!E$1:E$65536),FALSE)</f>
        <v>145.76999999999992</v>
      </c>
      <c r="W213" s="53">
        <f>VLOOKUP($A213,'[3]Congest Nov00-Apr01'!$A$1:$I$65536,COLUMN('[3]Congest Nov00-Apr01'!F$1:F$65536),FALSE)-VLOOKUP($E213,'[3]Congest Nov00-Apr01'!$A$1:$I$65536,COLUMN('[3]Congest Nov00-Apr01'!F$1:F$65536),FALSE)</f>
        <v>69.129999999999654</v>
      </c>
      <c r="X213" s="53">
        <f>VLOOKUP($A213,'[3]Congest Nov00-Apr01'!$A$1:$I$65536,COLUMN('[3]Congest Nov00-Apr01'!G$1:G$65536),FALSE)-VLOOKUP($E213,'[3]Congest Nov00-Apr01'!$A$1:$I$65536,COLUMN('[3]Congest Nov00-Apr01'!G$1:G$65536),FALSE)</f>
        <v>28.769999999999982</v>
      </c>
      <c r="Y213" s="53">
        <f>VLOOKUP($A213,'[3]Congest Nov00-Apr01'!$A$1:$I$65536,COLUMN('[3]Congest Nov00-Apr01'!H$1:H$65536),FALSE)-VLOOKUP($E213,'[3]Congest Nov00-Apr01'!$A$1:$I$65536,COLUMN('[3]Congest Nov00-Apr01'!H$1:H$65536),FALSE)</f>
        <v>390.12999999999965</v>
      </c>
      <c r="Z213" s="53">
        <f>VLOOKUP($A213,'[3]Congest Nov00-Apr01'!$A$1:$I$65536,COLUMN('[3]Congest Nov00-Apr01'!I$1:I$65536),FALSE)-VLOOKUP($E213,'[3]Congest Nov00-Apr01'!$A$1:$I$65536,COLUMN('[3]Congest Nov00-Apr01'!I$1:I$65536),FALSE)</f>
        <v>124.37000000000023</v>
      </c>
      <c r="AA213" s="19">
        <f>VLOOKUP($A213,'[3]Congest May01-Oct01'!$A$1:$I$65536,COLUMN('[3]Congest May01-Oct01'!D$1:D$65536),FALSE)-VLOOKUP($E213,'[3]Congest May01-Oct01'!$A$1:$I$65536,COLUMN('[3]Congest May01-Oct01'!D$1:D$65536),FALSE)</f>
        <v>-45.930000000000746</v>
      </c>
      <c r="AB213" s="19">
        <f>VLOOKUP($A213,'[3]Congest May01-Oct01'!$A$1:$I$65536,COLUMN('[3]Congest May01-Oct01'!E$1:E$65536),FALSE)-VLOOKUP($E213,'[3]Congest May01-Oct01'!$A$1:$I$65536,COLUMN('[3]Congest May01-Oct01'!E$1:E$65536),FALSE)</f>
        <v>10.850000000000364</v>
      </c>
      <c r="AC213" s="19">
        <f>VLOOKUP($A213,'[3]Congest May01-Oct01'!$A$1:$I$65536,COLUMN('[3]Congest May01-Oct01'!F$1:F$65536),FALSE)-VLOOKUP($E213,'[3]Congest May01-Oct01'!$A$1:$I$65536,COLUMN('[3]Congest May01-Oct01'!F$1:F$65536),FALSE)</f>
        <v>49.770000000000209</v>
      </c>
      <c r="AD213" s="19">
        <f>VLOOKUP($A213,'[3]Congest May01-Oct01'!$A$1:$I$65536,COLUMN('[3]Congest May01-Oct01'!G$1:G$65536),FALSE)-VLOOKUP($E213,'[3]Congest May01-Oct01'!$A$1:$I$65536,COLUMN('[3]Congest May01-Oct01'!G$1:G$65536),FALSE)</f>
        <v>118.29000000000042</v>
      </c>
      <c r="AE213" s="19">
        <f>VLOOKUP($A213,'[3]Congest May01-Oct01'!$A$1:$I$65536,COLUMN('[3]Congest May01-Oct01'!H$1:H$65536),FALSE)-VLOOKUP($E213,'[3]Congest May01-Oct01'!$A$1:$I$65536,COLUMN('[3]Congest May01-Oct01'!H$1:H$65536),FALSE)</f>
        <v>56.180000000000007</v>
      </c>
      <c r="AF213" s="19">
        <f>VLOOKUP($A213,'[3]Congest May01-Oct01'!$A$1:$I$65536,COLUMN('[3]Congest May01-Oct01'!I$1:I$65536),FALSE)-VLOOKUP($E213,'[3]Congest May01-Oct01'!$A$1:$I$65536,COLUMN('[3]Congest May01-Oct01'!I$1:I$65536),FALSE)</f>
        <v>4.7699999999999978</v>
      </c>
      <c r="AG213" s="23">
        <f t="shared" si="23"/>
        <v>1927.6000000000006</v>
      </c>
      <c r="AI213" s="32">
        <v>14939.1</v>
      </c>
      <c r="AJ213" s="32">
        <f t="shared" si="22"/>
        <v>2837.4000000000037</v>
      </c>
      <c r="AK213" s="32">
        <f t="shared" si="21"/>
        <v>-12101.699999999997</v>
      </c>
      <c r="AL213" s="32"/>
      <c r="AQ213" s="19"/>
    </row>
    <row r="214" spans="1:43" x14ac:dyDescent="0.25">
      <c r="A214" s="3">
        <v>61758</v>
      </c>
      <c r="B214" s="3" t="s">
        <v>78</v>
      </c>
      <c r="C214" s="3" t="str">
        <f>+VLOOKUP(A214,[3]Congest!$A$1:$C$65536,3,FALSE)</f>
        <v>HUD VL</v>
      </c>
      <c r="D214" s="3"/>
      <c r="E214" s="7">
        <v>23588</v>
      </c>
      <c r="F214" s="4" t="s">
        <v>53</v>
      </c>
      <c r="G214" s="3" t="str">
        <f>+VLOOKUP(E214,[3]Congest!$A$1:$C$65536,3,FALSE)</f>
        <v>HUD VL</v>
      </c>
      <c r="H214" s="9">
        <v>80</v>
      </c>
      <c r="I214" s="9">
        <v>80</v>
      </c>
      <c r="O214" s="57">
        <f>VLOOKUP($A214,'[3]Congest May00-Oct00'!$A$1:$I$65536,COLUMN('[3]Congest May00-Oct00'!D$1:D$65536),FALSE)-VLOOKUP($E214,'[3]Congest May00-Oct00'!$A$1:$I$65536,COLUMN('[3]Congest May00-Oct00'!D$1:D$65536),FALSE)</f>
        <v>20.780000000001564</v>
      </c>
      <c r="P214" s="19">
        <f>VLOOKUP($A214,'[3]Congest May00-Oct00'!$A$1:$I$65536,COLUMN('[3]Congest May00-Oct00'!E$1:E$65536),FALSE)-VLOOKUP($E214,'[3]Congest May00-Oct00'!$A$1:$I$65536,COLUMN('[3]Congest May00-Oct00'!E$1:E$65536),FALSE)</f>
        <v>-74.489999999997963</v>
      </c>
      <c r="Q214" s="19">
        <f>VLOOKUP($A214,'[3]Congest May00-Oct00'!$A$1:$I$65536,COLUMN('[3]Congest May00-Oct00'!F$1:F$65536),FALSE)-VLOOKUP($E214,'[3]Congest May00-Oct00'!$A$1:$I$65536,COLUMN('[3]Congest May00-Oct00'!F$1:F$65536),FALSE)</f>
        <v>133.03000000000429</v>
      </c>
      <c r="R214" s="19">
        <f>VLOOKUP($A214,'[3]Congest May00-Oct00'!$A$1:$I$65536,COLUMN('[3]Congest May00-Oct00'!G$1:G$65536),FALSE)-VLOOKUP($E214,'[3]Congest May00-Oct00'!$A$1:$I$65536,COLUMN('[3]Congest May00-Oct00'!G$1:G$65536),FALSE)</f>
        <v>97.3799999999992</v>
      </c>
      <c r="S214" s="19">
        <f>VLOOKUP($A214,'[3]Congest May00-Oct00'!$A$1:$I$65536,COLUMN('[3]Congest May00-Oct00'!H$1:H$65536),FALSE)-VLOOKUP($E214,'[3]Congest May00-Oct00'!$A$1:$I$65536,COLUMN('[3]Congest May00-Oct00'!H$1:H$65536),FALSE)</f>
        <v>271.67000000000007</v>
      </c>
      <c r="T214" s="19">
        <f>VLOOKUP($A214,'[3]Congest May00-Oct00'!$A$1:$I$65536,COLUMN('[3]Congest May00-Oct00'!I$1:I$65536),FALSE)-VLOOKUP($E214,'[3]Congest May00-Oct00'!$A$1:$I$65536,COLUMN('[3]Congest May00-Oct00'!I$1:I$65536),FALSE)</f>
        <v>748.59</v>
      </c>
      <c r="U214" s="53">
        <f>VLOOKUP($A214,'[3]Congest Nov00-Apr01'!$A$1:$I$65536,COLUMN('[3]Congest Nov00-Apr01'!D$1:D$65536),FALSE)-VLOOKUP($E214,'[3]Congest Nov00-Apr01'!$A$1:$I$65536,COLUMN('[3]Congest Nov00-Apr01'!D$1:D$65536),FALSE)</f>
        <v>-21.079999999999927</v>
      </c>
      <c r="V214" s="53">
        <f>VLOOKUP($A214,'[3]Congest Nov00-Apr01'!$A$1:$I$65536,COLUMN('[3]Congest Nov00-Apr01'!E$1:E$65536),FALSE)-VLOOKUP($E214,'[3]Congest Nov00-Apr01'!$A$1:$I$65536,COLUMN('[3]Congest Nov00-Apr01'!E$1:E$65536),FALSE)</f>
        <v>132.90999999999991</v>
      </c>
      <c r="W214" s="53">
        <f>VLOOKUP($A214,'[3]Congest Nov00-Apr01'!$A$1:$I$65536,COLUMN('[3]Congest Nov00-Apr01'!F$1:F$65536),FALSE)-VLOOKUP($E214,'[3]Congest Nov00-Apr01'!$A$1:$I$65536,COLUMN('[3]Congest Nov00-Apr01'!F$1:F$65536),FALSE)</f>
        <v>-9.4299999999989268</v>
      </c>
      <c r="X214" s="53">
        <f>VLOOKUP($A214,'[3]Congest Nov00-Apr01'!$A$1:$I$65536,COLUMN('[3]Congest Nov00-Apr01'!G$1:G$65536),FALSE)-VLOOKUP($E214,'[3]Congest Nov00-Apr01'!$A$1:$I$65536,COLUMN('[3]Congest Nov00-Apr01'!G$1:G$65536),FALSE)</f>
        <v>-29.400000000000318</v>
      </c>
      <c r="Y214" s="53">
        <f>VLOOKUP($A214,'[3]Congest Nov00-Apr01'!$A$1:$I$65536,COLUMN('[3]Congest Nov00-Apr01'!H$1:H$65536),FALSE)-VLOOKUP($E214,'[3]Congest Nov00-Apr01'!$A$1:$I$65536,COLUMN('[3]Congest Nov00-Apr01'!H$1:H$65536),FALSE)</f>
        <v>519.44999999999845</v>
      </c>
      <c r="Z214" s="53">
        <f>VLOOKUP($A214,'[3]Congest Nov00-Apr01'!$A$1:$I$65536,COLUMN('[3]Congest Nov00-Apr01'!I$1:I$65536),FALSE)-VLOOKUP($E214,'[3]Congest Nov00-Apr01'!$A$1:$I$65536,COLUMN('[3]Congest Nov00-Apr01'!I$1:I$65536),FALSE)</f>
        <v>153.93000000000029</v>
      </c>
      <c r="AA214" s="19">
        <f>VLOOKUP($A214,'[3]Congest May01-Oct01'!$A$1:$I$65536,COLUMN('[3]Congest May01-Oct01'!D$1:D$65536),FALSE)-VLOOKUP($E214,'[3]Congest May01-Oct01'!$A$1:$I$65536,COLUMN('[3]Congest May01-Oct01'!D$1:D$65536),FALSE)</f>
        <v>90.920000000000073</v>
      </c>
      <c r="AB214" s="19">
        <f>VLOOKUP($A214,'[3]Congest May01-Oct01'!$A$1:$I$65536,COLUMN('[3]Congest May01-Oct01'!E$1:E$65536),FALSE)-VLOOKUP($E214,'[3]Congest May01-Oct01'!$A$1:$I$65536,COLUMN('[3]Congest May01-Oct01'!E$1:E$65536),FALSE)</f>
        <v>357.26999999999953</v>
      </c>
      <c r="AC214" s="19">
        <f>VLOOKUP($A214,'[3]Congest May01-Oct01'!$A$1:$I$65536,COLUMN('[3]Congest May01-Oct01'!F$1:F$65536),FALSE)-VLOOKUP($E214,'[3]Congest May01-Oct01'!$A$1:$I$65536,COLUMN('[3]Congest May01-Oct01'!F$1:F$65536),FALSE)</f>
        <v>224.10000000000014</v>
      </c>
      <c r="AD214" s="19">
        <f>VLOOKUP($A214,'[3]Congest May01-Oct01'!$A$1:$I$65536,COLUMN('[3]Congest May01-Oct01'!G$1:G$65536),FALSE)-VLOOKUP($E214,'[3]Congest May01-Oct01'!$A$1:$I$65536,COLUMN('[3]Congest May01-Oct01'!G$1:G$65536),FALSE)</f>
        <v>81.450000000000045</v>
      </c>
      <c r="AE214" s="19">
        <f>VLOOKUP($A214,'[3]Congest May01-Oct01'!$A$1:$I$65536,COLUMN('[3]Congest May01-Oct01'!H$1:H$65536),FALSE)-VLOOKUP($E214,'[3]Congest May01-Oct01'!$A$1:$I$65536,COLUMN('[3]Congest May01-Oct01'!H$1:H$65536),FALSE)</f>
        <v>75.170000000000016</v>
      </c>
      <c r="AF214" s="19">
        <f>VLOOKUP($A214,'[3]Congest May01-Oct01'!$A$1:$I$65536,COLUMN('[3]Congest May01-Oct01'!I$1:I$65536),FALSE)-VLOOKUP($E214,'[3]Congest May01-Oct01'!$A$1:$I$65536,COLUMN('[3]Congest May01-Oct01'!I$1:I$65536),FALSE)</f>
        <v>8.2299999999999986</v>
      </c>
      <c r="AG214" s="23">
        <f t="shared" si="23"/>
        <v>2520.3799999999992</v>
      </c>
      <c r="AI214" s="32">
        <v>4222.75</v>
      </c>
      <c r="AJ214" s="32">
        <f t="shared" si="22"/>
        <v>66312.799999999988</v>
      </c>
      <c r="AK214" s="32">
        <f t="shared" si="21"/>
        <v>62090.049999999988</v>
      </c>
      <c r="AL214" s="32"/>
      <c r="AQ214" s="19"/>
    </row>
    <row r="215" spans="1:43" x14ac:dyDescent="0.25">
      <c r="A215" s="3">
        <v>61759</v>
      </c>
      <c r="B215" s="3" t="s">
        <v>32</v>
      </c>
      <c r="C215" s="3" t="str">
        <f>+VLOOKUP(A215,[3]Congest!$A$1:$C$65536,3,FALSE)</f>
        <v>MILLWD</v>
      </c>
      <c r="D215" s="3"/>
      <c r="E215" s="7">
        <v>23653</v>
      </c>
      <c r="F215" s="4" t="s">
        <v>132</v>
      </c>
      <c r="G215" s="3" t="str">
        <f>+VLOOKUP(E215,[3]Congest!$A$1:$C$65536,3,FALSE)</f>
        <v>MILLWD</v>
      </c>
      <c r="H215" s="7">
        <v>90</v>
      </c>
      <c r="I215" s="7">
        <v>90</v>
      </c>
      <c r="O215" s="57">
        <f>VLOOKUP($A215,'[3]Congest May00-Oct00'!$A$1:$I$65536,COLUMN('[3]Congest May00-Oct00'!D$1:D$65536),FALSE)-VLOOKUP($E215,'[3]Congest May00-Oct00'!$A$1:$I$65536,COLUMN('[3]Congest May00-Oct00'!D$1:D$65536),FALSE)</f>
        <v>48.820000000000618</v>
      </c>
      <c r="P215" s="19">
        <f>VLOOKUP($A215,'[3]Congest May00-Oct00'!$A$1:$I$65536,COLUMN('[3]Congest May00-Oct00'!E$1:E$65536),FALSE)-VLOOKUP($E215,'[3]Congest May00-Oct00'!$A$1:$I$65536,COLUMN('[3]Congest May00-Oct00'!E$1:E$65536),FALSE)</f>
        <v>786.90000000000146</v>
      </c>
      <c r="Q215" s="19">
        <f>VLOOKUP($A215,'[3]Congest May00-Oct00'!$A$1:$I$65536,COLUMN('[3]Congest May00-Oct00'!F$1:F$65536),FALSE)-VLOOKUP($E215,'[3]Congest May00-Oct00'!$A$1:$I$65536,COLUMN('[3]Congest May00-Oct00'!F$1:F$65536),FALSE)</f>
        <v>61.320000000003347</v>
      </c>
      <c r="R215" s="19">
        <f>VLOOKUP($A215,'[3]Congest May00-Oct00'!$A$1:$I$65536,COLUMN('[3]Congest May00-Oct00'!G$1:G$65536),FALSE)-VLOOKUP($E215,'[3]Congest May00-Oct00'!$A$1:$I$65536,COLUMN('[3]Congest May00-Oct00'!G$1:G$65536),FALSE)</f>
        <v>51.810000000008586</v>
      </c>
      <c r="S215" s="19">
        <f>VLOOKUP($A215,'[3]Congest May00-Oct00'!$A$1:$I$65536,COLUMN('[3]Congest May00-Oct00'!H$1:H$65536),FALSE)-VLOOKUP($E215,'[3]Congest May00-Oct00'!$A$1:$I$65536,COLUMN('[3]Congest May00-Oct00'!H$1:H$65536),FALSE)</f>
        <v>464.29000000000087</v>
      </c>
      <c r="T215" s="19">
        <f>VLOOKUP($A215,'[3]Congest May00-Oct00'!$A$1:$I$65536,COLUMN('[3]Congest May00-Oct00'!I$1:I$65536),FALSE)-VLOOKUP($E215,'[3]Congest May00-Oct00'!$A$1:$I$65536,COLUMN('[3]Congest May00-Oct00'!I$1:I$65536),FALSE)</f>
        <v>1546.2200000000003</v>
      </c>
      <c r="U215" s="53">
        <f>VLOOKUP($A215,'[3]Congest Nov00-Apr01'!$A$1:$I$65536,COLUMN('[3]Congest Nov00-Apr01'!D$1:D$65536),FALSE)-VLOOKUP($E215,'[3]Congest Nov00-Apr01'!$A$1:$I$65536,COLUMN('[3]Congest Nov00-Apr01'!D$1:D$65536),FALSE)</f>
        <v>9.2800000000002001</v>
      </c>
      <c r="V215" s="53">
        <f>VLOOKUP($A215,'[3]Congest Nov00-Apr01'!$A$1:$I$65536,COLUMN('[3]Congest Nov00-Apr01'!E$1:E$65536),FALSE)-VLOOKUP($E215,'[3]Congest Nov00-Apr01'!$A$1:$I$65536,COLUMN('[3]Congest Nov00-Apr01'!E$1:E$65536),FALSE)</f>
        <v>359.42000000000007</v>
      </c>
      <c r="W215" s="53">
        <f>VLOOKUP($A215,'[3]Congest Nov00-Apr01'!$A$1:$I$65536,COLUMN('[3]Congest Nov00-Apr01'!F$1:F$65536),FALSE)-VLOOKUP($E215,'[3]Congest Nov00-Apr01'!$A$1:$I$65536,COLUMN('[3]Congest Nov00-Apr01'!F$1:F$65536),FALSE)</f>
        <v>17.6299999999992</v>
      </c>
      <c r="X215" s="53">
        <f>VLOOKUP($A215,'[3]Congest Nov00-Apr01'!$A$1:$I$65536,COLUMN('[3]Congest Nov00-Apr01'!G$1:G$65536),FALSE)-VLOOKUP($E215,'[3]Congest Nov00-Apr01'!$A$1:$I$65536,COLUMN('[3]Congest Nov00-Apr01'!G$1:G$65536),FALSE)</f>
        <v>6.9099999999998545</v>
      </c>
      <c r="Y215" s="53">
        <f>VLOOKUP($A215,'[3]Congest Nov00-Apr01'!$A$1:$I$65536,COLUMN('[3]Congest Nov00-Apr01'!H$1:H$65536),FALSE)-VLOOKUP($E215,'[3]Congest Nov00-Apr01'!$A$1:$I$65536,COLUMN('[3]Congest Nov00-Apr01'!H$1:H$65536),FALSE)</f>
        <v>3.6899999999991451</v>
      </c>
      <c r="Z215" s="53">
        <f>VLOOKUP($A215,'[3]Congest Nov00-Apr01'!$A$1:$I$65536,COLUMN('[3]Congest Nov00-Apr01'!I$1:I$65536),FALSE)-VLOOKUP($E215,'[3]Congest Nov00-Apr01'!$A$1:$I$65536,COLUMN('[3]Congest Nov00-Apr01'!I$1:I$65536),FALSE)</f>
        <v>-5.4300000000000637</v>
      </c>
      <c r="AA215" s="19">
        <f>VLOOKUP($A215,'[3]Congest May01-Oct01'!$A$1:$I$65536,COLUMN('[3]Congest May01-Oct01'!D$1:D$65536),FALSE)-VLOOKUP($E215,'[3]Congest May01-Oct01'!$A$1:$I$65536,COLUMN('[3]Congest May01-Oct01'!D$1:D$65536),FALSE)</f>
        <v>414.85000000000036</v>
      </c>
      <c r="AB215" s="19">
        <f>VLOOKUP($A215,'[3]Congest May01-Oct01'!$A$1:$I$65536,COLUMN('[3]Congest May01-Oct01'!E$1:E$65536),FALSE)-VLOOKUP($E215,'[3]Congest May01-Oct01'!$A$1:$I$65536,COLUMN('[3]Congest May01-Oct01'!E$1:E$65536),FALSE)</f>
        <v>205.37000000000035</v>
      </c>
      <c r="AC215" s="19">
        <f>VLOOKUP($A215,'[3]Congest May01-Oct01'!$A$1:$I$65536,COLUMN('[3]Congest May01-Oct01'!F$1:F$65536),FALSE)-VLOOKUP($E215,'[3]Congest May01-Oct01'!$A$1:$I$65536,COLUMN('[3]Congest May01-Oct01'!F$1:F$65536),FALSE)</f>
        <v>102.84999999999991</v>
      </c>
      <c r="AD215" s="19">
        <f>VLOOKUP($A215,'[3]Congest May01-Oct01'!$A$1:$I$65536,COLUMN('[3]Congest May01-Oct01'!G$1:G$65536),FALSE)-VLOOKUP($E215,'[3]Congest May01-Oct01'!$A$1:$I$65536,COLUMN('[3]Congest May01-Oct01'!G$1:G$65536),FALSE)</f>
        <v>6.7799999999999727</v>
      </c>
      <c r="AE215" s="19">
        <f>VLOOKUP($A215,'[3]Congest May01-Oct01'!$A$1:$I$65536,COLUMN('[3]Congest May01-Oct01'!H$1:H$65536),FALSE)-VLOOKUP($E215,'[3]Congest May01-Oct01'!$A$1:$I$65536,COLUMN('[3]Congest May01-Oct01'!H$1:H$65536),FALSE)</f>
        <v>-3.9199999999999875</v>
      </c>
      <c r="AF215" s="19">
        <f>VLOOKUP($A215,'[3]Congest May01-Oct01'!$A$1:$I$65536,COLUMN('[3]Congest May01-Oct01'!I$1:I$65536),FALSE)-VLOOKUP($E215,'[3]Congest May01-Oct01'!$A$1:$I$65536,COLUMN('[3]Congest May01-Oct01'!I$1:I$65536),FALSE)</f>
        <v>-0.29999999999999982</v>
      </c>
      <c r="AG215" s="23">
        <f t="shared" si="23"/>
        <v>3131.8599999999997</v>
      </c>
      <c r="AI215" s="32">
        <v>10051.200000000001</v>
      </c>
      <c r="AJ215" s="32">
        <f t="shared" si="22"/>
        <v>65333.700000000055</v>
      </c>
      <c r="AK215" s="32">
        <f t="shared" si="21"/>
        <v>55282.500000000058</v>
      </c>
      <c r="AL215" s="32"/>
      <c r="AQ215" s="19"/>
    </row>
    <row r="216" spans="1:43" x14ac:dyDescent="0.25">
      <c r="A216" s="3">
        <v>61759</v>
      </c>
      <c r="B216" s="3" t="s">
        <v>32</v>
      </c>
      <c r="C216" s="3" t="str">
        <f>+VLOOKUP(A216,[3]Congest!$A$1:$C$65536,3,FALSE)</f>
        <v>MILLWD</v>
      </c>
      <c r="D216" s="3"/>
      <c r="E216" s="7">
        <v>23655</v>
      </c>
      <c r="F216" s="4" t="s">
        <v>82</v>
      </c>
      <c r="G216" s="3" t="str">
        <f>+VLOOKUP(E216,[3]Congest!$A$1:$C$65536,3,FALSE)</f>
        <v>DUNWOD</v>
      </c>
      <c r="H216" s="7">
        <v>30</v>
      </c>
      <c r="I216" s="7">
        <v>30</v>
      </c>
      <c r="O216" s="57">
        <f>VLOOKUP($A216,'[3]Congest May00-Oct00'!$A$1:$I$65536,COLUMN('[3]Congest May00-Oct00'!D$1:D$65536),FALSE)-VLOOKUP($E216,'[3]Congest May00-Oct00'!$A$1:$I$65536,COLUMN('[3]Congest May00-Oct00'!D$1:D$65536),FALSE)</f>
        <v>92.640000000000327</v>
      </c>
      <c r="P216" s="19">
        <f>VLOOKUP($A216,'[3]Congest May00-Oct00'!$A$1:$I$65536,COLUMN('[3]Congest May00-Oct00'!E$1:E$65536),FALSE)-VLOOKUP($E216,'[3]Congest May00-Oct00'!$A$1:$I$65536,COLUMN('[3]Congest May00-Oct00'!E$1:E$65536),FALSE)</f>
        <v>913.0099999999984</v>
      </c>
      <c r="Q216" s="19">
        <f>VLOOKUP($A216,'[3]Congest May00-Oct00'!$A$1:$I$65536,COLUMN('[3]Congest May00-Oct00'!F$1:F$65536),FALSE)-VLOOKUP($E216,'[3]Congest May00-Oct00'!$A$1:$I$65536,COLUMN('[3]Congest May00-Oct00'!F$1:F$65536),FALSE)</f>
        <v>138.94000000000415</v>
      </c>
      <c r="R216" s="19">
        <f>VLOOKUP($A216,'[3]Congest May00-Oct00'!$A$1:$I$65536,COLUMN('[3]Congest May00-Oct00'!G$1:G$65536),FALSE)-VLOOKUP($E216,'[3]Congest May00-Oct00'!$A$1:$I$65536,COLUMN('[3]Congest May00-Oct00'!G$1:G$65536),FALSE)</f>
        <v>118.17000000000917</v>
      </c>
      <c r="S216" s="19">
        <f>VLOOKUP($A216,'[3]Congest May00-Oct00'!$A$1:$I$65536,COLUMN('[3]Congest May00-Oct00'!H$1:H$65536),FALSE)-VLOOKUP($E216,'[3]Congest May00-Oct00'!$A$1:$I$65536,COLUMN('[3]Congest May00-Oct00'!H$1:H$65536),FALSE)</f>
        <v>472.69000000000005</v>
      </c>
      <c r="T216" s="19">
        <f>VLOOKUP($A216,'[3]Congest May00-Oct00'!$A$1:$I$65536,COLUMN('[3]Congest May00-Oct00'!I$1:I$65536),FALSE)-VLOOKUP($E216,'[3]Congest May00-Oct00'!$A$1:$I$65536,COLUMN('[3]Congest May00-Oct00'!I$1:I$65536),FALSE)</f>
        <v>1774.3200000000002</v>
      </c>
      <c r="U216" s="53">
        <f>VLOOKUP($A216,'[3]Congest Nov00-Apr01'!$A$1:$I$65536,COLUMN('[3]Congest Nov00-Apr01'!D$1:D$65536),FALSE)-VLOOKUP($E216,'[3]Congest Nov00-Apr01'!$A$1:$I$65536,COLUMN('[3]Congest Nov00-Apr01'!D$1:D$65536),FALSE)</f>
        <v>25.480000000000018</v>
      </c>
      <c r="V216" s="53">
        <f>VLOOKUP($A216,'[3]Congest Nov00-Apr01'!$A$1:$I$65536,COLUMN('[3]Congest Nov00-Apr01'!E$1:E$65536),FALSE)-VLOOKUP($E216,'[3]Congest Nov00-Apr01'!$A$1:$I$65536,COLUMN('[3]Congest Nov00-Apr01'!E$1:E$65536),FALSE)</f>
        <v>373.43000000000029</v>
      </c>
      <c r="W216" s="53">
        <f>VLOOKUP($A216,'[3]Congest Nov00-Apr01'!$A$1:$I$65536,COLUMN('[3]Congest Nov00-Apr01'!F$1:F$65536),FALSE)-VLOOKUP($E216,'[3]Congest Nov00-Apr01'!$A$1:$I$65536,COLUMN('[3]Congest Nov00-Apr01'!F$1:F$65536),FALSE)</f>
        <v>38.099999999998545</v>
      </c>
      <c r="X216" s="53">
        <f>VLOOKUP($A216,'[3]Congest Nov00-Apr01'!$A$1:$I$65536,COLUMN('[3]Congest Nov00-Apr01'!G$1:G$65536),FALSE)-VLOOKUP($E216,'[3]Congest Nov00-Apr01'!$A$1:$I$65536,COLUMN('[3]Congest Nov00-Apr01'!G$1:G$65536),FALSE)</f>
        <v>24.379999999999882</v>
      </c>
      <c r="Y216" s="53">
        <f>VLOOKUP($A216,'[3]Congest Nov00-Apr01'!$A$1:$I$65536,COLUMN('[3]Congest Nov00-Apr01'!H$1:H$65536),FALSE)-VLOOKUP($E216,'[3]Congest Nov00-Apr01'!$A$1:$I$65536,COLUMN('[3]Congest Nov00-Apr01'!H$1:H$65536),FALSE)</f>
        <v>154.73000000000047</v>
      </c>
      <c r="Z216" s="53">
        <f>VLOOKUP($A216,'[3]Congest Nov00-Apr01'!$A$1:$I$65536,COLUMN('[3]Congest Nov00-Apr01'!I$1:I$65536),FALSE)-VLOOKUP($E216,'[3]Congest Nov00-Apr01'!$A$1:$I$65536,COLUMN('[3]Congest Nov00-Apr01'!I$1:I$65536),FALSE)</f>
        <v>169.5</v>
      </c>
      <c r="AA216" s="19">
        <f>VLOOKUP($A216,'[3]Congest May01-Oct01'!$A$1:$I$65536,COLUMN('[3]Congest May01-Oct01'!D$1:D$65536),FALSE)-VLOOKUP($E216,'[3]Congest May01-Oct01'!$A$1:$I$65536,COLUMN('[3]Congest May01-Oct01'!D$1:D$65536),FALSE)</f>
        <v>794.89000000000033</v>
      </c>
      <c r="AB216" s="19">
        <f>VLOOKUP($A216,'[3]Congest May01-Oct01'!$A$1:$I$65536,COLUMN('[3]Congest May01-Oct01'!E$1:E$65536),FALSE)-VLOOKUP($E216,'[3]Congest May01-Oct01'!$A$1:$I$65536,COLUMN('[3]Congest May01-Oct01'!E$1:E$65536),FALSE)</f>
        <v>314.17000000000053</v>
      </c>
      <c r="AC216" s="19">
        <f>VLOOKUP($A216,'[3]Congest May01-Oct01'!$A$1:$I$65536,COLUMN('[3]Congest May01-Oct01'!F$1:F$65536),FALSE)-VLOOKUP($E216,'[3]Congest May01-Oct01'!$A$1:$I$65536,COLUMN('[3]Congest May01-Oct01'!F$1:F$65536),FALSE)</f>
        <v>113.94999999999936</v>
      </c>
      <c r="AD216" s="19">
        <f>VLOOKUP($A216,'[3]Congest May01-Oct01'!$A$1:$I$65536,COLUMN('[3]Congest May01-Oct01'!G$1:G$65536),FALSE)-VLOOKUP($E216,'[3]Congest May01-Oct01'!$A$1:$I$65536,COLUMN('[3]Congest May01-Oct01'!G$1:G$65536),FALSE)</f>
        <v>-37.350000000000136</v>
      </c>
      <c r="AE216" s="19">
        <f>VLOOKUP($A216,'[3]Congest May01-Oct01'!$A$1:$I$65536,COLUMN('[3]Congest May01-Oct01'!H$1:H$65536),FALSE)-VLOOKUP($E216,'[3]Congest May01-Oct01'!$A$1:$I$65536,COLUMN('[3]Congest May01-Oct01'!H$1:H$65536),FALSE)</f>
        <v>-31.70999999999998</v>
      </c>
      <c r="AF216" s="19">
        <f>VLOOKUP($A216,'[3]Congest May01-Oct01'!$A$1:$I$65536,COLUMN('[3]Congest May01-Oct01'!I$1:I$65536),FALSE)-VLOOKUP($E216,'[3]Congest May01-Oct01'!$A$1:$I$65536,COLUMN('[3]Congest May01-Oct01'!I$1:I$65536),FALSE)</f>
        <v>-2.830000000000001</v>
      </c>
      <c r="AG216" s="23">
        <f t="shared" si="23"/>
        <v>4218.2899999999991</v>
      </c>
      <c r="AI216" s="32">
        <v>9353.7000000000262</v>
      </c>
      <c r="AJ216" s="32">
        <f t="shared" si="22"/>
        <v>34618.5</v>
      </c>
      <c r="AK216" s="32">
        <f t="shared" si="21"/>
        <v>25264.799999999974</v>
      </c>
      <c r="AL216" s="32"/>
      <c r="AQ216" s="19"/>
    </row>
    <row r="217" spans="1:43" x14ac:dyDescent="0.25">
      <c r="A217" s="3">
        <v>61759</v>
      </c>
      <c r="B217" s="3" t="s">
        <v>32</v>
      </c>
      <c r="C217" s="3" t="str">
        <f>+VLOOKUP(A217,[3]Congest!$A$1:$C$65536,3,FALSE)</f>
        <v>MILLWD</v>
      </c>
      <c r="D217" s="3"/>
      <c r="E217" s="7">
        <v>23776</v>
      </c>
      <c r="F217" s="4" t="s">
        <v>133</v>
      </c>
      <c r="G217" s="3" t="str">
        <f>+VLOOKUP(E217,[3]Congest!$A$1:$C$65536,3,FALSE)</f>
        <v>MILLWD</v>
      </c>
      <c r="H217" s="7">
        <v>60</v>
      </c>
      <c r="I217" s="7">
        <v>60</v>
      </c>
      <c r="O217" s="57">
        <f>VLOOKUP($A217,'[3]Congest May00-Oct00'!$A$1:$I$65536,COLUMN('[3]Congest May00-Oct00'!D$1:D$65536),FALSE)-VLOOKUP($E217,'[3]Congest May00-Oct00'!$A$1:$I$65536,COLUMN('[3]Congest May00-Oct00'!D$1:D$65536),FALSE)</f>
        <v>190.10000000000127</v>
      </c>
      <c r="P217" s="19">
        <f>VLOOKUP($A217,'[3]Congest May00-Oct00'!$A$1:$I$65536,COLUMN('[3]Congest May00-Oct00'!E$1:E$65536),FALSE)-VLOOKUP($E217,'[3]Congest May00-Oct00'!$A$1:$I$65536,COLUMN('[3]Congest May00-Oct00'!E$1:E$65536),FALSE)</f>
        <v>1175.9499999999971</v>
      </c>
      <c r="Q217" s="19">
        <f>VLOOKUP($A217,'[3]Congest May00-Oct00'!$A$1:$I$65536,COLUMN('[3]Congest May00-Oct00'!F$1:F$65536),FALSE)-VLOOKUP($E217,'[3]Congest May00-Oct00'!$A$1:$I$65536,COLUMN('[3]Congest May00-Oct00'!F$1:F$65536),FALSE)</f>
        <v>330.350000000004</v>
      </c>
      <c r="R217" s="19">
        <f>VLOOKUP($A217,'[3]Congest May00-Oct00'!$A$1:$I$65536,COLUMN('[3]Congest May00-Oct00'!G$1:G$65536),FALSE)-VLOOKUP($E217,'[3]Congest May00-Oct00'!$A$1:$I$65536,COLUMN('[3]Congest May00-Oct00'!G$1:G$65536),FALSE)</f>
        <v>122.0900000000056</v>
      </c>
      <c r="S217" s="19">
        <f>VLOOKUP($A217,'[3]Congest May00-Oct00'!$A$1:$I$65536,COLUMN('[3]Congest May00-Oct00'!H$1:H$65536),FALSE)-VLOOKUP($E217,'[3]Congest May00-Oct00'!$A$1:$I$65536,COLUMN('[3]Congest May00-Oct00'!H$1:H$65536),FALSE)</f>
        <v>384.15000000000009</v>
      </c>
      <c r="T217" s="19">
        <f>VLOOKUP($A217,'[3]Congest May00-Oct00'!$A$1:$I$65536,COLUMN('[3]Congest May00-Oct00'!I$1:I$65536),FALSE)-VLOOKUP($E217,'[3]Congest May00-Oct00'!$A$1:$I$65536,COLUMN('[3]Congest May00-Oct00'!I$1:I$65536),FALSE)</f>
        <v>1361.3500000000001</v>
      </c>
      <c r="U217" s="53">
        <f>VLOOKUP($A217,'[3]Congest Nov00-Apr01'!$A$1:$I$65536,COLUMN('[3]Congest Nov00-Apr01'!D$1:D$65536),FALSE)-VLOOKUP($E217,'[3]Congest Nov00-Apr01'!$A$1:$I$65536,COLUMN('[3]Congest Nov00-Apr01'!D$1:D$65536),FALSE)</f>
        <v>42.6299999999992</v>
      </c>
      <c r="V217" s="53">
        <f>VLOOKUP($A217,'[3]Congest Nov00-Apr01'!$A$1:$I$65536,COLUMN('[3]Congest Nov00-Apr01'!E$1:E$65536),FALSE)-VLOOKUP($E217,'[3]Congest Nov00-Apr01'!$A$1:$I$65536,COLUMN('[3]Congest Nov00-Apr01'!E$1:E$65536),FALSE)</f>
        <v>158.66000000000031</v>
      </c>
      <c r="W217" s="53">
        <f>VLOOKUP($A217,'[3]Congest Nov00-Apr01'!$A$1:$I$65536,COLUMN('[3]Congest Nov00-Apr01'!F$1:F$65536),FALSE)-VLOOKUP($E217,'[3]Congest Nov00-Apr01'!$A$1:$I$65536,COLUMN('[3]Congest Nov00-Apr01'!F$1:F$65536),FALSE)</f>
        <v>66.029999999999291</v>
      </c>
      <c r="X217" s="53">
        <f>VLOOKUP($A217,'[3]Congest Nov00-Apr01'!$A$1:$I$65536,COLUMN('[3]Congest Nov00-Apr01'!G$1:G$65536),FALSE)-VLOOKUP($E217,'[3]Congest Nov00-Apr01'!$A$1:$I$65536,COLUMN('[3]Congest Nov00-Apr01'!G$1:G$65536),FALSE)</f>
        <v>-13.490000000000236</v>
      </c>
      <c r="Y217" s="53">
        <f>VLOOKUP($A217,'[3]Congest Nov00-Apr01'!$A$1:$I$65536,COLUMN('[3]Congest Nov00-Apr01'!H$1:H$65536),FALSE)-VLOOKUP($E217,'[3]Congest Nov00-Apr01'!$A$1:$I$65536,COLUMN('[3]Congest Nov00-Apr01'!H$1:H$65536),FALSE)</f>
        <v>1215.2900000000004</v>
      </c>
      <c r="Z217" s="53">
        <f>VLOOKUP($A217,'[3]Congest Nov00-Apr01'!$A$1:$I$65536,COLUMN('[3]Congest Nov00-Apr01'!I$1:I$65536),FALSE)-VLOOKUP($E217,'[3]Congest Nov00-Apr01'!$A$1:$I$65536,COLUMN('[3]Congest Nov00-Apr01'!I$1:I$65536),FALSE)</f>
        <v>379.45000000000005</v>
      </c>
      <c r="AA217" s="19">
        <f>VLOOKUP($A217,'[3]Congest May01-Oct01'!$A$1:$I$65536,COLUMN('[3]Congest May01-Oct01'!D$1:D$65536),FALSE)-VLOOKUP($E217,'[3]Congest May01-Oct01'!$A$1:$I$65536,COLUMN('[3]Congest May01-Oct01'!D$1:D$65536),FALSE)</f>
        <v>71.3799999999992</v>
      </c>
      <c r="AB217" s="19">
        <f>VLOOKUP($A217,'[3]Congest May01-Oct01'!$A$1:$I$65536,COLUMN('[3]Congest May01-Oct01'!E$1:E$65536),FALSE)-VLOOKUP($E217,'[3]Congest May01-Oct01'!$A$1:$I$65536,COLUMN('[3]Congest May01-Oct01'!E$1:E$65536),FALSE)</f>
        <v>364.62000000000035</v>
      </c>
      <c r="AC217" s="19">
        <f>VLOOKUP($A217,'[3]Congest May01-Oct01'!$A$1:$I$65536,COLUMN('[3]Congest May01-Oct01'!F$1:F$65536),FALSE)-VLOOKUP($E217,'[3]Congest May01-Oct01'!$A$1:$I$65536,COLUMN('[3]Congest May01-Oct01'!F$1:F$65536),FALSE)</f>
        <v>262.61999999999989</v>
      </c>
      <c r="AD217" s="19">
        <f>VLOOKUP($A217,'[3]Congest May01-Oct01'!$A$1:$I$65536,COLUMN('[3]Congest May01-Oct01'!G$1:G$65536),FALSE)-VLOOKUP($E217,'[3]Congest May01-Oct01'!$A$1:$I$65536,COLUMN('[3]Congest May01-Oct01'!G$1:G$65536),FALSE)</f>
        <v>336.32999999999993</v>
      </c>
      <c r="AE217" s="19">
        <f>VLOOKUP($A217,'[3]Congest May01-Oct01'!$A$1:$I$65536,COLUMN('[3]Congest May01-Oct01'!H$1:H$65536),FALSE)-VLOOKUP($E217,'[3]Congest May01-Oct01'!$A$1:$I$65536,COLUMN('[3]Congest May01-Oct01'!H$1:H$65536),FALSE)</f>
        <v>185.13000000000002</v>
      </c>
      <c r="AF217" s="19">
        <f>VLOOKUP($A217,'[3]Congest May01-Oct01'!$A$1:$I$65536,COLUMN('[3]Congest May01-Oct01'!I$1:I$65536),FALSE)-VLOOKUP($E217,'[3]Congest May01-Oct01'!$A$1:$I$65536,COLUMN('[3]Congest May01-Oct01'!I$1:I$65536),FALSE)</f>
        <v>17.989999999999998</v>
      </c>
      <c r="AG217" s="23">
        <f t="shared" si="23"/>
        <v>4629.0199999999986</v>
      </c>
      <c r="AI217" s="32">
        <v>12853.2</v>
      </c>
      <c r="AJ217" s="32">
        <f t="shared" si="22"/>
        <v>73204.799999999974</v>
      </c>
      <c r="AK217" s="32">
        <f t="shared" si="21"/>
        <v>60351.599999999977</v>
      </c>
      <c r="AL217" s="32"/>
      <c r="AQ217" s="19"/>
    </row>
    <row r="218" spans="1:43" x14ac:dyDescent="0.25">
      <c r="A218" s="3">
        <v>61844</v>
      </c>
      <c r="B218" s="3" t="s">
        <v>134</v>
      </c>
      <c r="C218" s="3" t="str">
        <f>+VLOOKUP(A218,[3]Congest!$A$1:$C$65536,3,FALSE)</f>
        <v>H Q</v>
      </c>
      <c r="D218" s="3"/>
      <c r="E218" s="7">
        <v>24008</v>
      </c>
      <c r="F218" s="4" t="s">
        <v>114</v>
      </c>
      <c r="G218" s="3" t="str">
        <f>+VLOOKUP(E218,[3]Congest!$A$1:$C$65536,3,FALSE)</f>
        <v>MHK VL</v>
      </c>
      <c r="H218" s="7">
        <v>60</v>
      </c>
      <c r="I218" s="7">
        <v>60</v>
      </c>
      <c r="O218" s="57">
        <f>VLOOKUP($A218,'[3]Congest May00-Oct00'!$A$1:$I$65536,COLUMN('[3]Congest May00-Oct00'!D$1:D$65536),FALSE)-VLOOKUP($E218,'[3]Congest May00-Oct00'!$A$1:$I$65536,COLUMN('[3]Congest May00-Oct00'!D$1:D$65536),FALSE)</f>
        <v>257.7</v>
      </c>
      <c r="P218" s="19">
        <f>VLOOKUP($A218,'[3]Congest May00-Oct00'!$A$1:$I$65536,COLUMN('[3]Congest May00-Oct00'!E$1:E$65536),FALSE)-VLOOKUP($E218,'[3]Congest May00-Oct00'!$A$1:$I$65536,COLUMN('[3]Congest May00-Oct00'!E$1:E$65536),FALSE)</f>
        <v>103.08</v>
      </c>
      <c r="Q218" s="19">
        <f>VLOOKUP($A218,'[3]Congest May00-Oct00'!$A$1:$I$65536,COLUMN('[3]Congest May00-Oct00'!F$1:F$65536),FALSE)-VLOOKUP($E218,'[3]Congest May00-Oct00'!$A$1:$I$65536,COLUMN('[3]Congest May00-Oct00'!F$1:F$65536),FALSE)</f>
        <v>911.6</v>
      </c>
      <c r="R218" s="19">
        <f>VLOOKUP($A218,'[3]Congest May00-Oct00'!$A$1:$I$65536,COLUMN('[3]Congest May00-Oct00'!G$1:G$65536),FALSE)-VLOOKUP($E218,'[3]Congest May00-Oct00'!$A$1:$I$65536,COLUMN('[3]Congest May00-Oct00'!G$1:G$65536),FALSE)</f>
        <v>572.59</v>
      </c>
      <c r="S218" s="19">
        <f>VLOOKUP($A218,'[3]Congest May00-Oct00'!$A$1:$I$65536,COLUMN('[3]Congest May00-Oct00'!H$1:H$65536),FALSE)-VLOOKUP($E218,'[3]Congest May00-Oct00'!$A$1:$I$65536,COLUMN('[3]Congest May00-Oct00'!H$1:H$65536),FALSE)</f>
        <v>439.42000000000007</v>
      </c>
      <c r="T218" s="19">
        <f>VLOOKUP($A218,'[3]Congest May00-Oct00'!$A$1:$I$65536,COLUMN('[3]Congest May00-Oct00'!I$1:I$65536),FALSE)-VLOOKUP($E218,'[3]Congest May00-Oct00'!$A$1:$I$65536,COLUMN('[3]Congest May00-Oct00'!I$1:I$65536),FALSE)</f>
        <v>1435.4899999999998</v>
      </c>
      <c r="U218" s="53">
        <f>VLOOKUP($A218,'[3]Congest Nov00-Apr01'!$A$1:$I$65536,COLUMN('[3]Congest Nov00-Apr01'!D$1:D$65536),FALSE)-VLOOKUP($E218,'[3]Congest Nov00-Apr01'!$A$1:$I$65536,COLUMN('[3]Congest Nov00-Apr01'!D$1:D$65536),FALSE)</f>
        <v>63.15</v>
      </c>
      <c r="V218" s="53">
        <f>VLOOKUP($A218,'[3]Congest Nov00-Apr01'!$A$1:$I$65536,COLUMN('[3]Congest Nov00-Apr01'!E$1:E$65536),FALSE)-VLOOKUP($E218,'[3]Congest Nov00-Apr01'!$A$1:$I$65536,COLUMN('[3]Congest Nov00-Apr01'!E$1:E$65536),FALSE)</f>
        <v>137.68</v>
      </c>
      <c r="W218" s="53">
        <f>VLOOKUP($A218,'[3]Congest Nov00-Apr01'!$A$1:$I$65536,COLUMN('[3]Congest Nov00-Apr01'!F$1:F$65536),FALSE)-VLOOKUP($E218,'[3]Congest Nov00-Apr01'!$A$1:$I$65536,COLUMN('[3]Congest Nov00-Apr01'!F$1:F$65536),FALSE)</f>
        <v>37.059999999999981</v>
      </c>
      <c r="X218" s="53">
        <f>VLOOKUP($A218,'[3]Congest Nov00-Apr01'!$A$1:$I$65536,COLUMN('[3]Congest Nov00-Apr01'!G$1:G$65536),FALSE)-VLOOKUP($E218,'[3]Congest Nov00-Apr01'!$A$1:$I$65536,COLUMN('[3]Congest Nov00-Apr01'!G$1:G$65536),FALSE)</f>
        <v>5.0199999999999996</v>
      </c>
      <c r="Y218" s="53">
        <f>VLOOKUP($A218,'[3]Congest Nov00-Apr01'!$A$1:$I$65536,COLUMN('[3]Congest Nov00-Apr01'!H$1:H$65536),FALSE)-VLOOKUP($E218,'[3]Congest Nov00-Apr01'!$A$1:$I$65536,COLUMN('[3]Congest Nov00-Apr01'!H$1:H$65536),FALSE)</f>
        <v>319.54000000000002</v>
      </c>
      <c r="Z218" s="53">
        <f>VLOOKUP($A218,'[3]Congest Nov00-Apr01'!$A$1:$I$65536,COLUMN('[3]Congest Nov00-Apr01'!I$1:I$65536),FALSE)-VLOOKUP($E218,'[3]Congest Nov00-Apr01'!$A$1:$I$65536,COLUMN('[3]Congest Nov00-Apr01'!I$1:I$65536),FALSE)</f>
        <v>287.81</v>
      </c>
      <c r="AA218" s="19">
        <f>VLOOKUP($A218,'[3]Congest May01-Oct01'!$A$1:$I$65536,COLUMN('[3]Congest May01-Oct01'!D$1:D$65536),FALSE)-VLOOKUP($E218,'[3]Congest May01-Oct01'!$A$1:$I$65536,COLUMN('[3]Congest May01-Oct01'!D$1:D$65536),FALSE)</f>
        <v>131.52000000000001</v>
      </c>
      <c r="AB218" s="19">
        <f>VLOOKUP($A218,'[3]Congest May01-Oct01'!$A$1:$I$65536,COLUMN('[3]Congest May01-Oct01'!E$1:E$65536),FALSE)-VLOOKUP($E218,'[3]Congest May01-Oct01'!$A$1:$I$65536,COLUMN('[3]Congest May01-Oct01'!E$1:E$65536),FALSE)</f>
        <v>418.81000000000006</v>
      </c>
      <c r="AC218" s="19">
        <f>VLOOKUP($A218,'[3]Congest May01-Oct01'!$A$1:$I$65536,COLUMN('[3]Congest May01-Oct01'!F$1:F$65536),FALSE)-VLOOKUP($E218,'[3]Congest May01-Oct01'!$A$1:$I$65536,COLUMN('[3]Congest May01-Oct01'!F$1:F$65536),FALSE)</f>
        <v>312.65000000000003</v>
      </c>
      <c r="AD218" s="19">
        <f>VLOOKUP($A218,'[3]Congest May01-Oct01'!$A$1:$I$65536,COLUMN('[3]Congest May01-Oct01'!G$1:G$65536),FALSE)-VLOOKUP($E218,'[3]Congest May01-Oct01'!$A$1:$I$65536,COLUMN('[3]Congest May01-Oct01'!G$1:G$65536),FALSE)</f>
        <v>1217.8899999999999</v>
      </c>
      <c r="AE218" s="19">
        <f>VLOOKUP($A218,'[3]Congest May01-Oct01'!$A$1:$I$65536,COLUMN('[3]Congest May01-Oct01'!H$1:H$65536),FALSE)-VLOOKUP($E218,'[3]Congest May01-Oct01'!$A$1:$I$65536,COLUMN('[3]Congest May01-Oct01'!H$1:H$65536),FALSE)</f>
        <v>59.339999999999982</v>
      </c>
      <c r="AF218" s="19">
        <f>VLOOKUP($A218,'[3]Congest May01-Oct01'!$A$1:$I$65536,COLUMN('[3]Congest May01-Oct01'!I$1:I$65536),FALSE)-VLOOKUP($E218,'[3]Congest May01-Oct01'!$A$1:$I$65536,COLUMN('[3]Congest May01-Oct01'!I$1:I$65536),FALSE)</f>
        <v>162.18999999999997</v>
      </c>
      <c r="AG218" s="23">
        <f t="shared" si="23"/>
        <v>4806.0399999999991</v>
      </c>
      <c r="AI218" s="32">
        <v>15190.3</v>
      </c>
      <c r="AJ218" s="32">
        <f t="shared" si="22"/>
        <v>128412.6</v>
      </c>
      <c r="AK218" s="32">
        <f t="shared" si="21"/>
        <v>113222.3</v>
      </c>
      <c r="AL218" s="32"/>
      <c r="AQ218" s="19"/>
    </row>
    <row r="219" spans="1:43" x14ac:dyDescent="0.25">
      <c r="A219" s="3">
        <v>61844</v>
      </c>
      <c r="B219" s="3" t="s">
        <v>134</v>
      </c>
      <c r="C219" s="3" t="str">
        <f>+VLOOKUP(A219,[3]Congest!$A$1:$C$65536,3,FALSE)</f>
        <v>H Q</v>
      </c>
      <c r="D219" s="3"/>
      <c r="E219" s="7">
        <v>24048</v>
      </c>
      <c r="F219" s="4" t="s">
        <v>59</v>
      </c>
      <c r="G219" s="3" t="str">
        <f>+VLOOKUP(E219,[3]Congest!$A$1:$C$65536,3,FALSE)</f>
        <v>MHK VL</v>
      </c>
      <c r="H219" s="7">
        <v>10</v>
      </c>
      <c r="I219" s="7">
        <v>10</v>
      </c>
      <c r="O219" s="57">
        <f>VLOOKUP($A219,'[3]Congest May00-Oct00'!$A$1:$I$65536,COLUMN('[3]Congest May00-Oct00'!D$1:D$65536),FALSE)-VLOOKUP($E219,'[3]Congest May00-Oct00'!$A$1:$I$65536,COLUMN('[3]Congest May00-Oct00'!D$1:D$65536),FALSE)</f>
        <v>157.26999999999998</v>
      </c>
      <c r="P219" s="19">
        <f>VLOOKUP($A219,'[3]Congest May00-Oct00'!$A$1:$I$65536,COLUMN('[3]Congest May00-Oct00'!E$1:E$65536),FALSE)-VLOOKUP($E219,'[3]Congest May00-Oct00'!$A$1:$I$65536,COLUMN('[3]Congest May00-Oct00'!E$1:E$65536),FALSE)</f>
        <v>114.94</v>
      </c>
      <c r="Q219" s="19">
        <f>VLOOKUP($A219,'[3]Congest May00-Oct00'!$A$1:$I$65536,COLUMN('[3]Congest May00-Oct00'!F$1:F$65536),FALSE)-VLOOKUP($E219,'[3]Congest May00-Oct00'!$A$1:$I$65536,COLUMN('[3]Congest May00-Oct00'!F$1:F$65536),FALSE)</f>
        <v>1216.5500000000002</v>
      </c>
      <c r="R219" s="19">
        <f>VLOOKUP($A219,'[3]Congest May00-Oct00'!$A$1:$I$65536,COLUMN('[3]Congest May00-Oct00'!G$1:G$65536),FALSE)-VLOOKUP($E219,'[3]Congest May00-Oct00'!$A$1:$I$65536,COLUMN('[3]Congest May00-Oct00'!G$1:G$65536),FALSE)</f>
        <v>670.7</v>
      </c>
      <c r="S219" s="19">
        <f>VLOOKUP($A219,'[3]Congest May00-Oct00'!$A$1:$I$65536,COLUMN('[3]Congest May00-Oct00'!H$1:H$65536),FALSE)-VLOOKUP($E219,'[3]Congest May00-Oct00'!$A$1:$I$65536,COLUMN('[3]Congest May00-Oct00'!H$1:H$65536),FALSE)</f>
        <v>152.57000000000011</v>
      </c>
      <c r="T219" s="19">
        <f>VLOOKUP($A219,'[3]Congest May00-Oct00'!$A$1:$I$65536,COLUMN('[3]Congest May00-Oct00'!I$1:I$65536),FALSE)-VLOOKUP($E219,'[3]Congest May00-Oct00'!$A$1:$I$65536,COLUMN('[3]Congest May00-Oct00'!I$1:I$65536),FALSE)</f>
        <v>1436.4399999999998</v>
      </c>
      <c r="U219" s="53">
        <f>VLOOKUP($A219,'[3]Congest Nov00-Apr01'!$A$1:$I$65536,COLUMN('[3]Congest Nov00-Apr01'!D$1:D$65536),FALSE)-VLOOKUP($E219,'[3]Congest Nov00-Apr01'!$A$1:$I$65536,COLUMN('[3]Congest Nov00-Apr01'!D$1:D$65536),FALSE)</f>
        <v>70.28</v>
      </c>
      <c r="V219" s="53">
        <f>VLOOKUP($A219,'[3]Congest Nov00-Apr01'!$A$1:$I$65536,COLUMN('[3]Congest Nov00-Apr01'!E$1:E$65536),FALSE)-VLOOKUP($E219,'[3]Congest Nov00-Apr01'!$A$1:$I$65536,COLUMN('[3]Congest Nov00-Apr01'!E$1:E$65536),FALSE)</f>
        <v>164.43</v>
      </c>
      <c r="W219" s="53">
        <f>VLOOKUP($A219,'[3]Congest Nov00-Apr01'!$A$1:$I$65536,COLUMN('[3]Congest Nov00-Apr01'!F$1:F$65536),FALSE)-VLOOKUP($E219,'[3]Congest Nov00-Apr01'!$A$1:$I$65536,COLUMN('[3]Congest Nov00-Apr01'!F$1:F$65536),FALSE)</f>
        <v>56.989999999999981</v>
      </c>
      <c r="X219" s="53">
        <f>VLOOKUP($A219,'[3]Congest Nov00-Apr01'!$A$1:$I$65536,COLUMN('[3]Congest Nov00-Apr01'!G$1:G$65536),FALSE)-VLOOKUP($E219,'[3]Congest Nov00-Apr01'!$A$1:$I$65536,COLUMN('[3]Congest Nov00-Apr01'!G$1:G$65536),FALSE)</f>
        <v>9.17</v>
      </c>
      <c r="Y219" s="53">
        <f>VLOOKUP($A219,'[3]Congest Nov00-Apr01'!$A$1:$I$65536,COLUMN('[3]Congest Nov00-Apr01'!H$1:H$65536),FALSE)-VLOOKUP($E219,'[3]Congest Nov00-Apr01'!$A$1:$I$65536,COLUMN('[3]Congest Nov00-Apr01'!H$1:H$65536),FALSE)</f>
        <v>326.39000000000004</v>
      </c>
      <c r="Z219" s="53">
        <f>VLOOKUP($A219,'[3]Congest Nov00-Apr01'!$A$1:$I$65536,COLUMN('[3]Congest Nov00-Apr01'!I$1:I$65536),FALSE)-VLOOKUP($E219,'[3]Congest Nov00-Apr01'!$A$1:$I$65536,COLUMN('[3]Congest Nov00-Apr01'!I$1:I$65536),FALSE)</f>
        <v>275.2</v>
      </c>
      <c r="AA219" s="19">
        <f>VLOOKUP($A219,'[3]Congest May01-Oct01'!$A$1:$I$65536,COLUMN('[3]Congest May01-Oct01'!D$1:D$65536),FALSE)-VLOOKUP($E219,'[3]Congest May01-Oct01'!$A$1:$I$65536,COLUMN('[3]Congest May01-Oct01'!D$1:D$65536),FALSE)</f>
        <v>136.03</v>
      </c>
      <c r="AB219" s="19">
        <f>VLOOKUP($A219,'[3]Congest May01-Oct01'!$A$1:$I$65536,COLUMN('[3]Congest May01-Oct01'!E$1:E$65536),FALSE)-VLOOKUP($E219,'[3]Congest May01-Oct01'!$A$1:$I$65536,COLUMN('[3]Congest May01-Oct01'!E$1:E$65536),FALSE)</f>
        <v>332.88000000000005</v>
      </c>
      <c r="AC219" s="19">
        <f>VLOOKUP($A219,'[3]Congest May01-Oct01'!$A$1:$I$65536,COLUMN('[3]Congest May01-Oct01'!F$1:F$65536),FALSE)-VLOOKUP($E219,'[3]Congest May01-Oct01'!$A$1:$I$65536,COLUMN('[3]Congest May01-Oct01'!F$1:F$65536),FALSE)</f>
        <v>304.66000000000003</v>
      </c>
      <c r="AD219" s="19">
        <f>VLOOKUP($A219,'[3]Congest May01-Oct01'!$A$1:$I$65536,COLUMN('[3]Congest May01-Oct01'!G$1:G$65536),FALSE)-VLOOKUP($E219,'[3]Congest May01-Oct01'!$A$1:$I$65536,COLUMN('[3]Congest May01-Oct01'!G$1:G$65536),FALSE)</f>
        <v>1217.8899999999999</v>
      </c>
      <c r="AE219" s="19">
        <f>VLOOKUP($A219,'[3]Congest May01-Oct01'!$A$1:$I$65536,COLUMN('[3]Congest May01-Oct01'!H$1:H$65536),FALSE)-VLOOKUP($E219,'[3]Congest May01-Oct01'!$A$1:$I$65536,COLUMN('[3]Congest May01-Oct01'!H$1:H$65536),FALSE)</f>
        <v>59.089999999999982</v>
      </c>
      <c r="AF219" s="19">
        <f>VLOOKUP($A219,'[3]Congest May01-Oct01'!$A$1:$I$65536,COLUMN('[3]Congest May01-Oct01'!I$1:I$65536),FALSE)-VLOOKUP($E219,'[3]Congest May01-Oct01'!$A$1:$I$65536,COLUMN('[3]Congest May01-Oct01'!I$1:I$65536),FALSE)</f>
        <v>164.90999999999997</v>
      </c>
      <c r="AG219" s="23">
        <f t="shared" si="23"/>
        <v>4482.93</v>
      </c>
      <c r="AI219" s="32">
        <v>11366.5</v>
      </c>
      <c r="AJ219" s="32">
        <f t="shared" si="22"/>
        <v>20505.5</v>
      </c>
      <c r="AK219" s="32">
        <f t="shared" si="21"/>
        <v>9139</v>
      </c>
      <c r="AL219" s="32"/>
      <c r="AQ219" s="19"/>
    </row>
    <row r="220" spans="1:43" x14ac:dyDescent="0.25">
      <c r="A220" s="3">
        <v>61846</v>
      </c>
      <c r="B220" s="3" t="s">
        <v>91</v>
      </c>
      <c r="C220" s="3" t="str">
        <f>+VLOOKUP(A220,[3]Congest!$A$1:$C$65536,3,FALSE)</f>
        <v>O H</v>
      </c>
      <c r="D220" s="3"/>
      <c r="E220" s="7">
        <v>23652</v>
      </c>
      <c r="F220" s="4" t="s">
        <v>93</v>
      </c>
      <c r="G220" s="3" t="str">
        <f>+VLOOKUP(E220,[3]Congest!$A$1:$C$65536,3,FALSE)</f>
        <v>GENESE</v>
      </c>
      <c r="H220" s="9">
        <v>36</v>
      </c>
      <c r="I220" s="9">
        <v>36</v>
      </c>
      <c r="O220" s="57">
        <f>VLOOKUP($A220,'[3]Congest May00-Oct00'!$A$1:$I$65536,COLUMN('[3]Congest May00-Oct00'!D$1:D$65536),FALSE)-VLOOKUP($E220,'[3]Congest May00-Oct00'!$A$1:$I$65536,COLUMN('[3]Congest May00-Oct00'!D$1:D$65536),FALSE)</f>
        <v>-276.48999999999978</v>
      </c>
      <c r="P220" s="19">
        <f>VLOOKUP($A220,'[3]Congest May00-Oct00'!$A$1:$I$65536,COLUMN('[3]Congest May00-Oct00'!E$1:E$65536),FALSE)-VLOOKUP($E220,'[3]Congest May00-Oct00'!$A$1:$I$65536,COLUMN('[3]Congest May00-Oct00'!E$1:E$65536),FALSE)</f>
        <v>-92.149999999999864</v>
      </c>
      <c r="Q220" s="19">
        <f>VLOOKUP($A220,'[3]Congest May00-Oct00'!$A$1:$I$65536,COLUMN('[3]Congest May00-Oct00'!F$1:F$65536),FALSE)-VLOOKUP($E220,'[3]Congest May00-Oct00'!$A$1:$I$65536,COLUMN('[3]Congest May00-Oct00'!F$1:F$65536),FALSE)</f>
        <v>49.440000000000055</v>
      </c>
      <c r="R220" s="19">
        <f>VLOOKUP($A220,'[3]Congest May00-Oct00'!$A$1:$I$65536,COLUMN('[3]Congest May00-Oct00'!G$1:G$65536),FALSE)-VLOOKUP($E220,'[3]Congest May00-Oct00'!$A$1:$I$65536,COLUMN('[3]Congest May00-Oct00'!G$1:G$65536),FALSE)</f>
        <v>1110.3400000000001</v>
      </c>
      <c r="S220" s="19">
        <f>VLOOKUP($A220,'[3]Congest May00-Oct00'!$A$1:$I$65536,COLUMN('[3]Congest May00-Oct00'!H$1:H$65536),FALSE)-VLOOKUP($E220,'[3]Congest May00-Oct00'!$A$1:$I$65536,COLUMN('[3]Congest May00-Oct00'!H$1:H$65536),FALSE)</f>
        <v>113.18000000000002</v>
      </c>
      <c r="T220" s="19">
        <f>VLOOKUP($A220,'[3]Congest May00-Oct00'!$A$1:$I$65536,COLUMN('[3]Congest May00-Oct00'!I$1:I$65536),FALSE)-VLOOKUP($E220,'[3]Congest May00-Oct00'!$A$1:$I$65536,COLUMN('[3]Congest May00-Oct00'!I$1:I$65536),FALSE)</f>
        <v>63.350000000000023</v>
      </c>
      <c r="U220" s="53">
        <f>VLOOKUP($A220,'[3]Congest Nov00-Apr01'!$A$1:$I$65536,COLUMN('[3]Congest Nov00-Apr01'!D$1:D$65536),FALSE)-VLOOKUP($E220,'[3]Congest Nov00-Apr01'!$A$1:$I$65536,COLUMN('[3]Congest Nov00-Apr01'!D$1:D$65536),FALSE)</f>
        <v>-45.70999999999998</v>
      </c>
      <c r="V220" s="53">
        <f>VLOOKUP($A220,'[3]Congest Nov00-Apr01'!$A$1:$I$65536,COLUMN('[3]Congest Nov00-Apr01'!E$1:E$65536),FALSE)-VLOOKUP($E220,'[3]Congest Nov00-Apr01'!$A$1:$I$65536,COLUMN('[3]Congest Nov00-Apr01'!E$1:E$65536),FALSE)</f>
        <v>64.909999999999982</v>
      </c>
      <c r="W220" s="53">
        <f>VLOOKUP($A220,'[3]Congest Nov00-Apr01'!$A$1:$I$65536,COLUMN('[3]Congest Nov00-Apr01'!F$1:F$65536),FALSE)-VLOOKUP($E220,'[3]Congest Nov00-Apr01'!$A$1:$I$65536,COLUMN('[3]Congest Nov00-Apr01'!F$1:F$65536),FALSE)</f>
        <v>-49.599999999999852</v>
      </c>
      <c r="X220" s="53">
        <f>VLOOKUP($A220,'[3]Congest Nov00-Apr01'!$A$1:$I$65536,COLUMN('[3]Congest Nov00-Apr01'!G$1:G$65536),FALSE)-VLOOKUP($E220,'[3]Congest Nov00-Apr01'!$A$1:$I$65536,COLUMN('[3]Congest Nov00-Apr01'!G$1:G$65536),FALSE)</f>
        <v>-34.72</v>
      </c>
      <c r="Y220" s="53">
        <f>VLOOKUP($A220,'[3]Congest Nov00-Apr01'!$A$1:$I$65536,COLUMN('[3]Congest Nov00-Apr01'!H$1:H$65536),FALSE)-VLOOKUP($E220,'[3]Congest Nov00-Apr01'!$A$1:$I$65536,COLUMN('[3]Congest Nov00-Apr01'!H$1:H$65536),FALSE)</f>
        <v>-57.119999999999919</v>
      </c>
      <c r="Z220" s="53">
        <f>VLOOKUP($A220,'[3]Congest Nov00-Apr01'!$A$1:$I$65536,COLUMN('[3]Congest Nov00-Apr01'!I$1:I$65536),FALSE)-VLOOKUP($E220,'[3]Congest Nov00-Apr01'!$A$1:$I$65536,COLUMN('[3]Congest Nov00-Apr01'!I$1:I$65536),FALSE)</f>
        <v>-2.4699999999999775</v>
      </c>
      <c r="AA220" s="19">
        <f>VLOOKUP($A220,'[3]Congest May01-Oct01'!$A$1:$I$65536,COLUMN('[3]Congest May01-Oct01'!D$1:D$65536),FALSE)-VLOOKUP($E220,'[3]Congest May01-Oct01'!$A$1:$I$65536,COLUMN('[3]Congest May01-Oct01'!D$1:D$65536),FALSE)</f>
        <v>270.16000000000008</v>
      </c>
      <c r="AB220" s="19">
        <f>VLOOKUP($A220,'[3]Congest May01-Oct01'!$A$1:$I$65536,COLUMN('[3]Congest May01-Oct01'!E$1:E$65536),FALSE)-VLOOKUP($E220,'[3]Congest May01-Oct01'!$A$1:$I$65536,COLUMN('[3]Congest May01-Oct01'!E$1:E$65536),FALSE)</f>
        <v>-50.430000000000021</v>
      </c>
      <c r="AC220" s="19">
        <f>VLOOKUP($A220,'[3]Congest May01-Oct01'!$A$1:$I$65536,COLUMN('[3]Congest May01-Oct01'!F$1:F$65536),FALSE)-VLOOKUP($E220,'[3]Congest May01-Oct01'!$A$1:$I$65536,COLUMN('[3]Congest May01-Oct01'!F$1:F$65536),FALSE)</f>
        <v>12.169999999999973</v>
      </c>
      <c r="AD220" s="19">
        <f>VLOOKUP($A220,'[3]Congest May01-Oct01'!$A$1:$I$65536,COLUMN('[3]Congest May01-Oct01'!G$1:G$65536),FALSE)-VLOOKUP($E220,'[3]Congest May01-Oct01'!$A$1:$I$65536,COLUMN('[3]Congest May01-Oct01'!G$1:G$65536),FALSE)</f>
        <v>410.75</v>
      </c>
      <c r="AE220" s="19">
        <f>VLOOKUP($A220,'[3]Congest May01-Oct01'!$A$1:$I$65536,COLUMN('[3]Congest May01-Oct01'!H$1:H$65536),FALSE)-VLOOKUP($E220,'[3]Congest May01-Oct01'!$A$1:$I$65536,COLUMN('[3]Congest May01-Oct01'!H$1:H$65536),FALSE)</f>
        <v>66.78</v>
      </c>
      <c r="AF220" s="19">
        <f>VLOOKUP($A220,'[3]Congest May01-Oct01'!$A$1:$I$65536,COLUMN('[3]Congest May01-Oct01'!I$1:I$65536),FALSE)-VLOOKUP($E220,'[3]Congest May01-Oct01'!$A$1:$I$65536,COLUMN('[3]Congest May01-Oct01'!I$1:I$65536),FALSE)</f>
        <v>190.40999999999997</v>
      </c>
      <c r="AG220" s="23">
        <f t="shared" si="23"/>
        <v>694.47000000000025</v>
      </c>
      <c r="AI220" s="32">
        <v>-9636.2000000000007</v>
      </c>
      <c r="AJ220" s="32">
        <f t="shared" si="22"/>
        <v>25539.480000000003</v>
      </c>
      <c r="AK220" s="32">
        <f t="shared" si="21"/>
        <v>35175.680000000008</v>
      </c>
      <c r="AL220" s="32"/>
      <c r="AQ220" s="19"/>
    </row>
    <row r="221" spans="1:43" x14ac:dyDescent="0.25">
      <c r="A221" s="3">
        <v>61846</v>
      </c>
      <c r="B221" s="3" t="s">
        <v>91</v>
      </c>
      <c r="C221" s="3" t="str">
        <f>+VLOOKUP(A221,[3]Congest!$A$1:$C$65536,3,FALSE)</f>
        <v>O H</v>
      </c>
      <c r="D221" s="3"/>
      <c r="E221" s="7">
        <v>23987</v>
      </c>
      <c r="F221" s="4" t="s">
        <v>49</v>
      </c>
      <c r="G221" s="3" t="str">
        <f>+VLOOKUP(E221,[3]Congest!$A$1:$C$65536,3,FALSE)</f>
        <v>CENTRL</v>
      </c>
      <c r="H221" s="9">
        <v>60</v>
      </c>
      <c r="I221" s="9">
        <v>60</v>
      </c>
      <c r="O221" s="57">
        <f>VLOOKUP($A221,'[3]Congest May00-Oct00'!$A$1:$I$65536,COLUMN('[3]Congest May00-Oct00'!D$1:D$65536),FALSE)-VLOOKUP($E221,'[3]Congest May00-Oct00'!$A$1:$I$65536,COLUMN('[3]Congest May00-Oct00'!D$1:D$65536),FALSE)</f>
        <v>-290.52999999999975</v>
      </c>
      <c r="P221" s="19">
        <f>VLOOKUP($A221,'[3]Congest May00-Oct00'!$A$1:$I$65536,COLUMN('[3]Congest May00-Oct00'!E$1:E$65536),FALSE)-VLOOKUP($E221,'[3]Congest May00-Oct00'!$A$1:$I$65536,COLUMN('[3]Congest May00-Oct00'!E$1:E$65536),FALSE)</f>
        <v>-478.47</v>
      </c>
      <c r="Q221" s="19">
        <f>VLOOKUP($A221,'[3]Congest May00-Oct00'!$A$1:$I$65536,COLUMN('[3]Congest May00-Oct00'!F$1:F$65536),FALSE)-VLOOKUP($E221,'[3]Congest May00-Oct00'!$A$1:$I$65536,COLUMN('[3]Congest May00-Oct00'!F$1:F$65536),FALSE)</f>
        <v>576.51000000000045</v>
      </c>
      <c r="R221" s="19">
        <f>VLOOKUP($A221,'[3]Congest May00-Oct00'!$A$1:$I$65536,COLUMN('[3]Congest May00-Oct00'!G$1:G$65536),FALSE)-VLOOKUP($E221,'[3]Congest May00-Oct00'!$A$1:$I$65536,COLUMN('[3]Congest May00-Oct00'!G$1:G$65536),FALSE)</f>
        <v>1264.1499999999999</v>
      </c>
      <c r="S221" s="19">
        <f>VLOOKUP($A221,'[3]Congest May00-Oct00'!$A$1:$I$65536,COLUMN('[3]Congest May00-Oct00'!H$1:H$65536),FALSE)-VLOOKUP($E221,'[3]Congest May00-Oct00'!$A$1:$I$65536,COLUMN('[3]Congest May00-Oct00'!H$1:H$65536),FALSE)</f>
        <v>59.33</v>
      </c>
      <c r="T221" s="19">
        <f>VLOOKUP($A221,'[3]Congest May00-Oct00'!$A$1:$I$65536,COLUMN('[3]Congest May00-Oct00'!I$1:I$65536),FALSE)-VLOOKUP($E221,'[3]Congest May00-Oct00'!$A$1:$I$65536,COLUMN('[3]Congest May00-Oct00'!I$1:I$65536),FALSE)</f>
        <v>258.57</v>
      </c>
      <c r="U221" s="53">
        <f>VLOOKUP($A221,'[3]Congest Nov00-Apr01'!$A$1:$I$65536,COLUMN('[3]Congest Nov00-Apr01'!D$1:D$65536),FALSE)-VLOOKUP($E221,'[3]Congest Nov00-Apr01'!$A$1:$I$65536,COLUMN('[3]Congest Nov00-Apr01'!D$1:D$65536),FALSE)</f>
        <v>-100.59</v>
      </c>
      <c r="V221" s="53">
        <f>VLOOKUP($A221,'[3]Congest Nov00-Apr01'!$A$1:$I$65536,COLUMN('[3]Congest Nov00-Apr01'!E$1:E$65536),FALSE)-VLOOKUP($E221,'[3]Congest Nov00-Apr01'!$A$1:$I$65536,COLUMN('[3]Congest Nov00-Apr01'!E$1:E$65536),FALSE)</f>
        <v>46.83</v>
      </c>
      <c r="W221" s="53">
        <f>VLOOKUP($A221,'[3]Congest Nov00-Apr01'!$A$1:$I$65536,COLUMN('[3]Congest Nov00-Apr01'!F$1:F$65536),FALSE)-VLOOKUP($E221,'[3]Congest Nov00-Apr01'!$A$1:$I$65536,COLUMN('[3]Congest Nov00-Apr01'!F$1:F$65536),FALSE)</f>
        <v>-116.73999999999998</v>
      </c>
      <c r="X221" s="53">
        <f>VLOOKUP($A221,'[3]Congest Nov00-Apr01'!$A$1:$I$65536,COLUMN('[3]Congest Nov00-Apr01'!G$1:G$65536),FALSE)-VLOOKUP($E221,'[3]Congest Nov00-Apr01'!$A$1:$I$65536,COLUMN('[3]Congest Nov00-Apr01'!G$1:G$65536),FALSE)</f>
        <v>-70.549999999999955</v>
      </c>
      <c r="Y221" s="53">
        <f>VLOOKUP($A221,'[3]Congest Nov00-Apr01'!$A$1:$I$65536,COLUMN('[3]Congest Nov00-Apr01'!H$1:H$65536),FALSE)-VLOOKUP($E221,'[3]Congest Nov00-Apr01'!$A$1:$I$65536,COLUMN('[3]Congest Nov00-Apr01'!H$1:H$65536),FALSE)</f>
        <v>-120.65999999999994</v>
      </c>
      <c r="Z221" s="53">
        <f>VLOOKUP($A221,'[3]Congest Nov00-Apr01'!$A$1:$I$65536,COLUMN('[3]Congest Nov00-Apr01'!I$1:I$65536),FALSE)-VLOOKUP($E221,'[3]Congest Nov00-Apr01'!$A$1:$I$65536,COLUMN('[3]Congest Nov00-Apr01'!I$1:I$65536),FALSE)</f>
        <v>-17.259999999999977</v>
      </c>
      <c r="AA221" s="19">
        <f>VLOOKUP($A221,'[3]Congest May01-Oct01'!$A$1:$I$65536,COLUMN('[3]Congest May01-Oct01'!D$1:D$65536),FALSE)-VLOOKUP($E221,'[3]Congest May01-Oct01'!$A$1:$I$65536,COLUMN('[3]Congest May01-Oct01'!D$1:D$65536),FALSE)</f>
        <v>286.85000000000008</v>
      </c>
      <c r="AB221" s="19">
        <f>VLOOKUP($A221,'[3]Congest May01-Oct01'!$A$1:$I$65536,COLUMN('[3]Congest May01-Oct01'!E$1:E$65536),FALSE)-VLOOKUP($E221,'[3]Congest May01-Oct01'!$A$1:$I$65536,COLUMN('[3]Congest May01-Oct01'!E$1:E$65536),FALSE)</f>
        <v>-62.680000000000007</v>
      </c>
      <c r="AC221" s="19">
        <f>VLOOKUP($A221,'[3]Congest May01-Oct01'!$A$1:$I$65536,COLUMN('[3]Congest May01-Oct01'!F$1:F$65536),FALSE)-VLOOKUP($E221,'[3]Congest May01-Oct01'!$A$1:$I$65536,COLUMN('[3]Congest May01-Oct01'!F$1:F$65536),FALSE)</f>
        <v>-23.860000000000028</v>
      </c>
      <c r="AD221" s="19">
        <f>VLOOKUP($A221,'[3]Congest May01-Oct01'!$A$1:$I$65536,COLUMN('[3]Congest May01-Oct01'!G$1:G$65536),FALSE)-VLOOKUP($E221,'[3]Congest May01-Oct01'!$A$1:$I$65536,COLUMN('[3]Congest May01-Oct01'!G$1:G$65536),FALSE)</f>
        <v>395.96000000000004</v>
      </c>
      <c r="AE221" s="19">
        <f>VLOOKUP($A221,'[3]Congest May01-Oct01'!$A$1:$I$65536,COLUMN('[3]Congest May01-Oct01'!H$1:H$65536),FALSE)-VLOOKUP($E221,'[3]Congest May01-Oct01'!$A$1:$I$65536,COLUMN('[3]Congest May01-Oct01'!H$1:H$65536),FALSE)</f>
        <v>66.78</v>
      </c>
      <c r="AF221" s="19">
        <f>VLOOKUP($A221,'[3]Congest May01-Oct01'!$A$1:$I$65536,COLUMN('[3]Congest May01-Oct01'!I$1:I$65536),FALSE)-VLOOKUP($E221,'[3]Congest May01-Oct01'!$A$1:$I$65536,COLUMN('[3]Congest May01-Oct01'!I$1:I$65536),FALSE)</f>
        <v>197.84999999999997</v>
      </c>
      <c r="AG221" s="23">
        <f t="shared" si="23"/>
        <v>535.20000000000027</v>
      </c>
      <c r="AI221" s="32">
        <v>-12274.6</v>
      </c>
      <c r="AJ221" s="32">
        <f t="shared" si="22"/>
        <v>39783.000000000007</v>
      </c>
      <c r="AK221" s="32">
        <f t="shared" si="21"/>
        <v>52057.600000000006</v>
      </c>
      <c r="AL221" s="32"/>
      <c r="AQ221" s="19"/>
    </row>
    <row r="222" spans="1:43" x14ac:dyDescent="0.25">
      <c r="A222" s="3">
        <v>61846</v>
      </c>
      <c r="B222" s="3" t="s">
        <v>91</v>
      </c>
      <c r="C222" s="3" t="str">
        <f>+VLOOKUP(A222,[3]Congest!$A$1:$C$65536,3,FALSE)</f>
        <v>O H</v>
      </c>
      <c r="D222" s="3"/>
      <c r="E222" s="7">
        <v>24046</v>
      </c>
      <c r="F222" s="4" t="s">
        <v>135</v>
      </c>
      <c r="G222" s="3" t="str">
        <f>+VLOOKUP(E222,[3]Congest!$A$1:$C$65536,3,FALSE)</f>
        <v>WEST</v>
      </c>
      <c r="H222" s="9">
        <v>100</v>
      </c>
      <c r="I222" s="9">
        <v>100</v>
      </c>
      <c r="O222" s="57">
        <f>VLOOKUP($A222,'[3]Congest May00-Oct00'!$A$1:$I$65536,COLUMN('[3]Congest May00-Oct00'!D$1:D$65536),FALSE)-VLOOKUP($E222,'[3]Congest May00-Oct00'!$A$1:$I$65536,COLUMN('[3]Congest May00-Oct00'!D$1:D$65536),FALSE)</f>
        <v>-266.4599999999997</v>
      </c>
      <c r="P222" s="19">
        <f>VLOOKUP($A222,'[3]Congest May00-Oct00'!$A$1:$I$65536,COLUMN('[3]Congest May00-Oct00'!E$1:E$65536),FALSE)-VLOOKUP($E222,'[3]Congest May00-Oct00'!$A$1:$I$65536,COLUMN('[3]Congest May00-Oct00'!E$1:E$65536),FALSE)</f>
        <v>-48.520000000000209</v>
      </c>
      <c r="Q222" s="19">
        <f>VLOOKUP($A222,'[3]Congest May00-Oct00'!$A$1:$I$65536,COLUMN('[3]Congest May00-Oct00'!F$1:F$65536),FALSE)-VLOOKUP($E222,'[3]Congest May00-Oct00'!$A$1:$I$65536,COLUMN('[3]Congest May00-Oct00'!F$1:F$65536),FALSE)</f>
        <v>64.660000000000309</v>
      </c>
      <c r="R222" s="19">
        <f>VLOOKUP($A222,'[3]Congest May00-Oct00'!$A$1:$I$65536,COLUMN('[3]Congest May00-Oct00'!G$1:G$65536),FALSE)-VLOOKUP($E222,'[3]Congest May00-Oct00'!$A$1:$I$65536,COLUMN('[3]Congest May00-Oct00'!G$1:G$65536),FALSE)</f>
        <v>1152.26</v>
      </c>
      <c r="S222" s="19">
        <f>VLOOKUP($A222,'[3]Congest May00-Oct00'!$A$1:$I$65536,COLUMN('[3]Congest May00-Oct00'!H$1:H$65536),FALSE)-VLOOKUP($E222,'[3]Congest May00-Oct00'!$A$1:$I$65536,COLUMN('[3]Congest May00-Oct00'!H$1:H$65536),FALSE)</f>
        <v>114.97000000000001</v>
      </c>
      <c r="T222" s="19">
        <f>VLOOKUP($A222,'[3]Congest May00-Oct00'!$A$1:$I$65536,COLUMN('[3]Congest May00-Oct00'!I$1:I$65536),FALSE)-VLOOKUP($E222,'[3]Congest May00-Oct00'!$A$1:$I$65536,COLUMN('[3]Congest May00-Oct00'!I$1:I$65536),FALSE)</f>
        <v>67.70999999999998</v>
      </c>
      <c r="U222" s="53">
        <f>VLOOKUP($A222,'[3]Congest Nov00-Apr01'!$A$1:$I$65536,COLUMN('[3]Congest Nov00-Apr01'!D$1:D$65536),FALSE)-VLOOKUP($E222,'[3]Congest Nov00-Apr01'!$A$1:$I$65536,COLUMN('[3]Congest Nov00-Apr01'!D$1:D$65536),FALSE)</f>
        <v>-42.269999999999982</v>
      </c>
      <c r="V222" s="53">
        <f>VLOOKUP($A222,'[3]Congest Nov00-Apr01'!$A$1:$I$65536,COLUMN('[3]Congest Nov00-Apr01'!E$1:E$65536),FALSE)-VLOOKUP($E222,'[3]Congest Nov00-Apr01'!$A$1:$I$65536,COLUMN('[3]Congest Nov00-Apr01'!E$1:E$65536),FALSE)</f>
        <v>64.769999999999982</v>
      </c>
      <c r="W222" s="53">
        <f>VLOOKUP($A222,'[3]Congest Nov00-Apr01'!$A$1:$I$65536,COLUMN('[3]Congest Nov00-Apr01'!F$1:F$65536),FALSE)-VLOOKUP($E222,'[3]Congest Nov00-Apr01'!$A$1:$I$65536,COLUMN('[3]Congest Nov00-Apr01'!F$1:F$65536),FALSE)</f>
        <v>-47.209999999999809</v>
      </c>
      <c r="X222" s="53">
        <f>VLOOKUP($A222,'[3]Congest Nov00-Apr01'!$A$1:$I$65536,COLUMN('[3]Congest Nov00-Apr01'!G$1:G$65536),FALSE)-VLOOKUP($E222,'[3]Congest Nov00-Apr01'!$A$1:$I$65536,COLUMN('[3]Congest Nov00-Apr01'!G$1:G$65536),FALSE)</f>
        <v>-32.75</v>
      </c>
      <c r="Y222" s="53">
        <f>VLOOKUP($A222,'[3]Congest Nov00-Apr01'!$A$1:$I$65536,COLUMN('[3]Congest Nov00-Apr01'!H$1:H$65536),FALSE)-VLOOKUP($E222,'[3]Congest Nov00-Apr01'!$A$1:$I$65536,COLUMN('[3]Congest Nov00-Apr01'!H$1:H$65536),FALSE)</f>
        <v>-53.859999999999957</v>
      </c>
      <c r="Z222" s="53">
        <f>VLOOKUP($A222,'[3]Congest Nov00-Apr01'!$A$1:$I$65536,COLUMN('[3]Congest Nov00-Apr01'!I$1:I$65536),FALSE)-VLOOKUP($E222,'[3]Congest Nov00-Apr01'!$A$1:$I$65536,COLUMN('[3]Congest Nov00-Apr01'!I$1:I$65536),FALSE)</f>
        <v>-1.9199999999999875</v>
      </c>
      <c r="AA222" s="19">
        <f>VLOOKUP($A222,'[3]Congest May01-Oct01'!$A$1:$I$65536,COLUMN('[3]Congest May01-Oct01'!D$1:D$65536),FALSE)-VLOOKUP($E222,'[3]Congest May01-Oct01'!$A$1:$I$65536,COLUMN('[3]Congest May01-Oct01'!D$1:D$65536),FALSE)</f>
        <v>274.28000000000009</v>
      </c>
      <c r="AB222" s="19">
        <f>VLOOKUP($A222,'[3]Congest May01-Oct01'!$A$1:$I$65536,COLUMN('[3]Congest May01-Oct01'!E$1:E$65536),FALSE)-VLOOKUP($E222,'[3]Congest May01-Oct01'!$A$1:$I$65536,COLUMN('[3]Congest May01-Oct01'!E$1:E$65536),FALSE)</f>
        <v>-35.040000000000006</v>
      </c>
      <c r="AC222" s="19">
        <f>VLOOKUP($A222,'[3]Congest May01-Oct01'!$A$1:$I$65536,COLUMN('[3]Congest May01-Oct01'!F$1:F$65536),FALSE)-VLOOKUP($E222,'[3]Congest May01-Oct01'!$A$1:$I$65536,COLUMN('[3]Congest May01-Oct01'!F$1:F$65536),FALSE)</f>
        <v>12.699999999999974</v>
      </c>
      <c r="AD222" s="19">
        <f>VLOOKUP($A222,'[3]Congest May01-Oct01'!$A$1:$I$65536,COLUMN('[3]Congest May01-Oct01'!G$1:G$65536),FALSE)-VLOOKUP($E222,'[3]Congest May01-Oct01'!$A$1:$I$65536,COLUMN('[3]Congest May01-Oct01'!G$1:G$65536),FALSE)</f>
        <v>412.58</v>
      </c>
      <c r="AE222" s="19">
        <f>VLOOKUP($A222,'[3]Congest May01-Oct01'!$A$1:$I$65536,COLUMN('[3]Congest May01-Oct01'!H$1:H$65536),FALSE)-VLOOKUP($E222,'[3]Congest May01-Oct01'!$A$1:$I$65536,COLUMN('[3]Congest May01-Oct01'!H$1:H$65536),FALSE)</f>
        <v>66.78</v>
      </c>
      <c r="AF222" s="19">
        <f>VLOOKUP($A222,'[3]Congest May01-Oct01'!$A$1:$I$65536,COLUMN('[3]Congest May01-Oct01'!I$1:I$65536),FALSE)-VLOOKUP($E222,'[3]Congest May01-Oct01'!$A$1:$I$65536,COLUMN('[3]Congest May01-Oct01'!I$1:I$65536),FALSE)</f>
        <v>190.40999999999997</v>
      </c>
      <c r="AG222" s="23">
        <f t="shared" si="23"/>
        <v>733.96000000000026</v>
      </c>
      <c r="AI222" s="32">
        <v>-25176.2</v>
      </c>
      <c r="AJ222" s="32">
        <f t="shared" si="22"/>
        <v>73130</v>
      </c>
      <c r="AK222" s="32">
        <f t="shared" si="21"/>
        <v>98306.2</v>
      </c>
      <c r="AL222" s="32"/>
      <c r="AQ222" s="19"/>
    </row>
    <row r="223" spans="1:43" x14ac:dyDescent="0.25">
      <c r="A223" s="3">
        <v>61846</v>
      </c>
      <c r="B223" s="3" t="s">
        <v>91</v>
      </c>
      <c r="C223" s="3" t="str">
        <f>+VLOOKUP(A223,[3]Congest!$A$1:$C$65536,3,FALSE)</f>
        <v>O H</v>
      </c>
      <c r="D223" s="3"/>
      <c r="E223" s="7">
        <v>24060</v>
      </c>
      <c r="F223" s="4" t="s">
        <v>97</v>
      </c>
      <c r="G223" s="3" t="str">
        <f>+VLOOKUP(E223,[3]Congest!$A$1:$C$65536,3,FALSE)</f>
        <v>CENTRL</v>
      </c>
      <c r="H223" s="9">
        <v>60</v>
      </c>
      <c r="I223" s="9">
        <v>60</v>
      </c>
      <c r="O223" s="57">
        <f>VLOOKUP($A223,'[3]Congest May00-Oct00'!$A$1:$I$65536,COLUMN('[3]Congest May00-Oct00'!D$1:D$65536),FALSE)-VLOOKUP($E223,'[3]Congest May00-Oct00'!$A$1:$I$65536,COLUMN('[3]Congest May00-Oct00'!D$1:D$65536),FALSE)</f>
        <v>-369.53999999999974</v>
      </c>
      <c r="P223" s="19">
        <f>VLOOKUP($A223,'[3]Congest May00-Oct00'!$A$1:$I$65536,COLUMN('[3]Congest May00-Oct00'!E$1:E$65536),FALSE)-VLOOKUP($E223,'[3]Congest May00-Oct00'!$A$1:$I$65536,COLUMN('[3]Congest May00-Oct00'!E$1:E$65536),FALSE)</f>
        <v>-644.29</v>
      </c>
      <c r="Q223" s="19">
        <f>VLOOKUP($A223,'[3]Congest May00-Oct00'!$A$1:$I$65536,COLUMN('[3]Congest May00-Oct00'!F$1:F$65536),FALSE)-VLOOKUP($E223,'[3]Congest May00-Oct00'!$A$1:$I$65536,COLUMN('[3]Congest May00-Oct00'!F$1:F$65536),FALSE)</f>
        <v>371.79000000000019</v>
      </c>
      <c r="R223" s="19">
        <f>VLOOKUP($A223,'[3]Congest May00-Oct00'!$A$1:$I$65536,COLUMN('[3]Congest May00-Oct00'!G$1:G$65536),FALSE)-VLOOKUP($E223,'[3]Congest May00-Oct00'!$A$1:$I$65536,COLUMN('[3]Congest May00-Oct00'!G$1:G$65536),FALSE)</f>
        <v>1088.6000000000001</v>
      </c>
      <c r="S223" s="19">
        <f>VLOOKUP($A223,'[3]Congest May00-Oct00'!$A$1:$I$65536,COLUMN('[3]Congest May00-Oct00'!H$1:H$65536),FALSE)-VLOOKUP($E223,'[3]Congest May00-Oct00'!$A$1:$I$65536,COLUMN('[3]Congest May00-Oct00'!H$1:H$65536),FALSE)</f>
        <v>44.33</v>
      </c>
      <c r="T223" s="19">
        <f>VLOOKUP($A223,'[3]Congest May00-Oct00'!$A$1:$I$65536,COLUMN('[3]Congest May00-Oct00'!I$1:I$65536),FALSE)-VLOOKUP($E223,'[3]Congest May00-Oct00'!$A$1:$I$65536,COLUMN('[3]Congest May00-Oct00'!I$1:I$65536),FALSE)</f>
        <v>223.97</v>
      </c>
      <c r="U223" s="53">
        <f>VLOOKUP($A223,'[3]Congest Nov00-Apr01'!$A$1:$I$65536,COLUMN('[3]Congest Nov00-Apr01'!D$1:D$65536),FALSE)-VLOOKUP($E223,'[3]Congest Nov00-Apr01'!$A$1:$I$65536,COLUMN('[3]Congest Nov00-Apr01'!D$1:D$65536),FALSE)</f>
        <v>-120.52999999999997</v>
      </c>
      <c r="V223" s="53">
        <f>VLOOKUP($A223,'[3]Congest Nov00-Apr01'!$A$1:$I$65536,COLUMN('[3]Congest Nov00-Apr01'!E$1:E$65536),FALSE)-VLOOKUP($E223,'[3]Congest Nov00-Apr01'!$A$1:$I$65536,COLUMN('[3]Congest Nov00-Apr01'!E$1:E$65536),FALSE)</f>
        <v>41.029999999999987</v>
      </c>
      <c r="W223" s="53">
        <f>VLOOKUP($A223,'[3]Congest Nov00-Apr01'!$A$1:$I$65536,COLUMN('[3]Congest Nov00-Apr01'!F$1:F$65536),FALSE)-VLOOKUP($E223,'[3]Congest Nov00-Apr01'!$A$1:$I$65536,COLUMN('[3]Congest Nov00-Apr01'!F$1:F$65536),FALSE)</f>
        <v>-142.77000000000001</v>
      </c>
      <c r="X223" s="53">
        <f>VLOOKUP($A223,'[3]Congest Nov00-Apr01'!$A$1:$I$65536,COLUMN('[3]Congest Nov00-Apr01'!G$1:G$65536),FALSE)-VLOOKUP($E223,'[3]Congest Nov00-Apr01'!$A$1:$I$65536,COLUMN('[3]Congest Nov00-Apr01'!G$1:G$65536),FALSE)</f>
        <v>-85.279999999999944</v>
      </c>
      <c r="Y223" s="53">
        <f>VLOOKUP($A223,'[3]Congest Nov00-Apr01'!$A$1:$I$65536,COLUMN('[3]Congest Nov00-Apr01'!H$1:H$65536),FALSE)-VLOOKUP($E223,'[3]Congest Nov00-Apr01'!$A$1:$I$65536,COLUMN('[3]Congest Nov00-Apr01'!H$1:H$65536),FALSE)</f>
        <v>-138.01</v>
      </c>
      <c r="Z223" s="53">
        <f>VLOOKUP($A223,'[3]Congest Nov00-Apr01'!$A$1:$I$65536,COLUMN('[3]Congest Nov00-Apr01'!I$1:I$65536),FALSE)-VLOOKUP($E223,'[3]Congest Nov00-Apr01'!$A$1:$I$65536,COLUMN('[3]Congest Nov00-Apr01'!I$1:I$65536),FALSE)</f>
        <v>-27.849999999999984</v>
      </c>
      <c r="AA223" s="19">
        <f>VLOOKUP($A223,'[3]Congest May01-Oct01'!$A$1:$I$65536,COLUMN('[3]Congest May01-Oct01'!D$1:D$65536),FALSE)-VLOOKUP($E223,'[3]Congest May01-Oct01'!$A$1:$I$65536,COLUMN('[3]Congest May01-Oct01'!D$1:D$65536),FALSE)</f>
        <v>276.43000000000006</v>
      </c>
      <c r="AB223" s="19">
        <f>VLOOKUP($A223,'[3]Congest May01-Oct01'!$A$1:$I$65536,COLUMN('[3]Congest May01-Oct01'!E$1:E$65536),FALSE)-VLOOKUP($E223,'[3]Congest May01-Oct01'!$A$1:$I$65536,COLUMN('[3]Congest May01-Oct01'!E$1:E$65536),FALSE)</f>
        <v>-104.67000000000002</v>
      </c>
      <c r="AC223" s="19">
        <f>VLOOKUP($A223,'[3]Congest May01-Oct01'!$A$1:$I$65536,COLUMN('[3]Congest May01-Oct01'!F$1:F$65536),FALSE)-VLOOKUP($E223,'[3]Congest May01-Oct01'!$A$1:$I$65536,COLUMN('[3]Congest May01-Oct01'!F$1:F$65536),FALSE)</f>
        <v>-26.780000000000022</v>
      </c>
      <c r="AD223" s="19">
        <f>VLOOKUP($A223,'[3]Congest May01-Oct01'!$A$1:$I$65536,COLUMN('[3]Congest May01-Oct01'!G$1:G$65536),FALSE)-VLOOKUP($E223,'[3]Congest May01-Oct01'!$A$1:$I$65536,COLUMN('[3]Congest May01-Oct01'!G$1:G$65536),FALSE)</f>
        <v>383.51</v>
      </c>
      <c r="AE223" s="19">
        <f>VLOOKUP($A223,'[3]Congest May01-Oct01'!$A$1:$I$65536,COLUMN('[3]Congest May01-Oct01'!H$1:H$65536),FALSE)-VLOOKUP($E223,'[3]Congest May01-Oct01'!$A$1:$I$65536,COLUMN('[3]Congest May01-Oct01'!H$1:H$65536),FALSE)</f>
        <v>66.78</v>
      </c>
      <c r="AF223" s="19">
        <f>VLOOKUP($A223,'[3]Congest May01-Oct01'!$A$1:$I$65536,COLUMN('[3]Congest May01-Oct01'!I$1:I$65536),FALSE)-VLOOKUP($E223,'[3]Congest May01-Oct01'!$A$1:$I$65536,COLUMN('[3]Congest May01-Oct01'!I$1:I$65536),FALSE)</f>
        <v>191.47999999999996</v>
      </c>
      <c r="AG223" s="23">
        <f t="shared" si="23"/>
        <v>323.38000000000011</v>
      </c>
      <c r="AI223" s="32">
        <v>-36089.599999999999</v>
      </c>
      <c r="AJ223" s="32">
        <f t="shared" si="22"/>
        <v>35716.199999999997</v>
      </c>
      <c r="AK223" s="32">
        <f t="shared" si="21"/>
        <v>71805.799999999988</v>
      </c>
      <c r="AL223" s="32"/>
      <c r="AQ223" s="19"/>
    </row>
    <row r="224" spans="1:43" x14ac:dyDescent="0.25">
      <c r="A224" s="3">
        <v>61846</v>
      </c>
      <c r="B224" s="3" t="s">
        <v>91</v>
      </c>
      <c r="C224" s="3" t="str">
        <f>+VLOOKUP(A224,[3]Congest!$A$1:$C$65536,3,FALSE)</f>
        <v>O H</v>
      </c>
      <c r="D224" s="3"/>
      <c r="E224" s="7">
        <v>61753</v>
      </c>
      <c r="F224" s="4" t="s">
        <v>14</v>
      </c>
      <c r="G224" s="3" t="str">
        <f>+VLOOKUP(E224,[3]Congest!$A$1:$C$65536,3,FALSE)</f>
        <v>GENESE</v>
      </c>
      <c r="H224" s="9">
        <v>40</v>
      </c>
      <c r="I224" s="9">
        <v>40</v>
      </c>
      <c r="O224" s="57">
        <f>VLOOKUP($A224,'[3]Congest May00-Oct00'!$A$1:$I$65536,COLUMN('[3]Congest May00-Oct00'!D$1:D$65536),FALSE)-VLOOKUP($E224,'[3]Congest May00-Oct00'!$A$1:$I$65536,COLUMN('[3]Congest May00-Oct00'!D$1:D$65536),FALSE)</f>
        <v>-244.75999999999976</v>
      </c>
      <c r="P224" s="19">
        <f>VLOOKUP($A224,'[3]Congest May00-Oct00'!$A$1:$I$65536,COLUMN('[3]Congest May00-Oct00'!E$1:E$65536),FALSE)-VLOOKUP($E224,'[3]Congest May00-Oct00'!$A$1:$I$65536,COLUMN('[3]Congest May00-Oct00'!E$1:E$65536),FALSE)</f>
        <v>29.439999999999827</v>
      </c>
      <c r="Q224" s="19">
        <f>VLOOKUP($A224,'[3]Congest May00-Oct00'!$A$1:$I$65536,COLUMN('[3]Congest May00-Oct00'!F$1:F$65536),FALSE)-VLOOKUP($E224,'[3]Congest May00-Oct00'!$A$1:$I$65536,COLUMN('[3]Congest May00-Oct00'!F$1:F$65536),FALSE)</f>
        <v>136.70000000000027</v>
      </c>
      <c r="R224" s="19">
        <f>VLOOKUP($A224,'[3]Congest May00-Oct00'!$A$1:$I$65536,COLUMN('[3]Congest May00-Oct00'!G$1:G$65536),FALSE)-VLOOKUP($E224,'[3]Congest May00-Oct00'!$A$1:$I$65536,COLUMN('[3]Congest May00-Oct00'!G$1:G$65536),FALSE)</f>
        <v>1233.3600000000001</v>
      </c>
      <c r="S224" s="19">
        <f>VLOOKUP($A224,'[3]Congest May00-Oct00'!$A$1:$I$65536,COLUMN('[3]Congest May00-Oct00'!H$1:H$65536),FALSE)-VLOOKUP($E224,'[3]Congest May00-Oct00'!$A$1:$I$65536,COLUMN('[3]Congest May00-Oct00'!H$1:H$65536),FALSE)</f>
        <v>121.30000000000003</v>
      </c>
      <c r="T224" s="19">
        <f>VLOOKUP($A224,'[3]Congest May00-Oct00'!$A$1:$I$65536,COLUMN('[3]Congest May00-Oct00'!I$1:I$65536),FALSE)-VLOOKUP($E224,'[3]Congest May00-Oct00'!$A$1:$I$65536,COLUMN('[3]Congest May00-Oct00'!I$1:I$65536),FALSE)</f>
        <v>68.899999999999949</v>
      </c>
      <c r="U224" s="53">
        <f>VLOOKUP($A224,'[3]Congest Nov00-Apr01'!$A$1:$I$65536,COLUMN('[3]Congest Nov00-Apr01'!D$1:D$65536),FALSE)-VLOOKUP($E224,'[3]Congest Nov00-Apr01'!$A$1:$I$65536,COLUMN('[3]Congest Nov00-Apr01'!D$1:D$65536),FALSE)</f>
        <v>-34.750000000000057</v>
      </c>
      <c r="V224" s="53">
        <f>VLOOKUP($A224,'[3]Congest Nov00-Apr01'!$A$1:$I$65536,COLUMN('[3]Congest Nov00-Apr01'!E$1:E$65536),FALSE)-VLOOKUP($E224,'[3]Congest Nov00-Apr01'!$A$1:$I$65536,COLUMN('[3]Congest Nov00-Apr01'!E$1:E$65536),FALSE)</f>
        <v>66.20999999999998</v>
      </c>
      <c r="W224" s="53">
        <f>VLOOKUP($A224,'[3]Congest Nov00-Apr01'!$A$1:$I$65536,COLUMN('[3]Congest Nov00-Apr01'!F$1:F$65536),FALSE)-VLOOKUP($E224,'[3]Congest Nov00-Apr01'!$A$1:$I$65536,COLUMN('[3]Congest Nov00-Apr01'!F$1:F$65536),FALSE)</f>
        <v>-36.419999999999959</v>
      </c>
      <c r="X224" s="53">
        <f>VLOOKUP($A224,'[3]Congest Nov00-Apr01'!$A$1:$I$65536,COLUMN('[3]Congest Nov00-Apr01'!G$1:G$65536),FALSE)-VLOOKUP($E224,'[3]Congest Nov00-Apr01'!$A$1:$I$65536,COLUMN('[3]Congest Nov00-Apr01'!G$1:G$65536),FALSE)</f>
        <v>-26.240000000000009</v>
      </c>
      <c r="Y224" s="53">
        <f>VLOOKUP($A224,'[3]Congest Nov00-Apr01'!$A$1:$I$65536,COLUMN('[3]Congest Nov00-Apr01'!H$1:H$65536),FALSE)-VLOOKUP($E224,'[3]Congest Nov00-Apr01'!$A$1:$I$65536,COLUMN('[3]Congest Nov00-Apr01'!H$1:H$65536),FALSE)</f>
        <v>-47.149999999999892</v>
      </c>
      <c r="Z224" s="53">
        <f>VLOOKUP($A224,'[3]Congest Nov00-Apr01'!$A$1:$I$65536,COLUMN('[3]Congest Nov00-Apr01'!I$1:I$65536),FALSE)-VLOOKUP($E224,'[3]Congest Nov00-Apr01'!$A$1:$I$65536,COLUMN('[3]Congest Nov00-Apr01'!I$1:I$65536),FALSE)</f>
        <v>0.23000000000000398</v>
      </c>
      <c r="AA224" s="19">
        <f>VLOOKUP($A224,'[3]Congest May01-Oct01'!$A$1:$I$65536,COLUMN('[3]Congest May01-Oct01'!D$1:D$65536),FALSE)-VLOOKUP($E224,'[3]Congest May01-Oct01'!$A$1:$I$65536,COLUMN('[3]Congest May01-Oct01'!D$1:D$65536),FALSE)</f>
        <v>284.12000000000006</v>
      </c>
      <c r="AB224" s="19">
        <f>VLOOKUP($A224,'[3]Congest May01-Oct01'!$A$1:$I$65536,COLUMN('[3]Congest May01-Oct01'!E$1:E$65536),FALSE)-VLOOKUP($E224,'[3]Congest May01-Oct01'!$A$1:$I$65536,COLUMN('[3]Congest May01-Oct01'!E$1:E$65536),FALSE)</f>
        <v>-33.879999999999995</v>
      </c>
      <c r="AC224" s="19">
        <f>VLOOKUP($A224,'[3]Congest May01-Oct01'!$A$1:$I$65536,COLUMN('[3]Congest May01-Oct01'!F$1:F$65536),FALSE)-VLOOKUP($E224,'[3]Congest May01-Oct01'!$A$1:$I$65536,COLUMN('[3]Congest May01-Oct01'!F$1:F$65536),FALSE)</f>
        <v>12.619999999999976</v>
      </c>
      <c r="AD224" s="19">
        <f>VLOOKUP($A224,'[3]Congest May01-Oct01'!$A$1:$I$65536,COLUMN('[3]Congest May01-Oct01'!G$1:G$65536),FALSE)-VLOOKUP($E224,'[3]Congest May01-Oct01'!$A$1:$I$65536,COLUMN('[3]Congest May01-Oct01'!G$1:G$65536),FALSE)</f>
        <v>422.95</v>
      </c>
      <c r="AE224" s="19">
        <f>VLOOKUP($A224,'[3]Congest May01-Oct01'!$A$1:$I$65536,COLUMN('[3]Congest May01-Oct01'!H$1:H$65536),FALSE)-VLOOKUP($E224,'[3]Congest May01-Oct01'!$A$1:$I$65536,COLUMN('[3]Congest May01-Oct01'!H$1:H$65536),FALSE)</f>
        <v>66.78</v>
      </c>
      <c r="AF224" s="19">
        <f>VLOOKUP($A224,'[3]Congest May01-Oct01'!$A$1:$I$65536,COLUMN('[3]Congest May01-Oct01'!I$1:I$65536),FALSE)-VLOOKUP($E224,'[3]Congest May01-Oct01'!$A$1:$I$65536,COLUMN('[3]Congest May01-Oct01'!I$1:I$65536),FALSE)</f>
        <v>190.57999999999998</v>
      </c>
      <c r="AG224" s="23">
        <f t="shared" si="23"/>
        <v>797.8900000000001</v>
      </c>
      <c r="AI224" s="32">
        <v>-10263.4</v>
      </c>
      <c r="AJ224" s="32">
        <f t="shared" si="22"/>
        <v>30103.599999999999</v>
      </c>
      <c r="AK224" s="32">
        <f t="shared" si="21"/>
        <v>40367</v>
      </c>
      <c r="AL224" s="32"/>
      <c r="AQ224" s="19"/>
    </row>
    <row r="225" spans="1:46" x14ac:dyDescent="0.25">
      <c r="A225" s="42" t="s">
        <v>178</v>
      </c>
      <c r="B225" s="3"/>
      <c r="C225" s="3"/>
      <c r="D225" s="3"/>
      <c r="E225" s="3"/>
      <c r="F225" s="4"/>
      <c r="G225" s="3"/>
      <c r="H225" s="9"/>
      <c r="I225" s="9"/>
      <c r="O225" s="7"/>
      <c r="T225" s="6"/>
      <c r="U225" s="55"/>
      <c r="V225" s="55"/>
      <c r="W225" s="55"/>
      <c r="X225" s="55"/>
      <c r="Y225" s="55"/>
      <c r="Z225" s="55"/>
      <c r="AA225" s="6"/>
      <c r="AE225" s="19"/>
      <c r="AF225" s="19"/>
      <c r="AI225" s="62">
        <f>+SUM(AI85:AI224)</f>
        <v>660688.60999999987</v>
      </c>
      <c r="AJ225" s="62">
        <f>+SUM(AJ85:AJ224)</f>
        <v>244574.73000000007</v>
      </c>
      <c r="AK225" s="62">
        <f>+SUM(AK85:AK224)</f>
        <v>-416113.88000000018</v>
      </c>
      <c r="AQ225" s="6"/>
    </row>
    <row r="226" spans="1:46" x14ac:dyDescent="0.25">
      <c r="A226" s="40">
        <v>23512</v>
      </c>
      <c r="B226" s="6" t="str">
        <f>+VLOOKUP(A226,'[3]Congest May01-Oct01'!$A$1:$B$65536,2,FALSE)</f>
        <v>ARTHUR_KILL_2</v>
      </c>
      <c r="C226" s="3" t="str">
        <f>+VLOOKUP(A226,[3]Congest!$A$1:$C$65536,3,FALSE)</f>
        <v>N.Y.C.</v>
      </c>
      <c r="E226" s="40">
        <v>23786</v>
      </c>
      <c r="F226" s="6" t="str">
        <f>+VLOOKUP(E226,'[3]Congest May01-Oct01'!$A$1:$B$65536,2,FALSE)</f>
        <v>LINDEN COGEN____</v>
      </c>
      <c r="G226" s="3" t="str">
        <f>+VLOOKUP(E226,[3]Congest!$A$1:$C$65536,3,FALSE)</f>
        <v>N.Y.C.</v>
      </c>
      <c r="H226" s="9">
        <v>1</v>
      </c>
      <c r="I226" s="9"/>
      <c r="O226" s="57">
        <f>VLOOKUP($A226,'[3]Congest May00-Oct00'!$A$1:$I$65536,COLUMN('[3]Congest May00-Oct00'!D$1:D$65536),FALSE)-VLOOKUP($E226,'[3]Congest May00-Oct00'!$A$1:$I$65536,COLUMN('[3]Congest May00-Oct00'!D$1:D$65536),FALSE)</f>
        <v>-1408.7500000000009</v>
      </c>
      <c r="P226" s="19">
        <f>VLOOKUP($A226,'[3]Congest May00-Oct00'!$A$1:$I$65536,COLUMN('[3]Congest May00-Oct00'!E$1:E$65536),FALSE)-VLOOKUP($E226,'[3]Congest May00-Oct00'!$A$1:$I$65536,COLUMN('[3]Congest May00-Oct00'!E$1:E$65536),FALSE)</f>
        <v>-5561.6199999999953</v>
      </c>
      <c r="Q226" s="19">
        <f>VLOOKUP($A226,'[3]Congest May00-Oct00'!$A$1:$I$65536,COLUMN('[3]Congest May00-Oct00'!F$1:F$65536),FALSE)-VLOOKUP($E226,'[3]Congest May00-Oct00'!$A$1:$I$65536,COLUMN('[3]Congest May00-Oct00'!F$1:F$65536),FALSE)</f>
        <v>-3133.25</v>
      </c>
      <c r="R226" s="19">
        <f>VLOOKUP($A226,'[3]Congest May00-Oct00'!$A$1:$I$65536,COLUMN('[3]Congest May00-Oct00'!G$1:G$65536),FALSE)-VLOOKUP($E226,'[3]Congest May00-Oct00'!$A$1:$I$65536,COLUMN('[3]Congest May00-Oct00'!G$1:G$65536),FALSE)</f>
        <v>-7183.3200000000015</v>
      </c>
      <c r="S226" s="19">
        <f>VLOOKUP($A226,'[3]Congest May00-Oct00'!$A$1:$I$65536,COLUMN('[3]Congest May00-Oct00'!H$1:H$65536),FALSE)-VLOOKUP($E226,'[3]Congest May00-Oct00'!$A$1:$I$65536,COLUMN('[3]Congest May00-Oct00'!H$1:H$65536),FALSE)</f>
        <v>-2137.4599999999991</v>
      </c>
      <c r="T226" s="19">
        <f>VLOOKUP($A226,'[3]Congest May00-Oct00'!$A$1:$I$65536,COLUMN('[3]Congest May00-Oct00'!I$1:I$65536),FALSE)-VLOOKUP($E226,'[3]Congest May00-Oct00'!$A$1:$I$65536,COLUMN('[3]Congest May00-Oct00'!I$1:I$65536),FALSE)</f>
        <v>-132.25</v>
      </c>
      <c r="U226" s="53">
        <f>VLOOKUP($A226,'[3]Congest Nov00-Apr01'!$A$1:$I$65536,COLUMN('[3]Congest Nov00-Apr01'!D$1:D$65536),FALSE)-VLOOKUP($E226,'[3]Congest Nov00-Apr01'!$A$1:$I$65536,COLUMN('[3]Congest Nov00-Apr01'!D$1:D$65536),FALSE)</f>
        <v>-589.99000000000024</v>
      </c>
      <c r="V226" s="53">
        <f>VLOOKUP($A226,'[3]Congest Nov00-Apr01'!$A$1:$I$65536,COLUMN('[3]Congest Nov00-Apr01'!E$1:E$65536),FALSE)-VLOOKUP($E226,'[3]Congest Nov00-Apr01'!$A$1:$I$65536,COLUMN('[3]Congest Nov00-Apr01'!E$1:E$65536),FALSE)</f>
        <v>-5287.41</v>
      </c>
      <c r="W226" s="53">
        <f>VLOOKUP($A226,'[3]Congest Nov00-Apr01'!$A$1:$I$65536,COLUMN('[3]Congest Nov00-Apr01'!F$1:F$65536),FALSE)-VLOOKUP($E226,'[3]Congest Nov00-Apr01'!$A$1:$I$65536,COLUMN('[3]Congest Nov00-Apr01'!F$1:F$65536),FALSE)</f>
        <v>227.10000000000082</v>
      </c>
      <c r="X226" s="53">
        <f>VLOOKUP($A226,'[3]Congest Nov00-Apr01'!$A$1:$I$65536,COLUMN('[3]Congest Nov00-Apr01'!G$1:G$65536),FALSE)-VLOOKUP($E226,'[3]Congest Nov00-Apr01'!$A$1:$I$65536,COLUMN('[3]Congest Nov00-Apr01'!G$1:G$65536),FALSE)</f>
        <v>-2949.9700000000003</v>
      </c>
      <c r="Y226" s="53">
        <f>VLOOKUP($A226,'[3]Congest Nov00-Apr01'!$A$1:$I$65536,COLUMN('[3]Congest Nov00-Apr01'!H$1:H$65536),FALSE)-VLOOKUP($E226,'[3]Congest Nov00-Apr01'!$A$1:$I$65536,COLUMN('[3]Congest Nov00-Apr01'!H$1:H$65536),FALSE)</f>
        <v>-71.300000000001091</v>
      </c>
      <c r="Z226" s="53">
        <f>VLOOKUP($A226,'[3]Congest Nov00-Apr01'!$A$1:$I$65536,COLUMN('[3]Congest Nov00-Apr01'!I$1:I$65536),FALSE)-VLOOKUP($E226,'[3]Congest Nov00-Apr01'!$A$1:$I$65536,COLUMN('[3]Congest Nov00-Apr01'!I$1:I$65536),FALSE)</f>
        <v>-1170</v>
      </c>
      <c r="AA226" s="19">
        <f>VLOOKUP($A226,'[3]Congest May01-Oct01'!$A$1:$I$65536,COLUMN('[3]Congest May01-Oct01'!D$1:D$65536),FALSE)-VLOOKUP($E226,'[3]Congest May01-Oct01'!$A$1:$I$65536,COLUMN('[3]Congest May01-Oct01'!D$1:D$65536),FALSE)</f>
        <v>-2630.2199999999975</v>
      </c>
      <c r="AB226" s="19">
        <f>VLOOKUP($A226,'[3]Congest May01-Oct01'!$A$1:$I$65536,COLUMN('[3]Congest May01-Oct01'!E$1:E$65536),FALSE)-VLOOKUP($E226,'[3]Congest May01-Oct01'!$A$1:$I$65536,COLUMN('[3]Congest May01-Oct01'!E$1:E$65536),FALSE)</f>
        <v>-7119.4899999999989</v>
      </c>
      <c r="AC226" s="19">
        <f>VLOOKUP($A226,'[3]Congest May01-Oct01'!$A$1:$I$65536,COLUMN('[3]Congest May01-Oct01'!F$1:F$65536),FALSE)-VLOOKUP($E226,'[3]Congest May01-Oct01'!$A$1:$I$65536,COLUMN('[3]Congest May01-Oct01'!F$1:F$65536),FALSE)</f>
        <v>-6524.0800000000008</v>
      </c>
      <c r="AD226" s="19">
        <f>VLOOKUP($A226,'[3]Congest May01-Oct01'!$A$1:$I$65536,COLUMN('[3]Congest May01-Oct01'!G$1:G$65536),FALSE)-VLOOKUP($E226,'[3]Congest May01-Oct01'!$A$1:$I$65536,COLUMN('[3]Congest May01-Oct01'!G$1:G$65536),FALSE)</f>
        <v>-3596.9300000000003</v>
      </c>
      <c r="AE226" s="19">
        <f>VLOOKUP($A226,'[3]Congest May01-Oct01'!$A$1:$I$65536,COLUMN('[3]Congest May01-Oct01'!H$1:H$65536),FALSE)-VLOOKUP($E226,'[3]Congest May01-Oct01'!$A$1:$I$65536,COLUMN('[3]Congest May01-Oct01'!H$1:H$65536),FALSE)</f>
        <v>-1521.9300000000003</v>
      </c>
      <c r="AF226" s="19">
        <f>VLOOKUP($A226,'[3]Congest May01-Oct01'!$A$1:$I$65536,COLUMN('[3]Congest May01-Oct01'!I$1:I$65536),FALSE)-VLOOKUP($E226,'[3]Congest May01-Oct01'!$A$1:$I$65536,COLUMN('[3]Congest May01-Oct01'!I$1:I$65536),FALSE)</f>
        <v>-1372.7399999999998</v>
      </c>
      <c r="AG226" s="23">
        <f>SUM(S226:AD226)</f>
        <v>-31982</v>
      </c>
      <c r="AI226" s="23"/>
      <c r="AJ226" s="32"/>
      <c r="AK226" s="32">
        <f>+H226*(AG226-AO226)</f>
        <v>-6314.0199999999968</v>
      </c>
      <c r="AL226" s="32"/>
      <c r="AM226" s="32">
        <f>+VLOOKUP($E226,[2]ACP!$A$1:$BE$65536,47,FALSE)-VLOOKUP($A226,[2]ACP!$A$1:$BE$65536,47,FALSE)</f>
        <v>-20662.229999999996</v>
      </c>
      <c r="AN226" s="32">
        <f>+VLOOKUP($E226,[2]ACP!$A$1:$BE$65536,48,FALSE)-VLOOKUP($A226,[2]ACP!$A$1:$BE$65536,48,FALSE)</f>
        <v>-51844.37999999999</v>
      </c>
      <c r="AO226" s="66">
        <f>+VLOOKUP($E226,[2]ACP!$A$1:$BE$65536,56,FALSE)-VLOOKUP($A226,[2]ACP!$A$1:$BE$65536,56,FALSE)</f>
        <v>-25667.980000000003</v>
      </c>
      <c r="AP226" s="32">
        <f>+VLOOKUP($E226,[2]ACP!$A$1:$BE$65536,57,FALSE)-VLOOKUP($A226,[2]ACP!$A$1:$BE$65536,57,FALSE)</f>
        <v>-37537.850000000006</v>
      </c>
      <c r="AQ226" s="19"/>
    </row>
    <row r="227" spans="1:46" x14ac:dyDescent="0.25">
      <c r="A227" s="40">
        <v>23770</v>
      </c>
      <c r="B227" s="6" t="str">
        <f>+VLOOKUP(A227,'[3]Congest May01-Oct01'!$A$1:$B$65536,2,FALSE)</f>
        <v>YORK___WARBASSE</v>
      </c>
      <c r="C227" s="3" t="str">
        <f>+VLOOKUP(A227,[3]Congest!$A$1:$C$65536,3,FALSE)</f>
        <v>N.Y.C.</v>
      </c>
      <c r="E227" s="40">
        <v>23786</v>
      </c>
      <c r="F227" s="6" t="str">
        <f>+VLOOKUP(E227,'[3]Congest May01-Oct01'!$A$1:$B$65536,2,FALSE)</f>
        <v>LINDEN COGEN____</v>
      </c>
      <c r="G227" s="3" t="str">
        <f>+VLOOKUP(E227,[3]Congest!$A$1:$C$65536,3,FALSE)</f>
        <v>N.Y.C.</v>
      </c>
      <c r="H227" s="9">
        <v>3</v>
      </c>
      <c r="I227" s="9"/>
      <c r="O227" s="57">
        <f>VLOOKUP($A227,'[3]Congest May00-Oct00'!$A$1:$I$65536,COLUMN('[3]Congest May00-Oct00'!D$1:D$65536),FALSE)-VLOOKUP($E227,'[3]Congest May00-Oct00'!$A$1:$I$65536,COLUMN('[3]Congest May00-Oct00'!D$1:D$65536),FALSE)</f>
        <v>-1408.7500000000009</v>
      </c>
      <c r="P227" s="19">
        <f>VLOOKUP($A227,'[3]Congest May00-Oct00'!$A$1:$I$65536,COLUMN('[3]Congest May00-Oct00'!E$1:E$65536),FALSE)-VLOOKUP($E227,'[3]Congest May00-Oct00'!$A$1:$I$65536,COLUMN('[3]Congest May00-Oct00'!E$1:E$65536),FALSE)</f>
        <v>-5561.6199999999953</v>
      </c>
      <c r="Q227" s="19">
        <f>VLOOKUP($A227,'[3]Congest May00-Oct00'!$A$1:$I$65536,COLUMN('[3]Congest May00-Oct00'!F$1:F$65536),FALSE)-VLOOKUP($E227,'[3]Congest May00-Oct00'!$A$1:$I$65536,COLUMN('[3]Congest May00-Oct00'!F$1:F$65536),FALSE)</f>
        <v>-3133.25</v>
      </c>
      <c r="R227" s="19">
        <f>VLOOKUP($A227,'[3]Congest May00-Oct00'!$A$1:$I$65536,COLUMN('[3]Congest May00-Oct00'!G$1:G$65536),FALSE)-VLOOKUP($E227,'[3]Congest May00-Oct00'!$A$1:$I$65536,COLUMN('[3]Congest May00-Oct00'!G$1:G$65536),FALSE)</f>
        <v>-7183.3200000000015</v>
      </c>
      <c r="S227" s="19">
        <f>VLOOKUP($A227,'[3]Congest May00-Oct00'!$A$1:$I$65536,COLUMN('[3]Congest May00-Oct00'!H$1:H$65536),FALSE)-VLOOKUP($E227,'[3]Congest May00-Oct00'!$A$1:$I$65536,COLUMN('[3]Congest May00-Oct00'!H$1:H$65536),FALSE)</f>
        <v>-2137.4599999999991</v>
      </c>
      <c r="T227" s="19">
        <f>VLOOKUP($A227,'[3]Congest May00-Oct00'!$A$1:$I$65536,COLUMN('[3]Congest May00-Oct00'!I$1:I$65536),FALSE)-VLOOKUP($E227,'[3]Congest May00-Oct00'!$A$1:$I$65536,COLUMN('[3]Congest May00-Oct00'!I$1:I$65536),FALSE)</f>
        <v>-132.25</v>
      </c>
      <c r="U227" s="53">
        <f>VLOOKUP($A227,'[3]Congest Nov00-Apr01'!$A$1:$I$65536,COLUMN('[3]Congest Nov00-Apr01'!D$1:D$65536),FALSE)-VLOOKUP($E227,'[3]Congest Nov00-Apr01'!$A$1:$I$65536,COLUMN('[3]Congest Nov00-Apr01'!D$1:D$65536),FALSE)</f>
        <v>-615.25</v>
      </c>
      <c r="V227" s="53">
        <f>VLOOKUP($A227,'[3]Congest Nov00-Apr01'!$A$1:$I$65536,COLUMN('[3]Congest Nov00-Apr01'!E$1:E$65536),FALSE)-VLOOKUP($E227,'[3]Congest Nov00-Apr01'!$A$1:$I$65536,COLUMN('[3]Congest Nov00-Apr01'!E$1:E$65536),FALSE)</f>
        <v>-5287.41</v>
      </c>
      <c r="W227" s="53">
        <f>VLOOKUP($A227,'[3]Congest Nov00-Apr01'!$A$1:$I$65536,COLUMN('[3]Congest Nov00-Apr01'!F$1:F$65536),FALSE)-VLOOKUP($E227,'[3]Congest Nov00-Apr01'!$A$1:$I$65536,COLUMN('[3]Congest Nov00-Apr01'!F$1:F$65536),FALSE)</f>
        <v>227.10000000000082</v>
      </c>
      <c r="X227" s="53">
        <f>VLOOKUP($A227,'[3]Congest Nov00-Apr01'!$A$1:$I$65536,COLUMN('[3]Congest Nov00-Apr01'!G$1:G$65536),FALSE)-VLOOKUP($E227,'[3]Congest Nov00-Apr01'!$A$1:$I$65536,COLUMN('[3]Congest Nov00-Apr01'!G$1:G$65536),FALSE)</f>
        <v>-2949.9700000000003</v>
      </c>
      <c r="Y227" s="53">
        <f>VLOOKUP($A227,'[3]Congest Nov00-Apr01'!$A$1:$I$65536,COLUMN('[3]Congest Nov00-Apr01'!H$1:H$65536),FALSE)-VLOOKUP($E227,'[3]Congest Nov00-Apr01'!$A$1:$I$65536,COLUMN('[3]Congest Nov00-Apr01'!H$1:H$65536),FALSE)</f>
        <v>-71.300000000001091</v>
      </c>
      <c r="Z227" s="53">
        <f>VLOOKUP($A227,'[3]Congest Nov00-Apr01'!$A$1:$I$65536,COLUMN('[3]Congest Nov00-Apr01'!I$1:I$65536),FALSE)-VLOOKUP($E227,'[3]Congest Nov00-Apr01'!$A$1:$I$65536,COLUMN('[3]Congest Nov00-Apr01'!I$1:I$65536),FALSE)</f>
        <v>-1170</v>
      </c>
      <c r="AA227" s="19">
        <f>VLOOKUP($A227,'[3]Congest May01-Oct01'!$A$1:$I$65536,COLUMN('[3]Congest May01-Oct01'!D$1:D$65536),FALSE)-VLOOKUP($E227,'[3]Congest May01-Oct01'!$A$1:$I$65536,COLUMN('[3]Congest May01-Oct01'!D$1:D$65536),FALSE)</f>
        <v>-2630.2199999999975</v>
      </c>
      <c r="AB227" s="19">
        <f>VLOOKUP($A227,'[3]Congest May01-Oct01'!$A$1:$I$65536,COLUMN('[3]Congest May01-Oct01'!E$1:E$65536),FALSE)-VLOOKUP($E227,'[3]Congest May01-Oct01'!$A$1:$I$65536,COLUMN('[3]Congest May01-Oct01'!E$1:E$65536),FALSE)</f>
        <v>-7119.4899999999989</v>
      </c>
      <c r="AC227" s="19">
        <f>VLOOKUP($A227,'[3]Congest May01-Oct01'!$A$1:$I$65536,COLUMN('[3]Congest May01-Oct01'!F$1:F$65536),FALSE)-VLOOKUP($E227,'[3]Congest May01-Oct01'!$A$1:$I$65536,COLUMN('[3]Congest May01-Oct01'!F$1:F$65536),FALSE)</f>
        <v>-6524.0800000000008</v>
      </c>
      <c r="AD227" s="19">
        <f>VLOOKUP($A227,'[3]Congest May01-Oct01'!$A$1:$I$65536,COLUMN('[3]Congest May01-Oct01'!G$1:G$65536),FALSE)-VLOOKUP($E227,'[3]Congest May01-Oct01'!$A$1:$I$65536,COLUMN('[3]Congest May01-Oct01'!G$1:G$65536),FALSE)</f>
        <v>-3596.9300000000003</v>
      </c>
      <c r="AE227" s="19">
        <f>VLOOKUP($A227,'[3]Congest May01-Oct01'!$A$1:$I$65536,COLUMN('[3]Congest May01-Oct01'!H$1:H$65536),FALSE)-VLOOKUP($E227,'[3]Congest May01-Oct01'!$A$1:$I$65536,COLUMN('[3]Congest May01-Oct01'!H$1:H$65536),FALSE)</f>
        <v>-1521.9300000000003</v>
      </c>
      <c r="AF227" s="19">
        <f>VLOOKUP($A227,'[3]Congest May01-Oct01'!$A$1:$I$65536,COLUMN('[3]Congest May01-Oct01'!I$1:I$65536),FALSE)-VLOOKUP($E227,'[3]Congest May01-Oct01'!$A$1:$I$65536,COLUMN('[3]Congest May01-Oct01'!I$1:I$65536),FALSE)</f>
        <v>-1372.7399999999998</v>
      </c>
      <c r="AG227" s="23">
        <f>SUM(S227:AD227)</f>
        <v>-32007.26</v>
      </c>
      <c r="AI227" s="23"/>
      <c r="AJ227" s="32"/>
      <c r="AK227" s="32">
        <f>+H227*(AG227-AO227)</f>
        <v>-18925.829999999991</v>
      </c>
      <c r="AL227" s="32"/>
      <c r="AM227" s="32">
        <f>+VLOOKUP($E227,[2]ACP!$A$1:$BE$65536,47,FALSE)-VLOOKUP($A227,[2]ACP!$A$1:$BE$65536,47,FALSE)</f>
        <v>-20952.229999999996</v>
      </c>
      <c r="AN227" s="32">
        <f>+VLOOKUP($E227,[2]ACP!$A$1:$BE$65536,48,FALSE)-VLOOKUP($A227,[2]ACP!$A$1:$BE$65536,48,FALSE)</f>
        <v>-51918.400000000009</v>
      </c>
      <c r="AO227" s="66">
        <f>+VLOOKUP($E227,[2]ACP!$A$1:$BE$65536,56,FALSE)-VLOOKUP($A227,[2]ACP!$A$1:$BE$65536,56,FALSE)</f>
        <v>-25698.65</v>
      </c>
      <c r="AP227" s="32">
        <f>+VLOOKUP($E227,[2]ACP!$A$1:$BE$65536,57,FALSE)-VLOOKUP($A227,[2]ACP!$A$1:$BE$65536,57,FALSE)</f>
        <v>-37742.06</v>
      </c>
      <c r="AQ227" s="19"/>
    </row>
    <row r="228" spans="1:46" x14ac:dyDescent="0.25">
      <c r="A228" s="40">
        <v>24261</v>
      </c>
      <c r="B228" s="6" t="str">
        <f>+VLOOKUP(A228,'[3]Congest May01-Oct01'!$A$1:$B$65536,2,FALSE)</f>
        <v>74TH STREET_GT_2</v>
      </c>
      <c r="C228" s="3" t="str">
        <f>+VLOOKUP(A228,[3]Congest!$A$1:$C$65536,3,FALSE)</f>
        <v>N.Y.C.</v>
      </c>
      <c r="E228" s="40">
        <v>23786</v>
      </c>
      <c r="F228" s="6" t="str">
        <f>+VLOOKUP(E228,'[3]Congest May01-Oct01'!$A$1:$B$65536,2,FALSE)</f>
        <v>LINDEN COGEN____</v>
      </c>
      <c r="G228" s="3" t="str">
        <f>+VLOOKUP(E228,[3]Congest!$A$1:$C$65536,3,FALSE)</f>
        <v>N.Y.C.</v>
      </c>
      <c r="H228" s="9">
        <v>2</v>
      </c>
      <c r="I228" s="9"/>
      <c r="O228" s="57">
        <f>VLOOKUP($A228,'[3]Congest May00-Oct00'!$A$1:$I$65536,COLUMN('[3]Congest May00-Oct00'!D$1:D$65536),FALSE)-VLOOKUP($E228,'[3]Congest May00-Oct00'!$A$1:$I$65536,COLUMN('[3]Congest May00-Oct00'!D$1:D$65536),FALSE)</f>
        <v>-246.28999999999996</v>
      </c>
      <c r="P228" s="19">
        <f>VLOOKUP($A228,'[3]Congest May00-Oct00'!$A$1:$I$65536,COLUMN('[3]Congest May00-Oct00'!E$1:E$65536),FALSE)-VLOOKUP($E228,'[3]Congest May00-Oct00'!$A$1:$I$65536,COLUMN('[3]Congest May00-Oct00'!E$1:E$65536),FALSE)</f>
        <v>-4400.760000000002</v>
      </c>
      <c r="Q228" s="19">
        <f>VLOOKUP($A228,'[3]Congest May00-Oct00'!$A$1:$I$65536,COLUMN('[3]Congest May00-Oct00'!F$1:F$65536),FALSE)-VLOOKUP($E228,'[3]Congest May00-Oct00'!$A$1:$I$65536,COLUMN('[3]Congest May00-Oct00'!F$1:F$65536),FALSE)</f>
        <v>-1933.3400000000001</v>
      </c>
      <c r="R228" s="19">
        <f>VLOOKUP($A228,'[3]Congest May00-Oct00'!$A$1:$I$65536,COLUMN('[3]Congest May00-Oct00'!G$1:G$65536),FALSE)-VLOOKUP($E228,'[3]Congest May00-Oct00'!$A$1:$I$65536,COLUMN('[3]Congest May00-Oct00'!G$1:G$65536),FALSE)</f>
        <v>-4049.0500000000011</v>
      </c>
      <c r="S228" s="19">
        <f>VLOOKUP($A228,'[3]Congest May00-Oct00'!$A$1:$I$65536,COLUMN('[3]Congest May00-Oct00'!H$1:H$65536),FALSE)-VLOOKUP($E228,'[3]Congest May00-Oct00'!$A$1:$I$65536,COLUMN('[3]Congest May00-Oct00'!H$1:H$65536),FALSE)</f>
        <v>0.39999999999918145</v>
      </c>
      <c r="T228" s="19">
        <f>VLOOKUP($A228,'[3]Congest May00-Oct00'!$A$1:$I$65536,COLUMN('[3]Congest May00-Oct00'!I$1:I$65536),FALSE)-VLOOKUP($E228,'[3]Congest May00-Oct00'!$A$1:$I$65536,COLUMN('[3]Congest May00-Oct00'!I$1:I$65536),FALSE)</f>
        <v>1.5</v>
      </c>
      <c r="U228" s="53">
        <f>VLOOKUP($A228,'[3]Congest Nov00-Apr01'!$A$1:$I$65536,COLUMN('[3]Congest Nov00-Apr01'!D$1:D$65536),FALSE)-VLOOKUP($E228,'[3]Congest Nov00-Apr01'!$A$1:$I$65536,COLUMN('[3]Congest Nov00-Apr01'!D$1:D$65536),FALSE)</f>
        <v>3.8400000000001455</v>
      </c>
      <c r="V228" s="53">
        <f>VLOOKUP($A228,'[3]Congest Nov00-Apr01'!$A$1:$I$65536,COLUMN('[3]Congest Nov00-Apr01'!E$1:E$65536),FALSE)-VLOOKUP($E228,'[3]Congest Nov00-Apr01'!$A$1:$I$65536,COLUMN('[3]Congest Nov00-Apr01'!E$1:E$65536),FALSE)</f>
        <v>60.870000000000118</v>
      </c>
      <c r="W228" s="53">
        <f>VLOOKUP($A228,'[3]Congest Nov00-Apr01'!$A$1:$I$65536,COLUMN('[3]Congest Nov00-Apr01'!F$1:F$65536),FALSE)-VLOOKUP($E228,'[3]Congest Nov00-Apr01'!$A$1:$I$65536,COLUMN('[3]Congest Nov00-Apr01'!F$1:F$65536),FALSE)</f>
        <v>0</v>
      </c>
      <c r="X228" s="53">
        <f>VLOOKUP($A228,'[3]Congest Nov00-Apr01'!$A$1:$I$65536,COLUMN('[3]Congest Nov00-Apr01'!G$1:G$65536),FALSE)-VLOOKUP($E228,'[3]Congest Nov00-Apr01'!$A$1:$I$65536,COLUMN('[3]Congest Nov00-Apr01'!G$1:G$65536),FALSE)</f>
        <v>-4.680000000000291</v>
      </c>
      <c r="Y228" s="53">
        <f>VLOOKUP($A228,'[3]Congest Nov00-Apr01'!$A$1:$I$65536,COLUMN('[3]Congest Nov00-Apr01'!H$1:H$65536),FALSE)-VLOOKUP($E228,'[3]Congest Nov00-Apr01'!$A$1:$I$65536,COLUMN('[3]Congest Nov00-Apr01'!H$1:H$65536),FALSE)</f>
        <v>0</v>
      </c>
      <c r="Z228" s="53">
        <f>VLOOKUP($A228,'[3]Congest Nov00-Apr01'!$A$1:$I$65536,COLUMN('[3]Congest Nov00-Apr01'!I$1:I$65536),FALSE)-VLOOKUP($E228,'[3]Congest Nov00-Apr01'!$A$1:$I$65536,COLUMN('[3]Congest Nov00-Apr01'!I$1:I$65536),FALSE)</f>
        <v>561.72000000000025</v>
      </c>
      <c r="AA228" s="19">
        <f>VLOOKUP($A228,'[3]Congest May01-Oct01'!$A$1:$I$65536,COLUMN('[3]Congest May01-Oct01'!D$1:D$65536),FALSE)-VLOOKUP($E228,'[3]Congest May01-Oct01'!$A$1:$I$65536,COLUMN('[3]Congest May01-Oct01'!D$1:D$65536),FALSE)</f>
        <v>-329.22000000000116</v>
      </c>
      <c r="AB228" s="19">
        <f>VLOOKUP($A228,'[3]Congest May01-Oct01'!$A$1:$I$65536,COLUMN('[3]Congest May01-Oct01'!E$1:E$65536),FALSE)-VLOOKUP($E228,'[3]Congest May01-Oct01'!$A$1:$I$65536,COLUMN('[3]Congest May01-Oct01'!E$1:E$65536),FALSE)</f>
        <v>0</v>
      </c>
      <c r="AC228" s="19">
        <f>VLOOKUP($A228,'[3]Congest May01-Oct01'!$A$1:$I$65536,COLUMN('[3]Congest May01-Oct01'!F$1:F$65536),FALSE)-VLOOKUP($E228,'[3]Congest May01-Oct01'!$A$1:$I$65536,COLUMN('[3]Congest May01-Oct01'!F$1:F$65536),FALSE)</f>
        <v>-422.46000000000026</v>
      </c>
      <c r="AD228" s="19">
        <f>VLOOKUP($A228,'[3]Congest May01-Oct01'!$A$1:$I$65536,COLUMN('[3]Congest May01-Oct01'!G$1:G$65536),FALSE)-VLOOKUP($E228,'[3]Congest May01-Oct01'!$A$1:$I$65536,COLUMN('[3]Congest May01-Oct01'!G$1:G$65536),FALSE)</f>
        <v>-2207.5900000000006</v>
      </c>
      <c r="AE228" s="19">
        <f>VLOOKUP($A228,'[3]Congest May01-Oct01'!$A$1:$I$65536,COLUMN('[3]Congest May01-Oct01'!H$1:H$65536),FALSE)-VLOOKUP($E228,'[3]Congest May01-Oct01'!$A$1:$I$65536,COLUMN('[3]Congest May01-Oct01'!H$1:H$65536),FALSE)</f>
        <v>-1262.72</v>
      </c>
      <c r="AF228" s="19">
        <f>VLOOKUP($A228,'[3]Congest May01-Oct01'!$A$1:$I$65536,COLUMN('[3]Congest May01-Oct01'!I$1:I$65536),FALSE)-VLOOKUP($E228,'[3]Congest May01-Oct01'!$A$1:$I$65536,COLUMN('[3]Congest May01-Oct01'!I$1:I$65536),FALSE)</f>
        <v>-868.56999999999994</v>
      </c>
      <c r="AG228" s="23">
        <f>SUM(S228:AD228)</f>
        <v>-2335.6200000000026</v>
      </c>
      <c r="AI228" s="23"/>
      <c r="AJ228" s="32"/>
      <c r="AK228" s="32">
        <f>+H228*(AG228-AO228)</f>
        <v>-2033.2400000000052</v>
      </c>
      <c r="AL228" s="32"/>
      <c r="AM228" s="32">
        <f>+VLOOKUP($E228,[2]ACP!$A$1:$BE$65536,47,FALSE)-VLOOKUP($A228,[2]ACP!$A$1:$BE$65536,47,FALSE)</f>
        <v>-92.459999999991851</v>
      </c>
      <c r="AN228" s="32">
        <f>+VLOOKUP($E228,[2]ACP!$A$1:$BE$65536,48,FALSE)-VLOOKUP($A228,[2]ACP!$A$1:$BE$65536,48,FALSE)</f>
        <v>-1790.7100000000064</v>
      </c>
      <c r="AO228" s="66">
        <f>+VLOOKUP($E228,[2]ACP!$A$1:$BE$65536,56,FALSE)-VLOOKUP($A228,[2]ACP!$A$1:$BE$65536,56,FALSE)</f>
        <v>-1319</v>
      </c>
      <c r="AP228" s="32">
        <f>+VLOOKUP($E228,[2]ACP!$A$1:$BE$65536,57,FALSE)-VLOOKUP($A228,[2]ACP!$A$1:$BE$65536,57,FALSE)</f>
        <v>-2485.4199999999983</v>
      </c>
      <c r="AQ228" s="19"/>
    </row>
    <row r="229" spans="1:46" x14ac:dyDescent="0.25">
      <c r="A229" s="40">
        <v>61756</v>
      </c>
      <c r="B229" s="6" t="str">
        <f>+VLOOKUP(A229,'[3]Congest May01-Oct01'!$A$1:$B$65536,2,FALSE)</f>
        <v>MHK VL</v>
      </c>
      <c r="C229" s="3" t="str">
        <f>+VLOOKUP(A229,[3]Congest!$A$1:$C$65536,3,FALSE)</f>
        <v>MHK VL</v>
      </c>
      <c r="E229" s="40">
        <v>23777</v>
      </c>
      <c r="F229" s="6" t="str">
        <f>+VLOOKUP(E229,'[3]Congest May01-Oct01'!$A$1:$B$65536,2,FALSE)</f>
        <v>SITHE___STERLING</v>
      </c>
      <c r="G229" s="3" t="str">
        <f>+VLOOKUP(E229,[3]Congest!$A$1:$C$65536,3,FALSE)</f>
        <v>MHK VL</v>
      </c>
      <c r="H229" s="9">
        <v>20</v>
      </c>
      <c r="I229" s="9"/>
      <c r="O229" s="57">
        <f>VLOOKUP($A229,'[3]Congest May00-Oct00'!$A$1:$I$65536,COLUMN('[3]Congest May00-Oct00'!D$1:D$65536),FALSE)-VLOOKUP($E229,'[3]Congest May00-Oct00'!$A$1:$I$65536,COLUMN('[3]Congest May00-Oct00'!D$1:D$65536),FALSE)</f>
        <v>119.82999999999998</v>
      </c>
      <c r="P229" s="19">
        <f>VLOOKUP($A229,'[3]Congest May00-Oct00'!$A$1:$I$65536,COLUMN('[3]Congest May00-Oct00'!E$1:E$65536),FALSE)-VLOOKUP($E229,'[3]Congest May00-Oct00'!$A$1:$I$65536,COLUMN('[3]Congest May00-Oct00'!E$1:E$65536),FALSE)</f>
        <v>-71.659999999999968</v>
      </c>
      <c r="Q229" s="19">
        <f>VLOOKUP($A229,'[3]Congest May00-Oct00'!$A$1:$I$65536,COLUMN('[3]Congest May00-Oct00'!F$1:F$65536),FALSE)-VLOOKUP($E229,'[3]Congest May00-Oct00'!$A$1:$I$65536,COLUMN('[3]Congest May00-Oct00'!F$1:F$65536),FALSE)</f>
        <v>43.990000000000236</v>
      </c>
      <c r="R229" s="19">
        <f>VLOOKUP($A229,'[3]Congest May00-Oct00'!$A$1:$I$65536,COLUMN('[3]Congest May00-Oct00'!G$1:G$65536),FALSE)-VLOOKUP($E229,'[3]Congest May00-Oct00'!$A$1:$I$65536,COLUMN('[3]Congest May00-Oct00'!G$1:G$65536),FALSE)</f>
        <v>-203.62999999999991</v>
      </c>
      <c r="S229" s="19">
        <f>VLOOKUP($A229,'[3]Congest May00-Oct00'!$A$1:$I$65536,COLUMN('[3]Congest May00-Oct00'!H$1:H$65536),FALSE)-VLOOKUP($E229,'[3]Congest May00-Oct00'!$A$1:$I$65536,COLUMN('[3]Congest May00-Oct00'!H$1:H$65536),FALSE)</f>
        <v>121.43</v>
      </c>
      <c r="T229" s="19">
        <f>VLOOKUP($A229,'[3]Congest May00-Oct00'!$A$1:$I$65536,COLUMN('[3]Congest May00-Oct00'!I$1:I$65536),FALSE)-VLOOKUP($E229,'[3]Congest May00-Oct00'!$A$1:$I$65536,COLUMN('[3]Congest May00-Oct00'!I$1:I$65536),FALSE)</f>
        <v>-0.85999999999999943</v>
      </c>
      <c r="U229" s="53">
        <f>VLOOKUP($A229,'[3]Congest Nov00-Apr01'!$A$1:$I$65536,COLUMN('[3]Congest Nov00-Apr01'!D$1:D$65536),FALSE)-VLOOKUP($E229,'[3]Congest Nov00-Apr01'!$A$1:$I$65536,COLUMN('[3]Congest Nov00-Apr01'!D$1:D$65536),FALSE)</f>
        <v>-7.4099999999999966</v>
      </c>
      <c r="V229" s="53">
        <f>VLOOKUP($A229,'[3]Congest Nov00-Apr01'!$A$1:$I$65536,COLUMN('[3]Congest Nov00-Apr01'!E$1:E$65536),FALSE)-VLOOKUP($E229,'[3]Congest Nov00-Apr01'!$A$1:$I$65536,COLUMN('[3]Congest Nov00-Apr01'!E$1:E$65536),FALSE)</f>
        <v>8.1799999999999855</v>
      </c>
      <c r="W229" s="53">
        <f>VLOOKUP($A229,'[3]Congest Nov00-Apr01'!$A$1:$I$65536,COLUMN('[3]Congest Nov00-Apr01'!F$1:F$65536),FALSE)-VLOOKUP($E229,'[3]Congest Nov00-Apr01'!$A$1:$I$65536,COLUMN('[3]Congest Nov00-Apr01'!F$1:F$65536),FALSE)</f>
        <v>-9.9200000000000159</v>
      </c>
      <c r="X229" s="53">
        <f>VLOOKUP($A229,'[3]Congest Nov00-Apr01'!$A$1:$I$65536,COLUMN('[3]Congest Nov00-Apr01'!G$1:G$65536),FALSE)-VLOOKUP($E229,'[3]Congest Nov00-Apr01'!$A$1:$I$65536,COLUMN('[3]Congest Nov00-Apr01'!G$1:G$65536),FALSE)</f>
        <v>-0.17000000000000881</v>
      </c>
      <c r="Y229" s="53">
        <f>VLOOKUP($A229,'[3]Congest Nov00-Apr01'!$A$1:$I$65536,COLUMN('[3]Congest Nov00-Apr01'!H$1:H$65536),FALSE)-VLOOKUP($E229,'[3]Congest Nov00-Apr01'!$A$1:$I$65536,COLUMN('[3]Congest Nov00-Apr01'!H$1:H$65536),FALSE)</f>
        <v>-12.469999999999999</v>
      </c>
      <c r="Z229" s="53">
        <f>VLOOKUP($A229,'[3]Congest Nov00-Apr01'!$A$1:$I$65536,COLUMN('[3]Congest Nov00-Apr01'!I$1:I$65536),FALSE)-VLOOKUP($E229,'[3]Congest Nov00-Apr01'!$A$1:$I$65536,COLUMN('[3]Congest Nov00-Apr01'!I$1:I$65536),FALSE)</f>
        <v>2.4299999999999979</v>
      </c>
      <c r="AA229" s="19">
        <f>VLOOKUP($A229,'[3]Congest May01-Oct01'!$A$1:$I$65536,COLUMN('[3]Congest May01-Oct01'!D$1:D$65536),FALSE)-VLOOKUP($E229,'[3]Congest May01-Oct01'!$A$1:$I$65536,COLUMN('[3]Congest May01-Oct01'!D$1:D$65536),FALSE)</f>
        <v>-17.649999999999977</v>
      </c>
      <c r="AB229" s="19">
        <f>VLOOKUP($A229,'[3]Congest May01-Oct01'!$A$1:$I$65536,COLUMN('[3]Congest May01-Oct01'!E$1:E$65536),FALSE)-VLOOKUP($E229,'[3]Congest May01-Oct01'!$A$1:$I$65536,COLUMN('[3]Congest May01-Oct01'!E$1:E$65536),FALSE)</f>
        <v>-96.72999999999999</v>
      </c>
      <c r="AC229" s="19">
        <f>VLOOKUP($A229,'[3]Congest May01-Oct01'!$A$1:$I$65536,COLUMN('[3]Congest May01-Oct01'!F$1:F$65536),FALSE)-VLOOKUP($E229,'[3]Congest May01-Oct01'!$A$1:$I$65536,COLUMN('[3]Congest May01-Oct01'!F$1:F$65536),FALSE)</f>
        <v>-13.82</v>
      </c>
      <c r="AD229" s="19">
        <f>VLOOKUP($A229,'[3]Congest May01-Oct01'!$A$1:$I$65536,COLUMN('[3]Congest May01-Oct01'!G$1:G$65536),FALSE)-VLOOKUP($E229,'[3]Congest May01-Oct01'!$A$1:$I$65536,COLUMN('[3]Congest May01-Oct01'!G$1:G$65536),FALSE)</f>
        <v>-4.8699999999999903</v>
      </c>
      <c r="AE229" s="19">
        <f>VLOOKUP($A229,'[3]Congest May01-Oct01'!$A$1:$I$65536,COLUMN('[3]Congest May01-Oct01'!H$1:H$65536),FALSE)-VLOOKUP($E229,'[3]Congest May01-Oct01'!$A$1:$I$65536,COLUMN('[3]Congest May01-Oct01'!H$1:H$65536),FALSE)</f>
        <v>0.13</v>
      </c>
      <c r="AF229" s="19">
        <f>VLOOKUP($A229,'[3]Congest May01-Oct01'!$A$1:$I$65536,COLUMN('[3]Congest May01-Oct01'!I$1:I$65536),FALSE)-VLOOKUP($E229,'[3]Congest May01-Oct01'!$A$1:$I$65536,COLUMN('[3]Congest May01-Oct01'!I$1:I$65536),FALSE)</f>
        <v>-0.32999999999999985</v>
      </c>
      <c r="AG229" s="23">
        <f>SUM(S229:AD229)</f>
        <v>-31.859999999999992</v>
      </c>
      <c r="AI229" s="23"/>
      <c r="AJ229" s="32"/>
      <c r="AK229" s="32">
        <f>+H229*(AG229-AO229)</f>
        <v>32167.800000000003</v>
      </c>
      <c r="AL229" s="32"/>
      <c r="AM229" s="32">
        <f>+VLOOKUP($E229,[2]ACP!$A$1:$BE$65536,47,FALSE)-VLOOKUP($A229,[2]ACP!$A$1:$BE$65536,47,FALSE)</f>
        <v>-2913.2300000000005</v>
      </c>
      <c r="AN229" s="32">
        <f>+VLOOKUP($E229,[2]ACP!$A$1:$BE$65536,48,FALSE)-VLOOKUP($A229,[2]ACP!$A$1:$BE$65536,48,FALSE)</f>
        <v>-5604.65</v>
      </c>
      <c r="AO229" s="66">
        <f>+VLOOKUP($E229,[2]ACP!$A$1:$BE$65536,56,FALSE)-VLOOKUP($A229,[2]ACP!$A$1:$BE$65536,56,FALSE)</f>
        <v>-1640.25</v>
      </c>
      <c r="AP229" s="32">
        <f>+VLOOKUP($E229,[2]ACP!$A$1:$BE$65536,57,FALSE)-VLOOKUP($A229,[2]ACP!$A$1:$BE$65536,57,FALSE)</f>
        <v>-4257.93</v>
      </c>
      <c r="AQ229" s="19"/>
    </row>
    <row r="230" spans="1:46" x14ac:dyDescent="0.25">
      <c r="A230" s="40">
        <v>61847</v>
      </c>
      <c r="B230" s="6" t="str">
        <f>+VLOOKUP(A230,'[3]Congest May01-Oct01'!$A$1:$B$65536,2,FALSE)</f>
        <v>PJM</v>
      </c>
      <c r="C230" s="3" t="str">
        <f>+VLOOKUP(A230,[3]Congest!$A$1:$C$65536,3,FALSE)</f>
        <v>PJM</v>
      </c>
      <c r="E230" s="40">
        <v>23565</v>
      </c>
      <c r="F230" s="6" t="str">
        <f>+VLOOKUP(E230,'[3]Congest May01-Oct01'!$A$1:$B$65536,2,FALSE)</f>
        <v>DUNKIRK___3</v>
      </c>
      <c r="G230" s="3" t="str">
        <f>+VLOOKUP(E230,[3]Congest!$A$1:$C$65536,3,FALSE)</f>
        <v>WEST</v>
      </c>
      <c r="H230" s="9">
        <v>20</v>
      </c>
      <c r="I230" s="9"/>
      <c r="O230" s="57">
        <f>VLOOKUP($A230,'[3]Congest May00-Oct00'!$A$1:$I$65536,COLUMN('[3]Congest May00-Oct00'!D$1:D$65536),FALSE)-VLOOKUP($E230,'[3]Congest May00-Oct00'!$A$1:$I$65536,COLUMN('[3]Congest May00-Oct00'!D$1:D$65536),FALSE)</f>
        <v>-232.57000000000039</v>
      </c>
      <c r="P230" s="19">
        <f>VLOOKUP($A230,'[3]Congest May00-Oct00'!$A$1:$I$65536,COLUMN('[3]Congest May00-Oct00'!E$1:E$65536),FALSE)-VLOOKUP($E230,'[3]Congest May00-Oct00'!$A$1:$I$65536,COLUMN('[3]Congest May00-Oct00'!E$1:E$65536),FALSE)</f>
        <v>-577.27000000000044</v>
      </c>
      <c r="Q230" s="19">
        <f>VLOOKUP($A230,'[3]Congest May00-Oct00'!$A$1:$I$65536,COLUMN('[3]Congest May00-Oct00'!F$1:F$65536),FALSE)-VLOOKUP($E230,'[3]Congest May00-Oct00'!$A$1:$I$65536,COLUMN('[3]Congest May00-Oct00'!F$1:F$65536),FALSE)</f>
        <v>-500.11999999999989</v>
      </c>
      <c r="R230" s="19">
        <f>VLOOKUP($A230,'[3]Congest May00-Oct00'!$A$1:$I$65536,COLUMN('[3]Congest May00-Oct00'!G$1:G$65536),FALSE)-VLOOKUP($E230,'[3]Congest May00-Oct00'!$A$1:$I$65536,COLUMN('[3]Congest May00-Oct00'!G$1:G$65536),FALSE)</f>
        <v>-1549.9300000000007</v>
      </c>
      <c r="S230" s="19">
        <f>VLOOKUP($A230,'[3]Congest May00-Oct00'!$A$1:$I$65536,COLUMN('[3]Congest May00-Oct00'!H$1:H$65536),FALSE)-VLOOKUP($E230,'[3]Congest May00-Oct00'!$A$1:$I$65536,COLUMN('[3]Congest May00-Oct00'!H$1:H$65536),FALSE)</f>
        <v>3511.51</v>
      </c>
      <c r="T230" s="19">
        <f>VLOOKUP($A230,'[3]Congest May00-Oct00'!$A$1:$I$65536,COLUMN('[3]Congest May00-Oct00'!I$1:I$65536),FALSE)-VLOOKUP($E230,'[3]Congest May00-Oct00'!$A$1:$I$65536,COLUMN('[3]Congest May00-Oct00'!I$1:I$65536),FALSE)</f>
        <v>5415.3600000000006</v>
      </c>
      <c r="U230" s="53">
        <f>VLOOKUP($A230,'[3]Congest Nov00-Apr01'!$A$1:$I$65536,COLUMN('[3]Congest Nov00-Apr01'!D$1:D$65536),FALSE)-VLOOKUP($E230,'[3]Congest Nov00-Apr01'!$A$1:$I$65536,COLUMN('[3]Congest Nov00-Apr01'!D$1:D$65536),FALSE)</f>
        <v>6084.0199999999986</v>
      </c>
      <c r="V230" s="53">
        <f>VLOOKUP($A230,'[3]Congest Nov00-Apr01'!$A$1:$I$65536,COLUMN('[3]Congest Nov00-Apr01'!E$1:E$65536),FALSE)-VLOOKUP($E230,'[3]Congest Nov00-Apr01'!$A$1:$I$65536,COLUMN('[3]Congest Nov00-Apr01'!E$1:E$65536),FALSE)</f>
        <v>1187.8100000000002</v>
      </c>
      <c r="W230" s="53">
        <f>VLOOKUP($A230,'[3]Congest Nov00-Apr01'!$A$1:$I$65536,COLUMN('[3]Congest Nov00-Apr01'!F$1:F$65536),FALSE)-VLOOKUP($E230,'[3]Congest Nov00-Apr01'!$A$1:$I$65536,COLUMN('[3]Congest Nov00-Apr01'!F$1:F$65536),FALSE)</f>
        <v>586.91999999999985</v>
      </c>
      <c r="X230" s="53">
        <f>VLOOKUP($A230,'[3]Congest Nov00-Apr01'!$A$1:$I$65536,COLUMN('[3]Congest Nov00-Apr01'!G$1:G$65536),FALSE)-VLOOKUP($E230,'[3]Congest Nov00-Apr01'!$A$1:$I$65536,COLUMN('[3]Congest Nov00-Apr01'!G$1:G$65536),FALSE)</f>
        <v>800.42000000000007</v>
      </c>
      <c r="Y230" s="53">
        <f>VLOOKUP($A230,'[3]Congest Nov00-Apr01'!$A$1:$I$65536,COLUMN('[3]Congest Nov00-Apr01'!H$1:H$65536),FALSE)-VLOOKUP($E230,'[3]Congest Nov00-Apr01'!$A$1:$I$65536,COLUMN('[3]Congest Nov00-Apr01'!H$1:H$65536),FALSE)</f>
        <v>56.45999999999998</v>
      </c>
      <c r="Z230" s="53">
        <f>VLOOKUP($A230,'[3]Congest Nov00-Apr01'!$A$1:$I$65536,COLUMN('[3]Congest Nov00-Apr01'!I$1:I$65536),FALSE)-VLOOKUP($E230,'[3]Congest Nov00-Apr01'!$A$1:$I$65536,COLUMN('[3]Congest Nov00-Apr01'!I$1:I$65536),FALSE)</f>
        <v>72.509999999999962</v>
      </c>
      <c r="AA230" s="19">
        <f>VLOOKUP($A230,'[3]Congest May01-Oct01'!$A$1:$I$65536,COLUMN('[3]Congest May01-Oct01'!D$1:D$65536),FALSE)-VLOOKUP($E230,'[3]Congest May01-Oct01'!$A$1:$I$65536,COLUMN('[3]Congest May01-Oct01'!D$1:D$65536),FALSE)</f>
        <v>1029.04</v>
      </c>
      <c r="AB230" s="19">
        <f>VLOOKUP($A230,'[3]Congest May01-Oct01'!$A$1:$I$65536,COLUMN('[3]Congest May01-Oct01'!E$1:E$65536),FALSE)-VLOOKUP($E230,'[3]Congest May01-Oct01'!$A$1:$I$65536,COLUMN('[3]Congest May01-Oct01'!E$1:E$65536),FALSE)</f>
        <v>-169.13000000000002</v>
      </c>
      <c r="AC230" s="19">
        <f>VLOOKUP($A230,'[3]Congest May01-Oct01'!$A$1:$I$65536,COLUMN('[3]Congest May01-Oct01'!F$1:F$65536),FALSE)-VLOOKUP($E230,'[3]Congest May01-Oct01'!$A$1:$I$65536,COLUMN('[3]Congest May01-Oct01'!F$1:F$65536),FALSE)</f>
        <v>-9.8899999999999721</v>
      </c>
      <c r="AD230" s="19">
        <f>VLOOKUP($A230,'[3]Congest May01-Oct01'!$A$1:$I$65536,COLUMN('[3]Congest May01-Oct01'!G$1:G$65536),FALSE)-VLOOKUP($E230,'[3]Congest May01-Oct01'!$A$1:$I$65536,COLUMN('[3]Congest May01-Oct01'!G$1:G$65536),FALSE)</f>
        <v>380.15999999999991</v>
      </c>
      <c r="AE230" s="19">
        <f>VLOOKUP($A230,'[3]Congest May01-Oct01'!$A$1:$I$65536,COLUMN('[3]Congest May01-Oct01'!H$1:H$65536),FALSE)-VLOOKUP($E230,'[3]Congest May01-Oct01'!$A$1:$I$65536,COLUMN('[3]Congest May01-Oct01'!H$1:H$65536),FALSE)</f>
        <v>167.76</v>
      </c>
      <c r="AF230" s="19">
        <f>VLOOKUP($A230,'[3]Congest May01-Oct01'!$A$1:$I$65536,COLUMN('[3]Congest May01-Oct01'!I$1:I$65536),FALSE)-VLOOKUP($E230,'[3]Congest May01-Oct01'!$A$1:$I$65536,COLUMN('[3]Congest May01-Oct01'!I$1:I$65536),FALSE)</f>
        <v>212.47</v>
      </c>
      <c r="AG230" s="23">
        <f>SUM(S230:AD230)</f>
        <v>18945.189999999999</v>
      </c>
      <c r="AI230" s="23"/>
      <c r="AJ230" s="32"/>
      <c r="AK230" s="32">
        <f>+H230*(AG230-AO230)</f>
        <v>387791</v>
      </c>
      <c r="AL230" s="32"/>
      <c r="AM230" s="32">
        <f>+VLOOKUP($E230,[2]ACP!$A$1:$BE$65536,47,FALSE)-VLOOKUP($A230,[2]ACP!$A$1:$BE$65536,47,FALSE)</f>
        <v>-3072.71</v>
      </c>
      <c r="AN230" s="32">
        <f>+VLOOKUP($E230,[2]ACP!$A$1:$BE$65536,48,FALSE)-VLOOKUP($A230,[2]ACP!$A$1:$BE$65536,48,FALSE)</f>
        <v>-7388.4900000000016</v>
      </c>
      <c r="AO230" s="66">
        <f>+VLOOKUP($E230,[2]ACP!$A$1:$BE$65536,56,FALSE)-VLOOKUP($A230,[2]ACP!$A$1:$BE$65536,56,FALSE)</f>
        <v>-444.35999999999967</v>
      </c>
      <c r="AP230" s="32">
        <f>+VLOOKUP($E230,[2]ACP!$A$1:$BE$65536,57,FALSE)-VLOOKUP($A230,[2]ACP!$A$1:$BE$65536,57,FALSE)</f>
        <v>1.0000000000218279E-2</v>
      </c>
      <c r="AQ230" s="19"/>
    </row>
    <row r="231" spans="1:46" x14ac:dyDescent="0.25">
      <c r="A231" s="42" t="s">
        <v>179</v>
      </c>
      <c r="B231" s="6"/>
      <c r="C231" s="3"/>
      <c r="E231" s="40"/>
      <c r="G231" s="3"/>
      <c r="H231" s="9"/>
      <c r="I231" s="9"/>
      <c r="O231" s="57"/>
      <c r="P231" s="19"/>
      <c r="Q231" s="19"/>
      <c r="R231" s="19"/>
      <c r="S231" s="19"/>
      <c r="T231" s="19"/>
      <c r="U231" s="53"/>
      <c r="V231" s="53"/>
      <c r="W231" s="53"/>
      <c r="X231" s="53"/>
      <c r="Y231" s="53"/>
      <c r="Z231" s="53"/>
      <c r="AA231" s="19"/>
      <c r="AB231" s="19"/>
      <c r="AC231" s="19"/>
      <c r="AD231" s="19"/>
      <c r="AE231" s="19"/>
      <c r="AF231" s="19"/>
      <c r="AI231" s="23"/>
      <c r="AJ231" s="32"/>
      <c r="AK231" s="32"/>
      <c r="AL231" s="32"/>
      <c r="AM231" s="32"/>
      <c r="AN231" s="32"/>
      <c r="AO231" s="32"/>
      <c r="AP231" s="32"/>
      <c r="AQ231" s="19"/>
    </row>
    <row r="232" spans="1:46" x14ac:dyDescent="0.25">
      <c r="A232" s="40">
        <v>23606</v>
      </c>
      <c r="B232" s="6" t="str">
        <f>+VLOOKUP(A232,'[3]Congest May01-Oct01'!$A$1:$B$65536,2,FALSE)</f>
        <v>OSWEGO___5</v>
      </c>
      <c r="C232" s="3" t="str">
        <f>+VLOOKUP(A232,[3]Congest!$A$1:$C$65536,3,FALSE)</f>
        <v>CENTRL</v>
      </c>
      <c r="E232" s="40">
        <v>23760</v>
      </c>
      <c r="F232" s="6" t="str">
        <f>+VLOOKUP(E232,'[3]Congest May01-Oct01'!$A$1:$B$65536,2,FALSE)</f>
        <v>NIAGARA____</v>
      </c>
      <c r="G232" s="3" t="str">
        <f>+VLOOKUP(E232,[3]Congest!$A$1:$C$65536,3,FALSE)</f>
        <v>WEST</v>
      </c>
      <c r="H232" s="9">
        <v>40</v>
      </c>
      <c r="I232" s="9"/>
      <c r="O232" s="57">
        <f>VLOOKUP($A232,'[3]Congest May00-Oct00'!$A$1:$I$65536,COLUMN('[3]Congest May00-Oct00'!D$1:D$65536),FALSE)-VLOOKUP($E232,'[3]Congest May00-Oct00'!$A$1:$I$65536,COLUMN('[3]Congest May00-Oct00'!D$1:D$65536),FALSE)</f>
        <v>-306.24999999999989</v>
      </c>
      <c r="P232" s="19">
        <f>VLOOKUP($A232,'[3]Congest May00-Oct00'!$A$1:$I$65536,COLUMN('[3]Congest May00-Oct00'!E$1:E$65536),FALSE)-VLOOKUP($E232,'[3]Congest May00-Oct00'!$A$1:$I$65536,COLUMN('[3]Congest May00-Oct00'!E$1:E$65536),FALSE)</f>
        <v>846.44</v>
      </c>
      <c r="Q232" s="19">
        <f>VLOOKUP($A232,'[3]Congest May00-Oct00'!$A$1:$I$65536,COLUMN('[3]Congest May00-Oct00'!F$1:F$65536),FALSE)-VLOOKUP($E232,'[3]Congest May00-Oct00'!$A$1:$I$65536,COLUMN('[3]Congest May00-Oct00'!F$1:F$65536),FALSE)</f>
        <v>-3106.42</v>
      </c>
      <c r="R232" s="19">
        <f>VLOOKUP($A232,'[3]Congest May00-Oct00'!$A$1:$I$65536,COLUMN('[3]Congest May00-Oct00'!G$1:G$65536),FALSE)-VLOOKUP($E232,'[3]Congest May00-Oct00'!$A$1:$I$65536,COLUMN('[3]Congest May00-Oct00'!G$1:G$65536),FALSE)</f>
        <v>-1045.28</v>
      </c>
      <c r="S232" s="19">
        <f>VLOOKUP($A232,'[3]Congest May00-Oct00'!$A$1:$I$65536,COLUMN('[3]Congest May00-Oct00'!H$1:H$65536),FALSE)-VLOOKUP($E232,'[3]Congest May00-Oct00'!$A$1:$I$65536,COLUMN('[3]Congest May00-Oct00'!H$1:H$65536),FALSE)</f>
        <v>127.02000000000001</v>
      </c>
      <c r="T232" s="19">
        <f>VLOOKUP($A232,'[3]Congest May00-Oct00'!$A$1:$I$65536,COLUMN('[3]Congest May00-Oct00'!I$1:I$65536),FALSE)-VLOOKUP($E232,'[3]Congest May00-Oct00'!$A$1:$I$65536,COLUMN('[3]Congest May00-Oct00'!I$1:I$65536),FALSE)</f>
        <v>-934.26</v>
      </c>
      <c r="U232" s="53">
        <f>VLOOKUP($A232,'[3]Congest Nov00-Apr01'!$A$1:$I$65536,COLUMN('[3]Congest Nov00-Apr01'!D$1:D$65536),FALSE)-VLOOKUP($E232,'[3]Congest Nov00-Apr01'!$A$1:$I$65536,COLUMN('[3]Congest Nov00-Apr01'!D$1:D$65536),FALSE)</f>
        <v>154.44</v>
      </c>
      <c r="V232" s="53">
        <f>VLOOKUP($A232,'[3]Congest Nov00-Apr01'!$A$1:$I$65536,COLUMN('[3]Congest Nov00-Apr01'!E$1:E$65536),FALSE)-VLOOKUP($E232,'[3]Congest Nov00-Apr01'!$A$1:$I$65536,COLUMN('[3]Congest Nov00-Apr01'!E$1:E$65536),FALSE)</f>
        <v>36.97</v>
      </c>
      <c r="W232" s="53">
        <f>VLOOKUP($A232,'[3]Congest Nov00-Apr01'!$A$1:$I$65536,COLUMN('[3]Congest Nov00-Apr01'!F$1:F$65536),FALSE)-VLOOKUP($E232,'[3]Congest Nov00-Apr01'!$A$1:$I$65536,COLUMN('[3]Congest Nov00-Apr01'!F$1:F$65536),FALSE)</f>
        <v>192.70999999999998</v>
      </c>
      <c r="X232" s="53">
        <f>VLOOKUP($A232,'[3]Congest Nov00-Apr01'!$A$1:$I$65536,COLUMN('[3]Congest Nov00-Apr01'!G$1:G$65536),FALSE)-VLOOKUP($E232,'[3]Congest Nov00-Apr01'!$A$1:$I$65536,COLUMN('[3]Congest Nov00-Apr01'!G$1:G$65536),FALSE)</f>
        <v>92.44</v>
      </c>
      <c r="Y232" s="53">
        <f>VLOOKUP($A232,'[3]Congest Nov00-Apr01'!$A$1:$I$65536,COLUMN('[3]Congest Nov00-Apr01'!H$1:H$65536),FALSE)-VLOOKUP($E232,'[3]Congest Nov00-Apr01'!$A$1:$I$65536,COLUMN('[3]Congest Nov00-Apr01'!H$1:H$65536),FALSE)</f>
        <v>149.29999999999998</v>
      </c>
      <c r="Z232" s="53">
        <f>VLOOKUP($A232,'[3]Congest Nov00-Apr01'!$A$1:$I$65536,COLUMN('[3]Congest Nov00-Apr01'!I$1:I$65536),FALSE)-VLOOKUP($E232,'[3]Congest Nov00-Apr01'!$A$1:$I$65536,COLUMN('[3]Congest Nov00-Apr01'!I$1:I$65536),FALSE)</f>
        <v>41.689999999999991</v>
      </c>
      <c r="AA232" s="19">
        <f>VLOOKUP($A232,'[3]Congest May01-Oct01'!$A$1:$I$65536,COLUMN('[3]Congest May01-Oct01'!D$1:D$65536),FALSE)-VLOOKUP($E232,'[3]Congest May01-Oct01'!$A$1:$I$65536,COLUMN('[3]Congest May01-Oct01'!D$1:D$65536),FALSE)</f>
        <v>-237.59</v>
      </c>
      <c r="AB232" s="19">
        <f>VLOOKUP($A232,'[3]Congest May01-Oct01'!$A$1:$I$65536,COLUMN('[3]Congest May01-Oct01'!E$1:E$65536),FALSE)-VLOOKUP($E232,'[3]Congest May01-Oct01'!$A$1:$I$65536,COLUMN('[3]Congest May01-Oct01'!E$1:E$65536),FALSE)</f>
        <v>9.9299999999999926</v>
      </c>
      <c r="AC232" s="19">
        <f>VLOOKUP($A232,'[3]Congest May01-Oct01'!$A$1:$I$65536,COLUMN('[3]Congest May01-Oct01'!F$1:F$65536),FALSE)-VLOOKUP($E232,'[3]Congest May01-Oct01'!$A$1:$I$65536,COLUMN('[3]Congest May01-Oct01'!F$1:F$65536),FALSE)</f>
        <v>55.860000000000007</v>
      </c>
      <c r="AD232" s="19">
        <f>VLOOKUP($A232,'[3]Congest May01-Oct01'!$A$1:$I$65536,COLUMN('[3]Congest May01-Oct01'!G$1:G$65536),FALSE)-VLOOKUP($E232,'[3]Congest May01-Oct01'!$A$1:$I$65536,COLUMN('[3]Congest May01-Oct01'!G$1:G$65536),FALSE)</f>
        <v>12.789999999999978</v>
      </c>
      <c r="AE232" s="19">
        <f>VLOOKUP($A232,'[3]Congest May01-Oct01'!$A$1:$I$65536,COLUMN('[3]Congest May01-Oct01'!H$1:H$65536),FALSE)-VLOOKUP($E232,'[3]Congest May01-Oct01'!$A$1:$I$65536,COLUMN('[3]Congest May01-Oct01'!H$1:H$65536),FALSE)</f>
        <v>0</v>
      </c>
      <c r="AF232" s="19">
        <f>VLOOKUP($A232,'[3]Congest May01-Oct01'!$A$1:$I$65536,COLUMN('[3]Congest May01-Oct01'!I$1:I$65536),FALSE)-VLOOKUP($E232,'[3]Congest May01-Oct01'!$A$1:$I$65536,COLUMN('[3]Congest May01-Oct01'!I$1:I$65536),FALSE)</f>
        <v>-24.8</v>
      </c>
      <c r="AG232" s="23">
        <f>SUM(S232:AD232)</f>
        <v>-298.7</v>
      </c>
      <c r="AI232" s="23"/>
      <c r="AJ232" s="32"/>
      <c r="AK232" s="32">
        <f>+H232*(AG232-AP232)</f>
        <v>47162</v>
      </c>
      <c r="AL232" s="32"/>
      <c r="AM232" s="32">
        <f>+VLOOKUP($E232,[2]ACP!$A$1:$BE$65536,47,FALSE)-VLOOKUP($A232,[2]ACP!$A$1:$BE$65536,47,FALSE)</f>
        <v>-1708.25</v>
      </c>
      <c r="AN232" s="32">
        <f>+VLOOKUP($E232,[2]ACP!$A$1:$BE$65536,48,FALSE)-VLOOKUP($A232,[2]ACP!$A$1:$BE$65536,48,FALSE)</f>
        <v>-1839.9700000000012</v>
      </c>
      <c r="AO232" s="32">
        <f>+VLOOKUP($E232,[2]ACP!$A$1:$BE$65536,56,FALSE)-VLOOKUP($A232,[2]ACP!$A$1:$BE$65536,56,FALSE)</f>
        <v>167.95000000000005</v>
      </c>
      <c r="AP232" s="66">
        <f>+VLOOKUP($E232,[2]ACP!$A$1:$BE$65536,57,FALSE)-VLOOKUP($A232,[2]ACP!$A$1:$BE$65536,57,FALSE)</f>
        <v>-1477.75</v>
      </c>
      <c r="AQ232" s="19"/>
    </row>
    <row r="233" spans="1:46" x14ac:dyDescent="0.25">
      <c r="A233" s="40"/>
      <c r="B233" s="6"/>
      <c r="C233" s="3"/>
      <c r="E233" s="40"/>
      <c r="G233" s="3"/>
      <c r="H233" s="9"/>
      <c r="I233" s="9"/>
      <c r="O233" s="57"/>
      <c r="P233" s="19"/>
      <c r="Q233" s="19"/>
      <c r="R233" s="19"/>
      <c r="S233" s="19"/>
      <c r="T233" s="32"/>
      <c r="U233" s="32"/>
      <c r="V233" s="32"/>
      <c r="W233" s="32"/>
      <c r="X233" s="32"/>
      <c r="Y233" s="32"/>
      <c r="Z233" s="32"/>
      <c r="AA233" s="19"/>
      <c r="AB233" s="19"/>
      <c r="AC233" s="19"/>
      <c r="AD233" s="19"/>
      <c r="AE233" s="19"/>
      <c r="AF233" s="19"/>
      <c r="AI233" s="23"/>
      <c r="AJ233" s="32"/>
      <c r="AK233" s="32"/>
      <c r="AL233" s="32"/>
      <c r="AM233" s="32"/>
      <c r="AN233" s="32"/>
      <c r="AO233" s="32"/>
      <c r="AP233" s="32"/>
      <c r="AQ233" s="19"/>
    </row>
    <row r="234" spans="1:46" x14ac:dyDescent="0.25">
      <c r="A234" s="40"/>
      <c r="B234" s="6"/>
      <c r="C234" s="3"/>
      <c r="E234" s="40"/>
      <c r="G234" s="3"/>
      <c r="H234" s="9"/>
      <c r="I234" s="9"/>
      <c r="O234" s="57"/>
      <c r="P234" s="19"/>
      <c r="Q234" s="19"/>
      <c r="R234" s="19"/>
      <c r="S234" s="19"/>
      <c r="T234" s="32"/>
      <c r="U234" s="32"/>
      <c r="V234" s="32"/>
      <c r="W234" s="32"/>
      <c r="X234" s="32"/>
      <c r="Y234" s="32"/>
      <c r="Z234" s="32"/>
      <c r="AA234" s="19"/>
      <c r="AB234" s="19"/>
      <c r="AC234" s="19"/>
      <c r="AD234" s="19"/>
      <c r="AE234" s="19"/>
      <c r="AF234" s="19"/>
      <c r="AI234" s="23"/>
      <c r="AJ234" s="32"/>
      <c r="AK234" s="32"/>
      <c r="AL234" s="32"/>
      <c r="AM234" s="32"/>
      <c r="AN234" s="32"/>
      <c r="AO234" s="66">
        <f>+SUMPRODUCT(H226:H230,AO226:AO230)</f>
        <v>-147094.13</v>
      </c>
      <c r="AP234" s="66">
        <f>+SUMPRODUCT(H232,AP232)</f>
        <v>-59110</v>
      </c>
      <c r="AQ234" s="19"/>
    </row>
    <row r="235" spans="1:46" x14ac:dyDescent="0.25">
      <c r="A235" s="46" t="s">
        <v>181</v>
      </c>
      <c r="B235" s="6"/>
      <c r="C235" s="3"/>
      <c r="D235" s="3"/>
      <c r="E235" s="3"/>
      <c r="G235" s="4"/>
      <c r="H235" s="9"/>
      <c r="I235" s="9"/>
      <c r="O235" s="7"/>
      <c r="AA235" s="6"/>
      <c r="AE235" s="19"/>
      <c r="AF235" s="19"/>
      <c r="AQ235" s="6"/>
    </row>
    <row r="236" spans="1:46" x14ac:dyDescent="0.25">
      <c r="A236" s="47" t="s">
        <v>180</v>
      </c>
      <c r="B236" s="6"/>
      <c r="C236" s="3"/>
      <c r="E236" s="40"/>
      <c r="G236" s="3"/>
      <c r="H236" s="9"/>
      <c r="I236" s="9"/>
      <c r="O236" s="57"/>
      <c r="P236" s="19"/>
      <c r="Q236" s="19"/>
      <c r="R236" s="19"/>
      <c r="S236" s="19"/>
      <c r="T236" s="32"/>
      <c r="U236" s="32"/>
      <c r="V236" s="32"/>
      <c r="W236" s="32"/>
      <c r="X236" s="32"/>
      <c r="Y236" s="32"/>
      <c r="Z236" s="32"/>
      <c r="AA236" s="19"/>
      <c r="AB236" s="19"/>
      <c r="AC236" s="19"/>
      <c r="AD236" s="19"/>
      <c r="AE236" s="19"/>
      <c r="AF236" s="19"/>
      <c r="AI236" s="23"/>
      <c r="AJ236" s="32"/>
      <c r="AK236" s="32"/>
      <c r="AL236" s="32"/>
      <c r="AM236" s="32"/>
      <c r="AN236" s="32"/>
      <c r="AO236" s="32"/>
      <c r="AP236" s="32"/>
      <c r="AQ236" s="19"/>
    </row>
    <row r="237" spans="1:46" x14ac:dyDescent="0.25">
      <c r="A237" s="43">
        <v>23512</v>
      </c>
      <c r="B237" s="43" t="str">
        <f>+VLOOKUP(A237,'[3]Congest May01-Oct01'!$A$1:$B$65536,2,FALSE)</f>
        <v>ARTHUR_KILL_2</v>
      </c>
      <c r="C237" s="44" t="str">
        <f>+VLOOKUP(A237,[3]Congest!$A$1:$C$65536,3,FALSE)</f>
        <v>N.Y.C.</v>
      </c>
      <c r="D237" s="44"/>
      <c r="E237" s="43">
        <v>23786</v>
      </c>
      <c r="F237" s="43" t="str">
        <f>+VLOOKUP(E237,'[3]Congest May01-Oct01'!$A$1:$B$65536,2,FALSE)</f>
        <v>LINDEN COGEN____</v>
      </c>
      <c r="G237" s="44" t="str">
        <f>+VLOOKUP(E237,[3]Congest!$A$1:$C$65536,3,FALSE)</f>
        <v>N.Y.C.</v>
      </c>
      <c r="H237" s="45">
        <v>1</v>
      </c>
      <c r="I237" s="9"/>
      <c r="O237" s="57">
        <f>VLOOKUP($A237,'[3]Congest May00-Oct00'!$A$1:$I$65536,COLUMN('[3]Congest May00-Oct00'!D$1:D$65536),FALSE)-VLOOKUP($E237,'[3]Congest May00-Oct00'!$A$1:$I$65536,COLUMN('[3]Congest May00-Oct00'!D$1:D$65536),FALSE)</f>
        <v>-1408.7500000000009</v>
      </c>
      <c r="P237" s="19">
        <f>VLOOKUP($A237,'[3]Congest May00-Oct00'!$A$1:$I$65536,COLUMN('[3]Congest May00-Oct00'!E$1:E$65536),FALSE)-VLOOKUP($E237,'[3]Congest May00-Oct00'!$A$1:$I$65536,COLUMN('[3]Congest May00-Oct00'!E$1:E$65536),FALSE)</f>
        <v>-5561.6199999999953</v>
      </c>
      <c r="Q237" s="19">
        <f>VLOOKUP($A237,'[3]Congest May00-Oct00'!$A$1:$I$65536,COLUMN('[3]Congest May00-Oct00'!F$1:F$65536),FALSE)-VLOOKUP($E237,'[3]Congest May00-Oct00'!$A$1:$I$65536,COLUMN('[3]Congest May00-Oct00'!F$1:F$65536),FALSE)</f>
        <v>-3133.25</v>
      </c>
      <c r="R237" s="19">
        <f>VLOOKUP($A237,'[3]Congest May00-Oct00'!$A$1:$I$65536,COLUMN('[3]Congest May00-Oct00'!G$1:G$65536),FALSE)-VLOOKUP($E237,'[3]Congest May00-Oct00'!$A$1:$I$65536,COLUMN('[3]Congest May00-Oct00'!G$1:G$65536),FALSE)</f>
        <v>-7183.3200000000015</v>
      </c>
      <c r="S237" s="19">
        <f>VLOOKUP($A237,'[3]Congest May00-Oct00'!$A$1:$I$65536,COLUMN('[3]Congest May00-Oct00'!H$1:H$65536),FALSE)-VLOOKUP($E237,'[3]Congest May00-Oct00'!$A$1:$I$65536,COLUMN('[3]Congest May00-Oct00'!H$1:H$65536),FALSE)</f>
        <v>-2137.4599999999991</v>
      </c>
      <c r="T237" s="32">
        <f>VLOOKUP($A237,'[3]Congest May00-Oct00'!$A$1:$I$65536,COLUMN('[3]Congest May00-Oct00'!I$1:I$65536),FALSE)-VLOOKUP($E237,'[3]Congest May00-Oct00'!$A$1:$I$65536,COLUMN('[3]Congest May00-Oct00'!I$1:I$65536),FALSE)</f>
        <v>-132.25</v>
      </c>
      <c r="U237" s="32">
        <f>VLOOKUP($A237,'[3]Congest Nov00-Apr01'!$A$1:$I$65536,COLUMN('[3]Congest Nov00-Apr01'!D$1:D$65536),FALSE)-VLOOKUP($E237,'[3]Congest Nov00-Apr01'!$A$1:$I$65536,COLUMN('[3]Congest Nov00-Apr01'!D$1:D$65536),FALSE)</f>
        <v>-589.99000000000024</v>
      </c>
      <c r="V237" s="32">
        <f>VLOOKUP($A237,'[3]Congest Nov00-Apr01'!$A$1:$I$65536,COLUMN('[3]Congest Nov00-Apr01'!E$1:E$65536),FALSE)-VLOOKUP($E237,'[3]Congest Nov00-Apr01'!$A$1:$I$65536,COLUMN('[3]Congest Nov00-Apr01'!E$1:E$65536),FALSE)</f>
        <v>-5287.41</v>
      </c>
      <c r="W237" s="32">
        <f>VLOOKUP($A237,'[3]Congest Nov00-Apr01'!$A$1:$I$65536,COLUMN('[3]Congest Nov00-Apr01'!F$1:F$65536),FALSE)-VLOOKUP($E237,'[3]Congest Nov00-Apr01'!$A$1:$I$65536,COLUMN('[3]Congest Nov00-Apr01'!F$1:F$65536),FALSE)</f>
        <v>227.10000000000082</v>
      </c>
      <c r="X237" s="32">
        <f>VLOOKUP($A237,'[3]Congest Nov00-Apr01'!$A$1:$I$65536,COLUMN('[3]Congest Nov00-Apr01'!G$1:G$65536),FALSE)-VLOOKUP($E237,'[3]Congest Nov00-Apr01'!$A$1:$I$65536,COLUMN('[3]Congest Nov00-Apr01'!G$1:G$65536),FALSE)</f>
        <v>-2949.9700000000003</v>
      </c>
      <c r="Y237" s="32">
        <f>VLOOKUP($A237,'[3]Congest Nov00-Apr01'!$A$1:$I$65536,COLUMN('[3]Congest Nov00-Apr01'!H$1:H$65536),FALSE)-VLOOKUP($E237,'[3]Congest Nov00-Apr01'!$A$1:$I$65536,COLUMN('[3]Congest Nov00-Apr01'!H$1:H$65536),FALSE)</f>
        <v>-71.300000000001091</v>
      </c>
      <c r="Z237" s="32">
        <f>VLOOKUP($A237,'[3]Congest Nov00-Apr01'!$A$1:$I$65536,COLUMN('[3]Congest Nov00-Apr01'!I$1:I$65536),FALSE)-VLOOKUP($E237,'[3]Congest Nov00-Apr01'!$A$1:$I$65536,COLUMN('[3]Congest Nov00-Apr01'!I$1:I$65536),FALSE)</f>
        <v>-1170</v>
      </c>
      <c r="AA237" s="19">
        <f>VLOOKUP($A237,'[3]Congest May01-Oct01'!$A$1:$I$65536,COLUMN('[3]Congest May01-Oct01'!D$1:D$65536),FALSE)-VLOOKUP($E237,'[3]Congest May01-Oct01'!$A$1:$I$65536,COLUMN('[3]Congest May01-Oct01'!D$1:D$65536),FALSE)</f>
        <v>-2630.2199999999975</v>
      </c>
      <c r="AB237" s="19">
        <f>VLOOKUP($A237,'[3]Congest May01-Oct01'!$A$1:$I$65536,COLUMN('[3]Congest May01-Oct01'!E$1:E$65536),FALSE)-VLOOKUP($E237,'[3]Congest May01-Oct01'!$A$1:$I$65536,COLUMN('[3]Congest May01-Oct01'!E$1:E$65536),FALSE)</f>
        <v>-7119.4899999999989</v>
      </c>
      <c r="AC237" s="19">
        <f>VLOOKUP($A237,'[3]Congest May01-Oct01'!$A$1:$I$65536,COLUMN('[3]Congest May01-Oct01'!F$1:F$65536),FALSE)-VLOOKUP($E237,'[3]Congest May01-Oct01'!$A$1:$I$65536,COLUMN('[3]Congest May01-Oct01'!F$1:F$65536),FALSE)</f>
        <v>-6524.0800000000008</v>
      </c>
      <c r="AD237" s="19">
        <f>VLOOKUP($A237,'[3]Congest May01-Oct01'!$A$1:$I$65536,COLUMN('[3]Congest May01-Oct01'!G$1:G$65536),FALSE)-VLOOKUP($E237,'[3]Congest May01-Oct01'!$A$1:$I$65536,COLUMN('[3]Congest May01-Oct01'!G$1:G$65536),FALSE)</f>
        <v>-3596.9300000000003</v>
      </c>
      <c r="AE237" s="19">
        <f>VLOOKUP($A237,'[3]Congest May01-Oct01'!$A$1:$I$65536,COLUMN('[3]Congest May01-Oct01'!H$1:H$65536),FALSE)-VLOOKUP($E237,'[3]Congest May01-Oct01'!$A$1:$I$65536,COLUMN('[3]Congest May01-Oct01'!H$1:H$65536),FALSE)</f>
        <v>-1521.9300000000003</v>
      </c>
      <c r="AF237" s="19">
        <f>VLOOKUP($A237,'[3]Congest May01-Oct01'!$A$1:$I$65536,COLUMN('[3]Congest May01-Oct01'!I$1:I$65536),FALSE)-VLOOKUP($E237,'[3]Congest May01-Oct01'!$A$1:$I$65536,COLUMN('[3]Congest May01-Oct01'!I$1:I$65536),FALSE)</f>
        <v>-1372.7399999999998</v>
      </c>
      <c r="AG237" s="23">
        <f t="shared" ref="AG237:AG283" si="24">SUM(S237:AD237)</f>
        <v>-31982</v>
      </c>
      <c r="AI237" s="23">
        <f>+AO237</f>
        <v>-25667.980000000003</v>
      </c>
      <c r="AJ237" s="32">
        <f>+AG237</f>
        <v>-31982</v>
      </c>
      <c r="AK237" s="32">
        <f>+AJ237-AI237</f>
        <v>-6314.0199999999968</v>
      </c>
      <c r="AL237" s="32"/>
      <c r="AM237" s="32">
        <f>+VLOOKUP($E237,[2]ACP!$A$1:$BE$65536,47,FALSE)-VLOOKUP($A237,[2]ACP!$A$1:$BE$65536,47,FALSE)</f>
        <v>-20662.229999999996</v>
      </c>
      <c r="AN237" s="32">
        <f>+VLOOKUP($E237,[2]ACP!$A$1:$BE$65536,48,FALSE)-VLOOKUP($A237,[2]ACP!$A$1:$BE$65536,48,FALSE)</f>
        <v>-51844.37999999999</v>
      </c>
      <c r="AO237" s="32">
        <f>+VLOOKUP($E237,[2]ACP!$A$1:$BE$65536,56,FALSE)-VLOOKUP($A237,[2]ACP!$A$1:$BE$65536,56,FALSE)</f>
        <v>-25667.980000000003</v>
      </c>
      <c r="AP237" s="32">
        <f>+VLOOKUP($E237,[2]ACP!$A$1:$BE$65536,57,FALSE)-VLOOKUP($A237,[2]ACP!$A$1:$BE$65536,57,FALSE)</f>
        <v>-37537.850000000006</v>
      </c>
      <c r="AQ237" s="19">
        <v>-2137.46</v>
      </c>
      <c r="AR237" s="32">
        <f>+VLOOKUP($E237,[2]ACP!$A$1:$BE$65536,53,FALSE)-VLOOKUP($A237,[2]ACP!$A$1:$BE$65536,53,FALSE)</f>
        <v>-2377.2499999999995</v>
      </c>
      <c r="AS237" s="32">
        <f>+VLOOKUP($E237,[2]ACP!$A$1:$BE$65536,25,FALSE)-VLOOKUP($A237,[2]ACP!$A$1:$BE$65536,25,FALSE)</f>
        <v>-13526.340000000004</v>
      </c>
      <c r="AT237" s="32">
        <f>+VLOOKUP($E237,[2]ACP!$A$1:$BE$65536,19,FALSE)-VLOOKUP($A237,[2]ACP!$A$1:$BE$65536,19,FALSE)</f>
        <v>-8158.3920000000144</v>
      </c>
    </row>
    <row r="238" spans="1:46" x14ac:dyDescent="0.25">
      <c r="A238" s="64">
        <v>23518</v>
      </c>
      <c r="B238" s="64" t="str">
        <f>+VLOOKUP(A238,'[3]Congest May01-Oct01'!$A$1:$B$65536,2,FALSE)</f>
        <v>ASTORIA___5</v>
      </c>
      <c r="C238" s="44" t="str">
        <f>+VLOOKUP(A238,[3]Congest!$A$1:$C$65536,3,FALSE)</f>
        <v>N.Y.C.</v>
      </c>
      <c r="D238" s="44"/>
      <c r="E238" s="64">
        <v>23517</v>
      </c>
      <c r="F238" s="64" t="str">
        <f>+VLOOKUP(E238,'[3]Congest May01-Oct01'!$A$1:$B$65536,2,FALSE)</f>
        <v>ASTORIA___4</v>
      </c>
      <c r="G238" s="44" t="str">
        <f>+VLOOKUP(E238,[3]Congest!$A$1:$C$65536,3,FALSE)</f>
        <v>N.Y.C.</v>
      </c>
      <c r="H238" s="45">
        <v>5</v>
      </c>
      <c r="I238" s="9"/>
      <c r="J238" s="7"/>
      <c r="O238" s="59">
        <f>VLOOKUP($A238,'[3]Congest May00-Oct00'!$A$1:$I$65536,COLUMN('[3]Congest May00-Oct00'!D$1:D$65536),FALSE)-VLOOKUP($E238,'[3]Congest May00-Oct00'!$A$1:$I$65536,COLUMN('[3]Congest May00-Oct00'!D$1:D$65536),FALSE)</f>
        <v>0</v>
      </c>
      <c r="P238" s="32">
        <f>VLOOKUP($A238,'[3]Congest May00-Oct00'!$A$1:$I$65536,COLUMN('[3]Congest May00-Oct00'!E$1:E$65536),FALSE)-VLOOKUP($E238,'[3]Congest May00-Oct00'!$A$1:$I$65536,COLUMN('[3]Congest May00-Oct00'!E$1:E$65536),FALSE)</f>
        <v>0</v>
      </c>
      <c r="Q238" s="32">
        <f>VLOOKUP($A238,'[3]Congest May00-Oct00'!$A$1:$I$65536,COLUMN('[3]Congest May00-Oct00'!F$1:F$65536),FALSE)-VLOOKUP($E238,'[3]Congest May00-Oct00'!$A$1:$I$65536,COLUMN('[3]Congest May00-Oct00'!F$1:F$65536),FALSE)</f>
        <v>1258.5700000000015</v>
      </c>
      <c r="R238" s="32">
        <f>VLOOKUP($A238,'[3]Congest May00-Oct00'!$A$1:$I$65536,COLUMN('[3]Congest May00-Oct00'!G$1:G$65536),FALSE)-VLOOKUP($E238,'[3]Congest May00-Oct00'!$A$1:$I$65536,COLUMN('[3]Congest May00-Oct00'!G$1:G$65536),FALSE)</f>
        <v>0</v>
      </c>
      <c r="S238" s="32">
        <f>VLOOKUP($A238,'[3]Congest May00-Oct00'!$A$1:$I$65536,COLUMN('[3]Congest May00-Oct00'!H$1:H$65536),FALSE)-VLOOKUP($E238,'[3]Congest May00-Oct00'!$A$1:$I$65536,COLUMN('[3]Congest May00-Oct00'!H$1:H$65536),FALSE)</f>
        <v>0</v>
      </c>
      <c r="T238" s="32">
        <f>VLOOKUP($A238,'[3]Congest May00-Oct00'!$A$1:$I$65536,COLUMN('[3]Congest May00-Oct00'!I$1:I$65536),FALSE)-VLOOKUP($E238,'[3]Congest May00-Oct00'!$A$1:$I$65536,COLUMN('[3]Congest May00-Oct00'!I$1:I$65536),FALSE)</f>
        <v>0</v>
      </c>
      <c r="U238" s="32">
        <f>VLOOKUP($A238,'[3]Congest Nov00-Apr01'!$A$1:$I$65536,COLUMN('[3]Congest Nov00-Apr01'!D$1:D$65536),FALSE)-VLOOKUP($E238,'[3]Congest Nov00-Apr01'!$A$1:$I$65536,COLUMN('[3]Congest Nov00-Apr01'!D$1:D$65536),FALSE)</f>
        <v>0</v>
      </c>
      <c r="V238" s="32">
        <f>VLOOKUP($A238,'[3]Congest Nov00-Apr01'!$A$1:$I$65536,COLUMN('[3]Congest Nov00-Apr01'!E$1:E$65536),FALSE)-VLOOKUP($E238,'[3]Congest Nov00-Apr01'!$A$1:$I$65536,COLUMN('[3]Congest Nov00-Apr01'!E$1:E$65536),FALSE)</f>
        <v>699.89999999999964</v>
      </c>
      <c r="W238" s="32">
        <f>VLOOKUP($A238,'[3]Congest Nov00-Apr01'!$A$1:$I$65536,COLUMN('[3]Congest Nov00-Apr01'!F$1:F$65536),FALSE)-VLOOKUP($E238,'[3]Congest Nov00-Apr01'!$A$1:$I$65536,COLUMN('[3]Congest Nov00-Apr01'!F$1:F$65536),FALSE)</f>
        <v>7</v>
      </c>
      <c r="X238" s="32">
        <f>VLOOKUP($A238,'[3]Congest Nov00-Apr01'!$A$1:$I$65536,COLUMN('[3]Congest Nov00-Apr01'!G$1:G$65536),FALSE)-VLOOKUP($E238,'[3]Congest Nov00-Apr01'!$A$1:$I$65536,COLUMN('[3]Congest Nov00-Apr01'!G$1:G$65536),FALSE)</f>
        <v>0</v>
      </c>
      <c r="Y238" s="32">
        <f>VLOOKUP($A238,'[3]Congest Nov00-Apr01'!$A$1:$I$65536,COLUMN('[3]Congest Nov00-Apr01'!H$1:H$65536),FALSE)-VLOOKUP($E238,'[3]Congest Nov00-Apr01'!$A$1:$I$65536,COLUMN('[3]Congest Nov00-Apr01'!H$1:H$65536),FALSE)</f>
        <v>54.930000000000291</v>
      </c>
      <c r="Z238" s="32">
        <f>VLOOKUP($A238,'[3]Congest Nov00-Apr01'!$A$1:$I$65536,COLUMN('[3]Congest Nov00-Apr01'!I$1:I$65536),FALSE)-VLOOKUP($E238,'[3]Congest Nov00-Apr01'!$A$1:$I$65536,COLUMN('[3]Congest Nov00-Apr01'!I$1:I$65536),FALSE)</f>
        <v>0</v>
      </c>
      <c r="AA238" s="32">
        <f>VLOOKUP($A238,'[3]Congest May01-Oct01'!$A$1:$I$65536,COLUMN('[3]Congest May01-Oct01'!D$1:D$65536),FALSE)-VLOOKUP($E238,'[3]Congest May01-Oct01'!$A$1:$I$65536,COLUMN('[3]Congest May01-Oct01'!D$1:D$65536),FALSE)</f>
        <v>436.23999999999978</v>
      </c>
      <c r="AB238" s="32">
        <f>VLOOKUP($A238,'[3]Congest May01-Oct01'!$A$1:$I$65536,COLUMN('[3]Congest May01-Oct01'!E$1:E$65536),FALSE)-VLOOKUP($E238,'[3]Congest May01-Oct01'!$A$1:$I$65536,COLUMN('[3]Congest May01-Oct01'!E$1:E$65536),FALSE)</f>
        <v>-4.0300000000006548</v>
      </c>
      <c r="AC238" s="32">
        <f>VLOOKUP($A238,'[3]Congest May01-Oct01'!$A$1:$I$65536,COLUMN('[3]Congest May01-Oct01'!F$1:F$65536),FALSE)-VLOOKUP($E238,'[3]Congest May01-Oct01'!$A$1:$I$65536,COLUMN('[3]Congest May01-Oct01'!F$1:F$65536),FALSE)</f>
        <v>404.61000000000058</v>
      </c>
      <c r="AD238" s="32">
        <f>VLOOKUP($A238,'[3]Congest May01-Oct01'!$A$1:$I$65536,COLUMN('[3]Congest May01-Oct01'!G$1:G$65536),FALSE)-VLOOKUP($E238,'[3]Congest May01-Oct01'!$A$1:$I$65536,COLUMN('[3]Congest May01-Oct01'!G$1:G$65536),FALSE)</f>
        <v>-5.2300000000000182</v>
      </c>
      <c r="AE238" s="19">
        <f>VLOOKUP($A238,'[3]Congest May01-Oct01'!$A$1:$I$65536,COLUMN('[3]Congest May01-Oct01'!H$1:H$65536),FALSE)-VLOOKUP($E238,'[3]Congest May01-Oct01'!$A$1:$I$65536,COLUMN('[3]Congest May01-Oct01'!H$1:H$65536),FALSE)</f>
        <v>0</v>
      </c>
      <c r="AF238" s="19">
        <f>VLOOKUP($A238,'[3]Congest May01-Oct01'!$A$1:$I$65536,COLUMN('[3]Congest May01-Oct01'!I$1:I$65536),FALSE)-VLOOKUP($E238,'[3]Congest May01-Oct01'!$A$1:$I$65536,COLUMN('[3]Congest May01-Oct01'!I$1:I$65536),FALSE)</f>
        <v>0</v>
      </c>
      <c r="AG238" s="34">
        <f t="shared" si="24"/>
        <v>1593.4199999999996</v>
      </c>
      <c r="AI238" s="34">
        <f>+AO238</f>
        <v>49.489999999990687</v>
      </c>
      <c r="AJ238" s="32">
        <f t="shared" ref="AJ238:AJ290" si="25">+AG238</f>
        <v>1593.4199999999996</v>
      </c>
      <c r="AK238" s="32">
        <f t="shared" ref="AK238:AK283" si="26">+AJ238-AI238</f>
        <v>1543.9300000000089</v>
      </c>
      <c r="AL238" s="32"/>
      <c r="AM238" s="32">
        <f>+VLOOKUP($E238,[2]ACP!$A$1:$BE$65536,47,FALSE)-VLOOKUP($A238,[2]ACP!$A$1:$BE$65536,47,FALSE)</f>
        <v>-103.63999999999942</v>
      </c>
      <c r="AN238" s="32">
        <f>+VLOOKUP($E238,[2]ACP!$A$1:$BE$65536,48,FALSE)-VLOOKUP($A238,[2]ACP!$A$1:$BE$65536,48,FALSE)</f>
        <v>487.17000000001281</v>
      </c>
      <c r="AO238" s="32">
        <f>+VLOOKUP($E238,[2]ACP!$A$1:$BE$65536,56,FALSE)-VLOOKUP($A238,[2]ACP!$A$1:$BE$65536,56,FALSE)</f>
        <v>49.489999999990687</v>
      </c>
      <c r="AP238" s="32">
        <f>+VLOOKUP($E238,[2]ACP!$A$1:$BE$65536,57,FALSE)-VLOOKUP($A238,[2]ACP!$A$1:$BE$65536,57,FALSE)</f>
        <v>70.380000000004657</v>
      </c>
      <c r="AQ238" s="32">
        <v>0</v>
      </c>
      <c r="AR238" s="32">
        <f>+VLOOKUP($E238,[2]ACP!$A$1:$BE$65536,53,FALSE)-VLOOKUP($A238,[2]ACP!$A$1:$BE$65536,53,FALSE)</f>
        <v>-4.8699999999998909</v>
      </c>
      <c r="AS238" s="32">
        <f>+VLOOKUP($E238,[2]ACP!$A$1:$BE$65536,25,FALSE)-VLOOKUP($A238,[2]ACP!$A$1:$BE$65536,25,FALSE)</f>
        <v>-417.07199999998556</v>
      </c>
      <c r="AT238" s="32">
        <f>+VLOOKUP($E238,[2]ACP!$A$1:$BE$65536,19,FALSE)-VLOOKUP($A238,[2]ACP!$A$1:$BE$65536,19,FALSE)</f>
        <v>522.39600000000792</v>
      </c>
    </row>
    <row r="239" spans="1:46" x14ac:dyDescent="0.25">
      <c r="A239" s="48">
        <v>23535</v>
      </c>
      <c r="B239" s="65" t="str">
        <f>+VLOOKUP(A239,'[3]Congest May01-Oct01'!$A$1:$B$65536,2,FALSE)</f>
        <v>RAVENSWOOD___3</v>
      </c>
      <c r="C239" s="48" t="str">
        <f>+VLOOKUP(A239,[3]Congest!$A$1:$C$65536,3,FALSE)</f>
        <v>N.Y.C.</v>
      </c>
      <c r="D239" s="48"/>
      <c r="E239" s="65">
        <v>23515</v>
      </c>
      <c r="F239" s="65" t="str">
        <f>+VLOOKUP(E239,'[3]Congest May01-Oct01'!$A$1:$B$65536,2,FALSE)</f>
        <v>BROOKLYN_NAVY_YARD</v>
      </c>
      <c r="G239" s="48" t="str">
        <f>+VLOOKUP(E239,[3]Congest!$A$1:$C$65536,3,FALSE)</f>
        <v>N.Y.C.</v>
      </c>
      <c r="H239" s="49">
        <v>5</v>
      </c>
      <c r="I239" s="9"/>
      <c r="J239" s="7"/>
      <c r="O239" s="59">
        <f>VLOOKUP($A239,'[3]Congest May00-Oct00'!$A$1:$I$65536,COLUMN('[3]Congest May00-Oct00'!D$1:D$65536),FALSE)-VLOOKUP($E239,'[3]Congest May00-Oct00'!$A$1:$I$65536,COLUMN('[3]Congest May00-Oct00'!D$1:D$65536),FALSE)</f>
        <v>0</v>
      </c>
      <c r="P239" s="32">
        <f>VLOOKUP($A239,'[3]Congest May00-Oct00'!$A$1:$I$65536,COLUMN('[3]Congest May00-Oct00'!E$1:E$65536),FALSE)-VLOOKUP($E239,'[3]Congest May00-Oct00'!$A$1:$I$65536,COLUMN('[3]Congest May00-Oct00'!E$1:E$65536),FALSE)</f>
        <v>-5.1599999999962165</v>
      </c>
      <c r="Q239" s="32">
        <f>VLOOKUP($A239,'[3]Congest May00-Oct00'!$A$1:$I$65536,COLUMN('[3]Congest May00-Oct00'!F$1:F$65536),FALSE)-VLOOKUP($E239,'[3]Congest May00-Oct00'!$A$1:$I$65536,COLUMN('[3]Congest May00-Oct00'!F$1:F$65536),FALSE)</f>
        <v>-0.94999999999890861</v>
      </c>
      <c r="R239" s="32">
        <f>VLOOKUP($A239,'[3]Congest May00-Oct00'!$A$1:$I$65536,COLUMN('[3]Congest May00-Oct00'!G$1:G$65536),FALSE)-VLOOKUP($E239,'[3]Congest May00-Oct00'!$A$1:$I$65536,COLUMN('[3]Congest May00-Oct00'!G$1:G$65536),FALSE)</f>
        <v>-0.73000000000138243</v>
      </c>
      <c r="S239" s="32">
        <f>VLOOKUP($A239,'[3]Congest May00-Oct00'!$A$1:$I$65536,COLUMN('[3]Congest May00-Oct00'!H$1:H$65536),FALSE)-VLOOKUP($E239,'[3]Congest May00-Oct00'!$A$1:$I$65536,COLUMN('[3]Congest May00-Oct00'!H$1:H$65536),FALSE)</f>
        <v>0.39999999999918145</v>
      </c>
      <c r="T239" s="32">
        <f>VLOOKUP($A239,'[3]Congest May00-Oct00'!$A$1:$I$65536,COLUMN('[3]Congest May00-Oct00'!I$1:I$65536),FALSE)-VLOOKUP($E239,'[3]Congest May00-Oct00'!$A$1:$I$65536,COLUMN('[3]Congest May00-Oct00'!I$1:I$65536),FALSE)</f>
        <v>1.5</v>
      </c>
      <c r="U239" s="32">
        <f>VLOOKUP($A239,'[3]Congest Nov00-Apr01'!$A$1:$I$65536,COLUMN('[3]Congest Nov00-Apr01'!D$1:D$65536),FALSE)-VLOOKUP($E239,'[3]Congest Nov00-Apr01'!$A$1:$I$65536,COLUMN('[3]Congest Nov00-Apr01'!D$1:D$65536),FALSE)</f>
        <v>3.8400000000001455</v>
      </c>
      <c r="V239" s="32">
        <f>VLOOKUP($A239,'[3]Congest Nov00-Apr01'!$A$1:$I$65536,COLUMN('[3]Congest Nov00-Apr01'!E$1:E$65536),FALSE)-VLOOKUP($E239,'[3]Congest Nov00-Apr01'!$A$1:$I$65536,COLUMN('[3]Congest Nov00-Apr01'!E$1:E$65536),FALSE)</f>
        <v>60.870000000000118</v>
      </c>
      <c r="W239" s="32">
        <f>VLOOKUP($A239,'[3]Congest Nov00-Apr01'!$A$1:$I$65536,COLUMN('[3]Congest Nov00-Apr01'!F$1:F$65536),FALSE)-VLOOKUP($E239,'[3]Congest Nov00-Apr01'!$A$1:$I$65536,COLUMN('[3]Congest Nov00-Apr01'!F$1:F$65536),FALSE)</f>
        <v>1290.2200000000007</v>
      </c>
      <c r="X239" s="32">
        <f>VLOOKUP($A239,'[3]Congest Nov00-Apr01'!$A$1:$I$65536,COLUMN('[3]Congest Nov00-Apr01'!G$1:G$65536),FALSE)-VLOOKUP($E239,'[3]Congest Nov00-Apr01'!$A$1:$I$65536,COLUMN('[3]Congest Nov00-Apr01'!G$1:G$65536),FALSE)</f>
        <v>-75.110000000000127</v>
      </c>
      <c r="Y239" s="32">
        <f>VLOOKUP($A239,'[3]Congest Nov00-Apr01'!$A$1:$I$65536,COLUMN('[3]Congest Nov00-Apr01'!H$1:H$65536),FALSE)-VLOOKUP($E239,'[3]Congest Nov00-Apr01'!$A$1:$I$65536,COLUMN('[3]Congest Nov00-Apr01'!H$1:H$65536),FALSE)</f>
        <v>83.919999999997344</v>
      </c>
      <c r="Z239" s="32">
        <f>VLOOKUP($A239,'[3]Congest Nov00-Apr01'!$A$1:$I$65536,COLUMN('[3]Congest Nov00-Apr01'!I$1:I$65536),FALSE)-VLOOKUP($E239,'[3]Congest Nov00-Apr01'!$A$1:$I$65536,COLUMN('[3]Congest Nov00-Apr01'!I$1:I$65536),FALSE)</f>
        <v>-287.77000000000044</v>
      </c>
      <c r="AA239" s="32">
        <f>VLOOKUP($A239,'[3]Congest May01-Oct01'!$A$1:$I$65536,COLUMN('[3]Congest May01-Oct01'!D$1:D$65536),FALSE)-VLOOKUP($E239,'[3]Congest May01-Oct01'!$A$1:$I$65536,COLUMN('[3]Congest May01-Oct01'!D$1:D$65536),FALSE)</f>
        <v>-121.84999999999945</v>
      </c>
      <c r="AB239" s="32">
        <f>VLOOKUP($A239,'[3]Congest May01-Oct01'!$A$1:$I$65536,COLUMN('[3]Congest May01-Oct01'!E$1:E$65536),FALSE)-VLOOKUP($E239,'[3]Congest May01-Oct01'!$A$1:$I$65536,COLUMN('[3]Congest May01-Oct01'!E$1:E$65536),FALSE)</f>
        <v>-47.3700000000008</v>
      </c>
      <c r="AC239" s="32">
        <f>VLOOKUP($A239,'[3]Congest May01-Oct01'!$A$1:$I$65536,COLUMN('[3]Congest May01-Oct01'!F$1:F$65536),FALSE)-VLOOKUP($E239,'[3]Congest May01-Oct01'!$A$1:$I$65536,COLUMN('[3]Congest May01-Oct01'!F$1:F$65536),FALSE)</f>
        <v>-13.049999999999727</v>
      </c>
      <c r="AD239" s="32">
        <f>VLOOKUP($A239,'[3]Congest May01-Oct01'!$A$1:$I$65536,COLUMN('[3]Congest May01-Oct01'!G$1:G$65536),FALSE)-VLOOKUP($E239,'[3]Congest May01-Oct01'!$A$1:$I$65536,COLUMN('[3]Congest May01-Oct01'!G$1:G$65536),FALSE)</f>
        <v>55.78000000000111</v>
      </c>
      <c r="AE239" s="19">
        <f>VLOOKUP($A239,'[3]Congest May01-Oct01'!$A$1:$I$65536,COLUMN('[3]Congest May01-Oct01'!H$1:H$65536),FALSE)-VLOOKUP($E239,'[3]Congest May01-Oct01'!$A$1:$I$65536,COLUMN('[3]Congest May01-Oct01'!H$1:H$65536),FALSE)</f>
        <v>30.269999999999982</v>
      </c>
      <c r="AF239" s="19">
        <f>VLOOKUP($A239,'[3]Congest May01-Oct01'!$A$1:$I$65536,COLUMN('[3]Congest May01-Oct01'!I$1:I$65536),FALSE)-VLOOKUP($E239,'[3]Congest May01-Oct01'!$A$1:$I$65536,COLUMN('[3]Congest May01-Oct01'!I$1:I$65536),FALSE)</f>
        <v>2.8600000000000136</v>
      </c>
      <c r="AG239" s="34">
        <f>SUM(S239:AD239)</f>
        <v>951.37999999999806</v>
      </c>
      <c r="AI239" s="34">
        <f t="shared" ref="AI239:AI244" si="27">+AP239</f>
        <v>-405.31999999999243</v>
      </c>
      <c r="AJ239" s="32">
        <f t="shared" ref="AJ239:AJ244" si="28">2*AG239</f>
        <v>1902.7599999999961</v>
      </c>
      <c r="AK239" s="32">
        <f>+AJ239-AI239</f>
        <v>2308.0799999999886</v>
      </c>
      <c r="AL239" s="32"/>
      <c r="AM239" s="32">
        <f>+VLOOKUP($E239,[2]ACP!$A$1:$BE$65536,47,FALSE)-VLOOKUP($A239,[2]ACP!$A$1:$BE$65536,47,FALSE)</f>
        <v>1128.4199999999983</v>
      </c>
      <c r="AN239" s="32">
        <f>+VLOOKUP($E239,[2]ACP!$A$1:$BE$65536,48,FALSE)-VLOOKUP($A239,[2]ACP!$A$1:$BE$65536,48,FALSE)</f>
        <v>-92.220000000001164</v>
      </c>
      <c r="AO239" s="32">
        <f>+VLOOKUP($E239,[2]ACP!$A$1:$BE$65536,56,FALSE)-VLOOKUP($A239,[2]ACP!$A$1:$BE$65536,56,FALSE)</f>
        <v>177.4800000000032</v>
      </c>
      <c r="AP239" s="32">
        <f>+VLOOKUP($E239,[2]ACP!$A$1:$BE$65536,57,FALSE)-VLOOKUP($A239,[2]ACP!$A$1:$BE$65536,57,FALSE)</f>
        <v>-405.31999999999243</v>
      </c>
      <c r="AQ239" s="32">
        <v>0.39999999999918145</v>
      </c>
      <c r="AR239" s="32">
        <f>+VLOOKUP($E239,[2]ACP!$A$1:$BE$65536,53,FALSE)-VLOOKUP($A239,[2]ACP!$A$1:$BE$65536,53,FALSE)</f>
        <v>59.740000000000236</v>
      </c>
      <c r="AS239" s="32">
        <f>+VLOOKUP($E239,[2]ACP!$A$1:$BE$65536,25,FALSE)-VLOOKUP($A239,[2]ACP!$A$1:$BE$65536,25,FALSE)</f>
        <v>483.92399999999179</v>
      </c>
      <c r="AT239" s="32">
        <f>+VLOOKUP($E239,[2]ACP!$A$1:$BE$65536,19,FALSE)-VLOOKUP($A239,[2]ACP!$A$1:$BE$65536,19,FALSE)</f>
        <v>-1882.3440000000046</v>
      </c>
    </row>
    <row r="240" spans="1:46" x14ac:dyDescent="0.25">
      <c r="A240" s="48">
        <v>23535</v>
      </c>
      <c r="B240" s="65" t="str">
        <f>+VLOOKUP(A240,'[3]Congest May01-Oct01'!$A$1:$B$65536,2,FALSE)</f>
        <v>RAVENSWOOD___3</v>
      </c>
      <c r="C240" s="48" t="str">
        <f>+VLOOKUP(A240,[3]Congest!$A$1:$C$65536,3,FALSE)</f>
        <v>N.Y.C.</v>
      </c>
      <c r="D240" s="48"/>
      <c r="E240" s="65">
        <v>23524</v>
      </c>
      <c r="F240" s="65" t="str">
        <f>+VLOOKUP(E240,'[3]Congest May01-Oct01'!$A$1:$B$65536,2,FALSE)</f>
        <v>EAST RIVER___7</v>
      </c>
      <c r="G240" s="48" t="str">
        <f>+VLOOKUP(E240,[3]Congest!$A$1:$C$65536,3,FALSE)</f>
        <v>N.Y.C.</v>
      </c>
      <c r="H240" s="49">
        <v>5</v>
      </c>
      <c r="I240" s="9"/>
      <c r="J240" s="7"/>
      <c r="O240" s="59">
        <f>VLOOKUP($A240,'[3]Congest May00-Oct00'!$A$1:$I$65536,COLUMN('[3]Congest May00-Oct00'!D$1:D$65536),FALSE)-VLOOKUP($E240,'[3]Congest May00-Oct00'!$A$1:$I$65536,COLUMN('[3]Congest May00-Oct00'!D$1:D$65536),FALSE)</f>
        <v>0</v>
      </c>
      <c r="P240" s="32">
        <f>VLOOKUP($A240,'[3]Congest May00-Oct00'!$A$1:$I$65536,COLUMN('[3]Congest May00-Oct00'!E$1:E$65536),FALSE)-VLOOKUP($E240,'[3]Congest May00-Oct00'!$A$1:$I$65536,COLUMN('[3]Congest May00-Oct00'!E$1:E$65536),FALSE)</f>
        <v>-5.1599999999962165</v>
      </c>
      <c r="Q240" s="32">
        <f>VLOOKUP($A240,'[3]Congest May00-Oct00'!$A$1:$I$65536,COLUMN('[3]Congest May00-Oct00'!F$1:F$65536),FALSE)-VLOOKUP($E240,'[3]Congest May00-Oct00'!$A$1:$I$65536,COLUMN('[3]Congest May00-Oct00'!F$1:F$65536),FALSE)</f>
        <v>-0.94999999999890861</v>
      </c>
      <c r="R240" s="32">
        <f>VLOOKUP($A240,'[3]Congest May00-Oct00'!$A$1:$I$65536,COLUMN('[3]Congest May00-Oct00'!G$1:G$65536),FALSE)-VLOOKUP($E240,'[3]Congest May00-Oct00'!$A$1:$I$65536,COLUMN('[3]Congest May00-Oct00'!G$1:G$65536),FALSE)</f>
        <v>-0.73000000000138243</v>
      </c>
      <c r="S240" s="32">
        <f>VLOOKUP($A240,'[3]Congest May00-Oct00'!$A$1:$I$65536,COLUMN('[3]Congest May00-Oct00'!H$1:H$65536),FALSE)-VLOOKUP($E240,'[3]Congest May00-Oct00'!$A$1:$I$65536,COLUMN('[3]Congest May00-Oct00'!H$1:H$65536),FALSE)</f>
        <v>0.39999999999918145</v>
      </c>
      <c r="T240" s="32">
        <f>VLOOKUP($A240,'[3]Congest May00-Oct00'!$A$1:$I$65536,COLUMN('[3]Congest May00-Oct00'!I$1:I$65536),FALSE)-VLOOKUP($E240,'[3]Congest May00-Oct00'!$A$1:$I$65536,COLUMN('[3]Congest May00-Oct00'!I$1:I$65536),FALSE)</f>
        <v>1.5</v>
      </c>
      <c r="U240" s="32">
        <f>VLOOKUP($A240,'[3]Congest Nov00-Apr01'!$A$1:$I$65536,COLUMN('[3]Congest Nov00-Apr01'!D$1:D$65536),FALSE)-VLOOKUP($E240,'[3]Congest Nov00-Apr01'!$A$1:$I$65536,COLUMN('[3]Congest Nov00-Apr01'!D$1:D$65536),FALSE)</f>
        <v>3.7900000000004184</v>
      </c>
      <c r="V240" s="32">
        <f>VLOOKUP($A240,'[3]Congest Nov00-Apr01'!$A$1:$I$65536,COLUMN('[3]Congest Nov00-Apr01'!E$1:E$65536),FALSE)-VLOOKUP($E240,'[3]Congest Nov00-Apr01'!$A$1:$I$65536,COLUMN('[3]Congest Nov00-Apr01'!E$1:E$65536),FALSE)</f>
        <v>61.029999999999973</v>
      </c>
      <c r="W240" s="32">
        <f>VLOOKUP($A240,'[3]Congest Nov00-Apr01'!$A$1:$I$65536,COLUMN('[3]Congest Nov00-Apr01'!F$1:F$65536),FALSE)-VLOOKUP($E240,'[3]Congest Nov00-Apr01'!$A$1:$I$65536,COLUMN('[3]Congest Nov00-Apr01'!F$1:F$65536),FALSE)</f>
        <v>1289.1300000000006</v>
      </c>
      <c r="X240" s="32">
        <f>VLOOKUP($A240,'[3]Congest Nov00-Apr01'!$A$1:$I$65536,COLUMN('[3]Congest Nov00-Apr01'!G$1:G$65536),FALSE)-VLOOKUP($E240,'[3]Congest Nov00-Apr01'!$A$1:$I$65536,COLUMN('[3]Congest Nov00-Apr01'!G$1:G$65536),FALSE)</f>
        <v>-84.400000000000546</v>
      </c>
      <c r="Y240" s="32">
        <f>VLOOKUP($A240,'[3]Congest Nov00-Apr01'!$A$1:$I$65536,COLUMN('[3]Congest Nov00-Apr01'!H$1:H$65536),FALSE)-VLOOKUP($E240,'[3]Congest Nov00-Apr01'!$A$1:$I$65536,COLUMN('[3]Congest Nov00-Apr01'!H$1:H$65536),FALSE)</f>
        <v>85.699999999997999</v>
      </c>
      <c r="Z240" s="32">
        <f>VLOOKUP($A240,'[3]Congest Nov00-Apr01'!$A$1:$I$65536,COLUMN('[3]Congest Nov00-Apr01'!I$1:I$65536),FALSE)-VLOOKUP($E240,'[3]Congest Nov00-Apr01'!$A$1:$I$65536,COLUMN('[3]Congest Nov00-Apr01'!I$1:I$65536),FALSE)</f>
        <v>945.05000000000018</v>
      </c>
      <c r="AA240" s="32">
        <f>VLOOKUP($A240,'[3]Congest May01-Oct01'!$A$1:$I$65536,COLUMN('[3]Congest May01-Oct01'!D$1:D$65536),FALSE)-VLOOKUP($E240,'[3]Congest May01-Oct01'!$A$1:$I$65536,COLUMN('[3]Congest May01-Oct01'!D$1:D$65536),FALSE)</f>
        <v>-121.89999999999964</v>
      </c>
      <c r="AB240" s="32">
        <f>VLOOKUP($A240,'[3]Congest May01-Oct01'!$A$1:$I$65536,COLUMN('[3]Congest May01-Oct01'!E$1:E$65536),FALSE)-VLOOKUP($E240,'[3]Congest May01-Oct01'!$A$1:$I$65536,COLUMN('[3]Congest May01-Oct01'!E$1:E$65536),FALSE)</f>
        <v>-47.720000000000255</v>
      </c>
      <c r="AC240" s="32">
        <f>VLOOKUP($A240,'[3]Congest May01-Oct01'!$A$1:$I$65536,COLUMN('[3]Congest May01-Oct01'!F$1:F$65536),FALSE)-VLOOKUP($E240,'[3]Congest May01-Oct01'!$A$1:$I$65536,COLUMN('[3]Congest May01-Oct01'!F$1:F$65536),FALSE)</f>
        <v>-12.969999999999345</v>
      </c>
      <c r="AD240" s="32">
        <f>VLOOKUP($A240,'[3]Congest May01-Oct01'!$A$1:$I$65536,COLUMN('[3]Congest May01-Oct01'!G$1:G$65536),FALSE)-VLOOKUP($E240,'[3]Congest May01-Oct01'!$A$1:$I$65536,COLUMN('[3]Congest May01-Oct01'!G$1:G$65536),FALSE)</f>
        <v>55.950000000001182</v>
      </c>
      <c r="AE240" s="19">
        <f>VLOOKUP($A240,'[3]Congest May01-Oct01'!$A$1:$I$65536,COLUMN('[3]Congest May01-Oct01'!H$1:H$65536),FALSE)-VLOOKUP($E240,'[3]Congest May01-Oct01'!$A$1:$I$65536,COLUMN('[3]Congest May01-Oct01'!H$1:H$65536),FALSE)</f>
        <v>30.730000000000018</v>
      </c>
      <c r="AF240" s="19">
        <f>VLOOKUP($A240,'[3]Congest May01-Oct01'!$A$1:$I$65536,COLUMN('[3]Congest May01-Oct01'!I$1:I$65536),FALSE)-VLOOKUP($E240,'[3]Congest May01-Oct01'!$A$1:$I$65536,COLUMN('[3]Congest May01-Oct01'!I$1:I$65536),FALSE)</f>
        <v>2.8600000000000136</v>
      </c>
      <c r="AG240" s="34">
        <f t="shared" si="24"/>
        <v>2175.56</v>
      </c>
      <c r="AI240" s="34">
        <f t="shared" si="27"/>
        <v>-819.22999999999593</v>
      </c>
      <c r="AJ240" s="32">
        <f t="shared" si="28"/>
        <v>4351.12</v>
      </c>
      <c r="AK240" s="32">
        <f t="shared" si="26"/>
        <v>5170.3499999999958</v>
      </c>
      <c r="AL240" s="32"/>
      <c r="AM240" s="32">
        <f>+VLOOKUP($E240,[2]ACP!$A$1:$BE$65536,47,FALSE)-VLOOKUP($A240,[2]ACP!$A$1:$BE$65536,47,FALSE)</f>
        <v>1287.8399999999965</v>
      </c>
      <c r="AN240" s="32">
        <f>+VLOOKUP($E240,[2]ACP!$A$1:$BE$65536,48,FALSE)-VLOOKUP($A240,[2]ACP!$A$1:$BE$65536,48,FALSE)</f>
        <v>-14.149999999994179</v>
      </c>
      <c r="AO240" s="32">
        <f>+VLOOKUP($E240,[2]ACP!$A$1:$BE$65536,56,FALSE)-VLOOKUP($A240,[2]ACP!$A$1:$BE$65536,56,FALSE)</f>
        <v>82.220000000001164</v>
      </c>
      <c r="AP240" s="32">
        <f>+VLOOKUP($E240,[2]ACP!$A$1:$BE$65536,57,FALSE)-VLOOKUP($A240,[2]ACP!$A$1:$BE$65536,57,FALSE)</f>
        <v>-819.22999999999593</v>
      </c>
      <c r="AQ240" s="32">
        <v>0.39999999999918145</v>
      </c>
      <c r="AR240" s="32">
        <f>+VLOOKUP($E240,[2]ACP!$A$1:$BE$65536,53,FALSE)-VLOOKUP($A240,[2]ACP!$A$1:$BE$65536,53,FALSE)</f>
        <v>69.910000000000309</v>
      </c>
      <c r="AS240" s="32">
        <f>+VLOOKUP($E240,[2]ACP!$A$1:$BE$65536,25,FALSE)-VLOOKUP($A240,[2]ACP!$A$1:$BE$65536,25,FALSE)</f>
        <v>-73.27200000000812</v>
      </c>
      <c r="AT240" s="32">
        <f>+VLOOKUP($E240,[2]ACP!$A$1:$BE$65536,19,FALSE)-VLOOKUP($A240,[2]ACP!$A$1:$BE$65536,19,FALSE)</f>
        <v>338.16000000000349</v>
      </c>
    </row>
    <row r="241" spans="1:46" x14ac:dyDescent="0.25">
      <c r="A241" s="48">
        <v>23535</v>
      </c>
      <c r="B241" s="65" t="str">
        <f>+VLOOKUP(A241,'[3]Congest May01-Oct01'!$A$1:$B$65536,2,FALSE)</f>
        <v>RAVENSWOOD___3</v>
      </c>
      <c r="C241" s="48" t="str">
        <f>+VLOOKUP(A241,[3]Congest!$A$1:$C$65536,3,FALSE)</f>
        <v>N.Y.C.</v>
      </c>
      <c r="D241" s="48"/>
      <c r="E241" s="65">
        <v>23540</v>
      </c>
      <c r="F241" s="65" t="str">
        <f>+VLOOKUP(E241,'[3]Congest May01-Oct01'!$A$1:$B$65536,2,FALSE)</f>
        <v>HUDSON AVE_GT_4</v>
      </c>
      <c r="G241" s="48" t="str">
        <f>+VLOOKUP(E241,[3]Congest!$A$1:$C$65536,3,FALSE)</f>
        <v>N.Y.C.</v>
      </c>
      <c r="H241" s="49">
        <v>5</v>
      </c>
      <c r="I241" s="9"/>
      <c r="J241" s="7"/>
      <c r="O241" s="59">
        <f>VLOOKUP($A241,'[3]Congest May00-Oct00'!$A$1:$I$65536,COLUMN('[3]Congest May00-Oct00'!D$1:D$65536),FALSE)-VLOOKUP($E241,'[3]Congest May00-Oct00'!$A$1:$I$65536,COLUMN('[3]Congest May00-Oct00'!D$1:D$65536),FALSE)</f>
        <v>0</v>
      </c>
      <c r="P241" s="32">
        <f>VLOOKUP($A241,'[3]Congest May00-Oct00'!$A$1:$I$65536,COLUMN('[3]Congest May00-Oct00'!E$1:E$65536),FALSE)-VLOOKUP($E241,'[3]Congest May00-Oct00'!$A$1:$I$65536,COLUMN('[3]Congest May00-Oct00'!E$1:E$65536),FALSE)</f>
        <v>-5.1599999999962165</v>
      </c>
      <c r="Q241" s="32">
        <f>VLOOKUP($A241,'[3]Congest May00-Oct00'!$A$1:$I$65536,COLUMN('[3]Congest May00-Oct00'!F$1:F$65536),FALSE)-VLOOKUP($E241,'[3]Congest May00-Oct00'!$A$1:$I$65536,COLUMN('[3]Congest May00-Oct00'!F$1:F$65536),FALSE)</f>
        <v>-0.94999999999890861</v>
      </c>
      <c r="R241" s="32">
        <f>VLOOKUP($A241,'[3]Congest May00-Oct00'!$A$1:$I$65536,COLUMN('[3]Congest May00-Oct00'!G$1:G$65536),FALSE)-VLOOKUP($E241,'[3]Congest May00-Oct00'!$A$1:$I$65536,COLUMN('[3]Congest May00-Oct00'!G$1:G$65536),FALSE)</f>
        <v>-0.73000000000138243</v>
      </c>
      <c r="S241" s="32">
        <f>VLOOKUP($A241,'[3]Congest May00-Oct00'!$A$1:$I$65536,COLUMN('[3]Congest May00-Oct00'!H$1:H$65536),FALSE)-VLOOKUP($E241,'[3]Congest May00-Oct00'!$A$1:$I$65536,COLUMN('[3]Congest May00-Oct00'!H$1:H$65536),FALSE)</f>
        <v>0.39999999999918145</v>
      </c>
      <c r="T241" s="32">
        <f>VLOOKUP($A241,'[3]Congest May00-Oct00'!$A$1:$I$65536,COLUMN('[3]Congest May00-Oct00'!I$1:I$65536),FALSE)-VLOOKUP($E241,'[3]Congest May00-Oct00'!$A$1:$I$65536,COLUMN('[3]Congest May00-Oct00'!I$1:I$65536),FALSE)</f>
        <v>1.5</v>
      </c>
      <c r="U241" s="32">
        <f>VLOOKUP($A241,'[3]Congest Nov00-Apr01'!$A$1:$I$65536,COLUMN('[3]Congest Nov00-Apr01'!D$1:D$65536),FALSE)-VLOOKUP($E241,'[3]Congest Nov00-Apr01'!$A$1:$I$65536,COLUMN('[3]Congest Nov00-Apr01'!D$1:D$65536),FALSE)</f>
        <v>3.8400000000001455</v>
      </c>
      <c r="V241" s="32">
        <f>VLOOKUP($A241,'[3]Congest Nov00-Apr01'!$A$1:$I$65536,COLUMN('[3]Congest Nov00-Apr01'!E$1:E$65536),FALSE)-VLOOKUP($E241,'[3]Congest Nov00-Apr01'!$A$1:$I$65536,COLUMN('[3]Congest Nov00-Apr01'!E$1:E$65536),FALSE)</f>
        <v>60.870000000000118</v>
      </c>
      <c r="W241" s="32">
        <f>VLOOKUP($A241,'[3]Congest Nov00-Apr01'!$A$1:$I$65536,COLUMN('[3]Congest Nov00-Apr01'!F$1:F$65536),FALSE)-VLOOKUP($E241,'[3]Congest Nov00-Apr01'!$A$1:$I$65536,COLUMN('[3]Congest Nov00-Apr01'!F$1:F$65536),FALSE)</f>
        <v>1290.2200000000007</v>
      </c>
      <c r="X241" s="32">
        <f>VLOOKUP($A241,'[3]Congest Nov00-Apr01'!$A$1:$I$65536,COLUMN('[3]Congest Nov00-Apr01'!G$1:G$65536),FALSE)-VLOOKUP($E241,'[3]Congest Nov00-Apr01'!$A$1:$I$65536,COLUMN('[3]Congest Nov00-Apr01'!G$1:G$65536),FALSE)</f>
        <v>-75.110000000000127</v>
      </c>
      <c r="Y241" s="32">
        <f>VLOOKUP($A241,'[3]Congest Nov00-Apr01'!$A$1:$I$65536,COLUMN('[3]Congest Nov00-Apr01'!H$1:H$65536),FALSE)-VLOOKUP($E241,'[3]Congest Nov00-Apr01'!$A$1:$I$65536,COLUMN('[3]Congest Nov00-Apr01'!H$1:H$65536),FALSE)</f>
        <v>83.919999999997344</v>
      </c>
      <c r="Z241" s="32">
        <f>VLOOKUP($A241,'[3]Congest Nov00-Apr01'!$A$1:$I$65536,COLUMN('[3]Congest Nov00-Apr01'!I$1:I$65536),FALSE)-VLOOKUP($E241,'[3]Congest Nov00-Apr01'!$A$1:$I$65536,COLUMN('[3]Congest Nov00-Apr01'!I$1:I$65536),FALSE)</f>
        <v>-272.59000000000106</v>
      </c>
      <c r="AA241" s="32">
        <f>VLOOKUP($A241,'[3]Congest May01-Oct01'!$A$1:$I$65536,COLUMN('[3]Congest May01-Oct01'!D$1:D$65536),FALSE)-VLOOKUP($E241,'[3]Congest May01-Oct01'!$A$1:$I$65536,COLUMN('[3]Congest May01-Oct01'!D$1:D$65536),FALSE)</f>
        <v>-121.84999999999945</v>
      </c>
      <c r="AB241" s="32">
        <f>VLOOKUP($A241,'[3]Congest May01-Oct01'!$A$1:$I$65536,COLUMN('[3]Congest May01-Oct01'!E$1:E$65536),FALSE)-VLOOKUP($E241,'[3]Congest May01-Oct01'!$A$1:$I$65536,COLUMN('[3]Congest May01-Oct01'!E$1:E$65536),FALSE)</f>
        <v>-47.3700000000008</v>
      </c>
      <c r="AC241" s="32">
        <f>VLOOKUP($A241,'[3]Congest May01-Oct01'!$A$1:$I$65536,COLUMN('[3]Congest May01-Oct01'!F$1:F$65536),FALSE)-VLOOKUP($E241,'[3]Congest May01-Oct01'!$A$1:$I$65536,COLUMN('[3]Congest May01-Oct01'!F$1:F$65536),FALSE)</f>
        <v>-13.049999999999727</v>
      </c>
      <c r="AD241" s="32">
        <f>VLOOKUP($A241,'[3]Congest May01-Oct01'!$A$1:$I$65536,COLUMN('[3]Congest May01-Oct01'!G$1:G$65536),FALSE)-VLOOKUP($E241,'[3]Congest May01-Oct01'!$A$1:$I$65536,COLUMN('[3]Congest May01-Oct01'!G$1:G$65536),FALSE)</f>
        <v>55.78000000000111</v>
      </c>
      <c r="AE241" s="19">
        <f>VLOOKUP($A241,'[3]Congest May01-Oct01'!$A$1:$I$65536,COLUMN('[3]Congest May01-Oct01'!H$1:H$65536),FALSE)-VLOOKUP($E241,'[3]Congest May01-Oct01'!$A$1:$I$65536,COLUMN('[3]Congest May01-Oct01'!H$1:H$65536),FALSE)</f>
        <v>30.269999999999982</v>
      </c>
      <c r="AF241" s="19">
        <f>VLOOKUP($A241,'[3]Congest May01-Oct01'!$A$1:$I$65536,COLUMN('[3]Congest May01-Oct01'!I$1:I$65536),FALSE)-VLOOKUP($E241,'[3]Congest May01-Oct01'!$A$1:$I$65536,COLUMN('[3]Congest May01-Oct01'!I$1:I$65536),FALSE)</f>
        <v>2.8600000000000136</v>
      </c>
      <c r="AG241" s="34">
        <f t="shared" si="24"/>
        <v>966.55999999999744</v>
      </c>
      <c r="AI241" s="34">
        <f t="shared" si="27"/>
        <v>-692.5</v>
      </c>
      <c r="AJ241" s="32">
        <f t="shared" si="28"/>
        <v>1933.1199999999949</v>
      </c>
      <c r="AK241" s="32">
        <f t="shared" si="26"/>
        <v>2625.6199999999949</v>
      </c>
      <c r="AL241" s="32"/>
      <c r="AM241" s="32">
        <f>+VLOOKUP($E241,[2]ACP!$A$1:$BE$65536,47,FALSE)-VLOOKUP($A241,[2]ACP!$A$1:$BE$65536,47,FALSE)</f>
        <v>1010.9400000000023</v>
      </c>
      <c r="AN241" s="32">
        <f>+VLOOKUP($E241,[2]ACP!$A$1:$BE$65536,48,FALSE)-VLOOKUP($A241,[2]ACP!$A$1:$BE$65536,48,FALSE)</f>
        <v>-38.439999999973224</v>
      </c>
      <c r="AO241" s="32">
        <f>+VLOOKUP($E241,[2]ACP!$A$1:$BE$65536,56,FALSE)-VLOOKUP($A241,[2]ACP!$A$1:$BE$65536,56,FALSE)</f>
        <v>42.67000000000553</v>
      </c>
      <c r="AP241" s="32">
        <f>+VLOOKUP($E241,[2]ACP!$A$1:$BE$65536,57,FALSE)-VLOOKUP($A241,[2]ACP!$A$1:$BE$65536,57,FALSE)</f>
        <v>-692.5</v>
      </c>
      <c r="AQ241" s="32">
        <v>0.39999999999918145</v>
      </c>
      <c r="AR241" s="32">
        <f>+VLOOKUP($E241,[2]ACP!$A$1:$BE$65536,53,FALSE)-VLOOKUP($A241,[2]ACP!$A$1:$BE$65536,53,FALSE)</f>
        <v>55.580000000000382</v>
      </c>
      <c r="AS241" s="32">
        <f>+VLOOKUP($E241,[2]ACP!$A$1:$BE$65536,25,FALSE)-VLOOKUP($A241,[2]ACP!$A$1:$BE$65536,25,FALSE)</f>
        <v>-125.98800000000847</v>
      </c>
      <c r="AT241" s="32">
        <f>+VLOOKUP($E241,[2]ACP!$A$1:$BE$65536,19,FALSE)-VLOOKUP($A241,[2]ACP!$A$1:$BE$65536,19,FALSE)</f>
        <v>138.68400000000111</v>
      </c>
    </row>
    <row r="242" spans="1:46" x14ac:dyDescent="0.25">
      <c r="A242" s="48">
        <v>23575</v>
      </c>
      <c r="B242" s="65" t="str">
        <f>+VLOOKUP(A242,'[3]Congest May01-Oct01'!$A$1:$B$65536,2,FALSE)</f>
        <v>NINE_MILE_1</v>
      </c>
      <c r="C242" s="48" t="str">
        <f>+VLOOKUP(A242,[3]Congest!$A$1:$C$65536,3,FALSE)</f>
        <v>CENTRL</v>
      </c>
      <c r="D242" s="48"/>
      <c r="E242" s="65">
        <v>23606</v>
      </c>
      <c r="F242" s="65" t="str">
        <f>+VLOOKUP(E242,'[3]Congest May01-Oct01'!$A$1:$B$65536,2,FALSE)</f>
        <v>OSWEGO___5</v>
      </c>
      <c r="G242" s="48" t="str">
        <f>+VLOOKUP(E242,[3]Congest!$A$1:$C$65536,3,FALSE)</f>
        <v>CENTRL</v>
      </c>
      <c r="H242" s="49">
        <v>1</v>
      </c>
      <c r="I242" s="9"/>
      <c r="J242" s="7"/>
      <c r="O242" s="59">
        <f>VLOOKUP($A242,'[3]Congest May00-Oct00'!$A$1:$I$65536,COLUMN('[3]Congest May00-Oct00'!D$1:D$65536),FALSE)-VLOOKUP($E242,'[3]Congest May00-Oct00'!$A$1:$I$65536,COLUMN('[3]Congest May00-Oct00'!D$1:D$65536),FALSE)</f>
        <v>1892.29</v>
      </c>
      <c r="P242" s="32">
        <f>VLOOKUP($A242,'[3]Congest May00-Oct00'!$A$1:$I$65536,COLUMN('[3]Congest May00-Oct00'!E$1:E$65536),FALSE)-VLOOKUP($E242,'[3]Congest May00-Oct00'!$A$1:$I$65536,COLUMN('[3]Congest May00-Oct00'!E$1:E$65536),FALSE)</f>
        <v>153.36000000000013</v>
      </c>
      <c r="Q242" s="32">
        <f>VLOOKUP($A242,'[3]Congest May00-Oct00'!$A$1:$I$65536,COLUMN('[3]Congest May00-Oct00'!F$1:F$65536),FALSE)-VLOOKUP($E242,'[3]Congest May00-Oct00'!$A$1:$I$65536,COLUMN('[3]Congest May00-Oct00'!F$1:F$65536),FALSE)</f>
        <v>8234.57</v>
      </c>
      <c r="R242" s="32">
        <f>VLOOKUP($A242,'[3]Congest May00-Oct00'!$A$1:$I$65536,COLUMN('[3]Congest May00-Oct00'!G$1:G$65536),FALSE)-VLOOKUP($E242,'[3]Congest May00-Oct00'!$A$1:$I$65536,COLUMN('[3]Congest May00-Oct00'!G$1:G$65536),FALSE)</f>
        <v>2225.79</v>
      </c>
      <c r="S242" s="32">
        <f>VLOOKUP($A242,'[3]Congest May00-Oct00'!$A$1:$I$65536,COLUMN('[3]Congest May00-Oct00'!H$1:H$65536),FALSE)-VLOOKUP($E242,'[3]Congest May00-Oct00'!$A$1:$I$65536,COLUMN('[3]Congest May00-Oct00'!H$1:H$65536),FALSE)</f>
        <v>22.210000000000022</v>
      </c>
      <c r="T242" s="32">
        <f>VLOOKUP($A242,'[3]Congest May00-Oct00'!$A$1:$I$65536,COLUMN('[3]Congest May00-Oct00'!I$1:I$65536),FALSE)-VLOOKUP($E242,'[3]Congest May00-Oct00'!$A$1:$I$65536,COLUMN('[3]Congest May00-Oct00'!I$1:I$65536),FALSE)</f>
        <v>2526.41</v>
      </c>
      <c r="U242" s="32">
        <f>VLOOKUP($A242,'[3]Congest Nov00-Apr01'!$A$1:$I$65536,COLUMN('[3]Congest Nov00-Apr01'!D$1:D$65536),FALSE)-VLOOKUP($E242,'[3]Congest Nov00-Apr01'!$A$1:$I$65536,COLUMN('[3]Congest Nov00-Apr01'!D$1:D$65536),FALSE)</f>
        <v>20.329999999999984</v>
      </c>
      <c r="V242" s="32">
        <f>VLOOKUP($A242,'[3]Congest Nov00-Apr01'!$A$1:$I$65536,COLUMN('[3]Congest Nov00-Apr01'!E$1:E$65536),FALSE)-VLOOKUP($E242,'[3]Congest Nov00-Apr01'!$A$1:$I$65536,COLUMN('[3]Congest Nov00-Apr01'!E$1:E$65536),FALSE)</f>
        <v>416.24</v>
      </c>
      <c r="W242" s="32">
        <f>VLOOKUP($A242,'[3]Congest Nov00-Apr01'!$A$1:$I$65536,COLUMN('[3]Congest Nov00-Apr01'!F$1:F$65536),FALSE)-VLOOKUP($E242,'[3]Congest Nov00-Apr01'!$A$1:$I$65536,COLUMN('[3]Congest Nov00-Apr01'!F$1:F$65536),FALSE)</f>
        <v>25.100000000000051</v>
      </c>
      <c r="X242" s="32">
        <f>VLOOKUP($A242,'[3]Congest Nov00-Apr01'!$A$1:$I$65536,COLUMN('[3]Congest Nov00-Apr01'!G$1:G$65536),FALSE)-VLOOKUP($E242,'[3]Congest Nov00-Apr01'!$A$1:$I$65536,COLUMN('[3]Congest Nov00-Apr01'!G$1:G$65536),FALSE)</f>
        <v>73.139999999999986</v>
      </c>
      <c r="Y242" s="32">
        <f>VLOOKUP($A242,'[3]Congest Nov00-Apr01'!$A$1:$I$65536,COLUMN('[3]Congest Nov00-Apr01'!H$1:H$65536),FALSE)-VLOOKUP($E242,'[3]Congest Nov00-Apr01'!$A$1:$I$65536,COLUMN('[3]Congest Nov00-Apr01'!H$1:H$65536),FALSE)</f>
        <v>17.27000000000001</v>
      </c>
      <c r="Z242" s="32">
        <f>VLOOKUP($A242,'[3]Congest Nov00-Apr01'!$A$1:$I$65536,COLUMN('[3]Congest Nov00-Apr01'!I$1:I$65536),FALSE)-VLOOKUP($E242,'[3]Congest Nov00-Apr01'!$A$1:$I$65536,COLUMN('[3]Congest Nov00-Apr01'!I$1:I$65536),FALSE)</f>
        <v>3.2200000000000024</v>
      </c>
      <c r="AA242" s="32">
        <f>VLOOKUP($A242,'[3]Congest May01-Oct01'!$A$1:$I$65536,COLUMN('[3]Congest May01-Oct01'!D$1:D$65536),FALSE)-VLOOKUP($E242,'[3]Congest May01-Oct01'!$A$1:$I$65536,COLUMN('[3]Congest May01-Oct01'!D$1:D$65536),FALSE)</f>
        <v>12.410000000000011</v>
      </c>
      <c r="AB242" s="32">
        <f>VLOOKUP($A242,'[3]Congest May01-Oct01'!$A$1:$I$65536,COLUMN('[3]Congest May01-Oct01'!E$1:E$65536),FALSE)-VLOOKUP($E242,'[3]Congest May01-Oct01'!$A$1:$I$65536,COLUMN('[3]Congest May01-Oct01'!E$1:E$65536),FALSE)</f>
        <v>376.5200000000001</v>
      </c>
      <c r="AC242" s="32">
        <f>VLOOKUP($A242,'[3]Congest May01-Oct01'!$A$1:$I$65536,COLUMN('[3]Congest May01-Oct01'!F$1:F$65536),FALSE)-VLOOKUP($E242,'[3]Congest May01-Oct01'!$A$1:$I$65536,COLUMN('[3]Congest May01-Oct01'!F$1:F$65536),FALSE)</f>
        <v>3.0999999999999979</v>
      </c>
      <c r="AD242" s="32">
        <f>VLOOKUP($A242,'[3]Congest May01-Oct01'!$A$1:$I$65536,COLUMN('[3]Congest May01-Oct01'!G$1:G$65536),FALSE)-VLOOKUP($E242,'[3]Congest May01-Oct01'!$A$1:$I$65536,COLUMN('[3]Congest May01-Oct01'!G$1:G$65536),FALSE)</f>
        <v>13.38000000000001</v>
      </c>
      <c r="AE242" s="19">
        <f>VLOOKUP($A242,'[3]Congest May01-Oct01'!$A$1:$I$65536,COLUMN('[3]Congest May01-Oct01'!H$1:H$65536),FALSE)-VLOOKUP($E242,'[3]Congest May01-Oct01'!$A$1:$I$65536,COLUMN('[3]Congest May01-Oct01'!H$1:H$65536),FALSE)</f>
        <v>0</v>
      </c>
      <c r="AF242" s="19">
        <f>VLOOKUP($A242,'[3]Congest May01-Oct01'!$A$1:$I$65536,COLUMN('[3]Congest May01-Oct01'!I$1:I$65536),FALSE)-VLOOKUP($E242,'[3]Congest May01-Oct01'!$A$1:$I$65536,COLUMN('[3]Congest May01-Oct01'!I$1:I$65536),FALSE)</f>
        <v>56.120000000000005</v>
      </c>
      <c r="AG242" s="34">
        <f t="shared" si="24"/>
        <v>3509.329999999999</v>
      </c>
      <c r="AI242" s="34">
        <f t="shared" si="27"/>
        <v>1200</v>
      </c>
      <c r="AJ242" s="32">
        <f t="shared" si="28"/>
        <v>7018.659999999998</v>
      </c>
      <c r="AK242" s="32">
        <f t="shared" si="26"/>
        <v>5818.659999999998</v>
      </c>
      <c r="AL242" s="32"/>
      <c r="AM242" s="32">
        <f>+VLOOKUP($E242,[2]ACP!$A$1:$BE$65536,47,FALSE)-VLOOKUP($A242,[2]ACP!$A$1:$BE$65536,47,FALSE)</f>
        <v>8848.6200000000008</v>
      </c>
      <c r="AN242" s="32">
        <f>+VLOOKUP($E242,[2]ACP!$A$1:$BE$65536,48,FALSE)-VLOOKUP($A242,[2]ACP!$A$1:$BE$65536,48,FALSE)</f>
        <v>14355.300000000001</v>
      </c>
      <c r="AO242" s="32">
        <f>+VLOOKUP($E242,[2]ACP!$A$1:$BE$65536,56,FALSE)-VLOOKUP($A242,[2]ACP!$A$1:$BE$65536,56,FALSE)</f>
        <v>600</v>
      </c>
      <c r="AP242" s="32">
        <f>+VLOOKUP($E242,[2]ACP!$A$1:$BE$65536,57,FALSE)-VLOOKUP($A242,[2]ACP!$A$1:$BE$65536,57,FALSE)</f>
        <v>1200</v>
      </c>
      <c r="AQ242" s="32">
        <v>22.21</v>
      </c>
      <c r="AR242" s="32">
        <f>+VLOOKUP($E242,[2]ACP!$A$1:$BE$65536,53,FALSE)-VLOOKUP($A242,[2]ACP!$A$1:$BE$65536,53,FALSE)</f>
        <v>50</v>
      </c>
      <c r="AS242" s="32">
        <f>+VLOOKUP($E242,[2]ACP!$A$1:$BE$65536,25,FALSE)-VLOOKUP($A242,[2]ACP!$A$1:$BE$65536,25,FALSE)</f>
        <v>854.18399999999974</v>
      </c>
      <c r="AT242" s="32">
        <f>+VLOOKUP($E242,[2]ACP!$A$1:$BE$65536,19,FALSE)-VLOOKUP($A242,[2]ACP!$A$1:$BE$65536,19,FALSE)</f>
        <v>419.54399999999987</v>
      </c>
    </row>
    <row r="243" spans="1:46" x14ac:dyDescent="0.25">
      <c r="A243" s="48">
        <v>23606</v>
      </c>
      <c r="B243" s="65" t="str">
        <f>+VLOOKUP(A243,'[3]Congest May01-Oct01'!$A$1:$B$65536,2,FALSE)</f>
        <v>OSWEGO___5</v>
      </c>
      <c r="C243" s="48" t="str">
        <f>+VLOOKUP(A243,[3]Congest!$A$1:$C$65536,3,FALSE)</f>
        <v>CENTRL</v>
      </c>
      <c r="D243" s="48"/>
      <c r="E243" s="65">
        <v>23760</v>
      </c>
      <c r="F243" s="65" t="str">
        <f>+VLOOKUP(E243,'[3]Congest May01-Oct01'!$A$1:$B$65536,2,FALSE)</f>
        <v>NIAGARA____</v>
      </c>
      <c r="G243" s="48" t="str">
        <f>+VLOOKUP(E243,[3]Congest!$A$1:$C$65536,3,FALSE)</f>
        <v>WEST</v>
      </c>
      <c r="H243" s="49">
        <v>40</v>
      </c>
      <c r="I243" s="9"/>
      <c r="J243" s="7"/>
      <c r="O243" s="59">
        <f>VLOOKUP($A243,'[3]Congest May00-Oct00'!$A$1:$I$65536,COLUMN('[3]Congest May00-Oct00'!D$1:D$65536),FALSE)-VLOOKUP($E243,'[3]Congest May00-Oct00'!$A$1:$I$65536,COLUMN('[3]Congest May00-Oct00'!D$1:D$65536),FALSE)</f>
        <v>-306.24999999999989</v>
      </c>
      <c r="P243" s="32">
        <f>VLOOKUP($A243,'[3]Congest May00-Oct00'!$A$1:$I$65536,COLUMN('[3]Congest May00-Oct00'!E$1:E$65536),FALSE)-VLOOKUP($E243,'[3]Congest May00-Oct00'!$A$1:$I$65536,COLUMN('[3]Congest May00-Oct00'!E$1:E$65536),FALSE)</f>
        <v>846.44</v>
      </c>
      <c r="Q243" s="32">
        <f>VLOOKUP($A243,'[3]Congest May00-Oct00'!$A$1:$I$65536,COLUMN('[3]Congest May00-Oct00'!F$1:F$65536),FALSE)-VLOOKUP($E243,'[3]Congest May00-Oct00'!$A$1:$I$65536,COLUMN('[3]Congest May00-Oct00'!F$1:F$65536),FALSE)</f>
        <v>-3106.42</v>
      </c>
      <c r="R243" s="32">
        <f>VLOOKUP($A243,'[3]Congest May00-Oct00'!$A$1:$I$65536,COLUMN('[3]Congest May00-Oct00'!G$1:G$65536),FALSE)-VLOOKUP($E243,'[3]Congest May00-Oct00'!$A$1:$I$65536,COLUMN('[3]Congest May00-Oct00'!G$1:G$65536),FALSE)</f>
        <v>-1045.28</v>
      </c>
      <c r="S243" s="32">
        <f>VLOOKUP($A243,'[3]Congest May00-Oct00'!$A$1:$I$65536,COLUMN('[3]Congest May00-Oct00'!H$1:H$65536),FALSE)-VLOOKUP($E243,'[3]Congest May00-Oct00'!$A$1:$I$65536,COLUMN('[3]Congest May00-Oct00'!H$1:H$65536),FALSE)</f>
        <v>127.02000000000001</v>
      </c>
      <c r="T243" s="32">
        <f>VLOOKUP($A243,'[3]Congest May00-Oct00'!$A$1:$I$65536,COLUMN('[3]Congest May00-Oct00'!I$1:I$65536),FALSE)-VLOOKUP($E243,'[3]Congest May00-Oct00'!$A$1:$I$65536,COLUMN('[3]Congest May00-Oct00'!I$1:I$65536),FALSE)</f>
        <v>-934.26</v>
      </c>
      <c r="U243" s="32">
        <f>VLOOKUP($A243,'[3]Congest Nov00-Apr01'!$A$1:$I$65536,COLUMN('[3]Congest Nov00-Apr01'!D$1:D$65536),FALSE)-VLOOKUP($E243,'[3]Congest Nov00-Apr01'!$A$1:$I$65536,COLUMN('[3]Congest Nov00-Apr01'!D$1:D$65536),FALSE)</f>
        <v>154.44</v>
      </c>
      <c r="V243" s="32">
        <f>VLOOKUP($A243,'[3]Congest Nov00-Apr01'!$A$1:$I$65536,COLUMN('[3]Congest Nov00-Apr01'!E$1:E$65536),FALSE)-VLOOKUP($E243,'[3]Congest Nov00-Apr01'!$A$1:$I$65536,COLUMN('[3]Congest Nov00-Apr01'!E$1:E$65536),FALSE)</f>
        <v>36.97</v>
      </c>
      <c r="W243" s="32">
        <f>VLOOKUP($A243,'[3]Congest Nov00-Apr01'!$A$1:$I$65536,COLUMN('[3]Congest Nov00-Apr01'!F$1:F$65536),FALSE)-VLOOKUP($E243,'[3]Congest Nov00-Apr01'!$A$1:$I$65536,COLUMN('[3]Congest Nov00-Apr01'!F$1:F$65536),FALSE)</f>
        <v>192.70999999999998</v>
      </c>
      <c r="X243" s="32">
        <f>VLOOKUP($A243,'[3]Congest Nov00-Apr01'!$A$1:$I$65536,COLUMN('[3]Congest Nov00-Apr01'!G$1:G$65536),FALSE)-VLOOKUP($E243,'[3]Congest Nov00-Apr01'!$A$1:$I$65536,COLUMN('[3]Congest Nov00-Apr01'!G$1:G$65536),FALSE)</f>
        <v>92.44</v>
      </c>
      <c r="Y243" s="32">
        <f>VLOOKUP($A243,'[3]Congest Nov00-Apr01'!$A$1:$I$65536,COLUMN('[3]Congest Nov00-Apr01'!H$1:H$65536),FALSE)-VLOOKUP($E243,'[3]Congest Nov00-Apr01'!$A$1:$I$65536,COLUMN('[3]Congest Nov00-Apr01'!H$1:H$65536),FALSE)</f>
        <v>149.29999999999998</v>
      </c>
      <c r="Z243" s="32">
        <f>VLOOKUP($A243,'[3]Congest Nov00-Apr01'!$A$1:$I$65536,COLUMN('[3]Congest Nov00-Apr01'!I$1:I$65536),FALSE)-VLOOKUP($E243,'[3]Congest Nov00-Apr01'!$A$1:$I$65536,COLUMN('[3]Congest Nov00-Apr01'!I$1:I$65536),FALSE)</f>
        <v>41.689999999999991</v>
      </c>
      <c r="AA243" s="32">
        <f>VLOOKUP($A243,'[3]Congest May01-Oct01'!$A$1:$I$65536,COLUMN('[3]Congest May01-Oct01'!D$1:D$65536),FALSE)-VLOOKUP($E243,'[3]Congest May01-Oct01'!$A$1:$I$65536,COLUMN('[3]Congest May01-Oct01'!D$1:D$65536),FALSE)</f>
        <v>-237.59</v>
      </c>
      <c r="AB243" s="32">
        <f>VLOOKUP($A243,'[3]Congest May01-Oct01'!$A$1:$I$65536,COLUMN('[3]Congest May01-Oct01'!E$1:E$65536),FALSE)-VLOOKUP($E243,'[3]Congest May01-Oct01'!$A$1:$I$65536,COLUMN('[3]Congest May01-Oct01'!E$1:E$65536),FALSE)</f>
        <v>9.9299999999999926</v>
      </c>
      <c r="AC243" s="32">
        <f>VLOOKUP($A243,'[3]Congest May01-Oct01'!$A$1:$I$65536,COLUMN('[3]Congest May01-Oct01'!F$1:F$65536),FALSE)-VLOOKUP($E243,'[3]Congest May01-Oct01'!$A$1:$I$65536,COLUMN('[3]Congest May01-Oct01'!F$1:F$65536),FALSE)</f>
        <v>55.860000000000007</v>
      </c>
      <c r="AD243" s="32">
        <f>VLOOKUP($A243,'[3]Congest May01-Oct01'!$A$1:$I$65536,COLUMN('[3]Congest May01-Oct01'!G$1:G$65536),FALSE)-VLOOKUP($E243,'[3]Congest May01-Oct01'!$A$1:$I$65536,COLUMN('[3]Congest May01-Oct01'!G$1:G$65536),FALSE)</f>
        <v>12.789999999999978</v>
      </c>
      <c r="AE243" s="19">
        <f>VLOOKUP($A243,'[3]Congest May01-Oct01'!$A$1:$I$65536,COLUMN('[3]Congest May01-Oct01'!H$1:H$65536),FALSE)-VLOOKUP($E243,'[3]Congest May01-Oct01'!$A$1:$I$65536,COLUMN('[3]Congest May01-Oct01'!H$1:H$65536),FALSE)</f>
        <v>0</v>
      </c>
      <c r="AF243" s="19">
        <f>VLOOKUP($A243,'[3]Congest May01-Oct01'!$A$1:$I$65536,COLUMN('[3]Congest May01-Oct01'!I$1:I$65536),FALSE)-VLOOKUP($E243,'[3]Congest May01-Oct01'!$A$1:$I$65536,COLUMN('[3]Congest May01-Oct01'!I$1:I$65536),FALSE)</f>
        <v>-24.8</v>
      </c>
      <c r="AG243" s="34">
        <f>SUM(S243:AD243)</f>
        <v>-298.7</v>
      </c>
      <c r="AI243" s="34">
        <f t="shared" si="27"/>
        <v>-1477.75</v>
      </c>
      <c r="AJ243" s="32">
        <f t="shared" si="28"/>
        <v>-597.4</v>
      </c>
      <c r="AK243" s="32">
        <f>+AJ243-AI243</f>
        <v>880.35</v>
      </c>
      <c r="AL243" s="32"/>
      <c r="AM243" s="32">
        <f>+VLOOKUP($E243,[2]ACP!$A$1:$BE$65536,47,FALSE)-VLOOKUP($A243,[2]ACP!$A$1:$BE$65536,47,FALSE)</f>
        <v>-1708.25</v>
      </c>
      <c r="AN243" s="32">
        <f>+VLOOKUP($E243,[2]ACP!$A$1:$BE$65536,48,FALSE)-VLOOKUP($A243,[2]ACP!$A$1:$BE$65536,48,FALSE)</f>
        <v>-1839.9700000000012</v>
      </c>
      <c r="AO243" s="32">
        <f>+VLOOKUP($E243,[2]ACP!$A$1:$BE$65536,56,FALSE)-VLOOKUP($A243,[2]ACP!$A$1:$BE$65536,56,FALSE)</f>
        <v>167.95000000000005</v>
      </c>
      <c r="AP243" s="32">
        <f>+VLOOKUP($E243,[2]ACP!$A$1:$BE$65536,57,FALSE)-VLOOKUP($A243,[2]ACP!$A$1:$BE$65536,57,FALSE)</f>
        <v>-1477.75</v>
      </c>
      <c r="AQ243" s="32">
        <v>127.02</v>
      </c>
      <c r="AR243" s="32">
        <f>+VLOOKUP($E243,[2]ACP!$A$1:$BE$65536,53,FALSE)-VLOOKUP($A243,[2]ACP!$A$1:$BE$65536,53,FALSE)</f>
        <v>-285.96999999999997</v>
      </c>
      <c r="AS243" s="32">
        <f>+VLOOKUP($E243,[2]ACP!$A$1:$BE$65536,25,FALSE)-VLOOKUP($A243,[2]ACP!$A$1:$BE$65536,25,FALSE)</f>
        <v>-1193.3399999999999</v>
      </c>
      <c r="AT243" s="32">
        <f>+VLOOKUP($E243,[2]ACP!$A$1:$BE$65536,19,FALSE)-VLOOKUP($A243,[2]ACP!$A$1:$BE$65536,19,FALSE)</f>
        <v>3946.0680000000011</v>
      </c>
    </row>
    <row r="244" spans="1:46" x14ac:dyDescent="0.25">
      <c r="A244" s="48">
        <v>23640</v>
      </c>
      <c r="B244" s="65" t="str">
        <f>+VLOOKUP(A244,'[3]Congest May01-Oct01'!$A$1:$B$65536,2,FALSE)</f>
        <v>SHOEMAKER___GT</v>
      </c>
      <c r="C244" s="48" t="str">
        <f>+VLOOKUP(A244,[3]Congest!$A$1:$C$65536,3,FALSE)</f>
        <v>HUD VL</v>
      </c>
      <c r="D244" s="48"/>
      <c r="E244" s="65">
        <v>23641</v>
      </c>
      <c r="F244" s="65" t="str">
        <f>+VLOOKUP(E244,'[3]Congest May01-Oct01'!$A$1:$B$65536,2,FALSE)</f>
        <v>MONGAUP___HYD</v>
      </c>
      <c r="G244" s="48" t="str">
        <f>+VLOOKUP(E244,[3]Congest!$A$1:$C$65536,3,FALSE)</f>
        <v>HUD VL</v>
      </c>
      <c r="H244" s="49">
        <v>10</v>
      </c>
      <c r="I244" s="9"/>
      <c r="J244" s="7"/>
      <c r="O244" s="59">
        <f>VLOOKUP($A244,'[3]Congest May00-Oct00'!$A$1:$I$65536,COLUMN('[3]Congest May00-Oct00'!D$1:D$65536),FALSE)-VLOOKUP($E244,'[3]Congest May00-Oct00'!$A$1:$I$65536,COLUMN('[3]Congest May00-Oct00'!D$1:D$65536),FALSE)</f>
        <v>0</v>
      </c>
      <c r="P244" s="32">
        <f>VLOOKUP($A244,'[3]Congest May00-Oct00'!$A$1:$I$65536,COLUMN('[3]Congest May00-Oct00'!E$1:E$65536),FALSE)-VLOOKUP($E244,'[3]Congest May00-Oct00'!$A$1:$I$65536,COLUMN('[3]Congest May00-Oct00'!E$1:E$65536),FALSE)</f>
        <v>0</v>
      </c>
      <c r="Q244" s="32">
        <f>VLOOKUP($A244,'[3]Congest May00-Oct00'!$A$1:$I$65536,COLUMN('[3]Congest May00-Oct00'!F$1:F$65536),FALSE)-VLOOKUP($E244,'[3]Congest May00-Oct00'!$A$1:$I$65536,COLUMN('[3]Congest May00-Oct00'!F$1:F$65536),FALSE)</f>
        <v>0</v>
      </c>
      <c r="R244" s="32">
        <f>VLOOKUP($A244,'[3]Congest May00-Oct00'!$A$1:$I$65536,COLUMN('[3]Congest May00-Oct00'!G$1:G$65536),FALSE)-VLOOKUP($E244,'[3]Congest May00-Oct00'!$A$1:$I$65536,COLUMN('[3]Congest May00-Oct00'!G$1:G$65536),FALSE)</f>
        <v>0</v>
      </c>
      <c r="S244" s="32">
        <f>VLOOKUP($A244,'[3]Congest May00-Oct00'!$A$1:$I$65536,COLUMN('[3]Congest May00-Oct00'!H$1:H$65536),FALSE)-VLOOKUP($E244,'[3]Congest May00-Oct00'!$A$1:$I$65536,COLUMN('[3]Congest May00-Oct00'!H$1:H$65536),FALSE)</f>
        <v>0</v>
      </c>
      <c r="T244" s="32">
        <f>VLOOKUP($A244,'[3]Congest May00-Oct00'!$A$1:$I$65536,COLUMN('[3]Congest May00-Oct00'!I$1:I$65536),FALSE)-VLOOKUP($E244,'[3]Congest May00-Oct00'!$A$1:$I$65536,COLUMN('[3]Congest May00-Oct00'!I$1:I$65536),FALSE)</f>
        <v>0</v>
      </c>
      <c r="U244" s="32">
        <f>VLOOKUP($A244,'[3]Congest Nov00-Apr01'!$A$1:$I$65536,COLUMN('[3]Congest Nov00-Apr01'!D$1:D$65536),FALSE)-VLOOKUP($E244,'[3]Congest Nov00-Apr01'!$A$1:$I$65536,COLUMN('[3]Congest Nov00-Apr01'!D$1:D$65536),FALSE)</f>
        <v>0</v>
      </c>
      <c r="V244" s="32">
        <f>VLOOKUP($A244,'[3]Congest Nov00-Apr01'!$A$1:$I$65536,COLUMN('[3]Congest Nov00-Apr01'!E$1:E$65536),FALSE)-VLOOKUP($E244,'[3]Congest Nov00-Apr01'!$A$1:$I$65536,COLUMN('[3]Congest Nov00-Apr01'!E$1:E$65536),FALSE)</f>
        <v>0</v>
      </c>
      <c r="W244" s="32">
        <f>VLOOKUP($A244,'[3]Congest Nov00-Apr01'!$A$1:$I$65536,COLUMN('[3]Congest Nov00-Apr01'!F$1:F$65536),FALSE)-VLOOKUP($E244,'[3]Congest Nov00-Apr01'!$A$1:$I$65536,COLUMN('[3]Congest Nov00-Apr01'!F$1:F$65536),FALSE)</f>
        <v>0</v>
      </c>
      <c r="X244" s="32">
        <f>VLOOKUP($A244,'[3]Congest Nov00-Apr01'!$A$1:$I$65536,COLUMN('[3]Congest Nov00-Apr01'!G$1:G$65536),FALSE)-VLOOKUP($E244,'[3]Congest Nov00-Apr01'!$A$1:$I$65536,COLUMN('[3]Congest Nov00-Apr01'!G$1:G$65536),FALSE)</f>
        <v>0</v>
      </c>
      <c r="Y244" s="32">
        <f>VLOOKUP($A244,'[3]Congest Nov00-Apr01'!$A$1:$I$65536,COLUMN('[3]Congest Nov00-Apr01'!H$1:H$65536),FALSE)-VLOOKUP($E244,'[3]Congest Nov00-Apr01'!$A$1:$I$65536,COLUMN('[3]Congest Nov00-Apr01'!H$1:H$65536),FALSE)</f>
        <v>0</v>
      </c>
      <c r="Z244" s="32">
        <f>VLOOKUP($A244,'[3]Congest Nov00-Apr01'!$A$1:$I$65536,COLUMN('[3]Congest Nov00-Apr01'!I$1:I$65536),FALSE)-VLOOKUP($E244,'[3]Congest Nov00-Apr01'!$A$1:$I$65536,COLUMN('[3]Congest Nov00-Apr01'!I$1:I$65536),FALSE)</f>
        <v>0</v>
      </c>
      <c r="AA244" s="32">
        <f>VLOOKUP($A244,'[3]Congest May01-Oct01'!$A$1:$I$65536,COLUMN('[3]Congest May01-Oct01'!D$1:D$65536),FALSE)-VLOOKUP($E244,'[3]Congest May01-Oct01'!$A$1:$I$65536,COLUMN('[3]Congest May01-Oct01'!D$1:D$65536),FALSE)</f>
        <v>0</v>
      </c>
      <c r="AB244" s="32">
        <f>VLOOKUP($A244,'[3]Congest May01-Oct01'!$A$1:$I$65536,COLUMN('[3]Congest May01-Oct01'!E$1:E$65536),FALSE)-VLOOKUP($E244,'[3]Congest May01-Oct01'!$A$1:$I$65536,COLUMN('[3]Congest May01-Oct01'!E$1:E$65536),FALSE)</f>
        <v>0</v>
      </c>
      <c r="AC244" s="32">
        <f>VLOOKUP($A244,'[3]Congest May01-Oct01'!$A$1:$I$65536,COLUMN('[3]Congest May01-Oct01'!F$1:F$65536),FALSE)-VLOOKUP($E244,'[3]Congest May01-Oct01'!$A$1:$I$65536,COLUMN('[3]Congest May01-Oct01'!F$1:F$65536),FALSE)</f>
        <v>0</v>
      </c>
      <c r="AD244" s="32">
        <f>VLOOKUP($A244,'[3]Congest May01-Oct01'!$A$1:$I$65536,COLUMN('[3]Congest May01-Oct01'!G$1:G$65536),FALSE)-VLOOKUP($E244,'[3]Congest May01-Oct01'!$A$1:$I$65536,COLUMN('[3]Congest May01-Oct01'!G$1:G$65536),FALSE)</f>
        <v>0</v>
      </c>
      <c r="AE244" s="19">
        <f>VLOOKUP($A244,'[3]Congest May01-Oct01'!$A$1:$I$65536,COLUMN('[3]Congest May01-Oct01'!H$1:H$65536),FALSE)-VLOOKUP($E244,'[3]Congest May01-Oct01'!$A$1:$I$65536,COLUMN('[3]Congest May01-Oct01'!H$1:H$65536),FALSE)</f>
        <v>0</v>
      </c>
      <c r="AF244" s="19">
        <f>VLOOKUP($A244,'[3]Congest May01-Oct01'!$A$1:$I$65536,COLUMN('[3]Congest May01-Oct01'!I$1:I$65536),FALSE)-VLOOKUP($E244,'[3]Congest May01-Oct01'!$A$1:$I$65536,COLUMN('[3]Congest May01-Oct01'!I$1:I$65536),FALSE)</f>
        <v>0</v>
      </c>
      <c r="AG244" s="34">
        <f t="shared" si="24"/>
        <v>0</v>
      </c>
      <c r="AI244" s="34">
        <f t="shared" si="27"/>
        <v>-2631.7399999999907</v>
      </c>
      <c r="AJ244" s="32">
        <f t="shared" si="28"/>
        <v>0</v>
      </c>
      <c r="AK244" s="32">
        <f t="shared" si="26"/>
        <v>2631.7399999999907</v>
      </c>
      <c r="AL244" s="32"/>
      <c r="AM244" s="32">
        <f>+VLOOKUP($E244,[2]ACP!$A$1:$BE$65536,47,FALSE)-VLOOKUP($A244,[2]ACP!$A$1:$BE$65536,47,FALSE)</f>
        <v>-2301.7099999999991</v>
      </c>
      <c r="AN244" s="32">
        <f>+VLOOKUP($E244,[2]ACP!$A$1:$BE$65536,48,FALSE)-VLOOKUP($A244,[2]ACP!$A$1:$BE$65536,48,FALSE)</f>
        <v>-3433.9600000000064</v>
      </c>
      <c r="AO244" s="32">
        <f>+VLOOKUP($E244,[2]ACP!$A$1:$BE$65536,56,FALSE)-VLOOKUP($A244,[2]ACP!$A$1:$BE$65536,56,FALSE)</f>
        <v>-752.59999999999854</v>
      </c>
      <c r="AP244" s="32">
        <f>+VLOOKUP($E244,[2]ACP!$A$1:$BE$65536,57,FALSE)-VLOOKUP($A244,[2]ACP!$A$1:$BE$65536,57,FALSE)</f>
        <v>-2631.7399999999907</v>
      </c>
      <c r="AQ244" s="32">
        <v>0</v>
      </c>
      <c r="AR244" s="32">
        <f>+VLOOKUP($E244,[2]ACP!$A$1:$BE$65536,53,FALSE)-VLOOKUP($A244,[2]ACP!$A$1:$BE$65536,53,FALSE)</f>
        <v>-86.920000000000073</v>
      </c>
      <c r="AS244" s="32">
        <f>+VLOOKUP($E244,[2]ACP!$A$1:$BE$65536,25,FALSE)-VLOOKUP($A244,[2]ACP!$A$1:$BE$65536,25,FALSE)</f>
        <v>-17.819999999999709</v>
      </c>
      <c r="AT244" s="32">
        <f>+VLOOKUP($E244,[2]ACP!$A$1:$BE$65536,19,FALSE)-VLOOKUP($A244,[2]ACP!$A$1:$BE$65536,19,FALSE)</f>
        <v>762.4320000000007</v>
      </c>
    </row>
    <row r="245" spans="1:46" x14ac:dyDescent="0.25">
      <c r="A245" s="64">
        <v>23646</v>
      </c>
      <c r="B245" s="64" t="str">
        <f>+VLOOKUP(A245,'[3]Congest May01-Oct01'!$A$1:$B$65536,2,FALSE)</f>
        <v>RANKINE____</v>
      </c>
      <c r="C245" s="44" t="str">
        <f>+VLOOKUP(A245,[3]Congest!$A$1:$C$65536,3,FALSE)</f>
        <v>WEST</v>
      </c>
      <c r="D245" s="44"/>
      <c r="E245" s="64">
        <v>23791</v>
      </c>
      <c r="F245" s="64" t="str">
        <f>+VLOOKUP(E245,'[3]Congest May01-Oct01'!$A$1:$B$65536,2,FALSE)</f>
        <v>NEG WEST_LEA_LOCKPORT</v>
      </c>
      <c r="G245" s="44" t="str">
        <f>+VLOOKUP(E245,[3]Congest!$A$1:$C$65536,3,FALSE)</f>
        <v>WEST</v>
      </c>
      <c r="H245" s="45">
        <v>4</v>
      </c>
      <c r="I245" s="9"/>
      <c r="J245" s="7"/>
      <c r="O245" s="59">
        <f>VLOOKUP($A245,'[3]Congest May00-Oct00'!$A$1:$I$65536,COLUMN('[3]Congest May00-Oct00'!D$1:D$65536),FALSE)-VLOOKUP($E245,'[3]Congest May00-Oct00'!$A$1:$I$65536,COLUMN('[3]Congest May00-Oct00'!D$1:D$65536),FALSE)</f>
        <v>-93.169999999999959</v>
      </c>
      <c r="P245" s="32">
        <f>VLOOKUP($A245,'[3]Congest May00-Oct00'!$A$1:$I$65536,COLUMN('[3]Congest May00-Oct00'!E$1:E$65536),FALSE)-VLOOKUP($E245,'[3]Congest May00-Oct00'!$A$1:$I$65536,COLUMN('[3]Congest May00-Oct00'!E$1:E$65536),FALSE)</f>
        <v>-627.70000000000027</v>
      </c>
      <c r="Q245" s="32">
        <f>VLOOKUP($A245,'[3]Congest May00-Oct00'!$A$1:$I$65536,COLUMN('[3]Congest May00-Oct00'!F$1:F$65536),FALSE)-VLOOKUP($E245,'[3]Congest May00-Oct00'!$A$1:$I$65536,COLUMN('[3]Congest May00-Oct00'!F$1:F$65536),FALSE)</f>
        <v>-949.16000000000054</v>
      </c>
      <c r="R245" s="32">
        <f>VLOOKUP($A245,'[3]Congest May00-Oct00'!$A$1:$I$65536,COLUMN('[3]Congest May00-Oct00'!G$1:G$65536),FALSE)-VLOOKUP($E245,'[3]Congest May00-Oct00'!$A$1:$I$65536,COLUMN('[3]Congest May00-Oct00'!G$1:G$65536),FALSE)</f>
        <v>-1392.9199999999998</v>
      </c>
      <c r="S245" s="32">
        <f>VLOOKUP($A245,'[3]Congest May00-Oct00'!$A$1:$I$65536,COLUMN('[3]Congest May00-Oct00'!H$1:H$65536),FALSE)-VLOOKUP($E245,'[3]Congest May00-Oct00'!$A$1:$I$65536,COLUMN('[3]Congest May00-Oct00'!H$1:H$65536),FALSE)</f>
        <v>-28.840000000000146</v>
      </c>
      <c r="T245" s="32">
        <f>VLOOKUP($A245,'[3]Congest May00-Oct00'!$A$1:$I$65536,COLUMN('[3]Congest May00-Oct00'!I$1:I$65536),FALSE)-VLOOKUP($E245,'[3]Congest May00-Oct00'!$A$1:$I$65536,COLUMN('[3]Congest May00-Oct00'!I$1:I$65536),FALSE)</f>
        <v>-22.760000000000048</v>
      </c>
      <c r="U245" s="32">
        <f>VLOOKUP($A245,'[3]Congest Nov00-Apr01'!$A$1:$I$65536,COLUMN('[3]Congest Nov00-Apr01'!D$1:D$65536),FALSE)-VLOOKUP($E245,'[3]Congest Nov00-Apr01'!$A$1:$I$65536,COLUMN('[3]Congest Nov00-Apr01'!D$1:D$65536),FALSE)</f>
        <v>-39.339999999999975</v>
      </c>
      <c r="V245" s="32">
        <f>VLOOKUP($A245,'[3]Congest Nov00-Apr01'!$A$1:$I$65536,COLUMN('[3]Congest Nov00-Apr01'!E$1:E$65536),FALSE)-VLOOKUP($E245,'[3]Congest Nov00-Apr01'!$A$1:$I$65536,COLUMN('[3]Congest Nov00-Apr01'!E$1:E$65536),FALSE)</f>
        <v>-4.710000000000008</v>
      </c>
      <c r="W245" s="32">
        <f>VLOOKUP($A245,'[3]Congest Nov00-Apr01'!$A$1:$I$65536,COLUMN('[3]Congest Nov00-Apr01'!F$1:F$65536),FALSE)-VLOOKUP($E245,'[3]Congest Nov00-Apr01'!$A$1:$I$65536,COLUMN('[3]Congest Nov00-Apr01'!F$1:F$65536),FALSE)</f>
        <v>-46.640000000000043</v>
      </c>
      <c r="X245" s="32">
        <f>VLOOKUP($A245,'[3]Congest Nov00-Apr01'!$A$1:$I$65536,COLUMN('[3]Congest Nov00-Apr01'!G$1:G$65536),FALSE)-VLOOKUP($E245,'[3]Congest Nov00-Apr01'!$A$1:$I$65536,COLUMN('[3]Congest Nov00-Apr01'!G$1:G$65536),FALSE)</f>
        <v>-27.140000000000015</v>
      </c>
      <c r="Y245" s="32">
        <f>VLOOKUP($A245,'[3]Congest Nov00-Apr01'!$A$1:$I$65536,COLUMN('[3]Congest Nov00-Apr01'!H$1:H$65536),FALSE)-VLOOKUP($E245,'[3]Congest Nov00-Apr01'!$A$1:$I$65536,COLUMN('[3]Congest Nov00-Apr01'!H$1:H$65536),FALSE)</f>
        <v>-37.359999999999957</v>
      </c>
      <c r="Z245" s="32">
        <f>VLOOKUP($A245,'[3]Congest Nov00-Apr01'!$A$1:$I$65536,COLUMN('[3]Congest Nov00-Apr01'!I$1:I$65536),FALSE)-VLOOKUP($E245,'[3]Congest Nov00-Apr01'!$A$1:$I$65536,COLUMN('[3]Congest Nov00-Apr01'!I$1:I$65536),FALSE)</f>
        <v>-9.11</v>
      </c>
      <c r="AA245" s="32">
        <f>VLOOKUP($A245,'[3]Congest May01-Oct01'!$A$1:$I$65536,COLUMN('[3]Congest May01-Oct01'!D$1:D$65536),FALSE)-VLOOKUP($E245,'[3]Congest May01-Oct01'!$A$1:$I$65536,COLUMN('[3]Congest May01-Oct01'!D$1:D$65536),FALSE)</f>
        <v>-173.57999999999998</v>
      </c>
      <c r="AB245" s="32">
        <f>VLOOKUP($A245,'[3]Congest May01-Oct01'!$A$1:$I$65536,COLUMN('[3]Congest May01-Oct01'!E$1:E$65536),FALSE)-VLOOKUP($E245,'[3]Congest May01-Oct01'!$A$1:$I$65536,COLUMN('[3]Congest May01-Oct01'!E$1:E$65536),FALSE)</f>
        <v>-50.759999999999977</v>
      </c>
      <c r="AC245" s="32">
        <f>VLOOKUP($A245,'[3]Congest May01-Oct01'!$A$1:$I$65536,COLUMN('[3]Congest May01-Oct01'!F$1:F$65536),FALSE)-VLOOKUP($E245,'[3]Congest May01-Oct01'!$A$1:$I$65536,COLUMN('[3]Congest May01-Oct01'!F$1:F$65536),FALSE)</f>
        <v>-9.0600000000000023</v>
      </c>
      <c r="AD245" s="32">
        <f>VLOOKUP($A245,'[3]Congest May01-Oct01'!$A$1:$I$65536,COLUMN('[3]Congest May01-Oct01'!G$1:G$65536),FALSE)-VLOOKUP($E245,'[3]Congest May01-Oct01'!$A$1:$I$65536,COLUMN('[3]Congest May01-Oct01'!G$1:G$65536),FALSE)</f>
        <v>-207.01999999999995</v>
      </c>
      <c r="AE245" s="19">
        <f>VLOOKUP($A245,'[3]Congest May01-Oct01'!$A$1:$I$65536,COLUMN('[3]Congest May01-Oct01'!H$1:H$65536),FALSE)-VLOOKUP($E245,'[3]Congest May01-Oct01'!$A$1:$I$65536,COLUMN('[3]Congest May01-Oct01'!H$1:H$65536),FALSE)</f>
        <v>0</v>
      </c>
      <c r="AF245" s="19">
        <f>VLOOKUP($A245,'[3]Congest May01-Oct01'!$A$1:$I$65536,COLUMN('[3]Congest May01-Oct01'!I$1:I$65536),FALSE)-VLOOKUP($E245,'[3]Congest May01-Oct01'!$A$1:$I$65536,COLUMN('[3]Congest May01-Oct01'!I$1:I$65536),FALSE)</f>
        <v>-0.52</v>
      </c>
      <c r="AG245" s="34">
        <f t="shared" si="24"/>
        <v>-656.32000000000016</v>
      </c>
      <c r="AI245" s="34">
        <f t="shared" ref="AI245:AI290" si="29">+AO245</f>
        <v>-8760</v>
      </c>
      <c r="AJ245" s="32">
        <f t="shared" si="25"/>
        <v>-656.32000000000016</v>
      </c>
      <c r="AK245" s="32">
        <f t="shared" si="26"/>
        <v>8103.68</v>
      </c>
      <c r="AL245" s="32"/>
      <c r="AM245" s="32">
        <f>+VLOOKUP($E245,[2]ACP!$A$1:$BE$65536,47,FALSE)-VLOOKUP($A245,[2]ACP!$A$1:$BE$65536,47,FALSE)</f>
        <v>-18046.41</v>
      </c>
      <c r="AN245" s="32">
        <f>+VLOOKUP($E245,[2]ACP!$A$1:$BE$65536,48,FALSE)-VLOOKUP($A245,[2]ACP!$A$1:$BE$65536,48,FALSE)</f>
        <v>-1929.4700000000012</v>
      </c>
      <c r="AO245" s="32">
        <f>+VLOOKUP($E245,[2]ACP!$A$1:$BE$65536,56,FALSE)-VLOOKUP($A245,[2]ACP!$A$1:$BE$65536,56,FALSE)</f>
        <v>-8760</v>
      </c>
      <c r="AP245" s="32">
        <f>+VLOOKUP($E245,[2]ACP!$A$1:$BE$65536,57,FALSE)-VLOOKUP($A245,[2]ACP!$A$1:$BE$65536,57,FALSE)</f>
        <v>-368424.92</v>
      </c>
      <c r="AQ245" s="32">
        <v>-28.840000000000146</v>
      </c>
      <c r="AR245" s="32">
        <f>+VLOOKUP($E245,[2]ACP!$A$1:$BE$65536,53,FALSE)-VLOOKUP($A245,[2]ACP!$A$1:$BE$65536,53,FALSE)</f>
        <v>-197.8</v>
      </c>
      <c r="AS245" s="32">
        <f>+VLOOKUP($E245,[2]ACP!$A$1:$BE$65536,25,FALSE)-VLOOKUP($A245,[2]ACP!$A$1:$BE$65536,25,FALSE)</f>
        <v>-1024.0919999999999</v>
      </c>
      <c r="AT245" s="32">
        <f>+VLOOKUP($E245,[2]ACP!$A$1:$BE$65536,19,FALSE)-VLOOKUP($A245,[2]ACP!$A$1:$BE$65536,19,FALSE)</f>
        <v>-1666.7999999999993</v>
      </c>
    </row>
    <row r="246" spans="1:46" x14ac:dyDescent="0.25">
      <c r="A246" s="64">
        <v>23743</v>
      </c>
      <c r="B246" s="64" t="str">
        <f>+VLOOKUP(A246,'[3]Congest May01-Oct01'!$A$1:$B$65536,2,FALSE)</f>
        <v>JARVIS____</v>
      </c>
      <c r="C246" s="44" t="str">
        <f>+VLOOKUP(A246,[3]Congest!$A$1:$C$65536,3,FALSE)</f>
        <v>MHK VL</v>
      </c>
      <c r="D246" s="44"/>
      <c r="E246" s="64">
        <v>24050</v>
      </c>
      <c r="F246" s="64" t="str">
        <f>+VLOOKUP(E246,'[3]Congest May01-Oct01'!$A$1:$B$65536,2,FALSE)</f>
        <v>E_CANADA_MHWK_HY</v>
      </c>
      <c r="G246" s="44" t="str">
        <f>+VLOOKUP(E246,[3]Congest!$A$1:$C$65536,3,FALSE)</f>
        <v>CAPITL</v>
      </c>
      <c r="H246" s="45">
        <v>14</v>
      </c>
      <c r="I246" s="9"/>
      <c r="J246" s="7"/>
      <c r="O246" s="59">
        <f>VLOOKUP($A246,'[3]Congest May00-Oct00'!$A$1:$I$65536,COLUMN('[3]Congest May00-Oct00'!D$1:D$65536),FALSE)-VLOOKUP($E246,'[3]Congest May00-Oct00'!$A$1:$I$65536,COLUMN('[3]Congest May00-Oct00'!D$1:D$65536),FALSE)</f>
        <v>0</v>
      </c>
      <c r="P246" s="32">
        <f>VLOOKUP($A246,'[3]Congest May00-Oct00'!$A$1:$I$65536,COLUMN('[3]Congest May00-Oct00'!E$1:E$65536),FALSE)-VLOOKUP($E246,'[3]Congest May00-Oct00'!$A$1:$I$65536,COLUMN('[3]Congest May00-Oct00'!E$1:E$65536),FALSE)</f>
        <v>0</v>
      </c>
      <c r="Q246" s="32">
        <f>VLOOKUP($A246,'[3]Congest May00-Oct00'!$A$1:$I$65536,COLUMN('[3]Congest May00-Oct00'!F$1:F$65536),FALSE)-VLOOKUP($E246,'[3]Congest May00-Oct00'!$A$1:$I$65536,COLUMN('[3]Congest May00-Oct00'!F$1:F$65536),FALSE)</f>
        <v>0</v>
      </c>
      <c r="R246" s="32">
        <f>VLOOKUP($A246,'[3]Congest May00-Oct00'!$A$1:$I$65536,COLUMN('[3]Congest May00-Oct00'!G$1:G$65536),FALSE)-VLOOKUP($E246,'[3]Congest May00-Oct00'!$A$1:$I$65536,COLUMN('[3]Congest May00-Oct00'!G$1:G$65536),FALSE)</f>
        <v>0</v>
      </c>
      <c r="S246" s="32">
        <f>VLOOKUP($A246,'[3]Congest May00-Oct00'!$A$1:$I$65536,COLUMN('[3]Congest May00-Oct00'!H$1:H$65536),FALSE)-VLOOKUP($E246,'[3]Congest May00-Oct00'!$A$1:$I$65536,COLUMN('[3]Congest May00-Oct00'!H$1:H$65536),FALSE)</f>
        <v>0</v>
      </c>
      <c r="T246" s="32">
        <f>VLOOKUP($A246,'[3]Congest May00-Oct00'!$A$1:$I$65536,COLUMN('[3]Congest May00-Oct00'!I$1:I$65536),FALSE)-VLOOKUP($E246,'[3]Congest May00-Oct00'!$A$1:$I$65536,COLUMN('[3]Congest May00-Oct00'!I$1:I$65536),FALSE)</f>
        <v>0</v>
      </c>
      <c r="U246" s="32">
        <f>VLOOKUP($A246,'[3]Congest Nov00-Apr01'!$A$1:$I$65536,COLUMN('[3]Congest Nov00-Apr01'!D$1:D$65536),FALSE)-VLOOKUP($E246,'[3]Congest Nov00-Apr01'!$A$1:$I$65536,COLUMN('[3]Congest Nov00-Apr01'!D$1:D$65536),FALSE)</f>
        <v>0</v>
      </c>
      <c r="V246" s="32">
        <f>VLOOKUP($A246,'[3]Congest Nov00-Apr01'!$A$1:$I$65536,COLUMN('[3]Congest Nov00-Apr01'!E$1:E$65536),FALSE)-VLOOKUP($E246,'[3]Congest Nov00-Apr01'!$A$1:$I$65536,COLUMN('[3]Congest Nov00-Apr01'!E$1:E$65536),FALSE)</f>
        <v>0</v>
      </c>
      <c r="W246" s="32">
        <f>VLOOKUP($A246,'[3]Congest Nov00-Apr01'!$A$1:$I$65536,COLUMN('[3]Congest Nov00-Apr01'!F$1:F$65536),FALSE)-VLOOKUP($E246,'[3]Congest Nov00-Apr01'!$A$1:$I$65536,COLUMN('[3]Congest Nov00-Apr01'!F$1:F$65536),FALSE)</f>
        <v>0</v>
      </c>
      <c r="X246" s="32">
        <f>VLOOKUP($A246,'[3]Congest Nov00-Apr01'!$A$1:$I$65536,COLUMN('[3]Congest Nov00-Apr01'!G$1:G$65536),FALSE)-VLOOKUP($E246,'[3]Congest Nov00-Apr01'!$A$1:$I$65536,COLUMN('[3]Congest Nov00-Apr01'!G$1:G$65536),FALSE)</f>
        <v>0</v>
      </c>
      <c r="Y246" s="32">
        <f>VLOOKUP($A246,'[3]Congest Nov00-Apr01'!$A$1:$I$65536,COLUMN('[3]Congest Nov00-Apr01'!H$1:H$65536),FALSE)-VLOOKUP($E246,'[3]Congest Nov00-Apr01'!$A$1:$I$65536,COLUMN('[3]Congest Nov00-Apr01'!H$1:H$65536),FALSE)</f>
        <v>0</v>
      </c>
      <c r="Z246" s="32">
        <f>VLOOKUP($A246,'[3]Congest Nov00-Apr01'!$A$1:$I$65536,COLUMN('[3]Congest Nov00-Apr01'!I$1:I$65536),FALSE)-VLOOKUP($E246,'[3]Congest Nov00-Apr01'!$A$1:$I$65536,COLUMN('[3]Congest Nov00-Apr01'!I$1:I$65536),FALSE)</f>
        <v>0</v>
      </c>
      <c r="AA246" s="32">
        <f>VLOOKUP($A246,'[3]Congest May01-Oct01'!$A$1:$I$65536,COLUMN('[3]Congest May01-Oct01'!D$1:D$65536),FALSE)-VLOOKUP($E246,'[3]Congest May01-Oct01'!$A$1:$I$65536,COLUMN('[3]Congest May01-Oct01'!D$1:D$65536),FALSE)</f>
        <v>0</v>
      </c>
      <c r="AB246" s="32">
        <f>VLOOKUP($A246,'[3]Congest May01-Oct01'!$A$1:$I$65536,COLUMN('[3]Congest May01-Oct01'!E$1:E$65536),FALSE)-VLOOKUP($E246,'[3]Congest May01-Oct01'!$A$1:$I$65536,COLUMN('[3]Congest May01-Oct01'!E$1:E$65536),FALSE)</f>
        <v>0</v>
      </c>
      <c r="AC246" s="32">
        <f>VLOOKUP($A246,'[3]Congest May01-Oct01'!$A$1:$I$65536,COLUMN('[3]Congest May01-Oct01'!F$1:F$65536),FALSE)-VLOOKUP($E246,'[3]Congest May01-Oct01'!$A$1:$I$65536,COLUMN('[3]Congest May01-Oct01'!F$1:F$65536),FALSE)</f>
        <v>0</v>
      </c>
      <c r="AD246" s="32">
        <f>VLOOKUP($A246,'[3]Congest May01-Oct01'!$A$1:$I$65536,COLUMN('[3]Congest May01-Oct01'!G$1:G$65536),FALSE)-VLOOKUP($E246,'[3]Congest May01-Oct01'!$A$1:$I$65536,COLUMN('[3]Congest May01-Oct01'!G$1:G$65536),FALSE)</f>
        <v>0</v>
      </c>
      <c r="AE246" s="19">
        <f>VLOOKUP($A246,'[3]Congest May01-Oct01'!$A$1:$I$65536,COLUMN('[3]Congest May01-Oct01'!H$1:H$65536),FALSE)-VLOOKUP($E246,'[3]Congest May01-Oct01'!$A$1:$I$65536,COLUMN('[3]Congest May01-Oct01'!H$1:H$65536),FALSE)</f>
        <v>0</v>
      </c>
      <c r="AF246" s="19">
        <f>VLOOKUP($A246,'[3]Congest May01-Oct01'!$A$1:$I$65536,COLUMN('[3]Congest May01-Oct01'!I$1:I$65536),FALSE)-VLOOKUP($E246,'[3]Congest May01-Oct01'!$A$1:$I$65536,COLUMN('[3]Congest May01-Oct01'!I$1:I$65536),FALSE)</f>
        <v>0</v>
      </c>
      <c r="AG246" s="34">
        <f t="shared" si="24"/>
        <v>0</v>
      </c>
      <c r="AI246" s="34">
        <f t="shared" si="29"/>
        <v>-18.860000000000014</v>
      </c>
      <c r="AJ246" s="32">
        <f t="shared" si="25"/>
        <v>0</v>
      </c>
      <c r="AK246" s="32">
        <f t="shared" si="26"/>
        <v>18.860000000000014</v>
      </c>
      <c r="AL246" s="32"/>
      <c r="AM246" s="32">
        <f>+VLOOKUP($E246,[2]ACP!$A$1:$BE$65536,47,FALSE)-VLOOKUP($A246,[2]ACP!$A$1:$BE$65536,47,FALSE)</f>
        <v>299.99999999999989</v>
      </c>
      <c r="AN246" s="32">
        <f>+VLOOKUP($E246,[2]ACP!$A$1:$BE$65536,48,FALSE)-VLOOKUP($A246,[2]ACP!$A$1:$BE$65536,48,FALSE)</f>
        <v>587.80999999999972</v>
      </c>
      <c r="AO246" s="32">
        <f>+VLOOKUP($E246,[2]ACP!$A$1:$BE$65536,56,FALSE)-VLOOKUP($A246,[2]ACP!$A$1:$BE$65536,56,FALSE)</f>
        <v>-18.860000000000014</v>
      </c>
      <c r="AP246" s="32">
        <f>+VLOOKUP($E246,[2]ACP!$A$1:$BE$65536,57,FALSE)-VLOOKUP($A246,[2]ACP!$A$1:$BE$65536,57,FALSE)</f>
        <v>28.030000000000086</v>
      </c>
      <c r="AQ246" s="32">
        <v>0</v>
      </c>
      <c r="AR246" s="32">
        <f>+VLOOKUP($E246,[2]ACP!$A$1:$BE$65536,53,FALSE)-VLOOKUP($A246,[2]ACP!$A$1:$BE$65536,53,FALSE)</f>
        <v>2</v>
      </c>
      <c r="AS246" s="32">
        <f>+VLOOKUP($E246,[2]ACP!$A$1:$BE$65536,25,FALSE)-VLOOKUP($A246,[2]ACP!$A$1:$BE$65536,25,FALSE)</f>
        <v>-184.64400000000012</v>
      </c>
      <c r="AT246" s="32">
        <f>+VLOOKUP($E246,[2]ACP!$A$1:$BE$65536,19,FALSE)-VLOOKUP($A246,[2]ACP!$A$1:$BE$65536,19,FALSE)</f>
        <v>85.055999999999813</v>
      </c>
    </row>
    <row r="247" spans="1:46" x14ac:dyDescent="0.25">
      <c r="A247" s="64">
        <v>23744</v>
      </c>
      <c r="B247" s="64" t="str">
        <f>+VLOOKUP(A247,'[3]Congest May01-Oct01'!$A$1:$B$65536,2,FALSE)</f>
        <v>NINE_MILE_2</v>
      </c>
      <c r="C247" s="44" t="str">
        <f>+VLOOKUP(A247,[3]Congest!$A$1:$C$65536,3,FALSE)</f>
        <v>CENTRL</v>
      </c>
      <c r="D247" s="44"/>
      <c r="E247" s="64">
        <v>24023</v>
      </c>
      <c r="F247" s="64" t="str">
        <f>+VLOOKUP(E247,'[3]Congest May01-Oct01'!$A$1:$B$65536,2,FALSE)</f>
        <v>PYRITES___HYD</v>
      </c>
      <c r="G247" s="44" t="str">
        <f>+VLOOKUP(E247,[3]Congest!$A$1:$C$65536,3,FALSE)</f>
        <v>MHK VL</v>
      </c>
      <c r="H247" s="45">
        <v>1</v>
      </c>
      <c r="I247" s="9"/>
      <c r="J247" s="7"/>
      <c r="O247" s="59">
        <f>VLOOKUP($A247,'[3]Congest May00-Oct00'!$A$1:$I$65536,COLUMN('[3]Congest May00-Oct00'!D$1:D$65536),FALSE)-VLOOKUP($E247,'[3]Congest May00-Oct00'!$A$1:$I$65536,COLUMN('[3]Congest May00-Oct00'!D$1:D$65536),FALSE)</f>
        <v>59.340000000000032</v>
      </c>
      <c r="P247" s="32">
        <f>VLOOKUP($A247,'[3]Congest May00-Oct00'!$A$1:$I$65536,COLUMN('[3]Congest May00-Oct00'!E$1:E$65536),FALSE)-VLOOKUP($E247,'[3]Congest May00-Oct00'!$A$1:$I$65536,COLUMN('[3]Congest May00-Oct00'!E$1:E$65536),FALSE)</f>
        <v>-1213.51</v>
      </c>
      <c r="Q247" s="32">
        <f>VLOOKUP($A247,'[3]Congest May00-Oct00'!$A$1:$I$65536,COLUMN('[3]Congest May00-Oct00'!F$1:F$65536),FALSE)-VLOOKUP($E247,'[3]Congest May00-Oct00'!$A$1:$I$65536,COLUMN('[3]Congest May00-Oct00'!F$1:F$65536),FALSE)</f>
        <v>3829.5600000000004</v>
      </c>
      <c r="R247" s="32">
        <f>VLOOKUP($A247,'[3]Congest May00-Oct00'!$A$1:$I$65536,COLUMN('[3]Congest May00-Oct00'!G$1:G$65536),FALSE)-VLOOKUP($E247,'[3]Congest May00-Oct00'!$A$1:$I$65536,COLUMN('[3]Congest May00-Oct00'!G$1:G$65536),FALSE)</f>
        <v>750.34000000000026</v>
      </c>
      <c r="S247" s="32">
        <f>VLOOKUP($A247,'[3]Congest May00-Oct00'!$A$1:$I$65536,COLUMN('[3]Congest May00-Oct00'!H$1:H$65536),FALSE)-VLOOKUP($E247,'[3]Congest May00-Oct00'!$A$1:$I$65536,COLUMN('[3]Congest May00-Oct00'!H$1:H$65536),FALSE)</f>
        <v>-998.93000000000006</v>
      </c>
      <c r="T247" s="32">
        <f>VLOOKUP($A247,'[3]Congest May00-Oct00'!$A$1:$I$65536,COLUMN('[3]Congest May00-Oct00'!I$1:I$65536),FALSE)-VLOOKUP($E247,'[3]Congest May00-Oct00'!$A$1:$I$65536,COLUMN('[3]Congest May00-Oct00'!I$1:I$65536),FALSE)</f>
        <v>1827.93</v>
      </c>
      <c r="U247" s="32">
        <f>VLOOKUP($A247,'[3]Congest Nov00-Apr01'!$A$1:$I$65536,COLUMN('[3]Congest Nov00-Apr01'!D$1:D$65536),FALSE)-VLOOKUP($E247,'[3]Congest Nov00-Apr01'!$A$1:$I$65536,COLUMN('[3]Congest Nov00-Apr01'!D$1:D$65536),FALSE)</f>
        <v>-179.93000000000004</v>
      </c>
      <c r="V247" s="32">
        <f>VLOOKUP($A247,'[3]Congest Nov00-Apr01'!$A$1:$I$65536,COLUMN('[3]Congest Nov00-Apr01'!E$1:E$65536),FALSE)-VLOOKUP($E247,'[3]Congest Nov00-Apr01'!$A$1:$I$65536,COLUMN('[3]Congest Nov00-Apr01'!E$1:E$65536),FALSE)</f>
        <v>327.16000000000003</v>
      </c>
      <c r="W247" s="32">
        <f>VLOOKUP($A247,'[3]Congest Nov00-Apr01'!$A$1:$I$65536,COLUMN('[3]Congest Nov00-Apr01'!F$1:F$65536),FALSE)-VLOOKUP($E247,'[3]Congest Nov00-Apr01'!$A$1:$I$65536,COLUMN('[3]Congest Nov00-Apr01'!F$1:F$65536),FALSE)</f>
        <v>-162.62000000000003</v>
      </c>
      <c r="X247" s="32">
        <f>VLOOKUP($A247,'[3]Congest Nov00-Apr01'!$A$1:$I$65536,COLUMN('[3]Congest Nov00-Apr01'!G$1:G$65536),FALSE)-VLOOKUP($E247,'[3]Congest Nov00-Apr01'!$A$1:$I$65536,COLUMN('[3]Congest Nov00-Apr01'!G$1:G$65536),FALSE)</f>
        <v>-53.640000000000015</v>
      </c>
      <c r="Y247" s="32">
        <f>VLOOKUP($A247,'[3]Congest Nov00-Apr01'!$A$1:$I$65536,COLUMN('[3]Congest Nov00-Apr01'!H$1:H$65536),FALSE)-VLOOKUP($E247,'[3]Congest Nov00-Apr01'!$A$1:$I$65536,COLUMN('[3]Congest Nov00-Apr01'!H$1:H$65536),FALSE)</f>
        <v>-109.85000000000001</v>
      </c>
      <c r="Z247" s="32">
        <f>VLOOKUP($A247,'[3]Congest Nov00-Apr01'!$A$1:$I$65536,COLUMN('[3]Congest Nov00-Apr01'!I$1:I$65536),FALSE)-VLOOKUP($E247,'[3]Congest Nov00-Apr01'!$A$1:$I$65536,COLUMN('[3]Congest Nov00-Apr01'!I$1:I$65536),FALSE)</f>
        <v>-75.59</v>
      </c>
      <c r="AA247" s="32">
        <f>VLOOKUP($A247,'[3]Congest May01-Oct01'!$A$1:$I$65536,COLUMN('[3]Congest May01-Oct01'!D$1:D$65536),FALSE)-VLOOKUP($E247,'[3]Congest May01-Oct01'!$A$1:$I$65536,COLUMN('[3]Congest May01-Oct01'!D$1:D$65536),FALSE)</f>
        <v>-103.87000000000002</v>
      </c>
      <c r="AB247" s="32">
        <f>VLOOKUP($A247,'[3]Congest May01-Oct01'!$A$1:$I$65536,COLUMN('[3]Congest May01-Oct01'!E$1:E$65536),FALSE)-VLOOKUP($E247,'[3]Congest May01-Oct01'!$A$1:$I$65536,COLUMN('[3]Congest May01-Oct01'!E$1:E$65536),FALSE)</f>
        <v>259.89999999999998</v>
      </c>
      <c r="AC247" s="32">
        <f>VLOOKUP($A247,'[3]Congest May01-Oct01'!$A$1:$I$65536,COLUMN('[3]Congest May01-Oct01'!F$1:F$65536),FALSE)-VLOOKUP($E247,'[3]Congest May01-Oct01'!$A$1:$I$65536,COLUMN('[3]Congest May01-Oct01'!F$1:F$65536),FALSE)</f>
        <v>-25.810000000000002</v>
      </c>
      <c r="AD247" s="32">
        <f>VLOOKUP($A247,'[3]Congest May01-Oct01'!$A$1:$I$65536,COLUMN('[3]Congest May01-Oct01'!G$1:G$65536),FALSE)-VLOOKUP($E247,'[3]Congest May01-Oct01'!$A$1:$I$65536,COLUMN('[3]Congest May01-Oct01'!G$1:G$65536),FALSE)</f>
        <v>-89.36999999999999</v>
      </c>
      <c r="AE247" s="19">
        <f>VLOOKUP($A247,'[3]Congest May01-Oct01'!$A$1:$I$65536,COLUMN('[3]Congest May01-Oct01'!H$1:H$65536),FALSE)-VLOOKUP($E247,'[3]Congest May01-Oct01'!$A$1:$I$65536,COLUMN('[3]Congest May01-Oct01'!H$1:H$65536),FALSE)</f>
        <v>-0.72</v>
      </c>
      <c r="AF247" s="19">
        <f>VLOOKUP($A247,'[3]Congest May01-Oct01'!$A$1:$I$65536,COLUMN('[3]Congest May01-Oct01'!I$1:I$65536),FALSE)-VLOOKUP($E247,'[3]Congest May01-Oct01'!$A$1:$I$65536,COLUMN('[3]Congest May01-Oct01'!I$1:I$65536),FALSE)</f>
        <v>33.65</v>
      </c>
      <c r="AG247" s="34">
        <f t="shared" si="24"/>
        <v>615.38</v>
      </c>
      <c r="AI247" s="34">
        <f t="shared" si="29"/>
        <v>-1752</v>
      </c>
      <c r="AJ247" s="32">
        <f t="shared" si="25"/>
        <v>615.38</v>
      </c>
      <c r="AK247" s="32">
        <f t="shared" si="26"/>
        <v>2367.38</v>
      </c>
      <c r="AL247" s="32"/>
      <c r="AM247" s="32">
        <f>+VLOOKUP($E247,[2]ACP!$A$1:$BE$65536,47,FALSE)-VLOOKUP($A247,[2]ACP!$A$1:$BE$65536,47,FALSE)</f>
        <v>190.40999999999985</v>
      </c>
      <c r="AN247" s="32">
        <f>+VLOOKUP($E247,[2]ACP!$A$1:$BE$65536,48,FALSE)-VLOOKUP($A247,[2]ACP!$A$1:$BE$65536,48,FALSE)</f>
        <v>-316.59999999999991</v>
      </c>
      <c r="AO247" s="32">
        <f>+VLOOKUP($E247,[2]ACP!$A$1:$BE$65536,56,FALSE)-VLOOKUP($A247,[2]ACP!$A$1:$BE$65536,56,FALSE)</f>
        <v>-1752</v>
      </c>
      <c r="AP247" s="32">
        <f>+VLOOKUP($E247,[2]ACP!$A$1:$BE$65536,57,FALSE)-VLOOKUP($A247,[2]ACP!$A$1:$BE$65536,57,FALSE)</f>
        <v>-6145.68</v>
      </c>
      <c r="AQ247" s="32">
        <v>-998.93</v>
      </c>
      <c r="AR247" s="32">
        <f>+VLOOKUP($E247,[2]ACP!$A$1:$BE$65536,53,FALSE)-VLOOKUP($A247,[2]ACP!$A$1:$BE$65536,53,FALSE)</f>
        <v>39.56</v>
      </c>
      <c r="AS247" s="32">
        <f>+VLOOKUP($E247,[2]ACP!$A$1:$BE$65536,25,FALSE)-VLOOKUP($A247,[2]ACP!$A$1:$BE$65536,25,FALSE)</f>
        <v>-560.36400000000003</v>
      </c>
      <c r="AT247" s="32">
        <f>+VLOOKUP($E247,[2]ACP!$A$1:$BE$65536,19,FALSE)-VLOOKUP($A247,[2]ACP!$A$1:$BE$65536,19,FALSE)</f>
        <v>-3207.6959999999999</v>
      </c>
    </row>
    <row r="248" spans="1:46" x14ac:dyDescent="0.25">
      <c r="A248" s="64">
        <v>23744</v>
      </c>
      <c r="B248" s="64" t="str">
        <f>+VLOOKUP(A248,'[3]Congest May01-Oct01'!$A$1:$B$65536,2,FALSE)</f>
        <v>NINE_MILE_2</v>
      </c>
      <c r="C248" s="44" t="str">
        <f>+VLOOKUP(A248,[3]Congest!$A$1:$C$65536,3,FALSE)</f>
        <v>CENTRL</v>
      </c>
      <c r="D248" s="44"/>
      <c r="E248" s="64">
        <v>61754</v>
      </c>
      <c r="F248" s="64" t="str">
        <f>+VLOOKUP(E248,'[3]Congest May01-Oct01'!$A$1:$B$65536,2,FALSE)</f>
        <v>CENTRL</v>
      </c>
      <c r="G248" s="44" t="str">
        <f>+VLOOKUP(E248,[3]Congest!$A$1:$C$65536,3,FALSE)</f>
        <v>CENTRL</v>
      </c>
      <c r="H248" s="45">
        <v>30</v>
      </c>
      <c r="I248" s="9"/>
      <c r="J248" s="7"/>
      <c r="O248" s="59">
        <f>VLOOKUP($A248,'[3]Congest May00-Oct00'!$A$1:$I$65536,COLUMN('[3]Congest May00-Oct00'!D$1:D$65536),FALSE)-VLOOKUP($E248,'[3]Congest May00-Oct00'!$A$1:$I$65536,COLUMN('[3]Congest May00-Oct00'!D$1:D$65536),FALSE)</f>
        <v>1566.12</v>
      </c>
      <c r="P248" s="32">
        <f>VLOOKUP($A248,'[3]Congest May00-Oct00'!$A$1:$I$65536,COLUMN('[3]Congest May00-Oct00'!E$1:E$65536),FALSE)-VLOOKUP($E248,'[3]Congest May00-Oct00'!$A$1:$I$65536,COLUMN('[3]Congest May00-Oct00'!E$1:E$65536),FALSE)</f>
        <v>1118.1399999999994</v>
      </c>
      <c r="Q248" s="32">
        <f>VLOOKUP($A248,'[3]Congest May00-Oct00'!$A$1:$I$65536,COLUMN('[3]Congest May00-Oct00'!F$1:F$65536),FALSE)-VLOOKUP($E248,'[3]Congest May00-Oct00'!$A$1:$I$65536,COLUMN('[3]Congest May00-Oct00'!F$1:F$65536),FALSE)</f>
        <v>6009.68</v>
      </c>
      <c r="R248" s="32">
        <f>VLOOKUP($A248,'[3]Congest May00-Oct00'!$A$1:$I$65536,COLUMN('[3]Congest May00-Oct00'!G$1:G$65536),FALSE)-VLOOKUP($E248,'[3]Congest May00-Oct00'!$A$1:$I$65536,COLUMN('[3]Congest May00-Oct00'!G$1:G$65536),FALSE)</f>
        <v>2331.5300000000002</v>
      </c>
      <c r="S248" s="32">
        <f>VLOOKUP($A248,'[3]Congest May00-Oct00'!$A$1:$I$65536,COLUMN('[3]Congest May00-Oct00'!H$1:H$65536),FALSE)-VLOOKUP($E248,'[3]Congest May00-Oct00'!$A$1:$I$65536,COLUMN('[3]Congest May00-Oct00'!H$1:H$65536),FALSE)</f>
        <v>114.84999999999995</v>
      </c>
      <c r="T248" s="32">
        <f>VLOOKUP($A248,'[3]Congest May00-Oct00'!$A$1:$I$65536,COLUMN('[3]Congest May00-Oct00'!I$1:I$65536),FALSE)-VLOOKUP($E248,'[3]Congest May00-Oct00'!$A$1:$I$65536,COLUMN('[3]Congest May00-Oct00'!I$1:I$65536),FALSE)</f>
        <v>1763.64</v>
      </c>
      <c r="U248" s="32">
        <f>VLOOKUP($A248,'[3]Congest Nov00-Apr01'!$A$1:$I$65536,COLUMN('[3]Congest Nov00-Apr01'!D$1:D$65536),FALSE)-VLOOKUP($E248,'[3]Congest Nov00-Apr01'!$A$1:$I$65536,COLUMN('[3]Congest Nov00-Apr01'!D$1:D$65536),FALSE)</f>
        <v>139.34999999999997</v>
      </c>
      <c r="V248" s="32">
        <f>VLOOKUP($A248,'[3]Congest Nov00-Apr01'!$A$1:$I$65536,COLUMN('[3]Congest Nov00-Apr01'!E$1:E$65536),FALSE)-VLOOKUP($E248,'[3]Congest Nov00-Apr01'!$A$1:$I$65536,COLUMN('[3]Congest Nov00-Apr01'!E$1:E$65536),FALSE)</f>
        <v>399.32</v>
      </c>
      <c r="W248" s="32">
        <f>VLOOKUP($A248,'[3]Congest Nov00-Apr01'!$A$1:$I$65536,COLUMN('[3]Congest Nov00-Apr01'!F$1:F$65536),FALSE)-VLOOKUP($E248,'[3]Congest Nov00-Apr01'!$A$1:$I$65536,COLUMN('[3]Congest Nov00-Apr01'!F$1:F$65536),FALSE)</f>
        <v>176.10000000000002</v>
      </c>
      <c r="X248" s="32">
        <f>VLOOKUP($A248,'[3]Congest Nov00-Apr01'!$A$1:$I$65536,COLUMN('[3]Congest Nov00-Apr01'!G$1:G$65536),FALSE)-VLOOKUP($E248,'[3]Congest Nov00-Apr01'!$A$1:$I$65536,COLUMN('[3]Congest Nov00-Apr01'!G$1:G$65536),FALSE)</f>
        <v>142.76</v>
      </c>
      <c r="Y248" s="32">
        <f>VLOOKUP($A248,'[3]Congest Nov00-Apr01'!$A$1:$I$65536,COLUMN('[3]Congest Nov00-Apr01'!H$1:H$65536),FALSE)-VLOOKUP($E248,'[3]Congest Nov00-Apr01'!$A$1:$I$65536,COLUMN('[3]Congest Nov00-Apr01'!H$1:H$65536),FALSE)</f>
        <v>129.27000000000004</v>
      </c>
      <c r="Z248" s="32">
        <f>VLOOKUP($A248,'[3]Congest Nov00-Apr01'!$A$1:$I$65536,COLUMN('[3]Congest Nov00-Apr01'!I$1:I$65536),FALSE)-VLOOKUP($E248,'[3]Congest Nov00-Apr01'!$A$1:$I$65536,COLUMN('[3]Congest Nov00-Apr01'!I$1:I$65536),FALSE)</f>
        <v>34.61999999999999</v>
      </c>
      <c r="AA248" s="32">
        <f>VLOOKUP($A248,'[3]Congest May01-Oct01'!$A$1:$I$65536,COLUMN('[3]Congest May01-Oct01'!D$1:D$65536),FALSE)-VLOOKUP($E248,'[3]Congest May01-Oct01'!$A$1:$I$65536,COLUMN('[3]Congest May01-Oct01'!D$1:D$65536),FALSE)</f>
        <v>91.339999999999989</v>
      </c>
      <c r="AB248" s="32">
        <f>VLOOKUP($A248,'[3]Congest May01-Oct01'!$A$1:$I$65536,COLUMN('[3]Congest May01-Oct01'!E$1:E$65536),FALSE)-VLOOKUP($E248,'[3]Congest May01-Oct01'!$A$1:$I$65536,COLUMN('[3]Congest May01-Oct01'!E$1:E$65536),FALSE)</f>
        <v>389.46999999999997</v>
      </c>
      <c r="AC248" s="32">
        <f>VLOOKUP($A248,'[3]Congest May01-Oct01'!$A$1:$I$65536,COLUMN('[3]Congest May01-Oct01'!F$1:F$65536),FALSE)-VLOOKUP($E248,'[3]Congest May01-Oct01'!$A$1:$I$65536,COLUMN('[3]Congest May01-Oct01'!F$1:F$65536),FALSE)</f>
        <v>40.19</v>
      </c>
      <c r="AD248" s="32">
        <f>VLOOKUP($A248,'[3]Congest May01-Oct01'!$A$1:$I$65536,COLUMN('[3]Congest May01-Oct01'!G$1:G$65536),FALSE)-VLOOKUP($E248,'[3]Congest May01-Oct01'!$A$1:$I$65536,COLUMN('[3]Congest May01-Oct01'!G$1:G$65536),FALSE)</f>
        <v>98.730000000000032</v>
      </c>
      <c r="AE248" s="19">
        <f>VLOOKUP($A248,'[3]Congest May01-Oct01'!$A$1:$I$65536,COLUMN('[3]Congest May01-Oct01'!H$1:H$65536),FALSE)-VLOOKUP($E248,'[3]Congest May01-Oct01'!$A$1:$I$65536,COLUMN('[3]Congest May01-Oct01'!H$1:H$65536),FALSE)</f>
        <v>0</v>
      </c>
      <c r="AF248" s="19">
        <f>VLOOKUP($A248,'[3]Congest May01-Oct01'!$A$1:$I$65536,COLUMN('[3]Congest May01-Oct01'!I$1:I$65536),FALSE)-VLOOKUP($E248,'[3]Congest May01-Oct01'!$A$1:$I$65536,COLUMN('[3]Congest May01-Oct01'!I$1:I$65536),FALSE)</f>
        <v>36.410000000000004</v>
      </c>
      <c r="AG248" s="34">
        <f t="shared" si="24"/>
        <v>3519.6399999999994</v>
      </c>
      <c r="AI248" s="34">
        <f t="shared" si="29"/>
        <v>2190</v>
      </c>
      <c r="AJ248" s="32">
        <f t="shared" si="25"/>
        <v>3519.6399999999994</v>
      </c>
      <c r="AK248" s="32">
        <f t="shared" si="26"/>
        <v>1329.6399999999994</v>
      </c>
      <c r="AL248" s="32"/>
      <c r="AM248" s="32">
        <f>+VLOOKUP($E248,[2]ACP!$A$1:$BE$65536,47,FALSE)-VLOOKUP($A248,[2]ACP!$A$1:$BE$65536,47,FALSE)</f>
        <v>8319.01</v>
      </c>
      <c r="AN248" s="32">
        <f>+VLOOKUP($E248,[2]ACP!$A$1:$BE$65536,48,FALSE)-VLOOKUP($A248,[2]ACP!$A$1:$BE$65536,48,FALSE)</f>
        <v>16375.39</v>
      </c>
      <c r="AO248" s="32">
        <f>+VLOOKUP($E248,[2]ACP!$A$1:$BE$65536,56,FALSE)-VLOOKUP($A248,[2]ACP!$A$1:$BE$65536,56,FALSE)</f>
        <v>2190</v>
      </c>
      <c r="AP248" s="32">
        <f>+VLOOKUP($E248,[2]ACP!$A$1:$BE$65536,57,FALSE)-VLOOKUP($A248,[2]ACP!$A$1:$BE$65536,57,FALSE)</f>
        <v>4340.6499999999996</v>
      </c>
      <c r="AQ248" s="32">
        <v>114.85</v>
      </c>
      <c r="AR248" s="32">
        <f>+VLOOKUP($E248,[2]ACP!$A$1:$BE$65536,53,FALSE)-VLOOKUP($A248,[2]ACP!$A$1:$BE$65536,53,FALSE)</f>
        <v>-12.86</v>
      </c>
      <c r="AS248" s="32">
        <f>+VLOOKUP($E248,[2]ACP!$A$1:$BE$65536,25,FALSE)-VLOOKUP($A248,[2]ACP!$A$1:$BE$65536,25,FALSE)</f>
        <v>1378.1159999999995</v>
      </c>
      <c r="AT248" s="32">
        <f>+VLOOKUP($E248,[2]ACP!$A$1:$BE$65536,19,FALSE)-VLOOKUP($A248,[2]ACP!$A$1:$BE$65536,19,FALSE)</f>
        <v>4863.9839999999995</v>
      </c>
    </row>
    <row r="249" spans="1:46" x14ac:dyDescent="0.25">
      <c r="A249" s="48">
        <v>23744</v>
      </c>
      <c r="B249" s="65" t="str">
        <f>+VLOOKUP(A249,'[3]Congest May01-Oct01'!$A$1:$B$65536,2,FALSE)</f>
        <v>NINE_MILE_2</v>
      </c>
      <c r="C249" s="48" t="str">
        <f>+VLOOKUP(A249,[3]Congest!$A$1:$C$65536,3,FALSE)</f>
        <v>CENTRL</v>
      </c>
      <c r="D249" s="48"/>
      <c r="E249" s="65">
        <v>61754</v>
      </c>
      <c r="F249" s="65" t="str">
        <f>+VLOOKUP(E249,'[3]Congest May01-Oct01'!$A$1:$B$65536,2,FALSE)</f>
        <v>CENTRL</v>
      </c>
      <c r="G249" s="48" t="str">
        <f>+VLOOKUP(E249,[3]Congest!$A$1:$C$65536,3,FALSE)</f>
        <v>CENTRL</v>
      </c>
      <c r="H249" s="49">
        <v>20</v>
      </c>
      <c r="I249" s="9"/>
      <c r="J249" s="7"/>
      <c r="O249" s="59">
        <f>VLOOKUP($A249,'[3]Congest May00-Oct00'!$A$1:$I$65536,COLUMN('[3]Congest May00-Oct00'!D$1:D$65536),FALSE)-VLOOKUP($E249,'[3]Congest May00-Oct00'!$A$1:$I$65536,COLUMN('[3]Congest May00-Oct00'!D$1:D$65536),FALSE)</f>
        <v>1566.12</v>
      </c>
      <c r="P249" s="32">
        <f>VLOOKUP($A249,'[3]Congest May00-Oct00'!$A$1:$I$65536,COLUMN('[3]Congest May00-Oct00'!E$1:E$65536),FALSE)-VLOOKUP($E249,'[3]Congest May00-Oct00'!$A$1:$I$65536,COLUMN('[3]Congest May00-Oct00'!E$1:E$65536),FALSE)</f>
        <v>1118.1399999999994</v>
      </c>
      <c r="Q249" s="32">
        <f>VLOOKUP($A249,'[3]Congest May00-Oct00'!$A$1:$I$65536,COLUMN('[3]Congest May00-Oct00'!F$1:F$65536),FALSE)-VLOOKUP($E249,'[3]Congest May00-Oct00'!$A$1:$I$65536,COLUMN('[3]Congest May00-Oct00'!F$1:F$65536),FALSE)</f>
        <v>6009.68</v>
      </c>
      <c r="R249" s="32">
        <f>VLOOKUP($A249,'[3]Congest May00-Oct00'!$A$1:$I$65536,COLUMN('[3]Congest May00-Oct00'!G$1:G$65536),FALSE)-VLOOKUP($E249,'[3]Congest May00-Oct00'!$A$1:$I$65536,COLUMN('[3]Congest May00-Oct00'!G$1:G$65536),FALSE)</f>
        <v>2331.5300000000002</v>
      </c>
      <c r="S249" s="32">
        <f>VLOOKUP($A249,'[3]Congest May00-Oct00'!$A$1:$I$65536,COLUMN('[3]Congest May00-Oct00'!H$1:H$65536),FALSE)-VLOOKUP($E249,'[3]Congest May00-Oct00'!$A$1:$I$65536,COLUMN('[3]Congest May00-Oct00'!H$1:H$65536),FALSE)</f>
        <v>114.84999999999995</v>
      </c>
      <c r="T249" s="32">
        <f>VLOOKUP($A249,'[3]Congest May00-Oct00'!$A$1:$I$65536,COLUMN('[3]Congest May00-Oct00'!I$1:I$65536),FALSE)-VLOOKUP($E249,'[3]Congest May00-Oct00'!$A$1:$I$65536,COLUMN('[3]Congest May00-Oct00'!I$1:I$65536),FALSE)</f>
        <v>1763.64</v>
      </c>
      <c r="U249" s="32">
        <f>VLOOKUP($A249,'[3]Congest Nov00-Apr01'!$A$1:$I$65536,COLUMN('[3]Congest Nov00-Apr01'!D$1:D$65536),FALSE)-VLOOKUP($E249,'[3]Congest Nov00-Apr01'!$A$1:$I$65536,COLUMN('[3]Congest Nov00-Apr01'!D$1:D$65536),FALSE)</f>
        <v>139.34999999999997</v>
      </c>
      <c r="V249" s="32">
        <f>VLOOKUP($A249,'[3]Congest Nov00-Apr01'!$A$1:$I$65536,COLUMN('[3]Congest Nov00-Apr01'!E$1:E$65536),FALSE)-VLOOKUP($E249,'[3]Congest Nov00-Apr01'!$A$1:$I$65536,COLUMN('[3]Congest Nov00-Apr01'!E$1:E$65536),FALSE)</f>
        <v>399.32</v>
      </c>
      <c r="W249" s="32">
        <f>VLOOKUP($A249,'[3]Congest Nov00-Apr01'!$A$1:$I$65536,COLUMN('[3]Congest Nov00-Apr01'!F$1:F$65536),FALSE)-VLOOKUP($E249,'[3]Congest Nov00-Apr01'!$A$1:$I$65536,COLUMN('[3]Congest Nov00-Apr01'!F$1:F$65536),FALSE)</f>
        <v>176.10000000000002</v>
      </c>
      <c r="X249" s="32">
        <f>VLOOKUP($A249,'[3]Congest Nov00-Apr01'!$A$1:$I$65536,COLUMN('[3]Congest Nov00-Apr01'!G$1:G$65536),FALSE)-VLOOKUP($E249,'[3]Congest Nov00-Apr01'!$A$1:$I$65536,COLUMN('[3]Congest Nov00-Apr01'!G$1:G$65536),FALSE)</f>
        <v>142.76</v>
      </c>
      <c r="Y249" s="32">
        <f>VLOOKUP($A249,'[3]Congest Nov00-Apr01'!$A$1:$I$65536,COLUMN('[3]Congest Nov00-Apr01'!H$1:H$65536),FALSE)-VLOOKUP($E249,'[3]Congest Nov00-Apr01'!$A$1:$I$65536,COLUMN('[3]Congest Nov00-Apr01'!H$1:H$65536),FALSE)</f>
        <v>129.27000000000004</v>
      </c>
      <c r="Z249" s="32">
        <f>VLOOKUP($A249,'[3]Congest Nov00-Apr01'!$A$1:$I$65536,COLUMN('[3]Congest Nov00-Apr01'!I$1:I$65536),FALSE)-VLOOKUP($E249,'[3]Congest Nov00-Apr01'!$A$1:$I$65536,COLUMN('[3]Congest Nov00-Apr01'!I$1:I$65536),FALSE)</f>
        <v>34.61999999999999</v>
      </c>
      <c r="AA249" s="32">
        <f>VLOOKUP($A249,'[3]Congest May01-Oct01'!$A$1:$I$65536,COLUMN('[3]Congest May01-Oct01'!D$1:D$65536),FALSE)-VLOOKUP($E249,'[3]Congest May01-Oct01'!$A$1:$I$65536,COLUMN('[3]Congest May01-Oct01'!D$1:D$65536),FALSE)</f>
        <v>91.339999999999989</v>
      </c>
      <c r="AB249" s="32">
        <f>VLOOKUP($A249,'[3]Congest May01-Oct01'!$A$1:$I$65536,COLUMN('[3]Congest May01-Oct01'!E$1:E$65536),FALSE)-VLOOKUP($E249,'[3]Congest May01-Oct01'!$A$1:$I$65536,COLUMN('[3]Congest May01-Oct01'!E$1:E$65536),FALSE)</f>
        <v>389.46999999999997</v>
      </c>
      <c r="AC249" s="32">
        <f>VLOOKUP($A249,'[3]Congest May01-Oct01'!$A$1:$I$65536,COLUMN('[3]Congest May01-Oct01'!F$1:F$65536),FALSE)-VLOOKUP($E249,'[3]Congest May01-Oct01'!$A$1:$I$65536,COLUMN('[3]Congest May01-Oct01'!F$1:F$65536),FALSE)</f>
        <v>40.19</v>
      </c>
      <c r="AD249" s="32">
        <f>VLOOKUP($A249,'[3]Congest May01-Oct01'!$A$1:$I$65536,COLUMN('[3]Congest May01-Oct01'!G$1:G$65536),FALSE)-VLOOKUP($E249,'[3]Congest May01-Oct01'!$A$1:$I$65536,COLUMN('[3]Congest May01-Oct01'!G$1:G$65536),FALSE)</f>
        <v>98.730000000000032</v>
      </c>
      <c r="AE249" s="19">
        <f>VLOOKUP($A249,'[3]Congest May01-Oct01'!$A$1:$I$65536,COLUMN('[3]Congest May01-Oct01'!H$1:H$65536),FALSE)-VLOOKUP($E249,'[3]Congest May01-Oct01'!$A$1:$I$65536,COLUMN('[3]Congest May01-Oct01'!H$1:H$65536),FALSE)</f>
        <v>0</v>
      </c>
      <c r="AF249" s="19">
        <f>VLOOKUP($A249,'[3]Congest May01-Oct01'!$A$1:$I$65536,COLUMN('[3]Congest May01-Oct01'!I$1:I$65536),FALSE)-VLOOKUP($E249,'[3]Congest May01-Oct01'!$A$1:$I$65536,COLUMN('[3]Congest May01-Oct01'!I$1:I$65536),FALSE)</f>
        <v>36.410000000000004</v>
      </c>
      <c r="AG249" s="34">
        <f t="shared" si="24"/>
        <v>3519.6399999999994</v>
      </c>
      <c r="AI249" s="34">
        <f>+AP249</f>
        <v>4340.6499999999996</v>
      </c>
      <c r="AJ249" s="32">
        <f>2*AG249</f>
        <v>7039.2799999999988</v>
      </c>
      <c r="AK249" s="32">
        <f t="shared" si="26"/>
        <v>2698.6299999999992</v>
      </c>
      <c r="AL249" s="32"/>
      <c r="AM249" s="32">
        <f>+VLOOKUP($E249,[2]ACP!$A$1:$BE$65536,47,FALSE)-VLOOKUP($A249,[2]ACP!$A$1:$BE$65536,47,FALSE)</f>
        <v>8319.01</v>
      </c>
      <c r="AN249" s="32">
        <f>+VLOOKUP($E249,[2]ACP!$A$1:$BE$65536,48,FALSE)-VLOOKUP($A249,[2]ACP!$A$1:$BE$65536,48,FALSE)</f>
        <v>16375.39</v>
      </c>
      <c r="AO249" s="32">
        <f>+VLOOKUP($E249,[2]ACP!$A$1:$BE$65536,56,FALSE)-VLOOKUP($A249,[2]ACP!$A$1:$BE$65536,56,FALSE)</f>
        <v>2190</v>
      </c>
      <c r="AP249" s="32">
        <f>+VLOOKUP($E249,[2]ACP!$A$1:$BE$65536,57,FALSE)-VLOOKUP($A249,[2]ACP!$A$1:$BE$65536,57,FALSE)</f>
        <v>4340.6499999999996</v>
      </c>
      <c r="AQ249" s="32">
        <v>114.85</v>
      </c>
      <c r="AR249" s="32">
        <f>+VLOOKUP($E249,[2]ACP!$A$1:$BE$65536,53,FALSE)-VLOOKUP($A249,[2]ACP!$A$1:$BE$65536,53,FALSE)</f>
        <v>-12.86</v>
      </c>
      <c r="AS249" s="32">
        <f>+VLOOKUP($E249,[2]ACP!$A$1:$BE$65536,25,FALSE)-VLOOKUP($A249,[2]ACP!$A$1:$BE$65536,25,FALSE)</f>
        <v>1378.1159999999995</v>
      </c>
      <c r="AT249" s="32">
        <f>+VLOOKUP($E249,[2]ACP!$A$1:$BE$65536,19,FALSE)-VLOOKUP($A249,[2]ACP!$A$1:$BE$65536,19,FALSE)</f>
        <v>4863.9839999999995</v>
      </c>
    </row>
    <row r="250" spans="1:46" x14ac:dyDescent="0.25">
      <c r="A250" s="64">
        <v>23769</v>
      </c>
      <c r="B250" s="64" t="str">
        <f>+VLOOKUP(A250,'[3]Congest May01-Oct01'!$A$1:$B$65536,2,FALSE)</f>
        <v>LEDERLE____</v>
      </c>
      <c r="C250" s="44" t="str">
        <f>+VLOOKUP(A250,[3]Congest!$A$1:$C$65536,3,FALSE)</f>
        <v>HUD VL</v>
      </c>
      <c r="D250" s="44"/>
      <c r="E250" s="64">
        <v>23611</v>
      </c>
      <c r="F250" s="64" t="str">
        <f>+VLOOKUP(E250,'[3]Congest May01-Oct01'!$A$1:$B$65536,2,FALSE)</f>
        <v>COXSACKIE___GT</v>
      </c>
      <c r="G250" s="44" t="str">
        <f>+VLOOKUP(E250,[3]Congest!$A$1:$C$65536,3,FALSE)</f>
        <v>HUD VL</v>
      </c>
      <c r="H250" s="45">
        <v>5</v>
      </c>
      <c r="I250" s="9"/>
      <c r="J250" s="7"/>
      <c r="O250" s="59">
        <f>VLOOKUP($A250,'[3]Congest May00-Oct00'!$A$1:$I$65536,COLUMN('[3]Congest May00-Oct00'!D$1:D$65536),FALSE)-VLOOKUP($E250,'[3]Congest May00-Oct00'!$A$1:$I$65536,COLUMN('[3]Congest May00-Oct00'!D$1:D$65536),FALSE)</f>
        <v>739.4300000000012</v>
      </c>
      <c r="P250" s="32">
        <f>VLOOKUP($A250,'[3]Congest May00-Oct00'!$A$1:$I$65536,COLUMN('[3]Congest May00-Oct00'!E$1:E$65536),FALSE)-VLOOKUP($E250,'[3]Congest May00-Oct00'!$A$1:$I$65536,COLUMN('[3]Congest May00-Oct00'!E$1:E$65536),FALSE)</f>
        <v>1131.510000000002</v>
      </c>
      <c r="Q250" s="32">
        <f>VLOOKUP($A250,'[3]Congest May00-Oct00'!$A$1:$I$65536,COLUMN('[3]Congest May00-Oct00'!F$1:F$65536),FALSE)-VLOOKUP($E250,'[3]Congest May00-Oct00'!$A$1:$I$65536,COLUMN('[3]Congest May00-Oct00'!F$1:F$65536),FALSE)</f>
        <v>489.399999999996</v>
      </c>
      <c r="R250" s="32">
        <f>VLOOKUP($A250,'[3]Congest May00-Oct00'!$A$1:$I$65536,COLUMN('[3]Congest May00-Oct00'!G$1:G$65536),FALSE)-VLOOKUP($E250,'[3]Congest May00-Oct00'!$A$1:$I$65536,COLUMN('[3]Congest May00-Oct00'!G$1:G$65536),FALSE)</f>
        <v>-857.37999999999556</v>
      </c>
      <c r="S250" s="32">
        <f>VLOOKUP($A250,'[3]Congest May00-Oct00'!$A$1:$I$65536,COLUMN('[3]Congest May00-Oct00'!H$1:H$65536),FALSE)-VLOOKUP($E250,'[3]Congest May00-Oct00'!$A$1:$I$65536,COLUMN('[3]Congest May00-Oct00'!H$1:H$65536),FALSE)</f>
        <v>532.02000000000044</v>
      </c>
      <c r="T250" s="32">
        <f>VLOOKUP($A250,'[3]Congest May00-Oct00'!$A$1:$I$65536,COLUMN('[3]Congest May00-Oct00'!I$1:I$65536),FALSE)-VLOOKUP($E250,'[3]Congest May00-Oct00'!$A$1:$I$65536,COLUMN('[3]Congest May00-Oct00'!I$1:I$65536),FALSE)</f>
        <v>1581.3899999999999</v>
      </c>
      <c r="U250" s="32">
        <f>VLOOKUP($A250,'[3]Congest Nov00-Apr01'!$A$1:$I$65536,COLUMN('[3]Congest Nov00-Apr01'!D$1:D$65536),FALSE)-VLOOKUP($E250,'[3]Congest Nov00-Apr01'!$A$1:$I$65536,COLUMN('[3]Congest Nov00-Apr01'!D$1:D$65536),FALSE)</f>
        <v>328.29999999999973</v>
      </c>
      <c r="V250" s="32">
        <f>VLOOKUP($A250,'[3]Congest Nov00-Apr01'!$A$1:$I$65536,COLUMN('[3]Congest Nov00-Apr01'!E$1:E$65536),FALSE)-VLOOKUP($E250,'[3]Congest Nov00-Apr01'!$A$1:$I$65536,COLUMN('[3]Congest Nov00-Apr01'!E$1:E$65536),FALSE)</f>
        <v>348.07000000000011</v>
      </c>
      <c r="W250" s="32">
        <f>VLOOKUP($A250,'[3]Congest Nov00-Apr01'!$A$1:$I$65536,COLUMN('[3]Congest Nov00-Apr01'!F$1:F$65536),FALSE)-VLOOKUP($E250,'[3]Congest Nov00-Apr01'!$A$1:$I$65536,COLUMN('[3]Congest Nov00-Apr01'!F$1:F$65536),FALSE)</f>
        <v>345.5900000000006</v>
      </c>
      <c r="X250" s="32">
        <f>VLOOKUP($A250,'[3]Congest Nov00-Apr01'!$A$1:$I$65536,COLUMN('[3]Congest Nov00-Apr01'!G$1:G$65536),FALSE)-VLOOKUP($E250,'[3]Congest Nov00-Apr01'!$A$1:$I$65536,COLUMN('[3]Congest Nov00-Apr01'!G$1:G$65536),FALSE)</f>
        <v>211.85000000000014</v>
      </c>
      <c r="Y250" s="32">
        <f>VLOOKUP($A250,'[3]Congest Nov00-Apr01'!$A$1:$I$65536,COLUMN('[3]Congest Nov00-Apr01'!H$1:H$65536),FALSE)-VLOOKUP($E250,'[3]Congest Nov00-Apr01'!$A$1:$I$65536,COLUMN('[3]Congest Nov00-Apr01'!H$1:H$65536),FALSE)</f>
        <v>831.50999999999954</v>
      </c>
      <c r="Z250" s="32">
        <f>VLOOKUP($A250,'[3]Congest Nov00-Apr01'!$A$1:$I$65536,COLUMN('[3]Congest Nov00-Apr01'!I$1:I$65536),FALSE)-VLOOKUP($E250,'[3]Congest Nov00-Apr01'!$A$1:$I$65536,COLUMN('[3]Congest Nov00-Apr01'!I$1:I$65536),FALSE)</f>
        <v>264.7399999999999</v>
      </c>
      <c r="AA250" s="32">
        <f>VLOOKUP($A250,'[3]Congest May01-Oct01'!$A$1:$I$65536,COLUMN('[3]Congest May01-Oct01'!D$1:D$65536),FALSE)-VLOOKUP($E250,'[3]Congest May01-Oct01'!$A$1:$I$65536,COLUMN('[3]Congest May01-Oct01'!D$1:D$65536),FALSE)</f>
        <v>-909.97999999999956</v>
      </c>
      <c r="AB250" s="32">
        <f>VLOOKUP($A250,'[3]Congest May01-Oct01'!$A$1:$I$65536,COLUMN('[3]Congest May01-Oct01'!E$1:E$65536),FALSE)-VLOOKUP($E250,'[3]Congest May01-Oct01'!$A$1:$I$65536,COLUMN('[3]Congest May01-Oct01'!E$1:E$65536),FALSE)</f>
        <v>-1012.1699999999996</v>
      </c>
      <c r="AC250" s="32">
        <f>VLOOKUP($A250,'[3]Congest May01-Oct01'!$A$1:$I$65536,COLUMN('[3]Congest May01-Oct01'!F$1:F$65536),FALSE)-VLOOKUP($E250,'[3]Congest May01-Oct01'!$A$1:$I$65536,COLUMN('[3]Congest May01-Oct01'!F$1:F$65536),FALSE)</f>
        <v>-346.00000000000023</v>
      </c>
      <c r="AD250" s="32">
        <f>VLOOKUP($A250,'[3]Congest May01-Oct01'!$A$1:$I$65536,COLUMN('[3]Congest May01-Oct01'!G$1:G$65536),FALSE)-VLOOKUP($E250,'[3]Congest May01-Oct01'!$A$1:$I$65536,COLUMN('[3]Congest May01-Oct01'!G$1:G$65536),FALSE)</f>
        <v>353.2300000000007</v>
      </c>
      <c r="AE250" s="19">
        <f>VLOOKUP($A250,'[3]Congest May01-Oct01'!$A$1:$I$65536,COLUMN('[3]Congest May01-Oct01'!H$1:H$65536),FALSE)-VLOOKUP($E250,'[3]Congest May01-Oct01'!$A$1:$I$65536,COLUMN('[3]Congest May01-Oct01'!H$1:H$65536),FALSE)</f>
        <v>111.62</v>
      </c>
      <c r="AF250" s="19">
        <f>VLOOKUP($A250,'[3]Congest May01-Oct01'!$A$1:$I$65536,COLUMN('[3]Congest May01-Oct01'!I$1:I$65536),FALSE)-VLOOKUP($E250,'[3]Congest May01-Oct01'!$A$1:$I$65536,COLUMN('[3]Congest May01-Oct01'!I$1:I$65536),FALSE)</f>
        <v>2.58</v>
      </c>
      <c r="AG250" s="34">
        <f t="shared" si="24"/>
        <v>2528.5500000000011</v>
      </c>
      <c r="AI250" s="34">
        <f t="shared" si="29"/>
        <v>-8153.2400000000052</v>
      </c>
      <c r="AJ250" s="32">
        <f t="shared" si="25"/>
        <v>2528.5500000000011</v>
      </c>
      <c r="AK250" s="32">
        <f t="shared" si="26"/>
        <v>10681.790000000006</v>
      </c>
      <c r="AL250" s="32"/>
      <c r="AM250" s="32">
        <f>+VLOOKUP($E250,[2]ACP!$A$1:$BE$65536,47,FALSE)-VLOOKUP($A250,[2]ACP!$A$1:$BE$65536,47,FALSE)</f>
        <v>-3188.3899999999994</v>
      </c>
      <c r="AN250" s="32">
        <f>+VLOOKUP($E250,[2]ACP!$A$1:$BE$65536,48,FALSE)-VLOOKUP($A250,[2]ACP!$A$1:$BE$65536,48,FALSE)</f>
        <v>8741.5800000000017</v>
      </c>
      <c r="AO250" s="32">
        <f>+VLOOKUP($E250,[2]ACP!$A$1:$BE$65536,56,FALSE)-VLOOKUP($A250,[2]ACP!$A$1:$BE$65536,56,FALSE)</f>
        <v>-8153.2400000000052</v>
      </c>
      <c r="AP250" s="32">
        <f>+VLOOKUP($E250,[2]ACP!$A$1:$BE$65536,57,FALSE)-VLOOKUP($A250,[2]ACP!$A$1:$BE$65536,57,FALSE)</f>
        <v>-12477.949999999997</v>
      </c>
      <c r="AQ250" s="32">
        <v>532.02</v>
      </c>
      <c r="AR250" s="32">
        <f>+VLOOKUP($E250,[2]ACP!$A$1:$BE$65536,53,FALSE)-VLOOKUP($A250,[2]ACP!$A$1:$BE$65536,53,FALSE)</f>
        <v>-591.29000000000019</v>
      </c>
      <c r="AS250" s="32">
        <f>+VLOOKUP($E250,[2]ACP!$A$1:$BE$65536,25,FALSE)-VLOOKUP($A250,[2]ACP!$A$1:$BE$65536,25,FALSE)</f>
        <v>3355.1879999999946</v>
      </c>
      <c r="AT250" s="32">
        <f>+VLOOKUP($E250,[2]ACP!$A$1:$BE$65536,19,FALSE)-VLOOKUP($A250,[2]ACP!$A$1:$BE$65536,19,FALSE)</f>
        <v>1230.7919999999867</v>
      </c>
    </row>
    <row r="251" spans="1:46" x14ac:dyDescent="0.25">
      <c r="A251" s="64">
        <v>23770</v>
      </c>
      <c r="B251" s="64" t="str">
        <f>+VLOOKUP(A251,'[3]Congest May01-Oct01'!$A$1:$B$65536,2,FALSE)</f>
        <v>YORK___WARBASSE</v>
      </c>
      <c r="C251" s="44" t="str">
        <f>+VLOOKUP(A251,[3]Congest!$A$1:$C$65536,3,FALSE)</f>
        <v>N.Y.C.</v>
      </c>
      <c r="D251" s="44"/>
      <c r="E251" s="64">
        <v>23786</v>
      </c>
      <c r="F251" s="64" t="str">
        <f>+VLOOKUP(E251,'[3]Congest May01-Oct01'!$A$1:$B$65536,2,FALSE)</f>
        <v>LINDEN COGEN____</v>
      </c>
      <c r="G251" s="44" t="str">
        <f>+VLOOKUP(E251,[3]Congest!$A$1:$C$65536,3,FALSE)</f>
        <v>N.Y.C.</v>
      </c>
      <c r="H251" s="45">
        <v>3</v>
      </c>
      <c r="I251" s="9"/>
      <c r="J251" s="7"/>
      <c r="O251" s="59">
        <f>VLOOKUP($A251,'[3]Congest May00-Oct00'!$A$1:$I$65536,COLUMN('[3]Congest May00-Oct00'!D$1:D$65536),FALSE)-VLOOKUP($E251,'[3]Congest May00-Oct00'!$A$1:$I$65536,COLUMN('[3]Congest May00-Oct00'!D$1:D$65536),FALSE)</f>
        <v>-1408.7500000000009</v>
      </c>
      <c r="P251" s="32">
        <f>VLOOKUP($A251,'[3]Congest May00-Oct00'!$A$1:$I$65536,COLUMN('[3]Congest May00-Oct00'!E$1:E$65536),FALSE)-VLOOKUP($E251,'[3]Congest May00-Oct00'!$A$1:$I$65536,COLUMN('[3]Congest May00-Oct00'!E$1:E$65536),FALSE)</f>
        <v>-5561.6199999999953</v>
      </c>
      <c r="Q251" s="32">
        <f>VLOOKUP($A251,'[3]Congest May00-Oct00'!$A$1:$I$65536,COLUMN('[3]Congest May00-Oct00'!F$1:F$65536),FALSE)-VLOOKUP($E251,'[3]Congest May00-Oct00'!$A$1:$I$65536,COLUMN('[3]Congest May00-Oct00'!F$1:F$65536),FALSE)</f>
        <v>-3133.25</v>
      </c>
      <c r="R251" s="32">
        <f>VLOOKUP($A251,'[3]Congest May00-Oct00'!$A$1:$I$65536,COLUMN('[3]Congest May00-Oct00'!G$1:G$65536),FALSE)-VLOOKUP($E251,'[3]Congest May00-Oct00'!$A$1:$I$65536,COLUMN('[3]Congest May00-Oct00'!G$1:G$65536),FALSE)</f>
        <v>-7183.3200000000015</v>
      </c>
      <c r="S251" s="32">
        <f>VLOOKUP($A251,'[3]Congest May00-Oct00'!$A$1:$I$65536,COLUMN('[3]Congest May00-Oct00'!H$1:H$65536),FALSE)-VLOOKUP($E251,'[3]Congest May00-Oct00'!$A$1:$I$65536,COLUMN('[3]Congest May00-Oct00'!H$1:H$65536),FALSE)</f>
        <v>-2137.4599999999991</v>
      </c>
      <c r="T251" s="32">
        <f>VLOOKUP($A251,'[3]Congest May00-Oct00'!$A$1:$I$65536,COLUMN('[3]Congest May00-Oct00'!I$1:I$65536),FALSE)-VLOOKUP($E251,'[3]Congest May00-Oct00'!$A$1:$I$65536,COLUMN('[3]Congest May00-Oct00'!I$1:I$65536),FALSE)</f>
        <v>-132.25</v>
      </c>
      <c r="U251" s="32">
        <f>VLOOKUP($A251,'[3]Congest Nov00-Apr01'!$A$1:$I$65536,COLUMN('[3]Congest Nov00-Apr01'!D$1:D$65536),FALSE)-VLOOKUP($E251,'[3]Congest Nov00-Apr01'!$A$1:$I$65536,COLUMN('[3]Congest Nov00-Apr01'!D$1:D$65536),FALSE)</f>
        <v>-615.25</v>
      </c>
      <c r="V251" s="32">
        <f>VLOOKUP($A251,'[3]Congest Nov00-Apr01'!$A$1:$I$65536,COLUMN('[3]Congest Nov00-Apr01'!E$1:E$65536),FALSE)-VLOOKUP($E251,'[3]Congest Nov00-Apr01'!$A$1:$I$65536,COLUMN('[3]Congest Nov00-Apr01'!E$1:E$65536),FALSE)</f>
        <v>-5287.41</v>
      </c>
      <c r="W251" s="32">
        <f>VLOOKUP($A251,'[3]Congest Nov00-Apr01'!$A$1:$I$65536,COLUMN('[3]Congest Nov00-Apr01'!F$1:F$65536),FALSE)-VLOOKUP($E251,'[3]Congest Nov00-Apr01'!$A$1:$I$65536,COLUMN('[3]Congest Nov00-Apr01'!F$1:F$65536),FALSE)</f>
        <v>227.10000000000082</v>
      </c>
      <c r="X251" s="32">
        <f>VLOOKUP($A251,'[3]Congest Nov00-Apr01'!$A$1:$I$65536,COLUMN('[3]Congest Nov00-Apr01'!G$1:G$65536),FALSE)-VLOOKUP($E251,'[3]Congest Nov00-Apr01'!$A$1:$I$65536,COLUMN('[3]Congest Nov00-Apr01'!G$1:G$65536),FALSE)</f>
        <v>-2949.9700000000003</v>
      </c>
      <c r="Y251" s="32">
        <f>VLOOKUP($A251,'[3]Congest Nov00-Apr01'!$A$1:$I$65536,COLUMN('[3]Congest Nov00-Apr01'!H$1:H$65536),FALSE)-VLOOKUP($E251,'[3]Congest Nov00-Apr01'!$A$1:$I$65536,COLUMN('[3]Congest Nov00-Apr01'!H$1:H$65536),FALSE)</f>
        <v>-71.300000000001091</v>
      </c>
      <c r="Z251" s="32">
        <f>VLOOKUP($A251,'[3]Congest Nov00-Apr01'!$A$1:$I$65536,COLUMN('[3]Congest Nov00-Apr01'!I$1:I$65536),FALSE)-VLOOKUP($E251,'[3]Congest Nov00-Apr01'!$A$1:$I$65536,COLUMN('[3]Congest Nov00-Apr01'!I$1:I$65536),FALSE)</f>
        <v>-1170</v>
      </c>
      <c r="AA251" s="32">
        <f>VLOOKUP($A251,'[3]Congest May01-Oct01'!$A$1:$I$65536,COLUMN('[3]Congest May01-Oct01'!D$1:D$65536),FALSE)-VLOOKUP($E251,'[3]Congest May01-Oct01'!$A$1:$I$65536,COLUMN('[3]Congest May01-Oct01'!D$1:D$65536),FALSE)</f>
        <v>-2630.2199999999975</v>
      </c>
      <c r="AB251" s="32">
        <f>VLOOKUP($A251,'[3]Congest May01-Oct01'!$A$1:$I$65536,COLUMN('[3]Congest May01-Oct01'!E$1:E$65536),FALSE)-VLOOKUP($E251,'[3]Congest May01-Oct01'!$A$1:$I$65536,COLUMN('[3]Congest May01-Oct01'!E$1:E$65536),FALSE)</f>
        <v>-7119.4899999999989</v>
      </c>
      <c r="AC251" s="32">
        <f>VLOOKUP($A251,'[3]Congest May01-Oct01'!$A$1:$I$65536,COLUMN('[3]Congest May01-Oct01'!F$1:F$65536),FALSE)-VLOOKUP($E251,'[3]Congest May01-Oct01'!$A$1:$I$65536,COLUMN('[3]Congest May01-Oct01'!F$1:F$65536),FALSE)</f>
        <v>-6524.0800000000008</v>
      </c>
      <c r="AD251" s="32">
        <f>VLOOKUP($A251,'[3]Congest May01-Oct01'!$A$1:$I$65536,COLUMN('[3]Congest May01-Oct01'!G$1:G$65536),FALSE)-VLOOKUP($E251,'[3]Congest May01-Oct01'!$A$1:$I$65536,COLUMN('[3]Congest May01-Oct01'!G$1:G$65536),FALSE)</f>
        <v>-3596.9300000000003</v>
      </c>
      <c r="AE251" s="19">
        <f>VLOOKUP($A251,'[3]Congest May01-Oct01'!$A$1:$I$65536,COLUMN('[3]Congest May01-Oct01'!H$1:H$65536),FALSE)-VLOOKUP($E251,'[3]Congest May01-Oct01'!$A$1:$I$65536,COLUMN('[3]Congest May01-Oct01'!H$1:H$65536),FALSE)</f>
        <v>-1521.9300000000003</v>
      </c>
      <c r="AF251" s="19">
        <f>VLOOKUP($A251,'[3]Congest May01-Oct01'!$A$1:$I$65536,COLUMN('[3]Congest May01-Oct01'!I$1:I$65536),FALSE)-VLOOKUP($E251,'[3]Congest May01-Oct01'!$A$1:$I$65536,COLUMN('[3]Congest May01-Oct01'!I$1:I$65536),FALSE)</f>
        <v>-1372.7399999999998</v>
      </c>
      <c r="AG251" s="34">
        <f t="shared" si="24"/>
        <v>-32007.26</v>
      </c>
      <c r="AI251" s="34">
        <f t="shared" si="29"/>
        <v>-25698.65</v>
      </c>
      <c r="AJ251" s="32">
        <f t="shared" si="25"/>
        <v>-32007.26</v>
      </c>
      <c r="AK251" s="32">
        <f t="shared" si="26"/>
        <v>-6308.6099999999969</v>
      </c>
      <c r="AL251" s="32"/>
      <c r="AM251" s="32">
        <f>+VLOOKUP($E251,[2]ACP!$A$1:$BE$65536,47,FALSE)-VLOOKUP($A251,[2]ACP!$A$1:$BE$65536,47,FALSE)</f>
        <v>-20952.229999999996</v>
      </c>
      <c r="AN251" s="32">
        <f>+VLOOKUP($E251,[2]ACP!$A$1:$BE$65536,48,FALSE)-VLOOKUP($A251,[2]ACP!$A$1:$BE$65536,48,FALSE)</f>
        <v>-51918.400000000009</v>
      </c>
      <c r="AO251" s="32">
        <f>+VLOOKUP($E251,[2]ACP!$A$1:$BE$65536,56,FALSE)-VLOOKUP($A251,[2]ACP!$A$1:$BE$65536,56,FALSE)</f>
        <v>-25698.65</v>
      </c>
      <c r="AP251" s="32">
        <f>+VLOOKUP($E251,[2]ACP!$A$1:$BE$65536,57,FALSE)-VLOOKUP($A251,[2]ACP!$A$1:$BE$65536,57,FALSE)</f>
        <v>-37742.06</v>
      </c>
      <c r="AQ251" s="32">
        <v>-2137.46</v>
      </c>
      <c r="AR251" s="32">
        <f>+VLOOKUP($E251,[2]ACP!$A$1:$BE$65536,53,FALSE)-VLOOKUP($A251,[2]ACP!$A$1:$BE$65536,53,FALSE)</f>
        <v>-2393.0899999999997</v>
      </c>
      <c r="AS251" s="32">
        <f>+VLOOKUP($E251,[2]ACP!$A$1:$BE$65536,25,FALSE)-VLOOKUP($A251,[2]ACP!$A$1:$BE$65536,25,FALSE)</f>
        <v>-13886.279999999992</v>
      </c>
      <c r="AT251" s="32">
        <f>+VLOOKUP($E251,[2]ACP!$A$1:$BE$65536,19,FALSE)-VLOOKUP($A251,[2]ACP!$A$1:$BE$65536,19,FALSE)</f>
        <v>-9991.4400000000096</v>
      </c>
    </row>
    <row r="252" spans="1:46" x14ac:dyDescent="0.25">
      <c r="A252" s="64">
        <v>23786</v>
      </c>
      <c r="B252" s="64" t="str">
        <f>+VLOOKUP(A252,'[3]Congest May01-Oct01'!$A$1:$B$65536,2,FALSE)</f>
        <v>LINDEN COGEN____</v>
      </c>
      <c r="C252" s="44" t="str">
        <f>+VLOOKUP(A252,[3]Congest!$A$1:$C$65536,3,FALSE)</f>
        <v>N.Y.C.</v>
      </c>
      <c r="D252" s="44"/>
      <c r="E252" s="64">
        <v>23519</v>
      </c>
      <c r="F252" s="64" t="str">
        <f>+VLOOKUP(E252,'[3]Congest May01-Oct01'!$A$1:$B$65536,2,FALSE)</f>
        <v>POLETTI____</v>
      </c>
      <c r="G252" s="44" t="str">
        <f>+VLOOKUP(E252,[3]Congest!$A$1:$C$65536,3,FALSE)</f>
        <v>N.Y.C.</v>
      </c>
      <c r="H252" s="45">
        <v>15</v>
      </c>
      <c r="I252" s="9"/>
      <c r="J252" s="7"/>
      <c r="O252" s="59">
        <f>VLOOKUP($A252,'[3]Congest May00-Oct00'!$A$1:$I$65536,COLUMN('[3]Congest May00-Oct00'!D$1:D$65536),FALSE)-VLOOKUP($E252,'[3]Congest May00-Oct00'!$A$1:$I$65536,COLUMN('[3]Congest May00-Oct00'!D$1:D$65536),FALSE)</f>
        <v>246.28999999999996</v>
      </c>
      <c r="P252" s="32">
        <f>VLOOKUP($A252,'[3]Congest May00-Oct00'!$A$1:$I$65536,COLUMN('[3]Congest May00-Oct00'!E$1:E$65536),FALSE)-VLOOKUP($E252,'[3]Congest May00-Oct00'!$A$1:$I$65536,COLUMN('[3]Congest May00-Oct00'!E$1:E$65536),FALSE)</f>
        <v>4395.6000000000058</v>
      </c>
      <c r="Q252" s="32">
        <f>VLOOKUP($A252,'[3]Congest May00-Oct00'!$A$1:$I$65536,COLUMN('[3]Congest May00-Oct00'!F$1:F$65536),FALSE)-VLOOKUP($E252,'[3]Congest May00-Oct00'!$A$1:$I$65536,COLUMN('[3]Congest May00-Oct00'!F$1:F$65536),FALSE)</f>
        <v>1932.3900000000012</v>
      </c>
      <c r="R252" s="32">
        <f>VLOOKUP($A252,'[3]Congest May00-Oct00'!$A$1:$I$65536,COLUMN('[3]Congest May00-Oct00'!G$1:G$65536),FALSE)-VLOOKUP($E252,'[3]Congest May00-Oct00'!$A$1:$I$65536,COLUMN('[3]Congest May00-Oct00'!G$1:G$65536),FALSE)</f>
        <v>4048.3199999999997</v>
      </c>
      <c r="S252" s="32">
        <f>VLOOKUP($A252,'[3]Congest May00-Oct00'!$A$1:$I$65536,COLUMN('[3]Congest May00-Oct00'!H$1:H$65536),FALSE)-VLOOKUP($E252,'[3]Congest May00-Oct00'!$A$1:$I$65536,COLUMN('[3]Congest May00-Oct00'!H$1:H$65536),FALSE)</f>
        <v>0</v>
      </c>
      <c r="T252" s="32">
        <f>VLOOKUP($A252,'[3]Congest May00-Oct00'!$A$1:$I$65536,COLUMN('[3]Congest May00-Oct00'!I$1:I$65536),FALSE)-VLOOKUP($E252,'[3]Congest May00-Oct00'!$A$1:$I$65536,COLUMN('[3]Congest May00-Oct00'!I$1:I$65536),FALSE)</f>
        <v>0</v>
      </c>
      <c r="U252" s="32">
        <f>VLOOKUP($A252,'[3]Congest Nov00-Apr01'!$A$1:$I$65536,COLUMN('[3]Congest Nov00-Apr01'!D$1:D$65536),FALSE)-VLOOKUP($E252,'[3]Congest Nov00-Apr01'!$A$1:$I$65536,COLUMN('[3]Congest Nov00-Apr01'!D$1:D$65536),FALSE)</f>
        <v>-4.9999999999727152E-2</v>
      </c>
      <c r="V252" s="32">
        <f>VLOOKUP($A252,'[3]Congest Nov00-Apr01'!$A$1:$I$65536,COLUMN('[3]Congest Nov00-Apr01'!E$1:E$65536),FALSE)-VLOOKUP($E252,'[3]Congest Nov00-Apr01'!$A$1:$I$65536,COLUMN('[3]Congest Nov00-Apr01'!E$1:E$65536),FALSE)</f>
        <v>-0.17000000000007276</v>
      </c>
      <c r="W252" s="32">
        <f>VLOOKUP($A252,'[3]Congest Nov00-Apr01'!$A$1:$I$65536,COLUMN('[3]Congest Nov00-Apr01'!F$1:F$65536),FALSE)-VLOOKUP($E252,'[3]Congest Nov00-Apr01'!$A$1:$I$65536,COLUMN('[3]Congest Nov00-Apr01'!F$1:F$65536),FALSE)</f>
        <v>-0.6500000000005457</v>
      </c>
      <c r="X252" s="32">
        <f>VLOOKUP($A252,'[3]Congest Nov00-Apr01'!$A$1:$I$65536,COLUMN('[3]Congest Nov00-Apr01'!G$1:G$65536),FALSE)-VLOOKUP($E252,'[3]Congest Nov00-Apr01'!$A$1:$I$65536,COLUMN('[3]Congest Nov00-Apr01'!G$1:G$65536),FALSE)</f>
        <v>4.2000000000002728</v>
      </c>
      <c r="Y252" s="32">
        <f>VLOOKUP($A252,'[3]Congest Nov00-Apr01'!$A$1:$I$65536,COLUMN('[3]Congest Nov00-Apr01'!H$1:H$65536),FALSE)-VLOOKUP($E252,'[3]Congest Nov00-Apr01'!$A$1:$I$65536,COLUMN('[3]Congest Nov00-Apr01'!H$1:H$65536),FALSE)</f>
        <v>1.7800000000006548</v>
      </c>
      <c r="Z252" s="32">
        <f>VLOOKUP($A252,'[3]Congest Nov00-Apr01'!$A$1:$I$65536,COLUMN('[3]Congest Nov00-Apr01'!I$1:I$65536),FALSE)-VLOOKUP($E252,'[3]Congest Nov00-Apr01'!$A$1:$I$65536,COLUMN('[3]Congest Nov00-Apr01'!I$1:I$65536),FALSE)</f>
        <v>633.90000000000146</v>
      </c>
      <c r="AA252" s="32">
        <f>VLOOKUP($A252,'[3]Congest May01-Oct01'!$A$1:$I$65536,COLUMN('[3]Congest May01-Oct01'!D$1:D$65536),FALSE)-VLOOKUP($E252,'[3]Congest May01-Oct01'!$A$1:$I$65536,COLUMN('[3]Congest May01-Oct01'!D$1:D$65536),FALSE)</f>
        <v>329.17000000000098</v>
      </c>
      <c r="AB252" s="32">
        <f>VLOOKUP($A252,'[3]Congest May01-Oct01'!$A$1:$I$65536,COLUMN('[3]Congest May01-Oct01'!E$1:E$65536),FALSE)-VLOOKUP($E252,'[3]Congest May01-Oct01'!$A$1:$I$65536,COLUMN('[3]Congest May01-Oct01'!E$1:E$65536),FALSE)</f>
        <v>-0.3499999999994543</v>
      </c>
      <c r="AC252" s="32">
        <f>VLOOKUP($A252,'[3]Congest May01-Oct01'!$A$1:$I$65536,COLUMN('[3]Congest May01-Oct01'!F$1:F$65536),FALSE)-VLOOKUP($E252,'[3]Congest May01-Oct01'!$A$1:$I$65536,COLUMN('[3]Congest May01-Oct01'!F$1:F$65536),FALSE)</f>
        <v>422.29000000000065</v>
      </c>
      <c r="AD252" s="32">
        <f>VLOOKUP($A252,'[3]Congest May01-Oct01'!$A$1:$I$65536,COLUMN('[3]Congest May01-Oct01'!G$1:G$65536),FALSE)-VLOOKUP($E252,'[3]Congest May01-Oct01'!$A$1:$I$65536,COLUMN('[3]Congest May01-Oct01'!G$1:G$65536),FALSE)</f>
        <v>2208.2199999999998</v>
      </c>
      <c r="AE252" s="19">
        <f>VLOOKUP($A252,'[3]Congest May01-Oct01'!$A$1:$I$65536,COLUMN('[3]Congest May01-Oct01'!H$1:H$65536),FALSE)-VLOOKUP($E252,'[3]Congest May01-Oct01'!$A$1:$I$65536,COLUMN('[3]Congest May01-Oct01'!H$1:H$65536),FALSE)</f>
        <v>1263.18</v>
      </c>
      <c r="AF252" s="19">
        <f>VLOOKUP($A252,'[3]Congest May01-Oct01'!$A$1:$I$65536,COLUMN('[3]Congest May01-Oct01'!I$1:I$65536),FALSE)-VLOOKUP($E252,'[3]Congest May01-Oct01'!$A$1:$I$65536,COLUMN('[3]Congest May01-Oct01'!I$1:I$65536),FALSE)</f>
        <v>868.56999999999994</v>
      </c>
      <c r="AG252" s="34">
        <f t="shared" si="24"/>
        <v>3598.3400000000038</v>
      </c>
      <c r="AI252" s="34">
        <f t="shared" si="29"/>
        <v>1365.1999999999971</v>
      </c>
      <c r="AJ252" s="32">
        <f t="shared" si="25"/>
        <v>3598.3400000000038</v>
      </c>
      <c r="AK252" s="32">
        <f t="shared" si="26"/>
        <v>2233.1400000000067</v>
      </c>
      <c r="AL252" s="32"/>
      <c r="AM252" s="32">
        <f>+VLOOKUP($E252,[2]ACP!$A$1:$BE$65536,47,FALSE)-VLOOKUP($A252,[2]ACP!$A$1:$BE$65536,47,FALSE)</f>
        <v>1102.8399999999965</v>
      </c>
      <c r="AN252" s="32">
        <f>+VLOOKUP($E252,[2]ACP!$A$1:$BE$65536,48,FALSE)-VLOOKUP($A252,[2]ACP!$A$1:$BE$65536,48,FALSE)</f>
        <v>1771.3600000000006</v>
      </c>
      <c r="AO252" s="32">
        <f>+VLOOKUP($E252,[2]ACP!$A$1:$BE$65536,56,FALSE)-VLOOKUP($A252,[2]ACP!$A$1:$BE$65536,56,FALSE)</f>
        <v>1365.1999999999971</v>
      </c>
      <c r="AP252" s="32">
        <f>+VLOOKUP($E252,[2]ACP!$A$1:$BE$65536,57,FALSE)-VLOOKUP($A252,[2]ACP!$A$1:$BE$65536,57,FALSE)</f>
        <v>1752</v>
      </c>
      <c r="AQ252" s="32">
        <v>0</v>
      </c>
      <c r="AR252" s="32">
        <f>+VLOOKUP($E252,[2]ACP!$A$1:$BE$65536,53,FALSE)-VLOOKUP($A252,[2]ACP!$A$1:$BE$65536,53,FALSE)</f>
        <v>59.429999999999836</v>
      </c>
      <c r="AS252" s="32">
        <f>+VLOOKUP($E252,[2]ACP!$A$1:$BE$65536,25,FALSE)-VLOOKUP($A252,[2]ACP!$A$1:$BE$65536,25,FALSE)</f>
        <v>452.88000000000102</v>
      </c>
      <c r="AT252" s="32">
        <f>+VLOOKUP($E252,[2]ACP!$A$1:$BE$65536,19,FALSE)-VLOOKUP($A252,[2]ACP!$A$1:$BE$65536,19,FALSE)</f>
        <v>252.86400000000867</v>
      </c>
    </row>
    <row r="253" spans="1:46" x14ac:dyDescent="0.25">
      <c r="A253" s="48">
        <v>23786</v>
      </c>
      <c r="B253" s="65" t="str">
        <f>+VLOOKUP(A253,'[3]Congest May01-Oct01'!$A$1:$B$65536,2,FALSE)</f>
        <v>LINDEN COGEN____</v>
      </c>
      <c r="C253" s="48" t="str">
        <f>+VLOOKUP(A253,[3]Congest!$A$1:$C$65536,3,FALSE)</f>
        <v>N.Y.C.</v>
      </c>
      <c r="D253" s="48"/>
      <c r="E253" s="65">
        <v>23519</v>
      </c>
      <c r="F253" s="65" t="str">
        <f>+VLOOKUP(E253,'[3]Congest May01-Oct01'!$A$1:$B$65536,2,FALSE)</f>
        <v>POLETTI____</v>
      </c>
      <c r="G253" s="48" t="str">
        <f>+VLOOKUP(E253,[3]Congest!$A$1:$C$65536,3,FALSE)</f>
        <v>N.Y.C.</v>
      </c>
      <c r="H253" s="49">
        <v>26</v>
      </c>
      <c r="I253" s="9"/>
      <c r="J253" s="7"/>
      <c r="O253" s="59">
        <f>VLOOKUP($A253,'[3]Congest May00-Oct00'!$A$1:$I$65536,COLUMN('[3]Congest May00-Oct00'!D$1:D$65536),FALSE)-VLOOKUP($E253,'[3]Congest May00-Oct00'!$A$1:$I$65536,COLUMN('[3]Congest May00-Oct00'!D$1:D$65536),FALSE)</f>
        <v>246.28999999999996</v>
      </c>
      <c r="P253" s="32">
        <f>VLOOKUP($A253,'[3]Congest May00-Oct00'!$A$1:$I$65536,COLUMN('[3]Congest May00-Oct00'!E$1:E$65536),FALSE)-VLOOKUP($E253,'[3]Congest May00-Oct00'!$A$1:$I$65536,COLUMN('[3]Congest May00-Oct00'!E$1:E$65536),FALSE)</f>
        <v>4395.6000000000058</v>
      </c>
      <c r="Q253" s="32">
        <f>VLOOKUP($A253,'[3]Congest May00-Oct00'!$A$1:$I$65536,COLUMN('[3]Congest May00-Oct00'!F$1:F$65536),FALSE)-VLOOKUP($E253,'[3]Congest May00-Oct00'!$A$1:$I$65536,COLUMN('[3]Congest May00-Oct00'!F$1:F$65536),FALSE)</f>
        <v>1932.3900000000012</v>
      </c>
      <c r="R253" s="32">
        <f>VLOOKUP($A253,'[3]Congest May00-Oct00'!$A$1:$I$65536,COLUMN('[3]Congest May00-Oct00'!G$1:G$65536),FALSE)-VLOOKUP($E253,'[3]Congest May00-Oct00'!$A$1:$I$65536,COLUMN('[3]Congest May00-Oct00'!G$1:G$65536),FALSE)</f>
        <v>4048.3199999999997</v>
      </c>
      <c r="S253" s="32">
        <f>VLOOKUP($A253,'[3]Congest May00-Oct00'!$A$1:$I$65536,COLUMN('[3]Congest May00-Oct00'!H$1:H$65536),FALSE)-VLOOKUP($E253,'[3]Congest May00-Oct00'!$A$1:$I$65536,COLUMN('[3]Congest May00-Oct00'!H$1:H$65536),FALSE)</f>
        <v>0</v>
      </c>
      <c r="T253" s="32">
        <f>VLOOKUP($A253,'[3]Congest May00-Oct00'!$A$1:$I$65536,COLUMN('[3]Congest May00-Oct00'!I$1:I$65536),FALSE)-VLOOKUP($E253,'[3]Congest May00-Oct00'!$A$1:$I$65536,COLUMN('[3]Congest May00-Oct00'!I$1:I$65536),FALSE)</f>
        <v>0</v>
      </c>
      <c r="U253" s="32">
        <f>VLOOKUP($A253,'[3]Congest Nov00-Apr01'!$A$1:$I$65536,COLUMN('[3]Congest Nov00-Apr01'!D$1:D$65536),FALSE)-VLOOKUP($E253,'[3]Congest Nov00-Apr01'!$A$1:$I$65536,COLUMN('[3]Congest Nov00-Apr01'!D$1:D$65536),FALSE)</f>
        <v>-4.9999999999727152E-2</v>
      </c>
      <c r="V253" s="32">
        <f>VLOOKUP($A253,'[3]Congest Nov00-Apr01'!$A$1:$I$65536,COLUMN('[3]Congest Nov00-Apr01'!E$1:E$65536),FALSE)-VLOOKUP($E253,'[3]Congest Nov00-Apr01'!$A$1:$I$65536,COLUMN('[3]Congest Nov00-Apr01'!E$1:E$65536),FALSE)</f>
        <v>-0.17000000000007276</v>
      </c>
      <c r="W253" s="32">
        <f>VLOOKUP($A253,'[3]Congest Nov00-Apr01'!$A$1:$I$65536,COLUMN('[3]Congest Nov00-Apr01'!F$1:F$65536),FALSE)-VLOOKUP($E253,'[3]Congest Nov00-Apr01'!$A$1:$I$65536,COLUMN('[3]Congest Nov00-Apr01'!F$1:F$65536),FALSE)</f>
        <v>-0.6500000000005457</v>
      </c>
      <c r="X253" s="32">
        <f>VLOOKUP($A253,'[3]Congest Nov00-Apr01'!$A$1:$I$65536,COLUMN('[3]Congest Nov00-Apr01'!G$1:G$65536),FALSE)-VLOOKUP($E253,'[3]Congest Nov00-Apr01'!$A$1:$I$65536,COLUMN('[3]Congest Nov00-Apr01'!G$1:G$65536),FALSE)</f>
        <v>4.2000000000002728</v>
      </c>
      <c r="Y253" s="32">
        <f>VLOOKUP($A253,'[3]Congest Nov00-Apr01'!$A$1:$I$65536,COLUMN('[3]Congest Nov00-Apr01'!H$1:H$65536),FALSE)-VLOOKUP($E253,'[3]Congest Nov00-Apr01'!$A$1:$I$65536,COLUMN('[3]Congest Nov00-Apr01'!H$1:H$65536),FALSE)</f>
        <v>1.7800000000006548</v>
      </c>
      <c r="Z253" s="32">
        <f>VLOOKUP($A253,'[3]Congest Nov00-Apr01'!$A$1:$I$65536,COLUMN('[3]Congest Nov00-Apr01'!I$1:I$65536),FALSE)-VLOOKUP($E253,'[3]Congest Nov00-Apr01'!$A$1:$I$65536,COLUMN('[3]Congest Nov00-Apr01'!I$1:I$65536),FALSE)</f>
        <v>633.90000000000146</v>
      </c>
      <c r="AA253" s="32">
        <f>VLOOKUP($A253,'[3]Congest May01-Oct01'!$A$1:$I$65536,COLUMN('[3]Congest May01-Oct01'!D$1:D$65536),FALSE)-VLOOKUP($E253,'[3]Congest May01-Oct01'!$A$1:$I$65536,COLUMN('[3]Congest May01-Oct01'!D$1:D$65536),FALSE)</f>
        <v>329.17000000000098</v>
      </c>
      <c r="AB253" s="32">
        <f>VLOOKUP($A253,'[3]Congest May01-Oct01'!$A$1:$I$65536,COLUMN('[3]Congest May01-Oct01'!E$1:E$65536),FALSE)-VLOOKUP($E253,'[3]Congest May01-Oct01'!$A$1:$I$65536,COLUMN('[3]Congest May01-Oct01'!E$1:E$65536),FALSE)</f>
        <v>-0.3499999999994543</v>
      </c>
      <c r="AC253" s="32">
        <f>VLOOKUP($A253,'[3]Congest May01-Oct01'!$A$1:$I$65536,COLUMN('[3]Congest May01-Oct01'!F$1:F$65536),FALSE)-VLOOKUP($E253,'[3]Congest May01-Oct01'!$A$1:$I$65536,COLUMN('[3]Congest May01-Oct01'!F$1:F$65536),FALSE)</f>
        <v>422.29000000000065</v>
      </c>
      <c r="AD253" s="32">
        <f>VLOOKUP($A253,'[3]Congest May01-Oct01'!$A$1:$I$65536,COLUMN('[3]Congest May01-Oct01'!G$1:G$65536),FALSE)-VLOOKUP($E253,'[3]Congest May01-Oct01'!$A$1:$I$65536,COLUMN('[3]Congest May01-Oct01'!G$1:G$65536),FALSE)</f>
        <v>2208.2199999999998</v>
      </c>
      <c r="AE253" s="19">
        <f>VLOOKUP($A253,'[3]Congest May01-Oct01'!$A$1:$I$65536,COLUMN('[3]Congest May01-Oct01'!H$1:H$65536),FALSE)-VLOOKUP($E253,'[3]Congest May01-Oct01'!$A$1:$I$65536,COLUMN('[3]Congest May01-Oct01'!H$1:H$65536),FALSE)</f>
        <v>1263.18</v>
      </c>
      <c r="AF253" s="19">
        <f>VLOOKUP($A253,'[3]Congest May01-Oct01'!$A$1:$I$65536,COLUMN('[3]Congest May01-Oct01'!I$1:I$65536),FALSE)-VLOOKUP($E253,'[3]Congest May01-Oct01'!$A$1:$I$65536,COLUMN('[3]Congest May01-Oct01'!I$1:I$65536),FALSE)</f>
        <v>868.56999999999994</v>
      </c>
      <c r="AG253" s="34">
        <f t="shared" si="24"/>
        <v>3598.3400000000038</v>
      </c>
      <c r="AI253" s="34">
        <f>+AP253</f>
        <v>1752</v>
      </c>
      <c r="AJ253" s="32">
        <f>2*AG253</f>
        <v>7196.6800000000076</v>
      </c>
      <c r="AK253" s="32">
        <f t="shared" si="26"/>
        <v>5444.6800000000076</v>
      </c>
      <c r="AL253" s="32"/>
      <c r="AM253" s="32">
        <f>+VLOOKUP($E253,[2]ACP!$A$1:$BE$65536,47,FALSE)-VLOOKUP($A253,[2]ACP!$A$1:$BE$65536,47,FALSE)</f>
        <v>1102.8399999999965</v>
      </c>
      <c r="AN253" s="32">
        <f>+VLOOKUP($E253,[2]ACP!$A$1:$BE$65536,48,FALSE)-VLOOKUP($A253,[2]ACP!$A$1:$BE$65536,48,FALSE)</f>
        <v>1771.3600000000006</v>
      </c>
      <c r="AO253" s="32">
        <f>+VLOOKUP($E253,[2]ACP!$A$1:$BE$65536,56,FALSE)-VLOOKUP($A253,[2]ACP!$A$1:$BE$65536,56,FALSE)</f>
        <v>1365.1999999999971</v>
      </c>
      <c r="AP253" s="32">
        <f>+VLOOKUP($E253,[2]ACP!$A$1:$BE$65536,57,FALSE)-VLOOKUP($A253,[2]ACP!$A$1:$BE$65536,57,FALSE)</f>
        <v>1752</v>
      </c>
      <c r="AQ253" s="32">
        <v>0</v>
      </c>
      <c r="AR253" s="32">
        <f>+VLOOKUP($E253,[2]ACP!$A$1:$BE$65536,53,FALSE)-VLOOKUP($A253,[2]ACP!$A$1:$BE$65536,53,FALSE)</f>
        <v>59.429999999999836</v>
      </c>
      <c r="AS253" s="32">
        <f>+VLOOKUP($E253,[2]ACP!$A$1:$BE$65536,25,FALSE)-VLOOKUP($A253,[2]ACP!$A$1:$BE$65536,25,FALSE)</f>
        <v>452.88000000000102</v>
      </c>
      <c r="AT253" s="32">
        <f>+VLOOKUP($E253,[2]ACP!$A$1:$BE$65536,19,FALSE)-VLOOKUP($A253,[2]ACP!$A$1:$BE$65536,19,FALSE)</f>
        <v>252.86400000000867</v>
      </c>
    </row>
    <row r="254" spans="1:46" x14ac:dyDescent="0.25">
      <c r="A254" s="64">
        <v>23786</v>
      </c>
      <c r="B254" s="64" t="str">
        <f>+VLOOKUP(A254,'[3]Congest May01-Oct01'!$A$1:$B$65536,2,FALSE)</f>
        <v>LINDEN COGEN____</v>
      </c>
      <c r="C254" s="44" t="str">
        <f>+VLOOKUP(A254,[3]Congest!$A$1:$C$65536,3,FALSE)</f>
        <v>N.Y.C.</v>
      </c>
      <c r="D254" s="44"/>
      <c r="E254" s="64">
        <v>23535</v>
      </c>
      <c r="F254" s="64" t="str">
        <f>+VLOOKUP(E254,'[3]Congest May01-Oct01'!$A$1:$B$65536,2,FALSE)</f>
        <v>RAVENSWOOD___3</v>
      </c>
      <c r="G254" s="44" t="str">
        <f>+VLOOKUP(E254,[3]Congest!$A$1:$C$65536,3,FALSE)</f>
        <v>N.Y.C.</v>
      </c>
      <c r="H254" s="45">
        <v>5</v>
      </c>
      <c r="I254" s="9"/>
      <c r="J254" s="7"/>
      <c r="O254" s="59">
        <f>VLOOKUP($A254,'[3]Congest May00-Oct00'!$A$1:$I$65536,COLUMN('[3]Congest May00-Oct00'!D$1:D$65536),FALSE)-VLOOKUP($E254,'[3]Congest May00-Oct00'!$A$1:$I$65536,COLUMN('[3]Congest May00-Oct00'!D$1:D$65536),FALSE)</f>
        <v>246.28999999999996</v>
      </c>
      <c r="P254" s="32">
        <f>VLOOKUP($A254,'[3]Congest May00-Oct00'!$A$1:$I$65536,COLUMN('[3]Congest May00-Oct00'!E$1:E$65536),FALSE)-VLOOKUP($E254,'[3]Congest May00-Oct00'!$A$1:$I$65536,COLUMN('[3]Congest May00-Oct00'!E$1:E$65536),FALSE)</f>
        <v>4400.760000000002</v>
      </c>
      <c r="Q254" s="32">
        <f>VLOOKUP($A254,'[3]Congest May00-Oct00'!$A$1:$I$65536,COLUMN('[3]Congest May00-Oct00'!F$1:F$65536),FALSE)-VLOOKUP($E254,'[3]Congest May00-Oct00'!$A$1:$I$65536,COLUMN('[3]Congest May00-Oct00'!F$1:F$65536),FALSE)</f>
        <v>1933.3400000000001</v>
      </c>
      <c r="R254" s="32">
        <f>VLOOKUP($A254,'[3]Congest May00-Oct00'!$A$1:$I$65536,COLUMN('[3]Congest May00-Oct00'!G$1:G$65536),FALSE)-VLOOKUP($E254,'[3]Congest May00-Oct00'!$A$1:$I$65536,COLUMN('[3]Congest May00-Oct00'!G$1:G$65536),FALSE)</f>
        <v>4049.0500000000011</v>
      </c>
      <c r="S254" s="32">
        <f>VLOOKUP($A254,'[3]Congest May00-Oct00'!$A$1:$I$65536,COLUMN('[3]Congest May00-Oct00'!H$1:H$65536),FALSE)-VLOOKUP($E254,'[3]Congest May00-Oct00'!$A$1:$I$65536,COLUMN('[3]Congest May00-Oct00'!H$1:H$65536),FALSE)</f>
        <v>-0.39999999999918145</v>
      </c>
      <c r="T254" s="32">
        <f>VLOOKUP($A254,'[3]Congest May00-Oct00'!$A$1:$I$65536,COLUMN('[3]Congest May00-Oct00'!I$1:I$65536),FALSE)-VLOOKUP($E254,'[3]Congest May00-Oct00'!$A$1:$I$65536,COLUMN('[3]Congest May00-Oct00'!I$1:I$65536),FALSE)</f>
        <v>-1.5</v>
      </c>
      <c r="U254" s="32">
        <f>VLOOKUP($A254,'[3]Congest Nov00-Apr01'!$A$1:$I$65536,COLUMN('[3]Congest Nov00-Apr01'!D$1:D$65536),FALSE)-VLOOKUP($E254,'[3]Congest Nov00-Apr01'!$A$1:$I$65536,COLUMN('[3]Congest Nov00-Apr01'!D$1:D$65536),FALSE)</f>
        <v>-3.8400000000001455</v>
      </c>
      <c r="V254" s="32">
        <f>VLOOKUP($A254,'[3]Congest Nov00-Apr01'!$A$1:$I$65536,COLUMN('[3]Congest Nov00-Apr01'!E$1:E$65536),FALSE)-VLOOKUP($E254,'[3]Congest Nov00-Apr01'!$A$1:$I$65536,COLUMN('[3]Congest Nov00-Apr01'!E$1:E$65536),FALSE)</f>
        <v>-60.870000000000118</v>
      </c>
      <c r="W254" s="32">
        <f>VLOOKUP($A254,'[3]Congest Nov00-Apr01'!$A$1:$I$65536,COLUMN('[3]Congest Nov00-Apr01'!F$1:F$65536),FALSE)-VLOOKUP($E254,'[3]Congest Nov00-Apr01'!$A$1:$I$65536,COLUMN('[3]Congest Nov00-Apr01'!F$1:F$65536),FALSE)</f>
        <v>-1290.2200000000007</v>
      </c>
      <c r="X254" s="32">
        <f>VLOOKUP($A254,'[3]Congest Nov00-Apr01'!$A$1:$I$65536,COLUMN('[3]Congest Nov00-Apr01'!G$1:G$65536),FALSE)-VLOOKUP($E254,'[3]Congest Nov00-Apr01'!$A$1:$I$65536,COLUMN('[3]Congest Nov00-Apr01'!G$1:G$65536),FALSE)</f>
        <v>79.790000000000418</v>
      </c>
      <c r="Y254" s="32">
        <f>VLOOKUP($A254,'[3]Congest Nov00-Apr01'!$A$1:$I$65536,COLUMN('[3]Congest Nov00-Apr01'!H$1:H$65536),FALSE)-VLOOKUP($E254,'[3]Congest Nov00-Apr01'!$A$1:$I$65536,COLUMN('[3]Congest Nov00-Apr01'!H$1:H$65536),FALSE)</f>
        <v>-83.919999999997344</v>
      </c>
      <c r="Z254" s="32">
        <f>VLOOKUP($A254,'[3]Congest Nov00-Apr01'!$A$1:$I$65536,COLUMN('[3]Congest Nov00-Apr01'!I$1:I$65536),FALSE)-VLOOKUP($E254,'[3]Congest Nov00-Apr01'!$A$1:$I$65536,COLUMN('[3]Congest Nov00-Apr01'!I$1:I$65536),FALSE)</f>
        <v>-289.1299999999992</v>
      </c>
      <c r="AA254" s="32">
        <f>VLOOKUP($A254,'[3]Congest May01-Oct01'!$A$1:$I$65536,COLUMN('[3]Congest May01-Oct01'!D$1:D$65536),FALSE)-VLOOKUP($E254,'[3]Congest May01-Oct01'!$A$1:$I$65536,COLUMN('[3]Congest May01-Oct01'!D$1:D$65536),FALSE)</f>
        <v>451.07000000000062</v>
      </c>
      <c r="AB254" s="32">
        <f>VLOOKUP($A254,'[3]Congest May01-Oct01'!$A$1:$I$65536,COLUMN('[3]Congest May01-Oct01'!E$1:E$65536),FALSE)-VLOOKUP($E254,'[3]Congest May01-Oct01'!$A$1:$I$65536,COLUMN('[3]Congest May01-Oct01'!E$1:E$65536),FALSE)</f>
        <v>47.3700000000008</v>
      </c>
      <c r="AC254" s="32">
        <f>VLOOKUP($A254,'[3]Congest May01-Oct01'!$A$1:$I$65536,COLUMN('[3]Congest May01-Oct01'!F$1:F$65536),FALSE)-VLOOKUP($E254,'[3]Congest May01-Oct01'!$A$1:$I$65536,COLUMN('[3]Congest May01-Oct01'!F$1:F$65536),FALSE)</f>
        <v>435.51</v>
      </c>
      <c r="AD254" s="32">
        <f>VLOOKUP($A254,'[3]Congest May01-Oct01'!$A$1:$I$65536,COLUMN('[3]Congest May01-Oct01'!G$1:G$65536),FALSE)-VLOOKUP($E254,'[3]Congest May01-Oct01'!$A$1:$I$65536,COLUMN('[3]Congest May01-Oct01'!G$1:G$65536),FALSE)</f>
        <v>2151.8099999999995</v>
      </c>
      <c r="AE254" s="19">
        <f>VLOOKUP($A254,'[3]Congest May01-Oct01'!$A$1:$I$65536,COLUMN('[3]Congest May01-Oct01'!H$1:H$65536),FALSE)-VLOOKUP($E254,'[3]Congest May01-Oct01'!$A$1:$I$65536,COLUMN('[3]Congest May01-Oct01'!H$1:H$65536),FALSE)</f>
        <v>1232.45</v>
      </c>
      <c r="AF254" s="19">
        <f>VLOOKUP($A254,'[3]Congest May01-Oct01'!$A$1:$I$65536,COLUMN('[3]Congest May01-Oct01'!I$1:I$65536),FALSE)-VLOOKUP($E254,'[3]Congest May01-Oct01'!$A$1:$I$65536,COLUMN('[3]Congest May01-Oct01'!I$1:I$65536),FALSE)</f>
        <v>865.70999999999992</v>
      </c>
      <c r="AG254" s="34">
        <f t="shared" si="24"/>
        <v>1435.6700000000046</v>
      </c>
      <c r="AI254" s="34">
        <f t="shared" si="29"/>
        <v>1340.5799999999945</v>
      </c>
      <c r="AJ254" s="32">
        <f t="shared" si="25"/>
        <v>1435.6700000000046</v>
      </c>
      <c r="AK254" s="32">
        <f t="shared" si="26"/>
        <v>95.09000000001015</v>
      </c>
      <c r="AL254" s="32"/>
      <c r="AM254" s="32">
        <f>+VLOOKUP($E254,[2]ACP!$A$1:$BE$65536,47,FALSE)-VLOOKUP($A254,[2]ACP!$A$1:$BE$65536,47,FALSE)</f>
        <v>132.27999999999884</v>
      </c>
      <c r="AN254" s="32">
        <f>+VLOOKUP($E254,[2]ACP!$A$1:$BE$65536,48,FALSE)-VLOOKUP($A254,[2]ACP!$A$1:$BE$65536,48,FALSE)</f>
        <v>1820.3499999999913</v>
      </c>
      <c r="AO254" s="32">
        <f>+VLOOKUP($E254,[2]ACP!$A$1:$BE$65536,56,FALSE)-VLOOKUP($A254,[2]ACP!$A$1:$BE$65536,56,FALSE)</f>
        <v>1340.5799999999945</v>
      </c>
      <c r="AP254" s="32">
        <f>+VLOOKUP($E254,[2]ACP!$A$1:$BE$65536,57,FALSE)-VLOOKUP($A254,[2]ACP!$A$1:$BE$65536,57,FALSE)</f>
        <v>2520.5299999999988</v>
      </c>
      <c r="AQ254" s="32">
        <v>-0.39999999999918145</v>
      </c>
      <c r="AR254" s="32">
        <f>+VLOOKUP($E254,[2]ACP!$A$1:$BE$65536,53,FALSE)-VLOOKUP($A254,[2]ACP!$A$1:$BE$65536,53,FALSE)</f>
        <v>4.819999999999709</v>
      </c>
      <c r="AS254" s="32">
        <f>+VLOOKUP($E254,[2]ACP!$A$1:$BE$65536,25,FALSE)-VLOOKUP($A254,[2]ACP!$A$1:$BE$65536,25,FALSE)</f>
        <v>649.08000000000538</v>
      </c>
      <c r="AT254" s="32">
        <f>+VLOOKUP($E254,[2]ACP!$A$1:$BE$65536,19,FALSE)-VLOOKUP($A254,[2]ACP!$A$1:$BE$65536,19,FALSE)</f>
        <v>159.91200000001118</v>
      </c>
    </row>
    <row r="255" spans="1:46" x14ac:dyDescent="0.25">
      <c r="A255" s="48">
        <v>23786</v>
      </c>
      <c r="B255" s="65" t="str">
        <f>+VLOOKUP(A255,'[3]Congest May01-Oct01'!$A$1:$B$65536,2,FALSE)</f>
        <v>LINDEN COGEN____</v>
      </c>
      <c r="C255" s="48" t="str">
        <f>+VLOOKUP(A255,[3]Congest!$A$1:$C$65536,3,FALSE)</f>
        <v>N.Y.C.</v>
      </c>
      <c r="D255" s="48"/>
      <c r="E255" s="65">
        <v>23541</v>
      </c>
      <c r="F255" s="65" t="str">
        <f>+VLOOKUP(E255,'[3]Congest May01-Oct01'!$A$1:$B$65536,2,FALSE)</f>
        <v>KIAC_JFK_AIRPORT</v>
      </c>
      <c r="G255" s="48" t="str">
        <f>+VLOOKUP(E255,[3]Congest!$A$1:$C$65536,3,FALSE)</f>
        <v>N.Y.C.</v>
      </c>
      <c r="H255" s="49">
        <v>25</v>
      </c>
      <c r="I255" s="9"/>
      <c r="J255" s="7"/>
      <c r="O255" s="59">
        <f>VLOOKUP($A255,'[3]Congest May00-Oct00'!$A$1:$I$65536,COLUMN('[3]Congest May00-Oct00'!D$1:D$65536),FALSE)-VLOOKUP($E255,'[3]Congest May00-Oct00'!$A$1:$I$65536,COLUMN('[3]Congest May00-Oct00'!D$1:D$65536),FALSE)</f>
        <v>246.28999999999996</v>
      </c>
      <c r="P255" s="32">
        <f>VLOOKUP($A255,'[3]Congest May00-Oct00'!$A$1:$I$65536,COLUMN('[3]Congest May00-Oct00'!E$1:E$65536),FALSE)-VLOOKUP($E255,'[3]Congest May00-Oct00'!$A$1:$I$65536,COLUMN('[3]Congest May00-Oct00'!E$1:E$65536),FALSE)</f>
        <v>4395.6000000000058</v>
      </c>
      <c r="Q255" s="32">
        <f>VLOOKUP($A255,'[3]Congest May00-Oct00'!$A$1:$I$65536,COLUMN('[3]Congest May00-Oct00'!F$1:F$65536),FALSE)-VLOOKUP($E255,'[3]Congest May00-Oct00'!$A$1:$I$65536,COLUMN('[3]Congest May00-Oct00'!F$1:F$65536),FALSE)</f>
        <v>1932.3900000000012</v>
      </c>
      <c r="R255" s="32">
        <f>VLOOKUP($A255,'[3]Congest May00-Oct00'!$A$1:$I$65536,COLUMN('[3]Congest May00-Oct00'!G$1:G$65536),FALSE)-VLOOKUP($E255,'[3]Congest May00-Oct00'!$A$1:$I$65536,COLUMN('[3]Congest May00-Oct00'!G$1:G$65536),FALSE)</f>
        <v>4048.3199999999997</v>
      </c>
      <c r="S255" s="32">
        <f>VLOOKUP($A255,'[3]Congest May00-Oct00'!$A$1:$I$65536,COLUMN('[3]Congest May00-Oct00'!H$1:H$65536),FALSE)-VLOOKUP($E255,'[3]Congest May00-Oct00'!$A$1:$I$65536,COLUMN('[3]Congest May00-Oct00'!H$1:H$65536),FALSE)</f>
        <v>0</v>
      </c>
      <c r="T255" s="32">
        <f>VLOOKUP($A255,'[3]Congest May00-Oct00'!$A$1:$I$65536,COLUMN('[3]Congest May00-Oct00'!I$1:I$65536),FALSE)-VLOOKUP($E255,'[3]Congest May00-Oct00'!$A$1:$I$65536,COLUMN('[3]Congest May00-Oct00'!I$1:I$65536),FALSE)</f>
        <v>0</v>
      </c>
      <c r="U255" s="32">
        <f>VLOOKUP($A255,'[3]Congest Nov00-Apr01'!$A$1:$I$65536,COLUMN('[3]Congest Nov00-Apr01'!D$1:D$65536),FALSE)-VLOOKUP($E255,'[3]Congest Nov00-Apr01'!$A$1:$I$65536,COLUMN('[3]Congest Nov00-Apr01'!D$1:D$65536),FALSE)</f>
        <v>0</v>
      </c>
      <c r="V255" s="32">
        <f>VLOOKUP($A255,'[3]Congest Nov00-Apr01'!$A$1:$I$65536,COLUMN('[3]Congest Nov00-Apr01'!E$1:E$65536),FALSE)-VLOOKUP($E255,'[3]Congest Nov00-Apr01'!$A$1:$I$65536,COLUMN('[3]Congest Nov00-Apr01'!E$1:E$65536),FALSE)</f>
        <v>0</v>
      </c>
      <c r="W255" s="32">
        <f>VLOOKUP($A255,'[3]Congest Nov00-Apr01'!$A$1:$I$65536,COLUMN('[3]Congest Nov00-Apr01'!F$1:F$65536),FALSE)-VLOOKUP($E255,'[3]Congest Nov00-Apr01'!$A$1:$I$65536,COLUMN('[3]Congest Nov00-Apr01'!F$1:F$65536),FALSE)</f>
        <v>0</v>
      </c>
      <c r="X255" s="32">
        <f>VLOOKUP($A255,'[3]Congest Nov00-Apr01'!$A$1:$I$65536,COLUMN('[3]Congest Nov00-Apr01'!G$1:G$65536),FALSE)-VLOOKUP($E255,'[3]Congest Nov00-Apr01'!$A$1:$I$65536,COLUMN('[3]Congest Nov00-Apr01'!G$1:G$65536),FALSE)</f>
        <v>4.680000000000291</v>
      </c>
      <c r="Y255" s="32">
        <f>VLOOKUP($A255,'[3]Congest Nov00-Apr01'!$A$1:$I$65536,COLUMN('[3]Congest Nov00-Apr01'!H$1:H$65536),FALSE)-VLOOKUP($E255,'[3]Congest Nov00-Apr01'!$A$1:$I$65536,COLUMN('[3]Congest Nov00-Apr01'!H$1:H$65536),FALSE)</f>
        <v>0</v>
      </c>
      <c r="Z255" s="32">
        <f>VLOOKUP($A255,'[3]Congest Nov00-Apr01'!$A$1:$I$65536,COLUMN('[3]Congest Nov00-Apr01'!I$1:I$65536),FALSE)-VLOOKUP($E255,'[3]Congest Nov00-Apr01'!$A$1:$I$65536,COLUMN('[3]Congest Nov00-Apr01'!I$1:I$65536),FALSE)</f>
        <v>-576.89999999999964</v>
      </c>
      <c r="AA255" s="32">
        <f>VLOOKUP($A255,'[3]Congest May01-Oct01'!$A$1:$I$65536,COLUMN('[3]Congest May01-Oct01'!D$1:D$65536),FALSE)-VLOOKUP($E255,'[3]Congest May01-Oct01'!$A$1:$I$65536,COLUMN('[3]Congest May01-Oct01'!D$1:D$65536),FALSE)</f>
        <v>329.22000000000116</v>
      </c>
      <c r="AB255" s="32">
        <f>VLOOKUP($A255,'[3]Congest May01-Oct01'!$A$1:$I$65536,COLUMN('[3]Congest May01-Oct01'!E$1:E$65536),FALSE)-VLOOKUP($E255,'[3]Congest May01-Oct01'!$A$1:$I$65536,COLUMN('[3]Congest May01-Oct01'!E$1:E$65536),FALSE)</f>
        <v>0</v>
      </c>
      <c r="AC255" s="32">
        <f>VLOOKUP($A255,'[3]Congest May01-Oct01'!$A$1:$I$65536,COLUMN('[3]Congest May01-Oct01'!F$1:F$65536),FALSE)-VLOOKUP($E255,'[3]Congest May01-Oct01'!$A$1:$I$65536,COLUMN('[3]Congest May01-Oct01'!F$1:F$65536),FALSE)</f>
        <v>422.46000000000026</v>
      </c>
      <c r="AD255" s="32">
        <f>VLOOKUP($A255,'[3]Congest May01-Oct01'!$A$1:$I$65536,COLUMN('[3]Congest May01-Oct01'!G$1:G$65536),FALSE)-VLOOKUP($E255,'[3]Congest May01-Oct01'!$A$1:$I$65536,COLUMN('[3]Congest May01-Oct01'!G$1:G$65536),FALSE)</f>
        <v>2207.5900000000006</v>
      </c>
      <c r="AE255" s="19">
        <f>VLOOKUP($A255,'[3]Congest May01-Oct01'!$A$1:$I$65536,COLUMN('[3]Congest May01-Oct01'!H$1:H$65536),FALSE)-VLOOKUP($E255,'[3]Congest May01-Oct01'!$A$1:$I$65536,COLUMN('[3]Congest May01-Oct01'!H$1:H$65536),FALSE)</f>
        <v>1262.72</v>
      </c>
      <c r="AF255" s="19">
        <f>VLOOKUP($A255,'[3]Congest May01-Oct01'!$A$1:$I$65536,COLUMN('[3]Congest May01-Oct01'!I$1:I$65536),FALSE)-VLOOKUP($E255,'[3]Congest May01-Oct01'!$A$1:$I$65536,COLUMN('[3]Congest May01-Oct01'!I$1:I$65536),FALSE)</f>
        <v>868.56999999999994</v>
      </c>
      <c r="AG255" s="34">
        <f t="shared" si="24"/>
        <v>2387.0500000000029</v>
      </c>
      <c r="AI255" s="34">
        <f>+AP255</f>
        <v>2521.5299999999988</v>
      </c>
      <c r="AJ255" s="32">
        <f>2*AG255</f>
        <v>4774.1000000000058</v>
      </c>
      <c r="AK255" s="32">
        <f t="shared" si="26"/>
        <v>2252.570000000007</v>
      </c>
      <c r="AL255" s="32"/>
      <c r="AM255" s="32">
        <f>+VLOOKUP($E255,[2]ACP!$A$1:$BE$65536,47,FALSE)-VLOOKUP($A255,[2]ACP!$A$1:$BE$65536,47,FALSE)</f>
        <v>1132.2799999999988</v>
      </c>
      <c r="AN255" s="32">
        <f>+VLOOKUP($E255,[2]ACP!$A$1:$BE$65536,48,FALSE)-VLOOKUP($A255,[2]ACP!$A$1:$BE$65536,48,FALSE)</f>
        <v>400</v>
      </c>
      <c r="AO255" s="32">
        <f>+VLOOKUP($E255,[2]ACP!$A$1:$BE$65536,56,FALSE)-VLOOKUP($A255,[2]ACP!$A$1:$BE$65536,56,FALSE)</f>
        <v>1690.4699999999939</v>
      </c>
      <c r="AP255" s="32">
        <f>+VLOOKUP($E255,[2]ACP!$A$1:$BE$65536,57,FALSE)-VLOOKUP($A255,[2]ACP!$A$1:$BE$65536,57,FALSE)</f>
        <v>2521.5299999999988</v>
      </c>
      <c r="AQ255" s="32">
        <v>0</v>
      </c>
      <c r="AR255" s="32">
        <f>+VLOOKUP($E255,[2]ACP!$A$1:$BE$65536,53,FALSE)-VLOOKUP($A255,[2]ACP!$A$1:$BE$65536,53,FALSE)</f>
        <v>67.789999999999964</v>
      </c>
      <c r="AS255" s="32">
        <f>+VLOOKUP($E255,[2]ACP!$A$1:$BE$65536,25,FALSE)-VLOOKUP($A255,[2]ACP!$A$1:$BE$65536,25,FALSE)</f>
        <v>1397.2199999999975</v>
      </c>
      <c r="AT255" s="32">
        <f>+VLOOKUP($E255,[2]ACP!$A$1:$BE$65536,19,FALSE)-VLOOKUP($A255,[2]ACP!$A$1:$BE$65536,19,FALSE)</f>
        <v>-2256.6719999999987</v>
      </c>
    </row>
    <row r="256" spans="1:46" x14ac:dyDescent="0.25">
      <c r="A256" s="64">
        <v>23786</v>
      </c>
      <c r="B256" s="64" t="str">
        <f>+VLOOKUP(A256,'[3]Congest May01-Oct01'!$A$1:$B$65536,2,FALSE)</f>
        <v>LINDEN COGEN____</v>
      </c>
      <c r="C256" s="44" t="str">
        <f>+VLOOKUP(A256,[3]Congest!$A$1:$C$65536,3,FALSE)</f>
        <v>N.Y.C.</v>
      </c>
      <c r="D256" s="44"/>
      <c r="E256" s="64">
        <v>23660</v>
      </c>
      <c r="F256" s="64" t="str">
        <f>+VLOOKUP(E256,'[3]Congest May01-Oct01'!$A$1:$B$65536,2,FALSE)</f>
        <v>EAST RIVER___6</v>
      </c>
      <c r="G256" s="44" t="str">
        <f>+VLOOKUP(E256,[3]Congest!$A$1:$C$65536,3,FALSE)</f>
        <v>N.Y.C.</v>
      </c>
      <c r="H256" s="45">
        <v>5</v>
      </c>
      <c r="I256" s="9"/>
      <c r="J256" s="7"/>
      <c r="O256" s="59">
        <f>VLOOKUP($A256,'[3]Congest May00-Oct00'!$A$1:$I$65536,COLUMN('[3]Congest May00-Oct00'!D$1:D$65536),FALSE)-VLOOKUP($E256,'[3]Congest May00-Oct00'!$A$1:$I$65536,COLUMN('[3]Congest May00-Oct00'!D$1:D$65536),FALSE)</f>
        <v>246.28999999999996</v>
      </c>
      <c r="P256" s="32">
        <f>VLOOKUP($A256,'[3]Congest May00-Oct00'!$A$1:$I$65536,COLUMN('[3]Congest May00-Oct00'!E$1:E$65536),FALSE)-VLOOKUP($E256,'[3]Congest May00-Oct00'!$A$1:$I$65536,COLUMN('[3]Congest May00-Oct00'!E$1:E$65536),FALSE)</f>
        <v>4395.6000000000058</v>
      </c>
      <c r="Q256" s="32">
        <f>VLOOKUP($A256,'[3]Congest May00-Oct00'!$A$1:$I$65536,COLUMN('[3]Congest May00-Oct00'!F$1:F$65536),FALSE)-VLOOKUP($E256,'[3]Congest May00-Oct00'!$A$1:$I$65536,COLUMN('[3]Congest May00-Oct00'!F$1:F$65536),FALSE)</f>
        <v>1932.3900000000012</v>
      </c>
      <c r="R256" s="32">
        <f>VLOOKUP($A256,'[3]Congest May00-Oct00'!$A$1:$I$65536,COLUMN('[3]Congest May00-Oct00'!G$1:G$65536),FALSE)-VLOOKUP($E256,'[3]Congest May00-Oct00'!$A$1:$I$65536,COLUMN('[3]Congest May00-Oct00'!G$1:G$65536),FALSE)</f>
        <v>4048.3199999999997</v>
      </c>
      <c r="S256" s="32">
        <f>VLOOKUP($A256,'[3]Congest May00-Oct00'!$A$1:$I$65536,COLUMN('[3]Congest May00-Oct00'!H$1:H$65536),FALSE)-VLOOKUP($E256,'[3]Congest May00-Oct00'!$A$1:$I$65536,COLUMN('[3]Congest May00-Oct00'!H$1:H$65536),FALSE)</f>
        <v>0</v>
      </c>
      <c r="T256" s="32">
        <f>VLOOKUP($A256,'[3]Congest May00-Oct00'!$A$1:$I$65536,COLUMN('[3]Congest May00-Oct00'!I$1:I$65536),FALSE)-VLOOKUP($E256,'[3]Congest May00-Oct00'!$A$1:$I$65536,COLUMN('[3]Congest May00-Oct00'!I$1:I$65536),FALSE)</f>
        <v>0</v>
      </c>
      <c r="U256" s="32">
        <f>VLOOKUP($A256,'[3]Congest Nov00-Apr01'!$A$1:$I$65536,COLUMN('[3]Congest Nov00-Apr01'!D$1:D$65536),FALSE)-VLOOKUP($E256,'[3]Congest Nov00-Apr01'!$A$1:$I$65536,COLUMN('[3]Congest Nov00-Apr01'!D$1:D$65536),FALSE)</f>
        <v>-4.9999999999727152E-2</v>
      </c>
      <c r="V256" s="32">
        <f>VLOOKUP($A256,'[3]Congest Nov00-Apr01'!$A$1:$I$65536,COLUMN('[3]Congest Nov00-Apr01'!E$1:E$65536),FALSE)-VLOOKUP($E256,'[3]Congest Nov00-Apr01'!$A$1:$I$65536,COLUMN('[3]Congest Nov00-Apr01'!E$1:E$65536),FALSE)</f>
        <v>0.15999999999985448</v>
      </c>
      <c r="W256" s="32">
        <f>VLOOKUP($A256,'[3]Congest Nov00-Apr01'!$A$1:$I$65536,COLUMN('[3]Congest Nov00-Apr01'!F$1:F$65536),FALSE)-VLOOKUP($E256,'[3]Congest Nov00-Apr01'!$A$1:$I$65536,COLUMN('[3]Congest Nov00-Apr01'!F$1:F$65536),FALSE)</f>
        <v>-1.0900000000001455</v>
      </c>
      <c r="X256" s="32">
        <f>VLOOKUP($A256,'[3]Congest Nov00-Apr01'!$A$1:$I$65536,COLUMN('[3]Congest Nov00-Apr01'!G$1:G$65536),FALSE)-VLOOKUP($E256,'[3]Congest Nov00-Apr01'!$A$1:$I$65536,COLUMN('[3]Congest Nov00-Apr01'!G$1:G$65536),FALSE)</f>
        <v>-4.6100000000001273</v>
      </c>
      <c r="Y256" s="32">
        <f>VLOOKUP($A256,'[3]Congest Nov00-Apr01'!$A$1:$I$65536,COLUMN('[3]Congest Nov00-Apr01'!H$1:H$65536),FALSE)-VLOOKUP($E256,'[3]Congest Nov00-Apr01'!$A$1:$I$65536,COLUMN('[3]Congest Nov00-Apr01'!H$1:H$65536),FALSE)</f>
        <v>1.7800000000006548</v>
      </c>
      <c r="Z256" s="32">
        <f>VLOOKUP($A256,'[3]Congest Nov00-Apr01'!$A$1:$I$65536,COLUMN('[3]Congest Nov00-Apr01'!I$1:I$65536),FALSE)-VLOOKUP($E256,'[3]Congest Nov00-Apr01'!$A$1:$I$65536,COLUMN('[3]Congest Nov00-Apr01'!I$1:I$65536),FALSE)</f>
        <v>655.92000000000098</v>
      </c>
      <c r="AA256" s="32">
        <f>VLOOKUP($A256,'[3]Congest May01-Oct01'!$A$1:$I$65536,COLUMN('[3]Congest May01-Oct01'!D$1:D$65536),FALSE)-VLOOKUP($E256,'[3]Congest May01-Oct01'!$A$1:$I$65536,COLUMN('[3]Congest May01-Oct01'!D$1:D$65536),FALSE)</f>
        <v>329.17000000000098</v>
      </c>
      <c r="AB256" s="32">
        <f>VLOOKUP($A256,'[3]Congest May01-Oct01'!$A$1:$I$65536,COLUMN('[3]Congest May01-Oct01'!E$1:E$65536),FALSE)-VLOOKUP($E256,'[3]Congest May01-Oct01'!$A$1:$I$65536,COLUMN('[3]Congest May01-Oct01'!E$1:E$65536),FALSE)</f>
        <v>-0.3499999999994543</v>
      </c>
      <c r="AC256" s="32">
        <f>VLOOKUP($A256,'[3]Congest May01-Oct01'!$A$1:$I$65536,COLUMN('[3]Congest May01-Oct01'!F$1:F$65536),FALSE)-VLOOKUP($E256,'[3]Congest May01-Oct01'!$A$1:$I$65536,COLUMN('[3]Congest May01-Oct01'!F$1:F$65536),FALSE)</f>
        <v>422.54000000000065</v>
      </c>
      <c r="AD256" s="32">
        <f>VLOOKUP($A256,'[3]Congest May01-Oct01'!$A$1:$I$65536,COLUMN('[3]Congest May01-Oct01'!G$1:G$65536),FALSE)-VLOOKUP($E256,'[3]Congest May01-Oct01'!$A$1:$I$65536,COLUMN('[3]Congest May01-Oct01'!G$1:G$65536),FALSE)</f>
        <v>2207.7600000000007</v>
      </c>
      <c r="AE256" s="19">
        <f>VLOOKUP($A256,'[3]Congest May01-Oct01'!$A$1:$I$65536,COLUMN('[3]Congest May01-Oct01'!H$1:H$65536),FALSE)-VLOOKUP($E256,'[3]Congest May01-Oct01'!$A$1:$I$65536,COLUMN('[3]Congest May01-Oct01'!H$1:H$65536),FALSE)</f>
        <v>1263.18</v>
      </c>
      <c r="AF256" s="19">
        <f>VLOOKUP($A256,'[3]Congest May01-Oct01'!$A$1:$I$65536,COLUMN('[3]Congest May01-Oct01'!I$1:I$65536),FALSE)-VLOOKUP($E256,'[3]Congest May01-Oct01'!$A$1:$I$65536,COLUMN('[3]Congest May01-Oct01'!I$1:I$65536),FALSE)</f>
        <v>868.56999999999994</v>
      </c>
      <c r="AG256" s="34">
        <f t="shared" si="24"/>
        <v>3611.2300000000041</v>
      </c>
      <c r="AI256" s="34">
        <f t="shared" si="29"/>
        <v>1422.7999999999956</v>
      </c>
      <c r="AJ256" s="32">
        <f t="shared" si="25"/>
        <v>3611.2300000000041</v>
      </c>
      <c r="AK256" s="32">
        <f t="shared" si="26"/>
        <v>2188.4300000000085</v>
      </c>
      <c r="AL256" s="32"/>
      <c r="AM256" s="32">
        <f>+VLOOKUP($E256,[2]ACP!$A$1:$BE$65536,47,FALSE)-VLOOKUP($A256,[2]ACP!$A$1:$BE$65536,47,FALSE)</f>
        <v>1420.1199999999953</v>
      </c>
      <c r="AN256" s="32">
        <f>+VLOOKUP($E256,[2]ACP!$A$1:$BE$65536,48,FALSE)-VLOOKUP($A256,[2]ACP!$A$1:$BE$65536,48,FALSE)</f>
        <v>1806.1999999999971</v>
      </c>
      <c r="AO256" s="32">
        <f>+VLOOKUP($E256,[2]ACP!$A$1:$BE$65536,56,FALSE)-VLOOKUP($A256,[2]ACP!$A$1:$BE$65536,56,FALSE)</f>
        <v>1422.7999999999956</v>
      </c>
      <c r="AP256" s="32">
        <f>+VLOOKUP($E256,[2]ACP!$A$1:$BE$65536,57,FALSE)-VLOOKUP($A256,[2]ACP!$A$1:$BE$65536,57,FALSE)</f>
        <v>1701.3000000000029</v>
      </c>
      <c r="AQ256" s="32">
        <v>0</v>
      </c>
      <c r="AR256" s="32">
        <f>+VLOOKUP($E256,[2]ACP!$A$1:$BE$65536,53,FALSE)-VLOOKUP($A256,[2]ACP!$A$1:$BE$65536,53,FALSE)</f>
        <v>74.730000000000018</v>
      </c>
      <c r="AS256" s="32">
        <f>+VLOOKUP($E256,[2]ACP!$A$1:$BE$65536,25,FALSE)-VLOOKUP($A256,[2]ACP!$A$1:$BE$65536,25,FALSE)</f>
        <v>575.80799999999726</v>
      </c>
      <c r="AT256" s="32">
        <f>+VLOOKUP($E256,[2]ACP!$A$1:$BE$65536,19,FALSE)-VLOOKUP($A256,[2]ACP!$A$1:$BE$65536,19,FALSE)</f>
        <v>498.07200000001467</v>
      </c>
    </row>
    <row r="257" spans="1:46" x14ac:dyDescent="0.25">
      <c r="A257" s="48">
        <v>23786</v>
      </c>
      <c r="B257" s="65" t="str">
        <f>+VLOOKUP(A257,'[3]Congest May01-Oct01'!$A$1:$B$65536,2,FALSE)</f>
        <v>LINDEN COGEN____</v>
      </c>
      <c r="C257" s="48" t="str">
        <f>+VLOOKUP(A257,[3]Congest!$A$1:$C$65536,3,FALSE)</f>
        <v>N.Y.C.</v>
      </c>
      <c r="D257" s="48"/>
      <c r="E257" s="65">
        <v>23660</v>
      </c>
      <c r="F257" s="65" t="str">
        <f>+VLOOKUP(E257,'[3]Congest May01-Oct01'!$A$1:$B$65536,2,FALSE)</f>
        <v>EAST RIVER___6</v>
      </c>
      <c r="G257" s="48" t="str">
        <f>+VLOOKUP(E257,[3]Congest!$A$1:$C$65536,3,FALSE)</f>
        <v>N.Y.C.</v>
      </c>
      <c r="H257" s="49">
        <v>5</v>
      </c>
      <c r="I257" s="9"/>
      <c r="J257" s="7"/>
      <c r="O257" s="59">
        <f>VLOOKUP($A257,'[3]Congest May00-Oct00'!$A$1:$I$65536,COLUMN('[3]Congest May00-Oct00'!D$1:D$65536),FALSE)-VLOOKUP($E257,'[3]Congest May00-Oct00'!$A$1:$I$65536,COLUMN('[3]Congest May00-Oct00'!D$1:D$65536),FALSE)</f>
        <v>246.28999999999996</v>
      </c>
      <c r="P257" s="32">
        <f>VLOOKUP($A257,'[3]Congest May00-Oct00'!$A$1:$I$65536,COLUMN('[3]Congest May00-Oct00'!E$1:E$65536),FALSE)-VLOOKUP($E257,'[3]Congest May00-Oct00'!$A$1:$I$65536,COLUMN('[3]Congest May00-Oct00'!E$1:E$65536),FALSE)</f>
        <v>4395.6000000000058</v>
      </c>
      <c r="Q257" s="32">
        <f>VLOOKUP($A257,'[3]Congest May00-Oct00'!$A$1:$I$65536,COLUMN('[3]Congest May00-Oct00'!F$1:F$65536),FALSE)-VLOOKUP($E257,'[3]Congest May00-Oct00'!$A$1:$I$65536,COLUMN('[3]Congest May00-Oct00'!F$1:F$65536),FALSE)</f>
        <v>1932.3900000000012</v>
      </c>
      <c r="R257" s="32">
        <f>VLOOKUP($A257,'[3]Congest May00-Oct00'!$A$1:$I$65536,COLUMN('[3]Congest May00-Oct00'!G$1:G$65536),FALSE)-VLOOKUP($E257,'[3]Congest May00-Oct00'!$A$1:$I$65536,COLUMN('[3]Congest May00-Oct00'!G$1:G$65536),FALSE)</f>
        <v>4048.3199999999997</v>
      </c>
      <c r="S257" s="32">
        <f>VLOOKUP($A257,'[3]Congest May00-Oct00'!$A$1:$I$65536,COLUMN('[3]Congest May00-Oct00'!H$1:H$65536),FALSE)-VLOOKUP($E257,'[3]Congest May00-Oct00'!$A$1:$I$65536,COLUMN('[3]Congest May00-Oct00'!H$1:H$65536),FALSE)</f>
        <v>0</v>
      </c>
      <c r="T257" s="32">
        <f>VLOOKUP($A257,'[3]Congest May00-Oct00'!$A$1:$I$65536,COLUMN('[3]Congest May00-Oct00'!I$1:I$65536),FALSE)-VLOOKUP($E257,'[3]Congest May00-Oct00'!$A$1:$I$65536,COLUMN('[3]Congest May00-Oct00'!I$1:I$65536),FALSE)</f>
        <v>0</v>
      </c>
      <c r="U257" s="32">
        <f>VLOOKUP($A257,'[3]Congest Nov00-Apr01'!$A$1:$I$65536,COLUMN('[3]Congest Nov00-Apr01'!D$1:D$65536),FALSE)-VLOOKUP($E257,'[3]Congest Nov00-Apr01'!$A$1:$I$65536,COLUMN('[3]Congest Nov00-Apr01'!D$1:D$65536),FALSE)</f>
        <v>-4.9999999999727152E-2</v>
      </c>
      <c r="V257" s="32">
        <f>VLOOKUP($A257,'[3]Congest Nov00-Apr01'!$A$1:$I$65536,COLUMN('[3]Congest Nov00-Apr01'!E$1:E$65536),FALSE)-VLOOKUP($E257,'[3]Congest Nov00-Apr01'!$A$1:$I$65536,COLUMN('[3]Congest Nov00-Apr01'!E$1:E$65536),FALSE)</f>
        <v>0.15999999999985448</v>
      </c>
      <c r="W257" s="32">
        <f>VLOOKUP($A257,'[3]Congest Nov00-Apr01'!$A$1:$I$65536,COLUMN('[3]Congest Nov00-Apr01'!F$1:F$65536),FALSE)-VLOOKUP($E257,'[3]Congest Nov00-Apr01'!$A$1:$I$65536,COLUMN('[3]Congest Nov00-Apr01'!F$1:F$65536),FALSE)</f>
        <v>-1.0900000000001455</v>
      </c>
      <c r="X257" s="32">
        <f>VLOOKUP($A257,'[3]Congest Nov00-Apr01'!$A$1:$I$65536,COLUMN('[3]Congest Nov00-Apr01'!G$1:G$65536),FALSE)-VLOOKUP($E257,'[3]Congest Nov00-Apr01'!$A$1:$I$65536,COLUMN('[3]Congest Nov00-Apr01'!G$1:G$65536),FALSE)</f>
        <v>-4.6100000000001273</v>
      </c>
      <c r="Y257" s="32">
        <f>VLOOKUP($A257,'[3]Congest Nov00-Apr01'!$A$1:$I$65536,COLUMN('[3]Congest Nov00-Apr01'!H$1:H$65536),FALSE)-VLOOKUP($E257,'[3]Congest Nov00-Apr01'!$A$1:$I$65536,COLUMN('[3]Congest Nov00-Apr01'!H$1:H$65536),FALSE)</f>
        <v>1.7800000000006548</v>
      </c>
      <c r="Z257" s="32">
        <f>VLOOKUP($A257,'[3]Congest Nov00-Apr01'!$A$1:$I$65536,COLUMN('[3]Congest Nov00-Apr01'!I$1:I$65536),FALSE)-VLOOKUP($E257,'[3]Congest Nov00-Apr01'!$A$1:$I$65536,COLUMN('[3]Congest Nov00-Apr01'!I$1:I$65536),FALSE)</f>
        <v>655.92000000000098</v>
      </c>
      <c r="AA257" s="32">
        <f>VLOOKUP($A257,'[3]Congest May01-Oct01'!$A$1:$I$65536,COLUMN('[3]Congest May01-Oct01'!D$1:D$65536),FALSE)-VLOOKUP($E257,'[3]Congest May01-Oct01'!$A$1:$I$65536,COLUMN('[3]Congest May01-Oct01'!D$1:D$65536),FALSE)</f>
        <v>329.17000000000098</v>
      </c>
      <c r="AB257" s="32">
        <f>VLOOKUP($A257,'[3]Congest May01-Oct01'!$A$1:$I$65536,COLUMN('[3]Congest May01-Oct01'!E$1:E$65536),FALSE)-VLOOKUP($E257,'[3]Congest May01-Oct01'!$A$1:$I$65536,COLUMN('[3]Congest May01-Oct01'!E$1:E$65536),FALSE)</f>
        <v>-0.3499999999994543</v>
      </c>
      <c r="AC257" s="32">
        <f>VLOOKUP($A257,'[3]Congest May01-Oct01'!$A$1:$I$65536,COLUMN('[3]Congest May01-Oct01'!F$1:F$65536),FALSE)-VLOOKUP($E257,'[3]Congest May01-Oct01'!$A$1:$I$65536,COLUMN('[3]Congest May01-Oct01'!F$1:F$65536),FALSE)</f>
        <v>422.54000000000065</v>
      </c>
      <c r="AD257" s="32">
        <f>VLOOKUP($A257,'[3]Congest May01-Oct01'!$A$1:$I$65536,COLUMN('[3]Congest May01-Oct01'!G$1:G$65536),FALSE)-VLOOKUP($E257,'[3]Congest May01-Oct01'!$A$1:$I$65536,COLUMN('[3]Congest May01-Oct01'!G$1:G$65536),FALSE)</f>
        <v>2207.7600000000007</v>
      </c>
      <c r="AE257" s="19">
        <f>VLOOKUP($A257,'[3]Congest May01-Oct01'!$A$1:$I$65536,COLUMN('[3]Congest May01-Oct01'!H$1:H$65536),FALSE)-VLOOKUP($E257,'[3]Congest May01-Oct01'!$A$1:$I$65536,COLUMN('[3]Congest May01-Oct01'!H$1:H$65536),FALSE)</f>
        <v>1263.18</v>
      </c>
      <c r="AF257" s="19">
        <f>VLOOKUP($A257,'[3]Congest May01-Oct01'!$A$1:$I$65536,COLUMN('[3]Congest May01-Oct01'!I$1:I$65536),FALSE)-VLOOKUP($E257,'[3]Congest May01-Oct01'!$A$1:$I$65536,COLUMN('[3]Congest May01-Oct01'!I$1:I$65536),FALSE)</f>
        <v>868.56999999999994</v>
      </c>
      <c r="AG257" s="34">
        <f t="shared" si="24"/>
        <v>3611.2300000000041</v>
      </c>
      <c r="AI257" s="34">
        <f>+AP257</f>
        <v>1701.3000000000029</v>
      </c>
      <c r="AJ257" s="32">
        <f>2*AG257</f>
        <v>7222.4600000000082</v>
      </c>
      <c r="AK257" s="32">
        <f t="shared" si="26"/>
        <v>5521.1600000000053</v>
      </c>
      <c r="AL257" s="32"/>
      <c r="AM257" s="32">
        <f>+VLOOKUP($E257,[2]ACP!$A$1:$BE$65536,47,FALSE)-VLOOKUP($A257,[2]ACP!$A$1:$BE$65536,47,FALSE)</f>
        <v>1420.1199999999953</v>
      </c>
      <c r="AN257" s="32">
        <f>+VLOOKUP($E257,[2]ACP!$A$1:$BE$65536,48,FALSE)-VLOOKUP($A257,[2]ACP!$A$1:$BE$65536,48,FALSE)</f>
        <v>1806.1999999999971</v>
      </c>
      <c r="AO257" s="32">
        <f>+VLOOKUP($E257,[2]ACP!$A$1:$BE$65536,56,FALSE)-VLOOKUP($A257,[2]ACP!$A$1:$BE$65536,56,FALSE)</f>
        <v>1422.7999999999956</v>
      </c>
      <c r="AP257" s="32">
        <f>+VLOOKUP($E257,[2]ACP!$A$1:$BE$65536,57,FALSE)-VLOOKUP($A257,[2]ACP!$A$1:$BE$65536,57,FALSE)</f>
        <v>1701.3000000000029</v>
      </c>
      <c r="AQ257" s="32">
        <v>0</v>
      </c>
      <c r="AR257" s="32">
        <f>+VLOOKUP($E257,[2]ACP!$A$1:$BE$65536,53,FALSE)-VLOOKUP($A257,[2]ACP!$A$1:$BE$65536,53,FALSE)</f>
        <v>74.730000000000018</v>
      </c>
      <c r="AS257" s="32">
        <f>+VLOOKUP($E257,[2]ACP!$A$1:$BE$65536,25,FALSE)-VLOOKUP($A257,[2]ACP!$A$1:$BE$65536,25,FALSE)</f>
        <v>575.80799999999726</v>
      </c>
      <c r="AT257" s="32">
        <f>+VLOOKUP($E257,[2]ACP!$A$1:$BE$65536,19,FALSE)-VLOOKUP($A257,[2]ACP!$A$1:$BE$65536,19,FALSE)</f>
        <v>498.07200000001467</v>
      </c>
    </row>
    <row r="258" spans="1:46" x14ac:dyDescent="0.25">
      <c r="A258" s="64">
        <v>23786</v>
      </c>
      <c r="B258" s="64" t="str">
        <f>+VLOOKUP(A258,'[3]Congest May01-Oct01'!$A$1:$B$65536,2,FALSE)</f>
        <v>LINDEN COGEN____</v>
      </c>
      <c r="C258" s="44" t="str">
        <f>+VLOOKUP(A258,[3]Congest!$A$1:$C$65536,3,FALSE)</f>
        <v>N.Y.C.</v>
      </c>
      <c r="D258" s="44"/>
      <c r="E258" s="64">
        <v>23770</v>
      </c>
      <c r="F258" s="64" t="str">
        <f>+VLOOKUP(E258,'[3]Congest May01-Oct01'!$A$1:$B$65536,2,FALSE)</f>
        <v>YORK___WARBASSE</v>
      </c>
      <c r="G258" s="44" t="str">
        <f>+VLOOKUP(E258,[3]Congest!$A$1:$C$65536,3,FALSE)</f>
        <v>N.Y.C.</v>
      </c>
      <c r="H258" s="45">
        <v>7</v>
      </c>
      <c r="I258" s="9"/>
      <c r="J258" s="7"/>
      <c r="O258" s="59">
        <f>VLOOKUP($A258,'[3]Congest May00-Oct00'!$A$1:$I$65536,COLUMN('[3]Congest May00-Oct00'!D$1:D$65536),FALSE)-VLOOKUP($E258,'[3]Congest May00-Oct00'!$A$1:$I$65536,COLUMN('[3]Congest May00-Oct00'!D$1:D$65536),FALSE)</f>
        <v>1408.7500000000009</v>
      </c>
      <c r="P258" s="32">
        <f>VLOOKUP($A258,'[3]Congest May00-Oct00'!$A$1:$I$65536,COLUMN('[3]Congest May00-Oct00'!E$1:E$65536),FALSE)-VLOOKUP($E258,'[3]Congest May00-Oct00'!$A$1:$I$65536,COLUMN('[3]Congest May00-Oct00'!E$1:E$65536),FALSE)</f>
        <v>5561.6199999999953</v>
      </c>
      <c r="Q258" s="32">
        <f>VLOOKUP($A258,'[3]Congest May00-Oct00'!$A$1:$I$65536,COLUMN('[3]Congest May00-Oct00'!F$1:F$65536),FALSE)-VLOOKUP($E258,'[3]Congest May00-Oct00'!$A$1:$I$65536,COLUMN('[3]Congest May00-Oct00'!F$1:F$65536),FALSE)</f>
        <v>3133.25</v>
      </c>
      <c r="R258" s="32">
        <f>VLOOKUP($A258,'[3]Congest May00-Oct00'!$A$1:$I$65536,COLUMN('[3]Congest May00-Oct00'!G$1:G$65536),FALSE)-VLOOKUP($E258,'[3]Congest May00-Oct00'!$A$1:$I$65536,COLUMN('[3]Congest May00-Oct00'!G$1:G$65536),FALSE)</f>
        <v>7183.3200000000015</v>
      </c>
      <c r="S258" s="32">
        <f>VLOOKUP($A258,'[3]Congest May00-Oct00'!$A$1:$I$65536,COLUMN('[3]Congest May00-Oct00'!H$1:H$65536),FALSE)-VLOOKUP($E258,'[3]Congest May00-Oct00'!$A$1:$I$65536,COLUMN('[3]Congest May00-Oct00'!H$1:H$65536),FALSE)</f>
        <v>2137.4599999999991</v>
      </c>
      <c r="T258" s="32">
        <f>VLOOKUP($A258,'[3]Congest May00-Oct00'!$A$1:$I$65536,COLUMN('[3]Congest May00-Oct00'!I$1:I$65536),FALSE)-VLOOKUP($E258,'[3]Congest May00-Oct00'!$A$1:$I$65536,COLUMN('[3]Congest May00-Oct00'!I$1:I$65536),FALSE)</f>
        <v>132.25</v>
      </c>
      <c r="U258" s="32">
        <f>VLOOKUP($A258,'[3]Congest Nov00-Apr01'!$A$1:$I$65536,COLUMN('[3]Congest Nov00-Apr01'!D$1:D$65536),FALSE)-VLOOKUP($E258,'[3]Congest Nov00-Apr01'!$A$1:$I$65536,COLUMN('[3]Congest Nov00-Apr01'!D$1:D$65536),FALSE)</f>
        <v>615.25</v>
      </c>
      <c r="V258" s="32">
        <f>VLOOKUP($A258,'[3]Congest Nov00-Apr01'!$A$1:$I$65536,COLUMN('[3]Congest Nov00-Apr01'!E$1:E$65536),FALSE)-VLOOKUP($E258,'[3]Congest Nov00-Apr01'!$A$1:$I$65536,COLUMN('[3]Congest Nov00-Apr01'!E$1:E$65536),FALSE)</f>
        <v>5287.41</v>
      </c>
      <c r="W258" s="32">
        <f>VLOOKUP($A258,'[3]Congest Nov00-Apr01'!$A$1:$I$65536,COLUMN('[3]Congest Nov00-Apr01'!F$1:F$65536),FALSE)-VLOOKUP($E258,'[3]Congest Nov00-Apr01'!$A$1:$I$65536,COLUMN('[3]Congest Nov00-Apr01'!F$1:F$65536),FALSE)</f>
        <v>-227.10000000000082</v>
      </c>
      <c r="X258" s="32">
        <f>VLOOKUP($A258,'[3]Congest Nov00-Apr01'!$A$1:$I$65536,COLUMN('[3]Congest Nov00-Apr01'!G$1:G$65536),FALSE)-VLOOKUP($E258,'[3]Congest Nov00-Apr01'!$A$1:$I$65536,COLUMN('[3]Congest Nov00-Apr01'!G$1:G$65536),FALSE)</f>
        <v>2949.9700000000003</v>
      </c>
      <c r="Y258" s="32">
        <f>VLOOKUP($A258,'[3]Congest Nov00-Apr01'!$A$1:$I$65536,COLUMN('[3]Congest Nov00-Apr01'!H$1:H$65536),FALSE)-VLOOKUP($E258,'[3]Congest Nov00-Apr01'!$A$1:$I$65536,COLUMN('[3]Congest Nov00-Apr01'!H$1:H$65536),FALSE)</f>
        <v>71.300000000001091</v>
      </c>
      <c r="Z258" s="32">
        <f>VLOOKUP($A258,'[3]Congest Nov00-Apr01'!$A$1:$I$65536,COLUMN('[3]Congest Nov00-Apr01'!I$1:I$65536),FALSE)-VLOOKUP($E258,'[3]Congest Nov00-Apr01'!$A$1:$I$65536,COLUMN('[3]Congest Nov00-Apr01'!I$1:I$65536),FALSE)</f>
        <v>1170</v>
      </c>
      <c r="AA258" s="32">
        <f>VLOOKUP($A258,'[3]Congest May01-Oct01'!$A$1:$I$65536,COLUMN('[3]Congest May01-Oct01'!D$1:D$65536),FALSE)-VLOOKUP($E258,'[3]Congest May01-Oct01'!$A$1:$I$65536,COLUMN('[3]Congest May01-Oct01'!D$1:D$65536),FALSE)</f>
        <v>2630.2199999999975</v>
      </c>
      <c r="AB258" s="32">
        <f>VLOOKUP($A258,'[3]Congest May01-Oct01'!$A$1:$I$65536,COLUMN('[3]Congest May01-Oct01'!E$1:E$65536),FALSE)-VLOOKUP($E258,'[3]Congest May01-Oct01'!$A$1:$I$65536,COLUMN('[3]Congest May01-Oct01'!E$1:E$65536),FALSE)</f>
        <v>7119.4899999999989</v>
      </c>
      <c r="AC258" s="32">
        <f>VLOOKUP($A258,'[3]Congest May01-Oct01'!$A$1:$I$65536,COLUMN('[3]Congest May01-Oct01'!F$1:F$65536),FALSE)-VLOOKUP($E258,'[3]Congest May01-Oct01'!$A$1:$I$65536,COLUMN('[3]Congest May01-Oct01'!F$1:F$65536),FALSE)</f>
        <v>6524.0800000000008</v>
      </c>
      <c r="AD258" s="32">
        <f>VLOOKUP($A258,'[3]Congest May01-Oct01'!$A$1:$I$65536,COLUMN('[3]Congest May01-Oct01'!G$1:G$65536),FALSE)-VLOOKUP($E258,'[3]Congest May01-Oct01'!$A$1:$I$65536,COLUMN('[3]Congest May01-Oct01'!G$1:G$65536),FALSE)</f>
        <v>3596.9300000000003</v>
      </c>
      <c r="AE258" s="19">
        <f>VLOOKUP($A258,'[3]Congest May01-Oct01'!$A$1:$I$65536,COLUMN('[3]Congest May01-Oct01'!H$1:H$65536),FALSE)-VLOOKUP($E258,'[3]Congest May01-Oct01'!$A$1:$I$65536,COLUMN('[3]Congest May01-Oct01'!H$1:H$65536),FALSE)</f>
        <v>1521.9300000000003</v>
      </c>
      <c r="AF258" s="19">
        <f>VLOOKUP($A258,'[3]Congest May01-Oct01'!$A$1:$I$65536,COLUMN('[3]Congest May01-Oct01'!I$1:I$65536),FALSE)-VLOOKUP($E258,'[3]Congest May01-Oct01'!$A$1:$I$65536,COLUMN('[3]Congest May01-Oct01'!I$1:I$65536),FALSE)</f>
        <v>1372.7399999999998</v>
      </c>
      <c r="AG258" s="34">
        <f t="shared" si="24"/>
        <v>32007.26</v>
      </c>
      <c r="AI258" s="34">
        <f t="shared" si="29"/>
        <v>25698.65</v>
      </c>
      <c r="AJ258" s="32">
        <f t="shared" si="25"/>
        <v>32007.26</v>
      </c>
      <c r="AK258" s="32">
        <f t="shared" si="26"/>
        <v>6308.6099999999969</v>
      </c>
      <c r="AL258" s="32"/>
      <c r="AM258" s="32">
        <f>+VLOOKUP($E258,[2]ACP!$A$1:$BE$65536,47,FALSE)-VLOOKUP($A258,[2]ACP!$A$1:$BE$65536,47,FALSE)</f>
        <v>20952.229999999996</v>
      </c>
      <c r="AN258" s="32">
        <f>+VLOOKUP($E258,[2]ACP!$A$1:$BE$65536,48,FALSE)-VLOOKUP($A258,[2]ACP!$A$1:$BE$65536,48,FALSE)</f>
        <v>51918.400000000009</v>
      </c>
      <c r="AO258" s="32">
        <f>+VLOOKUP($E258,[2]ACP!$A$1:$BE$65536,56,FALSE)-VLOOKUP($A258,[2]ACP!$A$1:$BE$65536,56,FALSE)</f>
        <v>25698.65</v>
      </c>
      <c r="AP258" s="32">
        <f>+VLOOKUP($E258,[2]ACP!$A$1:$BE$65536,57,FALSE)-VLOOKUP($A258,[2]ACP!$A$1:$BE$65536,57,FALSE)</f>
        <v>37742.06</v>
      </c>
      <c r="AQ258" s="32">
        <v>2137.46</v>
      </c>
      <c r="AR258" s="32">
        <f>+VLOOKUP($E258,[2]ACP!$A$1:$BE$65536,53,FALSE)-VLOOKUP($A258,[2]ACP!$A$1:$BE$65536,53,FALSE)</f>
        <v>2393.0899999999997</v>
      </c>
      <c r="AS258" s="32">
        <f>+VLOOKUP($E258,[2]ACP!$A$1:$BE$65536,25,FALSE)-VLOOKUP($A258,[2]ACP!$A$1:$BE$65536,25,FALSE)</f>
        <v>13886.279999999992</v>
      </c>
      <c r="AT258" s="32">
        <f>+VLOOKUP($E258,[2]ACP!$A$1:$BE$65536,19,FALSE)-VLOOKUP($A258,[2]ACP!$A$1:$BE$65536,19,FALSE)</f>
        <v>9991.4400000000096</v>
      </c>
    </row>
    <row r="259" spans="1:46" x14ac:dyDescent="0.25">
      <c r="A259" s="48">
        <v>23786</v>
      </c>
      <c r="B259" s="65" t="str">
        <f>+VLOOKUP(A259,'[3]Congest May01-Oct01'!$A$1:$B$65536,2,FALSE)</f>
        <v>LINDEN COGEN____</v>
      </c>
      <c r="C259" s="48" t="str">
        <f>+VLOOKUP(A259,[3]Congest!$A$1:$C$65536,3,FALSE)</f>
        <v>N.Y.C.</v>
      </c>
      <c r="D259" s="48"/>
      <c r="E259" s="65">
        <v>23770</v>
      </c>
      <c r="F259" s="65" t="str">
        <f>+VLOOKUP(E259,'[3]Congest May01-Oct01'!$A$1:$B$65536,2,FALSE)</f>
        <v>YORK___WARBASSE</v>
      </c>
      <c r="G259" s="48" t="str">
        <f>+VLOOKUP(E259,[3]Congest!$A$1:$C$65536,3,FALSE)</f>
        <v>N.Y.C.</v>
      </c>
      <c r="H259" s="49">
        <v>4</v>
      </c>
      <c r="I259" s="9"/>
      <c r="J259" s="7"/>
      <c r="O259" s="59">
        <f>VLOOKUP($A259,'[3]Congest May00-Oct00'!$A$1:$I$65536,COLUMN('[3]Congest May00-Oct00'!D$1:D$65536),FALSE)-VLOOKUP($E259,'[3]Congest May00-Oct00'!$A$1:$I$65536,COLUMN('[3]Congest May00-Oct00'!D$1:D$65536),FALSE)</f>
        <v>1408.7500000000009</v>
      </c>
      <c r="P259" s="32">
        <f>VLOOKUP($A259,'[3]Congest May00-Oct00'!$A$1:$I$65536,COLUMN('[3]Congest May00-Oct00'!E$1:E$65536),FALSE)-VLOOKUP($E259,'[3]Congest May00-Oct00'!$A$1:$I$65536,COLUMN('[3]Congest May00-Oct00'!E$1:E$65536),FALSE)</f>
        <v>5561.6199999999953</v>
      </c>
      <c r="Q259" s="32">
        <f>VLOOKUP($A259,'[3]Congest May00-Oct00'!$A$1:$I$65536,COLUMN('[3]Congest May00-Oct00'!F$1:F$65536),FALSE)-VLOOKUP($E259,'[3]Congest May00-Oct00'!$A$1:$I$65536,COLUMN('[3]Congest May00-Oct00'!F$1:F$65536),FALSE)</f>
        <v>3133.25</v>
      </c>
      <c r="R259" s="32">
        <f>VLOOKUP($A259,'[3]Congest May00-Oct00'!$A$1:$I$65536,COLUMN('[3]Congest May00-Oct00'!G$1:G$65536),FALSE)-VLOOKUP($E259,'[3]Congest May00-Oct00'!$A$1:$I$65536,COLUMN('[3]Congest May00-Oct00'!G$1:G$65536),FALSE)</f>
        <v>7183.3200000000015</v>
      </c>
      <c r="S259" s="32">
        <f>VLOOKUP($A259,'[3]Congest May00-Oct00'!$A$1:$I$65536,COLUMN('[3]Congest May00-Oct00'!H$1:H$65536),FALSE)-VLOOKUP($E259,'[3]Congest May00-Oct00'!$A$1:$I$65536,COLUMN('[3]Congest May00-Oct00'!H$1:H$65536),FALSE)</f>
        <v>2137.4599999999991</v>
      </c>
      <c r="T259" s="32">
        <f>VLOOKUP($A259,'[3]Congest May00-Oct00'!$A$1:$I$65536,COLUMN('[3]Congest May00-Oct00'!I$1:I$65536),FALSE)-VLOOKUP($E259,'[3]Congest May00-Oct00'!$A$1:$I$65536,COLUMN('[3]Congest May00-Oct00'!I$1:I$65536),FALSE)</f>
        <v>132.25</v>
      </c>
      <c r="U259" s="32">
        <f>VLOOKUP($A259,'[3]Congest Nov00-Apr01'!$A$1:$I$65536,COLUMN('[3]Congest Nov00-Apr01'!D$1:D$65536),FALSE)-VLOOKUP($E259,'[3]Congest Nov00-Apr01'!$A$1:$I$65536,COLUMN('[3]Congest Nov00-Apr01'!D$1:D$65536),FALSE)</f>
        <v>615.25</v>
      </c>
      <c r="V259" s="32">
        <f>VLOOKUP($A259,'[3]Congest Nov00-Apr01'!$A$1:$I$65536,COLUMN('[3]Congest Nov00-Apr01'!E$1:E$65536),FALSE)-VLOOKUP($E259,'[3]Congest Nov00-Apr01'!$A$1:$I$65536,COLUMN('[3]Congest Nov00-Apr01'!E$1:E$65536),FALSE)</f>
        <v>5287.41</v>
      </c>
      <c r="W259" s="32">
        <f>VLOOKUP($A259,'[3]Congest Nov00-Apr01'!$A$1:$I$65536,COLUMN('[3]Congest Nov00-Apr01'!F$1:F$65536),FALSE)-VLOOKUP($E259,'[3]Congest Nov00-Apr01'!$A$1:$I$65536,COLUMN('[3]Congest Nov00-Apr01'!F$1:F$65536),FALSE)</f>
        <v>-227.10000000000082</v>
      </c>
      <c r="X259" s="32">
        <f>VLOOKUP($A259,'[3]Congest Nov00-Apr01'!$A$1:$I$65536,COLUMN('[3]Congest Nov00-Apr01'!G$1:G$65536),FALSE)-VLOOKUP($E259,'[3]Congest Nov00-Apr01'!$A$1:$I$65536,COLUMN('[3]Congest Nov00-Apr01'!G$1:G$65536),FALSE)</f>
        <v>2949.9700000000003</v>
      </c>
      <c r="Y259" s="32">
        <f>VLOOKUP($A259,'[3]Congest Nov00-Apr01'!$A$1:$I$65536,COLUMN('[3]Congest Nov00-Apr01'!H$1:H$65536),FALSE)-VLOOKUP($E259,'[3]Congest Nov00-Apr01'!$A$1:$I$65536,COLUMN('[3]Congest Nov00-Apr01'!H$1:H$65536),FALSE)</f>
        <v>71.300000000001091</v>
      </c>
      <c r="Z259" s="32">
        <f>VLOOKUP($A259,'[3]Congest Nov00-Apr01'!$A$1:$I$65536,COLUMN('[3]Congest Nov00-Apr01'!I$1:I$65536),FALSE)-VLOOKUP($E259,'[3]Congest Nov00-Apr01'!$A$1:$I$65536,COLUMN('[3]Congest Nov00-Apr01'!I$1:I$65536),FALSE)</f>
        <v>1170</v>
      </c>
      <c r="AA259" s="32">
        <f>VLOOKUP($A259,'[3]Congest May01-Oct01'!$A$1:$I$65536,COLUMN('[3]Congest May01-Oct01'!D$1:D$65536),FALSE)-VLOOKUP($E259,'[3]Congest May01-Oct01'!$A$1:$I$65536,COLUMN('[3]Congest May01-Oct01'!D$1:D$65536),FALSE)</f>
        <v>2630.2199999999975</v>
      </c>
      <c r="AB259" s="32">
        <f>VLOOKUP($A259,'[3]Congest May01-Oct01'!$A$1:$I$65536,COLUMN('[3]Congest May01-Oct01'!E$1:E$65536),FALSE)-VLOOKUP($E259,'[3]Congest May01-Oct01'!$A$1:$I$65536,COLUMN('[3]Congest May01-Oct01'!E$1:E$65536),FALSE)</f>
        <v>7119.4899999999989</v>
      </c>
      <c r="AC259" s="32">
        <f>VLOOKUP($A259,'[3]Congest May01-Oct01'!$A$1:$I$65536,COLUMN('[3]Congest May01-Oct01'!F$1:F$65536),FALSE)-VLOOKUP($E259,'[3]Congest May01-Oct01'!$A$1:$I$65536,COLUMN('[3]Congest May01-Oct01'!F$1:F$65536),FALSE)</f>
        <v>6524.0800000000008</v>
      </c>
      <c r="AD259" s="32">
        <f>VLOOKUP($A259,'[3]Congest May01-Oct01'!$A$1:$I$65536,COLUMN('[3]Congest May01-Oct01'!G$1:G$65536),FALSE)-VLOOKUP($E259,'[3]Congest May01-Oct01'!$A$1:$I$65536,COLUMN('[3]Congest May01-Oct01'!G$1:G$65536),FALSE)</f>
        <v>3596.9300000000003</v>
      </c>
      <c r="AE259" s="19">
        <f>VLOOKUP($A259,'[3]Congest May01-Oct01'!$A$1:$I$65536,COLUMN('[3]Congest May01-Oct01'!H$1:H$65536),FALSE)-VLOOKUP($E259,'[3]Congest May01-Oct01'!$A$1:$I$65536,COLUMN('[3]Congest May01-Oct01'!H$1:H$65536),FALSE)</f>
        <v>1521.9300000000003</v>
      </c>
      <c r="AF259" s="19">
        <f>VLOOKUP($A259,'[3]Congest May01-Oct01'!$A$1:$I$65536,COLUMN('[3]Congest May01-Oct01'!I$1:I$65536),FALSE)-VLOOKUP($E259,'[3]Congest May01-Oct01'!$A$1:$I$65536,COLUMN('[3]Congest May01-Oct01'!I$1:I$65536),FALSE)</f>
        <v>1372.7399999999998</v>
      </c>
      <c r="AG259" s="34">
        <f t="shared" si="24"/>
        <v>32007.26</v>
      </c>
      <c r="AI259" s="34">
        <f>+AP259</f>
        <v>37742.06</v>
      </c>
      <c r="AJ259" s="32">
        <f>2*AG259</f>
        <v>64014.52</v>
      </c>
      <c r="AK259" s="32">
        <f t="shared" si="26"/>
        <v>26272.46</v>
      </c>
      <c r="AL259" s="32"/>
      <c r="AM259" s="32">
        <f>+VLOOKUP($E259,[2]ACP!$A$1:$BE$65536,47,FALSE)-VLOOKUP($A259,[2]ACP!$A$1:$BE$65536,47,FALSE)</f>
        <v>20952.229999999996</v>
      </c>
      <c r="AN259" s="32">
        <f>+VLOOKUP($E259,[2]ACP!$A$1:$BE$65536,48,FALSE)-VLOOKUP($A259,[2]ACP!$A$1:$BE$65536,48,FALSE)</f>
        <v>51918.400000000009</v>
      </c>
      <c r="AO259" s="32">
        <f>+VLOOKUP($E259,[2]ACP!$A$1:$BE$65536,56,FALSE)-VLOOKUP($A259,[2]ACP!$A$1:$BE$65536,56,FALSE)</f>
        <v>25698.65</v>
      </c>
      <c r="AP259" s="32">
        <f>+VLOOKUP($E259,[2]ACP!$A$1:$BE$65536,57,FALSE)-VLOOKUP($A259,[2]ACP!$A$1:$BE$65536,57,FALSE)</f>
        <v>37742.06</v>
      </c>
      <c r="AQ259" s="32">
        <v>2137.46</v>
      </c>
      <c r="AR259" s="32">
        <f>+VLOOKUP($E259,[2]ACP!$A$1:$BE$65536,53,FALSE)-VLOOKUP($A259,[2]ACP!$A$1:$BE$65536,53,FALSE)</f>
        <v>2393.0899999999997</v>
      </c>
      <c r="AS259" s="32">
        <f>+VLOOKUP($E259,[2]ACP!$A$1:$BE$65536,25,FALSE)-VLOOKUP($A259,[2]ACP!$A$1:$BE$65536,25,FALSE)</f>
        <v>13886.279999999992</v>
      </c>
      <c r="AT259" s="32">
        <f>+VLOOKUP($E259,[2]ACP!$A$1:$BE$65536,19,FALSE)-VLOOKUP($A259,[2]ACP!$A$1:$BE$65536,19,FALSE)</f>
        <v>9991.4400000000096</v>
      </c>
    </row>
    <row r="260" spans="1:46" x14ac:dyDescent="0.25">
      <c r="A260" s="64">
        <v>23786</v>
      </c>
      <c r="B260" s="64" t="str">
        <f>+VLOOKUP(A260,'[3]Congest May01-Oct01'!$A$1:$B$65536,2,FALSE)</f>
        <v>LINDEN COGEN____</v>
      </c>
      <c r="C260" s="44" t="str">
        <f>+VLOOKUP(A260,[3]Congest!$A$1:$C$65536,3,FALSE)</f>
        <v>N.Y.C.</v>
      </c>
      <c r="D260" s="44"/>
      <c r="E260" s="64">
        <v>23810</v>
      </c>
      <c r="F260" s="64" t="str">
        <f>+VLOOKUP(E260,'[3]Congest May01-Oct01'!$A$1:$B$65536,2,FALSE)</f>
        <v>HUDSON AVE_GT_3</v>
      </c>
      <c r="G260" s="44" t="str">
        <f>+VLOOKUP(E260,[3]Congest!$A$1:$C$65536,3,FALSE)</f>
        <v>N.Y.C.</v>
      </c>
      <c r="H260" s="45">
        <v>5</v>
      </c>
      <c r="I260" s="9"/>
      <c r="J260" s="7"/>
      <c r="O260" s="59">
        <f>VLOOKUP($A260,'[3]Congest May00-Oct00'!$A$1:$I$65536,COLUMN('[3]Congest May00-Oct00'!D$1:D$65536),FALSE)-VLOOKUP($E260,'[3]Congest May00-Oct00'!$A$1:$I$65536,COLUMN('[3]Congest May00-Oct00'!D$1:D$65536),FALSE)</f>
        <v>246.28999999999996</v>
      </c>
      <c r="P260" s="32">
        <f>VLOOKUP($A260,'[3]Congest May00-Oct00'!$A$1:$I$65536,COLUMN('[3]Congest May00-Oct00'!E$1:E$65536),FALSE)-VLOOKUP($E260,'[3]Congest May00-Oct00'!$A$1:$I$65536,COLUMN('[3]Congest May00-Oct00'!E$1:E$65536),FALSE)</f>
        <v>4395.6000000000058</v>
      </c>
      <c r="Q260" s="32">
        <f>VLOOKUP($A260,'[3]Congest May00-Oct00'!$A$1:$I$65536,COLUMN('[3]Congest May00-Oct00'!F$1:F$65536),FALSE)-VLOOKUP($E260,'[3]Congest May00-Oct00'!$A$1:$I$65536,COLUMN('[3]Congest May00-Oct00'!F$1:F$65536),FALSE)</f>
        <v>1932.3900000000012</v>
      </c>
      <c r="R260" s="32">
        <f>VLOOKUP($A260,'[3]Congest May00-Oct00'!$A$1:$I$65536,COLUMN('[3]Congest May00-Oct00'!G$1:G$65536),FALSE)-VLOOKUP($E260,'[3]Congest May00-Oct00'!$A$1:$I$65536,COLUMN('[3]Congest May00-Oct00'!G$1:G$65536),FALSE)</f>
        <v>4048.3199999999997</v>
      </c>
      <c r="S260" s="32">
        <f>VLOOKUP($A260,'[3]Congest May00-Oct00'!$A$1:$I$65536,COLUMN('[3]Congest May00-Oct00'!H$1:H$65536),FALSE)-VLOOKUP($E260,'[3]Congest May00-Oct00'!$A$1:$I$65536,COLUMN('[3]Congest May00-Oct00'!H$1:H$65536),FALSE)</f>
        <v>0</v>
      </c>
      <c r="T260" s="32">
        <f>VLOOKUP($A260,'[3]Congest May00-Oct00'!$A$1:$I$65536,COLUMN('[3]Congest May00-Oct00'!I$1:I$65536),FALSE)-VLOOKUP($E260,'[3]Congest May00-Oct00'!$A$1:$I$65536,COLUMN('[3]Congest May00-Oct00'!I$1:I$65536),FALSE)</f>
        <v>0</v>
      </c>
      <c r="U260" s="32">
        <f>VLOOKUP($A260,'[3]Congest Nov00-Apr01'!$A$1:$I$65536,COLUMN('[3]Congest Nov00-Apr01'!D$1:D$65536),FALSE)-VLOOKUP($E260,'[3]Congest Nov00-Apr01'!$A$1:$I$65536,COLUMN('[3]Congest Nov00-Apr01'!D$1:D$65536),FALSE)</f>
        <v>0</v>
      </c>
      <c r="V260" s="32">
        <f>VLOOKUP($A260,'[3]Congest Nov00-Apr01'!$A$1:$I$65536,COLUMN('[3]Congest Nov00-Apr01'!E$1:E$65536),FALSE)-VLOOKUP($E260,'[3]Congest Nov00-Apr01'!$A$1:$I$65536,COLUMN('[3]Congest Nov00-Apr01'!E$1:E$65536),FALSE)</f>
        <v>0</v>
      </c>
      <c r="W260" s="32">
        <f>VLOOKUP($A260,'[3]Congest Nov00-Apr01'!$A$1:$I$65536,COLUMN('[3]Congest Nov00-Apr01'!F$1:F$65536),FALSE)-VLOOKUP($E260,'[3]Congest Nov00-Apr01'!$A$1:$I$65536,COLUMN('[3]Congest Nov00-Apr01'!F$1:F$65536),FALSE)</f>
        <v>0</v>
      </c>
      <c r="X260" s="32">
        <f>VLOOKUP($A260,'[3]Congest Nov00-Apr01'!$A$1:$I$65536,COLUMN('[3]Congest Nov00-Apr01'!G$1:G$65536),FALSE)-VLOOKUP($E260,'[3]Congest Nov00-Apr01'!$A$1:$I$65536,COLUMN('[3]Congest Nov00-Apr01'!G$1:G$65536),FALSE)</f>
        <v>4.680000000000291</v>
      </c>
      <c r="Y260" s="32">
        <f>VLOOKUP($A260,'[3]Congest Nov00-Apr01'!$A$1:$I$65536,COLUMN('[3]Congest Nov00-Apr01'!H$1:H$65536),FALSE)-VLOOKUP($E260,'[3]Congest Nov00-Apr01'!$A$1:$I$65536,COLUMN('[3]Congest Nov00-Apr01'!H$1:H$65536),FALSE)</f>
        <v>0</v>
      </c>
      <c r="Z260" s="32">
        <f>VLOOKUP($A260,'[3]Congest Nov00-Apr01'!$A$1:$I$65536,COLUMN('[3]Congest Nov00-Apr01'!I$1:I$65536),FALSE)-VLOOKUP($E260,'[3]Congest Nov00-Apr01'!$A$1:$I$65536,COLUMN('[3]Congest Nov00-Apr01'!I$1:I$65536),FALSE)</f>
        <v>-561.72000000000025</v>
      </c>
      <c r="AA260" s="32">
        <f>VLOOKUP($A260,'[3]Congest May01-Oct01'!$A$1:$I$65536,COLUMN('[3]Congest May01-Oct01'!D$1:D$65536),FALSE)-VLOOKUP($E260,'[3]Congest May01-Oct01'!$A$1:$I$65536,COLUMN('[3]Congest May01-Oct01'!D$1:D$65536),FALSE)</f>
        <v>329.22000000000116</v>
      </c>
      <c r="AB260" s="32">
        <f>VLOOKUP($A260,'[3]Congest May01-Oct01'!$A$1:$I$65536,COLUMN('[3]Congest May01-Oct01'!E$1:E$65536),FALSE)-VLOOKUP($E260,'[3]Congest May01-Oct01'!$A$1:$I$65536,COLUMN('[3]Congest May01-Oct01'!E$1:E$65536),FALSE)</f>
        <v>0</v>
      </c>
      <c r="AC260" s="32">
        <f>VLOOKUP($A260,'[3]Congest May01-Oct01'!$A$1:$I$65536,COLUMN('[3]Congest May01-Oct01'!F$1:F$65536),FALSE)-VLOOKUP($E260,'[3]Congest May01-Oct01'!$A$1:$I$65536,COLUMN('[3]Congest May01-Oct01'!F$1:F$65536),FALSE)</f>
        <v>422.46000000000026</v>
      </c>
      <c r="AD260" s="32">
        <f>VLOOKUP($A260,'[3]Congest May01-Oct01'!$A$1:$I$65536,COLUMN('[3]Congest May01-Oct01'!G$1:G$65536),FALSE)-VLOOKUP($E260,'[3]Congest May01-Oct01'!$A$1:$I$65536,COLUMN('[3]Congest May01-Oct01'!G$1:G$65536),FALSE)</f>
        <v>2207.5900000000006</v>
      </c>
      <c r="AE260" s="19">
        <f>VLOOKUP($A260,'[3]Congest May01-Oct01'!$A$1:$I$65536,COLUMN('[3]Congest May01-Oct01'!H$1:H$65536),FALSE)-VLOOKUP($E260,'[3]Congest May01-Oct01'!$A$1:$I$65536,COLUMN('[3]Congest May01-Oct01'!H$1:H$65536),FALSE)</f>
        <v>1262.72</v>
      </c>
      <c r="AF260" s="19">
        <f>VLOOKUP($A260,'[3]Congest May01-Oct01'!$A$1:$I$65536,COLUMN('[3]Congest May01-Oct01'!I$1:I$65536),FALSE)-VLOOKUP($E260,'[3]Congest May01-Oct01'!$A$1:$I$65536,COLUMN('[3]Congest May01-Oct01'!I$1:I$65536),FALSE)</f>
        <v>868.56999999999994</v>
      </c>
      <c r="AG260" s="34">
        <f t="shared" si="24"/>
        <v>2402.2300000000023</v>
      </c>
      <c r="AI260" s="34">
        <f t="shared" si="29"/>
        <v>1383.25</v>
      </c>
      <c r="AJ260" s="32">
        <f t="shared" si="25"/>
        <v>2402.2300000000023</v>
      </c>
      <c r="AK260" s="32">
        <f t="shared" si="26"/>
        <v>1018.9800000000023</v>
      </c>
      <c r="AL260" s="32"/>
      <c r="AM260" s="32">
        <f>+VLOOKUP($E260,[2]ACP!$A$1:$BE$65536,47,FALSE)-VLOOKUP($A260,[2]ACP!$A$1:$BE$65536,47,FALSE)</f>
        <v>1143.2200000000012</v>
      </c>
      <c r="AN260" s="32">
        <f>+VLOOKUP($E260,[2]ACP!$A$1:$BE$65536,48,FALSE)-VLOOKUP($A260,[2]ACP!$A$1:$BE$65536,48,FALSE)</f>
        <v>1781.910000000018</v>
      </c>
      <c r="AO260" s="32">
        <f>+VLOOKUP($E260,[2]ACP!$A$1:$BE$65536,56,FALSE)-VLOOKUP($A260,[2]ACP!$A$1:$BE$65536,56,FALSE)</f>
        <v>1383.25</v>
      </c>
      <c r="AP260" s="32">
        <f>+VLOOKUP($E260,[2]ACP!$A$1:$BE$65536,57,FALSE)-VLOOKUP($A260,[2]ACP!$A$1:$BE$65536,57,FALSE)</f>
        <v>1828.0299999999988</v>
      </c>
      <c r="AQ260" s="32">
        <v>0</v>
      </c>
      <c r="AR260" s="32">
        <f>+VLOOKUP($E260,[2]ACP!$A$1:$BE$65536,53,FALSE)-VLOOKUP($A260,[2]ACP!$A$1:$BE$65536,53,FALSE)</f>
        <v>60.400000000000091</v>
      </c>
      <c r="AS260" s="32">
        <f>+VLOOKUP($E260,[2]ACP!$A$1:$BE$65536,25,FALSE)-VLOOKUP($A260,[2]ACP!$A$1:$BE$65536,25,FALSE)</f>
        <v>523.09199999999691</v>
      </c>
      <c r="AT260" s="32">
        <f>+VLOOKUP($E260,[2]ACP!$A$1:$BE$65536,19,FALSE)-VLOOKUP($A260,[2]ACP!$A$1:$BE$65536,19,FALSE)</f>
        <v>298.59600000001228</v>
      </c>
    </row>
    <row r="261" spans="1:46" x14ac:dyDescent="0.25">
      <c r="A261" s="48">
        <v>23786</v>
      </c>
      <c r="B261" s="65" t="str">
        <f>+VLOOKUP(A261,'[3]Congest May01-Oct01'!$A$1:$B$65536,2,FALSE)</f>
        <v>LINDEN COGEN____</v>
      </c>
      <c r="C261" s="48" t="str">
        <f>+VLOOKUP(A261,[3]Congest!$A$1:$C$65536,3,FALSE)</f>
        <v>N.Y.C.</v>
      </c>
      <c r="D261" s="48"/>
      <c r="E261" s="65">
        <v>23810</v>
      </c>
      <c r="F261" s="65" t="str">
        <f>+VLOOKUP(E261,'[3]Congest May01-Oct01'!$A$1:$B$65536,2,FALSE)</f>
        <v>HUDSON AVE_GT_3</v>
      </c>
      <c r="G261" s="48" t="str">
        <f>+VLOOKUP(E261,[3]Congest!$A$1:$C$65536,3,FALSE)</f>
        <v>N.Y.C.</v>
      </c>
      <c r="H261" s="49">
        <v>5</v>
      </c>
      <c r="I261" s="9"/>
      <c r="J261" s="7"/>
      <c r="O261" s="59">
        <f>VLOOKUP($A261,'[3]Congest May00-Oct00'!$A$1:$I$65536,COLUMN('[3]Congest May00-Oct00'!D$1:D$65536),FALSE)-VLOOKUP($E261,'[3]Congest May00-Oct00'!$A$1:$I$65536,COLUMN('[3]Congest May00-Oct00'!D$1:D$65536),FALSE)</f>
        <v>246.28999999999996</v>
      </c>
      <c r="P261" s="32">
        <f>VLOOKUP($A261,'[3]Congest May00-Oct00'!$A$1:$I$65536,COLUMN('[3]Congest May00-Oct00'!E$1:E$65536),FALSE)-VLOOKUP($E261,'[3]Congest May00-Oct00'!$A$1:$I$65536,COLUMN('[3]Congest May00-Oct00'!E$1:E$65536),FALSE)</f>
        <v>4395.6000000000058</v>
      </c>
      <c r="Q261" s="32">
        <f>VLOOKUP($A261,'[3]Congest May00-Oct00'!$A$1:$I$65536,COLUMN('[3]Congest May00-Oct00'!F$1:F$65536),FALSE)-VLOOKUP($E261,'[3]Congest May00-Oct00'!$A$1:$I$65536,COLUMN('[3]Congest May00-Oct00'!F$1:F$65536),FALSE)</f>
        <v>1932.3900000000012</v>
      </c>
      <c r="R261" s="32">
        <f>VLOOKUP($A261,'[3]Congest May00-Oct00'!$A$1:$I$65536,COLUMN('[3]Congest May00-Oct00'!G$1:G$65536),FALSE)-VLOOKUP($E261,'[3]Congest May00-Oct00'!$A$1:$I$65536,COLUMN('[3]Congest May00-Oct00'!G$1:G$65536),FALSE)</f>
        <v>4048.3199999999997</v>
      </c>
      <c r="S261" s="32">
        <f>VLOOKUP($A261,'[3]Congest May00-Oct00'!$A$1:$I$65536,COLUMN('[3]Congest May00-Oct00'!H$1:H$65536),FALSE)-VLOOKUP($E261,'[3]Congest May00-Oct00'!$A$1:$I$65536,COLUMN('[3]Congest May00-Oct00'!H$1:H$65536),FALSE)</f>
        <v>0</v>
      </c>
      <c r="T261" s="32">
        <f>VLOOKUP($A261,'[3]Congest May00-Oct00'!$A$1:$I$65536,COLUMN('[3]Congest May00-Oct00'!I$1:I$65536),FALSE)-VLOOKUP($E261,'[3]Congest May00-Oct00'!$A$1:$I$65536,COLUMN('[3]Congest May00-Oct00'!I$1:I$65536),FALSE)</f>
        <v>0</v>
      </c>
      <c r="U261" s="32">
        <f>VLOOKUP($A261,'[3]Congest Nov00-Apr01'!$A$1:$I$65536,COLUMN('[3]Congest Nov00-Apr01'!D$1:D$65536),FALSE)-VLOOKUP($E261,'[3]Congest Nov00-Apr01'!$A$1:$I$65536,COLUMN('[3]Congest Nov00-Apr01'!D$1:D$65536),FALSE)</f>
        <v>0</v>
      </c>
      <c r="V261" s="32">
        <f>VLOOKUP($A261,'[3]Congest Nov00-Apr01'!$A$1:$I$65536,COLUMN('[3]Congest Nov00-Apr01'!E$1:E$65536),FALSE)-VLOOKUP($E261,'[3]Congest Nov00-Apr01'!$A$1:$I$65536,COLUMN('[3]Congest Nov00-Apr01'!E$1:E$65536),FALSE)</f>
        <v>0</v>
      </c>
      <c r="W261" s="32">
        <f>VLOOKUP($A261,'[3]Congest Nov00-Apr01'!$A$1:$I$65536,COLUMN('[3]Congest Nov00-Apr01'!F$1:F$65536),FALSE)-VLOOKUP($E261,'[3]Congest Nov00-Apr01'!$A$1:$I$65536,COLUMN('[3]Congest Nov00-Apr01'!F$1:F$65536),FALSE)</f>
        <v>0</v>
      </c>
      <c r="X261" s="32">
        <f>VLOOKUP($A261,'[3]Congest Nov00-Apr01'!$A$1:$I$65536,COLUMN('[3]Congest Nov00-Apr01'!G$1:G$65536),FALSE)-VLOOKUP($E261,'[3]Congest Nov00-Apr01'!$A$1:$I$65536,COLUMN('[3]Congest Nov00-Apr01'!G$1:G$65536),FALSE)</f>
        <v>4.680000000000291</v>
      </c>
      <c r="Y261" s="32">
        <f>VLOOKUP($A261,'[3]Congest Nov00-Apr01'!$A$1:$I$65536,COLUMN('[3]Congest Nov00-Apr01'!H$1:H$65536),FALSE)-VLOOKUP($E261,'[3]Congest Nov00-Apr01'!$A$1:$I$65536,COLUMN('[3]Congest Nov00-Apr01'!H$1:H$65536),FALSE)</f>
        <v>0</v>
      </c>
      <c r="Z261" s="32">
        <f>VLOOKUP($A261,'[3]Congest Nov00-Apr01'!$A$1:$I$65536,COLUMN('[3]Congest Nov00-Apr01'!I$1:I$65536),FALSE)-VLOOKUP($E261,'[3]Congest Nov00-Apr01'!$A$1:$I$65536,COLUMN('[3]Congest Nov00-Apr01'!I$1:I$65536),FALSE)</f>
        <v>-561.72000000000025</v>
      </c>
      <c r="AA261" s="32">
        <f>VLOOKUP($A261,'[3]Congest May01-Oct01'!$A$1:$I$65536,COLUMN('[3]Congest May01-Oct01'!D$1:D$65536),FALSE)-VLOOKUP($E261,'[3]Congest May01-Oct01'!$A$1:$I$65536,COLUMN('[3]Congest May01-Oct01'!D$1:D$65536),FALSE)</f>
        <v>329.22000000000116</v>
      </c>
      <c r="AB261" s="32">
        <f>VLOOKUP($A261,'[3]Congest May01-Oct01'!$A$1:$I$65536,COLUMN('[3]Congest May01-Oct01'!E$1:E$65536),FALSE)-VLOOKUP($E261,'[3]Congest May01-Oct01'!$A$1:$I$65536,COLUMN('[3]Congest May01-Oct01'!E$1:E$65536),FALSE)</f>
        <v>0</v>
      </c>
      <c r="AC261" s="32">
        <f>VLOOKUP($A261,'[3]Congest May01-Oct01'!$A$1:$I$65536,COLUMN('[3]Congest May01-Oct01'!F$1:F$65536),FALSE)-VLOOKUP($E261,'[3]Congest May01-Oct01'!$A$1:$I$65536,COLUMN('[3]Congest May01-Oct01'!F$1:F$65536),FALSE)</f>
        <v>422.46000000000026</v>
      </c>
      <c r="AD261" s="32">
        <f>VLOOKUP($A261,'[3]Congest May01-Oct01'!$A$1:$I$65536,COLUMN('[3]Congest May01-Oct01'!G$1:G$65536),FALSE)-VLOOKUP($E261,'[3]Congest May01-Oct01'!$A$1:$I$65536,COLUMN('[3]Congest May01-Oct01'!G$1:G$65536),FALSE)</f>
        <v>2207.5900000000006</v>
      </c>
      <c r="AE261" s="19">
        <f>VLOOKUP($A261,'[3]Congest May01-Oct01'!$A$1:$I$65536,COLUMN('[3]Congest May01-Oct01'!H$1:H$65536),FALSE)-VLOOKUP($E261,'[3]Congest May01-Oct01'!$A$1:$I$65536,COLUMN('[3]Congest May01-Oct01'!H$1:H$65536),FALSE)</f>
        <v>1262.72</v>
      </c>
      <c r="AF261" s="19">
        <f>VLOOKUP($A261,'[3]Congest May01-Oct01'!$A$1:$I$65536,COLUMN('[3]Congest May01-Oct01'!I$1:I$65536),FALSE)-VLOOKUP($E261,'[3]Congest May01-Oct01'!$A$1:$I$65536,COLUMN('[3]Congest May01-Oct01'!I$1:I$65536),FALSE)</f>
        <v>868.56999999999994</v>
      </c>
      <c r="AG261" s="34">
        <f t="shared" si="24"/>
        <v>2402.2300000000023</v>
      </c>
      <c r="AI261" s="34">
        <f>+AP261</f>
        <v>1828.0299999999988</v>
      </c>
      <c r="AJ261" s="32">
        <f>2*AG261</f>
        <v>4804.4600000000046</v>
      </c>
      <c r="AK261" s="32">
        <f t="shared" si="26"/>
        <v>2976.4300000000057</v>
      </c>
      <c r="AL261" s="32"/>
      <c r="AM261" s="32">
        <f>+VLOOKUP($E261,[2]ACP!$A$1:$BE$65536,47,FALSE)-VLOOKUP($A261,[2]ACP!$A$1:$BE$65536,47,FALSE)</f>
        <v>1143.2200000000012</v>
      </c>
      <c r="AN261" s="32">
        <f>+VLOOKUP($E261,[2]ACP!$A$1:$BE$65536,48,FALSE)-VLOOKUP($A261,[2]ACP!$A$1:$BE$65536,48,FALSE)</f>
        <v>1781.910000000018</v>
      </c>
      <c r="AO261" s="32">
        <f>+VLOOKUP($E261,[2]ACP!$A$1:$BE$65536,56,FALSE)-VLOOKUP($A261,[2]ACP!$A$1:$BE$65536,56,FALSE)</f>
        <v>1383.25</v>
      </c>
      <c r="AP261" s="32">
        <f>+VLOOKUP($E261,[2]ACP!$A$1:$BE$65536,57,FALSE)-VLOOKUP($A261,[2]ACP!$A$1:$BE$65536,57,FALSE)</f>
        <v>1828.0299999999988</v>
      </c>
      <c r="AQ261" s="32">
        <v>0</v>
      </c>
      <c r="AR261" s="32">
        <f>+VLOOKUP($E261,[2]ACP!$A$1:$BE$65536,53,FALSE)-VLOOKUP($A261,[2]ACP!$A$1:$BE$65536,53,FALSE)</f>
        <v>60.400000000000091</v>
      </c>
      <c r="AS261" s="32">
        <f>+VLOOKUP($E261,[2]ACP!$A$1:$BE$65536,25,FALSE)-VLOOKUP($A261,[2]ACP!$A$1:$BE$65536,25,FALSE)</f>
        <v>523.09199999999691</v>
      </c>
      <c r="AT261" s="32">
        <f>+VLOOKUP($E261,[2]ACP!$A$1:$BE$65536,19,FALSE)-VLOOKUP($A261,[2]ACP!$A$1:$BE$65536,19,FALSE)</f>
        <v>298.59600000001228</v>
      </c>
    </row>
    <row r="262" spans="1:46" x14ac:dyDescent="0.25">
      <c r="A262" s="64">
        <v>23786</v>
      </c>
      <c r="B262" s="64" t="str">
        <f>+VLOOKUP(A262,'[3]Congest May01-Oct01'!$A$1:$B$65536,2,FALSE)</f>
        <v>LINDEN COGEN____</v>
      </c>
      <c r="C262" s="44" t="str">
        <f>+VLOOKUP(A262,[3]Congest!$A$1:$C$65536,3,FALSE)</f>
        <v>N.Y.C.</v>
      </c>
      <c r="D262" s="44"/>
      <c r="E262" s="64">
        <v>24261</v>
      </c>
      <c r="F262" s="64" t="str">
        <f>+VLOOKUP(E262,'[3]Congest May01-Oct01'!$A$1:$B$65536,2,FALSE)</f>
        <v>74TH STREET_GT_2</v>
      </c>
      <c r="G262" s="44" t="str">
        <f>+VLOOKUP(E262,[3]Congest!$A$1:$C$65536,3,FALSE)</f>
        <v>N.Y.C.</v>
      </c>
      <c r="H262" s="45">
        <v>7</v>
      </c>
      <c r="I262" s="9"/>
      <c r="J262" s="7"/>
      <c r="O262" s="59">
        <f>VLOOKUP($A262,'[3]Congest May00-Oct00'!$A$1:$I$65536,COLUMN('[3]Congest May00-Oct00'!D$1:D$65536),FALSE)-VLOOKUP($E262,'[3]Congest May00-Oct00'!$A$1:$I$65536,COLUMN('[3]Congest May00-Oct00'!D$1:D$65536),FALSE)</f>
        <v>246.28999999999996</v>
      </c>
      <c r="P262" s="32">
        <f>VLOOKUP($A262,'[3]Congest May00-Oct00'!$A$1:$I$65536,COLUMN('[3]Congest May00-Oct00'!E$1:E$65536),FALSE)-VLOOKUP($E262,'[3]Congest May00-Oct00'!$A$1:$I$65536,COLUMN('[3]Congest May00-Oct00'!E$1:E$65536),FALSE)</f>
        <v>4400.760000000002</v>
      </c>
      <c r="Q262" s="32">
        <f>VLOOKUP($A262,'[3]Congest May00-Oct00'!$A$1:$I$65536,COLUMN('[3]Congest May00-Oct00'!F$1:F$65536),FALSE)-VLOOKUP($E262,'[3]Congest May00-Oct00'!$A$1:$I$65536,COLUMN('[3]Congest May00-Oct00'!F$1:F$65536),FALSE)</f>
        <v>1933.3400000000001</v>
      </c>
      <c r="R262" s="32">
        <f>VLOOKUP($A262,'[3]Congest May00-Oct00'!$A$1:$I$65536,COLUMN('[3]Congest May00-Oct00'!G$1:G$65536),FALSE)-VLOOKUP($E262,'[3]Congest May00-Oct00'!$A$1:$I$65536,COLUMN('[3]Congest May00-Oct00'!G$1:G$65536),FALSE)</f>
        <v>4049.0500000000011</v>
      </c>
      <c r="S262" s="32">
        <f>VLOOKUP($A262,'[3]Congest May00-Oct00'!$A$1:$I$65536,COLUMN('[3]Congest May00-Oct00'!H$1:H$65536),FALSE)-VLOOKUP($E262,'[3]Congest May00-Oct00'!$A$1:$I$65536,COLUMN('[3]Congest May00-Oct00'!H$1:H$65536),FALSE)</f>
        <v>-0.39999999999918145</v>
      </c>
      <c r="T262" s="32">
        <f>VLOOKUP($A262,'[3]Congest May00-Oct00'!$A$1:$I$65536,COLUMN('[3]Congest May00-Oct00'!I$1:I$65536),FALSE)-VLOOKUP($E262,'[3]Congest May00-Oct00'!$A$1:$I$65536,COLUMN('[3]Congest May00-Oct00'!I$1:I$65536),FALSE)</f>
        <v>-1.5</v>
      </c>
      <c r="U262" s="32">
        <f>VLOOKUP($A262,'[3]Congest Nov00-Apr01'!$A$1:$I$65536,COLUMN('[3]Congest Nov00-Apr01'!D$1:D$65536),FALSE)-VLOOKUP($E262,'[3]Congest Nov00-Apr01'!$A$1:$I$65536,COLUMN('[3]Congest Nov00-Apr01'!D$1:D$65536),FALSE)</f>
        <v>-3.8400000000001455</v>
      </c>
      <c r="V262" s="32">
        <f>VLOOKUP($A262,'[3]Congest Nov00-Apr01'!$A$1:$I$65536,COLUMN('[3]Congest Nov00-Apr01'!E$1:E$65536),FALSE)-VLOOKUP($E262,'[3]Congest Nov00-Apr01'!$A$1:$I$65536,COLUMN('[3]Congest Nov00-Apr01'!E$1:E$65536),FALSE)</f>
        <v>-60.870000000000118</v>
      </c>
      <c r="W262" s="32">
        <f>VLOOKUP($A262,'[3]Congest Nov00-Apr01'!$A$1:$I$65536,COLUMN('[3]Congest Nov00-Apr01'!F$1:F$65536),FALSE)-VLOOKUP($E262,'[3]Congest Nov00-Apr01'!$A$1:$I$65536,COLUMN('[3]Congest Nov00-Apr01'!F$1:F$65536),FALSE)</f>
        <v>0</v>
      </c>
      <c r="X262" s="32">
        <f>VLOOKUP($A262,'[3]Congest Nov00-Apr01'!$A$1:$I$65536,COLUMN('[3]Congest Nov00-Apr01'!G$1:G$65536),FALSE)-VLOOKUP($E262,'[3]Congest Nov00-Apr01'!$A$1:$I$65536,COLUMN('[3]Congest Nov00-Apr01'!G$1:G$65536),FALSE)</f>
        <v>4.680000000000291</v>
      </c>
      <c r="Y262" s="32">
        <f>VLOOKUP($A262,'[3]Congest Nov00-Apr01'!$A$1:$I$65536,COLUMN('[3]Congest Nov00-Apr01'!H$1:H$65536),FALSE)-VLOOKUP($E262,'[3]Congest Nov00-Apr01'!$A$1:$I$65536,COLUMN('[3]Congest Nov00-Apr01'!H$1:H$65536),FALSE)</f>
        <v>0</v>
      </c>
      <c r="Z262" s="32">
        <f>VLOOKUP($A262,'[3]Congest Nov00-Apr01'!$A$1:$I$65536,COLUMN('[3]Congest Nov00-Apr01'!I$1:I$65536),FALSE)-VLOOKUP($E262,'[3]Congest Nov00-Apr01'!$A$1:$I$65536,COLUMN('[3]Congest Nov00-Apr01'!I$1:I$65536),FALSE)</f>
        <v>-561.72000000000025</v>
      </c>
      <c r="AA262" s="32">
        <f>VLOOKUP($A262,'[3]Congest May01-Oct01'!$A$1:$I$65536,COLUMN('[3]Congest May01-Oct01'!D$1:D$65536),FALSE)-VLOOKUP($E262,'[3]Congest May01-Oct01'!$A$1:$I$65536,COLUMN('[3]Congest May01-Oct01'!D$1:D$65536),FALSE)</f>
        <v>329.22000000000116</v>
      </c>
      <c r="AB262" s="32">
        <f>VLOOKUP($A262,'[3]Congest May01-Oct01'!$A$1:$I$65536,COLUMN('[3]Congest May01-Oct01'!E$1:E$65536),FALSE)-VLOOKUP($E262,'[3]Congest May01-Oct01'!$A$1:$I$65536,COLUMN('[3]Congest May01-Oct01'!E$1:E$65536),FALSE)</f>
        <v>0</v>
      </c>
      <c r="AC262" s="32">
        <f>VLOOKUP($A262,'[3]Congest May01-Oct01'!$A$1:$I$65536,COLUMN('[3]Congest May01-Oct01'!F$1:F$65536),FALSE)-VLOOKUP($E262,'[3]Congest May01-Oct01'!$A$1:$I$65536,COLUMN('[3]Congest May01-Oct01'!F$1:F$65536),FALSE)</f>
        <v>422.46000000000026</v>
      </c>
      <c r="AD262" s="32">
        <f>VLOOKUP($A262,'[3]Congest May01-Oct01'!$A$1:$I$65536,COLUMN('[3]Congest May01-Oct01'!G$1:G$65536),FALSE)-VLOOKUP($E262,'[3]Congest May01-Oct01'!$A$1:$I$65536,COLUMN('[3]Congest May01-Oct01'!G$1:G$65536),FALSE)</f>
        <v>2207.5900000000006</v>
      </c>
      <c r="AE262" s="19">
        <f>VLOOKUP($A262,'[3]Congest May01-Oct01'!$A$1:$I$65536,COLUMN('[3]Congest May01-Oct01'!H$1:H$65536),FALSE)-VLOOKUP($E262,'[3]Congest May01-Oct01'!$A$1:$I$65536,COLUMN('[3]Congest May01-Oct01'!H$1:H$65536),FALSE)</f>
        <v>1262.72</v>
      </c>
      <c r="AF262" s="19">
        <f>VLOOKUP($A262,'[3]Congest May01-Oct01'!$A$1:$I$65536,COLUMN('[3]Congest May01-Oct01'!I$1:I$65536),FALSE)-VLOOKUP($E262,'[3]Congest May01-Oct01'!$A$1:$I$65536,COLUMN('[3]Congest May01-Oct01'!I$1:I$65536),FALSE)</f>
        <v>868.56999999999994</v>
      </c>
      <c r="AG262" s="34">
        <f t="shared" si="24"/>
        <v>2335.6200000000026</v>
      </c>
      <c r="AI262" s="34">
        <f t="shared" si="29"/>
        <v>1319</v>
      </c>
      <c r="AJ262" s="32">
        <f t="shared" si="25"/>
        <v>2335.6200000000026</v>
      </c>
      <c r="AK262" s="32">
        <f t="shared" si="26"/>
        <v>1016.6200000000026</v>
      </c>
      <c r="AL262" s="32"/>
      <c r="AM262" s="32">
        <f>+VLOOKUP($E262,[2]ACP!$A$1:$BE$65536,47,FALSE)-VLOOKUP($A262,[2]ACP!$A$1:$BE$65536,47,FALSE)</f>
        <v>92.459999999991851</v>
      </c>
      <c r="AN262" s="32">
        <f>+VLOOKUP($E262,[2]ACP!$A$1:$BE$65536,48,FALSE)-VLOOKUP($A262,[2]ACP!$A$1:$BE$65536,48,FALSE)</f>
        <v>1790.7100000000064</v>
      </c>
      <c r="AO262" s="32">
        <f>+VLOOKUP($E262,[2]ACP!$A$1:$BE$65536,56,FALSE)-VLOOKUP($A262,[2]ACP!$A$1:$BE$65536,56,FALSE)</f>
        <v>1319</v>
      </c>
      <c r="AP262" s="32">
        <f>+VLOOKUP($E262,[2]ACP!$A$1:$BE$65536,57,FALSE)-VLOOKUP($A262,[2]ACP!$A$1:$BE$65536,57,FALSE)</f>
        <v>2485.4199999999983</v>
      </c>
      <c r="AQ262" s="32">
        <v>-0.39999999999918145</v>
      </c>
      <c r="AR262" s="32">
        <f>+VLOOKUP($E262,[2]ACP!$A$1:$BE$65536,53,FALSE)-VLOOKUP($A262,[2]ACP!$A$1:$BE$65536,53,FALSE)</f>
        <v>2.8899999999998727</v>
      </c>
      <c r="AS262" s="32">
        <f>+VLOOKUP($E262,[2]ACP!$A$1:$BE$65536,25,FALSE)-VLOOKUP($A262,[2]ACP!$A$1:$BE$65536,25,FALSE)</f>
        <v>648.81599999999526</v>
      </c>
      <c r="AT262" s="32">
        <f>+VLOOKUP($E262,[2]ACP!$A$1:$BE$65536,19,FALSE)-VLOOKUP($A262,[2]ACP!$A$1:$BE$65536,19,FALSE)</f>
        <v>152.31600000001345</v>
      </c>
    </row>
    <row r="263" spans="1:46" x14ac:dyDescent="0.25">
      <c r="A263" s="48">
        <v>24000</v>
      </c>
      <c r="B263" s="65" t="str">
        <f>+VLOOKUP(A263,'[3]Congest May01-Oct01'!$A$1:$B$65536,2,FALSE)</f>
        <v>PLEASANTVLY___LBMP</v>
      </c>
      <c r="C263" s="48" t="str">
        <f>+VLOOKUP(A263,[3]Congest!$A$1:$C$65536,3,FALSE)</f>
        <v>HUD VL</v>
      </c>
      <c r="D263" s="48"/>
      <c r="E263" s="65">
        <v>23756</v>
      </c>
      <c r="F263" s="65" t="str">
        <f>+VLOOKUP(E263,'[3]Congest May01-Oct01'!$A$1:$B$65536,2,FALSE)</f>
        <v>GILBOA___1</v>
      </c>
      <c r="G263" s="48" t="str">
        <f>+VLOOKUP(E263,[3]Congest!$A$1:$C$65536,3,FALSE)</f>
        <v>CAPITL</v>
      </c>
      <c r="H263" s="49">
        <v>2</v>
      </c>
      <c r="I263" s="9"/>
      <c r="J263" s="7"/>
      <c r="O263" s="59">
        <f>VLOOKUP($A263,'[3]Congest May00-Oct00'!$A$1:$I$65536,COLUMN('[3]Congest May00-Oct00'!D$1:D$65536),FALSE)-VLOOKUP($E263,'[3]Congest May00-Oct00'!$A$1:$I$65536,COLUMN('[3]Congest May00-Oct00'!D$1:D$65536),FALSE)</f>
        <v>-1061.9800000000005</v>
      </c>
      <c r="P263" s="32">
        <f>VLOOKUP($A263,'[3]Congest May00-Oct00'!$A$1:$I$65536,COLUMN('[3]Congest May00-Oct00'!E$1:E$65536),FALSE)-VLOOKUP($E263,'[3]Congest May00-Oct00'!$A$1:$I$65536,COLUMN('[3]Congest May00-Oct00'!E$1:E$65536),FALSE)</f>
        <v>-4514.0300000000061</v>
      </c>
      <c r="Q263" s="32">
        <f>VLOOKUP($A263,'[3]Congest May00-Oct00'!$A$1:$I$65536,COLUMN('[3]Congest May00-Oct00'!F$1:F$65536),FALSE)-VLOOKUP($E263,'[3]Congest May00-Oct00'!$A$1:$I$65536,COLUMN('[3]Congest May00-Oct00'!F$1:F$65536),FALSE)</f>
        <v>-2584.2199999999975</v>
      </c>
      <c r="R263" s="32">
        <f>VLOOKUP($A263,'[3]Congest May00-Oct00'!$A$1:$I$65536,COLUMN('[3]Congest May00-Oct00'!G$1:G$65536),FALSE)-VLOOKUP($E263,'[3]Congest May00-Oct00'!$A$1:$I$65536,COLUMN('[3]Congest May00-Oct00'!G$1:G$65536),FALSE)</f>
        <v>-3838.6299999999937</v>
      </c>
      <c r="S263" s="32">
        <f>VLOOKUP($A263,'[3]Congest May00-Oct00'!$A$1:$I$65536,COLUMN('[3]Congest May00-Oct00'!H$1:H$65536),FALSE)-VLOOKUP($E263,'[3]Congest May00-Oct00'!$A$1:$I$65536,COLUMN('[3]Congest May00-Oct00'!H$1:H$65536),FALSE)</f>
        <v>-805.08000000000038</v>
      </c>
      <c r="T263" s="32">
        <f>VLOOKUP($A263,'[3]Congest May00-Oct00'!$A$1:$I$65536,COLUMN('[3]Congest May00-Oct00'!I$1:I$65536),FALSE)-VLOOKUP($E263,'[3]Congest May00-Oct00'!$A$1:$I$65536,COLUMN('[3]Congest May00-Oct00'!I$1:I$65536),FALSE)</f>
        <v>-264.36999999999989</v>
      </c>
      <c r="U263" s="32">
        <f>VLOOKUP($A263,'[3]Congest Nov00-Apr01'!$A$1:$I$65536,COLUMN('[3]Congest Nov00-Apr01'!D$1:D$65536),FALSE)-VLOOKUP($E263,'[3]Congest Nov00-Apr01'!$A$1:$I$65536,COLUMN('[3]Congest Nov00-Apr01'!D$1:D$65536),FALSE)</f>
        <v>-147.73000000000093</v>
      </c>
      <c r="V263" s="32">
        <f>VLOOKUP($A263,'[3]Congest Nov00-Apr01'!$A$1:$I$65536,COLUMN('[3]Congest Nov00-Apr01'!E$1:E$65536),FALSE)-VLOOKUP($E263,'[3]Congest Nov00-Apr01'!$A$1:$I$65536,COLUMN('[3]Congest Nov00-Apr01'!E$1:E$65536),FALSE)</f>
        <v>-131.40000000000009</v>
      </c>
      <c r="W263" s="32">
        <f>VLOOKUP($A263,'[3]Congest Nov00-Apr01'!$A$1:$I$65536,COLUMN('[3]Congest Nov00-Apr01'!F$1:F$65536),FALSE)-VLOOKUP($E263,'[3]Congest Nov00-Apr01'!$A$1:$I$65536,COLUMN('[3]Congest Nov00-Apr01'!F$1:F$65536),FALSE)</f>
        <v>-131.1299999999992</v>
      </c>
      <c r="X263" s="32">
        <f>VLOOKUP($A263,'[3]Congest Nov00-Apr01'!$A$1:$I$65536,COLUMN('[3]Congest Nov00-Apr01'!G$1:G$65536),FALSE)-VLOOKUP($E263,'[3]Congest Nov00-Apr01'!$A$1:$I$65536,COLUMN('[3]Congest Nov00-Apr01'!G$1:G$65536),FALSE)</f>
        <v>-88.580000000000155</v>
      </c>
      <c r="Y263" s="32">
        <f>VLOOKUP($A263,'[3]Congest Nov00-Apr01'!$A$1:$I$65536,COLUMN('[3]Congest Nov00-Apr01'!H$1:H$65536),FALSE)-VLOOKUP($E263,'[3]Congest Nov00-Apr01'!$A$1:$I$65536,COLUMN('[3]Congest Nov00-Apr01'!H$1:H$65536),FALSE)</f>
        <v>-709.72999999999956</v>
      </c>
      <c r="Z263" s="32">
        <f>VLOOKUP($A263,'[3]Congest Nov00-Apr01'!$A$1:$I$65536,COLUMN('[3]Congest Nov00-Apr01'!I$1:I$65536),FALSE)-VLOOKUP($E263,'[3]Congest Nov00-Apr01'!$A$1:$I$65536,COLUMN('[3]Congest Nov00-Apr01'!I$1:I$65536),FALSE)</f>
        <v>-211.8599999999999</v>
      </c>
      <c r="AA263" s="32">
        <f>VLOOKUP($A263,'[3]Congest May01-Oct01'!$A$1:$I$65536,COLUMN('[3]Congest May01-Oct01'!D$1:D$65536),FALSE)-VLOOKUP($E263,'[3]Congest May01-Oct01'!$A$1:$I$65536,COLUMN('[3]Congest May01-Oct01'!D$1:D$65536),FALSE)</f>
        <v>-2113.329999999999</v>
      </c>
      <c r="AB263" s="32">
        <f>VLOOKUP($A263,'[3]Congest May01-Oct01'!$A$1:$I$65536,COLUMN('[3]Congest May01-Oct01'!E$1:E$65536),FALSE)-VLOOKUP($E263,'[3]Congest May01-Oct01'!$A$1:$I$65536,COLUMN('[3]Congest May01-Oct01'!E$1:E$65536),FALSE)</f>
        <v>-2835.7</v>
      </c>
      <c r="AC263" s="32">
        <f>VLOOKUP($A263,'[3]Congest May01-Oct01'!$A$1:$I$65536,COLUMN('[3]Congest May01-Oct01'!F$1:F$65536),FALSE)-VLOOKUP($E263,'[3]Congest May01-Oct01'!$A$1:$I$65536,COLUMN('[3]Congest May01-Oct01'!F$1:F$65536),FALSE)</f>
        <v>-1530.71</v>
      </c>
      <c r="AD263" s="32">
        <f>VLOOKUP($A263,'[3]Congest May01-Oct01'!$A$1:$I$65536,COLUMN('[3]Congest May01-Oct01'!G$1:G$65536),FALSE)-VLOOKUP($E263,'[3]Congest May01-Oct01'!$A$1:$I$65536,COLUMN('[3]Congest May01-Oct01'!G$1:G$65536),FALSE)</f>
        <v>-108.37000000000012</v>
      </c>
      <c r="AE263" s="19">
        <f>VLOOKUP($A263,'[3]Congest May01-Oct01'!$A$1:$I$65536,COLUMN('[3]Congest May01-Oct01'!H$1:H$65536),FALSE)-VLOOKUP($E263,'[3]Congest May01-Oct01'!$A$1:$I$65536,COLUMN('[3]Congest May01-Oct01'!H$1:H$65536),FALSE)</f>
        <v>-4.41</v>
      </c>
      <c r="AF263" s="19">
        <f>VLOOKUP($A263,'[3]Congest May01-Oct01'!$A$1:$I$65536,COLUMN('[3]Congest May01-Oct01'!I$1:I$65536),FALSE)-VLOOKUP($E263,'[3]Congest May01-Oct01'!$A$1:$I$65536,COLUMN('[3]Congest May01-Oct01'!I$1:I$65536),FALSE)</f>
        <v>-18.270000000000003</v>
      </c>
      <c r="AG263" s="34">
        <f t="shared" si="24"/>
        <v>-9077.99</v>
      </c>
      <c r="AI263" s="34">
        <f>+AP263</f>
        <v>-70080</v>
      </c>
      <c r="AJ263" s="32">
        <f>2*AG263</f>
        <v>-18155.98</v>
      </c>
      <c r="AK263" s="32">
        <f t="shared" si="26"/>
        <v>51924.020000000004</v>
      </c>
      <c r="AL263" s="32"/>
      <c r="AM263" s="32">
        <f>+VLOOKUP($E263,[2]ACP!$A$1:$BE$65536,47,FALSE)-VLOOKUP($A263,[2]ACP!$A$1:$BE$65536,47,FALSE)</f>
        <v>-26296.360000000008</v>
      </c>
      <c r="AN263" s="32">
        <f>+VLOOKUP($E263,[2]ACP!$A$1:$BE$65536,48,FALSE)-VLOOKUP($A263,[2]ACP!$A$1:$BE$65536,48,FALSE)</f>
        <v>-14316.289999999994</v>
      </c>
      <c r="AO263" s="32">
        <f>+VLOOKUP($E263,[2]ACP!$A$1:$BE$65536,56,FALSE)-VLOOKUP($A263,[2]ACP!$A$1:$BE$65536,56,FALSE)</f>
        <v>-27300.34</v>
      </c>
      <c r="AP263" s="32">
        <f>+VLOOKUP($E263,[2]ACP!$A$1:$BE$65536,57,FALSE)-VLOOKUP($A263,[2]ACP!$A$1:$BE$65536,57,FALSE)</f>
        <v>-70080</v>
      </c>
      <c r="AQ263" s="32">
        <v>-805.08</v>
      </c>
      <c r="AR263" s="32">
        <f>+VLOOKUP($E263,[2]ACP!$A$1:$BE$65536,53,FALSE)-VLOOKUP($A263,[2]ACP!$A$1:$BE$65536,53,FALSE)</f>
        <v>-1519.48</v>
      </c>
      <c r="AS263" s="32">
        <f>+VLOOKUP($E263,[2]ACP!$A$1:$BE$65536,25,FALSE)-VLOOKUP($A263,[2]ACP!$A$1:$BE$65536,25,FALSE)</f>
        <v>-4487.7240000000056</v>
      </c>
      <c r="AT263" s="32">
        <f>+VLOOKUP($E263,[2]ACP!$A$1:$BE$65536,19,FALSE)-VLOOKUP($A263,[2]ACP!$A$1:$BE$65536,19,FALSE)</f>
        <v>-13210.488000000005</v>
      </c>
    </row>
    <row r="264" spans="1:46" x14ac:dyDescent="0.25">
      <c r="A264" s="48">
        <v>24008</v>
      </c>
      <c r="B264" s="65" t="str">
        <f>+VLOOKUP(A264,'[3]Congest May01-Oct01'!$A$1:$B$65536,2,FALSE)</f>
        <v>NYISO_LBMP_REFERENCE</v>
      </c>
      <c r="C264" s="48" t="str">
        <f>+VLOOKUP(A264,[3]Congest!$A$1:$C$65536,3,FALSE)</f>
        <v>MHK VL</v>
      </c>
      <c r="D264" s="48"/>
      <c r="E264" s="65">
        <v>23902</v>
      </c>
      <c r="F264" s="65" t="str">
        <f>+VLOOKUP(E264,'[3]Congest May01-Oct01'!$A$1:$B$65536,2,FALSE)</f>
        <v>SITHE___MASSENA</v>
      </c>
      <c r="G264" s="48" t="str">
        <f>+VLOOKUP(E264,[3]Congest!$A$1:$C$65536,3,FALSE)</f>
        <v>NORTH</v>
      </c>
      <c r="H264" s="49">
        <v>2</v>
      </c>
      <c r="I264" s="9"/>
      <c r="J264" s="7"/>
      <c r="O264" s="59">
        <f>VLOOKUP($A264,'[3]Congest May00-Oct00'!$A$1:$I$65536,COLUMN('[3]Congest May00-Oct00'!D$1:D$65536),FALSE)-VLOOKUP($E264,'[3]Congest May00-Oct00'!$A$1:$I$65536,COLUMN('[3]Congest May00-Oct00'!D$1:D$65536),FALSE)</f>
        <v>-992.73</v>
      </c>
      <c r="P264" s="32">
        <f>VLOOKUP($A264,'[3]Congest May00-Oct00'!$A$1:$I$65536,COLUMN('[3]Congest May00-Oct00'!E$1:E$65536),FALSE)-VLOOKUP($E264,'[3]Congest May00-Oct00'!$A$1:$I$65536,COLUMN('[3]Congest May00-Oct00'!E$1:E$65536),FALSE)</f>
        <v>-473.03</v>
      </c>
      <c r="Q264" s="32">
        <f>VLOOKUP($A264,'[3]Congest May00-Oct00'!$A$1:$I$65536,COLUMN('[3]Congest May00-Oct00'!F$1:F$65536),FALSE)-VLOOKUP($E264,'[3]Congest May00-Oct00'!$A$1:$I$65536,COLUMN('[3]Congest May00-Oct00'!F$1:F$65536),FALSE)</f>
        <v>-1512.3700000000001</v>
      </c>
      <c r="R264" s="32">
        <f>VLOOKUP($A264,'[3]Congest May00-Oct00'!$A$1:$I$65536,COLUMN('[3]Congest May00-Oct00'!G$1:G$65536),FALSE)-VLOOKUP($E264,'[3]Congest May00-Oct00'!$A$1:$I$65536,COLUMN('[3]Congest May00-Oct00'!G$1:G$65536),FALSE)</f>
        <v>-300.10999999999996</v>
      </c>
      <c r="S264" s="32">
        <f>VLOOKUP($A264,'[3]Congest May00-Oct00'!$A$1:$I$65536,COLUMN('[3]Congest May00-Oct00'!H$1:H$65536),FALSE)-VLOOKUP($E264,'[3]Congest May00-Oct00'!$A$1:$I$65536,COLUMN('[3]Congest May00-Oct00'!H$1:H$65536),FALSE)</f>
        <v>-1092.19</v>
      </c>
      <c r="T264" s="32">
        <f>VLOOKUP($A264,'[3]Congest May00-Oct00'!$A$1:$I$65536,COLUMN('[3]Congest May00-Oct00'!I$1:I$65536),FALSE)-VLOOKUP($E264,'[3]Congest May00-Oct00'!$A$1:$I$65536,COLUMN('[3]Congest May00-Oct00'!I$1:I$65536),FALSE)</f>
        <v>-37.549999999999997</v>
      </c>
      <c r="U264" s="32">
        <f>VLOOKUP($A264,'[3]Congest Nov00-Apr01'!$A$1:$I$65536,COLUMN('[3]Congest Nov00-Apr01'!D$1:D$65536),FALSE)-VLOOKUP($E264,'[3]Congest Nov00-Apr01'!$A$1:$I$65536,COLUMN('[3]Congest Nov00-Apr01'!D$1:D$65536),FALSE)</f>
        <v>-70.490000000000009</v>
      </c>
      <c r="V264" s="32">
        <f>VLOOKUP($A264,'[3]Congest Nov00-Apr01'!$A$1:$I$65536,COLUMN('[3]Congest Nov00-Apr01'!E$1:E$65536),FALSE)-VLOOKUP($E264,'[3]Congest Nov00-Apr01'!$A$1:$I$65536,COLUMN('[3]Congest Nov00-Apr01'!E$1:E$65536),FALSE)</f>
        <v>-12.52</v>
      </c>
      <c r="W264" s="32">
        <f>VLOOKUP($A264,'[3]Congest Nov00-Apr01'!$A$1:$I$65536,COLUMN('[3]Congest Nov00-Apr01'!F$1:F$65536),FALSE)-VLOOKUP($E264,'[3]Congest Nov00-Apr01'!$A$1:$I$65536,COLUMN('[3]Congest Nov00-Apr01'!F$1:F$65536),FALSE)</f>
        <v>-41.54999999999999</v>
      </c>
      <c r="X264" s="32">
        <f>VLOOKUP($A264,'[3]Congest Nov00-Apr01'!$A$1:$I$65536,COLUMN('[3]Congest Nov00-Apr01'!G$1:G$65536),FALSE)-VLOOKUP($E264,'[3]Congest Nov00-Apr01'!$A$1:$I$65536,COLUMN('[3]Congest Nov00-Apr01'!G$1:G$65536),FALSE)</f>
        <v>-36.049999999999997</v>
      </c>
      <c r="Y264" s="32">
        <f>VLOOKUP($A264,'[3]Congest Nov00-Apr01'!$A$1:$I$65536,COLUMN('[3]Congest Nov00-Apr01'!H$1:H$65536),FALSE)-VLOOKUP($E264,'[3]Congest Nov00-Apr01'!$A$1:$I$65536,COLUMN('[3]Congest Nov00-Apr01'!H$1:H$65536),FALSE)</f>
        <v>-33.11</v>
      </c>
      <c r="Z264" s="32">
        <f>VLOOKUP($A264,'[3]Congest Nov00-Apr01'!$A$1:$I$65536,COLUMN('[3]Congest Nov00-Apr01'!I$1:I$65536),FALSE)-VLOOKUP($E264,'[3]Congest Nov00-Apr01'!$A$1:$I$65536,COLUMN('[3]Congest Nov00-Apr01'!I$1:I$65536),FALSE)</f>
        <v>-72.350000000000009</v>
      </c>
      <c r="AA264" s="32">
        <f>VLOOKUP($A264,'[3]Congest May01-Oct01'!$A$1:$I$65536,COLUMN('[3]Congest May01-Oct01'!D$1:D$65536),FALSE)-VLOOKUP($E264,'[3]Congest May01-Oct01'!$A$1:$I$65536,COLUMN('[3]Congest May01-Oct01'!D$1:D$65536),FALSE)</f>
        <v>-19.639999999999997</v>
      </c>
      <c r="AB264" s="32">
        <f>VLOOKUP($A264,'[3]Congest May01-Oct01'!$A$1:$I$65536,COLUMN('[3]Congest May01-Oct01'!E$1:E$65536),FALSE)-VLOOKUP($E264,'[3]Congest May01-Oct01'!$A$1:$I$65536,COLUMN('[3]Congest May01-Oct01'!E$1:E$65536),FALSE)</f>
        <v>-59.49</v>
      </c>
      <c r="AC264" s="32">
        <f>VLOOKUP($A264,'[3]Congest May01-Oct01'!$A$1:$I$65536,COLUMN('[3]Congest May01-Oct01'!F$1:F$65536),FALSE)-VLOOKUP($E264,'[3]Congest May01-Oct01'!$A$1:$I$65536,COLUMN('[3]Congest May01-Oct01'!F$1:F$65536),FALSE)</f>
        <v>-9.4799999999999986</v>
      </c>
      <c r="AD264" s="32">
        <f>VLOOKUP($A264,'[3]Congest May01-Oct01'!$A$1:$I$65536,COLUMN('[3]Congest May01-Oct01'!G$1:G$65536),FALSE)-VLOOKUP($E264,'[3]Congest May01-Oct01'!$A$1:$I$65536,COLUMN('[3]Congest May01-Oct01'!G$1:G$65536),FALSE)</f>
        <v>-33.129999999999995</v>
      </c>
      <c r="AE264" s="19">
        <f>VLOOKUP($A264,'[3]Congest May01-Oct01'!$A$1:$I$65536,COLUMN('[3]Congest May01-Oct01'!H$1:H$65536),FALSE)-VLOOKUP($E264,'[3]Congest May01-Oct01'!$A$1:$I$65536,COLUMN('[3]Congest May01-Oct01'!H$1:H$65536),FALSE)</f>
        <v>-0.87</v>
      </c>
      <c r="AF264" s="19">
        <f>VLOOKUP($A264,'[3]Congest May01-Oct01'!$A$1:$I$65536,COLUMN('[3]Congest May01-Oct01'!I$1:I$65536),FALSE)-VLOOKUP($E264,'[3]Congest May01-Oct01'!$A$1:$I$65536,COLUMN('[3]Congest May01-Oct01'!I$1:I$65536),FALSE)</f>
        <v>0</v>
      </c>
      <c r="AG264" s="34">
        <f t="shared" si="24"/>
        <v>-1517.5499999999997</v>
      </c>
      <c r="AI264" s="34">
        <f>+AP264</f>
        <v>-4380</v>
      </c>
      <c r="AJ264" s="32">
        <f>2*AG264</f>
        <v>-3035.0999999999995</v>
      </c>
      <c r="AK264" s="32">
        <f t="shared" si="26"/>
        <v>1344.9000000000005</v>
      </c>
      <c r="AL264" s="32"/>
      <c r="AM264" s="32">
        <f>+VLOOKUP($E264,[2]ACP!$A$1:$BE$65536,47,FALSE)-VLOOKUP($A264,[2]ACP!$A$1:$BE$65536,47,FALSE)</f>
        <v>-2625.63</v>
      </c>
      <c r="AN264" s="32">
        <f>+VLOOKUP($E264,[2]ACP!$A$1:$BE$65536,48,FALSE)-VLOOKUP($A264,[2]ACP!$A$1:$BE$65536,48,FALSE)</f>
        <v>-4224.25</v>
      </c>
      <c r="AO264" s="32">
        <f>+VLOOKUP($E264,[2]ACP!$A$1:$BE$65536,56,FALSE)-VLOOKUP($A264,[2]ACP!$A$1:$BE$65536,56,FALSE)</f>
        <v>-864.28</v>
      </c>
      <c r="AP264" s="32">
        <f>+VLOOKUP($E264,[2]ACP!$A$1:$BE$65536,57,FALSE)-VLOOKUP($A264,[2]ACP!$A$1:$BE$65536,57,FALSE)</f>
        <v>-4380</v>
      </c>
      <c r="AQ264" s="32">
        <v>-1092.19</v>
      </c>
      <c r="AR264" s="32">
        <f>+VLOOKUP($E264,[2]ACP!$A$1:$BE$65536,53,FALSE)-VLOOKUP($A264,[2]ACP!$A$1:$BE$65536,53,FALSE)</f>
        <v>-184.13</v>
      </c>
      <c r="AS264" s="32">
        <f>+VLOOKUP($E264,[2]ACP!$A$1:$BE$65536,25,FALSE)-VLOOKUP($A264,[2]ACP!$A$1:$BE$65536,25,FALSE)</f>
        <v>-383.18400000000008</v>
      </c>
      <c r="AT264" s="32">
        <f>+VLOOKUP($E264,[2]ACP!$A$1:$BE$65536,19,FALSE)-VLOOKUP($A264,[2]ACP!$A$1:$BE$65536,19,FALSE)</f>
        <v>240.50399999999996</v>
      </c>
    </row>
    <row r="265" spans="1:46" x14ac:dyDescent="0.25">
      <c r="A265" s="64">
        <v>24049</v>
      </c>
      <c r="B265" s="64" t="str">
        <f>+VLOOKUP(A265,'[3]Congest May01-Oct01'!$A$1:$B$65536,2,FALSE)</f>
        <v>WEST CANADA___HYD</v>
      </c>
      <c r="C265" s="44" t="str">
        <f>+VLOOKUP(A265,[3]Congest!$A$1:$C$65536,3,FALSE)</f>
        <v>MHK VL</v>
      </c>
      <c r="D265" s="44"/>
      <c r="E265" s="64">
        <v>23807</v>
      </c>
      <c r="F265" s="64" t="str">
        <f>+VLOOKUP(E265,'[3]Congest May01-Oct01'!$A$1:$B$65536,2,FALSE)</f>
        <v>DOGLEVILLE___HYD</v>
      </c>
      <c r="G265" s="44" t="str">
        <f>+VLOOKUP(E265,[3]Congest!$A$1:$C$65536,3,FALSE)</f>
        <v>CAPITL</v>
      </c>
      <c r="H265" s="45">
        <v>100</v>
      </c>
      <c r="I265" s="9"/>
      <c r="J265" s="7"/>
      <c r="O265" s="59">
        <f>VLOOKUP($A265,'[3]Congest May00-Oct00'!$A$1:$I$65536,COLUMN('[3]Congest May00-Oct00'!D$1:D$65536),FALSE)-VLOOKUP($E265,'[3]Congest May00-Oct00'!$A$1:$I$65536,COLUMN('[3]Congest May00-Oct00'!D$1:D$65536),FALSE)</f>
        <v>0</v>
      </c>
      <c r="P265" s="32">
        <f>VLOOKUP($A265,'[3]Congest May00-Oct00'!$A$1:$I$65536,COLUMN('[3]Congest May00-Oct00'!E$1:E$65536),FALSE)-VLOOKUP($E265,'[3]Congest May00-Oct00'!$A$1:$I$65536,COLUMN('[3]Congest May00-Oct00'!E$1:E$65536),FALSE)</f>
        <v>0</v>
      </c>
      <c r="Q265" s="32">
        <f>VLOOKUP($A265,'[3]Congest May00-Oct00'!$A$1:$I$65536,COLUMN('[3]Congest May00-Oct00'!F$1:F$65536),FALSE)-VLOOKUP($E265,'[3]Congest May00-Oct00'!$A$1:$I$65536,COLUMN('[3]Congest May00-Oct00'!F$1:F$65536),FALSE)</f>
        <v>0</v>
      </c>
      <c r="R265" s="32">
        <f>VLOOKUP($A265,'[3]Congest May00-Oct00'!$A$1:$I$65536,COLUMN('[3]Congest May00-Oct00'!G$1:G$65536),FALSE)-VLOOKUP($E265,'[3]Congest May00-Oct00'!$A$1:$I$65536,COLUMN('[3]Congest May00-Oct00'!G$1:G$65536),FALSE)</f>
        <v>0</v>
      </c>
      <c r="S265" s="32">
        <f>VLOOKUP($A265,'[3]Congest May00-Oct00'!$A$1:$I$65536,COLUMN('[3]Congest May00-Oct00'!H$1:H$65536),FALSE)-VLOOKUP($E265,'[3]Congest May00-Oct00'!$A$1:$I$65536,COLUMN('[3]Congest May00-Oct00'!H$1:H$65536),FALSE)</f>
        <v>0</v>
      </c>
      <c r="T265" s="32">
        <f>VLOOKUP($A265,'[3]Congest May00-Oct00'!$A$1:$I$65536,COLUMN('[3]Congest May00-Oct00'!I$1:I$65536),FALSE)-VLOOKUP($E265,'[3]Congest May00-Oct00'!$A$1:$I$65536,COLUMN('[3]Congest May00-Oct00'!I$1:I$65536),FALSE)</f>
        <v>0</v>
      </c>
      <c r="U265" s="32">
        <f>VLOOKUP($A265,'[3]Congest Nov00-Apr01'!$A$1:$I$65536,COLUMN('[3]Congest Nov00-Apr01'!D$1:D$65536),FALSE)-VLOOKUP($E265,'[3]Congest Nov00-Apr01'!$A$1:$I$65536,COLUMN('[3]Congest Nov00-Apr01'!D$1:D$65536),FALSE)</f>
        <v>0</v>
      </c>
      <c r="V265" s="32">
        <f>VLOOKUP($A265,'[3]Congest Nov00-Apr01'!$A$1:$I$65536,COLUMN('[3]Congest Nov00-Apr01'!E$1:E$65536),FALSE)-VLOOKUP($E265,'[3]Congest Nov00-Apr01'!$A$1:$I$65536,COLUMN('[3]Congest Nov00-Apr01'!E$1:E$65536),FALSE)</f>
        <v>0</v>
      </c>
      <c r="W265" s="32">
        <f>VLOOKUP($A265,'[3]Congest Nov00-Apr01'!$A$1:$I$65536,COLUMN('[3]Congest Nov00-Apr01'!F$1:F$65536),FALSE)-VLOOKUP($E265,'[3]Congest Nov00-Apr01'!$A$1:$I$65536,COLUMN('[3]Congest Nov00-Apr01'!F$1:F$65536),FALSE)</f>
        <v>0</v>
      </c>
      <c r="X265" s="32">
        <f>VLOOKUP($A265,'[3]Congest Nov00-Apr01'!$A$1:$I$65536,COLUMN('[3]Congest Nov00-Apr01'!G$1:G$65536),FALSE)-VLOOKUP($E265,'[3]Congest Nov00-Apr01'!$A$1:$I$65536,COLUMN('[3]Congest Nov00-Apr01'!G$1:G$65536),FALSE)</f>
        <v>0</v>
      </c>
      <c r="Y265" s="32">
        <f>VLOOKUP($A265,'[3]Congest Nov00-Apr01'!$A$1:$I$65536,COLUMN('[3]Congest Nov00-Apr01'!H$1:H$65536),FALSE)-VLOOKUP($E265,'[3]Congest Nov00-Apr01'!$A$1:$I$65536,COLUMN('[3]Congest Nov00-Apr01'!H$1:H$65536),FALSE)</f>
        <v>0</v>
      </c>
      <c r="Z265" s="32">
        <f>VLOOKUP($A265,'[3]Congest Nov00-Apr01'!$A$1:$I$65536,COLUMN('[3]Congest Nov00-Apr01'!I$1:I$65536),FALSE)-VLOOKUP($E265,'[3]Congest Nov00-Apr01'!$A$1:$I$65536,COLUMN('[3]Congest Nov00-Apr01'!I$1:I$65536),FALSE)</f>
        <v>0</v>
      </c>
      <c r="AA265" s="32">
        <f>VLOOKUP($A265,'[3]Congest May01-Oct01'!$A$1:$I$65536,COLUMN('[3]Congest May01-Oct01'!D$1:D$65536),FALSE)-VLOOKUP($E265,'[3]Congest May01-Oct01'!$A$1:$I$65536,COLUMN('[3]Congest May01-Oct01'!D$1:D$65536),FALSE)</f>
        <v>0</v>
      </c>
      <c r="AB265" s="32">
        <f>VLOOKUP($A265,'[3]Congest May01-Oct01'!$A$1:$I$65536,COLUMN('[3]Congest May01-Oct01'!E$1:E$65536),FALSE)-VLOOKUP($E265,'[3]Congest May01-Oct01'!$A$1:$I$65536,COLUMN('[3]Congest May01-Oct01'!E$1:E$65536),FALSE)</f>
        <v>0</v>
      </c>
      <c r="AC265" s="32">
        <f>VLOOKUP($A265,'[3]Congest May01-Oct01'!$A$1:$I$65536,COLUMN('[3]Congest May01-Oct01'!F$1:F$65536),FALSE)-VLOOKUP($E265,'[3]Congest May01-Oct01'!$A$1:$I$65536,COLUMN('[3]Congest May01-Oct01'!F$1:F$65536),FALSE)</f>
        <v>0</v>
      </c>
      <c r="AD265" s="32">
        <f>VLOOKUP($A265,'[3]Congest May01-Oct01'!$A$1:$I$65536,COLUMN('[3]Congest May01-Oct01'!G$1:G$65536),FALSE)-VLOOKUP($E265,'[3]Congest May01-Oct01'!$A$1:$I$65536,COLUMN('[3]Congest May01-Oct01'!G$1:G$65536),FALSE)</f>
        <v>0</v>
      </c>
      <c r="AE265" s="19">
        <f>VLOOKUP($A265,'[3]Congest May01-Oct01'!$A$1:$I$65536,COLUMN('[3]Congest May01-Oct01'!H$1:H$65536),FALSE)-VLOOKUP($E265,'[3]Congest May01-Oct01'!$A$1:$I$65536,COLUMN('[3]Congest May01-Oct01'!H$1:H$65536),FALSE)</f>
        <v>0</v>
      </c>
      <c r="AF265" s="19">
        <f>VLOOKUP($A265,'[3]Congest May01-Oct01'!$A$1:$I$65536,COLUMN('[3]Congest May01-Oct01'!I$1:I$65536),FALSE)-VLOOKUP($E265,'[3]Congest May01-Oct01'!$A$1:$I$65536,COLUMN('[3]Congest May01-Oct01'!I$1:I$65536),FALSE)</f>
        <v>0</v>
      </c>
      <c r="AG265" s="34">
        <f t="shared" si="24"/>
        <v>0</v>
      </c>
      <c r="AI265" s="34">
        <f t="shared" si="29"/>
        <v>-20.399999999999977</v>
      </c>
      <c r="AJ265" s="32">
        <f t="shared" si="25"/>
        <v>0</v>
      </c>
      <c r="AK265" s="32">
        <f t="shared" si="26"/>
        <v>20.399999999999977</v>
      </c>
      <c r="AL265" s="32"/>
      <c r="AM265" s="32">
        <f>+VLOOKUP($E265,[2]ACP!$A$1:$BE$65536,47,FALSE)-VLOOKUP($A265,[2]ACP!$A$1:$BE$65536,47,FALSE)</f>
        <v>479.84000000000003</v>
      </c>
      <c r="AN265" s="32">
        <f>+VLOOKUP($E265,[2]ACP!$A$1:$BE$65536,48,FALSE)-VLOOKUP($A265,[2]ACP!$A$1:$BE$65536,48,FALSE)</f>
        <v>555.62000000000012</v>
      </c>
      <c r="AO265" s="32">
        <f>+VLOOKUP($E265,[2]ACP!$A$1:$BE$65536,56,FALSE)-VLOOKUP($A265,[2]ACP!$A$1:$BE$65536,56,FALSE)</f>
        <v>-20.399999999999977</v>
      </c>
      <c r="AP265" s="32">
        <f>+VLOOKUP($E265,[2]ACP!$A$1:$BE$65536,57,FALSE)-VLOOKUP($A265,[2]ACP!$A$1:$BE$65536,57,FALSE)</f>
        <v>24.620000000000005</v>
      </c>
      <c r="AQ265" s="32">
        <v>0</v>
      </c>
      <c r="AR265" s="32">
        <f>+VLOOKUP($E265,[2]ACP!$A$1:$BE$65536,53,FALSE)-VLOOKUP($A265,[2]ACP!$A$1:$BE$65536,53,FALSE)</f>
        <v>1.9800000000000004</v>
      </c>
      <c r="AS265" s="32">
        <f>+VLOOKUP($E265,[2]ACP!$A$1:$BE$65536,25,FALSE)-VLOOKUP($A265,[2]ACP!$A$1:$BE$65536,25,FALSE)</f>
        <v>-185.04000000000019</v>
      </c>
      <c r="AT265" s="32">
        <f>+VLOOKUP($E265,[2]ACP!$A$1:$BE$65536,19,FALSE)-VLOOKUP($A265,[2]ACP!$A$1:$BE$65536,19,FALSE)</f>
        <v>79.079999999999472</v>
      </c>
    </row>
    <row r="266" spans="1:46" x14ac:dyDescent="0.25">
      <c r="A266" s="64">
        <v>24156</v>
      </c>
      <c r="B266" s="64" t="str">
        <f>+VLOOKUP(A266,'[3]Congest May01-Oct01'!$A$1:$B$65536,2,FALSE)</f>
        <v>NYPA_GOWANUS_____GT1</v>
      </c>
      <c r="C266" s="44" t="str">
        <f>+VLOOKUP(A266,[3]Congest!$A$1:$C$65536,3,FALSE)</f>
        <v>N.Y.C.</v>
      </c>
      <c r="D266" s="44"/>
      <c r="E266" s="64">
        <v>61761</v>
      </c>
      <c r="F266" s="64" t="str">
        <f>+VLOOKUP(E266,'[3]Congest May01-Oct01'!$A$1:$B$65536,2,FALSE)</f>
        <v>N.Y.C.</v>
      </c>
      <c r="G266" s="44" t="str">
        <f>+VLOOKUP(E266,[3]Congest!$A$1:$C$65536,3,FALSE)</f>
        <v>N.Y.C.</v>
      </c>
      <c r="H266" s="45">
        <v>7</v>
      </c>
      <c r="I266" s="9"/>
      <c r="J266" s="7"/>
      <c r="O266" s="59">
        <f>VLOOKUP($A266,'[3]Congest May00-Oct00'!$A$1:$I$65536,COLUMN('[3]Congest May00-Oct00'!D$1:D$65536),FALSE)-VLOOKUP($E266,'[3]Congest May00-Oct00'!$A$1:$I$65536,COLUMN('[3]Congest May00-Oct00'!D$1:D$65536),FALSE)</f>
        <v>7198.5400000000009</v>
      </c>
      <c r="P266" s="32">
        <f>VLOOKUP($A266,'[3]Congest May00-Oct00'!$A$1:$I$65536,COLUMN('[3]Congest May00-Oct00'!E$1:E$65536),FALSE)-VLOOKUP($E266,'[3]Congest May00-Oct00'!$A$1:$I$65536,COLUMN('[3]Congest May00-Oct00'!E$1:E$65536),FALSE)</f>
        <v>21245.91</v>
      </c>
      <c r="Q266" s="32">
        <f>VLOOKUP($A266,'[3]Congest May00-Oct00'!$A$1:$I$65536,COLUMN('[3]Congest May00-Oct00'!F$1:F$65536),FALSE)-VLOOKUP($E266,'[3]Congest May00-Oct00'!$A$1:$I$65536,COLUMN('[3]Congest May00-Oct00'!F$1:F$65536),FALSE)</f>
        <v>13434.42</v>
      </c>
      <c r="R266" s="32">
        <f>VLOOKUP($A266,'[3]Congest May00-Oct00'!$A$1:$I$65536,COLUMN('[3]Congest May00-Oct00'!G$1:G$65536),FALSE)-VLOOKUP($E266,'[3]Congest May00-Oct00'!$A$1:$I$65536,COLUMN('[3]Congest May00-Oct00'!G$1:G$65536),FALSE)</f>
        <v>15318.419999999996</v>
      </c>
      <c r="S266" s="32">
        <f>VLOOKUP($A266,'[3]Congest May00-Oct00'!$A$1:$I$65536,COLUMN('[3]Congest May00-Oct00'!H$1:H$65536),FALSE)-VLOOKUP($E266,'[3]Congest May00-Oct00'!$A$1:$I$65536,COLUMN('[3]Congest May00-Oct00'!H$1:H$65536),FALSE)</f>
        <v>3803.2000000000003</v>
      </c>
      <c r="T266" s="32">
        <f>VLOOKUP($A266,'[3]Congest May00-Oct00'!$A$1:$I$65536,COLUMN('[3]Congest May00-Oct00'!I$1:I$65536),FALSE)-VLOOKUP($E266,'[3]Congest May00-Oct00'!$A$1:$I$65536,COLUMN('[3]Congest May00-Oct00'!I$1:I$65536),FALSE)</f>
        <v>1120.83</v>
      </c>
      <c r="U266" s="32">
        <f>VLOOKUP($A266,'[3]Congest Nov00-Apr01'!$A$1:$I$65536,COLUMN('[3]Congest Nov00-Apr01'!D$1:D$65536),FALSE)-VLOOKUP($E266,'[3]Congest Nov00-Apr01'!$A$1:$I$65536,COLUMN('[3]Congest Nov00-Apr01'!D$1:D$65536),FALSE)</f>
        <v>2583.54</v>
      </c>
      <c r="V266" s="32">
        <f>VLOOKUP($A266,'[3]Congest Nov00-Apr01'!$A$1:$I$65536,COLUMN('[3]Congest Nov00-Apr01'!E$1:E$65536),FALSE)-VLOOKUP($E266,'[3]Congest Nov00-Apr01'!$A$1:$I$65536,COLUMN('[3]Congest Nov00-Apr01'!E$1:E$65536),FALSE)</f>
        <v>3456.39</v>
      </c>
      <c r="W266" s="32">
        <f>VLOOKUP($A266,'[3]Congest Nov00-Apr01'!$A$1:$I$65536,COLUMN('[3]Congest Nov00-Apr01'!F$1:F$65536),FALSE)-VLOOKUP($E266,'[3]Congest Nov00-Apr01'!$A$1:$I$65536,COLUMN('[3]Congest Nov00-Apr01'!F$1:F$65536),FALSE)</f>
        <v>2999.7199999999993</v>
      </c>
      <c r="X266" s="32">
        <f>VLOOKUP($A266,'[3]Congest Nov00-Apr01'!$A$1:$I$65536,COLUMN('[3]Congest Nov00-Apr01'!G$1:G$65536),FALSE)-VLOOKUP($E266,'[3]Congest Nov00-Apr01'!$A$1:$I$65536,COLUMN('[3]Congest Nov00-Apr01'!G$1:G$65536),FALSE)</f>
        <v>3333.5299999999993</v>
      </c>
      <c r="Y266" s="32">
        <f>VLOOKUP($A266,'[3]Congest Nov00-Apr01'!$A$1:$I$65536,COLUMN('[3]Congest Nov00-Apr01'!H$1:H$65536),FALSE)-VLOOKUP($E266,'[3]Congest Nov00-Apr01'!$A$1:$I$65536,COLUMN('[3]Congest Nov00-Apr01'!H$1:H$65536),FALSE)</f>
        <v>5275.4299999999994</v>
      </c>
      <c r="Z266" s="32">
        <f>VLOOKUP($A266,'[3]Congest Nov00-Apr01'!$A$1:$I$65536,COLUMN('[3]Congest Nov00-Apr01'!I$1:I$65536),FALSE)-VLOOKUP($E266,'[3]Congest Nov00-Apr01'!$A$1:$I$65536,COLUMN('[3]Congest Nov00-Apr01'!I$1:I$65536),FALSE)</f>
        <v>5518.4900000000016</v>
      </c>
      <c r="AA266" s="32">
        <f>VLOOKUP($A266,'[3]Congest May01-Oct01'!$A$1:$I$65536,COLUMN('[3]Congest May01-Oct01'!D$1:D$65536),FALSE)-VLOOKUP($E266,'[3]Congest May01-Oct01'!$A$1:$I$65536,COLUMN('[3]Congest May01-Oct01'!D$1:D$65536),FALSE)</f>
        <v>5249.5000000000018</v>
      </c>
      <c r="AB266" s="32">
        <f>VLOOKUP($A266,'[3]Congest May01-Oct01'!$A$1:$I$65536,COLUMN('[3]Congest May01-Oct01'!E$1:E$65536),FALSE)-VLOOKUP($E266,'[3]Congest May01-Oct01'!$A$1:$I$65536,COLUMN('[3]Congest May01-Oct01'!E$1:E$65536),FALSE)</f>
        <v>7913.48</v>
      </c>
      <c r="AC266" s="32">
        <f>VLOOKUP($A266,'[3]Congest May01-Oct01'!$A$1:$I$65536,COLUMN('[3]Congest May01-Oct01'!F$1:F$65536),FALSE)-VLOOKUP($E266,'[3]Congest May01-Oct01'!$A$1:$I$65536,COLUMN('[3]Congest May01-Oct01'!F$1:F$65536),FALSE)</f>
        <v>4318.1000000000004</v>
      </c>
      <c r="AD266" s="32">
        <f>VLOOKUP($A266,'[3]Congest May01-Oct01'!$A$1:$I$65536,COLUMN('[3]Congest May01-Oct01'!G$1:G$65536),FALSE)-VLOOKUP($E266,'[3]Congest May01-Oct01'!$A$1:$I$65536,COLUMN('[3]Congest May01-Oct01'!G$1:G$65536),FALSE)</f>
        <v>-957.20000000000027</v>
      </c>
      <c r="AE266" s="19">
        <f>VLOOKUP($A266,'[3]Congest May01-Oct01'!$A$1:$I$65536,COLUMN('[3]Congest May01-Oct01'!H$1:H$65536),FALSE)-VLOOKUP($E266,'[3]Congest May01-Oct01'!$A$1:$I$65536,COLUMN('[3]Congest May01-Oct01'!H$1:H$65536),FALSE)</f>
        <v>-201.32000000000011</v>
      </c>
      <c r="AF266" s="19">
        <f>VLOOKUP($A266,'[3]Congest May01-Oct01'!$A$1:$I$65536,COLUMN('[3]Congest May01-Oct01'!I$1:I$65536),FALSE)-VLOOKUP($E266,'[3]Congest May01-Oct01'!$A$1:$I$65536,COLUMN('[3]Congest May01-Oct01'!I$1:I$65536),FALSE)</f>
        <v>-337.77999999999992</v>
      </c>
      <c r="AG266" s="34">
        <f t="shared" si="24"/>
        <v>44615.01</v>
      </c>
      <c r="AI266" s="34">
        <f t="shared" si="29"/>
        <v>-12343.350000000006</v>
      </c>
      <c r="AJ266" s="32">
        <f t="shared" si="25"/>
        <v>44615.01</v>
      </c>
      <c r="AK266" s="32">
        <f t="shared" si="26"/>
        <v>56958.360000000008</v>
      </c>
      <c r="AL266" s="32"/>
      <c r="AM266" s="32">
        <f>+VLOOKUP($E266,[2]ACP!$A$1:$BE$65536,47,FALSE)-VLOOKUP($A266,[2]ACP!$A$1:$BE$65536,47,FALSE)</f>
        <v>90832.16</v>
      </c>
      <c r="AN266" s="32">
        <f>+VLOOKUP($E266,[2]ACP!$A$1:$BE$65536,48,FALSE)-VLOOKUP($A266,[2]ACP!$A$1:$BE$65536,48,FALSE)</f>
        <v>156968.13</v>
      </c>
      <c r="AO266" s="32">
        <f>+VLOOKUP($E266,[2]ACP!$A$1:$BE$65536,56,FALSE)-VLOOKUP($A266,[2]ACP!$A$1:$BE$65536,56,FALSE)</f>
        <v>-12343.350000000006</v>
      </c>
      <c r="AP266" s="32">
        <f>+VLOOKUP($E266,[2]ACP!$A$1:$BE$65536,57,FALSE)-VLOOKUP($A266,[2]ACP!$A$1:$BE$65536,57,FALSE)</f>
        <v>-18393.76999999999</v>
      </c>
      <c r="AQ266" s="32">
        <v>3803.2</v>
      </c>
      <c r="AR266" s="32">
        <f>+VLOOKUP($E266,[2]ACP!$A$1:$BE$65536,53,FALSE)-VLOOKUP($A266,[2]ACP!$A$1:$BE$65536,53,FALSE)</f>
        <v>-1164.8000000000002</v>
      </c>
      <c r="AS266" s="32">
        <f>+VLOOKUP($E266,[2]ACP!$A$1:$BE$65536,25,FALSE)-VLOOKUP($A266,[2]ACP!$A$1:$BE$65536,25,FALSE)</f>
        <v>34166.975999999995</v>
      </c>
      <c r="AT266" s="32">
        <f>+VLOOKUP($E266,[2]ACP!$A$1:$BE$65536,19,FALSE)-VLOOKUP($A266,[2]ACP!$A$1:$BE$65536,19,FALSE)</f>
        <v>67946.579999999987</v>
      </c>
    </row>
    <row r="267" spans="1:46" x14ac:dyDescent="0.25">
      <c r="A267" s="64">
        <v>24261</v>
      </c>
      <c r="B267" s="64" t="str">
        <f>+VLOOKUP(A267,'[3]Congest May01-Oct01'!$A$1:$B$65536,2,FALSE)</f>
        <v>74TH STREET_GT_2</v>
      </c>
      <c r="C267" s="44" t="str">
        <f>+VLOOKUP(A267,[3]Congest!$A$1:$C$65536,3,FALSE)</f>
        <v>N.Y.C.</v>
      </c>
      <c r="D267" s="44"/>
      <c r="E267" s="64">
        <v>23786</v>
      </c>
      <c r="F267" s="64" t="str">
        <f>+VLOOKUP(E267,'[3]Congest May01-Oct01'!$A$1:$B$65536,2,FALSE)</f>
        <v>LINDEN COGEN____</v>
      </c>
      <c r="G267" s="44" t="str">
        <f>+VLOOKUP(E267,[3]Congest!$A$1:$C$65536,3,FALSE)</f>
        <v>N.Y.C.</v>
      </c>
      <c r="H267" s="45">
        <v>2</v>
      </c>
      <c r="I267" s="9"/>
      <c r="J267" s="7"/>
      <c r="O267" s="59">
        <f>VLOOKUP($A267,'[3]Congest May00-Oct00'!$A$1:$I$65536,COLUMN('[3]Congest May00-Oct00'!D$1:D$65536),FALSE)-VLOOKUP($E267,'[3]Congest May00-Oct00'!$A$1:$I$65536,COLUMN('[3]Congest May00-Oct00'!D$1:D$65536),FALSE)</f>
        <v>-246.28999999999996</v>
      </c>
      <c r="P267" s="32">
        <f>VLOOKUP($A267,'[3]Congest May00-Oct00'!$A$1:$I$65536,COLUMN('[3]Congest May00-Oct00'!E$1:E$65536),FALSE)-VLOOKUP($E267,'[3]Congest May00-Oct00'!$A$1:$I$65536,COLUMN('[3]Congest May00-Oct00'!E$1:E$65536),FALSE)</f>
        <v>-4400.760000000002</v>
      </c>
      <c r="Q267" s="32">
        <f>VLOOKUP($A267,'[3]Congest May00-Oct00'!$A$1:$I$65536,COLUMN('[3]Congest May00-Oct00'!F$1:F$65536),FALSE)-VLOOKUP($E267,'[3]Congest May00-Oct00'!$A$1:$I$65536,COLUMN('[3]Congest May00-Oct00'!F$1:F$65536),FALSE)</f>
        <v>-1933.3400000000001</v>
      </c>
      <c r="R267" s="32">
        <f>VLOOKUP($A267,'[3]Congest May00-Oct00'!$A$1:$I$65536,COLUMN('[3]Congest May00-Oct00'!G$1:G$65536),FALSE)-VLOOKUP($E267,'[3]Congest May00-Oct00'!$A$1:$I$65536,COLUMN('[3]Congest May00-Oct00'!G$1:G$65536),FALSE)</f>
        <v>-4049.0500000000011</v>
      </c>
      <c r="S267" s="32">
        <f>VLOOKUP($A267,'[3]Congest May00-Oct00'!$A$1:$I$65536,COLUMN('[3]Congest May00-Oct00'!H$1:H$65536),FALSE)-VLOOKUP($E267,'[3]Congest May00-Oct00'!$A$1:$I$65536,COLUMN('[3]Congest May00-Oct00'!H$1:H$65536),FALSE)</f>
        <v>0.39999999999918145</v>
      </c>
      <c r="T267" s="32">
        <f>VLOOKUP($A267,'[3]Congest May00-Oct00'!$A$1:$I$65536,COLUMN('[3]Congest May00-Oct00'!I$1:I$65536),FALSE)-VLOOKUP($E267,'[3]Congest May00-Oct00'!$A$1:$I$65536,COLUMN('[3]Congest May00-Oct00'!I$1:I$65536),FALSE)</f>
        <v>1.5</v>
      </c>
      <c r="U267" s="32">
        <f>VLOOKUP($A267,'[3]Congest Nov00-Apr01'!$A$1:$I$65536,COLUMN('[3]Congest Nov00-Apr01'!D$1:D$65536),FALSE)-VLOOKUP($E267,'[3]Congest Nov00-Apr01'!$A$1:$I$65536,COLUMN('[3]Congest Nov00-Apr01'!D$1:D$65536),FALSE)</f>
        <v>3.8400000000001455</v>
      </c>
      <c r="V267" s="32">
        <f>VLOOKUP($A267,'[3]Congest Nov00-Apr01'!$A$1:$I$65536,COLUMN('[3]Congest Nov00-Apr01'!E$1:E$65536),FALSE)-VLOOKUP($E267,'[3]Congest Nov00-Apr01'!$A$1:$I$65536,COLUMN('[3]Congest Nov00-Apr01'!E$1:E$65536),FALSE)</f>
        <v>60.870000000000118</v>
      </c>
      <c r="W267" s="32">
        <f>VLOOKUP($A267,'[3]Congest Nov00-Apr01'!$A$1:$I$65536,COLUMN('[3]Congest Nov00-Apr01'!F$1:F$65536),FALSE)-VLOOKUP($E267,'[3]Congest Nov00-Apr01'!$A$1:$I$65536,COLUMN('[3]Congest Nov00-Apr01'!F$1:F$65536),FALSE)</f>
        <v>0</v>
      </c>
      <c r="X267" s="32">
        <f>VLOOKUP($A267,'[3]Congest Nov00-Apr01'!$A$1:$I$65536,COLUMN('[3]Congest Nov00-Apr01'!G$1:G$65536),FALSE)-VLOOKUP($E267,'[3]Congest Nov00-Apr01'!$A$1:$I$65536,COLUMN('[3]Congest Nov00-Apr01'!G$1:G$65536),FALSE)</f>
        <v>-4.680000000000291</v>
      </c>
      <c r="Y267" s="32">
        <f>VLOOKUP($A267,'[3]Congest Nov00-Apr01'!$A$1:$I$65536,COLUMN('[3]Congest Nov00-Apr01'!H$1:H$65536),FALSE)-VLOOKUP($E267,'[3]Congest Nov00-Apr01'!$A$1:$I$65536,COLUMN('[3]Congest Nov00-Apr01'!H$1:H$65536),FALSE)</f>
        <v>0</v>
      </c>
      <c r="Z267" s="32">
        <f>VLOOKUP($A267,'[3]Congest Nov00-Apr01'!$A$1:$I$65536,COLUMN('[3]Congest Nov00-Apr01'!I$1:I$65536),FALSE)-VLOOKUP($E267,'[3]Congest Nov00-Apr01'!$A$1:$I$65536,COLUMN('[3]Congest Nov00-Apr01'!I$1:I$65536),FALSE)</f>
        <v>561.72000000000025</v>
      </c>
      <c r="AA267" s="32">
        <f>VLOOKUP($A267,'[3]Congest May01-Oct01'!$A$1:$I$65536,COLUMN('[3]Congest May01-Oct01'!D$1:D$65536),FALSE)-VLOOKUP($E267,'[3]Congest May01-Oct01'!$A$1:$I$65536,COLUMN('[3]Congest May01-Oct01'!D$1:D$65536),FALSE)</f>
        <v>-329.22000000000116</v>
      </c>
      <c r="AB267" s="32">
        <f>VLOOKUP($A267,'[3]Congest May01-Oct01'!$A$1:$I$65536,COLUMN('[3]Congest May01-Oct01'!E$1:E$65536),FALSE)-VLOOKUP($E267,'[3]Congest May01-Oct01'!$A$1:$I$65536,COLUMN('[3]Congest May01-Oct01'!E$1:E$65536),FALSE)</f>
        <v>0</v>
      </c>
      <c r="AC267" s="32">
        <f>VLOOKUP($A267,'[3]Congest May01-Oct01'!$A$1:$I$65536,COLUMN('[3]Congest May01-Oct01'!F$1:F$65536),FALSE)-VLOOKUP($E267,'[3]Congest May01-Oct01'!$A$1:$I$65536,COLUMN('[3]Congest May01-Oct01'!F$1:F$65536),FALSE)</f>
        <v>-422.46000000000026</v>
      </c>
      <c r="AD267" s="32">
        <f>VLOOKUP($A267,'[3]Congest May01-Oct01'!$A$1:$I$65536,COLUMN('[3]Congest May01-Oct01'!G$1:G$65536),FALSE)-VLOOKUP($E267,'[3]Congest May01-Oct01'!$A$1:$I$65536,COLUMN('[3]Congest May01-Oct01'!G$1:G$65536),FALSE)</f>
        <v>-2207.5900000000006</v>
      </c>
      <c r="AE267" s="19">
        <f>VLOOKUP($A267,'[3]Congest May01-Oct01'!$A$1:$I$65536,COLUMN('[3]Congest May01-Oct01'!H$1:H$65536),FALSE)-VLOOKUP($E267,'[3]Congest May01-Oct01'!$A$1:$I$65536,COLUMN('[3]Congest May01-Oct01'!H$1:H$65536),FALSE)</f>
        <v>-1262.72</v>
      </c>
      <c r="AF267" s="19">
        <f>VLOOKUP($A267,'[3]Congest May01-Oct01'!$A$1:$I$65536,COLUMN('[3]Congest May01-Oct01'!I$1:I$65536),FALSE)-VLOOKUP($E267,'[3]Congest May01-Oct01'!$A$1:$I$65536,COLUMN('[3]Congest May01-Oct01'!I$1:I$65536),FALSE)</f>
        <v>-868.56999999999994</v>
      </c>
      <c r="AG267" s="34">
        <f t="shared" si="24"/>
        <v>-2335.6200000000026</v>
      </c>
      <c r="AI267" s="34">
        <f t="shared" si="29"/>
        <v>-1319</v>
      </c>
      <c r="AJ267" s="32">
        <f t="shared" si="25"/>
        <v>-2335.6200000000026</v>
      </c>
      <c r="AK267" s="32">
        <f t="shared" si="26"/>
        <v>-1016.6200000000026</v>
      </c>
      <c r="AL267" s="32"/>
      <c r="AM267" s="32">
        <f>+VLOOKUP($E267,[2]ACP!$A$1:$BE$65536,47,FALSE)-VLOOKUP($A267,[2]ACP!$A$1:$BE$65536,47,FALSE)</f>
        <v>-92.459999999991851</v>
      </c>
      <c r="AN267" s="32">
        <f>+VLOOKUP($E267,[2]ACP!$A$1:$BE$65536,48,FALSE)-VLOOKUP($A267,[2]ACP!$A$1:$BE$65536,48,FALSE)</f>
        <v>-1790.7100000000064</v>
      </c>
      <c r="AO267" s="32">
        <f>+VLOOKUP($E267,[2]ACP!$A$1:$BE$65536,56,FALSE)-VLOOKUP($A267,[2]ACP!$A$1:$BE$65536,56,FALSE)</f>
        <v>-1319</v>
      </c>
      <c r="AP267" s="32">
        <f>+VLOOKUP($E267,[2]ACP!$A$1:$BE$65536,57,FALSE)-VLOOKUP($A267,[2]ACP!$A$1:$BE$65536,57,FALSE)</f>
        <v>-2485.4199999999983</v>
      </c>
      <c r="AQ267" s="32">
        <v>0.39999999999918145</v>
      </c>
      <c r="AR267" s="32">
        <f>+VLOOKUP($E267,[2]ACP!$A$1:$BE$65536,53,FALSE)-VLOOKUP($A267,[2]ACP!$A$1:$BE$65536,53,FALSE)</f>
        <v>-2.8899999999998727</v>
      </c>
      <c r="AS267" s="32">
        <f>+VLOOKUP($E267,[2]ACP!$A$1:$BE$65536,25,FALSE)-VLOOKUP($A267,[2]ACP!$A$1:$BE$65536,25,FALSE)</f>
        <v>-648.81599999999526</v>
      </c>
      <c r="AT267" s="32">
        <f>+VLOOKUP($E267,[2]ACP!$A$1:$BE$65536,19,FALSE)-VLOOKUP($A267,[2]ACP!$A$1:$BE$65536,19,FALSE)</f>
        <v>-152.31600000001345</v>
      </c>
    </row>
    <row r="268" spans="1:46" x14ac:dyDescent="0.25">
      <c r="A268" s="64">
        <v>61752</v>
      </c>
      <c r="B268" s="64" t="str">
        <f>+VLOOKUP(A268,'[3]Congest May01-Oct01'!$A$1:$B$65536,2,FALSE)</f>
        <v>WEST</v>
      </c>
      <c r="C268" s="44" t="str">
        <f>+VLOOKUP(A268,[3]Congest!$A$1:$C$65536,3,FALSE)</f>
        <v>WEST</v>
      </c>
      <c r="D268" s="44"/>
      <c r="E268" s="64">
        <v>61754</v>
      </c>
      <c r="F268" s="64" t="str">
        <f>+VLOOKUP(E268,'[3]Congest May01-Oct01'!$A$1:$B$65536,2,FALSE)</f>
        <v>CENTRL</v>
      </c>
      <c r="G268" s="44" t="str">
        <f>+VLOOKUP(E268,[3]Congest!$A$1:$C$65536,3,FALSE)</f>
        <v>CENTRL</v>
      </c>
      <c r="H268" s="45">
        <v>40</v>
      </c>
      <c r="I268" s="9"/>
      <c r="J268" s="7"/>
      <c r="O268" s="59">
        <f>VLOOKUP($A268,'[3]Congest May00-Oct00'!$A$1:$I$65536,COLUMN('[3]Congest May00-Oct00'!D$1:D$65536),FALSE)-VLOOKUP($E268,'[3]Congest May00-Oct00'!$A$1:$I$65536,COLUMN('[3]Congest May00-Oct00'!D$1:D$65536),FALSE)</f>
        <v>26.679999999999836</v>
      </c>
      <c r="P268" s="32">
        <f>VLOOKUP($A268,'[3]Congest May00-Oct00'!$A$1:$I$65536,COLUMN('[3]Congest May00-Oct00'!E$1:E$65536),FALSE)-VLOOKUP($E268,'[3]Congest May00-Oct00'!$A$1:$I$65536,COLUMN('[3]Congest May00-Oct00'!E$1:E$65536),FALSE)</f>
        <v>-331.57999999999993</v>
      </c>
      <c r="Q268" s="32">
        <f>VLOOKUP($A268,'[3]Congest May00-Oct00'!$A$1:$I$65536,COLUMN('[3]Congest May00-Oct00'!F$1:F$65536),FALSE)-VLOOKUP($E268,'[3]Congest May00-Oct00'!$A$1:$I$65536,COLUMN('[3]Congest May00-Oct00'!F$1:F$65536),FALSE)</f>
        <v>-13.440000000000055</v>
      </c>
      <c r="R268" s="32">
        <f>VLOOKUP($A268,'[3]Congest May00-Oct00'!$A$1:$I$65536,COLUMN('[3]Congest May00-Oct00'!G$1:G$65536),FALSE)-VLOOKUP($E268,'[3]Congest May00-Oct00'!$A$1:$I$65536,COLUMN('[3]Congest May00-Oct00'!G$1:G$65536),FALSE)</f>
        <v>-179.91999999999985</v>
      </c>
      <c r="S268" s="32">
        <f>VLOOKUP($A268,'[3]Congest May00-Oct00'!$A$1:$I$65536,COLUMN('[3]Congest May00-Oct00'!H$1:H$65536),FALSE)-VLOOKUP($E268,'[3]Congest May00-Oct00'!$A$1:$I$65536,COLUMN('[3]Congest May00-Oct00'!H$1:H$65536),FALSE)</f>
        <v>-56.460000000000093</v>
      </c>
      <c r="T268" s="32">
        <f>VLOOKUP($A268,'[3]Congest May00-Oct00'!$A$1:$I$65536,COLUMN('[3]Congest May00-Oct00'!I$1:I$65536),FALSE)-VLOOKUP($E268,'[3]Congest May00-Oct00'!$A$1:$I$65536,COLUMN('[3]Congest May00-Oct00'!I$1:I$65536),FALSE)</f>
        <v>71.210000000000036</v>
      </c>
      <c r="U268" s="32">
        <f>VLOOKUP($A268,'[3]Congest Nov00-Apr01'!$A$1:$I$65536,COLUMN('[3]Congest Nov00-Apr01'!D$1:D$65536),FALSE)-VLOOKUP($E268,'[3]Congest Nov00-Apr01'!$A$1:$I$65536,COLUMN('[3]Congest Nov00-Apr01'!D$1:D$65536),FALSE)</f>
        <v>-63.040000000000077</v>
      </c>
      <c r="V268" s="32">
        <f>VLOOKUP($A268,'[3]Congest Nov00-Apr01'!$A$1:$I$65536,COLUMN('[3]Congest Nov00-Apr01'!E$1:E$65536),FALSE)-VLOOKUP($E268,'[3]Congest Nov00-Apr01'!$A$1:$I$65536,COLUMN('[3]Congest Nov00-Apr01'!E$1:E$65536),FALSE)</f>
        <v>-48.940000000000012</v>
      </c>
      <c r="W268" s="32">
        <f>VLOOKUP($A268,'[3]Congest Nov00-Apr01'!$A$1:$I$65536,COLUMN('[3]Congest Nov00-Apr01'!F$1:F$65536),FALSE)-VLOOKUP($E268,'[3]Congest Nov00-Apr01'!$A$1:$I$65536,COLUMN('[3]Congest Nov00-Apr01'!F$1:F$65536),FALSE)</f>
        <v>-76.930000000000064</v>
      </c>
      <c r="X268" s="32">
        <f>VLOOKUP($A268,'[3]Congest Nov00-Apr01'!$A$1:$I$65536,COLUMN('[3]Congest Nov00-Apr01'!G$1:G$65536),FALSE)-VLOOKUP($E268,'[3]Congest Nov00-Apr01'!$A$1:$I$65536,COLUMN('[3]Congest Nov00-Apr01'!G$1:G$65536),FALSE)</f>
        <v>-45.560000000000031</v>
      </c>
      <c r="Y268" s="32">
        <f>VLOOKUP($A268,'[3]Congest Nov00-Apr01'!$A$1:$I$65536,COLUMN('[3]Congest Nov00-Apr01'!H$1:H$65536),FALSE)-VLOOKUP($E268,'[3]Congest Nov00-Apr01'!$A$1:$I$65536,COLUMN('[3]Congest Nov00-Apr01'!H$1:H$65536),FALSE)</f>
        <v>-64.769999999999953</v>
      </c>
      <c r="Z268" s="32">
        <f>VLOOKUP($A268,'[3]Congest Nov00-Apr01'!$A$1:$I$65536,COLUMN('[3]Congest Nov00-Apr01'!I$1:I$65536),FALSE)-VLOOKUP($E268,'[3]Congest Nov00-Apr01'!$A$1:$I$65536,COLUMN('[3]Congest Nov00-Apr01'!I$1:I$65536),FALSE)</f>
        <v>-17.139999999999993</v>
      </c>
      <c r="AA268" s="32">
        <f>VLOOKUP($A268,'[3]Congest May01-Oct01'!$A$1:$I$65536,COLUMN('[3]Congest May01-Oct01'!D$1:D$65536),FALSE)-VLOOKUP($E268,'[3]Congest May01-Oct01'!$A$1:$I$65536,COLUMN('[3]Congest May01-Oct01'!D$1:D$65536),FALSE)</f>
        <v>150.48000000000002</v>
      </c>
      <c r="AB268" s="32">
        <f>VLOOKUP($A268,'[3]Congest May01-Oct01'!$A$1:$I$65536,COLUMN('[3]Congest May01-Oct01'!E$1:E$65536),FALSE)-VLOOKUP($E268,'[3]Congest May01-Oct01'!$A$1:$I$65536,COLUMN('[3]Congest May01-Oct01'!E$1:E$65536),FALSE)</f>
        <v>-42.03000000000003</v>
      </c>
      <c r="AC268" s="32">
        <f>VLOOKUP($A268,'[3]Congest May01-Oct01'!$A$1:$I$65536,COLUMN('[3]Congest May01-Oct01'!F$1:F$65536),FALSE)-VLOOKUP($E268,'[3]Congest May01-Oct01'!$A$1:$I$65536,COLUMN('[3]Congest May01-Oct01'!F$1:F$65536),FALSE)</f>
        <v>-27.53</v>
      </c>
      <c r="AD268" s="32">
        <f>VLOOKUP($A268,'[3]Congest May01-Oct01'!$A$1:$I$65536,COLUMN('[3]Congest May01-Oct01'!G$1:G$65536),FALSE)-VLOOKUP($E268,'[3]Congest May01-Oct01'!$A$1:$I$65536,COLUMN('[3]Congest May01-Oct01'!G$1:G$65536),FALSE)</f>
        <v>-59.529999999999973</v>
      </c>
      <c r="AE268" s="19">
        <f>VLOOKUP($A268,'[3]Congest May01-Oct01'!$A$1:$I$65536,COLUMN('[3]Congest May01-Oct01'!H$1:H$65536),FALSE)-VLOOKUP($E268,'[3]Congest May01-Oct01'!$A$1:$I$65536,COLUMN('[3]Congest May01-Oct01'!H$1:H$65536),FALSE)</f>
        <v>0</v>
      </c>
      <c r="AF268" s="19">
        <f>VLOOKUP($A268,'[3]Congest May01-Oct01'!$A$1:$I$65536,COLUMN('[3]Congest May01-Oct01'!I$1:I$65536),FALSE)-VLOOKUP($E268,'[3]Congest May01-Oct01'!$A$1:$I$65536,COLUMN('[3]Congest May01-Oct01'!I$1:I$65536),FALSE)</f>
        <v>2.71</v>
      </c>
      <c r="AG268" s="34">
        <f t="shared" si="24"/>
        <v>-280.24000000000012</v>
      </c>
      <c r="AI268" s="34">
        <f t="shared" si="29"/>
        <v>-1067.5800000000004</v>
      </c>
      <c r="AJ268" s="32">
        <f t="shared" si="25"/>
        <v>-280.24000000000012</v>
      </c>
      <c r="AK268" s="32">
        <f t="shared" si="26"/>
        <v>787.34000000000026</v>
      </c>
      <c r="AL268" s="32"/>
      <c r="AM268" s="32">
        <f>+VLOOKUP($E268,[2]ACP!$A$1:$BE$65536,47,FALSE)-VLOOKUP($A268,[2]ACP!$A$1:$BE$65536,47,FALSE)</f>
        <v>-641.89000000000033</v>
      </c>
      <c r="AN268" s="32">
        <f>+VLOOKUP($E268,[2]ACP!$A$1:$BE$65536,48,FALSE)-VLOOKUP($A268,[2]ACP!$A$1:$BE$65536,48,FALSE)</f>
        <v>1911.5699999999997</v>
      </c>
      <c r="AO268" s="32">
        <f>+VLOOKUP($E268,[2]ACP!$A$1:$BE$65536,56,FALSE)-VLOOKUP($A268,[2]ACP!$A$1:$BE$65536,56,FALSE)</f>
        <v>-1067.5800000000004</v>
      </c>
      <c r="AP268" s="32">
        <f>+VLOOKUP($E268,[2]ACP!$A$1:$BE$65536,57,FALSE)-VLOOKUP($A268,[2]ACP!$A$1:$BE$65536,57,FALSE)</f>
        <v>-8672.34</v>
      </c>
      <c r="AQ268" s="32">
        <v>-56.460000000000093</v>
      </c>
      <c r="AR268" s="32">
        <f>+VLOOKUP($E268,[2]ACP!$A$1:$BE$65536,53,FALSE)-VLOOKUP($A268,[2]ACP!$A$1:$BE$65536,53,FALSE)</f>
        <v>184.28</v>
      </c>
      <c r="AS268" s="32">
        <f>+VLOOKUP($E268,[2]ACP!$A$1:$BE$65536,25,FALSE)-VLOOKUP($A268,[2]ACP!$A$1:$BE$65536,25,FALSE)</f>
        <v>534.32399999999961</v>
      </c>
      <c r="AT268" s="32">
        <f>+VLOOKUP($E268,[2]ACP!$A$1:$BE$65536,19,FALSE)-VLOOKUP($A268,[2]ACP!$A$1:$BE$65536,19,FALSE)</f>
        <v>-708.52800000000207</v>
      </c>
    </row>
    <row r="269" spans="1:46" x14ac:dyDescent="0.25">
      <c r="A269" s="64">
        <v>61752</v>
      </c>
      <c r="B269" s="64" t="str">
        <f>+VLOOKUP(A269,'[3]Congest May01-Oct01'!$A$1:$B$65536,2,FALSE)</f>
        <v>WEST</v>
      </c>
      <c r="C269" s="44" t="str">
        <f>+VLOOKUP(A269,[3]Congest!$A$1:$C$65536,3,FALSE)</f>
        <v>WEST</v>
      </c>
      <c r="D269" s="44"/>
      <c r="E269" s="64">
        <v>61758</v>
      </c>
      <c r="F269" s="64" t="str">
        <f>+VLOOKUP(E269,'[3]Congest May01-Oct01'!$A$1:$B$65536,2,FALSE)</f>
        <v>HUD VL</v>
      </c>
      <c r="G269" s="44" t="str">
        <f>+VLOOKUP(E269,[3]Congest!$A$1:$C$65536,3,FALSE)</f>
        <v>HUD VL</v>
      </c>
      <c r="H269" s="45">
        <v>28</v>
      </c>
      <c r="I269" s="9"/>
      <c r="J269" s="7"/>
      <c r="O269" s="59">
        <f>VLOOKUP($A269,'[3]Congest May00-Oct00'!$A$1:$I$65536,COLUMN('[3]Congest May00-Oct00'!D$1:D$65536),FALSE)-VLOOKUP($E269,'[3]Congest May00-Oct00'!$A$1:$I$65536,COLUMN('[3]Congest May00-Oct00'!D$1:D$65536),FALSE)</f>
        <v>5932.44</v>
      </c>
      <c r="P269" s="32">
        <f>VLOOKUP($A269,'[3]Congest May00-Oct00'!$A$1:$I$65536,COLUMN('[3]Congest May00-Oct00'!E$1:E$65536),FALSE)-VLOOKUP($E269,'[3]Congest May00-Oct00'!$A$1:$I$65536,COLUMN('[3]Congest May00-Oct00'!E$1:E$65536),FALSE)</f>
        <v>17767.919999999998</v>
      </c>
      <c r="Q269" s="32">
        <f>VLOOKUP($A269,'[3]Congest May00-Oct00'!$A$1:$I$65536,COLUMN('[3]Congest May00-Oct00'!F$1:F$65536),FALSE)-VLOOKUP($E269,'[3]Congest May00-Oct00'!$A$1:$I$65536,COLUMN('[3]Congest May00-Oct00'!F$1:F$65536),FALSE)</f>
        <v>10843.249999999998</v>
      </c>
      <c r="R269" s="32">
        <f>VLOOKUP($A269,'[3]Congest May00-Oct00'!$A$1:$I$65536,COLUMN('[3]Congest May00-Oct00'!G$1:G$65536),FALSE)-VLOOKUP($E269,'[3]Congest May00-Oct00'!$A$1:$I$65536,COLUMN('[3]Congest May00-Oct00'!G$1:G$65536),FALSE)</f>
        <v>11981.27</v>
      </c>
      <c r="S269" s="32">
        <f>VLOOKUP($A269,'[3]Congest May00-Oct00'!$A$1:$I$65536,COLUMN('[3]Congest May00-Oct00'!H$1:H$65536),FALSE)-VLOOKUP($E269,'[3]Congest May00-Oct00'!$A$1:$I$65536,COLUMN('[3]Congest May00-Oct00'!H$1:H$65536),FALSE)</f>
        <v>2213.0299999999997</v>
      </c>
      <c r="T269" s="32">
        <f>VLOOKUP($A269,'[3]Congest May00-Oct00'!$A$1:$I$65536,COLUMN('[3]Congest May00-Oct00'!I$1:I$65536),FALSE)-VLOOKUP($E269,'[3]Congest May00-Oct00'!$A$1:$I$65536,COLUMN('[3]Congest May00-Oct00'!I$1:I$65536),FALSE)</f>
        <v>-82.919999999999987</v>
      </c>
      <c r="U269" s="32">
        <f>VLOOKUP($A269,'[3]Congest Nov00-Apr01'!$A$1:$I$65536,COLUMN('[3]Congest Nov00-Apr01'!D$1:D$65536),FALSE)-VLOOKUP($E269,'[3]Congest Nov00-Apr01'!$A$1:$I$65536,COLUMN('[3]Congest Nov00-Apr01'!D$1:D$65536),FALSE)</f>
        <v>1941.1599999999999</v>
      </c>
      <c r="V269" s="32">
        <f>VLOOKUP($A269,'[3]Congest Nov00-Apr01'!$A$1:$I$65536,COLUMN('[3]Congest Nov00-Apr01'!E$1:E$65536),FALSE)-VLOOKUP($E269,'[3]Congest Nov00-Apr01'!$A$1:$I$65536,COLUMN('[3]Congest Nov00-Apr01'!E$1:E$65536),FALSE)</f>
        <v>378.51</v>
      </c>
      <c r="W269" s="32">
        <f>VLOOKUP($A269,'[3]Congest Nov00-Apr01'!$A$1:$I$65536,COLUMN('[3]Congest Nov00-Apr01'!F$1:F$65536),FALSE)-VLOOKUP($E269,'[3]Congest Nov00-Apr01'!$A$1:$I$65536,COLUMN('[3]Congest Nov00-Apr01'!F$1:F$65536),FALSE)</f>
        <v>2078.3000000000002</v>
      </c>
      <c r="X269" s="32">
        <f>VLOOKUP($A269,'[3]Congest Nov00-Apr01'!$A$1:$I$65536,COLUMN('[3]Congest Nov00-Apr01'!G$1:G$65536),FALSE)-VLOOKUP($E269,'[3]Congest Nov00-Apr01'!$A$1:$I$65536,COLUMN('[3]Congest Nov00-Apr01'!G$1:G$65536),FALSE)</f>
        <v>1330.2</v>
      </c>
      <c r="Y269" s="32">
        <f>VLOOKUP($A269,'[3]Congest Nov00-Apr01'!$A$1:$I$65536,COLUMN('[3]Congest Nov00-Apr01'!H$1:H$65536),FALSE)-VLOOKUP($E269,'[3]Congest Nov00-Apr01'!$A$1:$I$65536,COLUMN('[3]Congest Nov00-Apr01'!H$1:H$65536),FALSE)</f>
        <v>1977.3200000000006</v>
      </c>
      <c r="Z269" s="32">
        <f>VLOOKUP($A269,'[3]Congest Nov00-Apr01'!$A$1:$I$65536,COLUMN('[3]Congest Nov00-Apr01'!I$1:I$65536),FALSE)-VLOOKUP($E269,'[3]Congest Nov00-Apr01'!$A$1:$I$65536,COLUMN('[3]Congest Nov00-Apr01'!I$1:I$65536),FALSE)</f>
        <v>525.62999999999977</v>
      </c>
      <c r="AA269" s="32">
        <f>VLOOKUP($A269,'[3]Congest May01-Oct01'!$A$1:$I$65536,COLUMN('[3]Congest May01-Oct01'!D$1:D$65536),FALSE)-VLOOKUP($E269,'[3]Congest May01-Oct01'!$A$1:$I$65536,COLUMN('[3]Congest May01-Oct01'!D$1:D$65536),FALSE)</f>
        <v>2727.87</v>
      </c>
      <c r="AB269" s="32">
        <f>VLOOKUP($A269,'[3]Congest May01-Oct01'!$A$1:$I$65536,COLUMN('[3]Congest May01-Oct01'!E$1:E$65536),FALSE)-VLOOKUP($E269,'[3]Congest May01-Oct01'!$A$1:$I$65536,COLUMN('[3]Congest May01-Oct01'!E$1:E$65536),FALSE)</f>
        <v>3715.54</v>
      </c>
      <c r="AC269" s="32">
        <f>VLOOKUP($A269,'[3]Congest May01-Oct01'!$A$1:$I$65536,COLUMN('[3]Congest May01-Oct01'!F$1:F$65536),FALSE)-VLOOKUP($E269,'[3]Congest May01-Oct01'!$A$1:$I$65536,COLUMN('[3]Congest May01-Oct01'!F$1:F$65536),FALSE)</f>
        <v>1366.8499999999997</v>
      </c>
      <c r="AD269" s="32">
        <f>VLOOKUP($A269,'[3]Congest May01-Oct01'!$A$1:$I$65536,COLUMN('[3]Congest May01-Oct01'!G$1:G$65536),FALSE)-VLOOKUP($E269,'[3]Congest May01-Oct01'!$A$1:$I$65536,COLUMN('[3]Congest May01-Oct01'!G$1:G$65536),FALSE)</f>
        <v>1128.0399999999995</v>
      </c>
      <c r="AE269" s="19">
        <f>VLOOKUP($A269,'[3]Congest May01-Oct01'!$A$1:$I$65536,COLUMN('[3]Congest May01-Oct01'!H$1:H$65536),FALSE)-VLOOKUP($E269,'[3]Congest May01-Oct01'!$A$1:$I$65536,COLUMN('[3]Congest May01-Oct01'!H$1:H$65536),FALSE)</f>
        <v>-50.430000000000007</v>
      </c>
      <c r="AF269" s="19">
        <f>VLOOKUP($A269,'[3]Congest May01-Oct01'!$A$1:$I$65536,COLUMN('[3]Congest May01-Oct01'!I$1:I$65536),FALSE)-VLOOKUP($E269,'[3]Congest May01-Oct01'!$A$1:$I$65536,COLUMN('[3]Congest May01-Oct01'!I$1:I$65536),FALSE)</f>
        <v>9.98</v>
      </c>
      <c r="AG269" s="34">
        <f>SUM(S269:AD269)</f>
        <v>19299.53</v>
      </c>
      <c r="AI269" s="34">
        <f t="shared" si="29"/>
        <v>35040</v>
      </c>
      <c r="AJ269" s="32">
        <f t="shared" si="25"/>
        <v>19299.53</v>
      </c>
      <c r="AK269" s="32">
        <f>+AJ269-AI269</f>
        <v>-15740.470000000001</v>
      </c>
      <c r="AL269" s="32"/>
      <c r="AM269" s="32">
        <f>+VLOOKUP($E269,[2]ACP!$A$1:$BE$65536,47,FALSE)-VLOOKUP($A269,[2]ACP!$A$1:$BE$65536,47,FALSE)</f>
        <v>57000.03</v>
      </c>
      <c r="AN269" s="32">
        <f>+VLOOKUP($E269,[2]ACP!$A$1:$BE$65536,48,FALSE)-VLOOKUP($A269,[2]ACP!$A$1:$BE$65536,48,FALSE)</f>
        <v>87600</v>
      </c>
      <c r="AO269" s="32">
        <f>+VLOOKUP($E269,[2]ACP!$A$1:$BE$65536,56,FALSE)-VLOOKUP($A269,[2]ACP!$A$1:$BE$65536,56,FALSE)</f>
        <v>35040</v>
      </c>
      <c r="AP269" s="32">
        <f>+VLOOKUP($E269,[2]ACP!$A$1:$BE$65536,57,FALSE)-VLOOKUP($A269,[2]ACP!$A$1:$BE$65536,57,FALSE)</f>
        <v>63679.359999999993</v>
      </c>
      <c r="AQ269" s="32">
        <v>2213.0300000000002</v>
      </c>
      <c r="AR269" s="32">
        <f>+VLOOKUP($E269,[2]ACP!$A$1:$BE$65536,53,FALSE)-VLOOKUP($A269,[2]ACP!$A$1:$BE$65536,53,FALSE)</f>
        <v>2458.35</v>
      </c>
      <c r="AS269" s="32">
        <f>+VLOOKUP($E269,[2]ACP!$A$1:$BE$65536,25,FALSE)-VLOOKUP($A269,[2]ACP!$A$1:$BE$65536,25,FALSE)</f>
        <v>22303.943999999996</v>
      </c>
      <c r="AT269" s="32">
        <f>+VLOOKUP($E269,[2]ACP!$A$1:$BE$65536,19,FALSE)-VLOOKUP($A269,[2]ACP!$A$1:$BE$65536,19,FALSE)</f>
        <v>52331.135999999991</v>
      </c>
    </row>
    <row r="270" spans="1:46" x14ac:dyDescent="0.25">
      <c r="A270" s="48">
        <v>61752</v>
      </c>
      <c r="B270" s="65" t="str">
        <f>+VLOOKUP(A270,'[3]Congest May01-Oct01'!$A$1:$B$65536,2,FALSE)</f>
        <v>WEST</v>
      </c>
      <c r="C270" s="48" t="str">
        <f>+VLOOKUP(A270,[3]Congest!$A$1:$C$65536,3,FALSE)</f>
        <v>WEST</v>
      </c>
      <c r="D270" s="48"/>
      <c r="E270" s="65">
        <v>61761</v>
      </c>
      <c r="F270" s="65" t="str">
        <f>+VLOOKUP(E270,'[3]Congest May01-Oct01'!$A$1:$B$65536,2,FALSE)</f>
        <v>N.Y.C.</v>
      </c>
      <c r="G270" s="48" t="str">
        <f>+VLOOKUP(E270,[3]Congest!$A$1:$C$65536,3,FALSE)</f>
        <v>N.Y.C.</v>
      </c>
      <c r="H270" s="49">
        <v>7</v>
      </c>
      <c r="I270" s="9"/>
      <c r="J270" s="7"/>
      <c r="O270" s="59">
        <f>VLOOKUP($A270,'[3]Congest May00-Oct00'!$A$1:$I$65536,COLUMN('[3]Congest May00-Oct00'!D$1:D$65536),FALSE)-VLOOKUP($E270,'[3]Congest May00-Oct00'!$A$1:$I$65536,COLUMN('[3]Congest May00-Oct00'!D$1:D$65536),FALSE)</f>
        <v>6385.4600000000009</v>
      </c>
      <c r="P270" s="32">
        <f>VLOOKUP($A270,'[3]Congest May00-Oct00'!$A$1:$I$65536,COLUMN('[3]Congest May00-Oct00'!E$1:E$65536),FALSE)-VLOOKUP($E270,'[3]Congest May00-Oct00'!$A$1:$I$65536,COLUMN('[3]Congest May00-Oct00'!E$1:E$65536),FALSE)</f>
        <v>18777.060000000001</v>
      </c>
      <c r="Q270" s="32">
        <f>VLOOKUP($A270,'[3]Congest May00-Oct00'!$A$1:$I$65536,COLUMN('[3]Congest May00-Oct00'!F$1:F$65536),FALSE)-VLOOKUP($E270,'[3]Congest May00-Oct00'!$A$1:$I$65536,COLUMN('[3]Congest May00-Oct00'!F$1:F$65536),FALSE)</f>
        <v>11558.56</v>
      </c>
      <c r="R270" s="32">
        <f>VLOOKUP($A270,'[3]Congest May00-Oct00'!$A$1:$I$65536,COLUMN('[3]Congest May00-Oct00'!G$1:G$65536),FALSE)-VLOOKUP($E270,'[3]Congest May00-Oct00'!$A$1:$I$65536,COLUMN('[3]Congest May00-Oct00'!G$1:G$65536),FALSE)</f>
        <v>13680.979999999996</v>
      </c>
      <c r="S270" s="32">
        <f>VLOOKUP($A270,'[3]Congest May00-Oct00'!$A$1:$I$65536,COLUMN('[3]Congest May00-Oct00'!H$1:H$65536),FALSE)-VLOOKUP($E270,'[3]Congest May00-Oct00'!$A$1:$I$65536,COLUMN('[3]Congest May00-Oct00'!H$1:H$65536),FALSE)</f>
        <v>3519.36</v>
      </c>
      <c r="T270" s="32">
        <f>VLOOKUP($A270,'[3]Congest May00-Oct00'!$A$1:$I$65536,COLUMN('[3]Congest May00-Oct00'!I$1:I$65536),FALSE)-VLOOKUP($E270,'[3]Congest May00-Oct00'!$A$1:$I$65536,COLUMN('[3]Congest May00-Oct00'!I$1:I$65536),FALSE)</f>
        <v>1282.4199999999998</v>
      </c>
      <c r="U270" s="32">
        <f>VLOOKUP($A270,'[3]Congest Nov00-Apr01'!$A$1:$I$65536,COLUMN('[3]Congest Nov00-Apr01'!D$1:D$65536),FALSE)-VLOOKUP($E270,'[3]Congest Nov00-Apr01'!$A$1:$I$65536,COLUMN('[3]Congest Nov00-Apr01'!D$1:D$65536),FALSE)</f>
        <v>2240.98</v>
      </c>
      <c r="V270" s="32">
        <f>VLOOKUP($A270,'[3]Congest Nov00-Apr01'!$A$1:$I$65536,COLUMN('[3]Congest Nov00-Apr01'!E$1:E$65536),FALSE)-VLOOKUP($E270,'[3]Congest Nov00-Apr01'!$A$1:$I$65536,COLUMN('[3]Congest Nov00-Apr01'!E$1:E$65536),FALSE)</f>
        <v>3331.75</v>
      </c>
      <c r="W270" s="32">
        <f>VLOOKUP($A270,'[3]Congest Nov00-Apr01'!$A$1:$I$65536,COLUMN('[3]Congest Nov00-Apr01'!F$1:F$65536),FALSE)-VLOOKUP($E270,'[3]Congest Nov00-Apr01'!$A$1:$I$65536,COLUMN('[3]Congest Nov00-Apr01'!F$1:F$65536),FALSE)</f>
        <v>2584.3399999999992</v>
      </c>
      <c r="X270" s="32">
        <f>VLOOKUP($A270,'[3]Congest Nov00-Apr01'!$A$1:$I$65536,COLUMN('[3]Congest Nov00-Apr01'!G$1:G$65536),FALSE)-VLOOKUP($E270,'[3]Congest Nov00-Apr01'!$A$1:$I$65536,COLUMN('[3]Congest Nov00-Apr01'!G$1:G$65536),FALSE)</f>
        <v>3090.2399999999993</v>
      </c>
      <c r="Y270" s="32">
        <f>VLOOKUP($A270,'[3]Congest Nov00-Apr01'!$A$1:$I$65536,COLUMN('[3]Congest Nov00-Apr01'!H$1:H$65536),FALSE)-VLOOKUP($E270,'[3]Congest Nov00-Apr01'!$A$1:$I$65536,COLUMN('[3]Congest Nov00-Apr01'!H$1:H$65536),FALSE)</f>
        <v>4967.66</v>
      </c>
      <c r="Z270" s="32">
        <f>VLOOKUP($A270,'[3]Congest Nov00-Apr01'!$A$1:$I$65536,COLUMN('[3]Congest Nov00-Apr01'!I$1:I$65536),FALSE)-VLOOKUP($E270,'[3]Congest Nov00-Apr01'!$A$1:$I$65536,COLUMN('[3]Congest Nov00-Apr01'!I$1:I$65536),FALSE)</f>
        <v>5443.1800000000012</v>
      </c>
      <c r="AA270" s="32">
        <f>VLOOKUP($A270,'[3]Congest May01-Oct01'!$A$1:$I$65536,COLUMN('[3]Congest May01-Oct01'!D$1:D$65536),FALSE)-VLOOKUP($E270,'[3]Congest May01-Oct01'!$A$1:$I$65536,COLUMN('[3]Congest May01-Oct01'!D$1:D$65536),FALSE)</f>
        <v>5216.2700000000023</v>
      </c>
      <c r="AB270" s="32">
        <f>VLOOKUP($A270,'[3]Congest May01-Oct01'!$A$1:$I$65536,COLUMN('[3]Congest May01-Oct01'!E$1:E$65536),FALSE)-VLOOKUP($E270,'[3]Congest May01-Oct01'!$A$1:$I$65536,COLUMN('[3]Congest May01-Oct01'!E$1:E$65536),FALSE)</f>
        <v>7795.24</v>
      </c>
      <c r="AC270" s="32">
        <f>VLOOKUP($A270,'[3]Congest May01-Oct01'!$A$1:$I$65536,COLUMN('[3]Congest May01-Oct01'!F$1:F$65536),FALSE)-VLOOKUP($E270,'[3]Congest May01-Oct01'!$A$1:$I$65536,COLUMN('[3]Congest May01-Oct01'!F$1:F$65536),FALSE)</f>
        <v>4326.5300000000007</v>
      </c>
      <c r="AD270" s="32">
        <f>VLOOKUP($A270,'[3]Congest May01-Oct01'!$A$1:$I$65536,COLUMN('[3]Congest May01-Oct01'!G$1:G$65536),FALSE)-VLOOKUP($E270,'[3]Congest May01-Oct01'!$A$1:$I$65536,COLUMN('[3]Congest May01-Oct01'!G$1:G$65536),FALSE)</f>
        <v>2407.14</v>
      </c>
      <c r="AE270" s="19">
        <f>VLOOKUP($A270,'[3]Congest May01-Oct01'!$A$1:$I$65536,COLUMN('[3]Congest May01-Oct01'!H$1:H$65536),FALSE)-VLOOKUP($E270,'[3]Congest May01-Oct01'!$A$1:$I$65536,COLUMN('[3]Congest May01-Oct01'!H$1:H$65536),FALSE)</f>
        <v>492.95</v>
      </c>
      <c r="AF270" s="19">
        <f>VLOOKUP($A270,'[3]Congest May01-Oct01'!$A$1:$I$65536,COLUMN('[3]Congest May01-Oct01'!I$1:I$65536),FALSE)-VLOOKUP($E270,'[3]Congest May01-Oct01'!$A$1:$I$65536,COLUMN('[3]Congest May01-Oct01'!I$1:I$65536),FALSE)</f>
        <v>222.94</v>
      </c>
      <c r="AG270" s="34">
        <f>SUM(S270:AD270)</f>
        <v>46205.11</v>
      </c>
      <c r="AI270" s="34">
        <f>+AP270</f>
        <v>118435</v>
      </c>
      <c r="AJ270" s="32">
        <f>2*AG270</f>
        <v>92410.22</v>
      </c>
      <c r="AK270" s="32">
        <f>+AJ270-AI270</f>
        <v>-26024.78</v>
      </c>
      <c r="AL270" s="32"/>
      <c r="AM270" s="32">
        <f>+VLOOKUP($E270,[2]ACP!$A$1:$BE$65536,47,FALSE)-VLOOKUP($A270,[2]ACP!$A$1:$BE$65536,47,FALSE)</f>
        <v>84331.23000000001</v>
      </c>
      <c r="AN270" s="32">
        <f>+VLOOKUP($E270,[2]ACP!$A$1:$BE$65536,48,FALSE)-VLOOKUP($A270,[2]ACP!$A$1:$BE$65536,48,FALSE)</f>
        <v>145591.20000000001</v>
      </c>
      <c r="AO270" s="32">
        <f>+VLOOKUP($E270,[2]ACP!$A$1:$BE$65536,56,FALSE)-VLOOKUP($A270,[2]ACP!$A$1:$BE$65536,56,FALSE)</f>
        <v>64162.619999999995</v>
      </c>
      <c r="AP270" s="32">
        <f>+VLOOKUP($E270,[2]ACP!$A$1:$BE$65536,57,FALSE)-VLOOKUP($A270,[2]ACP!$A$1:$BE$65536,57,FALSE)</f>
        <v>118435</v>
      </c>
      <c r="AQ270" s="32">
        <v>3519.36</v>
      </c>
      <c r="AR270" s="32">
        <f>+VLOOKUP($E270,[2]ACP!$A$1:$BE$65536,53,FALSE)-VLOOKUP($A270,[2]ACP!$A$1:$BE$65536,53,FALSE)</f>
        <v>5046.62</v>
      </c>
      <c r="AS270" s="32">
        <f>+VLOOKUP($E270,[2]ACP!$A$1:$BE$65536,25,FALSE)-VLOOKUP($A270,[2]ACP!$A$1:$BE$65536,25,FALSE)</f>
        <v>33083.435999999994</v>
      </c>
      <c r="AT270" s="32">
        <f>+VLOOKUP($E270,[2]ACP!$A$1:$BE$65536,19,FALSE)-VLOOKUP($A270,[2]ACP!$A$1:$BE$65536,19,FALSE)</f>
        <v>58503.179999999986</v>
      </c>
    </row>
    <row r="271" spans="1:46" x14ac:dyDescent="0.25">
      <c r="A271" s="64">
        <v>61754</v>
      </c>
      <c r="B271" s="64" t="str">
        <f>+VLOOKUP(A271,'[3]Congest May01-Oct01'!$A$1:$B$65536,2,FALSE)</f>
        <v>CENTRL</v>
      </c>
      <c r="C271" s="44" t="str">
        <f>+VLOOKUP(A271,[3]Congest!$A$1:$C$65536,3,FALSE)</f>
        <v>CENTRL</v>
      </c>
      <c r="D271" s="44"/>
      <c r="E271" s="64">
        <v>23584</v>
      </c>
      <c r="F271" s="64" t="str">
        <f>+VLOOKUP(E271,'[3]Congest May01-Oct01'!$A$1:$B$65536,2,FALSE)</f>
        <v>MILLIKEN___1</v>
      </c>
      <c r="G271" s="44" t="str">
        <f>+VLOOKUP(E271,[3]Congest!$A$1:$C$65536,3,FALSE)</f>
        <v>CENTRL</v>
      </c>
      <c r="H271" s="45">
        <v>15</v>
      </c>
      <c r="I271" s="9"/>
      <c r="J271" s="7"/>
      <c r="O271" s="59">
        <f>VLOOKUP($A271,'[3]Congest May00-Oct00'!$A$1:$I$65536,COLUMN('[3]Congest May00-Oct00'!D$1:D$65536),FALSE)-VLOOKUP($E271,'[3]Congest May00-Oct00'!$A$1:$I$65536,COLUMN('[3]Congest May00-Oct00'!D$1:D$65536),FALSE)</f>
        <v>295.4000000000002</v>
      </c>
      <c r="P271" s="32">
        <f>VLOOKUP($A271,'[3]Congest May00-Oct00'!$A$1:$I$65536,COLUMN('[3]Congest May00-Oct00'!E$1:E$65536),FALSE)-VLOOKUP($E271,'[3]Congest May00-Oct00'!$A$1:$I$65536,COLUMN('[3]Congest May00-Oct00'!E$1:E$65536),FALSE)</f>
        <v>770.04000000000042</v>
      </c>
      <c r="Q271" s="32">
        <f>VLOOKUP($A271,'[3]Congest May00-Oct00'!$A$1:$I$65536,COLUMN('[3]Congest May00-Oct00'!F$1:F$65536),FALSE)-VLOOKUP($E271,'[3]Congest May00-Oct00'!$A$1:$I$65536,COLUMN('[3]Congest May00-Oct00'!F$1:F$65536),FALSE)</f>
        <v>680.81000000000108</v>
      </c>
      <c r="R271" s="32">
        <f>VLOOKUP($A271,'[3]Congest May00-Oct00'!$A$1:$I$65536,COLUMN('[3]Congest May00-Oct00'!G$1:G$65536),FALSE)-VLOOKUP($E271,'[3]Congest May00-Oct00'!$A$1:$I$65536,COLUMN('[3]Congest May00-Oct00'!G$1:G$65536),FALSE)</f>
        <v>718.30000000000018</v>
      </c>
      <c r="S271" s="32">
        <f>VLOOKUP($A271,'[3]Congest May00-Oct00'!$A$1:$I$65536,COLUMN('[3]Congest May00-Oct00'!H$1:H$65536),FALSE)-VLOOKUP($E271,'[3]Congest May00-Oct00'!$A$1:$I$65536,COLUMN('[3]Congest May00-Oct00'!H$1:H$65536),FALSE)</f>
        <v>68.579999999999984</v>
      </c>
      <c r="T271" s="32">
        <f>VLOOKUP($A271,'[3]Congest May00-Oct00'!$A$1:$I$65536,COLUMN('[3]Congest May00-Oct00'!I$1:I$65536),FALSE)-VLOOKUP($E271,'[3]Congest May00-Oct00'!$A$1:$I$65536,COLUMN('[3]Congest May00-Oct00'!I$1:I$65536),FALSE)</f>
        <v>109.79999999999998</v>
      </c>
      <c r="U271" s="32">
        <f>VLOOKUP($A271,'[3]Congest Nov00-Apr01'!$A$1:$I$65536,COLUMN('[3]Congest Nov00-Apr01'!D$1:D$65536),FALSE)-VLOOKUP($E271,'[3]Congest Nov00-Apr01'!$A$1:$I$65536,COLUMN('[3]Congest Nov00-Apr01'!D$1:D$65536),FALSE)</f>
        <v>85.770000000000095</v>
      </c>
      <c r="V271" s="32">
        <f>VLOOKUP($A271,'[3]Congest Nov00-Apr01'!$A$1:$I$65536,COLUMN('[3]Congest Nov00-Apr01'!E$1:E$65536),FALSE)-VLOOKUP($E271,'[3]Congest Nov00-Apr01'!$A$1:$I$65536,COLUMN('[3]Congest Nov00-Apr01'!E$1:E$65536),FALSE)</f>
        <v>55.11</v>
      </c>
      <c r="W271" s="32">
        <f>VLOOKUP($A271,'[3]Congest Nov00-Apr01'!$A$1:$I$65536,COLUMN('[3]Congest Nov00-Apr01'!F$1:F$65536),FALSE)-VLOOKUP($E271,'[3]Congest Nov00-Apr01'!$A$1:$I$65536,COLUMN('[3]Congest Nov00-Apr01'!F$1:F$65536),FALSE)</f>
        <v>114.45999999999998</v>
      </c>
      <c r="X271" s="32">
        <f>VLOOKUP($A271,'[3]Congest Nov00-Apr01'!$A$1:$I$65536,COLUMN('[3]Congest Nov00-Apr01'!G$1:G$65536),FALSE)-VLOOKUP($E271,'[3]Congest Nov00-Apr01'!$A$1:$I$65536,COLUMN('[3]Congest Nov00-Apr01'!G$1:G$65536),FALSE)</f>
        <v>65.200000000000017</v>
      </c>
      <c r="Y271" s="32">
        <f>VLOOKUP($A271,'[3]Congest Nov00-Apr01'!$A$1:$I$65536,COLUMN('[3]Congest Nov00-Apr01'!H$1:H$65536),FALSE)-VLOOKUP($E271,'[3]Congest Nov00-Apr01'!$A$1:$I$65536,COLUMN('[3]Congest Nov00-Apr01'!H$1:H$65536),FALSE)</f>
        <v>89.529999999999887</v>
      </c>
      <c r="Z271" s="32">
        <f>VLOOKUP($A271,'[3]Congest Nov00-Apr01'!$A$1:$I$65536,COLUMN('[3]Congest Nov00-Apr01'!I$1:I$65536),FALSE)-VLOOKUP($E271,'[3]Congest Nov00-Apr01'!$A$1:$I$65536,COLUMN('[3]Congest Nov00-Apr01'!I$1:I$65536),FALSE)</f>
        <v>25.790000000000013</v>
      </c>
      <c r="AA271" s="32">
        <f>VLOOKUP($A271,'[3]Congest May01-Oct01'!$A$1:$I$65536,COLUMN('[3]Congest May01-Oct01'!D$1:D$65536),FALSE)-VLOOKUP($E271,'[3]Congest May01-Oct01'!$A$1:$I$65536,COLUMN('[3]Congest May01-Oct01'!D$1:D$65536),FALSE)</f>
        <v>49.609999999999985</v>
      </c>
      <c r="AB271" s="32">
        <f>VLOOKUP($A271,'[3]Congest May01-Oct01'!$A$1:$I$65536,COLUMN('[3]Congest May01-Oct01'!E$1:E$65536),FALSE)-VLOOKUP($E271,'[3]Congest May01-Oct01'!$A$1:$I$65536,COLUMN('[3]Congest May01-Oct01'!E$1:E$65536),FALSE)</f>
        <v>116.55000000000004</v>
      </c>
      <c r="AC271" s="32">
        <f>VLOOKUP($A271,'[3]Congest May01-Oct01'!$A$1:$I$65536,COLUMN('[3]Congest May01-Oct01'!F$1:F$65536),FALSE)-VLOOKUP($E271,'[3]Congest May01-Oct01'!$A$1:$I$65536,COLUMN('[3]Congest May01-Oct01'!F$1:F$65536),FALSE)</f>
        <v>35.509999999999991</v>
      </c>
      <c r="AD271" s="32">
        <f>VLOOKUP($A271,'[3]Congest May01-Oct01'!$A$1:$I$65536,COLUMN('[3]Congest May01-Oct01'!G$1:G$65536),FALSE)-VLOOKUP($E271,'[3]Congest May01-Oct01'!$A$1:$I$65536,COLUMN('[3]Congest May01-Oct01'!G$1:G$65536),FALSE)</f>
        <v>58.089999999999947</v>
      </c>
      <c r="AE271" s="19">
        <f>VLOOKUP($A271,'[3]Congest May01-Oct01'!$A$1:$I$65536,COLUMN('[3]Congest May01-Oct01'!H$1:H$65536),FALSE)-VLOOKUP($E271,'[3]Congest May01-Oct01'!$A$1:$I$65536,COLUMN('[3]Congest May01-Oct01'!H$1:H$65536),FALSE)</f>
        <v>0</v>
      </c>
      <c r="AF271" s="19">
        <f>VLOOKUP($A271,'[3]Congest May01-Oct01'!$A$1:$I$65536,COLUMN('[3]Congest May01-Oct01'!I$1:I$65536),FALSE)-VLOOKUP($E271,'[3]Congest May01-Oct01'!$A$1:$I$65536,COLUMN('[3]Congest May01-Oct01'!I$1:I$65536),FALSE)</f>
        <v>2.319999999999999</v>
      </c>
      <c r="AG271" s="34">
        <f>SUM(S271:AD271)</f>
        <v>873.99999999999989</v>
      </c>
      <c r="AI271" s="34">
        <f t="shared" si="29"/>
        <v>438</v>
      </c>
      <c r="AJ271" s="32">
        <f t="shared" si="25"/>
        <v>873.99999999999989</v>
      </c>
      <c r="AK271" s="32">
        <f>+AJ271-AI271</f>
        <v>435.99999999999989</v>
      </c>
      <c r="AL271" s="32"/>
      <c r="AM271" s="32">
        <f>+VLOOKUP($E271,[2]ACP!$A$1:$BE$65536,47,FALSE)-VLOOKUP($A271,[2]ACP!$A$1:$BE$65536,47,FALSE)</f>
        <v>1000</v>
      </c>
      <c r="AN271" s="32">
        <f>+VLOOKUP($E271,[2]ACP!$A$1:$BE$65536,48,FALSE)-VLOOKUP($A271,[2]ACP!$A$1:$BE$65536,48,FALSE)</f>
        <v>1449.2999999999993</v>
      </c>
      <c r="AO271" s="32">
        <f>+VLOOKUP($E271,[2]ACP!$A$1:$BE$65536,56,FALSE)-VLOOKUP($A271,[2]ACP!$A$1:$BE$65536,56,FALSE)</f>
        <v>438</v>
      </c>
      <c r="AP271" s="32">
        <f>+VLOOKUP($E271,[2]ACP!$A$1:$BE$65536,57,FALSE)-VLOOKUP($A271,[2]ACP!$A$1:$BE$65536,57,FALSE)</f>
        <v>1025.2700000000004</v>
      </c>
      <c r="AQ271" s="32">
        <v>68.58</v>
      </c>
      <c r="AR271" s="32">
        <f>+VLOOKUP($E271,[2]ACP!$A$1:$BE$65536,53,FALSE)-VLOOKUP($A271,[2]ACP!$A$1:$BE$65536,53,FALSE)</f>
        <v>-74.990000000000009</v>
      </c>
      <c r="AS271" s="32">
        <f>+VLOOKUP($E271,[2]ACP!$A$1:$BE$65536,25,FALSE)-VLOOKUP($A271,[2]ACP!$A$1:$BE$65536,25,FALSE)</f>
        <v>157.71600000000012</v>
      </c>
      <c r="AT271" s="32">
        <f>+VLOOKUP($E271,[2]ACP!$A$1:$BE$65536,19,FALSE)-VLOOKUP($A271,[2]ACP!$A$1:$BE$65536,19,FALSE)</f>
        <v>1144.1039999999994</v>
      </c>
    </row>
    <row r="272" spans="1:46" x14ac:dyDescent="0.25">
      <c r="A272" s="48">
        <v>61754</v>
      </c>
      <c r="B272" s="65" t="str">
        <f>+VLOOKUP(A272,'[3]Congest May01-Oct01'!$A$1:$B$65536,2,FALSE)</f>
        <v>CENTRL</v>
      </c>
      <c r="C272" s="48" t="str">
        <f>+VLOOKUP(A272,[3]Congest!$A$1:$C$65536,3,FALSE)</f>
        <v>CENTRL</v>
      </c>
      <c r="D272" s="48"/>
      <c r="E272" s="65">
        <v>23987</v>
      </c>
      <c r="F272" s="65" t="str">
        <f>+VLOOKUP(E272,'[3]Congest May01-Oct01'!$A$1:$B$65536,2,FALSE)</f>
        <v>ONONDAGA_REF_OCCRA</v>
      </c>
      <c r="G272" s="48" t="str">
        <f>+VLOOKUP(E272,[3]Congest!$A$1:$C$65536,3,FALSE)</f>
        <v>CENTRL</v>
      </c>
      <c r="H272" s="49">
        <v>10</v>
      </c>
      <c r="I272" s="9"/>
      <c r="J272" s="7"/>
      <c r="O272" s="59">
        <f>VLOOKUP($A272,'[3]Congest May00-Oct00'!$A$1:$I$65536,COLUMN('[3]Congest May00-Oct00'!D$1:D$65536),FALSE)-VLOOKUP($E272,'[3]Congest May00-Oct00'!$A$1:$I$65536,COLUMN('[3]Congest May00-Oct00'!D$1:D$65536),FALSE)</f>
        <v>-122.7399999999999</v>
      </c>
      <c r="P272" s="32">
        <f>VLOOKUP($A272,'[3]Congest May00-Oct00'!$A$1:$I$65536,COLUMN('[3]Congest May00-Oct00'!E$1:E$65536),FALSE)-VLOOKUP($E272,'[3]Congest May00-Oct00'!$A$1:$I$65536,COLUMN('[3]Congest May00-Oct00'!E$1:E$65536),FALSE)</f>
        <v>-587.78999999999951</v>
      </c>
      <c r="Q272" s="32">
        <f>VLOOKUP($A272,'[3]Congest May00-Oct00'!$A$1:$I$65536,COLUMN('[3]Congest May00-Oct00'!F$1:F$65536),FALSE)-VLOOKUP($E272,'[3]Congest May00-Oct00'!$A$1:$I$65536,COLUMN('[3]Congest May00-Oct00'!F$1:F$65536),FALSE)</f>
        <v>-86.249999999999545</v>
      </c>
      <c r="R272" s="32">
        <f>VLOOKUP($A272,'[3]Congest May00-Oct00'!$A$1:$I$65536,COLUMN('[3]Congest May00-Oct00'!G$1:G$65536),FALSE)-VLOOKUP($E272,'[3]Congest May00-Oct00'!$A$1:$I$65536,COLUMN('[3]Congest May00-Oct00'!G$1:G$65536),FALSE)</f>
        <v>-477.87000000000012</v>
      </c>
      <c r="S272" s="32">
        <f>VLOOKUP($A272,'[3]Congest May00-Oct00'!$A$1:$I$65536,COLUMN('[3]Congest May00-Oct00'!H$1:H$65536),FALSE)-VLOOKUP($E272,'[3]Congest May00-Oct00'!$A$1:$I$65536,COLUMN('[3]Congest May00-Oct00'!H$1:H$65536),FALSE)</f>
        <v>-59.769999999999953</v>
      </c>
      <c r="T272" s="32">
        <f>VLOOKUP($A272,'[3]Congest May00-Oct00'!$A$1:$I$65536,COLUMN('[3]Congest May00-Oct00'!I$1:I$65536),FALSE)-VLOOKUP($E272,'[3]Congest May00-Oct00'!$A$1:$I$65536,COLUMN('[3]Congest May00-Oct00'!I$1:I$65536),FALSE)</f>
        <v>88.569999999999965</v>
      </c>
      <c r="U272" s="32">
        <f>VLOOKUP($A272,'[3]Congest Nov00-Apr01'!$A$1:$I$65536,COLUMN('[3]Congest Nov00-Apr01'!D$1:D$65536),FALSE)-VLOOKUP($E272,'[3]Congest Nov00-Apr01'!$A$1:$I$65536,COLUMN('[3]Congest Nov00-Apr01'!D$1:D$65536),FALSE)</f>
        <v>-73.069999999999965</v>
      </c>
      <c r="V272" s="32">
        <f>VLOOKUP($A272,'[3]Congest Nov00-Apr01'!$A$1:$I$65536,COLUMN('[3]Congest Nov00-Apr01'!E$1:E$65536),FALSE)-VLOOKUP($E272,'[3]Congest Nov00-Apr01'!$A$1:$I$65536,COLUMN('[3]Congest Nov00-Apr01'!E$1:E$65536),FALSE)</f>
        <v>22.400000000000006</v>
      </c>
      <c r="W272" s="32">
        <f>VLOOKUP($A272,'[3]Congest Nov00-Apr01'!$A$1:$I$65536,COLUMN('[3]Congest Nov00-Apr01'!F$1:F$65536),FALSE)-VLOOKUP($E272,'[3]Congest Nov00-Apr01'!$A$1:$I$65536,COLUMN('[3]Congest Nov00-Apr01'!F$1:F$65536),FALSE)</f>
        <v>-89.62000000000009</v>
      </c>
      <c r="X272" s="32">
        <f>VLOOKUP($A272,'[3]Congest Nov00-Apr01'!$A$1:$I$65536,COLUMN('[3]Congest Nov00-Apr01'!G$1:G$65536),FALSE)-VLOOKUP($E272,'[3]Congest Nov00-Apr01'!$A$1:$I$65536,COLUMN('[3]Congest Nov00-Apr01'!G$1:G$65536),FALSE)</f>
        <v>-48.619999999999976</v>
      </c>
      <c r="Y272" s="32">
        <f>VLOOKUP($A272,'[3]Congest Nov00-Apr01'!$A$1:$I$65536,COLUMN('[3]Congest Nov00-Apr01'!H$1:H$65536),FALSE)-VLOOKUP($E272,'[3]Congest Nov00-Apr01'!$A$1:$I$65536,COLUMN('[3]Congest Nov00-Apr01'!H$1:H$65536),FALSE)</f>
        <v>-72.110000000000014</v>
      </c>
      <c r="Z272" s="32">
        <f>VLOOKUP($A272,'[3]Congest Nov00-Apr01'!$A$1:$I$65536,COLUMN('[3]Congest Nov00-Apr01'!I$1:I$65536),FALSE)-VLOOKUP($E272,'[3]Congest Nov00-Apr01'!$A$1:$I$65536,COLUMN('[3]Congest Nov00-Apr01'!I$1:I$65536),FALSE)</f>
        <v>-17.059999999999988</v>
      </c>
      <c r="AA272" s="32">
        <f>VLOOKUP($A272,'[3]Congest May01-Oct01'!$A$1:$I$65536,COLUMN('[3]Congest May01-Oct01'!D$1:D$65536),FALSE)-VLOOKUP($E272,'[3]Congest May01-Oct01'!$A$1:$I$65536,COLUMN('[3]Congest May01-Oct01'!D$1:D$65536),FALSE)</f>
        <v>-55.169999999999987</v>
      </c>
      <c r="AB272" s="32">
        <f>VLOOKUP($A272,'[3]Congest May01-Oct01'!$A$1:$I$65536,COLUMN('[3]Congest May01-Oct01'!E$1:E$65536),FALSE)-VLOOKUP($E272,'[3]Congest May01-Oct01'!$A$1:$I$65536,COLUMN('[3]Congest May01-Oct01'!E$1:E$65536),FALSE)</f>
        <v>-75.939999999999969</v>
      </c>
      <c r="AC272" s="32">
        <f>VLOOKUP($A272,'[3]Congest May01-Oct01'!$A$1:$I$65536,COLUMN('[3]Congest May01-Oct01'!F$1:F$65536),FALSE)-VLOOKUP($E272,'[3]Congest May01-Oct01'!$A$1:$I$65536,COLUMN('[3]Congest May01-Oct01'!F$1:F$65536),FALSE)</f>
        <v>-30.180000000000007</v>
      </c>
      <c r="AD272" s="32">
        <f>VLOOKUP($A272,'[3]Congest May01-Oct01'!$A$1:$I$65536,COLUMN('[3]Congest May01-Oct01'!G$1:G$65536),FALSE)-VLOOKUP($E272,'[3]Congest May01-Oct01'!$A$1:$I$65536,COLUMN('[3]Congest May01-Oct01'!G$1:G$65536),FALSE)</f>
        <v>-55.430000000000035</v>
      </c>
      <c r="AE272" s="19">
        <f>VLOOKUP($A272,'[3]Congest May01-Oct01'!$A$1:$I$65536,COLUMN('[3]Congest May01-Oct01'!H$1:H$65536),FALSE)-VLOOKUP($E272,'[3]Congest May01-Oct01'!$A$1:$I$65536,COLUMN('[3]Congest May01-Oct01'!H$1:H$65536),FALSE)</f>
        <v>0</v>
      </c>
      <c r="AF272" s="19">
        <f>VLOOKUP($A272,'[3]Congest May01-Oct01'!$A$1:$I$65536,COLUMN('[3]Congest May01-Oct01'!I$1:I$65536),FALSE)-VLOOKUP($E272,'[3]Congest May01-Oct01'!$A$1:$I$65536,COLUMN('[3]Congest May01-Oct01'!I$1:I$65536),FALSE)</f>
        <v>3.8400000000000003</v>
      </c>
      <c r="AG272" s="34">
        <f>SUM(S272:AD272)</f>
        <v>-466</v>
      </c>
      <c r="AI272" s="34">
        <f>+AP272</f>
        <v>-2782.5899999999997</v>
      </c>
      <c r="AJ272" s="32">
        <f>2*AG272</f>
        <v>-932</v>
      </c>
      <c r="AK272" s="32">
        <f>+AJ272-AI272</f>
        <v>1850.5899999999997</v>
      </c>
      <c r="AL272" s="32"/>
      <c r="AM272" s="32">
        <f>+VLOOKUP($E272,[2]ACP!$A$1:$BE$65536,47,FALSE)-VLOOKUP($A272,[2]ACP!$A$1:$BE$65536,47,FALSE)</f>
        <v>-1237.0699999999997</v>
      </c>
      <c r="AN272" s="32">
        <f>+VLOOKUP($E272,[2]ACP!$A$1:$BE$65536,48,FALSE)-VLOOKUP($A272,[2]ACP!$A$1:$BE$65536,48,FALSE)</f>
        <v>-4398.8500000000004</v>
      </c>
      <c r="AO272" s="32">
        <f>+VLOOKUP($E272,[2]ACP!$A$1:$BE$65536,56,FALSE)-VLOOKUP($A272,[2]ACP!$A$1:$BE$65536,56,FALSE)</f>
        <v>-1233.3099999999997</v>
      </c>
      <c r="AP272" s="32">
        <f>+VLOOKUP($E272,[2]ACP!$A$1:$BE$65536,57,FALSE)-VLOOKUP($A272,[2]ACP!$A$1:$BE$65536,57,FALSE)</f>
        <v>-2782.5899999999997</v>
      </c>
      <c r="AQ272" s="32">
        <v>-59.77</v>
      </c>
      <c r="AR272" s="32">
        <f>+VLOOKUP($E272,[2]ACP!$A$1:$BE$65536,53,FALSE)-VLOOKUP($A272,[2]ACP!$A$1:$BE$65536,53,FALSE)</f>
        <v>20.329999999999998</v>
      </c>
      <c r="AS272" s="32">
        <f>+VLOOKUP($E272,[2]ACP!$A$1:$BE$65536,25,FALSE)-VLOOKUP($A272,[2]ACP!$A$1:$BE$65536,25,FALSE)</f>
        <v>-547.35599999999977</v>
      </c>
      <c r="AT272" s="32">
        <f>+VLOOKUP($E272,[2]ACP!$A$1:$BE$65536,19,FALSE)-VLOOKUP($A272,[2]ACP!$A$1:$BE$65536,19,FALSE)</f>
        <v>-3141.3719999999994</v>
      </c>
    </row>
    <row r="273" spans="1:46" x14ac:dyDescent="0.25">
      <c r="A273" s="64">
        <v>61756</v>
      </c>
      <c r="B273" s="64" t="str">
        <f>+VLOOKUP(A273,'[3]Congest May01-Oct01'!$A$1:$B$65536,2,FALSE)</f>
        <v>MHK VL</v>
      </c>
      <c r="C273" s="44" t="str">
        <f>+VLOOKUP(A273,[3]Congest!$A$1:$C$65536,3,FALSE)</f>
        <v>MHK VL</v>
      </c>
      <c r="D273" s="44"/>
      <c r="E273" s="64">
        <v>23777</v>
      </c>
      <c r="F273" s="64" t="str">
        <f>+VLOOKUP(E273,'[3]Congest May01-Oct01'!$A$1:$B$65536,2,FALSE)</f>
        <v>SITHE___STERLING</v>
      </c>
      <c r="G273" s="44" t="str">
        <f>+VLOOKUP(E273,[3]Congest!$A$1:$C$65536,3,FALSE)</f>
        <v>MHK VL</v>
      </c>
      <c r="H273" s="45">
        <v>20</v>
      </c>
      <c r="I273" s="9"/>
      <c r="J273" s="7"/>
      <c r="O273" s="59">
        <f>VLOOKUP($A273,'[3]Congest May00-Oct00'!$A$1:$I$65536,COLUMN('[3]Congest May00-Oct00'!D$1:D$65536),FALSE)-VLOOKUP($E273,'[3]Congest May00-Oct00'!$A$1:$I$65536,COLUMN('[3]Congest May00-Oct00'!D$1:D$65536),FALSE)</f>
        <v>119.82999999999998</v>
      </c>
      <c r="P273" s="32">
        <f>VLOOKUP($A273,'[3]Congest May00-Oct00'!$A$1:$I$65536,COLUMN('[3]Congest May00-Oct00'!E$1:E$65536),FALSE)-VLOOKUP($E273,'[3]Congest May00-Oct00'!$A$1:$I$65536,COLUMN('[3]Congest May00-Oct00'!E$1:E$65536),FALSE)</f>
        <v>-71.659999999999968</v>
      </c>
      <c r="Q273" s="32">
        <f>VLOOKUP($A273,'[3]Congest May00-Oct00'!$A$1:$I$65536,COLUMN('[3]Congest May00-Oct00'!F$1:F$65536),FALSE)-VLOOKUP($E273,'[3]Congest May00-Oct00'!$A$1:$I$65536,COLUMN('[3]Congest May00-Oct00'!F$1:F$65536),FALSE)</f>
        <v>43.990000000000236</v>
      </c>
      <c r="R273" s="32">
        <f>VLOOKUP($A273,'[3]Congest May00-Oct00'!$A$1:$I$65536,COLUMN('[3]Congest May00-Oct00'!G$1:G$65536),FALSE)-VLOOKUP($E273,'[3]Congest May00-Oct00'!$A$1:$I$65536,COLUMN('[3]Congest May00-Oct00'!G$1:G$65536),FALSE)</f>
        <v>-203.62999999999991</v>
      </c>
      <c r="S273" s="32">
        <f>VLOOKUP($A273,'[3]Congest May00-Oct00'!$A$1:$I$65536,COLUMN('[3]Congest May00-Oct00'!H$1:H$65536),FALSE)-VLOOKUP($E273,'[3]Congest May00-Oct00'!$A$1:$I$65536,COLUMN('[3]Congest May00-Oct00'!H$1:H$65536),FALSE)</f>
        <v>121.43</v>
      </c>
      <c r="T273" s="32">
        <f>VLOOKUP($A273,'[3]Congest May00-Oct00'!$A$1:$I$65536,COLUMN('[3]Congest May00-Oct00'!I$1:I$65536),FALSE)-VLOOKUP($E273,'[3]Congest May00-Oct00'!$A$1:$I$65536,COLUMN('[3]Congest May00-Oct00'!I$1:I$65536),FALSE)</f>
        <v>-0.85999999999999943</v>
      </c>
      <c r="U273" s="32">
        <f>VLOOKUP($A273,'[3]Congest Nov00-Apr01'!$A$1:$I$65536,COLUMN('[3]Congest Nov00-Apr01'!D$1:D$65536),FALSE)-VLOOKUP($E273,'[3]Congest Nov00-Apr01'!$A$1:$I$65536,COLUMN('[3]Congest Nov00-Apr01'!D$1:D$65536),FALSE)</f>
        <v>-7.4099999999999966</v>
      </c>
      <c r="V273" s="32">
        <f>VLOOKUP($A273,'[3]Congest Nov00-Apr01'!$A$1:$I$65536,COLUMN('[3]Congest Nov00-Apr01'!E$1:E$65536),FALSE)-VLOOKUP($E273,'[3]Congest Nov00-Apr01'!$A$1:$I$65536,COLUMN('[3]Congest Nov00-Apr01'!E$1:E$65536),FALSE)</f>
        <v>8.1799999999999855</v>
      </c>
      <c r="W273" s="32">
        <f>VLOOKUP($A273,'[3]Congest Nov00-Apr01'!$A$1:$I$65536,COLUMN('[3]Congest Nov00-Apr01'!F$1:F$65536),FALSE)-VLOOKUP($E273,'[3]Congest Nov00-Apr01'!$A$1:$I$65536,COLUMN('[3]Congest Nov00-Apr01'!F$1:F$65536),FALSE)</f>
        <v>-9.9200000000000159</v>
      </c>
      <c r="X273" s="32">
        <f>VLOOKUP($A273,'[3]Congest Nov00-Apr01'!$A$1:$I$65536,COLUMN('[3]Congest Nov00-Apr01'!G$1:G$65536),FALSE)-VLOOKUP($E273,'[3]Congest Nov00-Apr01'!$A$1:$I$65536,COLUMN('[3]Congest Nov00-Apr01'!G$1:G$65536),FALSE)</f>
        <v>-0.17000000000000881</v>
      </c>
      <c r="Y273" s="32">
        <f>VLOOKUP($A273,'[3]Congest Nov00-Apr01'!$A$1:$I$65536,COLUMN('[3]Congest Nov00-Apr01'!H$1:H$65536),FALSE)-VLOOKUP($E273,'[3]Congest Nov00-Apr01'!$A$1:$I$65536,COLUMN('[3]Congest Nov00-Apr01'!H$1:H$65536),FALSE)</f>
        <v>-12.469999999999999</v>
      </c>
      <c r="Z273" s="32">
        <f>VLOOKUP($A273,'[3]Congest Nov00-Apr01'!$A$1:$I$65536,COLUMN('[3]Congest Nov00-Apr01'!I$1:I$65536),FALSE)-VLOOKUP($E273,'[3]Congest Nov00-Apr01'!$A$1:$I$65536,COLUMN('[3]Congest Nov00-Apr01'!I$1:I$65536),FALSE)</f>
        <v>2.4299999999999979</v>
      </c>
      <c r="AA273" s="32">
        <f>VLOOKUP($A273,'[3]Congest May01-Oct01'!$A$1:$I$65536,COLUMN('[3]Congest May01-Oct01'!D$1:D$65536),FALSE)-VLOOKUP($E273,'[3]Congest May01-Oct01'!$A$1:$I$65536,COLUMN('[3]Congest May01-Oct01'!D$1:D$65536),FALSE)</f>
        <v>-17.649999999999977</v>
      </c>
      <c r="AB273" s="32">
        <f>VLOOKUP($A273,'[3]Congest May01-Oct01'!$A$1:$I$65536,COLUMN('[3]Congest May01-Oct01'!E$1:E$65536),FALSE)-VLOOKUP($E273,'[3]Congest May01-Oct01'!$A$1:$I$65536,COLUMN('[3]Congest May01-Oct01'!E$1:E$65536),FALSE)</f>
        <v>-96.72999999999999</v>
      </c>
      <c r="AC273" s="32">
        <f>VLOOKUP($A273,'[3]Congest May01-Oct01'!$A$1:$I$65536,COLUMN('[3]Congest May01-Oct01'!F$1:F$65536),FALSE)-VLOOKUP($E273,'[3]Congest May01-Oct01'!$A$1:$I$65536,COLUMN('[3]Congest May01-Oct01'!F$1:F$65536),FALSE)</f>
        <v>-13.82</v>
      </c>
      <c r="AD273" s="32">
        <f>VLOOKUP($A273,'[3]Congest May01-Oct01'!$A$1:$I$65536,COLUMN('[3]Congest May01-Oct01'!G$1:G$65536),FALSE)-VLOOKUP($E273,'[3]Congest May01-Oct01'!$A$1:$I$65536,COLUMN('[3]Congest May01-Oct01'!G$1:G$65536),FALSE)</f>
        <v>-4.8699999999999903</v>
      </c>
      <c r="AE273" s="19">
        <f>VLOOKUP($A273,'[3]Congest May01-Oct01'!$A$1:$I$65536,COLUMN('[3]Congest May01-Oct01'!H$1:H$65536),FALSE)-VLOOKUP($E273,'[3]Congest May01-Oct01'!$A$1:$I$65536,COLUMN('[3]Congest May01-Oct01'!H$1:H$65536),FALSE)</f>
        <v>0.13</v>
      </c>
      <c r="AF273" s="19">
        <f>VLOOKUP($A273,'[3]Congest May01-Oct01'!$A$1:$I$65536,COLUMN('[3]Congest May01-Oct01'!I$1:I$65536),FALSE)-VLOOKUP($E273,'[3]Congest May01-Oct01'!$A$1:$I$65536,COLUMN('[3]Congest May01-Oct01'!I$1:I$65536),FALSE)</f>
        <v>-0.32999999999999985</v>
      </c>
      <c r="AG273" s="34">
        <f>SUM(S273:AD273)</f>
        <v>-31.859999999999992</v>
      </c>
      <c r="AI273" s="34">
        <f t="shared" si="29"/>
        <v>-1640.25</v>
      </c>
      <c r="AJ273" s="32">
        <f t="shared" si="25"/>
        <v>-31.859999999999992</v>
      </c>
      <c r="AK273" s="32">
        <f>+AJ273-AI273</f>
        <v>1608.39</v>
      </c>
      <c r="AL273" s="32"/>
      <c r="AM273" s="32">
        <f>+VLOOKUP($E273,[2]ACP!$A$1:$BE$65536,47,FALSE)-VLOOKUP($A273,[2]ACP!$A$1:$BE$65536,47,FALSE)</f>
        <v>-2913.2300000000005</v>
      </c>
      <c r="AN273" s="32">
        <f>+VLOOKUP($E273,[2]ACP!$A$1:$BE$65536,48,FALSE)-VLOOKUP($A273,[2]ACP!$A$1:$BE$65536,48,FALSE)</f>
        <v>-5604.65</v>
      </c>
      <c r="AO273" s="32">
        <f>+VLOOKUP($E273,[2]ACP!$A$1:$BE$65536,56,FALSE)-VLOOKUP($A273,[2]ACP!$A$1:$BE$65536,56,FALSE)</f>
        <v>-1640.25</v>
      </c>
      <c r="AP273" s="32">
        <f>+VLOOKUP($E273,[2]ACP!$A$1:$BE$65536,57,FALSE)-VLOOKUP($A273,[2]ACP!$A$1:$BE$65536,57,FALSE)</f>
        <v>-4257.93</v>
      </c>
      <c r="AQ273" s="32">
        <v>121.43</v>
      </c>
      <c r="AR273" s="32">
        <f>+VLOOKUP($E273,[2]ACP!$A$1:$BE$65536,53,FALSE)-VLOOKUP($A273,[2]ACP!$A$1:$BE$65536,53,FALSE)</f>
        <v>-95.259999999999991</v>
      </c>
      <c r="AS273" s="32">
        <f>+VLOOKUP($E273,[2]ACP!$A$1:$BE$65536,25,FALSE)-VLOOKUP($A273,[2]ACP!$A$1:$BE$65536,25,FALSE)</f>
        <v>-1759.5719999999999</v>
      </c>
      <c r="AT273" s="32">
        <f>+VLOOKUP($E273,[2]ACP!$A$1:$BE$65536,19,FALSE)-VLOOKUP($A273,[2]ACP!$A$1:$BE$65536,19,FALSE)</f>
        <v>-4681.3680000000013</v>
      </c>
    </row>
    <row r="274" spans="1:46" x14ac:dyDescent="0.25">
      <c r="A274" s="48">
        <v>61756</v>
      </c>
      <c r="B274" s="65" t="str">
        <f>+VLOOKUP(A274,'[3]Congest May01-Oct01'!$A$1:$B$65536,2,FALSE)</f>
        <v>MHK VL</v>
      </c>
      <c r="C274" s="48" t="str">
        <f>+VLOOKUP(A274,[3]Congest!$A$1:$C$65536,3,FALSE)</f>
        <v>MHK VL</v>
      </c>
      <c r="D274" s="48"/>
      <c r="E274" s="65">
        <v>23777</v>
      </c>
      <c r="F274" s="65" t="str">
        <f>+VLOOKUP(E274,'[3]Congest May01-Oct01'!$A$1:$B$65536,2,FALSE)</f>
        <v>SITHE___STERLING</v>
      </c>
      <c r="G274" s="48" t="str">
        <f>+VLOOKUP(E274,[3]Congest!$A$1:$C$65536,3,FALSE)</f>
        <v>MHK VL</v>
      </c>
      <c r="H274" s="49">
        <v>20</v>
      </c>
      <c r="I274" s="9"/>
      <c r="J274" s="7"/>
      <c r="O274" s="59">
        <f>VLOOKUP($A274,'[3]Congest May00-Oct00'!$A$1:$I$65536,COLUMN('[3]Congest May00-Oct00'!D$1:D$65536),FALSE)-VLOOKUP($E274,'[3]Congest May00-Oct00'!$A$1:$I$65536,COLUMN('[3]Congest May00-Oct00'!D$1:D$65536),FALSE)</f>
        <v>119.82999999999998</v>
      </c>
      <c r="P274" s="32">
        <f>VLOOKUP($A274,'[3]Congest May00-Oct00'!$A$1:$I$65536,COLUMN('[3]Congest May00-Oct00'!E$1:E$65536),FALSE)-VLOOKUP($E274,'[3]Congest May00-Oct00'!$A$1:$I$65536,COLUMN('[3]Congest May00-Oct00'!E$1:E$65536),FALSE)</f>
        <v>-71.659999999999968</v>
      </c>
      <c r="Q274" s="32">
        <f>VLOOKUP($A274,'[3]Congest May00-Oct00'!$A$1:$I$65536,COLUMN('[3]Congest May00-Oct00'!F$1:F$65536),FALSE)-VLOOKUP($E274,'[3]Congest May00-Oct00'!$A$1:$I$65536,COLUMN('[3]Congest May00-Oct00'!F$1:F$65536),FALSE)</f>
        <v>43.990000000000236</v>
      </c>
      <c r="R274" s="32">
        <f>VLOOKUP($A274,'[3]Congest May00-Oct00'!$A$1:$I$65536,COLUMN('[3]Congest May00-Oct00'!G$1:G$65536),FALSE)-VLOOKUP($E274,'[3]Congest May00-Oct00'!$A$1:$I$65536,COLUMN('[3]Congest May00-Oct00'!G$1:G$65536),FALSE)</f>
        <v>-203.62999999999991</v>
      </c>
      <c r="S274" s="32">
        <f>VLOOKUP($A274,'[3]Congest May00-Oct00'!$A$1:$I$65536,COLUMN('[3]Congest May00-Oct00'!H$1:H$65536),FALSE)-VLOOKUP($E274,'[3]Congest May00-Oct00'!$A$1:$I$65536,COLUMN('[3]Congest May00-Oct00'!H$1:H$65536),FALSE)</f>
        <v>121.43</v>
      </c>
      <c r="T274" s="32">
        <f>VLOOKUP($A274,'[3]Congest May00-Oct00'!$A$1:$I$65536,COLUMN('[3]Congest May00-Oct00'!I$1:I$65536),FALSE)-VLOOKUP($E274,'[3]Congest May00-Oct00'!$A$1:$I$65536,COLUMN('[3]Congest May00-Oct00'!I$1:I$65536),FALSE)</f>
        <v>-0.85999999999999943</v>
      </c>
      <c r="U274" s="32">
        <f>VLOOKUP($A274,'[3]Congest Nov00-Apr01'!$A$1:$I$65536,COLUMN('[3]Congest Nov00-Apr01'!D$1:D$65536),FALSE)-VLOOKUP($E274,'[3]Congest Nov00-Apr01'!$A$1:$I$65536,COLUMN('[3]Congest Nov00-Apr01'!D$1:D$65536),FALSE)</f>
        <v>-7.4099999999999966</v>
      </c>
      <c r="V274" s="32">
        <f>VLOOKUP($A274,'[3]Congest Nov00-Apr01'!$A$1:$I$65536,COLUMN('[3]Congest Nov00-Apr01'!E$1:E$65536),FALSE)-VLOOKUP($E274,'[3]Congest Nov00-Apr01'!$A$1:$I$65536,COLUMN('[3]Congest Nov00-Apr01'!E$1:E$65536),FALSE)</f>
        <v>8.1799999999999855</v>
      </c>
      <c r="W274" s="32">
        <f>VLOOKUP($A274,'[3]Congest Nov00-Apr01'!$A$1:$I$65536,COLUMN('[3]Congest Nov00-Apr01'!F$1:F$65536),FALSE)-VLOOKUP($E274,'[3]Congest Nov00-Apr01'!$A$1:$I$65536,COLUMN('[3]Congest Nov00-Apr01'!F$1:F$65536),FALSE)</f>
        <v>-9.9200000000000159</v>
      </c>
      <c r="X274" s="32">
        <f>VLOOKUP($A274,'[3]Congest Nov00-Apr01'!$A$1:$I$65536,COLUMN('[3]Congest Nov00-Apr01'!G$1:G$65536),FALSE)-VLOOKUP($E274,'[3]Congest Nov00-Apr01'!$A$1:$I$65536,COLUMN('[3]Congest Nov00-Apr01'!G$1:G$65536),FALSE)</f>
        <v>-0.17000000000000881</v>
      </c>
      <c r="Y274" s="32">
        <f>VLOOKUP($A274,'[3]Congest Nov00-Apr01'!$A$1:$I$65536,COLUMN('[3]Congest Nov00-Apr01'!H$1:H$65536),FALSE)-VLOOKUP($E274,'[3]Congest Nov00-Apr01'!$A$1:$I$65536,COLUMN('[3]Congest Nov00-Apr01'!H$1:H$65536),FALSE)</f>
        <v>-12.469999999999999</v>
      </c>
      <c r="Z274" s="32">
        <f>VLOOKUP($A274,'[3]Congest Nov00-Apr01'!$A$1:$I$65536,COLUMN('[3]Congest Nov00-Apr01'!I$1:I$65536),FALSE)-VLOOKUP($E274,'[3]Congest Nov00-Apr01'!$A$1:$I$65536,COLUMN('[3]Congest Nov00-Apr01'!I$1:I$65536),FALSE)</f>
        <v>2.4299999999999979</v>
      </c>
      <c r="AA274" s="32">
        <f>VLOOKUP($A274,'[3]Congest May01-Oct01'!$A$1:$I$65536,COLUMN('[3]Congest May01-Oct01'!D$1:D$65536),FALSE)-VLOOKUP($E274,'[3]Congest May01-Oct01'!$A$1:$I$65536,COLUMN('[3]Congest May01-Oct01'!D$1:D$65536),FALSE)</f>
        <v>-17.649999999999977</v>
      </c>
      <c r="AB274" s="32">
        <f>VLOOKUP($A274,'[3]Congest May01-Oct01'!$A$1:$I$65536,COLUMN('[3]Congest May01-Oct01'!E$1:E$65536),FALSE)-VLOOKUP($E274,'[3]Congest May01-Oct01'!$A$1:$I$65536,COLUMN('[3]Congest May01-Oct01'!E$1:E$65536),FALSE)</f>
        <v>-96.72999999999999</v>
      </c>
      <c r="AC274" s="32">
        <f>VLOOKUP($A274,'[3]Congest May01-Oct01'!$A$1:$I$65536,COLUMN('[3]Congest May01-Oct01'!F$1:F$65536),FALSE)-VLOOKUP($E274,'[3]Congest May01-Oct01'!$A$1:$I$65536,COLUMN('[3]Congest May01-Oct01'!F$1:F$65536),FALSE)</f>
        <v>-13.82</v>
      </c>
      <c r="AD274" s="32">
        <f>VLOOKUP($A274,'[3]Congest May01-Oct01'!$A$1:$I$65536,COLUMN('[3]Congest May01-Oct01'!G$1:G$65536),FALSE)-VLOOKUP($E274,'[3]Congest May01-Oct01'!$A$1:$I$65536,COLUMN('[3]Congest May01-Oct01'!G$1:G$65536),FALSE)</f>
        <v>-4.8699999999999903</v>
      </c>
      <c r="AE274" s="19">
        <f>VLOOKUP($A274,'[3]Congest May01-Oct01'!$A$1:$I$65536,COLUMN('[3]Congest May01-Oct01'!H$1:H$65536),FALSE)-VLOOKUP($E274,'[3]Congest May01-Oct01'!$A$1:$I$65536,COLUMN('[3]Congest May01-Oct01'!H$1:H$65536),FALSE)</f>
        <v>0.13</v>
      </c>
      <c r="AF274" s="19">
        <f>VLOOKUP($A274,'[3]Congest May01-Oct01'!$A$1:$I$65536,COLUMN('[3]Congest May01-Oct01'!I$1:I$65536),FALSE)-VLOOKUP($E274,'[3]Congest May01-Oct01'!$A$1:$I$65536,COLUMN('[3]Congest May01-Oct01'!I$1:I$65536),FALSE)</f>
        <v>-0.32999999999999985</v>
      </c>
      <c r="AG274" s="34">
        <f t="shared" ref="AG274:AG282" si="30">SUM(S274:AD274)</f>
        <v>-31.859999999999992</v>
      </c>
      <c r="AI274" s="34">
        <f>+AP274</f>
        <v>-4257.93</v>
      </c>
      <c r="AJ274" s="32">
        <f>2*AG274</f>
        <v>-63.719999999999985</v>
      </c>
      <c r="AK274" s="32">
        <f t="shared" ref="AK274:AK282" si="31">+AJ274-AI274</f>
        <v>4194.21</v>
      </c>
      <c r="AL274" s="32"/>
      <c r="AM274" s="32">
        <f>+VLOOKUP($E274,[2]ACP!$A$1:$BE$65536,47,FALSE)-VLOOKUP($A274,[2]ACP!$A$1:$BE$65536,47,FALSE)</f>
        <v>-2913.2300000000005</v>
      </c>
      <c r="AN274" s="32">
        <f>+VLOOKUP($E274,[2]ACP!$A$1:$BE$65536,48,FALSE)-VLOOKUP($A274,[2]ACP!$A$1:$BE$65536,48,FALSE)</f>
        <v>-5604.65</v>
      </c>
      <c r="AO274" s="32">
        <f>+VLOOKUP($E274,[2]ACP!$A$1:$BE$65536,56,FALSE)-VLOOKUP($A274,[2]ACP!$A$1:$BE$65536,56,FALSE)</f>
        <v>-1640.25</v>
      </c>
      <c r="AP274" s="32">
        <f>+VLOOKUP($E274,[2]ACP!$A$1:$BE$65536,57,FALSE)-VLOOKUP($A274,[2]ACP!$A$1:$BE$65536,57,FALSE)</f>
        <v>-4257.93</v>
      </c>
      <c r="AQ274" s="32">
        <v>121.43</v>
      </c>
      <c r="AR274" s="32">
        <f>+VLOOKUP($E274,[2]ACP!$A$1:$BE$65536,53,FALSE)-VLOOKUP($A274,[2]ACP!$A$1:$BE$65536,53,FALSE)</f>
        <v>-95.259999999999991</v>
      </c>
      <c r="AS274" s="32">
        <f>+VLOOKUP($E274,[2]ACP!$A$1:$BE$65536,25,FALSE)-VLOOKUP($A274,[2]ACP!$A$1:$BE$65536,25,FALSE)</f>
        <v>-1759.5719999999999</v>
      </c>
      <c r="AT274" s="32">
        <f>+VLOOKUP($E274,[2]ACP!$A$1:$BE$65536,19,FALSE)-VLOOKUP($A274,[2]ACP!$A$1:$BE$65536,19,FALSE)</f>
        <v>-4681.3680000000013</v>
      </c>
    </row>
    <row r="275" spans="1:46" x14ac:dyDescent="0.25">
      <c r="A275" s="64">
        <v>61759</v>
      </c>
      <c r="B275" s="64" t="str">
        <f>+VLOOKUP(A275,'[3]Congest May01-Oct01'!$A$1:$B$65536,2,FALSE)</f>
        <v>MILLWD</v>
      </c>
      <c r="C275" s="44" t="str">
        <f>+VLOOKUP(A275,[3]Congest!$A$1:$C$65536,3,FALSE)</f>
        <v>MILLWD</v>
      </c>
      <c r="D275" s="44"/>
      <c r="E275" s="64">
        <v>61760</v>
      </c>
      <c r="F275" s="64" t="str">
        <f>+VLOOKUP(E275,'[3]Congest May01-Oct01'!$A$1:$B$65536,2,FALSE)</f>
        <v>DUNWOD</v>
      </c>
      <c r="G275" s="44" t="str">
        <f>+VLOOKUP(E275,[3]Congest!$A$1:$C$65536,3,FALSE)</f>
        <v>DUNWOD</v>
      </c>
      <c r="H275" s="45">
        <v>30</v>
      </c>
      <c r="I275" s="9"/>
      <c r="J275" s="7"/>
      <c r="O275" s="59">
        <f>VLOOKUP($A275,'[3]Congest May00-Oct00'!$A$1:$I$65536,COLUMN('[3]Congest May00-Oct00'!D$1:D$65536),FALSE)-VLOOKUP($E275,'[3]Congest May00-Oct00'!$A$1:$I$65536,COLUMN('[3]Congest May00-Oct00'!D$1:D$65536),FALSE)</f>
        <v>92.640000000000327</v>
      </c>
      <c r="P275" s="32">
        <f>VLOOKUP($A275,'[3]Congest May00-Oct00'!$A$1:$I$65536,COLUMN('[3]Congest May00-Oct00'!E$1:E$65536),FALSE)-VLOOKUP($E275,'[3]Congest May00-Oct00'!$A$1:$I$65536,COLUMN('[3]Congest May00-Oct00'!E$1:E$65536),FALSE)</f>
        <v>913.0099999999984</v>
      </c>
      <c r="Q275" s="32">
        <f>VLOOKUP($A275,'[3]Congest May00-Oct00'!$A$1:$I$65536,COLUMN('[3]Congest May00-Oct00'!F$1:F$65536),FALSE)-VLOOKUP($E275,'[3]Congest May00-Oct00'!$A$1:$I$65536,COLUMN('[3]Congest May00-Oct00'!F$1:F$65536),FALSE)</f>
        <v>138.94000000000415</v>
      </c>
      <c r="R275" s="32">
        <f>VLOOKUP($A275,'[3]Congest May00-Oct00'!$A$1:$I$65536,COLUMN('[3]Congest May00-Oct00'!G$1:G$65536),FALSE)-VLOOKUP($E275,'[3]Congest May00-Oct00'!$A$1:$I$65536,COLUMN('[3]Congest May00-Oct00'!G$1:G$65536),FALSE)</f>
        <v>118.17000000000917</v>
      </c>
      <c r="S275" s="32">
        <f>VLOOKUP($A275,'[3]Congest May00-Oct00'!$A$1:$I$65536,COLUMN('[3]Congest May00-Oct00'!H$1:H$65536),FALSE)-VLOOKUP($E275,'[3]Congest May00-Oct00'!$A$1:$I$65536,COLUMN('[3]Congest May00-Oct00'!H$1:H$65536),FALSE)</f>
        <v>472.69000000000005</v>
      </c>
      <c r="T275" s="32">
        <f>VLOOKUP($A275,'[3]Congest May00-Oct00'!$A$1:$I$65536,COLUMN('[3]Congest May00-Oct00'!I$1:I$65536),FALSE)-VLOOKUP($E275,'[3]Congest May00-Oct00'!$A$1:$I$65536,COLUMN('[3]Congest May00-Oct00'!I$1:I$65536),FALSE)</f>
        <v>1774.3200000000002</v>
      </c>
      <c r="U275" s="32">
        <f>VLOOKUP($A275,'[3]Congest Nov00-Apr01'!$A$1:$I$65536,COLUMN('[3]Congest Nov00-Apr01'!D$1:D$65536),FALSE)-VLOOKUP($E275,'[3]Congest Nov00-Apr01'!$A$1:$I$65536,COLUMN('[3]Congest Nov00-Apr01'!D$1:D$65536),FALSE)</f>
        <v>25.480000000000018</v>
      </c>
      <c r="V275" s="32">
        <f>VLOOKUP($A275,'[3]Congest Nov00-Apr01'!$A$1:$I$65536,COLUMN('[3]Congest Nov00-Apr01'!E$1:E$65536),FALSE)-VLOOKUP($E275,'[3]Congest Nov00-Apr01'!$A$1:$I$65536,COLUMN('[3]Congest Nov00-Apr01'!E$1:E$65536),FALSE)</f>
        <v>373.43000000000029</v>
      </c>
      <c r="W275" s="32">
        <f>VLOOKUP($A275,'[3]Congest Nov00-Apr01'!$A$1:$I$65536,COLUMN('[3]Congest Nov00-Apr01'!F$1:F$65536),FALSE)-VLOOKUP($E275,'[3]Congest Nov00-Apr01'!$A$1:$I$65536,COLUMN('[3]Congest Nov00-Apr01'!F$1:F$65536),FALSE)</f>
        <v>35.219999999998436</v>
      </c>
      <c r="X275" s="32">
        <f>VLOOKUP($A275,'[3]Congest Nov00-Apr01'!$A$1:$I$65536,COLUMN('[3]Congest Nov00-Apr01'!G$1:G$65536),FALSE)-VLOOKUP($E275,'[3]Congest Nov00-Apr01'!$A$1:$I$65536,COLUMN('[3]Congest Nov00-Apr01'!G$1:G$65536),FALSE)</f>
        <v>24.379999999999882</v>
      </c>
      <c r="Y275" s="32">
        <f>VLOOKUP($A275,'[3]Congest Nov00-Apr01'!$A$1:$I$65536,COLUMN('[3]Congest Nov00-Apr01'!H$1:H$65536),FALSE)-VLOOKUP($E275,'[3]Congest Nov00-Apr01'!$A$1:$I$65536,COLUMN('[3]Congest Nov00-Apr01'!H$1:H$65536),FALSE)</f>
        <v>154.73000000000047</v>
      </c>
      <c r="Z275" s="32">
        <f>VLOOKUP($A275,'[3]Congest Nov00-Apr01'!$A$1:$I$65536,COLUMN('[3]Congest Nov00-Apr01'!I$1:I$65536),FALSE)-VLOOKUP($E275,'[3]Congest Nov00-Apr01'!$A$1:$I$65536,COLUMN('[3]Congest Nov00-Apr01'!I$1:I$65536),FALSE)</f>
        <v>169.5</v>
      </c>
      <c r="AA275" s="32">
        <f>VLOOKUP($A275,'[3]Congest May01-Oct01'!$A$1:$I$65536,COLUMN('[3]Congest May01-Oct01'!D$1:D$65536),FALSE)-VLOOKUP($E275,'[3]Congest May01-Oct01'!$A$1:$I$65536,COLUMN('[3]Congest May01-Oct01'!D$1:D$65536),FALSE)</f>
        <v>794.89000000000033</v>
      </c>
      <c r="AB275" s="32">
        <f>VLOOKUP($A275,'[3]Congest May01-Oct01'!$A$1:$I$65536,COLUMN('[3]Congest May01-Oct01'!E$1:E$65536),FALSE)-VLOOKUP($E275,'[3]Congest May01-Oct01'!$A$1:$I$65536,COLUMN('[3]Congest May01-Oct01'!E$1:E$65536),FALSE)</f>
        <v>314.17000000000053</v>
      </c>
      <c r="AC275" s="32">
        <f>VLOOKUP($A275,'[3]Congest May01-Oct01'!$A$1:$I$65536,COLUMN('[3]Congest May01-Oct01'!F$1:F$65536),FALSE)-VLOOKUP($E275,'[3]Congest May01-Oct01'!$A$1:$I$65536,COLUMN('[3]Congest May01-Oct01'!F$1:F$65536),FALSE)</f>
        <v>113.94999999999936</v>
      </c>
      <c r="AD275" s="32">
        <f>VLOOKUP($A275,'[3]Congest May01-Oct01'!$A$1:$I$65536,COLUMN('[3]Congest May01-Oct01'!G$1:G$65536),FALSE)-VLOOKUP($E275,'[3]Congest May01-Oct01'!$A$1:$I$65536,COLUMN('[3]Congest May01-Oct01'!G$1:G$65536),FALSE)</f>
        <v>-37.350000000000136</v>
      </c>
      <c r="AE275" s="19">
        <f>VLOOKUP($A275,'[3]Congest May01-Oct01'!$A$1:$I$65536,COLUMN('[3]Congest May01-Oct01'!H$1:H$65536),FALSE)-VLOOKUP($E275,'[3]Congest May01-Oct01'!$A$1:$I$65536,COLUMN('[3]Congest May01-Oct01'!H$1:H$65536),FALSE)</f>
        <v>-31.70999999999998</v>
      </c>
      <c r="AF275" s="19">
        <f>VLOOKUP($A275,'[3]Congest May01-Oct01'!$A$1:$I$65536,COLUMN('[3]Congest May01-Oct01'!I$1:I$65536),FALSE)-VLOOKUP($E275,'[3]Congest May01-Oct01'!$A$1:$I$65536,COLUMN('[3]Congest May01-Oct01'!I$1:I$65536),FALSE)</f>
        <v>-2.830000000000001</v>
      </c>
      <c r="AG275" s="34">
        <f t="shared" si="30"/>
        <v>4215.409999999998</v>
      </c>
      <c r="AI275" s="34">
        <f t="shared" si="29"/>
        <v>749</v>
      </c>
      <c r="AJ275" s="32">
        <f t="shared" si="25"/>
        <v>4215.409999999998</v>
      </c>
      <c r="AK275" s="32">
        <f t="shared" si="31"/>
        <v>3466.409999999998</v>
      </c>
      <c r="AL275" s="32"/>
      <c r="AM275" s="32">
        <f>+VLOOKUP($E275,[2]ACP!$A$1:$BE$65536,47,FALSE)-VLOOKUP($A275,[2]ACP!$A$1:$BE$65536,47,FALSE)</f>
        <v>614.63999999999942</v>
      </c>
      <c r="AN275" s="32">
        <f>+VLOOKUP($E275,[2]ACP!$A$1:$BE$65536,48,FALSE)-VLOOKUP($A275,[2]ACP!$A$1:$BE$65536,48,FALSE)</f>
        <v>664.02999999999884</v>
      </c>
      <c r="AO275" s="32">
        <f>+VLOOKUP($E275,[2]ACP!$A$1:$BE$65536,56,FALSE)-VLOOKUP($A275,[2]ACP!$A$1:$BE$65536,56,FALSE)</f>
        <v>749</v>
      </c>
      <c r="AP275" s="32">
        <f>+VLOOKUP($E275,[2]ACP!$A$1:$BE$65536,57,FALSE)-VLOOKUP($A275,[2]ACP!$A$1:$BE$65536,57,FALSE)</f>
        <v>1533.2900000000081</v>
      </c>
      <c r="AQ275" s="32">
        <v>472.69</v>
      </c>
      <c r="AR275" s="32">
        <f>+VLOOKUP($E275,[2]ACP!$A$1:$BE$65536,53,FALSE)-VLOOKUP($A275,[2]ACP!$A$1:$BE$65536,53,FALSE)</f>
        <v>34.929999999999836</v>
      </c>
      <c r="AS275" s="32">
        <f>+VLOOKUP($E275,[2]ACP!$A$1:$BE$65536,25,FALSE)-VLOOKUP($A275,[2]ACP!$A$1:$BE$65536,25,FALSE)</f>
        <v>76.128000000004249</v>
      </c>
      <c r="AT275" s="32">
        <f>+VLOOKUP($E275,[2]ACP!$A$1:$BE$65536,19,FALSE)-VLOOKUP($A275,[2]ACP!$A$1:$BE$65536,19,FALSE)</f>
        <v>-1410.2999999999956</v>
      </c>
    </row>
    <row r="276" spans="1:46" x14ac:dyDescent="0.25">
      <c r="A276" s="48">
        <v>61760</v>
      </c>
      <c r="B276" s="65" t="str">
        <f>+VLOOKUP(A276,'[3]Congest May01-Oct01'!$A$1:$B$65536,2,FALSE)</f>
        <v>DUNWOD</v>
      </c>
      <c r="C276" s="48" t="str">
        <f>+VLOOKUP(A276,[3]Congest!$A$1:$C$65536,3,FALSE)</f>
        <v>DUNWOD</v>
      </c>
      <c r="D276" s="48"/>
      <c r="E276" s="65">
        <v>61761</v>
      </c>
      <c r="F276" s="65" t="str">
        <f>+VLOOKUP(E276,'[3]Congest May01-Oct01'!$A$1:$B$65536,2,FALSE)</f>
        <v>N.Y.C.</v>
      </c>
      <c r="G276" s="48" t="str">
        <f>+VLOOKUP(E276,[3]Congest!$A$1:$C$65536,3,FALSE)</f>
        <v>N.Y.C.</v>
      </c>
      <c r="H276" s="49">
        <v>4</v>
      </c>
      <c r="I276" s="9"/>
      <c r="J276" s="7"/>
      <c r="O276" s="59">
        <f>VLOOKUP($A276,'[3]Congest May00-Oct00'!$A$1:$I$65536,COLUMN('[3]Congest May00-Oct00'!D$1:D$65536),FALSE)-VLOOKUP($E276,'[3]Congest May00-Oct00'!$A$1:$I$65536,COLUMN('[3]Congest May00-Oct00'!D$1:D$65536),FALSE)</f>
        <v>380.54000000000087</v>
      </c>
      <c r="P276" s="32">
        <f>VLOOKUP($A276,'[3]Congest May00-Oct00'!$A$1:$I$65536,COLUMN('[3]Congest May00-Oct00'!E$1:E$65536),FALSE)-VLOOKUP($E276,'[3]Congest May00-Oct00'!$A$1:$I$65536,COLUMN('[3]Congest May00-Oct00'!E$1:E$65536),FALSE)</f>
        <v>395.17000000000189</v>
      </c>
      <c r="Q276" s="32">
        <f>VLOOKUP($A276,'[3]Congest May00-Oct00'!$A$1:$I$65536,COLUMN('[3]Congest May00-Oct00'!F$1:F$65536),FALSE)-VLOOKUP($E276,'[3]Congest May00-Oct00'!$A$1:$I$65536,COLUMN('[3]Congest May00-Oct00'!F$1:F$65536),FALSE)</f>
        <v>421.21999999999935</v>
      </c>
      <c r="R276" s="32">
        <f>VLOOKUP($A276,'[3]Congest May00-Oct00'!$A$1:$I$65536,COLUMN('[3]Congest May00-Oct00'!G$1:G$65536),FALSE)-VLOOKUP($E276,'[3]Congest May00-Oct00'!$A$1:$I$65536,COLUMN('[3]Congest May00-Oct00'!G$1:G$65536),FALSE)</f>
        <v>1065.5099999999948</v>
      </c>
      <c r="S276" s="32">
        <f>VLOOKUP($A276,'[3]Congest May00-Oct00'!$A$1:$I$65536,COLUMN('[3]Congest May00-Oct00'!H$1:H$65536),FALSE)-VLOOKUP($E276,'[3]Congest May00-Oct00'!$A$1:$I$65536,COLUMN('[3]Congest May00-Oct00'!H$1:H$65536),FALSE)</f>
        <v>765.56000000000085</v>
      </c>
      <c r="T276" s="32">
        <f>VLOOKUP($A276,'[3]Congest May00-Oct00'!$A$1:$I$65536,COLUMN('[3]Congest May00-Oct00'!I$1:I$65536),FALSE)-VLOOKUP($E276,'[3]Congest May00-Oct00'!$A$1:$I$65536,COLUMN('[3]Congest May00-Oct00'!I$1:I$65536),FALSE)</f>
        <v>-7.6900000000000546</v>
      </c>
      <c r="U276" s="32">
        <f>VLOOKUP($A276,'[3]Congest Nov00-Apr01'!$A$1:$I$65536,COLUMN('[3]Congest Nov00-Apr01'!D$1:D$65536),FALSE)-VLOOKUP($E276,'[3]Congest Nov00-Apr01'!$A$1:$I$65536,COLUMN('[3]Congest Nov00-Apr01'!D$1:D$65536),FALSE)</f>
        <v>289.48</v>
      </c>
      <c r="V276" s="32">
        <f>VLOOKUP($A276,'[3]Congest Nov00-Apr01'!$A$1:$I$65536,COLUMN('[3]Congest Nov00-Apr01'!E$1:E$65536),FALSE)-VLOOKUP($E276,'[3]Congest Nov00-Apr01'!$A$1:$I$65536,COLUMN('[3]Congest Nov00-Apr01'!E$1:E$65536),FALSE)</f>
        <v>2497.2999999999997</v>
      </c>
      <c r="W276" s="32">
        <f>VLOOKUP($A276,'[3]Congest Nov00-Apr01'!$A$1:$I$65536,COLUMN('[3]Congest Nov00-Apr01'!F$1:F$65536),FALSE)-VLOOKUP($E276,'[3]Congest Nov00-Apr01'!$A$1:$I$65536,COLUMN('[3]Congest Nov00-Apr01'!F$1:F$65536),FALSE)</f>
        <v>484.79999999999927</v>
      </c>
      <c r="X276" s="32">
        <f>VLOOKUP($A276,'[3]Congest Nov00-Apr01'!$A$1:$I$65536,COLUMN('[3]Congest Nov00-Apr01'!G$1:G$65536),FALSE)-VLOOKUP($E276,'[3]Congest Nov00-Apr01'!$A$1:$I$65536,COLUMN('[3]Congest Nov00-Apr01'!G$1:G$65536),FALSE)</f>
        <v>1723.4299999999994</v>
      </c>
      <c r="Y276" s="32">
        <f>VLOOKUP($A276,'[3]Congest Nov00-Apr01'!$A$1:$I$65536,COLUMN('[3]Congest Nov00-Apr01'!H$1:H$65536),FALSE)-VLOOKUP($E276,'[3]Congest Nov00-Apr01'!$A$1:$I$65536,COLUMN('[3]Congest Nov00-Apr01'!H$1:H$65536),FALSE)</f>
        <v>3330.7799999999988</v>
      </c>
      <c r="Z276" s="32">
        <f>VLOOKUP($A276,'[3]Congest Nov00-Apr01'!$A$1:$I$65536,COLUMN('[3]Congest Nov00-Apr01'!I$1:I$65536),FALSE)-VLOOKUP($E276,'[3]Congest Nov00-Apr01'!$A$1:$I$65536,COLUMN('[3]Congest Nov00-Apr01'!I$1:I$65536),FALSE)</f>
        <v>4910.1800000000021</v>
      </c>
      <c r="AA276" s="32">
        <f>VLOOKUP($A276,'[3]Congest May01-Oct01'!$A$1:$I$65536,COLUMN('[3]Congest May01-Oct01'!D$1:D$65536),FALSE)-VLOOKUP($E276,'[3]Congest May01-Oct01'!$A$1:$I$65536,COLUMN('[3]Congest May01-Oct01'!D$1:D$65536),FALSE)</f>
        <v>1476.3100000000009</v>
      </c>
      <c r="AB276" s="32">
        <f>VLOOKUP($A276,'[3]Congest May01-Oct01'!$A$1:$I$65536,COLUMN('[3]Congest May01-Oct01'!E$1:E$65536),FALSE)-VLOOKUP($E276,'[3]Congest May01-Oct01'!$A$1:$I$65536,COLUMN('[3]Congest May01-Oct01'!E$1:E$65536),FALSE)</f>
        <v>3650.4699999999993</v>
      </c>
      <c r="AC276" s="32">
        <f>VLOOKUP($A276,'[3]Congest May01-Oct01'!$A$1:$I$65536,COLUMN('[3]Congest May01-Oct01'!F$1:F$65536),FALSE)-VLOOKUP($E276,'[3]Congest May01-Oct01'!$A$1:$I$65536,COLUMN('[3]Congest May01-Oct01'!F$1:F$65536),FALSE)</f>
        <v>2824.9600000000009</v>
      </c>
      <c r="AD276" s="32">
        <f>VLOOKUP($A276,'[3]Congest May01-Oct01'!$A$1:$I$65536,COLUMN('[3]Congest May01-Oct01'!G$1:G$65536),FALSE)-VLOOKUP($E276,'[3]Congest May01-Oct01'!$A$1:$I$65536,COLUMN('[3]Congest May01-Oct01'!G$1:G$65536),FALSE)</f>
        <v>1468.24</v>
      </c>
      <c r="AE276" s="19">
        <f>VLOOKUP($A276,'[3]Congest May01-Oct01'!$A$1:$I$65536,COLUMN('[3]Congest May01-Oct01'!H$1:H$65536),FALSE)-VLOOKUP($E276,'[3]Congest May01-Oct01'!$A$1:$I$65536,COLUMN('[3]Congest May01-Oct01'!H$1:H$65536),FALSE)</f>
        <v>660.33999999999992</v>
      </c>
      <c r="AF276" s="19">
        <f>VLOOKUP($A276,'[3]Congest May01-Oct01'!$A$1:$I$65536,COLUMN('[3]Congest May01-Oct01'!I$1:I$65536),FALSE)-VLOOKUP($E276,'[3]Congest May01-Oct01'!$A$1:$I$65536,COLUMN('[3]Congest May01-Oct01'!I$1:I$65536),FALSE)</f>
        <v>221.87</v>
      </c>
      <c r="AG276" s="34">
        <f t="shared" si="30"/>
        <v>23413.820000000003</v>
      </c>
      <c r="AI276" s="34">
        <f>+AP276</f>
        <v>33988.800000000003</v>
      </c>
      <c r="AJ276" s="32">
        <f>2*AG276</f>
        <v>46827.640000000007</v>
      </c>
      <c r="AK276" s="32">
        <f t="shared" si="31"/>
        <v>12838.840000000004</v>
      </c>
      <c r="AL276" s="32"/>
      <c r="AM276" s="32">
        <f>+VLOOKUP($E276,[2]ACP!$A$1:$BE$65536,47,FALSE)-VLOOKUP($A276,[2]ACP!$A$1:$BE$65536,47,FALSE)</f>
        <v>22776</v>
      </c>
      <c r="AN276" s="32">
        <f>+VLOOKUP($E276,[2]ACP!$A$1:$BE$65536,48,FALSE)-VLOOKUP($A276,[2]ACP!$A$1:$BE$65536,48,FALSE)</f>
        <v>55363.200000000012</v>
      </c>
      <c r="AO276" s="32">
        <f>+VLOOKUP($E276,[2]ACP!$A$1:$BE$65536,56,FALSE)-VLOOKUP($A276,[2]ACP!$A$1:$BE$65536,56,FALSE)</f>
        <v>24778.769999999997</v>
      </c>
      <c r="AP276" s="32">
        <f>+VLOOKUP($E276,[2]ACP!$A$1:$BE$65536,57,FALSE)-VLOOKUP($A276,[2]ACP!$A$1:$BE$65536,57,FALSE)</f>
        <v>33988.800000000003</v>
      </c>
      <c r="AQ276" s="32">
        <v>765.56000000000085</v>
      </c>
      <c r="AR276" s="32">
        <f>+VLOOKUP($E276,[2]ACP!$A$1:$BE$65536,53,FALSE)-VLOOKUP($A276,[2]ACP!$A$1:$BE$65536,53,FALSE)</f>
        <v>2368.2599999999998</v>
      </c>
      <c r="AS276" s="32">
        <f>+VLOOKUP($E276,[2]ACP!$A$1:$BE$65536,25,FALSE)-VLOOKUP($A276,[2]ACP!$A$1:$BE$65536,25,FALSE)</f>
        <v>7484.1479999999938</v>
      </c>
      <c r="AT276" s="32">
        <f>+VLOOKUP($E276,[2]ACP!$A$1:$BE$65536,19,FALSE)-VLOOKUP($A276,[2]ACP!$A$1:$BE$65536,19,FALSE)</f>
        <v>5897.8919999999853</v>
      </c>
    </row>
    <row r="277" spans="1:46" x14ac:dyDescent="0.25">
      <c r="A277" s="64">
        <v>61845</v>
      </c>
      <c r="B277" s="64" t="str">
        <f>+VLOOKUP(A277,'[3]Congest May01-Oct01'!$A$1:$B$65536,2,FALSE)</f>
        <v>NPX</v>
      </c>
      <c r="C277" s="44" t="str">
        <f>+VLOOKUP(A277,[3]Congest!$A$1:$C$65536,3,FALSE)</f>
        <v>NPX</v>
      </c>
      <c r="D277" s="44"/>
      <c r="E277" s="64">
        <v>61758</v>
      </c>
      <c r="F277" s="64" t="str">
        <f>+VLOOKUP(E277,'[3]Congest May01-Oct01'!$A$1:$B$65536,2,FALSE)</f>
        <v>HUD VL</v>
      </c>
      <c r="G277" s="44" t="str">
        <f>+VLOOKUP(E277,[3]Congest!$A$1:$C$65536,3,FALSE)</f>
        <v>HUD VL</v>
      </c>
      <c r="H277" s="45">
        <v>13</v>
      </c>
      <c r="I277" s="9"/>
      <c r="J277" s="7"/>
      <c r="O277" s="59">
        <f>VLOOKUP($A277,'[3]Congest May00-Oct00'!$A$1:$I$65536,COLUMN('[3]Congest May00-Oct00'!D$1:D$65536),FALSE)-VLOOKUP($E277,'[3]Congest May00-Oct00'!$A$1:$I$65536,COLUMN('[3]Congest May00-Oct00'!D$1:D$65536),FALSE)</f>
        <v>-989.84000000000015</v>
      </c>
      <c r="P277" s="32">
        <f>VLOOKUP($A277,'[3]Congest May00-Oct00'!$A$1:$I$65536,COLUMN('[3]Congest May00-Oct00'!E$1:E$65536),FALSE)-VLOOKUP($E277,'[3]Congest May00-Oct00'!$A$1:$I$65536,COLUMN('[3]Congest May00-Oct00'!E$1:E$65536),FALSE)</f>
        <v>-2071.59</v>
      </c>
      <c r="Q277" s="32">
        <f>VLOOKUP($A277,'[3]Congest May00-Oct00'!$A$1:$I$65536,COLUMN('[3]Congest May00-Oct00'!F$1:F$65536),FALSE)-VLOOKUP($E277,'[3]Congest May00-Oct00'!$A$1:$I$65536,COLUMN('[3]Congest May00-Oct00'!F$1:F$65536),FALSE)</f>
        <v>-794.64000000000306</v>
      </c>
      <c r="R277" s="32">
        <f>VLOOKUP($A277,'[3]Congest May00-Oct00'!$A$1:$I$65536,COLUMN('[3]Congest May00-Oct00'!G$1:G$65536),FALSE)-VLOOKUP($E277,'[3]Congest May00-Oct00'!$A$1:$I$65536,COLUMN('[3]Congest May00-Oct00'!G$1:G$65536),FALSE)</f>
        <v>1244.4600000000009</v>
      </c>
      <c r="S277" s="32">
        <f>VLOOKUP($A277,'[3]Congest May00-Oct00'!$A$1:$I$65536,COLUMN('[3]Congest May00-Oct00'!H$1:H$65536),FALSE)-VLOOKUP($E277,'[3]Congest May00-Oct00'!$A$1:$I$65536,COLUMN('[3]Congest May00-Oct00'!H$1:H$65536),FALSE)</f>
        <v>-192.12000000000126</v>
      </c>
      <c r="T277" s="32">
        <f>VLOOKUP($A277,'[3]Congest May00-Oct00'!$A$1:$I$65536,COLUMN('[3]Congest May00-Oct00'!I$1:I$65536),FALSE)-VLOOKUP($E277,'[3]Congest May00-Oct00'!$A$1:$I$65536,COLUMN('[3]Congest May00-Oct00'!I$1:I$65536),FALSE)</f>
        <v>-904.90999999999985</v>
      </c>
      <c r="U277" s="32">
        <f>VLOOKUP($A277,'[3]Congest Nov00-Apr01'!$A$1:$I$65536,COLUMN('[3]Congest Nov00-Apr01'!D$1:D$65536),FALSE)-VLOOKUP($E277,'[3]Congest Nov00-Apr01'!$A$1:$I$65536,COLUMN('[3]Congest Nov00-Apr01'!D$1:D$65536),FALSE)</f>
        <v>-461.28999999999951</v>
      </c>
      <c r="V277" s="32">
        <f>VLOOKUP($A277,'[3]Congest Nov00-Apr01'!$A$1:$I$65536,COLUMN('[3]Congest Nov00-Apr01'!E$1:E$65536),FALSE)-VLOOKUP($E277,'[3]Congest Nov00-Apr01'!$A$1:$I$65536,COLUMN('[3]Congest Nov00-Apr01'!E$1:E$65536),FALSE)</f>
        <v>-189.82000000000011</v>
      </c>
      <c r="W277" s="32">
        <f>VLOOKUP($A277,'[3]Congest Nov00-Apr01'!$A$1:$I$65536,COLUMN('[3]Congest Nov00-Apr01'!F$1:F$65536),FALSE)-VLOOKUP($E277,'[3]Congest Nov00-Apr01'!$A$1:$I$65536,COLUMN('[3]Congest Nov00-Apr01'!F$1:F$65536),FALSE)</f>
        <v>-488.69999999999936</v>
      </c>
      <c r="X277" s="32">
        <f>VLOOKUP($A277,'[3]Congest Nov00-Apr01'!$A$1:$I$65536,COLUMN('[3]Congest Nov00-Apr01'!G$1:G$65536),FALSE)-VLOOKUP($E277,'[3]Congest Nov00-Apr01'!$A$1:$I$65536,COLUMN('[3]Congest Nov00-Apr01'!G$1:G$65536),FALSE)</f>
        <v>-683.19000000000074</v>
      </c>
      <c r="Y277" s="32">
        <f>VLOOKUP($A277,'[3]Congest Nov00-Apr01'!$A$1:$I$65536,COLUMN('[3]Congest Nov00-Apr01'!H$1:H$65536),FALSE)-VLOOKUP($E277,'[3]Congest Nov00-Apr01'!$A$1:$I$65536,COLUMN('[3]Congest Nov00-Apr01'!H$1:H$65536),FALSE)</f>
        <v>-649.38999999999987</v>
      </c>
      <c r="Z277" s="32">
        <f>VLOOKUP($A277,'[3]Congest Nov00-Apr01'!$A$1:$I$65536,COLUMN('[3]Congest Nov00-Apr01'!I$1:I$65536),FALSE)-VLOOKUP($E277,'[3]Congest Nov00-Apr01'!$A$1:$I$65536,COLUMN('[3]Congest Nov00-Apr01'!I$1:I$65536),FALSE)</f>
        <v>-842.9100000000002</v>
      </c>
      <c r="AA277" s="32">
        <f>VLOOKUP($A277,'[3]Congest May01-Oct01'!$A$1:$I$65536,COLUMN('[3]Congest May01-Oct01'!D$1:D$65536),FALSE)-VLOOKUP($E277,'[3]Congest May01-Oct01'!$A$1:$I$65536,COLUMN('[3]Congest May01-Oct01'!D$1:D$65536),FALSE)</f>
        <v>-601.52999999999884</v>
      </c>
      <c r="AB277" s="32">
        <f>VLOOKUP($A277,'[3]Congest May01-Oct01'!$A$1:$I$65536,COLUMN('[3]Congest May01-Oct01'!E$1:E$65536),FALSE)-VLOOKUP($E277,'[3]Congest May01-Oct01'!$A$1:$I$65536,COLUMN('[3]Congest May01-Oct01'!E$1:E$65536),FALSE)</f>
        <v>1715.6299999999997</v>
      </c>
      <c r="AC277" s="32">
        <f>VLOOKUP($A277,'[3]Congest May01-Oct01'!$A$1:$I$65536,COLUMN('[3]Congest May01-Oct01'!F$1:F$65536),FALSE)-VLOOKUP($E277,'[3]Congest May01-Oct01'!$A$1:$I$65536,COLUMN('[3]Congest May01-Oct01'!F$1:F$65536),FALSE)</f>
        <v>761.81999999999971</v>
      </c>
      <c r="AD277" s="32">
        <f>VLOOKUP($A277,'[3]Congest May01-Oct01'!$A$1:$I$65536,COLUMN('[3]Congest May01-Oct01'!G$1:G$65536),FALSE)-VLOOKUP($E277,'[3]Congest May01-Oct01'!$A$1:$I$65536,COLUMN('[3]Congest May01-Oct01'!G$1:G$65536),FALSE)</f>
        <v>26.519999999999527</v>
      </c>
      <c r="AE277" s="19">
        <f>VLOOKUP($A277,'[3]Congest May01-Oct01'!$A$1:$I$65536,COLUMN('[3]Congest May01-Oct01'!H$1:H$65536),FALSE)-VLOOKUP($E277,'[3]Congest May01-Oct01'!$A$1:$I$65536,COLUMN('[3]Congest May01-Oct01'!H$1:H$65536),FALSE)</f>
        <v>14.039999999999992</v>
      </c>
      <c r="AF277" s="19">
        <f>VLOOKUP($A277,'[3]Congest May01-Oct01'!$A$1:$I$65536,COLUMN('[3]Congest May01-Oct01'!I$1:I$65536),FALSE)-VLOOKUP($E277,'[3]Congest May01-Oct01'!$A$1:$I$65536,COLUMN('[3]Congest May01-Oct01'!I$1:I$65536),FALSE)</f>
        <v>194.05</v>
      </c>
      <c r="AG277" s="34">
        <f t="shared" si="30"/>
        <v>-2509.8900000000008</v>
      </c>
      <c r="AI277" s="34">
        <f t="shared" si="29"/>
        <v>4467.6000000000058</v>
      </c>
      <c r="AJ277" s="32">
        <f t="shared" si="25"/>
        <v>-2509.8900000000008</v>
      </c>
      <c r="AK277" s="32">
        <f t="shared" si="31"/>
        <v>-6977.4900000000071</v>
      </c>
      <c r="AL277" s="32"/>
      <c r="AM277" s="32">
        <f>+VLOOKUP($E277,[2]ACP!$A$1:$BE$65536,47,FALSE)-VLOOKUP($A277,[2]ACP!$A$1:$BE$65536,47,FALSE)</f>
        <v>-1051.2000000000044</v>
      </c>
      <c r="AN277" s="32">
        <f>+VLOOKUP($E277,[2]ACP!$A$1:$BE$65536,48,FALSE)-VLOOKUP($A277,[2]ACP!$A$1:$BE$65536,48,FALSE)</f>
        <v>-12701.550000000003</v>
      </c>
      <c r="AO277" s="32">
        <f>+VLOOKUP($E277,[2]ACP!$A$1:$BE$65536,56,FALSE)-VLOOKUP($A277,[2]ACP!$A$1:$BE$65536,56,FALSE)</f>
        <v>4467.6000000000058</v>
      </c>
      <c r="AP277" s="32">
        <f>+VLOOKUP($E277,[2]ACP!$A$1:$BE$65536,57,FALSE)-VLOOKUP($A277,[2]ACP!$A$1:$BE$65536,57,FALSE)</f>
        <v>4730.3999999999942</v>
      </c>
      <c r="AQ277" s="32">
        <v>-192.12000000000126</v>
      </c>
      <c r="AR277" s="32">
        <f>+VLOOKUP($E277,[2]ACP!$A$1:$BE$65536,53,FALSE)-VLOOKUP($A277,[2]ACP!$A$1:$BE$65536,53,FALSE)</f>
        <v>374.40000000000009</v>
      </c>
      <c r="AS277" s="32">
        <f>+VLOOKUP($E277,[2]ACP!$A$1:$BE$65536,25,FALSE)-VLOOKUP($A277,[2]ACP!$A$1:$BE$65536,25,FALSE)</f>
        <v>-3876.648000000001</v>
      </c>
      <c r="AT277" s="32">
        <f>+VLOOKUP($E277,[2]ACP!$A$1:$BE$65536,19,FALSE)-VLOOKUP($A277,[2]ACP!$A$1:$BE$65536,19,FALSE)</f>
        <v>-5145.3240000000224</v>
      </c>
    </row>
    <row r="278" spans="1:46" x14ac:dyDescent="0.25">
      <c r="A278" s="48">
        <v>61845</v>
      </c>
      <c r="B278" s="65" t="str">
        <f>+VLOOKUP(A278,'[3]Congest May01-Oct01'!$A$1:$B$65536,2,FALSE)</f>
        <v>NPX</v>
      </c>
      <c r="C278" s="48" t="str">
        <f>+VLOOKUP(A278,[3]Congest!$A$1:$C$65536,3,FALSE)</f>
        <v>NPX</v>
      </c>
      <c r="D278" s="48"/>
      <c r="E278" s="65">
        <v>61758</v>
      </c>
      <c r="F278" s="65" t="str">
        <f>+VLOOKUP(E278,'[3]Congest May01-Oct01'!$A$1:$B$65536,2,FALSE)</f>
        <v>HUD VL</v>
      </c>
      <c r="G278" s="48" t="str">
        <f>+VLOOKUP(E278,[3]Congest!$A$1:$C$65536,3,FALSE)</f>
        <v>HUD VL</v>
      </c>
      <c r="H278" s="49">
        <v>6</v>
      </c>
      <c r="I278" s="9"/>
      <c r="J278" s="7"/>
      <c r="O278" s="59">
        <f>VLOOKUP($A278,'[3]Congest May00-Oct00'!$A$1:$I$65536,COLUMN('[3]Congest May00-Oct00'!D$1:D$65536),FALSE)-VLOOKUP($E278,'[3]Congest May00-Oct00'!$A$1:$I$65536,COLUMN('[3]Congest May00-Oct00'!D$1:D$65536),FALSE)</f>
        <v>-989.84000000000015</v>
      </c>
      <c r="P278" s="32">
        <f>VLOOKUP($A278,'[3]Congest May00-Oct00'!$A$1:$I$65536,COLUMN('[3]Congest May00-Oct00'!E$1:E$65536),FALSE)-VLOOKUP($E278,'[3]Congest May00-Oct00'!$A$1:$I$65536,COLUMN('[3]Congest May00-Oct00'!E$1:E$65536),FALSE)</f>
        <v>-2071.59</v>
      </c>
      <c r="Q278" s="32">
        <f>VLOOKUP($A278,'[3]Congest May00-Oct00'!$A$1:$I$65536,COLUMN('[3]Congest May00-Oct00'!F$1:F$65536),FALSE)-VLOOKUP($E278,'[3]Congest May00-Oct00'!$A$1:$I$65536,COLUMN('[3]Congest May00-Oct00'!F$1:F$65536),FALSE)</f>
        <v>-794.64000000000306</v>
      </c>
      <c r="R278" s="32">
        <f>VLOOKUP($A278,'[3]Congest May00-Oct00'!$A$1:$I$65536,COLUMN('[3]Congest May00-Oct00'!G$1:G$65536),FALSE)-VLOOKUP($E278,'[3]Congest May00-Oct00'!$A$1:$I$65536,COLUMN('[3]Congest May00-Oct00'!G$1:G$65536),FALSE)</f>
        <v>1244.4600000000009</v>
      </c>
      <c r="S278" s="32">
        <f>VLOOKUP($A278,'[3]Congest May00-Oct00'!$A$1:$I$65536,COLUMN('[3]Congest May00-Oct00'!H$1:H$65536),FALSE)-VLOOKUP($E278,'[3]Congest May00-Oct00'!$A$1:$I$65536,COLUMN('[3]Congest May00-Oct00'!H$1:H$65536),FALSE)</f>
        <v>-192.12000000000126</v>
      </c>
      <c r="T278" s="32">
        <f>VLOOKUP($A278,'[3]Congest May00-Oct00'!$A$1:$I$65536,COLUMN('[3]Congest May00-Oct00'!I$1:I$65536),FALSE)-VLOOKUP($E278,'[3]Congest May00-Oct00'!$A$1:$I$65536,COLUMN('[3]Congest May00-Oct00'!I$1:I$65536),FALSE)</f>
        <v>-904.90999999999985</v>
      </c>
      <c r="U278" s="32">
        <f>VLOOKUP($A278,'[3]Congest Nov00-Apr01'!$A$1:$I$65536,COLUMN('[3]Congest Nov00-Apr01'!D$1:D$65536),FALSE)-VLOOKUP($E278,'[3]Congest Nov00-Apr01'!$A$1:$I$65536,COLUMN('[3]Congest Nov00-Apr01'!D$1:D$65536),FALSE)</f>
        <v>-461.28999999999951</v>
      </c>
      <c r="V278" s="32">
        <f>VLOOKUP($A278,'[3]Congest Nov00-Apr01'!$A$1:$I$65536,COLUMN('[3]Congest Nov00-Apr01'!E$1:E$65536),FALSE)-VLOOKUP($E278,'[3]Congest Nov00-Apr01'!$A$1:$I$65536,COLUMN('[3]Congest Nov00-Apr01'!E$1:E$65536),FALSE)</f>
        <v>-189.82000000000011</v>
      </c>
      <c r="W278" s="32">
        <f>VLOOKUP($A278,'[3]Congest Nov00-Apr01'!$A$1:$I$65536,COLUMN('[3]Congest Nov00-Apr01'!F$1:F$65536),FALSE)-VLOOKUP($E278,'[3]Congest Nov00-Apr01'!$A$1:$I$65536,COLUMN('[3]Congest Nov00-Apr01'!F$1:F$65536),FALSE)</f>
        <v>-488.69999999999936</v>
      </c>
      <c r="X278" s="32">
        <f>VLOOKUP($A278,'[3]Congest Nov00-Apr01'!$A$1:$I$65536,COLUMN('[3]Congest Nov00-Apr01'!G$1:G$65536),FALSE)-VLOOKUP($E278,'[3]Congest Nov00-Apr01'!$A$1:$I$65536,COLUMN('[3]Congest Nov00-Apr01'!G$1:G$65536),FALSE)</f>
        <v>-683.19000000000074</v>
      </c>
      <c r="Y278" s="32">
        <f>VLOOKUP($A278,'[3]Congest Nov00-Apr01'!$A$1:$I$65536,COLUMN('[3]Congest Nov00-Apr01'!H$1:H$65536),FALSE)-VLOOKUP($E278,'[3]Congest Nov00-Apr01'!$A$1:$I$65536,COLUMN('[3]Congest Nov00-Apr01'!H$1:H$65536),FALSE)</f>
        <v>-649.38999999999987</v>
      </c>
      <c r="Z278" s="32">
        <f>VLOOKUP($A278,'[3]Congest Nov00-Apr01'!$A$1:$I$65536,COLUMN('[3]Congest Nov00-Apr01'!I$1:I$65536),FALSE)-VLOOKUP($E278,'[3]Congest Nov00-Apr01'!$A$1:$I$65536,COLUMN('[3]Congest Nov00-Apr01'!I$1:I$65536),FALSE)</f>
        <v>-842.9100000000002</v>
      </c>
      <c r="AA278" s="32">
        <f>VLOOKUP($A278,'[3]Congest May01-Oct01'!$A$1:$I$65536,COLUMN('[3]Congest May01-Oct01'!D$1:D$65536),FALSE)-VLOOKUP($E278,'[3]Congest May01-Oct01'!$A$1:$I$65536,COLUMN('[3]Congest May01-Oct01'!D$1:D$65536),FALSE)</f>
        <v>-601.52999999999884</v>
      </c>
      <c r="AB278" s="32">
        <f>VLOOKUP($A278,'[3]Congest May01-Oct01'!$A$1:$I$65536,COLUMN('[3]Congest May01-Oct01'!E$1:E$65536),FALSE)-VLOOKUP($E278,'[3]Congest May01-Oct01'!$A$1:$I$65536,COLUMN('[3]Congest May01-Oct01'!E$1:E$65536),FALSE)</f>
        <v>1715.6299999999997</v>
      </c>
      <c r="AC278" s="32">
        <f>VLOOKUP($A278,'[3]Congest May01-Oct01'!$A$1:$I$65536,COLUMN('[3]Congest May01-Oct01'!F$1:F$65536),FALSE)-VLOOKUP($E278,'[3]Congest May01-Oct01'!$A$1:$I$65536,COLUMN('[3]Congest May01-Oct01'!F$1:F$65536),FALSE)</f>
        <v>761.81999999999971</v>
      </c>
      <c r="AD278" s="32">
        <f>VLOOKUP($A278,'[3]Congest May01-Oct01'!$A$1:$I$65536,COLUMN('[3]Congest May01-Oct01'!G$1:G$65536),FALSE)-VLOOKUP($E278,'[3]Congest May01-Oct01'!$A$1:$I$65536,COLUMN('[3]Congest May01-Oct01'!G$1:G$65536),FALSE)</f>
        <v>26.519999999999527</v>
      </c>
      <c r="AE278" s="19">
        <f>VLOOKUP($A278,'[3]Congest May01-Oct01'!$A$1:$I$65536,COLUMN('[3]Congest May01-Oct01'!H$1:H$65536),FALSE)-VLOOKUP($E278,'[3]Congest May01-Oct01'!$A$1:$I$65536,COLUMN('[3]Congest May01-Oct01'!H$1:H$65536),FALSE)</f>
        <v>14.039999999999992</v>
      </c>
      <c r="AF278" s="19">
        <f>VLOOKUP($A278,'[3]Congest May01-Oct01'!$A$1:$I$65536,COLUMN('[3]Congest May01-Oct01'!I$1:I$65536),FALSE)-VLOOKUP($E278,'[3]Congest May01-Oct01'!$A$1:$I$65536,COLUMN('[3]Congest May01-Oct01'!I$1:I$65536),FALSE)</f>
        <v>194.05</v>
      </c>
      <c r="AG278" s="34">
        <f t="shared" si="30"/>
        <v>-2509.8900000000008</v>
      </c>
      <c r="AI278" s="34">
        <f>+AP278</f>
        <v>4730.3999999999942</v>
      </c>
      <c r="AJ278" s="32">
        <f>2*AG278</f>
        <v>-5019.7800000000016</v>
      </c>
      <c r="AK278" s="32">
        <f t="shared" si="31"/>
        <v>-9750.1799999999967</v>
      </c>
      <c r="AL278" s="32"/>
      <c r="AM278" s="32">
        <f>+VLOOKUP($E278,[2]ACP!$A$1:$BE$65536,47,FALSE)-VLOOKUP($A278,[2]ACP!$A$1:$BE$65536,47,FALSE)</f>
        <v>-1051.2000000000044</v>
      </c>
      <c r="AN278" s="32">
        <f>+VLOOKUP($E278,[2]ACP!$A$1:$BE$65536,48,FALSE)-VLOOKUP($A278,[2]ACP!$A$1:$BE$65536,48,FALSE)</f>
        <v>-12701.550000000003</v>
      </c>
      <c r="AO278" s="32">
        <f>+VLOOKUP($E278,[2]ACP!$A$1:$BE$65536,56,FALSE)-VLOOKUP($A278,[2]ACP!$A$1:$BE$65536,56,FALSE)</f>
        <v>4467.6000000000058</v>
      </c>
      <c r="AP278" s="32">
        <f>+VLOOKUP($E278,[2]ACP!$A$1:$BE$65536,57,FALSE)-VLOOKUP($A278,[2]ACP!$A$1:$BE$65536,57,FALSE)</f>
        <v>4730.3999999999942</v>
      </c>
      <c r="AQ278" s="32">
        <v>-192.12000000000126</v>
      </c>
      <c r="AR278" s="32">
        <f>+VLOOKUP($E278,[2]ACP!$A$1:$BE$65536,53,FALSE)-VLOOKUP($A278,[2]ACP!$A$1:$BE$65536,53,FALSE)</f>
        <v>374.40000000000009</v>
      </c>
      <c r="AS278" s="32">
        <f>+VLOOKUP($E278,[2]ACP!$A$1:$BE$65536,25,FALSE)-VLOOKUP($A278,[2]ACP!$A$1:$BE$65536,25,FALSE)</f>
        <v>-3876.648000000001</v>
      </c>
      <c r="AT278" s="32">
        <f>+VLOOKUP($E278,[2]ACP!$A$1:$BE$65536,19,FALSE)-VLOOKUP($A278,[2]ACP!$A$1:$BE$65536,19,FALSE)</f>
        <v>-5145.3240000000224</v>
      </c>
    </row>
    <row r="279" spans="1:46" x14ac:dyDescent="0.25">
      <c r="A279" s="64">
        <v>61847</v>
      </c>
      <c r="B279" s="64" t="str">
        <f>+VLOOKUP(A279,'[3]Congest May01-Oct01'!$A$1:$B$65536,2,FALSE)</f>
        <v>PJM</v>
      </c>
      <c r="C279" s="44" t="str">
        <f>+VLOOKUP(A279,[3]Congest!$A$1:$C$65536,3,FALSE)</f>
        <v>PJM</v>
      </c>
      <c r="D279" s="44"/>
      <c r="E279" s="64">
        <v>23565</v>
      </c>
      <c r="F279" s="64" t="str">
        <f>+VLOOKUP(E279,'[3]Congest May01-Oct01'!$A$1:$B$65536,2,FALSE)</f>
        <v>DUNKIRK___3</v>
      </c>
      <c r="G279" s="44" t="str">
        <f>+VLOOKUP(E279,[3]Congest!$A$1:$C$65536,3,FALSE)</f>
        <v>WEST</v>
      </c>
      <c r="H279" s="45">
        <v>120</v>
      </c>
      <c r="I279" s="9"/>
      <c r="J279" s="7"/>
      <c r="O279" s="59">
        <f>VLOOKUP($A279,'[3]Congest May00-Oct00'!$A$1:$I$65536,COLUMN('[3]Congest May00-Oct00'!D$1:D$65536),FALSE)-VLOOKUP($E279,'[3]Congest May00-Oct00'!$A$1:$I$65536,COLUMN('[3]Congest May00-Oct00'!D$1:D$65536),FALSE)</f>
        <v>-232.57000000000039</v>
      </c>
      <c r="P279" s="32">
        <f>VLOOKUP($A279,'[3]Congest May00-Oct00'!$A$1:$I$65536,COLUMN('[3]Congest May00-Oct00'!E$1:E$65536),FALSE)-VLOOKUP($E279,'[3]Congest May00-Oct00'!$A$1:$I$65536,COLUMN('[3]Congest May00-Oct00'!E$1:E$65536),FALSE)</f>
        <v>-577.27000000000044</v>
      </c>
      <c r="Q279" s="32">
        <f>VLOOKUP($A279,'[3]Congest May00-Oct00'!$A$1:$I$65536,COLUMN('[3]Congest May00-Oct00'!F$1:F$65536),FALSE)-VLOOKUP($E279,'[3]Congest May00-Oct00'!$A$1:$I$65536,COLUMN('[3]Congest May00-Oct00'!F$1:F$65536),FALSE)</f>
        <v>-500.11999999999989</v>
      </c>
      <c r="R279" s="32">
        <f>VLOOKUP($A279,'[3]Congest May00-Oct00'!$A$1:$I$65536,COLUMN('[3]Congest May00-Oct00'!G$1:G$65536),FALSE)-VLOOKUP($E279,'[3]Congest May00-Oct00'!$A$1:$I$65536,COLUMN('[3]Congest May00-Oct00'!G$1:G$65536),FALSE)</f>
        <v>-1549.9300000000007</v>
      </c>
      <c r="S279" s="32">
        <f>VLOOKUP($A279,'[3]Congest May00-Oct00'!$A$1:$I$65536,COLUMN('[3]Congest May00-Oct00'!H$1:H$65536),FALSE)-VLOOKUP($E279,'[3]Congest May00-Oct00'!$A$1:$I$65536,COLUMN('[3]Congest May00-Oct00'!H$1:H$65536),FALSE)</f>
        <v>3511.51</v>
      </c>
      <c r="T279" s="32">
        <f>VLOOKUP($A279,'[3]Congest May00-Oct00'!$A$1:$I$65536,COLUMN('[3]Congest May00-Oct00'!I$1:I$65536),FALSE)-VLOOKUP($E279,'[3]Congest May00-Oct00'!$A$1:$I$65536,COLUMN('[3]Congest May00-Oct00'!I$1:I$65536),FALSE)</f>
        <v>5415.3600000000006</v>
      </c>
      <c r="U279" s="32">
        <f>VLOOKUP($A279,'[3]Congest Nov00-Apr01'!$A$1:$I$65536,COLUMN('[3]Congest Nov00-Apr01'!D$1:D$65536),FALSE)-VLOOKUP($E279,'[3]Congest Nov00-Apr01'!$A$1:$I$65536,COLUMN('[3]Congest Nov00-Apr01'!D$1:D$65536),FALSE)</f>
        <v>6084.0199999999986</v>
      </c>
      <c r="V279" s="32">
        <f>VLOOKUP($A279,'[3]Congest Nov00-Apr01'!$A$1:$I$65536,COLUMN('[3]Congest Nov00-Apr01'!E$1:E$65536),FALSE)-VLOOKUP($E279,'[3]Congest Nov00-Apr01'!$A$1:$I$65536,COLUMN('[3]Congest Nov00-Apr01'!E$1:E$65536),FALSE)</f>
        <v>1187.8100000000002</v>
      </c>
      <c r="W279" s="32">
        <f>VLOOKUP($A279,'[3]Congest Nov00-Apr01'!$A$1:$I$65536,COLUMN('[3]Congest Nov00-Apr01'!F$1:F$65536),FALSE)-VLOOKUP($E279,'[3]Congest Nov00-Apr01'!$A$1:$I$65536,COLUMN('[3]Congest Nov00-Apr01'!F$1:F$65536),FALSE)</f>
        <v>586.91999999999985</v>
      </c>
      <c r="X279" s="32">
        <f>VLOOKUP($A279,'[3]Congest Nov00-Apr01'!$A$1:$I$65536,COLUMN('[3]Congest Nov00-Apr01'!G$1:G$65536),FALSE)-VLOOKUP($E279,'[3]Congest Nov00-Apr01'!$A$1:$I$65536,COLUMN('[3]Congest Nov00-Apr01'!G$1:G$65536),FALSE)</f>
        <v>800.42000000000007</v>
      </c>
      <c r="Y279" s="32">
        <f>VLOOKUP($A279,'[3]Congest Nov00-Apr01'!$A$1:$I$65536,COLUMN('[3]Congest Nov00-Apr01'!H$1:H$65536),FALSE)-VLOOKUP($E279,'[3]Congest Nov00-Apr01'!$A$1:$I$65536,COLUMN('[3]Congest Nov00-Apr01'!H$1:H$65536),FALSE)</f>
        <v>56.45999999999998</v>
      </c>
      <c r="Z279" s="32">
        <f>VLOOKUP($A279,'[3]Congest Nov00-Apr01'!$A$1:$I$65536,COLUMN('[3]Congest Nov00-Apr01'!I$1:I$65536),FALSE)-VLOOKUP($E279,'[3]Congest Nov00-Apr01'!$A$1:$I$65536,COLUMN('[3]Congest Nov00-Apr01'!I$1:I$65536),FALSE)</f>
        <v>72.509999999999962</v>
      </c>
      <c r="AA279" s="32">
        <f>VLOOKUP($A279,'[3]Congest May01-Oct01'!$A$1:$I$65536,COLUMN('[3]Congest May01-Oct01'!D$1:D$65536),FALSE)-VLOOKUP($E279,'[3]Congest May01-Oct01'!$A$1:$I$65536,COLUMN('[3]Congest May01-Oct01'!D$1:D$65536),FALSE)</f>
        <v>1029.04</v>
      </c>
      <c r="AB279" s="32">
        <f>VLOOKUP($A279,'[3]Congest May01-Oct01'!$A$1:$I$65536,COLUMN('[3]Congest May01-Oct01'!E$1:E$65536),FALSE)-VLOOKUP($E279,'[3]Congest May01-Oct01'!$A$1:$I$65536,COLUMN('[3]Congest May01-Oct01'!E$1:E$65536),FALSE)</f>
        <v>-169.13000000000002</v>
      </c>
      <c r="AC279" s="32">
        <f>VLOOKUP($A279,'[3]Congest May01-Oct01'!$A$1:$I$65536,COLUMN('[3]Congest May01-Oct01'!F$1:F$65536),FALSE)-VLOOKUP($E279,'[3]Congest May01-Oct01'!$A$1:$I$65536,COLUMN('[3]Congest May01-Oct01'!F$1:F$65536),FALSE)</f>
        <v>-9.8899999999999721</v>
      </c>
      <c r="AD279" s="32">
        <f>VLOOKUP($A279,'[3]Congest May01-Oct01'!$A$1:$I$65536,COLUMN('[3]Congest May01-Oct01'!G$1:G$65536),FALSE)-VLOOKUP($E279,'[3]Congest May01-Oct01'!$A$1:$I$65536,COLUMN('[3]Congest May01-Oct01'!G$1:G$65536),FALSE)</f>
        <v>380.15999999999991</v>
      </c>
      <c r="AE279" s="19">
        <f>VLOOKUP($A279,'[3]Congest May01-Oct01'!$A$1:$I$65536,COLUMN('[3]Congest May01-Oct01'!H$1:H$65536),FALSE)-VLOOKUP($E279,'[3]Congest May01-Oct01'!$A$1:$I$65536,COLUMN('[3]Congest May01-Oct01'!H$1:H$65536),FALSE)</f>
        <v>167.76</v>
      </c>
      <c r="AF279" s="19">
        <f>VLOOKUP($A279,'[3]Congest May01-Oct01'!$A$1:$I$65536,COLUMN('[3]Congest May01-Oct01'!I$1:I$65536),FALSE)-VLOOKUP($E279,'[3]Congest May01-Oct01'!$A$1:$I$65536,COLUMN('[3]Congest May01-Oct01'!I$1:I$65536),FALSE)</f>
        <v>212.47</v>
      </c>
      <c r="AG279" s="34">
        <f t="shared" si="30"/>
        <v>18945.189999999999</v>
      </c>
      <c r="AI279" s="34">
        <f t="shared" si="29"/>
        <v>-444.35999999999967</v>
      </c>
      <c r="AJ279" s="32">
        <f t="shared" si="25"/>
        <v>18945.189999999999</v>
      </c>
      <c r="AK279" s="32">
        <f t="shared" si="31"/>
        <v>19389.55</v>
      </c>
      <c r="AL279" s="32"/>
      <c r="AM279" s="32">
        <f>+VLOOKUP($E279,[2]ACP!$A$1:$BE$65536,47,FALSE)-VLOOKUP($A279,[2]ACP!$A$1:$BE$65536,47,FALSE)</f>
        <v>-3072.71</v>
      </c>
      <c r="AN279" s="32">
        <f>+VLOOKUP($E279,[2]ACP!$A$1:$BE$65536,48,FALSE)-VLOOKUP($A279,[2]ACP!$A$1:$BE$65536,48,FALSE)</f>
        <v>-7388.4900000000016</v>
      </c>
      <c r="AO279" s="32">
        <f>+VLOOKUP($E279,[2]ACP!$A$1:$BE$65536,56,FALSE)-VLOOKUP($A279,[2]ACP!$A$1:$BE$65536,56,FALSE)</f>
        <v>-444.35999999999967</v>
      </c>
      <c r="AP279" s="32">
        <f>+VLOOKUP($E279,[2]ACP!$A$1:$BE$65536,57,FALSE)-VLOOKUP($A279,[2]ACP!$A$1:$BE$65536,57,FALSE)</f>
        <v>1.0000000000218279E-2</v>
      </c>
      <c r="AQ279" s="32">
        <v>3511.51</v>
      </c>
      <c r="AR279" s="32">
        <f>+VLOOKUP($E279,[2]ACP!$A$1:$BE$65536,53,FALSE)-VLOOKUP($A279,[2]ACP!$A$1:$BE$65536,53,FALSE)</f>
        <v>437.08</v>
      </c>
      <c r="AS279" s="32">
        <f>+VLOOKUP($E279,[2]ACP!$A$1:$BE$65536,25,FALSE)-VLOOKUP($A279,[2]ACP!$A$1:$BE$65536,25,FALSE)</f>
        <v>4204.32</v>
      </c>
      <c r="AT279" s="32">
        <f>+VLOOKUP($E279,[2]ACP!$A$1:$BE$65536,19,FALSE)-VLOOKUP($A279,[2]ACP!$A$1:$BE$65536,19,FALSE)</f>
        <v>-6564.768</v>
      </c>
    </row>
    <row r="280" spans="1:46" x14ac:dyDescent="0.25">
      <c r="A280" s="48">
        <v>61847</v>
      </c>
      <c r="B280" s="65" t="str">
        <f>+VLOOKUP(A280,'[3]Congest May01-Oct01'!$A$1:$B$65536,2,FALSE)</f>
        <v>PJM</v>
      </c>
      <c r="C280" s="48" t="str">
        <f>+VLOOKUP(A280,[3]Congest!$A$1:$C$65536,3,FALSE)</f>
        <v>PJM</v>
      </c>
      <c r="D280" s="48"/>
      <c r="E280" s="65">
        <v>23565</v>
      </c>
      <c r="F280" s="65" t="str">
        <f>+VLOOKUP(E280,'[3]Congest May01-Oct01'!$A$1:$B$65536,2,FALSE)</f>
        <v>DUNKIRK___3</v>
      </c>
      <c r="G280" s="48" t="str">
        <f>+VLOOKUP(E280,[3]Congest!$A$1:$C$65536,3,FALSE)</f>
        <v>WEST</v>
      </c>
      <c r="H280" s="49">
        <v>30</v>
      </c>
      <c r="I280" s="9"/>
      <c r="J280" s="7"/>
      <c r="O280" s="59">
        <f>VLOOKUP($A280,'[3]Congest May00-Oct00'!$A$1:$I$65536,COLUMN('[3]Congest May00-Oct00'!D$1:D$65536),FALSE)-VLOOKUP($E280,'[3]Congest May00-Oct00'!$A$1:$I$65536,COLUMN('[3]Congest May00-Oct00'!D$1:D$65536),FALSE)</f>
        <v>-232.57000000000039</v>
      </c>
      <c r="P280" s="32">
        <f>VLOOKUP($A280,'[3]Congest May00-Oct00'!$A$1:$I$65536,COLUMN('[3]Congest May00-Oct00'!E$1:E$65536),FALSE)-VLOOKUP($E280,'[3]Congest May00-Oct00'!$A$1:$I$65536,COLUMN('[3]Congest May00-Oct00'!E$1:E$65536),FALSE)</f>
        <v>-577.27000000000044</v>
      </c>
      <c r="Q280" s="32">
        <f>VLOOKUP($A280,'[3]Congest May00-Oct00'!$A$1:$I$65536,COLUMN('[3]Congest May00-Oct00'!F$1:F$65536),FALSE)-VLOOKUP($E280,'[3]Congest May00-Oct00'!$A$1:$I$65536,COLUMN('[3]Congest May00-Oct00'!F$1:F$65536),FALSE)</f>
        <v>-500.11999999999989</v>
      </c>
      <c r="R280" s="32">
        <f>VLOOKUP($A280,'[3]Congest May00-Oct00'!$A$1:$I$65536,COLUMN('[3]Congest May00-Oct00'!G$1:G$65536),FALSE)-VLOOKUP($E280,'[3]Congest May00-Oct00'!$A$1:$I$65536,COLUMN('[3]Congest May00-Oct00'!G$1:G$65536),FALSE)</f>
        <v>-1549.9300000000007</v>
      </c>
      <c r="S280" s="32">
        <f>VLOOKUP($A280,'[3]Congest May00-Oct00'!$A$1:$I$65536,COLUMN('[3]Congest May00-Oct00'!H$1:H$65536),FALSE)-VLOOKUP($E280,'[3]Congest May00-Oct00'!$A$1:$I$65536,COLUMN('[3]Congest May00-Oct00'!H$1:H$65536),FALSE)</f>
        <v>3511.51</v>
      </c>
      <c r="T280" s="32">
        <f>VLOOKUP($A280,'[3]Congest May00-Oct00'!$A$1:$I$65536,COLUMN('[3]Congest May00-Oct00'!I$1:I$65536),FALSE)-VLOOKUP($E280,'[3]Congest May00-Oct00'!$A$1:$I$65536,COLUMN('[3]Congest May00-Oct00'!I$1:I$65536),FALSE)</f>
        <v>5415.3600000000006</v>
      </c>
      <c r="U280" s="32">
        <f>VLOOKUP($A280,'[3]Congest Nov00-Apr01'!$A$1:$I$65536,COLUMN('[3]Congest Nov00-Apr01'!D$1:D$65536),FALSE)-VLOOKUP($E280,'[3]Congest Nov00-Apr01'!$A$1:$I$65536,COLUMN('[3]Congest Nov00-Apr01'!D$1:D$65536),FALSE)</f>
        <v>6084.0199999999986</v>
      </c>
      <c r="V280" s="32">
        <f>VLOOKUP($A280,'[3]Congest Nov00-Apr01'!$A$1:$I$65536,COLUMN('[3]Congest Nov00-Apr01'!E$1:E$65536),FALSE)-VLOOKUP($E280,'[3]Congest Nov00-Apr01'!$A$1:$I$65536,COLUMN('[3]Congest Nov00-Apr01'!E$1:E$65536),FALSE)</f>
        <v>1187.8100000000002</v>
      </c>
      <c r="W280" s="32">
        <f>VLOOKUP($A280,'[3]Congest Nov00-Apr01'!$A$1:$I$65536,COLUMN('[3]Congest Nov00-Apr01'!F$1:F$65536),FALSE)-VLOOKUP($E280,'[3]Congest Nov00-Apr01'!$A$1:$I$65536,COLUMN('[3]Congest Nov00-Apr01'!F$1:F$65536),FALSE)</f>
        <v>586.91999999999985</v>
      </c>
      <c r="X280" s="32">
        <f>VLOOKUP($A280,'[3]Congest Nov00-Apr01'!$A$1:$I$65536,COLUMN('[3]Congest Nov00-Apr01'!G$1:G$65536),FALSE)-VLOOKUP($E280,'[3]Congest Nov00-Apr01'!$A$1:$I$65536,COLUMN('[3]Congest Nov00-Apr01'!G$1:G$65536),FALSE)</f>
        <v>800.42000000000007</v>
      </c>
      <c r="Y280" s="32">
        <f>VLOOKUP($A280,'[3]Congest Nov00-Apr01'!$A$1:$I$65536,COLUMN('[3]Congest Nov00-Apr01'!H$1:H$65536),FALSE)-VLOOKUP($E280,'[3]Congest Nov00-Apr01'!$A$1:$I$65536,COLUMN('[3]Congest Nov00-Apr01'!H$1:H$65536),FALSE)</f>
        <v>56.45999999999998</v>
      </c>
      <c r="Z280" s="32">
        <f>VLOOKUP($A280,'[3]Congest Nov00-Apr01'!$A$1:$I$65536,COLUMN('[3]Congest Nov00-Apr01'!I$1:I$65536),FALSE)-VLOOKUP($E280,'[3]Congest Nov00-Apr01'!$A$1:$I$65536,COLUMN('[3]Congest Nov00-Apr01'!I$1:I$65536),FALSE)</f>
        <v>72.509999999999962</v>
      </c>
      <c r="AA280" s="32">
        <f>VLOOKUP($A280,'[3]Congest May01-Oct01'!$A$1:$I$65536,COLUMN('[3]Congest May01-Oct01'!D$1:D$65536),FALSE)-VLOOKUP($E280,'[3]Congest May01-Oct01'!$A$1:$I$65536,COLUMN('[3]Congest May01-Oct01'!D$1:D$65536),FALSE)</f>
        <v>1029.04</v>
      </c>
      <c r="AB280" s="32">
        <f>VLOOKUP($A280,'[3]Congest May01-Oct01'!$A$1:$I$65536,COLUMN('[3]Congest May01-Oct01'!E$1:E$65536),FALSE)-VLOOKUP($E280,'[3]Congest May01-Oct01'!$A$1:$I$65536,COLUMN('[3]Congest May01-Oct01'!E$1:E$65536),FALSE)</f>
        <v>-169.13000000000002</v>
      </c>
      <c r="AC280" s="32">
        <f>VLOOKUP($A280,'[3]Congest May01-Oct01'!$A$1:$I$65536,COLUMN('[3]Congest May01-Oct01'!F$1:F$65536),FALSE)-VLOOKUP($E280,'[3]Congest May01-Oct01'!$A$1:$I$65536,COLUMN('[3]Congest May01-Oct01'!F$1:F$65536),FALSE)</f>
        <v>-9.8899999999999721</v>
      </c>
      <c r="AD280" s="32">
        <f>VLOOKUP($A280,'[3]Congest May01-Oct01'!$A$1:$I$65536,COLUMN('[3]Congest May01-Oct01'!G$1:G$65536),FALSE)-VLOOKUP($E280,'[3]Congest May01-Oct01'!$A$1:$I$65536,COLUMN('[3]Congest May01-Oct01'!G$1:G$65536),FALSE)</f>
        <v>380.15999999999991</v>
      </c>
      <c r="AE280" s="19">
        <f>VLOOKUP($A280,'[3]Congest May01-Oct01'!$A$1:$I$65536,COLUMN('[3]Congest May01-Oct01'!H$1:H$65536),FALSE)-VLOOKUP($E280,'[3]Congest May01-Oct01'!$A$1:$I$65536,COLUMN('[3]Congest May01-Oct01'!H$1:H$65536),FALSE)</f>
        <v>167.76</v>
      </c>
      <c r="AF280" s="19">
        <f>VLOOKUP($A280,'[3]Congest May01-Oct01'!$A$1:$I$65536,COLUMN('[3]Congest May01-Oct01'!I$1:I$65536),FALSE)-VLOOKUP($E280,'[3]Congest May01-Oct01'!$A$1:$I$65536,COLUMN('[3]Congest May01-Oct01'!I$1:I$65536),FALSE)</f>
        <v>212.47</v>
      </c>
      <c r="AG280" s="34">
        <f t="shared" si="30"/>
        <v>18945.189999999999</v>
      </c>
      <c r="AI280" s="34">
        <f>+AP280</f>
        <v>1.0000000000218279E-2</v>
      </c>
      <c r="AJ280" s="32">
        <f>2*AG280</f>
        <v>37890.379999999997</v>
      </c>
      <c r="AK280" s="32">
        <f t="shared" si="31"/>
        <v>37890.369999999995</v>
      </c>
      <c r="AL280" s="32"/>
      <c r="AM280" s="32">
        <f>+VLOOKUP($E280,[2]ACP!$A$1:$BE$65536,47,FALSE)-VLOOKUP($A280,[2]ACP!$A$1:$BE$65536,47,FALSE)</f>
        <v>-3072.71</v>
      </c>
      <c r="AN280" s="32">
        <f>+VLOOKUP($E280,[2]ACP!$A$1:$BE$65536,48,FALSE)-VLOOKUP($A280,[2]ACP!$A$1:$BE$65536,48,FALSE)</f>
        <v>-7388.4900000000016</v>
      </c>
      <c r="AO280" s="32">
        <f>+VLOOKUP($E280,[2]ACP!$A$1:$BE$65536,56,FALSE)-VLOOKUP($A280,[2]ACP!$A$1:$BE$65536,56,FALSE)</f>
        <v>-444.35999999999967</v>
      </c>
      <c r="AP280" s="32">
        <f>+VLOOKUP($E280,[2]ACP!$A$1:$BE$65536,57,FALSE)-VLOOKUP($A280,[2]ACP!$A$1:$BE$65536,57,FALSE)</f>
        <v>1.0000000000218279E-2</v>
      </c>
      <c r="AQ280" s="32">
        <v>3511.51</v>
      </c>
      <c r="AR280" s="32">
        <f>+VLOOKUP($E280,[2]ACP!$A$1:$BE$65536,53,FALSE)-VLOOKUP($A280,[2]ACP!$A$1:$BE$65536,53,FALSE)</f>
        <v>437.08</v>
      </c>
      <c r="AS280" s="32">
        <f>+VLOOKUP($E280,[2]ACP!$A$1:$BE$65536,25,FALSE)-VLOOKUP($A280,[2]ACP!$A$1:$BE$65536,25,FALSE)</f>
        <v>4204.32</v>
      </c>
      <c r="AT280" s="32">
        <f>+VLOOKUP($E280,[2]ACP!$A$1:$BE$65536,19,FALSE)-VLOOKUP($A280,[2]ACP!$A$1:$BE$65536,19,FALSE)</f>
        <v>-6564.768</v>
      </c>
    </row>
    <row r="281" spans="1:46" x14ac:dyDescent="0.25">
      <c r="A281" s="64">
        <v>61847</v>
      </c>
      <c r="B281" s="64" t="str">
        <f>+VLOOKUP(A281,'[3]Congest May01-Oct01'!$A$1:$B$65536,2,FALSE)</f>
        <v>PJM</v>
      </c>
      <c r="C281" s="44" t="str">
        <f>+VLOOKUP(A281,[3]Congest!$A$1:$C$65536,3,FALSE)</f>
        <v>PJM</v>
      </c>
      <c r="D281" s="44"/>
      <c r="E281" s="64">
        <v>23625</v>
      </c>
      <c r="F281" s="64" t="str">
        <f>+VLOOKUP(E281,'[3]Congest May01-Oct01'!$A$1:$B$65536,2,FALSE)</f>
        <v>JENNISON___1</v>
      </c>
      <c r="G281" s="44" t="str">
        <f>+VLOOKUP(E281,[3]Congest!$A$1:$C$65536,3,FALSE)</f>
        <v>CENTRL</v>
      </c>
      <c r="H281" s="45">
        <v>42</v>
      </c>
      <c r="I281" s="9"/>
      <c r="J281" s="7"/>
      <c r="O281" s="59">
        <f>VLOOKUP($A281,'[3]Congest May00-Oct00'!$A$1:$I$65536,COLUMN('[3]Congest May00-Oct00'!D$1:D$65536),FALSE)-VLOOKUP($E281,'[3]Congest May00-Oct00'!$A$1:$I$65536,COLUMN('[3]Congest May00-Oct00'!D$1:D$65536),FALSE)</f>
        <v>876.44</v>
      </c>
      <c r="P281" s="32">
        <f>VLOOKUP($A281,'[3]Congest May00-Oct00'!$A$1:$I$65536,COLUMN('[3]Congest May00-Oct00'!E$1:E$65536),FALSE)-VLOOKUP($E281,'[3]Congest May00-Oct00'!$A$1:$I$65536,COLUMN('[3]Congest May00-Oct00'!E$1:E$65536),FALSE)</f>
        <v>1721.8000000000011</v>
      </c>
      <c r="Q281" s="32">
        <f>VLOOKUP($A281,'[3]Congest May00-Oct00'!$A$1:$I$65536,COLUMN('[3]Congest May00-Oct00'!F$1:F$65536),FALSE)-VLOOKUP($E281,'[3]Congest May00-Oct00'!$A$1:$I$65536,COLUMN('[3]Congest May00-Oct00'!F$1:F$65536),FALSE)</f>
        <v>1024.4399999999991</v>
      </c>
      <c r="R281" s="32">
        <f>VLOOKUP($A281,'[3]Congest May00-Oct00'!$A$1:$I$65536,COLUMN('[3]Congest May00-Oct00'!G$1:G$65536),FALSE)-VLOOKUP($E281,'[3]Congest May00-Oct00'!$A$1:$I$65536,COLUMN('[3]Congest May00-Oct00'!G$1:G$65536),FALSE)</f>
        <v>639.26999999999907</v>
      </c>
      <c r="S281" s="32">
        <f>VLOOKUP($A281,'[3]Congest May00-Oct00'!$A$1:$I$65536,COLUMN('[3]Congest May00-Oct00'!H$1:H$65536),FALSE)-VLOOKUP($E281,'[3]Congest May00-Oct00'!$A$1:$I$65536,COLUMN('[3]Congest May00-Oct00'!H$1:H$65536),FALSE)</f>
        <v>3764.41</v>
      </c>
      <c r="T281" s="32">
        <f>VLOOKUP($A281,'[3]Congest May00-Oct00'!$A$1:$I$65536,COLUMN('[3]Congest May00-Oct00'!I$1:I$65536),FALSE)-VLOOKUP($E281,'[3]Congest May00-Oct00'!$A$1:$I$65536,COLUMN('[3]Congest May00-Oct00'!I$1:I$65536),FALSE)</f>
        <v>5650.1200000000008</v>
      </c>
      <c r="U281" s="32">
        <f>VLOOKUP($A281,'[3]Congest Nov00-Apr01'!$A$1:$I$65536,COLUMN('[3]Congest Nov00-Apr01'!D$1:D$65536),FALSE)-VLOOKUP($E281,'[3]Congest Nov00-Apr01'!$A$1:$I$65536,COLUMN('[3]Congest Nov00-Apr01'!D$1:D$65536),FALSE)</f>
        <v>6404.2799999999988</v>
      </c>
      <c r="V281" s="32">
        <f>VLOOKUP($A281,'[3]Congest Nov00-Apr01'!$A$1:$I$65536,COLUMN('[3]Congest Nov00-Apr01'!E$1:E$65536),FALSE)-VLOOKUP($E281,'[3]Congest Nov00-Apr01'!$A$1:$I$65536,COLUMN('[3]Congest Nov00-Apr01'!E$1:E$65536),FALSE)</f>
        <v>1275.2200000000003</v>
      </c>
      <c r="W281" s="32">
        <f>VLOOKUP($A281,'[3]Congest Nov00-Apr01'!$A$1:$I$65536,COLUMN('[3]Congest Nov00-Apr01'!F$1:F$65536),FALSE)-VLOOKUP($E281,'[3]Congest Nov00-Apr01'!$A$1:$I$65536,COLUMN('[3]Congest Nov00-Apr01'!F$1:F$65536),FALSE)</f>
        <v>1042.9899999999998</v>
      </c>
      <c r="X281" s="32">
        <f>VLOOKUP($A281,'[3]Congest Nov00-Apr01'!$A$1:$I$65536,COLUMN('[3]Congest Nov00-Apr01'!G$1:G$65536),FALSE)-VLOOKUP($E281,'[3]Congest Nov00-Apr01'!$A$1:$I$65536,COLUMN('[3]Congest Nov00-Apr01'!G$1:G$65536),FALSE)</f>
        <v>1048.9699999999998</v>
      </c>
      <c r="Y281" s="32">
        <f>VLOOKUP($A281,'[3]Congest Nov00-Apr01'!$A$1:$I$65536,COLUMN('[3]Congest Nov00-Apr01'!H$1:H$65536),FALSE)-VLOOKUP($E281,'[3]Congest Nov00-Apr01'!$A$1:$I$65536,COLUMN('[3]Congest Nov00-Apr01'!H$1:H$65536),FALSE)</f>
        <v>395.47</v>
      </c>
      <c r="Z281" s="32">
        <f>VLOOKUP($A281,'[3]Congest Nov00-Apr01'!$A$1:$I$65536,COLUMN('[3]Congest Nov00-Apr01'!I$1:I$65536),FALSE)-VLOOKUP($E281,'[3]Congest Nov00-Apr01'!$A$1:$I$65536,COLUMN('[3]Congest Nov00-Apr01'!I$1:I$65536),FALSE)</f>
        <v>176.67000000000004</v>
      </c>
      <c r="AA281" s="32">
        <f>VLOOKUP($A281,'[3]Congest May01-Oct01'!$A$1:$I$65536,COLUMN('[3]Congest May01-Oct01'!D$1:D$65536),FALSE)-VLOOKUP($E281,'[3]Congest May01-Oct01'!$A$1:$I$65536,COLUMN('[3]Congest May01-Oct01'!D$1:D$65536),FALSE)</f>
        <v>1428.4499999999998</v>
      </c>
      <c r="AB281" s="32">
        <f>VLOOKUP($A281,'[3]Congest May01-Oct01'!$A$1:$I$65536,COLUMN('[3]Congest May01-Oct01'!E$1:E$65536),FALSE)-VLOOKUP($E281,'[3]Congest May01-Oct01'!$A$1:$I$65536,COLUMN('[3]Congest May01-Oct01'!E$1:E$65536),FALSE)</f>
        <v>399.84999999999997</v>
      </c>
      <c r="AC281" s="32">
        <f>VLOOKUP($A281,'[3]Congest May01-Oct01'!$A$1:$I$65536,COLUMN('[3]Congest May01-Oct01'!F$1:F$65536),FALSE)-VLOOKUP($E281,'[3]Congest May01-Oct01'!$A$1:$I$65536,COLUMN('[3]Congest May01-Oct01'!F$1:F$65536),FALSE)</f>
        <v>95.580000000000041</v>
      </c>
      <c r="AD281" s="32">
        <f>VLOOKUP($A281,'[3]Congest May01-Oct01'!$A$1:$I$65536,COLUMN('[3]Congest May01-Oct01'!G$1:G$65536),FALSE)-VLOOKUP($E281,'[3]Congest May01-Oct01'!$A$1:$I$65536,COLUMN('[3]Congest May01-Oct01'!G$1:G$65536),FALSE)</f>
        <v>457.06999999999994</v>
      </c>
      <c r="AE281" s="19">
        <f>VLOOKUP($A281,'[3]Congest May01-Oct01'!$A$1:$I$65536,COLUMN('[3]Congest May01-Oct01'!H$1:H$65536),FALSE)-VLOOKUP($E281,'[3]Congest May01-Oct01'!$A$1:$I$65536,COLUMN('[3]Congest May01-Oct01'!H$1:H$65536),FALSE)</f>
        <v>167.76</v>
      </c>
      <c r="AF281" s="19">
        <f>VLOOKUP($A281,'[3]Congest May01-Oct01'!$A$1:$I$65536,COLUMN('[3]Congest May01-Oct01'!I$1:I$65536),FALSE)-VLOOKUP($E281,'[3]Congest May01-Oct01'!$A$1:$I$65536,COLUMN('[3]Congest May01-Oct01'!I$1:I$65536),FALSE)</f>
        <v>216.19</v>
      </c>
      <c r="AG281" s="34">
        <f t="shared" si="30"/>
        <v>22139.079999999998</v>
      </c>
      <c r="AI281" s="34">
        <f t="shared" si="29"/>
        <v>525.60000000000036</v>
      </c>
      <c r="AJ281" s="32">
        <f t="shared" si="25"/>
        <v>22139.079999999998</v>
      </c>
      <c r="AK281" s="32">
        <f t="shared" si="31"/>
        <v>21613.479999999996</v>
      </c>
      <c r="AL281" s="32"/>
      <c r="AM281" s="32">
        <f>+VLOOKUP($E281,[2]ACP!$A$1:$BE$65536,47,FALSE)-VLOOKUP($A281,[2]ACP!$A$1:$BE$65536,47,FALSE)</f>
        <v>-2219.0599999999995</v>
      </c>
      <c r="AN281" s="32">
        <f>+VLOOKUP($E281,[2]ACP!$A$1:$BE$65536,48,FALSE)-VLOOKUP($A281,[2]ACP!$A$1:$BE$65536,48,FALSE)</f>
        <v>7348.8499999999985</v>
      </c>
      <c r="AO281" s="32">
        <f>+VLOOKUP($E281,[2]ACP!$A$1:$BE$65536,56,FALSE)-VLOOKUP($A281,[2]ACP!$A$1:$BE$65536,56,FALSE)</f>
        <v>525.60000000000036</v>
      </c>
      <c r="AP281" s="32">
        <f>+VLOOKUP($E281,[2]ACP!$A$1:$BE$65536,57,FALSE)-VLOOKUP($A281,[2]ACP!$A$1:$BE$65536,57,FALSE)</f>
        <v>178.14999999999964</v>
      </c>
      <c r="AQ281" s="32">
        <v>3764.41</v>
      </c>
      <c r="AR281" s="32">
        <f>+VLOOKUP($E281,[2]ACP!$A$1:$BE$65536,53,FALSE)-VLOOKUP($A281,[2]ACP!$A$1:$BE$65536,53,FALSE)</f>
        <v>377.94</v>
      </c>
      <c r="AS281" s="32">
        <f>+VLOOKUP($E281,[2]ACP!$A$1:$BE$65536,25,FALSE)-VLOOKUP($A281,[2]ACP!$A$1:$BE$65536,25,FALSE)</f>
        <v>9118.7520000000004</v>
      </c>
      <c r="AT281" s="32">
        <f>+VLOOKUP($E281,[2]ACP!$A$1:$BE$65536,19,FALSE)-VLOOKUP($A281,[2]ACP!$A$1:$BE$65536,19,FALSE)</f>
        <v>3966.9959999999992</v>
      </c>
    </row>
    <row r="282" spans="1:46" x14ac:dyDescent="0.25">
      <c r="A282" s="48">
        <v>61847</v>
      </c>
      <c r="B282" s="65" t="str">
        <f>+VLOOKUP(A282,'[3]Congest May01-Oct01'!$A$1:$B$65536,2,FALSE)</f>
        <v>PJM</v>
      </c>
      <c r="C282" s="48" t="str">
        <f>+VLOOKUP(A282,[3]Congest!$A$1:$C$65536,3,FALSE)</f>
        <v>PJM</v>
      </c>
      <c r="D282" s="48"/>
      <c r="E282" s="65">
        <v>23625</v>
      </c>
      <c r="F282" s="65" t="str">
        <f>+VLOOKUP(E282,'[3]Congest May01-Oct01'!$A$1:$B$65536,2,FALSE)</f>
        <v>JENNISON___1</v>
      </c>
      <c r="G282" s="48" t="str">
        <f>+VLOOKUP(E282,[3]Congest!$A$1:$C$65536,3,FALSE)</f>
        <v>CENTRL</v>
      </c>
      <c r="H282" s="49">
        <v>5</v>
      </c>
      <c r="I282" s="9"/>
      <c r="J282" s="7"/>
      <c r="O282" s="59">
        <f>VLOOKUP($A282,'[3]Congest May00-Oct00'!$A$1:$I$65536,COLUMN('[3]Congest May00-Oct00'!D$1:D$65536),FALSE)-VLOOKUP($E282,'[3]Congest May00-Oct00'!$A$1:$I$65536,COLUMN('[3]Congest May00-Oct00'!D$1:D$65536),FALSE)</f>
        <v>876.44</v>
      </c>
      <c r="P282" s="32">
        <f>VLOOKUP($A282,'[3]Congest May00-Oct00'!$A$1:$I$65536,COLUMN('[3]Congest May00-Oct00'!E$1:E$65536),FALSE)-VLOOKUP($E282,'[3]Congest May00-Oct00'!$A$1:$I$65536,COLUMN('[3]Congest May00-Oct00'!E$1:E$65536),FALSE)</f>
        <v>1721.8000000000011</v>
      </c>
      <c r="Q282" s="32">
        <f>VLOOKUP($A282,'[3]Congest May00-Oct00'!$A$1:$I$65536,COLUMN('[3]Congest May00-Oct00'!F$1:F$65536),FALSE)-VLOOKUP($E282,'[3]Congest May00-Oct00'!$A$1:$I$65536,COLUMN('[3]Congest May00-Oct00'!F$1:F$65536),FALSE)</f>
        <v>1024.4399999999991</v>
      </c>
      <c r="R282" s="32">
        <f>VLOOKUP($A282,'[3]Congest May00-Oct00'!$A$1:$I$65536,COLUMN('[3]Congest May00-Oct00'!G$1:G$65536),FALSE)-VLOOKUP($E282,'[3]Congest May00-Oct00'!$A$1:$I$65536,COLUMN('[3]Congest May00-Oct00'!G$1:G$65536),FALSE)</f>
        <v>639.26999999999907</v>
      </c>
      <c r="S282" s="32">
        <f>VLOOKUP($A282,'[3]Congest May00-Oct00'!$A$1:$I$65536,COLUMN('[3]Congest May00-Oct00'!H$1:H$65536),FALSE)-VLOOKUP($E282,'[3]Congest May00-Oct00'!$A$1:$I$65536,COLUMN('[3]Congest May00-Oct00'!H$1:H$65536),FALSE)</f>
        <v>3764.41</v>
      </c>
      <c r="T282" s="32">
        <f>VLOOKUP($A282,'[3]Congest May00-Oct00'!$A$1:$I$65536,COLUMN('[3]Congest May00-Oct00'!I$1:I$65536),FALSE)-VLOOKUP($E282,'[3]Congest May00-Oct00'!$A$1:$I$65536,COLUMN('[3]Congest May00-Oct00'!I$1:I$65536),FALSE)</f>
        <v>5650.1200000000008</v>
      </c>
      <c r="U282" s="32">
        <f>VLOOKUP($A282,'[3]Congest Nov00-Apr01'!$A$1:$I$65536,COLUMN('[3]Congest Nov00-Apr01'!D$1:D$65536),FALSE)-VLOOKUP($E282,'[3]Congest Nov00-Apr01'!$A$1:$I$65536,COLUMN('[3]Congest Nov00-Apr01'!D$1:D$65536),FALSE)</f>
        <v>6404.2799999999988</v>
      </c>
      <c r="V282" s="32">
        <f>VLOOKUP($A282,'[3]Congest Nov00-Apr01'!$A$1:$I$65536,COLUMN('[3]Congest Nov00-Apr01'!E$1:E$65536),FALSE)-VLOOKUP($E282,'[3]Congest Nov00-Apr01'!$A$1:$I$65536,COLUMN('[3]Congest Nov00-Apr01'!E$1:E$65536),FALSE)</f>
        <v>1275.2200000000003</v>
      </c>
      <c r="W282" s="32">
        <f>VLOOKUP($A282,'[3]Congest Nov00-Apr01'!$A$1:$I$65536,COLUMN('[3]Congest Nov00-Apr01'!F$1:F$65536),FALSE)-VLOOKUP($E282,'[3]Congest Nov00-Apr01'!$A$1:$I$65536,COLUMN('[3]Congest Nov00-Apr01'!F$1:F$65536),FALSE)</f>
        <v>1042.9899999999998</v>
      </c>
      <c r="X282" s="32">
        <f>VLOOKUP($A282,'[3]Congest Nov00-Apr01'!$A$1:$I$65536,COLUMN('[3]Congest Nov00-Apr01'!G$1:G$65536),FALSE)-VLOOKUP($E282,'[3]Congest Nov00-Apr01'!$A$1:$I$65536,COLUMN('[3]Congest Nov00-Apr01'!G$1:G$65536),FALSE)</f>
        <v>1048.9699999999998</v>
      </c>
      <c r="Y282" s="32">
        <f>VLOOKUP($A282,'[3]Congest Nov00-Apr01'!$A$1:$I$65536,COLUMN('[3]Congest Nov00-Apr01'!H$1:H$65536),FALSE)-VLOOKUP($E282,'[3]Congest Nov00-Apr01'!$A$1:$I$65536,COLUMN('[3]Congest Nov00-Apr01'!H$1:H$65536),FALSE)</f>
        <v>395.47</v>
      </c>
      <c r="Z282" s="32">
        <f>VLOOKUP($A282,'[3]Congest Nov00-Apr01'!$A$1:$I$65536,COLUMN('[3]Congest Nov00-Apr01'!I$1:I$65536),FALSE)-VLOOKUP($E282,'[3]Congest Nov00-Apr01'!$A$1:$I$65536,COLUMN('[3]Congest Nov00-Apr01'!I$1:I$65536),FALSE)</f>
        <v>176.67000000000004</v>
      </c>
      <c r="AA282" s="32">
        <f>VLOOKUP($A282,'[3]Congest May01-Oct01'!$A$1:$I$65536,COLUMN('[3]Congest May01-Oct01'!D$1:D$65536),FALSE)-VLOOKUP($E282,'[3]Congest May01-Oct01'!$A$1:$I$65536,COLUMN('[3]Congest May01-Oct01'!D$1:D$65536),FALSE)</f>
        <v>1428.4499999999998</v>
      </c>
      <c r="AB282" s="32">
        <f>VLOOKUP($A282,'[3]Congest May01-Oct01'!$A$1:$I$65536,COLUMN('[3]Congest May01-Oct01'!E$1:E$65536),FALSE)-VLOOKUP($E282,'[3]Congest May01-Oct01'!$A$1:$I$65536,COLUMN('[3]Congest May01-Oct01'!E$1:E$65536),FALSE)</f>
        <v>399.84999999999997</v>
      </c>
      <c r="AC282" s="32">
        <f>VLOOKUP($A282,'[3]Congest May01-Oct01'!$A$1:$I$65536,COLUMN('[3]Congest May01-Oct01'!F$1:F$65536),FALSE)-VLOOKUP($E282,'[3]Congest May01-Oct01'!$A$1:$I$65536,COLUMN('[3]Congest May01-Oct01'!F$1:F$65536),FALSE)</f>
        <v>95.580000000000041</v>
      </c>
      <c r="AD282" s="32">
        <f>VLOOKUP($A282,'[3]Congest May01-Oct01'!$A$1:$I$65536,COLUMN('[3]Congest May01-Oct01'!G$1:G$65536),FALSE)-VLOOKUP($E282,'[3]Congest May01-Oct01'!$A$1:$I$65536,COLUMN('[3]Congest May01-Oct01'!G$1:G$65536),FALSE)</f>
        <v>457.06999999999994</v>
      </c>
      <c r="AE282" s="19">
        <f>VLOOKUP($A282,'[3]Congest May01-Oct01'!$A$1:$I$65536,COLUMN('[3]Congest May01-Oct01'!H$1:H$65536),FALSE)-VLOOKUP($E282,'[3]Congest May01-Oct01'!$A$1:$I$65536,COLUMN('[3]Congest May01-Oct01'!H$1:H$65536),FALSE)</f>
        <v>167.76</v>
      </c>
      <c r="AF282" s="19">
        <f>VLOOKUP($A282,'[3]Congest May01-Oct01'!$A$1:$I$65536,COLUMN('[3]Congest May01-Oct01'!I$1:I$65536),FALSE)-VLOOKUP($E282,'[3]Congest May01-Oct01'!$A$1:$I$65536,COLUMN('[3]Congest May01-Oct01'!I$1:I$65536),FALSE)</f>
        <v>216.19</v>
      </c>
      <c r="AG282" s="34">
        <f t="shared" si="30"/>
        <v>22139.079999999998</v>
      </c>
      <c r="AI282" s="34">
        <f>+AP282</f>
        <v>178.14999999999964</v>
      </c>
      <c r="AJ282" s="32">
        <f>2*AG282</f>
        <v>44278.159999999996</v>
      </c>
      <c r="AK282" s="32">
        <f t="shared" si="31"/>
        <v>44100.009999999995</v>
      </c>
      <c r="AL282" s="32"/>
      <c r="AM282" s="32">
        <f>+VLOOKUP($E282,[2]ACP!$A$1:$BE$65536,47,FALSE)-VLOOKUP($A282,[2]ACP!$A$1:$BE$65536,47,FALSE)</f>
        <v>-2219.0599999999995</v>
      </c>
      <c r="AN282" s="32">
        <f>+VLOOKUP($E282,[2]ACP!$A$1:$BE$65536,48,FALSE)-VLOOKUP($A282,[2]ACP!$A$1:$BE$65536,48,FALSE)</f>
        <v>7348.8499999999985</v>
      </c>
      <c r="AO282" s="32">
        <f>+VLOOKUP($E282,[2]ACP!$A$1:$BE$65536,56,FALSE)-VLOOKUP($A282,[2]ACP!$A$1:$BE$65536,56,FALSE)</f>
        <v>525.60000000000036</v>
      </c>
      <c r="AP282" s="32">
        <f>+VLOOKUP($E282,[2]ACP!$A$1:$BE$65536,57,FALSE)-VLOOKUP($A282,[2]ACP!$A$1:$BE$65536,57,FALSE)</f>
        <v>178.14999999999964</v>
      </c>
      <c r="AQ282" s="32">
        <v>3764.41</v>
      </c>
      <c r="AR282" s="32">
        <f>+VLOOKUP($E282,[2]ACP!$A$1:$BE$65536,53,FALSE)-VLOOKUP($A282,[2]ACP!$A$1:$BE$65536,53,FALSE)</f>
        <v>377.94</v>
      </c>
      <c r="AS282" s="32">
        <f>+VLOOKUP($E282,[2]ACP!$A$1:$BE$65536,25,FALSE)-VLOOKUP($A282,[2]ACP!$A$1:$BE$65536,25,FALSE)</f>
        <v>9118.7520000000004</v>
      </c>
      <c r="AT282" s="32">
        <f>+VLOOKUP($E282,[2]ACP!$A$1:$BE$65536,19,FALSE)-VLOOKUP($A282,[2]ACP!$A$1:$BE$65536,19,FALSE)</f>
        <v>3966.9959999999992</v>
      </c>
    </row>
    <row r="283" spans="1:46" x14ac:dyDescent="0.25">
      <c r="A283" s="64">
        <v>61847</v>
      </c>
      <c r="B283" s="64" t="str">
        <f>+VLOOKUP(A283,'[3]Congest May01-Oct01'!$A$1:$B$65536,2,FALSE)</f>
        <v>PJM</v>
      </c>
      <c r="C283" s="44" t="str">
        <f>+VLOOKUP(A283,[3]Congest!$A$1:$C$65536,3,FALSE)</f>
        <v>PJM</v>
      </c>
      <c r="D283" s="44"/>
      <c r="E283" s="64">
        <v>23901</v>
      </c>
      <c r="F283" s="64" t="str">
        <f>+VLOOKUP(E283,'[3]Congest May01-Oct01'!$A$1:$B$65536,2,FALSE)</f>
        <v>NEPA___ENERGY</v>
      </c>
      <c r="G283" s="44" t="str">
        <f>+VLOOKUP(E283,[3]Congest!$A$1:$C$65536,3,FALSE)</f>
        <v>WEST</v>
      </c>
      <c r="H283" s="45">
        <v>100</v>
      </c>
      <c r="I283" s="9"/>
      <c r="J283" s="7"/>
      <c r="O283" s="59">
        <f>VLOOKUP($A283,'[3]Congest May00-Oct00'!$A$1:$I$65536,COLUMN('[3]Congest May00-Oct00'!D$1:D$65536),FALSE)-VLOOKUP($E283,'[3]Congest May00-Oct00'!$A$1:$I$65536,COLUMN('[3]Congest May00-Oct00'!D$1:D$65536),FALSE)</f>
        <v>-1067.1500000000001</v>
      </c>
      <c r="P283" s="32">
        <f>VLOOKUP($A283,'[3]Congest May00-Oct00'!$A$1:$I$65536,COLUMN('[3]Congest May00-Oct00'!E$1:E$65536),FALSE)-VLOOKUP($E283,'[3]Congest May00-Oct00'!$A$1:$I$65536,COLUMN('[3]Congest May00-Oct00'!E$1:E$65536),FALSE)</f>
        <v>-832.69999999999982</v>
      </c>
      <c r="Q283" s="32">
        <f>VLOOKUP($A283,'[3]Congest May00-Oct00'!$A$1:$I$65536,COLUMN('[3]Congest May00-Oct00'!F$1:F$65536),FALSE)-VLOOKUP($E283,'[3]Congest May00-Oct00'!$A$1:$I$65536,COLUMN('[3]Congest May00-Oct00'!F$1:F$65536),FALSE)</f>
        <v>-310.39999999999918</v>
      </c>
      <c r="R283" s="32">
        <f>VLOOKUP($A283,'[3]Congest May00-Oct00'!$A$1:$I$65536,COLUMN('[3]Congest May00-Oct00'!G$1:G$65536),FALSE)-VLOOKUP($E283,'[3]Congest May00-Oct00'!$A$1:$I$65536,COLUMN('[3]Congest May00-Oct00'!G$1:G$65536),FALSE)</f>
        <v>1488.4099999999985</v>
      </c>
      <c r="S283" s="32">
        <f>VLOOKUP($A283,'[3]Congest May00-Oct00'!$A$1:$I$65536,COLUMN('[3]Congest May00-Oct00'!H$1:H$65536),FALSE)-VLOOKUP($E283,'[3]Congest May00-Oct00'!$A$1:$I$65536,COLUMN('[3]Congest May00-Oct00'!H$1:H$65536),FALSE)</f>
        <v>3547.92</v>
      </c>
      <c r="T283" s="32">
        <f>VLOOKUP($A283,'[3]Congest May00-Oct00'!$A$1:$I$65536,COLUMN('[3]Congest May00-Oct00'!I$1:I$65536),FALSE)-VLOOKUP($E283,'[3]Congest May00-Oct00'!$A$1:$I$65536,COLUMN('[3]Congest May00-Oct00'!I$1:I$65536),FALSE)</f>
        <v>5445.8900000000012</v>
      </c>
      <c r="U283" s="32">
        <f>VLOOKUP($A283,'[3]Congest Nov00-Apr01'!$A$1:$I$65536,COLUMN('[3]Congest Nov00-Apr01'!D$1:D$65536),FALSE)-VLOOKUP($E283,'[3]Congest Nov00-Apr01'!$A$1:$I$65536,COLUMN('[3]Congest Nov00-Apr01'!D$1:D$65536),FALSE)</f>
        <v>6133.9599999999991</v>
      </c>
      <c r="V283" s="32">
        <f>VLOOKUP($A283,'[3]Congest Nov00-Apr01'!$A$1:$I$65536,COLUMN('[3]Congest Nov00-Apr01'!E$1:E$65536),FALSE)-VLOOKUP($E283,'[3]Congest Nov00-Apr01'!$A$1:$I$65536,COLUMN('[3]Congest Nov00-Apr01'!E$1:E$65536),FALSE)</f>
        <v>1194.0300000000002</v>
      </c>
      <c r="W283" s="32">
        <f>VLOOKUP($A283,'[3]Congest Nov00-Apr01'!$A$1:$I$65536,COLUMN('[3]Congest Nov00-Apr01'!F$1:F$65536),FALSE)-VLOOKUP($E283,'[3]Congest Nov00-Apr01'!$A$1:$I$65536,COLUMN('[3]Congest Nov00-Apr01'!F$1:F$65536),FALSE)</f>
        <v>650.0899999999998</v>
      </c>
      <c r="X283" s="32">
        <f>VLOOKUP($A283,'[3]Congest Nov00-Apr01'!$A$1:$I$65536,COLUMN('[3]Congest Nov00-Apr01'!G$1:G$65536),FALSE)-VLOOKUP($E283,'[3]Congest Nov00-Apr01'!$A$1:$I$65536,COLUMN('[3]Congest Nov00-Apr01'!G$1:G$65536),FALSE)</f>
        <v>837.17000000000007</v>
      </c>
      <c r="Y283" s="32">
        <f>VLOOKUP($A283,'[3]Congest Nov00-Apr01'!$A$1:$I$65536,COLUMN('[3]Congest Nov00-Apr01'!H$1:H$65536),FALSE)-VLOOKUP($E283,'[3]Congest Nov00-Apr01'!$A$1:$I$65536,COLUMN('[3]Congest Nov00-Apr01'!H$1:H$65536),FALSE)</f>
        <v>101.91999999999996</v>
      </c>
      <c r="Z283" s="32">
        <f>VLOOKUP($A283,'[3]Congest Nov00-Apr01'!$A$1:$I$65536,COLUMN('[3]Congest Nov00-Apr01'!I$1:I$65536),FALSE)-VLOOKUP($E283,'[3]Congest Nov00-Apr01'!$A$1:$I$65536,COLUMN('[3]Congest Nov00-Apr01'!I$1:I$65536),FALSE)</f>
        <v>84.960000000000008</v>
      </c>
      <c r="AA283" s="32">
        <f>VLOOKUP($A283,'[3]Congest May01-Oct01'!$A$1:$I$65536,COLUMN('[3]Congest May01-Oct01'!D$1:D$65536),FALSE)-VLOOKUP($E283,'[3]Congest May01-Oct01'!$A$1:$I$65536,COLUMN('[3]Congest May01-Oct01'!D$1:D$65536),FALSE)</f>
        <v>1078.31</v>
      </c>
      <c r="AB283" s="32">
        <f>VLOOKUP($A283,'[3]Congest May01-Oct01'!$A$1:$I$65536,COLUMN('[3]Congest May01-Oct01'!E$1:E$65536),FALSE)-VLOOKUP($E283,'[3]Congest May01-Oct01'!$A$1:$I$65536,COLUMN('[3]Congest May01-Oct01'!E$1:E$65536),FALSE)</f>
        <v>-91.600000000000023</v>
      </c>
      <c r="AC283" s="32">
        <f>VLOOKUP($A283,'[3]Congest May01-Oct01'!$A$1:$I$65536,COLUMN('[3]Congest May01-Oct01'!F$1:F$65536),FALSE)-VLOOKUP($E283,'[3]Congest May01-Oct01'!$A$1:$I$65536,COLUMN('[3]Congest May01-Oct01'!F$1:F$65536),FALSE)</f>
        <v>3.8100000000000307</v>
      </c>
      <c r="AD283" s="32">
        <f>VLOOKUP($A283,'[3]Congest May01-Oct01'!$A$1:$I$65536,COLUMN('[3]Congest May01-Oct01'!G$1:G$65536),FALSE)-VLOOKUP($E283,'[3]Congest May01-Oct01'!$A$1:$I$65536,COLUMN('[3]Congest May01-Oct01'!G$1:G$65536),FALSE)</f>
        <v>379.96</v>
      </c>
      <c r="AE283" s="19">
        <f>VLOOKUP($A283,'[3]Congest May01-Oct01'!$A$1:$I$65536,COLUMN('[3]Congest May01-Oct01'!H$1:H$65536),FALSE)-VLOOKUP($E283,'[3]Congest May01-Oct01'!$A$1:$I$65536,COLUMN('[3]Congest May01-Oct01'!H$1:H$65536),FALSE)</f>
        <v>167.76</v>
      </c>
      <c r="AF283" s="19">
        <f>VLOOKUP($A283,'[3]Congest May01-Oct01'!$A$1:$I$65536,COLUMN('[3]Congest May01-Oct01'!I$1:I$65536),FALSE)-VLOOKUP($E283,'[3]Congest May01-Oct01'!$A$1:$I$65536,COLUMN('[3]Congest May01-Oct01'!I$1:I$65536),FALSE)</f>
        <v>213.33</v>
      </c>
      <c r="AG283" s="34">
        <f t="shared" si="24"/>
        <v>19366.419999999998</v>
      </c>
      <c r="AI283" s="34">
        <f t="shared" si="29"/>
        <v>-210.52999999999975</v>
      </c>
      <c r="AJ283" s="32">
        <f t="shared" si="25"/>
        <v>19366.419999999998</v>
      </c>
      <c r="AK283" s="32">
        <f t="shared" si="26"/>
        <v>19576.949999999997</v>
      </c>
      <c r="AL283" s="32"/>
      <c r="AM283" s="32">
        <f>+VLOOKUP($E283,[2]ACP!$A$1:$BE$65536,47,FALSE)-VLOOKUP($A283,[2]ACP!$A$1:$BE$65536,47,FALSE)</f>
        <v>-1830.380000000001</v>
      </c>
      <c r="AN283" s="32">
        <f>+VLOOKUP($E283,[2]ACP!$A$1:$BE$65536,48,FALSE)-VLOOKUP($A283,[2]ACP!$A$1:$BE$65536,48,FALSE)</f>
        <v>-3584.6200000000026</v>
      </c>
      <c r="AO283" s="32">
        <f>+VLOOKUP($E283,[2]ACP!$A$1:$BE$65536,56,FALSE)-VLOOKUP($A283,[2]ACP!$A$1:$BE$65536,56,FALSE)</f>
        <v>-210.52999999999975</v>
      </c>
      <c r="AP283" s="32">
        <f>+VLOOKUP($E283,[2]ACP!$A$1:$BE$65536,57,FALSE)-VLOOKUP($A283,[2]ACP!$A$1:$BE$65536,57,FALSE)</f>
        <v>107.10000000000036</v>
      </c>
      <c r="AQ283" s="32">
        <v>3547.92</v>
      </c>
      <c r="AR283" s="32">
        <f>+VLOOKUP($E283,[2]ACP!$A$1:$BE$65536,53,FALSE)-VLOOKUP($A283,[2]ACP!$A$1:$BE$65536,53,FALSE)</f>
        <v>290.11</v>
      </c>
      <c r="AS283" s="32">
        <f>+VLOOKUP($E283,[2]ACP!$A$1:$BE$65536,25,FALSE)-VLOOKUP($A283,[2]ACP!$A$1:$BE$65536,25,FALSE)</f>
        <v>2334.5159999999996</v>
      </c>
      <c r="AT283" s="32">
        <f>+VLOOKUP($E283,[2]ACP!$A$1:$BE$65536,19,FALSE)-VLOOKUP($A283,[2]ACP!$A$1:$BE$65536,19,FALSE)</f>
        <v>-4062.8279999999995</v>
      </c>
    </row>
    <row r="284" spans="1:46" x14ac:dyDescent="0.25">
      <c r="A284" s="48">
        <v>61847</v>
      </c>
      <c r="B284" s="65" t="str">
        <f>+VLOOKUP(A284,'[3]Congest May01-Oct01'!$A$1:$B$65536,2,FALSE)</f>
        <v>PJM</v>
      </c>
      <c r="C284" s="48" t="str">
        <f>+VLOOKUP(A284,[3]Congest!$A$1:$C$65536,3,FALSE)</f>
        <v>PJM</v>
      </c>
      <c r="D284" s="48"/>
      <c r="E284" s="65">
        <v>23901</v>
      </c>
      <c r="F284" s="65" t="str">
        <f>+VLOOKUP(E284,'[3]Congest May01-Oct01'!$A$1:$B$65536,2,FALSE)</f>
        <v>NEPA___ENERGY</v>
      </c>
      <c r="G284" s="48" t="str">
        <f>+VLOOKUP(E284,[3]Congest!$A$1:$C$65536,3,FALSE)</f>
        <v>WEST</v>
      </c>
      <c r="H284" s="49">
        <v>75</v>
      </c>
      <c r="I284" s="9"/>
      <c r="J284" s="7"/>
      <c r="O284" s="59">
        <f>VLOOKUP($A284,'[3]Congest May00-Oct00'!$A$1:$I$65536,COLUMN('[3]Congest May00-Oct00'!D$1:D$65536),FALSE)-VLOOKUP($E284,'[3]Congest May00-Oct00'!$A$1:$I$65536,COLUMN('[3]Congest May00-Oct00'!D$1:D$65536),FALSE)</f>
        <v>-1067.1500000000001</v>
      </c>
      <c r="P284" s="32">
        <f>VLOOKUP($A284,'[3]Congest May00-Oct00'!$A$1:$I$65536,COLUMN('[3]Congest May00-Oct00'!E$1:E$65536),FALSE)-VLOOKUP($E284,'[3]Congest May00-Oct00'!$A$1:$I$65536,COLUMN('[3]Congest May00-Oct00'!E$1:E$65536),FALSE)</f>
        <v>-832.69999999999982</v>
      </c>
      <c r="Q284" s="32">
        <f>VLOOKUP($A284,'[3]Congest May00-Oct00'!$A$1:$I$65536,COLUMN('[3]Congest May00-Oct00'!F$1:F$65536),FALSE)-VLOOKUP($E284,'[3]Congest May00-Oct00'!$A$1:$I$65536,COLUMN('[3]Congest May00-Oct00'!F$1:F$65536),FALSE)</f>
        <v>-310.39999999999918</v>
      </c>
      <c r="R284" s="32">
        <f>VLOOKUP($A284,'[3]Congest May00-Oct00'!$A$1:$I$65536,COLUMN('[3]Congest May00-Oct00'!G$1:G$65536),FALSE)-VLOOKUP($E284,'[3]Congest May00-Oct00'!$A$1:$I$65536,COLUMN('[3]Congest May00-Oct00'!G$1:G$65536),FALSE)</f>
        <v>1488.4099999999985</v>
      </c>
      <c r="S284" s="32">
        <f>VLOOKUP($A284,'[3]Congest May00-Oct00'!$A$1:$I$65536,COLUMN('[3]Congest May00-Oct00'!H$1:H$65536),FALSE)-VLOOKUP($E284,'[3]Congest May00-Oct00'!$A$1:$I$65536,COLUMN('[3]Congest May00-Oct00'!H$1:H$65536),FALSE)</f>
        <v>3547.92</v>
      </c>
      <c r="T284" s="32">
        <f>VLOOKUP($A284,'[3]Congest May00-Oct00'!$A$1:$I$65536,COLUMN('[3]Congest May00-Oct00'!I$1:I$65536),FALSE)-VLOOKUP($E284,'[3]Congest May00-Oct00'!$A$1:$I$65536,COLUMN('[3]Congest May00-Oct00'!I$1:I$65536),FALSE)</f>
        <v>5445.8900000000012</v>
      </c>
      <c r="U284" s="32">
        <f>VLOOKUP($A284,'[3]Congest Nov00-Apr01'!$A$1:$I$65536,COLUMN('[3]Congest Nov00-Apr01'!D$1:D$65536),FALSE)-VLOOKUP($E284,'[3]Congest Nov00-Apr01'!$A$1:$I$65536,COLUMN('[3]Congest Nov00-Apr01'!D$1:D$65536),FALSE)</f>
        <v>6133.9599999999991</v>
      </c>
      <c r="V284" s="32">
        <f>VLOOKUP($A284,'[3]Congest Nov00-Apr01'!$A$1:$I$65536,COLUMN('[3]Congest Nov00-Apr01'!E$1:E$65536),FALSE)-VLOOKUP($E284,'[3]Congest Nov00-Apr01'!$A$1:$I$65536,COLUMN('[3]Congest Nov00-Apr01'!E$1:E$65536),FALSE)</f>
        <v>1194.0300000000002</v>
      </c>
      <c r="W284" s="32">
        <f>VLOOKUP($A284,'[3]Congest Nov00-Apr01'!$A$1:$I$65536,COLUMN('[3]Congest Nov00-Apr01'!F$1:F$65536),FALSE)-VLOOKUP($E284,'[3]Congest Nov00-Apr01'!$A$1:$I$65536,COLUMN('[3]Congest Nov00-Apr01'!F$1:F$65536),FALSE)</f>
        <v>650.0899999999998</v>
      </c>
      <c r="X284" s="32">
        <f>VLOOKUP($A284,'[3]Congest Nov00-Apr01'!$A$1:$I$65536,COLUMN('[3]Congest Nov00-Apr01'!G$1:G$65536),FALSE)-VLOOKUP($E284,'[3]Congest Nov00-Apr01'!$A$1:$I$65536,COLUMN('[3]Congest Nov00-Apr01'!G$1:G$65536),FALSE)</f>
        <v>837.17000000000007</v>
      </c>
      <c r="Y284" s="32">
        <f>VLOOKUP($A284,'[3]Congest Nov00-Apr01'!$A$1:$I$65536,COLUMN('[3]Congest Nov00-Apr01'!H$1:H$65536),FALSE)-VLOOKUP($E284,'[3]Congest Nov00-Apr01'!$A$1:$I$65536,COLUMN('[3]Congest Nov00-Apr01'!H$1:H$65536),FALSE)</f>
        <v>101.91999999999996</v>
      </c>
      <c r="Z284" s="32">
        <f>VLOOKUP($A284,'[3]Congest Nov00-Apr01'!$A$1:$I$65536,COLUMN('[3]Congest Nov00-Apr01'!I$1:I$65536),FALSE)-VLOOKUP($E284,'[3]Congest Nov00-Apr01'!$A$1:$I$65536,COLUMN('[3]Congest Nov00-Apr01'!I$1:I$65536),FALSE)</f>
        <v>84.960000000000008</v>
      </c>
      <c r="AA284" s="32">
        <f>VLOOKUP($A284,'[3]Congest May01-Oct01'!$A$1:$I$65536,COLUMN('[3]Congest May01-Oct01'!D$1:D$65536),FALSE)-VLOOKUP($E284,'[3]Congest May01-Oct01'!$A$1:$I$65536,COLUMN('[3]Congest May01-Oct01'!D$1:D$65536),FALSE)</f>
        <v>1078.31</v>
      </c>
      <c r="AB284" s="32">
        <f>VLOOKUP($A284,'[3]Congest May01-Oct01'!$A$1:$I$65536,COLUMN('[3]Congest May01-Oct01'!E$1:E$65536),FALSE)-VLOOKUP($E284,'[3]Congest May01-Oct01'!$A$1:$I$65536,COLUMN('[3]Congest May01-Oct01'!E$1:E$65536),FALSE)</f>
        <v>-91.600000000000023</v>
      </c>
      <c r="AC284" s="32">
        <f>VLOOKUP($A284,'[3]Congest May01-Oct01'!$A$1:$I$65536,COLUMN('[3]Congest May01-Oct01'!F$1:F$65536),FALSE)-VLOOKUP($E284,'[3]Congest May01-Oct01'!$A$1:$I$65536,COLUMN('[3]Congest May01-Oct01'!F$1:F$65536),FALSE)</f>
        <v>3.8100000000000307</v>
      </c>
      <c r="AD284" s="32">
        <f>VLOOKUP($A284,'[3]Congest May01-Oct01'!$A$1:$I$65536,COLUMN('[3]Congest May01-Oct01'!G$1:G$65536),FALSE)-VLOOKUP($E284,'[3]Congest May01-Oct01'!$A$1:$I$65536,COLUMN('[3]Congest May01-Oct01'!G$1:G$65536),FALSE)</f>
        <v>379.96</v>
      </c>
      <c r="AE284" s="19">
        <f>VLOOKUP($A284,'[3]Congest May01-Oct01'!$A$1:$I$65536,COLUMN('[3]Congest May01-Oct01'!H$1:H$65536),FALSE)-VLOOKUP($E284,'[3]Congest May01-Oct01'!$A$1:$I$65536,COLUMN('[3]Congest May01-Oct01'!H$1:H$65536),FALSE)</f>
        <v>167.76</v>
      </c>
      <c r="AF284" s="19">
        <f>VLOOKUP($A284,'[3]Congest May01-Oct01'!$A$1:$I$65536,COLUMN('[3]Congest May01-Oct01'!I$1:I$65536),FALSE)-VLOOKUP($E284,'[3]Congest May01-Oct01'!$A$1:$I$65536,COLUMN('[3]Congest May01-Oct01'!I$1:I$65536),FALSE)</f>
        <v>213.33</v>
      </c>
      <c r="AG284" s="34">
        <f t="shared" ref="AG284:AG290" si="32">SUM(S284:AD284)</f>
        <v>19366.419999999998</v>
      </c>
      <c r="AI284" s="34">
        <f>+AP284</f>
        <v>107.10000000000036</v>
      </c>
      <c r="AJ284" s="32">
        <f>2*AG284</f>
        <v>38732.839999999997</v>
      </c>
      <c r="AK284" s="32">
        <f t="shared" ref="AK284:AK290" si="33">+AJ284-AI284</f>
        <v>38625.74</v>
      </c>
      <c r="AL284" s="32"/>
      <c r="AM284" s="32">
        <f>+VLOOKUP($E284,[2]ACP!$A$1:$BE$65536,47,FALSE)-VLOOKUP($A284,[2]ACP!$A$1:$BE$65536,47,FALSE)</f>
        <v>-1830.380000000001</v>
      </c>
      <c r="AN284" s="32">
        <f>+VLOOKUP($E284,[2]ACP!$A$1:$BE$65536,48,FALSE)-VLOOKUP($A284,[2]ACP!$A$1:$BE$65536,48,FALSE)</f>
        <v>-3584.6200000000026</v>
      </c>
      <c r="AO284" s="32">
        <f>+VLOOKUP($E284,[2]ACP!$A$1:$BE$65536,56,FALSE)-VLOOKUP($A284,[2]ACP!$A$1:$BE$65536,56,FALSE)</f>
        <v>-210.52999999999975</v>
      </c>
      <c r="AP284" s="32">
        <f>+VLOOKUP($E284,[2]ACP!$A$1:$BE$65536,57,FALSE)-VLOOKUP($A284,[2]ACP!$A$1:$BE$65536,57,FALSE)</f>
        <v>107.10000000000036</v>
      </c>
      <c r="AQ284" s="32">
        <v>3547.92</v>
      </c>
      <c r="AR284" s="32">
        <f>+VLOOKUP($E284,[2]ACP!$A$1:$BE$65536,53,FALSE)-VLOOKUP($A284,[2]ACP!$A$1:$BE$65536,53,FALSE)</f>
        <v>290.11</v>
      </c>
      <c r="AS284" s="32">
        <f>+VLOOKUP($E284,[2]ACP!$A$1:$BE$65536,25,FALSE)-VLOOKUP($A284,[2]ACP!$A$1:$BE$65536,25,FALSE)</f>
        <v>2334.5159999999996</v>
      </c>
      <c r="AT284" s="32">
        <f>+VLOOKUP($E284,[2]ACP!$A$1:$BE$65536,19,FALSE)-VLOOKUP($A284,[2]ACP!$A$1:$BE$65536,19,FALSE)</f>
        <v>-4062.8279999999995</v>
      </c>
    </row>
    <row r="285" spans="1:46" x14ac:dyDescent="0.25">
      <c r="A285" s="64">
        <v>61847</v>
      </c>
      <c r="B285" s="64" t="str">
        <f>+VLOOKUP(A285,'[3]Congest May01-Oct01'!$A$1:$B$65536,2,FALSE)</f>
        <v>PJM</v>
      </c>
      <c r="C285" s="44" t="str">
        <f>+VLOOKUP(A285,[3]Congest!$A$1:$C$65536,3,FALSE)</f>
        <v>PJM</v>
      </c>
      <c r="D285" s="44"/>
      <c r="E285" s="64">
        <v>23982</v>
      </c>
      <c r="F285" s="64" t="str">
        <f>+VLOOKUP(E285,'[3]Congest May01-Oct01'!$A$1:$B$65536,2,FALSE)</f>
        <v>INDECK___OLEAN</v>
      </c>
      <c r="G285" s="44" t="str">
        <f>+VLOOKUP(E285,[3]Congest!$A$1:$C$65536,3,FALSE)</f>
        <v>WEST</v>
      </c>
      <c r="H285" s="45">
        <v>35</v>
      </c>
      <c r="I285" s="9"/>
      <c r="J285" s="7"/>
      <c r="O285" s="59">
        <f>VLOOKUP($A285,'[3]Congest May00-Oct00'!$A$1:$I$65536,COLUMN('[3]Congest May00-Oct00'!D$1:D$65536),FALSE)-VLOOKUP($E285,'[3]Congest May00-Oct00'!$A$1:$I$65536,COLUMN('[3]Congest May00-Oct00'!D$1:D$65536),FALSE)</f>
        <v>-252.44000000000028</v>
      </c>
      <c r="P285" s="32">
        <f>VLOOKUP($A285,'[3]Congest May00-Oct00'!$A$1:$I$65536,COLUMN('[3]Congest May00-Oct00'!E$1:E$65536),FALSE)-VLOOKUP($E285,'[3]Congest May00-Oct00'!$A$1:$I$65536,COLUMN('[3]Congest May00-Oct00'!E$1:E$65536),FALSE)</f>
        <v>-588.05000000000018</v>
      </c>
      <c r="Q285" s="32">
        <f>VLOOKUP($A285,'[3]Congest May00-Oct00'!$A$1:$I$65536,COLUMN('[3]Congest May00-Oct00'!F$1:F$65536),FALSE)-VLOOKUP($E285,'[3]Congest May00-Oct00'!$A$1:$I$65536,COLUMN('[3]Congest May00-Oct00'!F$1:F$65536),FALSE)</f>
        <v>-539.02999999999884</v>
      </c>
      <c r="R285" s="32">
        <f>VLOOKUP($A285,'[3]Congest May00-Oct00'!$A$1:$I$65536,COLUMN('[3]Congest May00-Oct00'!G$1:G$65536),FALSE)-VLOOKUP($E285,'[3]Congest May00-Oct00'!$A$1:$I$65536,COLUMN('[3]Congest May00-Oct00'!G$1:G$65536),FALSE)</f>
        <v>-1205.4200000000005</v>
      </c>
      <c r="S285" s="32">
        <f>VLOOKUP($A285,'[3]Congest May00-Oct00'!$A$1:$I$65536,COLUMN('[3]Congest May00-Oct00'!H$1:H$65536),FALSE)-VLOOKUP($E285,'[3]Congest May00-Oct00'!$A$1:$I$65536,COLUMN('[3]Congest May00-Oct00'!H$1:H$65536),FALSE)</f>
        <v>3510.14</v>
      </c>
      <c r="T285" s="32">
        <f>VLOOKUP($A285,'[3]Congest May00-Oct00'!$A$1:$I$65536,COLUMN('[3]Congest May00-Oct00'!I$1:I$65536),FALSE)-VLOOKUP($E285,'[3]Congest May00-Oct00'!$A$1:$I$65536,COLUMN('[3]Congest May00-Oct00'!I$1:I$65536),FALSE)</f>
        <v>5422.9500000000007</v>
      </c>
      <c r="U285" s="32">
        <f>VLOOKUP($A285,'[3]Congest Nov00-Apr01'!$A$1:$I$65536,COLUMN('[3]Congest Nov00-Apr01'!D$1:D$65536),FALSE)-VLOOKUP($E285,'[3]Congest Nov00-Apr01'!$A$1:$I$65536,COLUMN('[3]Congest Nov00-Apr01'!D$1:D$65536),FALSE)</f>
        <v>6072.5699999999988</v>
      </c>
      <c r="V285" s="32">
        <f>VLOOKUP($A285,'[3]Congest Nov00-Apr01'!$A$1:$I$65536,COLUMN('[3]Congest Nov00-Apr01'!E$1:E$65536),FALSE)-VLOOKUP($E285,'[3]Congest Nov00-Apr01'!$A$1:$I$65536,COLUMN('[3]Congest Nov00-Apr01'!E$1:E$65536),FALSE)</f>
        <v>1185.5800000000002</v>
      </c>
      <c r="W285" s="32">
        <f>VLOOKUP($A285,'[3]Congest Nov00-Apr01'!$A$1:$I$65536,COLUMN('[3]Congest Nov00-Apr01'!F$1:F$65536),FALSE)-VLOOKUP($E285,'[3]Congest Nov00-Apr01'!$A$1:$I$65536,COLUMN('[3]Congest Nov00-Apr01'!F$1:F$65536),FALSE)</f>
        <v>577.08999999999992</v>
      </c>
      <c r="X285" s="32">
        <f>VLOOKUP($A285,'[3]Congest Nov00-Apr01'!$A$1:$I$65536,COLUMN('[3]Congest Nov00-Apr01'!G$1:G$65536),FALSE)-VLOOKUP($E285,'[3]Congest Nov00-Apr01'!$A$1:$I$65536,COLUMN('[3]Congest Nov00-Apr01'!G$1:G$65536),FALSE)</f>
        <v>791.72</v>
      </c>
      <c r="Y285" s="32">
        <f>VLOOKUP($A285,'[3]Congest Nov00-Apr01'!$A$1:$I$65536,COLUMN('[3]Congest Nov00-Apr01'!H$1:H$65536),FALSE)-VLOOKUP($E285,'[3]Congest Nov00-Apr01'!$A$1:$I$65536,COLUMN('[3]Congest Nov00-Apr01'!H$1:H$65536),FALSE)</f>
        <v>45.729999999999961</v>
      </c>
      <c r="Z285" s="32">
        <f>VLOOKUP($A285,'[3]Congest Nov00-Apr01'!$A$1:$I$65536,COLUMN('[3]Congest Nov00-Apr01'!I$1:I$65536),FALSE)-VLOOKUP($E285,'[3]Congest Nov00-Apr01'!$A$1:$I$65536,COLUMN('[3]Congest Nov00-Apr01'!I$1:I$65536),FALSE)</f>
        <v>69.659999999999982</v>
      </c>
      <c r="AA285" s="32">
        <f>VLOOKUP($A285,'[3]Congest May01-Oct01'!$A$1:$I$65536,COLUMN('[3]Congest May01-Oct01'!D$1:D$65536),FALSE)-VLOOKUP($E285,'[3]Congest May01-Oct01'!$A$1:$I$65536,COLUMN('[3]Congest May01-Oct01'!D$1:D$65536),FALSE)</f>
        <v>996.57999999999993</v>
      </c>
      <c r="AB285" s="32">
        <f>VLOOKUP($A285,'[3]Congest May01-Oct01'!$A$1:$I$65536,COLUMN('[3]Congest May01-Oct01'!E$1:E$65536),FALSE)-VLOOKUP($E285,'[3]Congest May01-Oct01'!$A$1:$I$65536,COLUMN('[3]Congest May01-Oct01'!E$1:E$65536),FALSE)</f>
        <v>-190.07000000000005</v>
      </c>
      <c r="AC285" s="32">
        <f>VLOOKUP($A285,'[3]Congest May01-Oct01'!$A$1:$I$65536,COLUMN('[3]Congest May01-Oct01'!F$1:F$65536),FALSE)-VLOOKUP($E285,'[3]Congest May01-Oct01'!$A$1:$I$65536,COLUMN('[3]Congest May01-Oct01'!F$1:F$65536),FALSE)</f>
        <v>-14.109999999999985</v>
      </c>
      <c r="AD285" s="32">
        <f>VLOOKUP($A285,'[3]Congest May01-Oct01'!$A$1:$I$65536,COLUMN('[3]Congest May01-Oct01'!G$1:G$65536),FALSE)-VLOOKUP($E285,'[3]Congest May01-Oct01'!$A$1:$I$65536,COLUMN('[3]Congest May01-Oct01'!G$1:G$65536),FALSE)</f>
        <v>354.26999999999987</v>
      </c>
      <c r="AE285" s="19">
        <f>VLOOKUP($A285,'[3]Congest May01-Oct01'!$A$1:$I$65536,COLUMN('[3]Congest May01-Oct01'!H$1:H$65536),FALSE)-VLOOKUP($E285,'[3]Congest May01-Oct01'!$A$1:$I$65536,COLUMN('[3]Congest May01-Oct01'!H$1:H$65536),FALSE)</f>
        <v>167.76</v>
      </c>
      <c r="AF285" s="19">
        <f>VLOOKUP($A285,'[3]Congest May01-Oct01'!$A$1:$I$65536,COLUMN('[3]Congest May01-Oct01'!I$1:I$65536),FALSE)-VLOOKUP($E285,'[3]Congest May01-Oct01'!$A$1:$I$65536,COLUMN('[3]Congest May01-Oct01'!I$1:I$65536),FALSE)</f>
        <v>212.19</v>
      </c>
      <c r="AG285" s="34">
        <f t="shared" si="32"/>
        <v>18822.109999999997</v>
      </c>
      <c r="AI285" s="34">
        <f t="shared" si="29"/>
        <v>1.0000000000218279E-2</v>
      </c>
      <c r="AJ285" s="32">
        <f t="shared" si="25"/>
        <v>18822.109999999997</v>
      </c>
      <c r="AK285" s="32">
        <f t="shared" si="33"/>
        <v>18822.099999999999</v>
      </c>
      <c r="AL285" s="32"/>
      <c r="AM285" s="32">
        <f>+VLOOKUP($E285,[2]ACP!$A$1:$BE$65536,47,FALSE)-VLOOKUP($A285,[2]ACP!$A$1:$BE$65536,47,FALSE)</f>
        <v>-2468.84</v>
      </c>
      <c r="AN285" s="32">
        <f>+VLOOKUP($E285,[2]ACP!$A$1:$BE$65536,48,FALSE)-VLOOKUP($A285,[2]ACP!$A$1:$BE$65536,48,FALSE)</f>
        <v>-7128.8000000000011</v>
      </c>
      <c r="AO285" s="32">
        <f>+VLOOKUP($E285,[2]ACP!$A$1:$BE$65536,56,FALSE)-VLOOKUP($A285,[2]ACP!$A$1:$BE$65536,56,FALSE)</f>
        <v>1.0000000000218279E-2</v>
      </c>
      <c r="AP285" s="32">
        <f>+VLOOKUP($E285,[2]ACP!$A$1:$BE$65536,57,FALSE)-VLOOKUP($A285,[2]ACP!$A$1:$BE$65536,57,FALSE)</f>
        <v>399.56999999999971</v>
      </c>
      <c r="AQ285" s="32">
        <v>3510.14</v>
      </c>
      <c r="AR285" s="32">
        <f>+VLOOKUP($E285,[2]ACP!$A$1:$BE$65536,53,FALSE)-VLOOKUP($A285,[2]ACP!$A$1:$BE$65536,53,FALSE)</f>
        <v>376.49</v>
      </c>
      <c r="AS285" s="32">
        <f>+VLOOKUP($E285,[2]ACP!$A$1:$BE$65536,25,FALSE)-VLOOKUP($A285,[2]ACP!$A$1:$BE$65536,25,FALSE)</f>
        <v>6864.0479999999989</v>
      </c>
      <c r="AT285" s="32">
        <f>+VLOOKUP($E285,[2]ACP!$A$1:$BE$65536,19,FALSE)-VLOOKUP($A285,[2]ACP!$A$1:$BE$65536,19,FALSE)</f>
        <v>-6552.9599999999991</v>
      </c>
    </row>
    <row r="286" spans="1:46" x14ac:dyDescent="0.25">
      <c r="A286" s="64">
        <v>61847</v>
      </c>
      <c r="B286" s="64" t="str">
        <f>+VLOOKUP(A286,'[3]Congest May01-Oct01'!$A$1:$B$65536,2,FALSE)</f>
        <v>PJM</v>
      </c>
      <c r="C286" s="44" t="str">
        <f>+VLOOKUP(A286,[3]Congest!$A$1:$C$65536,3,FALSE)</f>
        <v>PJM</v>
      </c>
      <c r="D286" s="44"/>
      <c r="E286" s="64">
        <v>24051</v>
      </c>
      <c r="F286" s="64" t="str">
        <f>+VLOOKUP(E286,'[3]Congest May01-Oct01'!$A$1:$B$65536,2,FALSE)</f>
        <v>E_CANADA_CAP_HY</v>
      </c>
      <c r="G286" s="44" t="str">
        <f>+VLOOKUP(E286,[3]Congest!$A$1:$C$65536,3,FALSE)</f>
        <v>CAPITL</v>
      </c>
      <c r="H286" s="45">
        <v>1</v>
      </c>
      <c r="I286" s="9"/>
      <c r="J286" s="7"/>
      <c r="O286" s="59">
        <f>VLOOKUP($A286,'[3]Congest May00-Oct00'!$A$1:$I$65536,COLUMN('[3]Congest May00-Oct00'!D$1:D$65536),FALSE)-VLOOKUP($E286,'[3]Congest May00-Oct00'!$A$1:$I$65536,COLUMN('[3]Congest May00-Oct00'!D$1:D$65536),FALSE)</f>
        <v>9063.82</v>
      </c>
      <c r="P286" s="32">
        <f>VLOOKUP($A286,'[3]Congest May00-Oct00'!$A$1:$I$65536,COLUMN('[3]Congest May00-Oct00'!E$1:E$65536),FALSE)-VLOOKUP($E286,'[3]Congest May00-Oct00'!$A$1:$I$65536,COLUMN('[3]Congest May00-Oct00'!E$1:E$65536),FALSE)</f>
        <v>24085.569999999996</v>
      </c>
      <c r="Q286" s="32">
        <f>VLOOKUP($A286,'[3]Congest May00-Oct00'!$A$1:$I$65536,COLUMN('[3]Congest May00-Oct00'!F$1:F$65536),FALSE)-VLOOKUP($E286,'[3]Congest May00-Oct00'!$A$1:$I$65536,COLUMN('[3]Congest May00-Oct00'!F$1:F$65536),FALSE)</f>
        <v>13868.85</v>
      </c>
      <c r="R286" s="32">
        <f>VLOOKUP($A286,'[3]Congest May00-Oct00'!$A$1:$I$65536,COLUMN('[3]Congest May00-Oct00'!G$1:G$65536),FALSE)-VLOOKUP($E286,'[3]Congest May00-Oct00'!$A$1:$I$65536,COLUMN('[3]Congest May00-Oct00'!G$1:G$65536),FALSE)</f>
        <v>11692.39</v>
      </c>
      <c r="S286" s="32">
        <f>VLOOKUP($A286,'[3]Congest May00-Oct00'!$A$1:$I$65536,COLUMN('[3]Congest May00-Oct00'!H$1:H$65536),FALSE)-VLOOKUP($E286,'[3]Congest May00-Oct00'!$A$1:$I$65536,COLUMN('[3]Congest May00-Oct00'!H$1:H$65536),FALSE)</f>
        <v>6536.57</v>
      </c>
      <c r="T286" s="32">
        <f>VLOOKUP($A286,'[3]Congest May00-Oct00'!$A$1:$I$65536,COLUMN('[3]Congest May00-Oct00'!I$1:I$65536),FALSE)-VLOOKUP($E286,'[3]Congest May00-Oct00'!$A$1:$I$65536,COLUMN('[3]Congest May00-Oct00'!I$1:I$65536),FALSE)</f>
        <v>6358.4100000000008</v>
      </c>
      <c r="U286" s="32">
        <f>VLOOKUP($A286,'[3]Congest Nov00-Apr01'!$A$1:$I$65536,COLUMN('[3]Congest Nov00-Apr01'!D$1:D$65536),FALSE)-VLOOKUP($E286,'[3]Congest Nov00-Apr01'!$A$1:$I$65536,COLUMN('[3]Congest Nov00-Apr01'!D$1:D$65536),FALSE)</f>
        <v>9502.369999999999</v>
      </c>
      <c r="V286" s="32">
        <f>VLOOKUP($A286,'[3]Congest Nov00-Apr01'!$A$1:$I$65536,COLUMN('[3]Congest Nov00-Apr01'!E$1:E$65536),FALSE)-VLOOKUP($E286,'[3]Congest Nov00-Apr01'!$A$1:$I$65536,COLUMN('[3]Congest Nov00-Apr01'!E$1:E$65536),FALSE)</f>
        <v>1939.9</v>
      </c>
      <c r="W286" s="32">
        <f>VLOOKUP($A286,'[3]Congest Nov00-Apr01'!$A$1:$I$65536,COLUMN('[3]Congest Nov00-Apr01'!F$1:F$65536),FALSE)-VLOOKUP($E286,'[3]Congest Nov00-Apr01'!$A$1:$I$65536,COLUMN('[3]Congest Nov00-Apr01'!F$1:F$65536),FALSE)</f>
        <v>4036.7000000000003</v>
      </c>
      <c r="X286" s="32">
        <f>VLOOKUP($A286,'[3]Congest Nov00-Apr01'!$A$1:$I$65536,COLUMN('[3]Congest Nov00-Apr01'!G$1:G$65536),FALSE)-VLOOKUP($E286,'[3]Congest Nov00-Apr01'!$A$1:$I$65536,COLUMN('[3]Congest Nov00-Apr01'!G$1:G$65536),FALSE)</f>
        <v>3052.84</v>
      </c>
      <c r="Y286" s="32">
        <f>VLOOKUP($A286,'[3]Congest Nov00-Apr01'!$A$1:$I$65536,COLUMN('[3]Congest Nov00-Apr01'!H$1:H$65536),FALSE)-VLOOKUP($E286,'[3]Congest Nov00-Apr01'!$A$1:$I$65536,COLUMN('[3]Congest Nov00-Apr01'!H$1:H$65536),FALSE)</f>
        <v>2954.7099999999996</v>
      </c>
      <c r="Z286" s="32">
        <f>VLOOKUP($A286,'[3]Congest Nov00-Apr01'!$A$1:$I$65536,COLUMN('[3]Congest Nov00-Apr01'!I$1:I$65536),FALSE)-VLOOKUP($E286,'[3]Congest Nov00-Apr01'!$A$1:$I$65536,COLUMN('[3]Congest Nov00-Apr01'!I$1:I$65536),FALSE)</f>
        <v>914.48000000000013</v>
      </c>
      <c r="AA286" s="32">
        <f>VLOOKUP($A286,'[3]Congest May01-Oct01'!$A$1:$I$65536,COLUMN('[3]Congest May01-Oct01'!D$1:D$65536),FALSE)-VLOOKUP($E286,'[3]Congest May01-Oct01'!$A$1:$I$65536,COLUMN('[3]Congest May01-Oct01'!D$1:D$65536),FALSE)</f>
        <v>3344.5099999999998</v>
      </c>
      <c r="AB286" s="32">
        <f>VLOOKUP($A286,'[3]Congest May01-Oct01'!$A$1:$I$65536,COLUMN('[3]Congest May01-Oct01'!E$1:E$65536),FALSE)-VLOOKUP($E286,'[3]Congest May01-Oct01'!$A$1:$I$65536,COLUMN('[3]Congest May01-Oct01'!E$1:E$65536),FALSE)</f>
        <v>1482.5999999999997</v>
      </c>
      <c r="AC286" s="32">
        <f>VLOOKUP($A286,'[3]Congest May01-Oct01'!$A$1:$I$65536,COLUMN('[3]Congest May01-Oct01'!F$1:F$65536),FALSE)-VLOOKUP($E286,'[3]Congest May01-Oct01'!$A$1:$I$65536,COLUMN('[3]Congest May01-Oct01'!F$1:F$65536),FALSE)</f>
        <v>270.54999999999995</v>
      </c>
      <c r="AD286" s="32">
        <f>VLOOKUP($A286,'[3]Congest May01-Oct01'!$A$1:$I$65536,COLUMN('[3]Congest May01-Oct01'!G$1:G$65536),FALSE)-VLOOKUP($E286,'[3]Congest May01-Oct01'!$A$1:$I$65536,COLUMN('[3]Congest May01-Oct01'!G$1:G$65536),FALSE)</f>
        <v>2246.0800000000004</v>
      </c>
      <c r="AE286" s="19">
        <f>VLOOKUP($A286,'[3]Congest May01-Oct01'!$A$1:$I$65536,COLUMN('[3]Congest May01-Oct01'!H$1:H$65536),FALSE)-VLOOKUP($E286,'[3]Congest May01-Oct01'!$A$1:$I$65536,COLUMN('[3]Congest May01-Oct01'!H$1:H$65536),FALSE)</f>
        <v>167.76</v>
      </c>
      <c r="AF286" s="19">
        <f>VLOOKUP($A286,'[3]Congest May01-Oct01'!$A$1:$I$65536,COLUMN('[3]Congest May01-Oct01'!I$1:I$65536),FALSE)-VLOOKUP($E286,'[3]Congest May01-Oct01'!$A$1:$I$65536,COLUMN('[3]Congest May01-Oct01'!I$1:I$65536),FALSE)</f>
        <v>210.84</v>
      </c>
      <c r="AG286" s="34">
        <f t="shared" si="32"/>
        <v>42639.720000000008</v>
      </c>
      <c r="AI286" s="34">
        <f t="shared" si="29"/>
        <v>37591.660000000003</v>
      </c>
      <c r="AJ286" s="32">
        <f t="shared" si="25"/>
        <v>42639.720000000008</v>
      </c>
      <c r="AK286" s="32">
        <f t="shared" si="33"/>
        <v>5048.0600000000049</v>
      </c>
      <c r="AL286" s="32"/>
      <c r="AM286" s="32">
        <f>+VLOOKUP($E286,[2]ACP!$A$1:$BE$65536,47,FALSE)-VLOOKUP($A286,[2]ACP!$A$1:$BE$65536,47,FALSE)</f>
        <v>65672.26999999999</v>
      </c>
      <c r="AN286" s="32">
        <f>+VLOOKUP($E286,[2]ACP!$A$1:$BE$65536,48,FALSE)-VLOOKUP($A286,[2]ACP!$A$1:$BE$65536,48,FALSE)</f>
        <v>121304.59999999999</v>
      </c>
      <c r="AO286" s="32">
        <f>+VLOOKUP($E286,[2]ACP!$A$1:$BE$65536,56,FALSE)-VLOOKUP($A286,[2]ACP!$A$1:$BE$65536,56,FALSE)</f>
        <v>37591.660000000003</v>
      </c>
      <c r="AP286" s="32">
        <f>+VLOOKUP($E286,[2]ACP!$A$1:$BE$65536,57,FALSE)-VLOOKUP($A286,[2]ACP!$A$1:$BE$65536,57,FALSE)</f>
        <v>58194.47</v>
      </c>
      <c r="AQ286" s="32">
        <v>6536.57</v>
      </c>
      <c r="AR286" s="32">
        <f>+VLOOKUP($E286,[2]ACP!$A$1:$BE$65536,53,FALSE)-VLOOKUP($A286,[2]ACP!$A$1:$BE$65536,53,FALSE)</f>
        <v>2573.75</v>
      </c>
      <c r="AS286" s="32">
        <f>+VLOOKUP($E286,[2]ACP!$A$1:$BE$65536,25,FALSE)-VLOOKUP($A286,[2]ACP!$A$1:$BE$65536,25,FALSE)</f>
        <v>36098.964000000007</v>
      </c>
      <c r="AT286" s="32">
        <f>+VLOOKUP($E286,[2]ACP!$A$1:$BE$65536,19,FALSE)-VLOOKUP($A286,[2]ACP!$A$1:$BE$65536,19,FALSE)</f>
        <v>64758.936000000002</v>
      </c>
    </row>
    <row r="287" spans="1:46" x14ac:dyDescent="0.25">
      <c r="A287" s="64">
        <v>61847</v>
      </c>
      <c r="B287" s="64" t="str">
        <f>+VLOOKUP(A287,'[3]Congest May01-Oct01'!$A$1:$B$65536,2,FALSE)</f>
        <v>PJM</v>
      </c>
      <c r="C287" s="44" t="str">
        <f>+VLOOKUP(A287,[3]Congest!$A$1:$C$65536,3,FALSE)</f>
        <v>PJM</v>
      </c>
      <c r="D287" s="44"/>
      <c r="E287" s="64">
        <v>61752</v>
      </c>
      <c r="F287" s="64" t="str">
        <f>+VLOOKUP(E287,'[3]Congest May01-Oct01'!$A$1:$B$65536,2,FALSE)</f>
        <v>WEST</v>
      </c>
      <c r="G287" s="44" t="str">
        <f>+VLOOKUP(E287,[3]Congest!$A$1:$C$65536,3,FALSE)</f>
        <v>WEST</v>
      </c>
      <c r="H287" s="45">
        <v>350</v>
      </c>
      <c r="I287" s="9"/>
      <c r="J287" s="7"/>
      <c r="O287" s="59">
        <f>VLOOKUP($A287,'[3]Congest May00-Oct00'!$A$1:$I$65536,COLUMN('[3]Congest May00-Oct00'!D$1:D$65536),FALSE)-VLOOKUP($E287,'[3]Congest May00-Oct00'!$A$1:$I$65536,COLUMN('[3]Congest May00-Oct00'!D$1:D$65536),FALSE)</f>
        <v>-494.82000000000005</v>
      </c>
      <c r="P287" s="32">
        <f>VLOOKUP($A287,'[3]Congest May00-Oct00'!$A$1:$I$65536,COLUMN('[3]Congest May00-Oct00'!E$1:E$65536),FALSE)-VLOOKUP($E287,'[3]Congest May00-Oct00'!$A$1:$I$65536,COLUMN('[3]Congest May00-Oct00'!E$1:E$65536),FALSE)</f>
        <v>-1749.8600000000006</v>
      </c>
      <c r="Q287" s="32">
        <f>VLOOKUP($A287,'[3]Congest May00-Oct00'!$A$1:$I$65536,COLUMN('[3]Congest May00-Oct00'!F$1:F$65536),FALSE)-VLOOKUP($E287,'[3]Congest May00-Oct00'!$A$1:$I$65536,COLUMN('[3]Congest May00-Oct00'!F$1:F$65536),FALSE)</f>
        <v>-1469.7699999999998</v>
      </c>
      <c r="R287" s="32">
        <f>VLOOKUP($A287,'[3]Congest May00-Oct00'!$A$1:$I$65536,COLUMN('[3]Congest May00-Oct00'!G$1:G$65536),FALSE)-VLOOKUP($E287,'[3]Congest May00-Oct00'!$A$1:$I$65536,COLUMN('[3]Congest May00-Oct00'!G$1:G$65536),FALSE)</f>
        <v>-2352.4100000000008</v>
      </c>
      <c r="S287" s="32">
        <f>VLOOKUP($A287,'[3]Congest May00-Oct00'!$A$1:$I$65536,COLUMN('[3]Congest May00-Oct00'!H$1:H$65536),FALSE)-VLOOKUP($E287,'[3]Congest May00-Oct00'!$A$1:$I$65536,COLUMN('[3]Congest May00-Oct00'!H$1:H$65536),FALSE)</f>
        <v>3470.59</v>
      </c>
      <c r="T287" s="32">
        <f>VLOOKUP($A287,'[3]Congest May00-Oct00'!$A$1:$I$65536,COLUMN('[3]Congest May00-Oct00'!I$1:I$65536),FALSE)-VLOOKUP($E287,'[3]Congest May00-Oct00'!$A$1:$I$65536,COLUMN('[3]Congest May00-Oct00'!I$1:I$65536),FALSE)</f>
        <v>5379.9100000000008</v>
      </c>
      <c r="U287" s="32">
        <f>VLOOKUP($A287,'[3]Congest Nov00-Apr01'!$A$1:$I$65536,COLUMN('[3]Congest Nov00-Apr01'!D$1:D$65536),FALSE)-VLOOKUP($E287,'[3]Congest Nov00-Apr01'!$A$1:$I$65536,COLUMN('[3]Congest Nov00-Apr01'!D$1:D$65536),FALSE)</f>
        <v>6032.3099999999995</v>
      </c>
      <c r="V287" s="32">
        <f>VLOOKUP($A287,'[3]Congest Nov00-Apr01'!$A$1:$I$65536,COLUMN('[3]Congest Nov00-Apr01'!E$1:E$65536),FALSE)-VLOOKUP($E287,'[3]Congest Nov00-Apr01'!$A$1:$I$65536,COLUMN('[3]Congest Nov00-Apr01'!E$1:E$65536),FALSE)</f>
        <v>1181.0000000000002</v>
      </c>
      <c r="W287" s="32">
        <f>VLOOKUP($A287,'[3]Congest Nov00-Apr01'!$A$1:$I$65536,COLUMN('[3]Congest Nov00-Apr01'!F$1:F$65536),FALSE)-VLOOKUP($E287,'[3]Congest Nov00-Apr01'!$A$1:$I$65536,COLUMN('[3]Congest Nov00-Apr01'!F$1:F$65536),FALSE)</f>
        <v>525.5</v>
      </c>
      <c r="X287" s="32">
        <f>VLOOKUP($A287,'[3]Congest Nov00-Apr01'!$A$1:$I$65536,COLUMN('[3]Congest Nov00-Apr01'!G$1:G$65536),FALSE)-VLOOKUP($E287,'[3]Congest Nov00-Apr01'!$A$1:$I$65536,COLUMN('[3]Congest Nov00-Apr01'!G$1:G$65536),FALSE)</f>
        <v>765.04</v>
      </c>
      <c r="Y287" s="32">
        <f>VLOOKUP($A287,'[3]Congest Nov00-Apr01'!$A$1:$I$65536,COLUMN('[3]Congest Nov00-Apr01'!H$1:H$65536),FALSE)-VLOOKUP($E287,'[3]Congest Nov00-Apr01'!$A$1:$I$65536,COLUMN('[3]Congest Nov00-Apr01'!H$1:H$65536),FALSE)</f>
        <v>10.149999999999977</v>
      </c>
      <c r="Z287" s="32">
        <f>VLOOKUP($A287,'[3]Congest Nov00-Apr01'!$A$1:$I$65536,COLUMN('[3]Congest Nov00-Apr01'!I$1:I$65536),FALSE)-VLOOKUP($E287,'[3]Congest Nov00-Apr01'!$A$1:$I$65536,COLUMN('[3]Congest Nov00-Apr01'!I$1:I$65536),FALSE)</f>
        <v>60.729999999999976</v>
      </c>
      <c r="AA287" s="32">
        <f>VLOOKUP($A287,'[3]Congest May01-Oct01'!$A$1:$I$65536,COLUMN('[3]Congest May01-Oct01'!D$1:D$65536),FALSE)-VLOOKUP($E287,'[3]Congest May01-Oct01'!$A$1:$I$65536,COLUMN('[3]Congest May01-Oct01'!D$1:D$65536),FALSE)</f>
        <v>875.38999999999987</v>
      </c>
      <c r="AB287" s="32">
        <f>VLOOKUP($A287,'[3]Congest May01-Oct01'!$A$1:$I$65536,COLUMN('[3]Congest May01-Oct01'!E$1:E$65536),FALSE)-VLOOKUP($E287,'[3]Congest May01-Oct01'!$A$1:$I$65536,COLUMN('[3]Congest May01-Oct01'!E$1:E$65536),FALSE)</f>
        <v>-238.14000000000004</v>
      </c>
      <c r="AC287" s="32">
        <f>VLOOKUP($A287,'[3]Congest May01-Oct01'!$A$1:$I$65536,COLUMN('[3]Congest May01-Oct01'!F$1:F$65536),FALSE)-VLOOKUP($E287,'[3]Congest May01-Oct01'!$A$1:$I$65536,COLUMN('[3]Congest May01-Oct01'!F$1:F$65536),FALSE)</f>
        <v>-28.869999999999976</v>
      </c>
      <c r="AD287" s="32">
        <f>VLOOKUP($A287,'[3]Congest May01-Oct01'!$A$1:$I$65536,COLUMN('[3]Congest May01-Oct01'!G$1:G$65536),FALSE)-VLOOKUP($E287,'[3]Congest May01-Oct01'!$A$1:$I$65536,COLUMN('[3]Congest May01-Oct01'!G$1:G$65536),FALSE)</f>
        <v>181.6</v>
      </c>
      <c r="AE287" s="19">
        <f>VLOOKUP($A287,'[3]Congest May01-Oct01'!$A$1:$I$65536,COLUMN('[3]Congest May01-Oct01'!H$1:H$65536),FALSE)-VLOOKUP($E287,'[3]Congest May01-Oct01'!$A$1:$I$65536,COLUMN('[3]Congest May01-Oct01'!H$1:H$65536),FALSE)</f>
        <v>167.76</v>
      </c>
      <c r="AF287" s="19">
        <f>VLOOKUP($A287,'[3]Congest May01-Oct01'!$A$1:$I$65536,COLUMN('[3]Congest May01-Oct01'!I$1:I$65536),FALSE)-VLOOKUP($E287,'[3]Congest May01-Oct01'!$A$1:$I$65536,COLUMN('[3]Congest May01-Oct01'!I$1:I$65536),FALSE)</f>
        <v>211.24</v>
      </c>
      <c r="AG287" s="34">
        <f t="shared" si="32"/>
        <v>18215.21</v>
      </c>
      <c r="AI287" s="34">
        <f t="shared" si="29"/>
        <v>-2082.4399999999996</v>
      </c>
      <c r="AJ287" s="32">
        <f t="shared" si="25"/>
        <v>18215.21</v>
      </c>
      <c r="AK287" s="32">
        <f t="shared" si="33"/>
        <v>20297.649999999998</v>
      </c>
      <c r="AL287" s="32"/>
      <c r="AM287" s="32">
        <f>+VLOOKUP($E287,[2]ACP!$A$1:$BE$65536,47,FALSE)-VLOOKUP($A287,[2]ACP!$A$1:$BE$65536,47,FALSE)</f>
        <v>-4380</v>
      </c>
      <c r="AN287" s="32">
        <f>+VLOOKUP($E287,[2]ACP!$A$1:$BE$65536,48,FALSE)-VLOOKUP($A287,[2]ACP!$A$1:$BE$65536,48,FALSE)</f>
        <v>-9783.1500000000015</v>
      </c>
      <c r="AO287" s="32">
        <f>+VLOOKUP($E287,[2]ACP!$A$1:$BE$65536,56,FALSE)-VLOOKUP($A287,[2]ACP!$A$1:$BE$65536,56,FALSE)</f>
        <v>-2082.4399999999996</v>
      </c>
      <c r="AP287" s="32">
        <f>+VLOOKUP($E287,[2]ACP!$A$1:$BE$65536,57,FALSE)-VLOOKUP($A287,[2]ACP!$A$1:$BE$65536,57,FALSE)</f>
        <v>1.0000000000218279E-2</v>
      </c>
      <c r="AQ287" s="32">
        <v>3470.59</v>
      </c>
      <c r="AR287" s="32">
        <f>+VLOOKUP($E287,[2]ACP!$A$1:$BE$65536,53,FALSE)-VLOOKUP($A287,[2]ACP!$A$1:$BE$65536,53,FALSE)</f>
        <v>489.03</v>
      </c>
      <c r="AS287" s="32">
        <f>+VLOOKUP($E287,[2]ACP!$A$1:$BE$65536,25,FALSE)-VLOOKUP($A287,[2]ACP!$A$1:$BE$65536,25,FALSE)</f>
        <v>4194.6239999999998</v>
      </c>
      <c r="AT287" s="32">
        <f>+VLOOKUP($E287,[2]ACP!$A$1:$BE$65536,19,FALSE)-VLOOKUP($A287,[2]ACP!$A$1:$BE$65536,19,FALSE)</f>
        <v>-8842.8839999999982</v>
      </c>
    </row>
    <row r="288" spans="1:46" x14ac:dyDescent="0.25">
      <c r="A288" s="48">
        <v>61847</v>
      </c>
      <c r="B288" s="65" t="str">
        <f>+VLOOKUP(A288,'[3]Congest May01-Oct01'!$A$1:$B$65536,2,FALSE)</f>
        <v>PJM</v>
      </c>
      <c r="C288" s="48" t="str">
        <f>+VLOOKUP(A288,[3]Congest!$A$1:$C$65536,3,FALSE)</f>
        <v>PJM</v>
      </c>
      <c r="D288" s="48"/>
      <c r="E288" s="65">
        <v>61752</v>
      </c>
      <c r="F288" s="65" t="str">
        <f>+VLOOKUP(E288,'[3]Congest May01-Oct01'!$A$1:$B$65536,2,FALSE)</f>
        <v>WEST</v>
      </c>
      <c r="G288" s="48" t="str">
        <f>+VLOOKUP(E288,[3]Congest!$A$1:$C$65536,3,FALSE)</f>
        <v>WEST</v>
      </c>
      <c r="H288" s="49">
        <v>11</v>
      </c>
      <c r="I288" s="9"/>
      <c r="J288" s="7"/>
      <c r="O288" s="59">
        <f>VLOOKUP($A288,'[3]Congest May00-Oct00'!$A$1:$I$65536,COLUMN('[3]Congest May00-Oct00'!D$1:D$65536),FALSE)-VLOOKUP($E288,'[3]Congest May00-Oct00'!$A$1:$I$65536,COLUMN('[3]Congest May00-Oct00'!D$1:D$65536),FALSE)</f>
        <v>-494.82000000000005</v>
      </c>
      <c r="P288" s="32">
        <f>VLOOKUP($A288,'[3]Congest May00-Oct00'!$A$1:$I$65536,COLUMN('[3]Congest May00-Oct00'!E$1:E$65536),FALSE)-VLOOKUP($E288,'[3]Congest May00-Oct00'!$A$1:$I$65536,COLUMN('[3]Congest May00-Oct00'!E$1:E$65536),FALSE)</f>
        <v>-1749.8600000000006</v>
      </c>
      <c r="Q288" s="32">
        <f>VLOOKUP($A288,'[3]Congest May00-Oct00'!$A$1:$I$65536,COLUMN('[3]Congest May00-Oct00'!F$1:F$65536),FALSE)-VLOOKUP($E288,'[3]Congest May00-Oct00'!$A$1:$I$65536,COLUMN('[3]Congest May00-Oct00'!F$1:F$65536),FALSE)</f>
        <v>-1469.7699999999998</v>
      </c>
      <c r="R288" s="32">
        <f>VLOOKUP($A288,'[3]Congest May00-Oct00'!$A$1:$I$65536,COLUMN('[3]Congest May00-Oct00'!G$1:G$65536),FALSE)-VLOOKUP($E288,'[3]Congest May00-Oct00'!$A$1:$I$65536,COLUMN('[3]Congest May00-Oct00'!G$1:G$65536),FALSE)</f>
        <v>-2352.4100000000008</v>
      </c>
      <c r="S288" s="32">
        <f>VLOOKUP($A288,'[3]Congest May00-Oct00'!$A$1:$I$65536,COLUMN('[3]Congest May00-Oct00'!H$1:H$65536),FALSE)-VLOOKUP($E288,'[3]Congest May00-Oct00'!$A$1:$I$65536,COLUMN('[3]Congest May00-Oct00'!H$1:H$65536),FALSE)</f>
        <v>3470.59</v>
      </c>
      <c r="T288" s="32">
        <f>VLOOKUP($A288,'[3]Congest May00-Oct00'!$A$1:$I$65536,COLUMN('[3]Congest May00-Oct00'!I$1:I$65536),FALSE)-VLOOKUP($E288,'[3]Congest May00-Oct00'!$A$1:$I$65536,COLUMN('[3]Congest May00-Oct00'!I$1:I$65536),FALSE)</f>
        <v>5379.9100000000008</v>
      </c>
      <c r="U288" s="32">
        <f>VLOOKUP($A288,'[3]Congest Nov00-Apr01'!$A$1:$I$65536,COLUMN('[3]Congest Nov00-Apr01'!D$1:D$65536),FALSE)-VLOOKUP($E288,'[3]Congest Nov00-Apr01'!$A$1:$I$65536,COLUMN('[3]Congest Nov00-Apr01'!D$1:D$65536),FALSE)</f>
        <v>6032.3099999999995</v>
      </c>
      <c r="V288" s="32">
        <f>VLOOKUP($A288,'[3]Congest Nov00-Apr01'!$A$1:$I$65536,COLUMN('[3]Congest Nov00-Apr01'!E$1:E$65536),FALSE)-VLOOKUP($E288,'[3]Congest Nov00-Apr01'!$A$1:$I$65536,COLUMN('[3]Congest Nov00-Apr01'!E$1:E$65536),FALSE)</f>
        <v>1181.0000000000002</v>
      </c>
      <c r="W288" s="32">
        <f>VLOOKUP($A288,'[3]Congest Nov00-Apr01'!$A$1:$I$65536,COLUMN('[3]Congest Nov00-Apr01'!F$1:F$65536),FALSE)-VLOOKUP($E288,'[3]Congest Nov00-Apr01'!$A$1:$I$65536,COLUMN('[3]Congest Nov00-Apr01'!F$1:F$65536),FALSE)</f>
        <v>525.5</v>
      </c>
      <c r="X288" s="32">
        <f>VLOOKUP($A288,'[3]Congest Nov00-Apr01'!$A$1:$I$65536,COLUMN('[3]Congest Nov00-Apr01'!G$1:G$65536),FALSE)-VLOOKUP($E288,'[3]Congest Nov00-Apr01'!$A$1:$I$65536,COLUMN('[3]Congest Nov00-Apr01'!G$1:G$65536),FALSE)</f>
        <v>765.04</v>
      </c>
      <c r="Y288" s="32">
        <f>VLOOKUP($A288,'[3]Congest Nov00-Apr01'!$A$1:$I$65536,COLUMN('[3]Congest Nov00-Apr01'!H$1:H$65536),FALSE)-VLOOKUP($E288,'[3]Congest Nov00-Apr01'!$A$1:$I$65536,COLUMN('[3]Congest Nov00-Apr01'!H$1:H$65536),FALSE)</f>
        <v>10.149999999999977</v>
      </c>
      <c r="Z288" s="32">
        <f>VLOOKUP($A288,'[3]Congest Nov00-Apr01'!$A$1:$I$65536,COLUMN('[3]Congest Nov00-Apr01'!I$1:I$65536),FALSE)-VLOOKUP($E288,'[3]Congest Nov00-Apr01'!$A$1:$I$65536,COLUMN('[3]Congest Nov00-Apr01'!I$1:I$65536),FALSE)</f>
        <v>60.729999999999976</v>
      </c>
      <c r="AA288" s="32">
        <f>VLOOKUP($A288,'[3]Congest May01-Oct01'!$A$1:$I$65536,COLUMN('[3]Congest May01-Oct01'!D$1:D$65536),FALSE)-VLOOKUP($E288,'[3]Congest May01-Oct01'!$A$1:$I$65536,COLUMN('[3]Congest May01-Oct01'!D$1:D$65536),FALSE)</f>
        <v>875.38999999999987</v>
      </c>
      <c r="AB288" s="32">
        <f>VLOOKUP($A288,'[3]Congest May01-Oct01'!$A$1:$I$65536,COLUMN('[3]Congest May01-Oct01'!E$1:E$65536),FALSE)-VLOOKUP($E288,'[3]Congest May01-Oct01'!$A$1:$I$65536,COLUMN('[3]Congest May01-Oct01'!E$1:E$65536),FALSE)</f>
        <v>-238.14000000000004</v>
      </c>
      <c r="AC288" s="32">
        <f>VLOOKUP($A288,'[3]Congest May01-Oct01'!$A$1:$I$65536,COLUMN('[3]Congest May01-Oct01'!F$1:F$65536),FALSE)-VLOOKUP($E288,'[3]Congest May01-Oct01'!$A$1:$I$65536,COLUMN('[3]Congest May01-Oct01'!F$1:F$65536),FALSE)</f>
        <v>-28.869999999999976</v>
      </c>
      <c r="AD288" s="32">
        <f>VLOOKUP($A288,'[3]Congest May01-Oct01'!$A$1:$I$65536,COLUMN('[3]Congest May01-Oct01'!G$1:G$65536),FALSE)-VLOOKUP($E288,'[3]Congest May01-Oct01'!$A$1:$I$65536,COLUMN('[3]Congest May01-Oct01'!G$1:G$65536),FALSE)</f>
        <v>181.6</v>
      </c>
      <c r="AE288" s="19">
        <f>VLOOKUP($A288,'[3]Congest May01-Oct01'!$A$1:$I$65536,COLUMN('[3]Congest May01-Oct01'!H$1:H$65536),FALSE)-VLOOKUP($E288,'[3]Congest May01-Oct01'!$A$1:$I$65536,COLUMN('[3]Congest May01-Oct01'!H$1:H$65536),FALSE)</f>
        <v>167.76</v>
      </c>
      <c r="AF288" s="19">
        <f>VLOOKUP($A288,'[3]Congest May01-Oct01'!$A$1:$I$65536,COLUMN('[3]Congest May01-Oct01'!I$1:I$65536),FALSE)-VLOOKUP($E288,'[3]Congest May01-Oct01'!$A$1:$I$65536,COLUMN('[3]Congest May01-Oct01'!I$1:I$65536),FALSE)</f>
        <v>211.24</v>
      </c>
      <c r="AG288" s="34">
        <f t="shared" si="32"/>
        <v>18215.21</v>
      </c>
      <c r="AI288" s="34">
        <f>+AP288</f>
        <v>1.0000000000218279E-2</v>
      </c>
      <c r="AJ288" s="32">
        <f>2*AG288</f>
        <v>36430.42</v>
      </c>
      <c r="AK288" s="32">
        <f t="shared" si="33"/>
        <v>36430.409999999996</v>
      </c>
      <c r="AL288" s="32"/>
      <c r="AM288" s="32">
        <f>+VLOOKUP($E288,[2]ACP!$A$1:$BE$65536,47,FALSE)-VLOOKUP($A288,[2]ACP!$A$1:$BE$65536,47,FALSE)</f>
        <v>-4380</v>
      </c>
      <c r="AN288" s="32">
        <f>+VLOOKUP($E288,[2]ACP!$A$1:$BE$65536,48,FALSE)-VLOOKUP($A288,[2]ACP!$A$1:$BE$65536,48,FALSE)</f>
        <v>-9783.1500000000015</v>
      </c>
      <c r="AO288" s="32">
        <f>+VLOOKUP($E288,[2]ACP!$A$1:$BE$65536,56,FALSE)-VLOOKUP($A288,[2]ACP!$A$1:$BE$65536,56,FALSE)</f>
        <v>-2082.4399999999996</v>
      </c>
      <c r="AP288" s="32">
        <f>+VLOOKUP($E288,[2]ACP!$A$1:$BE$65536,57,FALSE)-VLOOKUP($A288,[2]ACP!$A$1:$BE$65536,57,FALSE)</f>
        <v>1.0000000000218279E-2</v>
      </c>
      <c r="AQ288" s="32">
        <v>3470.59</v>
      </c>
      <c r="AR288" s="32">
        <f>+VLOOKUP($E288,[2]ACP!$A$1:$BE$65536,53,FALSE)-VLOOKUP($A288,[2]ACP!$A$1:$BE$65536,53,FALSE)</f>
        <v>489.03</v>
      </c>
      <c r="AS288" s="32">
        <f>+VLOOKUP($E288,[2]ACP!$A$1:$BE$65536,25,FALSE)-VLOOKUP($A288,[2]ACP!$A$1:$BE$65536,25,FALSE)</f>
        <v>4194.6239999999998</v>
      </c>
      <c r="AT288" s="32">
        <f>+VLOOKUP($E288,[2]ACP!$A$1:$BE$65536,19,FALSE)-VLOOKUP($A288,[2]ACP!$A$1:$BE$65536,19,FALSE)</f>
        <v>-8842.8839999999982</v>
      </c>
    </row>
    <row r="289" spans="1:46" x14ac:dyDescent="0.25">
      <c r="A289" s="64">
        <v>61847</v>
      </c>
      <c r="B289" s="64" t="str">
        <f>+VLOOKUP(A289,'[3]Congest May01-Oct01'!$A$1:$B$65536,2,FALSE)</f>
        <v>PJM</v>
      </c>
      <c r="C289" s="44" t="str">
        <f>+VLOOKUP(A289,[3]Congest!$A$1:$C$65536,3,FALSE)</f>
        <v>PJM</v>
      </c>
      <c r="D289" s="44"/>
      <c r="E289" s="64">
        <v>61757</v>
      </c>
      <c r="F289" s="64" t="str">
        <f>+VLOOKUP(E289,'[3]Congest May01-Oct01'!$A$1:$B$65536,2,FALSE)</f>
        <v>CAPITL</v>
      </c>
      <c r="G289" s="44" t="str">
        <f>+VLOOKUP(E289,[3]Congest!$A$1:$C$65536,3,FALSE)</f>
        <v>CAPITL</v>
      </c>
      <c r="H289" s="45">
        <v>30</v>
      </c>
      <c r="I289" s="9"/>
      <c r="J289" s="7"/>
      <c r="O289" s="59">
        <f>VLOOKUP($A289,'[3]Congest May00-Oct00'!$A$1:$I$65536,COLUMN('[3]Congest May00-Oct00'!D$1:D$65536),FALSE)-VLOOKUP($E289,'[3]Congest May00-Oct00'!$A$1:$I$65536,COLUMN('[3]Congest May00-Oct00'!D$1:D$65536),FALSE)</f>
        <v>6901.9299999999985</v>
      </c>
      <c r="P289" s="32">
        <f>VLOOKUP($A289,'[3]Congest May00-Oct00'!$A$1:$I$65536,COLUMN('[3]Congest May00-Oct00'!E$1:E$65536),FALSE)-VLOOKUP($E289,'[3]Congest May00-Oct00'!$A$1:$I$65536,COLUMN('[3]Congest May00-Oct00'!E$1:E$65536),FALSE)</f>
        <v>18679.189999999999</v>
      </c>
      <c r="Q289" s="32">
        <f>VLOOKUP($A289,'[3]Congest May00-Oct00'!$A$1:$I$65536,COLUMN('[3]Congest May00-Oct00'!F$1:F$65536),FALSE)-VLOOKUP($E289,'[3]Congest May00-Oct00'!$A$1:$I$65536,COLUMN('[3]Congest May00-Oct00'!F$1:F$65536),FALSE)</f>
        <v>10415.290000000001</v>
      </c>
      <c r="R289" s="32">
        <f>VLOOKUP($A289,'[3]Congest May00-Oct00'!$A$1:$I$65536,COLUMN('[3]Congest May00-Oct00'!G$1:G$65536),FALSE)-VLOOKUP($E289,'[3]Congest May00-Oct00'!$A$1:$I$65536,COLUMN('[3]Congest May00-Oct00'!G$1:G$65536),FALSE)</f>
        <v>8507.07</v>
      </c>
      <c r="S289" s="32">
        <f>VLOOKUP($A289,'[3]Congest May00-Oct00'!$A$1:$I$65536,COLUMN('[3]Congest May00-Oct00'!H$1:H$65536),FALSE)-VLOOKUP($E289,'[3]Congest May00-Oct00'!$A$1:$I$65536,COLUMN('[3]Congest May00-Oct00'!H$1:H$65536),FALSE)</f>
        <v>5949.5400000000009</v>
      </c>
      <c r="T289" s="32">
        <f>VLOOKUP($A289,'[3]Congest May00-Oct00'!$A$1:$I$65536,COLUMN('[3]Congest May00-Oct00'!I$1:I$65536),FALSE)-VLOOKUP($E289,'[3]Congest May00-Oct00'!$A$1:$I$65536,COLUMN('[3]Congest May00-Oct00'!I$1:I$65536),FALSE)</f>
        <v>6240.7800000000007</v>
      </c>
      <c r="U289" s="32">
        <f>VLOOKUP($A289,'[3]Congest Nov00-Apr01'!$A$1:$I$65536,COLUMN('[3]Congest Nov00-Apr01'!D$1:D$65536),FALSE)-VLOOKUP($E289,'[3]Congest Nov00-Apr01'!$A$1:$I$65536,COLUMN('[3]Congest Nov00-Apr01'!D$1:D$65536),FALSE)</f>
        <v>8675.739999999998</v>
      </c>
      <c r="V289" s="32">
        <f>VLOOKUP($A289,'[3]Congest Nov00-Apr01'!$A$1:$I$65536,COLUMN('[3]Congest Nov00-Apr01'!E$1:E$65536),FALSE)-VLOOKUP($E289,'[3]Congest Nov00-Apr01'!$A$1:$I$65536,COLUMN('[3]Congest Nov00-Apr01'!E$1:E$65536),FALSE)</f>
        <v>1829.7900000000002</v>
      </c>
      <c r="W289" s="32">
        <f>VLOOKUP($A289,'[3]Congest Nov00-Apr01'!$A$1:$I$65536,COLUMN('[3]Congest Nov00-Apr01'!F$1:F$65536),FALSE)-VLOOKUP($E289,'[3]Congest Nov00-Apr01'!$A$1:$I$65536,COLUMN('[3]Congest Nov00-Apr01'!F$1:F$65536),FALSE)</f>
        <v>3296.5999999999995</v>
      </c>
      <c r="X289" s="32">
        <f>VLOOKUP($A289,'[3]Congest Nov00-Apr01'!$A$1:$I$65536,COLUMN('[3]Congest Nov00-Apr01'!G$1:G$65536),FALSE)-VLOOKUP($E289,'[3]Congest Nov00-Apr01'!$A$1:$I$65536,COLUMN('[3]Congest Nov00-Apr01'!G$1:G$65536),FALSE)</f>
        <v>2562.6400000000003</v>
      </c>
      <c r="Y289" s="32">
        <f>VLOOKUP($A289,'[3]Congest Nov00-Apr01'!$A$1:$I$65536,COLUMN('[3]Congest Nov00-Apr01'!H$1:H$65536),FALSE)-VLOOKUP($E289,'[3]Congest Nov00-Apr01'!$A$1:$I$65536,COLUMN('[3]Congest Nov00-Apr01'!H$1:H$65536),FALSE)</f>
        <v>2451.3000000000002</v>
      </c>
      <c r="Z289" s="32">
        <f>VLOOKUP($A289,'[3]Congest Nov00-Apr01'!$A$1:$I$65536,COLUMN('[3]Congest Nov00-Apr01'!I$1:I$65536),FALSE)-VLOOKUP($E289,'[3]Congest Nov00-Apr01'!$A$1:$I$65536,COLUMN('[3]Congest Nov00-Apr01'!I$1:I$65536),FALSE)</f>
        <v>749.56999999999994</v>
      </c>
      <c r="AA289" s="32">
        <f>VLOOKUP($A289,'[3]Congest May01-Oct01'!$A$1:$I$65536,COLUMN('[3]Congest May01-Oct01'!D$1:D$65536),FALSE)-VLOOKUP($E289,'[3]Congest May01-Oct01'!$A$1:$I$65536,COLUMN('[3]Congest May01-Oct01'!D$1:D$65536),FALSE)</f>
        <v>2958.3199999999997</v>
      </c>
      <c r="AB289" s="32">
        <f>VLOOKUP($A289,'[3]Congest May01-Oct01'!$A$1:$I$65536,COLUMN('[3]Congest May01-Oct01'!E$1:E$65536),FALSE)-VLOOKUP($E289,'[3]Congest May01-Oct01'!$A$1:$I$65536,COLUMN('[3]Congest May01-Oct01'!E$1:E$65536),FALSE)</f>
        <v>1004.1699999999998</v>
      </c>
      <c r="AC289" s="32">
        <f>VLOOKUP($A289,'[3]Congest May01-Oct01'!$A$1:$I$65536,COLUMN('[3]Congest May01-Oct01'!F$1:F$65536),FALSE)-VLOOKUP($E289,'[3]Congest May01-Oct01'!$A$1:$I$65536,COLUMN('[3]Congest May01-Oct01'!F$1:F$65536),FALSE)</f>
        <v>208.75</v>
      </c>
      <c r="AD289" s="32">
        <f>VLOOKUP($A289,'[3]Congest May01-Oct01'!$A$1:$I$65536,COLUMN('[3]Congest May01-Oct01'!G$1:G$65536),FALSE)-VLOOKUP($E289,'[3]Congest May01-Oct01'!$A$1:$I$65536,COLUMN('[3]Congest May01-Oct01'!G$1:G$65536),FALSE)</f>
        <v>1794.57</v>
      </c>
      <c r="AE289" s="19">
        <f>VLOOKUP($A289,'[3]Congest May01-Oct01'!$A$1:$I$65536,COLUMN('[3]Congest May01-Oct01'!H$1:H$65536),FALSE)-VLOOKUP($E289,'[3]Congest May01-Oct01'!$A$1:$I$65536,COLUMN('[3]Congest May01-Oct01'!H$1:H$65536),FALSE)</f>
        <v>169.1</v>
      </c>
      <c r="AF289" s="19">
        <f>VLOOKUP($A289,'[3]Congest May01-Oct01'!$A$1:$I$65536,COLUMN('[3]Congest May01-Oct01'!I$1:I$65536),FALSE)-VLOOKUP($E289,'[3]Congest May01-Oct01'!$A$1:$I$65536,COLUMN('[3]Congest May01-Oct01'!I$1:I$65536),FALSE)</f>
        <v>211.96</v>
      </c>
      <c r="AG289" s="34">
        <f t="shared" si="32"/>
        <v>37721.769999999997</v>
      </c>
      <c r="AI289" s="34">
        <f t="shared" si="29"/>
        <v>25956.36</v>
      </c>
      <c r="AJ289" s="32">
        <f t="shared" si="25"/>
        <v>37721.769999999997</v>
      </c>
      <c r="AK289" s="32">
        <f t="shared" si="33"/>
        <v>11765.409999999996</v>
      </c>
      <c r="AL289" s="32"/>
      <c r="AM289" s="32">
        <f>+VLOOKUP($E289,[2]ACP!$A$1:$BE$65536,47,FALSE)-VLOOKUP($A289,[2]ACP!$A$1:$BE$65536,47,FALSE)</f>
        <v>53713.409999999996</v>
      </c>
      <c r="AN289" s="32">
        <f>+VLOOKUP($E289,[2]ACP!$A$1:$BE$65536,48,FALSE)-VLOOKUP($A289,[2]ACP!$A$1:$BE$65536,48,FALSE)</f>
        <v>99627.199999999997</v>
      </c>
      <c r="AO289" s="32">
        <f>+VLOOKUP($E289,[2]ACP!$A$1:$BE$65536,56,FALSE)-VLOOKUP($A289,[2]ACP!$A$1:$BE$65536,56,FALSE)</f>
        <v>25956.36</v>
      </c>
      <c r="AP289" s="32">
        <f>+VLOOKUP($E289,[2]ACP!$A$1:$BE$65536,57,FALSE)-VLOOKUP($A289,[2]ACP!$A$1:$BE$65536,57,FALSE)</f>
        <v>47606.600000000006</v>
      </c>
      <c r="AQ289" s="32">
        <v>5949.54</v>
      </c>
      <c r="AR289" s="32">
        <f>+VLOOKUP($E289,[2]ACP!$A$1:$BE$65536,53,FALSE)-VLOOKUP($A289,[2]ACP!$A$1:$BE$65536,53,FALSE)</f>
        <v>2345.6400000000003</v>
      </c>
      <c r="AS289" s="32">
        <f>+VLOOKUP($E289,[2]ACP!$A$1:$BE$65536,25,FALSE)-VLOOKUP($A289,[2]ACP!$A$1:$BE$65536,25,FALSE)</f>
        <v>31638.995999999999</v>
      </c>
      <c r="AT289" s="32">
        <f>+VLOOKUP($E289,[2]ACP!$A$1:$BE$65536,19,FALSE)-VLOOKUP($A289,[2]ACP!$A$1:$BE$65536,19,FALSE)</f>
        <v>51152.7</v>
      </c>
    </row>
    <row r="290" spans="1:46" x14ac:dyDescent="0.25">
      <c r="A290" s="64">
        <v>61847</v>
      </c>
      <c r="B290" s="64" t="str">
        <f>+VLOOKUP(A290,'[3]Congest May01-Oct01'!$A$1:$B$65536,2,FALSE)</f>
        <v>PJM</v>
      </c>
      <c r="C290" s="44" t="str">
        <f>+VLOOKUP(A290,[3]Congest!$A$1:$C$65536,3,FALSE)</f>
        <v>PJM</v>
      </c>
      <c r="D290" s="44"/>
      <c r="E290" s="64">
        <v>61761</v>
      </c>
      <c r="F290" s="64" t="str">
        <f>+VLOOKUP(E290,'[3]Congest May01-Oct01'!$A$1:$B$65536,2,FALSE)</f>
        <v>N.Y.C.</v>
      </c>
      <c r="G290" s="44" t="str">
        <f>+VLOOKUP(E290,[3]Congest!$A$1:$C$65536,3,FALSE)</f>
        <v>N.Y.C.</v>
      </c>
      <c r="H290" s="45">
        <v>11</v>
      </c>
      <c r="I290" s="9"/>
      <c r="J290" s="7"/>
      <c r="O290" s="59">
        <f>VLOOKUP($A290,'[3]Congest May00-Oct00'!$A$1:$I$65536,COLUMN('[3]Congest May00-Oct00'!D$1:D$65536),FALSE)-VLOOKUP($E290,'[3]Congest May00-Oct00'!$A$1:$I$65536,COLUMN('[3]Congest May00-Oct00'!D$1:D$65536),FALSE)</f>
        <v>5890.6400000000012</v>
      </c>
      <c r="P290" s="32">
        <f>VLOOKUP($A290,'[3]Congest May00-Oct00'!$A$1:$I$65536,COLUMN('[3]Congest May00-Oct00'!E$1:E$65536),FALSE)-VLOOKUP($E290,'[3]Congest May00-Oct00'!$A$1:$I$65536,COLUMN('[3]Congest May00-Oct00'!E$1:E$65536),FALSE)</f>
        <v>17027.2</v>
      </c>
      <c r="Q290" s="32">
        <f>VLOOKUP($A290,'[3]Congest May00-Oct00'!$A$1:$I$65536,COLUMN('[3]Congest May00-Oct00'!F$1:F$65536),FALSE)-VLOOKUP($E290,'[3]Congest May00-Oct00'!$A$1:$I$65536,COLUMN('[3]Congest May00-Oct00'!F$1:F$65536),FALSE)</f>
        <v>10088.790000000001</v>
      </c>
      <c r="R290" s="32">
        <f>VLOOKUP($A290,'[3]Congest May00-Oct00'!$A$1:$I$65536,COLUMN('[3]Congest May00-Oct00'!G$1:G$65536),FALSE)-VLOOKUP($E290,'[3]Congest May00-Oct00'!$A$1:$I$65536,COLUMN('[3]Congest May00-Oct00'!G$1:G$65536),FALSE)</f>
        <v>11328.569999999996</v>
      </c>
      <c r="S290" s="32">
        <f>VLOOKUP($A290,'[3]Congest May00-Oct00'!$A$1:$I$65536,COLUMN('[3]Congest May00-Oct00'!H$1:H$65536),FALSE)-VLOOKUP($E290,'[3]Congest May00-Oct00'!$A$1:$I$65536,COLUMN('[3]Congest May00-Oct00'!H$1:H$65536),FALSE)</f>
        <v>6989.9500000000007</v>
      </c>
      <c r="T290" s="32">
        <f>VLOOKUP($A290,'[3]Congest May00-Oct00'!$A$1:$I$65536,COLUMN('[3]Congest May00-Oct00'!I$1:I$65536),FALSE)-VLOOKUP($E290,'[3]Congest May00-Oct00'!$A$1:$I$65536,COLUMN('[3]Congest May00-Oct00'!I$1:I$65536),FALSE)</f>
        <v>6662.3300000000008</v>
      </c>
      <c r="U290" s="32">
        <f>VLOOKUP($A290,'[3]Congest Nov00-Apr01'!$A$1:$I$65536,COLUMN('[3]Congest Nov00-Apr01'!D$1:D$65536),FALSE)-VLOOKUP($E290,'[3]Congest Nov00-Apr01'!$A$1:$I$65536,COLUMN('[3]Congest Nov00-Apr01'!D$1:D$65536),FALSE)</f>
        <v>8273.2899999999991</v>
      </c>
      <c r="V290" s="32">
        <f>VLOOKUP($A290,'[3]Congest Nov00-Apr01'!$A$1:$I$65536,COLUMN('[3]Congest Nov00-Apr01'!E$1:E$65536),FALSE)-VLOOKUP($E290,'[3]Congest Nov00-Apr01'!$A$1:$I$65536,COLUMN('[3]Congest Nov00-Apr01'!E$1:E$65536),FALSE)</f>
        <v>4512.75</v>
      </c>
      <c r="W290" s="32">
        <f>VLOOKUP($A290,'[3]Congest Nov00-Apr01'!$A$1:$I$65536,COLUMN('[3]Congest Nov00-Apr01'!F$1:F$65536),FALSE)-VLOOKUP($E290,'[3]Congest Nov00-Apr01'!$A$1:$I$65536,COLUMN('[3]Congest Nov00-Apr01'!F$1:F$65536),FALSE)</f>
        <v>3109.8399999999992</v>
      </c>
      <c r="X290" s="32">
        <f>VLOOKUP($A290,'[3]Congest Nov00-Apr01'!$A$1:$I$65536,COLUMN('[3]Congest Nov00-Apr01'!G$1:G$65536),FALSE)-VLOOKUP($E290,'[3]Congest Nov00-Apr01'!$A$1:$I$65536,COLUMN('[3]Congest Nov00-Apr01'!G$1:G$65536),FALSE)</f>
        <v>3855.2799999999993</v>
      </c>
      <c r="Y290" s="32">
        <f>VLOOKUP($A290,'[3]Congest Nov00-Apr01'!$A$1:$I$65536,COLUMN('[3]Congest Nov00-Apr01'!H$1:H$65536),FALSE)-VLOOKUP($E290,'[3]Congest Nov00-Apr01'!$A$1:$I$65536,COLUMN('[3]Congest Nov00-Apr01'!H$1:H$65536),FALSE)</f>
        <v>4977.8099999999995</v>
      </c>
      <c r="Z290" s="32">
        <f>VLOOKUP($A290,'[3]Congest Nov00-Apr01'!$A$1:$I$65536,COLUMN('[3]Congest Nov00-Apr01'!I$1:I$65536),FALSE)-VLOOKUP($E290,'[3]Congest Nov00-Apr01'!$A$1:$I$65536,COLUMN('[3]Congest Nov00-Apr01'!I$1:I$65536),FALSE)</f>
        <v>5503.9100000000017</v>
      </c>
      <c r="AA290" s="32">
        <f>VLOOKUP($A290,'[3]Congest May01-Oct01'!$A$1:$I$65536,COLUMN('[3]Congest May01-Oct01'!D$1:D$65536),FALSE)-VLOOKUP($E290,'[3]Congest May01-Oct01'!$A$1:$I$65536,COLUMN('[3]Congest May01-Oct01'!D$1:D$65536),FALSE)</f>
        <v>6091.6600000000017</v>
      </c>
      <c r="AB290" s="32">
        <f>VLOOKUP($A290,'[3]Congest May01-Oct01'!$A$1:$I$65536,COLUMN('[3]Congest May01-Oct01'!E$1:E$65536),FALSE)-VLOOKUP($E290,'[3]Congest May01-Oct01'!$A$1:$I$65536,COLUMN('[3]Congest May01-Oct01'!E$1:E$65536),FALSE)</f>
        <v>7557.0999999999995</v>
      </c>
      <c r="AC290" s="32">
        <f>VLOOKUP($A290,'[3]Congest May01-Oct01'!$A$1:$I$65536,COLUMN('[3]Congest May01-Oct01'!F$1:F$65536),FALSE)-VLOOKUP($E290,'[3]Congest May01-Oct01'!$A$1:$I$65536,COLUMN('[3]Congest May01-Oct01'!F$1:F$65536),FALSE)</f>
        <v>4297.66</v>
      </c>
      <c r="AD290" s="32">
        <f>VLOOKUP($A290,'[3]Congest May01-Oct01'!$A$1:$I$65536,COLUMN('[3]Congest May01-Oct01'!G$1:G$65536),FALSE)-VLOOKUP($E290,'[3]Congest May01-Oct01'!$A$1:$I$65536,COLUMN('[3]Congest May01-Oct01'!G$1:G$65536),FALSE)</f>
        <v>2588.7399999999998</v>
      </c>
      <c r="AE290" s="19">
        <f>VLOOKUP($A290,'[3]Congest May01-Oct01'!$A$1:$I$65536,COLUMN('[3]Congest May01-Oct01'!H$1:H$65536),FALSE)-VLOOKUP($E290,'[3]Congest May01-Oct01'!$A$1:$I$65536,COLUMN('[3]Congest May01-Oct01'!H$1:H$65536),FALSE)</f>
        <v>660.71</v>
      </c>
      <c r="AF290" s="19">
        <f>VLOOKUP($A290,'[3]Congest May01-Oct01'!$A$1:$I$65536,COLUMN('[3]Congest May01-Oct01'!I$1:I$65536),FALSE)-VLOOKUP($E290,'[3]Congest May01-Oct01'!$A$1:$I$65536,COLUMN('[3]Congest May01-Oct01'!I$1:I$65536),FALSE)</f>
        <v>434.18</v>
      </c>
      <c r="AG290" s="34">
        <f t="shared" si="32"/>
        <v>64420.32</v>
      </c>
      <c r="AI290" s="34">
        <f t="shared" si="29"/>
        <v>62080.18</v>
      </c>
      <c r="AJ290" s="32">
        <f t="shared" si="25"/>
        <v>64420.32</v>
      </c>
      <c r="AK290" s="32">
        <f t="shared" si="33"/>
        <v>2340.1399999999994</v>
      </c>
      <c r="AL290" s="32"/>
      <c r="AM290" s="32">
        <f>+VLOOKUP($E290,[2]ACP!$A$1:$BE$65536,47,FALSE)-VLOOKUP($A290,[2]ACP!$A$1:$BE$65536,47,FALSE)</f>
        <v>79951.23000000001</v>
      </c>
      <c r="AN290" s="32">
        <f>+VLOOKUP($E290,[2]ACP!$A$1:$BE$65536,48,FALSE)-VLOOKUP($A290,[2]ACP!$A$1:$BE$65536,48,FALSE)</f>
        <v>135808.04999999999</v>
      </c>
      <c r="AO290" s="32">
        <f>+VLOOKUP($E290,[2]ACP!$A$1:$BE$65536,56,FALSE)-VLOOKUP($A290,[2]ACP!$A$1:$BE$65536,56,FALSE)</f>
        <v>62080.18</v>
      </c>
      <c r="AP290" s="32">
        <f>+VLOOKUP($E290,[2]ACP!$A$1:$BE$65536,57,FALSE)-VLOOKUP($A290,[2]ACP!$A$1:$BE$65536,57,FALSE)</f>
        <v>118435.01000000001</v>
      </c>
      <c r="AQ290" s="32">
        <v>6989.95</v>
      </c>
      <c r="AR290" s="32">
        <f>+VLOOKUP($E290,[2]ACP!$A$1:$BE$65536,53,FALSE)-VLOOKUP($A290,[2]ACP!$A$1:$BE$65536,53,FALSE)</f>
        <v>5535.65</v>
      </c>
      <c r="AS290" s="32">
        <f>+VLOOKUP($E290,[2]ACP!$A$1:$BE$65536,25,FALSE)-VLOOKUP($A290,[2]ACP!$A$1:$BE$65536,25,FALSE)</f>
        <v>37278.06</v>
      </c>
      <c r="AT290" s="32">
        <f>+VLOOKUP($E290,[2]ACP!$A$1:$BE$65536,19,FALSE)-VLOOKUP($A290,[2]ACP!$A$1:$BE$65536,19,FALSE)</f>
        <v>49660.295999999988</v>
      </c>
    </row>
    <row r="291" spans="1:46" x14ac:dyDescent="0.25">
      <c r="A291" s="6"/>
      <c r="B291" s="6"/>
      <c r="E291" s="6"/>
      <c r="H291" s="7"/>
      <c r="O291" s="57"/>
      <c r="P291" s="19"/>
      <c r="Q291" s="19"/>
      <c r="R291" s="19"/>
      <c r="S291" s="19"/>
      <c r="T291" s="32"/>
      <c r="U291" s="32"/>
      <c r="V291" s="32"/>
      <c r="W291" s="32"/>
      <c r="X291" s="32"/>
      <c r="Y291" s="32"/>
      <c r="Z291" s="32"/>
      <c r="AA291" s="32"/>
      <c r="AB291" s="19"/>
      <c r="AC291" s="19"/>
      <c r="AD291" s="19"/>
      <c r="AE291" s="19"/>
      <c r="AF291" s="19"/>
      <c r="AH291" s="6"/>
      <c r="AI291" s="33"/>
      <c r="AJ291" s="32"/>
      <c r="AK291" s="32"/>
      <c r="AL291" s="32"/>
      <c r="AM291" s="6"/>
      <c r="AN291" s="32"/>
      <c r="AO291" s="32"/>
      <c r="AQ291" s="19"/>
    </row>
    <row r="292" spans="1:46" x14ac:dyDescent="0.25">
      <c r="A292" s="6"/>
      <c r="B292" s="6"/>
      <c r="E292" s="6"/>
      <c r="H292" s="7"/>
      <c r="O292" s="57"/>
      <c r="P292" s="19"/>
      <c r="Q292" s="19"/>
      <c r="R292" s="19"/>
      <c r="S292" s="19"/>
      <c r="T292" s="32"/>
      <c r="U292" s="32"/>
      <c r="V292" s="32"/>
      <c r="W292" s="32"/>
      <c r="X292" s="32"/>
      <c r="Y292" s="32"/>
      <c r="Z292" s="32"/>
      <c r="AA292" s="32"/>
      <c r="AB292" s="19"/>
      <c r="AC292" s="19"/>
      <c r="AD292" s="19"/>
      <c r="AE292" s="19"/>
      <c r="AF292" s="19"/>
      <c r="AH292" s="6"/>
      <c r="AI292" s="33"/>
      <c r="AJ292" s="32"/>
      <c r="AK292" s="32"/>
      <c r="AL292" s="32"/>
      <c r="AM292" s="6"/>
      <c r="AN292" s="32"/>
      <c r="AO292" s="32"/>
      <c r="AQ292" s="19"/>
    </row>
    <row r="293" spans="1:46" x14ac:dyDescent="0.25">
      <c r="A293" s="6"/>
      <c r="B293" s="6"/>
      <c r="E293" s="6"/>
      <c r="H293" s="7"/>
      <c r="O293" s="57"/>
      <c r="P293" s="19"/>
      <c r="Q293" s="19"/>
      <c r="R293" s="19"/>
      <c r="S293" s="19"/>
      <c r="T293" s="32"/>
      <c r="U293" s="32"/>
      <c r="V293" s="32"/>
      <c r="W293" s="32"/>
      <c r="X293" s="32"/>
      <c r="Y293" s="32"/>
      <c r="Z293" s="32"/>
      <c r="AA293" s="32"/>
      <c r="AB293" s="19"/>
      <c r="AC293" s="19"/>
      <c r="AD293" s="19"/>
      <c r="AE293" s="19"/>
      <c r="AF293" s="19"/>
      <c r="AH293" s="6"/>
      <c r="AI293" s="33"/>
      <c r="AJ293" s="32"/>
      <c r="AK293" s="32"/>
      <c r="AL293" s="32"/>
      <c r="AM293" s="6"/>
      <c r="AN293" s="32"/>
      <c r="AO293" s="32"/>
      <c r="AQ293" s="19"/>
    </row>
    <row r="294" spans="1:46" x14ac:dyDescent="0.25">
      <c r="A294" s="6"/>
      <c r="B294" s="6"/>
      <c r="E294" s="6"/>
      <c r="H294" s="7"/>
      <c r="O294" s="57"/>
      <c r="P294" s="19"/>
      <c r="Q294" s="19"/>
      <c r="R294" s="19"/>
      <c r="S294" s="19"/>
      <c r="T294" s="32"/>
      <c r="U294" s="32"/>
      <c r="V294" s="32"/>
      <c r="W294" s="32"/>
      <c r="X294" s="32"/>
      <c r="Y294" s="32"/>
      <c r="Z294" s="32"/>
      <c r="AA294" s="32"/>
      <c r="AB294" s="19"/>
      <c r="AC294" s="19"/>
      <c r="AD294" s="19"/>
      <c r="AE294" s="19"/>
      <c r="AF294" s="19"/>
      <c r="AH294" s="6"/>
      <c r="AI294" s="33"/>
      <c r="AJ294" s="32"/>
      <c r="AK294" s="32"/>
      <c r="AL294" s="32"/>
      <c r="AM294" s="6"/>
      <c r="AN294" s="32"/>
      <c r="AO294" s="32"/>
      <c r="AQ294" s="19"/>
    </row>
    <row r="295" spans="1:46" x14ac:dyDescent="0.25">
      <c r="A295" s="6"/>
      <c r="B295" s="6"/>
      <c r="E295" s="6"/>
      <c r="H295" s="7"/>
      <c r="O295" s="57"/>
      <c r="P295" s="19"/>
      <c r="Q295" s="19"/>
      <c r="R295" s="19"/>
      <c r="S295" s="19"/>
      <c r="T295" s="32"/>
      <c r="U295" s="32"/>
      <c r="V295" s="32"/>
      <c r="W295" s="32"/>
      <c r="X295" s="32"/>
      <c r="Y295" s="32"/>
      <c r="Z295" s="32"/>
      <c r="AA295" s="32"/>
      <c r="AB295" s="19"/>
      <c r="AC295" s="19"/>
      <c r="AD295" s="19"/>
      <c r="AE295" s="19"/>
      <c r="AF295" s="19"/>
      <c r="AH295" s="6"/>
      <c r="AI295" s="33"/>
      <c r="AJ295" s="32"/>
      <c r="AK295" s="32"/>
      <c r="AL295" s="32"/>
      <c r="AM295" s="6"/>
      <c r="AN295" s="32"/>
      <c r="AO295" s="32"/>
      <c r="AQ295" s="19"/>
    </row>
    <row r="296" spans="1:46" x14ac:dyDescent="0.25">
      <c r="A296" s="6"/>
      <c r="B296" s="6"/>
      <c r="E296" s="6"/>
      <c r="H296" s="7"/>
      <c r="O296" s="57"/>
      <c r="P296" s="19"/>
      <c r="Q296" s="19"/>
      <c r="R296" s="19"/>
      <c r="S296" s="19"/>
      <c r="T296" s="32"/>
      <c r="U296" s="32"/>
      <c r="V296" s="32"/>
      <c r="W296" s="32"/>
      <c r="X296" s="32"/>
      <c r="Y296" s="32"/>
      <c r="Z296" s="32"/>
      <c r="AA296" s="32"/>
      <c r="AB296" s="19"/>
      <c r="AC296" s="19"/>
      <c r="AD296" s="19"/>
      <c r="AE296" s="19"/>
      <c r="AF296" s="19"/>
      <c r="AH296" s="6"/>
      <c r="AI296" s="33"/>
      <c r="AJ296" s="32"/>
      <c r="AK296" s="32"/>
      <c r="AL296" s="32"/>
      <c r="AM296" s="6"/>
      <c r="AN296" s="32"/>
      <c r="AO296" s="32"/>
      <c r="AQ296" s="19"/>
    </row>
    <row r="297" spans="1:46" x14ac:dyDescent="0.25">
      <c r="A297" s="6"/>
      <c r="B297" s="6"/>
      <c r="E297" s="6"/>
      <c r="H297" s="7"/>
      <c r="O297" s="57"/>
      <c r="P297" s="19"/>
      <c r="Q297" s="19"/>
      <c r="R297" s="19"/>
      <c r="S297" s="19"/>
      <c r="T297" s="32"/>
      <c r="U297" s="32"/>
      <c r="V297" s="32"/>
      <c r="W297" s="32"/>
      <c r="X297" s="32"/>
      <c r="Y297" s="32"/>
      <c r="Z297" s="32"/>
      <c r="AA297" s="32"/>
      <c r="AB297" s="19"/>
      <c r="AC297" s="19"/>
      <c r="AD297" s="19"/>
      <c r="AE297" s="19"/>
      <c r="AF297" s="19"/>
      <c r="AH297" s="6"/>
      <c r="AI297" s="33"/>
      <c r="AJ297" s="32"/>
      <c r="AK297" s="32"/>
      <c r="AL297" s="32"/>
      <c r="AM297" s="6"/>
      <c r="AN297" s="32"/>
      <c r="AO297" s="32"/>
      <c r="AQ297" s="19"/>
    </row>
    <row r="298" spans="1:46" x14ac:dyDescent="0.25">
      <c r="A298" s="6"/>
      <c r="B298" s="6"/>
      <c r="E298" s="6"/>
      <c r="H298" s="7"/>
      <c r="O298" s="57"/>
      <c r="P298" s="19"/>
      <c r="Q298" s="19"/>
      <c r="R298" s="19"/>
      <c r="S298" s="19"/>
      <c r="T298" s="32"/>
      <c r="U298" s="32"/>
      <c r="V298" s="32"/>
      <c r="W298" s="32"/>
      <c r="X298" s="32"/>
      <c r="Y298" s="32"/>
      <c r="Z298" s="32"/>
      <c r="AA298" s="32"/>
      <c r="AB298" s="19"/>
      <c r="AC298" s="19"/>
      <c r="AD298" s="19"/>
      <c r="AE298" s="19"/>
      <c r="AF298" s="19"/>
      <c r="AH298" s="6"/>
      <c r="AI298" s="33"/>
      <c r="AJ298" s="32"/>
      <c r="AK298" s="32"/>
      <c r="AL298" s="32"/>
      <c r="AM298" s="6"/>
      <c r="AN298" s="32"/>
      <c r="AO298" s="32"/>
      <c r="AQ298" s="19"/>
    </row>
    <row r="299" spans="1:46" x14ac:dyDescent="0.25">
      <c r="A299" s="6"/>
      <c r="B299" s="6"/>
      <c r="E299" s="6"/>
      <c r="H299" s="7"/>
      <c r="O299" s="57"/>
      <c r="P299" s="19"/>
      <c r="Q299" s="19"/>
      <c r="R299" s="19"/>
      <c r="S299" s="19"/>
      <c r="T299" s="32"/>
      <c r="U299" s="32"/>
      <c r="V299" s="32"/>
      <c r="W299" s="32"/>
      <c r="X299" s="32"/>
      <c r="Y299" s="32"/>
      <c r="Z299" s="32"/>
      <c r="AA299" s="32"/>
      <c r="AB299" s="19"/>
      <c r="AC299" s="19"/>
      <c r="AD299" s="19"/>
      <c r="AE299" s="19"/>
      <c r="AF299" s="19"/>
      <c r="AH299" s="6"/>
      <c r="AI299" s="33"/>
      <c r="AJ299" s="32"/>
      <c r="AK299" s="32"/>
      <c r="AL299" s="32"/>
      <c r="AM299" s="6"/>
      <c r="AN299" s="32"/>
      <c r="AO299" s="32"/>
      <c r="AQ299" s="19"/>
    </row>
    <row r="300" spans="1:46" x14ac:dyDescent="0.25">
      <c r="A300" s="6"/>
      <c r="B300" s="6"/>
      <c r="E300" s="6"/>
      <c r="H300" s="7"/>
      <c r="O300" s="57"/>
      <c r="P300" s="19"/>
      <c r="Q300" s="19"/>
      <c r="R300" s="19"/>
      <c r="S300" s="19"/>
      <c r="T300" s="32"/>
      <c r="U300" s="32"/>
      <c r="V300" s="32"/>
      <c r="W300" s="32"/>
      <c r="X300" s="32"/>
      <c r="Y300" s="32"/>
      <c r="Z300" s="32"/>
      <c r="AA300" s="32"/>
      <c r="AB300" s="19"/>
      <c r="AC300" s="19"/>
      <c r="AD300" s="19"/>
      <c r="AE300" s="19"/>
      <c r="AF300" s="19"/>
      <c r="AH300" s="6"/>
      <c r="AI300" s="33"/>
      <c r="AJ300" s="32"/>
      <c r="AK300" s="32"/>
      <c r="AL300" s="32"/>
      <c r="AM300" s="6"/>
      <c r="AN300" s="32"/>
      <c r="AO300" s="32"/>
      <c r="AQ300" s="19"/>
    </row>
    <row r="301" spans="1:46" x14ac:dyDescent="0.25">
      <c r="A301" s="6"/>
      <c r="B301" s="6"/>
      <c r="E301" s="6"/>
      <c r="H301" s="7"/>
      <c r="O301" s="57"/>
      <c r="P301" s="19"/>
      <c r="Q301" s="19"/>
      <c r="R301" s="19"/>
      <c r="S301" s="19"/>
      <c r="T301" s="32"/>
      <c r="U301" s="32"/>
      <c r="V301" s="32"/>
      <c r="W301" s="32"/>
      <c r="X301" s="32"/>
      <c r="Y301" s="32"/>
      <c r="Z301" s="32"/>
      <c r="AA301" s="32"/>
      <c r="AB301" s="19"/>
      <c r="AC301" s="19"/>
      <c r="AD301" s="19"/>
      <c r="AE301" s="19"/>
      <c r="AF301" s="19"/>
      <c r="AH301" s="6"/>
      <c r="AI301" s="33"/>
      <c r="AJ301" s="32"/>
      <c r="AK301" s="32"/>
      <c r="AL301" s="32"/>
      <c r="AM301" s="6"/>
      <c r="AN301" s="32"/>
      <c r="AO301" s="32"/>
      <c r="AQ301" s="19"/>
    </row>
    <row r="302" spans="1:46" x14ac:dyDescent="0.25">
      <c r="A302" s="6"/>
      <c r="B302" s="6"/>
      <c r="E302" s="6"/>
      <c r="H302" s="7"/>
      <c r="O302" s="57"/>
      <c r="P302" s="19"/>
      <c r="Q302" s="19"/>
      <c r="R302" s="19"/>
      <c r="S302" s="19"/>
      <c r="T302" s="32"/>
      <c r="U302" s="32"/>
      <c r="V302" s="32"/>
      <c r="W302" s="32"/>
      <c r="X302" s="32"/>
      <c r="Y302" s="32"/>
      <c r="Z302" s="32"/>
      <c r="AA302" s="32"/>
      <c r="AB302" s="19"/>
      <c r="AC302" s="19"/>
      <c r="AD302" s="19"/>
      <c r="AE302" s="19"/>
      <c r="AF302" s="19"/>
      <c r="AH302" s="6"/>
      <c r="AI302" s="33"/>
      <c r="AJ302" s="32"/>
      <c r="AK302" s="32"/>
      <c r="AL302" s="32"/>
      <c r="AM302" s="6"/>
      <c r="AN302" s="32"/>
      <c r="AO302" s="32"/>
      <c r="AQ302" s="19"/>
    </row>
    <row r="303" spans="1:46" x14ac:dyDescent="0.25">
      <c r="A303" s="6"/>
      <c r="B303" s="6"/>
      <c r="E303" s="6"/>
      <c r="H303" s="7"/>
      <c r="O303" s="57"/>
      <c r="P303" s="19"/>
      <c r="Q303" s="19"/>
      <c r="R303" s="19"/>
      <c r="S303" s="19"/>
      <c r="T303" s="32"/>
      <c r="U303" s="32"/>
      <c r="V303" s="32"/>
      <c r="W303" s="32"/>
      <c r="X303" s="32"/>
      <c r="Y303" s="32"/>
      <c r="Z303" s="32"/>
      <c r="AA303" s="32"/>
      <c r="AB303" s="19"/>
      <c r="AC303" s="19"/>
      <c r="AD303" s="19"/>
      <c r="AE303" s="19"/>
      <c r="AF303" s="19"/>
      <c r="AH303" s="6"/>
      <c r="AI303" s="33"/>
      <c r="AJ303" s="32"/>
      <c r="AK303" s="32"/>
      <c r="AL303" s="32"/>
      <c r="AM303" s="6"/>
      <c r="AN303" s="32"/>
      <c r="AO303" s="32"/>
      <c r="AQ303" s="19"/>
    </row>
    <row r="304" spans="1:46" x14ac:dyDescent="0.25">
      <c r="A304" s="6"/>
      <c r="B304" s="6"/>
      <c r="E304" s="6"/>
      <c r="H304" s="7"/>
      <c r="O304" s="57"/>
      <c r="P304" s="19"/>
      <c r="Q304" s="19"/>
      <c r="R304" s="19"/>
      <c r="S304" s="19"/>
      <c r="T304" s="32"/>
      <c r="U304" s="32"/>
      <c r="V304" s="32"/>
      <c r="W304" s="32"/>
      <c r="X304" s="32"/>
      <c r="Y304" s="32"/>
      <c r="Z304" s="32"/>
      <c r="AA304" s="32"/>
      <c r="AB304" s="19"/>
      <c r="AC304" s="19"/>
      <c r="AD304" s="19"/>
      <c r="AE304" s="19"/>
      <c r="AF304" s="19"/>
      <c r="AH304" s="6"/>
      <c r="AI304" s="33"/>
      <c r="AJ304" s="32"/>
      <c r="AK304" s="32"/>
      <c r="AL304" s="32"/>
      <c r="AM304" s="6"/>
      <c r="AN304" s="32"/>
      <c r="AO304" s="32"/>
      <c r="AQ304" s="19"/>
    </row>
    <row r="305" spans="1:43" x14ac:dyDescent="0.25">
      <c r="A305" s="6"/>
      <c r="B305" s="6"/>
      <c r="E305" s="6"/>
      <c r="H305" s="7"/>
      <c r="O305" s="57"/>
      <c r="P305" s="19"/>
      <c r="Q305" s="19"/>
      <c r="R305" s="19"/>
      <c r="S305" s="19"/>
      <c r="T305" s="32"/>
      <c r="U305" s="32"/>
      <c r="V305" s="32"/>
      <c r="W305" s="32"/>
      <c r="X305" s="32"/>
      <c r="Y305" s="32"/>
      <c r="Z305" s="32"/>
      <c r="AA305" s="32"/>
      <c r="AB305" s="19"/>
      <c r="AC305" s="19"/>
      <c r="AD305" s="19"/>
      <c r="AE305" s="19"/>
      <c r="AF305" s="19"/>
      <c r="AH305" s="6"/>
      <c r="AI305" s="33"/>
      <c r="AJ305" s="32"/>
      <c r="AK305" s="32"/>
      <c r="AL305" s="32"/>
      <c r="AM305" s="6"/>
      <c r="AN305" s="32"/>
      <c r="AO305" s="32"/>
      <c r="AQ305" s="19"/>
    </row>
    <row r="306" spans="1:43" x14ac:dyDescent="0.25">
      <c r="A306" s="6"/>
      <c r="B306" s="6"/>
      <c r="E306" s="6"/>
      <c r="H306" s="7"/>
      <c r="O306" s="57"/>
      <c r="P306" s="19"/>
      <c r="Q306" s="19"/>
      <c r="R306" s="19"/>
      <c r="S306" s="19"/>
      <c r="T306" s="32"/>
      <c r="U306" s="32"/>
      <c r="V306" s="32"/>
      <c r="W306" s="32"/>
      <c r="X306" s="32"/>
      <c r="Y306" s="32"/>
      <c r="Z306" s="32"/>
      <c r="AA306" s="32"/>
      <c r="AB306" s="19"/>
      <c r="AC306" s="19"/>
      <c r="AD306" s="19"/>
      <c r="AE306" s="19"/>
      <c r="AF306" s="19"/>
      <c r="AH306" s="6"/>
      <c r="AI306" s="33"/>
      <c r="AJ306" s="32"/>
      <c r="AK306" s="32"/>
      <c r="AL306" s="32"/>
      <c r="AM306" s="6"/>
      <c r="AN306" s="32"/>
      <c r="AO306" s="32"/>
      <c r="AQ306" s="19"/>
    </row>
    <row r="307" spans="1:43" x14ac:dyDescent="0.25">
      <c r="A307" s="6"/>
      <c r="B307" s="6"/>
      <c r="E307" s="6"/>
      <c r="H307" s="7"/>
      <c r="O307" s="57"/>
      <c r="P307" s="19"/>
      <c r="Q307" s="19"/>
      <c r="R307" s="19"/>
      <c r="S307" s="19"/>
      <c r="T307" s="32"/>
      <c r="U307" s="32"/>
      <c r="V307" s="32"/>
      <c r="W307" s="32"/>
      <c r="X307" s="32"/>
      <c r="Y307" s="32"/>
      <c r="Z307" s="32"/>
      <c r="AA307" s="32"/>
      <c r="AB307" s="19"/>
      <c r="AC307" s="19"/>
      <c r="AD307" s="19"/>
      <c r="AE307" s="19"/>
      <c r="AF307" s="19"/>
      <c r="AH307" s="6"/>
      <c r="AI307" s="33"/>
      <c r="AJ307" s="32"/>
      <c r="AK307" s="32"/>
      <c r="AL307" s="32"/>
      <c r="AM307" s="6"/>
      <c r="AN307" s="32"/>
      <c r="AO307" s="32"/>
      <c r="AQ307" s="19"/>
    </row>
    <row r="308" spans="1:43" x14ac:dyDescent="0.25">
      <c r="A308" s="6"/>
      <c r="B308" s="6"/>
      <c r="E308" s="6"/>
      <c r="H308" s="7"/>
      <c r="O308" s="57"/>
      <c r="P308" s="19"/>
      <c r="Q308" s="19"/>
      <c r="R308" s="19"/>
      <c r="S308" s="19"/>
      <c r="T308" s="32"/>
      <c r="U308" s="32"/>
      <c r="V308" s="32"/>
      <c r="W308" s="32"/>
      <c r="X308" s="32"/>
      <c r="Y308" s="32"/>
      <c r="Z308" s="32"/>
      <c r="AA308" s="32"/>
      <c r="AB308" s="19"/>
      <c r="AC308" s="19"/>
      <c r="AD308" s="19"/>
      <c r="AE308" s="19"/>
      <c r="AF308" s="19"/>
      <c r="AH308" s="6"/>
      <c r="AI308" s="33"/>
      <c r="AJ308" s="32"/>
      <c r="AK308" s="32"/>
      <c r="AL308" s="32"/>
      <c r="AM308" s="6"/>
      <c r="AN308" s="32"/>
      <c r="AO308" s="32"/>
      <c r="AQ308" s="19"/>
    </row>
    <row r="309" spans="1:43" x14ac:dyDescent="0.25">
      <c r="A309" s="6"/>
      <c r="B309" s="6"/>
      <c r="E309" s="6"/>
      <c r="H309" s="7"/>
      <c r="O309" s="57"/>
      <c r="P309" s="19"/>
      <c r="Q309" s="19"/>
      <c r="R309" s="19"/>
      <c r="S309" s="19"/>
      <c r="T309" s="32"/>
      <c r="U309" s="32"/>
      <c r="V309" s="32"/>
      <c r="W309" s="32"/>
      <c r="X309" s="32"/>
      <c r="Y309" s="32"/>
      <c r="Z309" s="32"/>
      <c r="AA309" s="32"/>
      <c r="AB309" s="19"/>
      <c r="AC309" s="19"/>
      <c r="AD309" s="19"/>
      <c r="AE309" s="19"/>
      <c r="AF309" s="19"/>
      <c r="AH309" s="6"/>
      <c r="AI309" s="33"/>
      <c r="AJ309" s="32"/>
      <c r="AK309" s="32"/>
      <c r="AL309" s="32"/>
      <c r="AM309" s="6"/>
      <c r="AN309" s="32"/>
      <c r="AO309" s="32"/>
      <c r="AQ309" s="19"/>
    </row>
    <row r="310" spans="1:43" x14ac:dyDescent="0.25">
      <c r="A310" s="6"/>
      <c r="B310" s="6"/>
      <c r="E310" s="6"/>
      <c r="H310" s="7"/>
      <c r="O310" s="57"/>
      <c r="P310" s="19"/>
      <c r="Q310" s="19"/>
      <c r="R310" s="19"/>
      <c r="S310" s="19"/>
      <c r="T310" s="32"/>
      <c r="U310" s="32"/>
      <c r="V310" s="32"/>
      <c r="W310" s="32"/>
      <c r="X310" s="32"/>
      <c r="Y310" s="32"/>
      <c r="Z310" s="32"/>
      <c r="AA310" s="32"/>
      <c r="AB310" s="19"/>
      <c r="AC310" s="19"/>
      <c r="AD310" s="19"/>
      <c r="AE310" s="19"/>
      <c r="AF310" s="19"/>
      <c r="AH310" s="6"/>
      <c r="AI310" s="33"/>
      <c r="AJ310" s="32"/>
      <c r="AK310" s="32"/>
      <c r="AL310" s="32"/>
      <c r="AM310" s="6"/>
      <c r="AN310" s="32"/>
      <c r="AO310" s="32"/>
      <c r="AQ310" s="19"/>
    </row>
    <row r="311" spans="1:43" x14ac:dyDescent="0.25">
      <c r="A311" s="6"/>
      <c r="B311" s="6"/>
      <c r="E311" s="6"/>
      <c r="H311" s="7"/>
      <c r="O311" s="57"/>
      <c r="P311" s="19"/>
      <c r="Q311" s="19"/>
      <c r="R311" s="19"/>
      <c r="S311" s="19"/>
      <c r="T311" s="32"/>
      <c r="U311" s="32"/>
      <c r="V311" s="32"/>
      <c r="W311" s="32"/>
      <c r="X311" s="32"/>
      <c r="Y311" s="32"/>
      <c r="Z311" s="32"/>
      <c r="AA311" s="32"/>
      <c r="AB311" s="19"/>
      <c r="AC311" s="19"/>
      <c r="AD311" s="19"/>
      <c r="AE311" s="19"/>
      <c r="AF311" s="19"/>
      <c r="AH311" s="6"/>
      <c r="AI311" s="33"/>
      <c r="AJ311" s="32"/>
      <c r="AK311" s="32"/>
      <c r="AL311" s="32"/>
      <c r="AM311" s="6"/>
      <c r="AN311" s="32"/>
      <c r="AO311" s="32"/>
      <c r="AQ311" s="19"/>
    </row>
    <row r="312" spans="1:43" x14ac:dyDescent="0.25">
      <c r="A312" s="6"/>
      <c r="B312" s="6"/>
      <c r="E312" s="6"/>
      <c r="H312" s="7"/>
      <c r="O312" s="57"/>
      <c r="P312" s="19"/>
      <c r="Q312" s="19"/>
      <c r="R312" s="19"/>
      <c r="S312" s="19"/>
      <c r="T312" s="32"/>
      <c r="U312" s="32"/>
      <c r="V312" s="32"/>
      <c r="W312" s="32"/>
      <c r="X312" s="32"/>
      <c r="Y312" s="32"/>
      <c r="Z312" s="32"/>
      <c r="AA312" s="32"/>
      <c r="AB312" s="19"/>
      <c r="AC312" s="19"/>
      <c r="AD312" s="19"/>
      <c r="AE312" s="19"/>
      <c r="AF312" s="19"/>
      <c r="AH312" s="6"/>
      <c r="AI312" s="33"/>
      <c r="AJ312" s="32"/>
      <c r="AK312" s="32"/>
      <c r="AL312" s="32"/>
      <c r="AM312" s="6"/>
      <c r="AN312" s="32"/>
      <c r="AO312" s="32"/>
      <c r="AQ312" s="19"/>
    </row>
    <row r="313" spans="1:43" x14ac:dyDescent="0.25">
      <c r="A313" s="6"/>
      <c r="B313" s="6"/>
      <c r="E313" s="6"/>
      <c r="H313" s="7"/>
      <c r="O313" s="57"/>
      <c r="P313" s="19"/>
      <c r="Q313" s="19"/>
      <c r="R313" s="19"/>
      <c r="S313" s="19"/>
      <c r="T313" s="32"/>
      <c r="U313" s="32"/>
      <c r="V313" s="32"/>
      <c r="W313" s="32"/>
      <c r="X313" s="32"/>
      <c r="Y313" s="32"/>
      <c r="Z313" s="32"/>
      <c r="AA313" s="32"/>
      <c r="AB313" s="19"/>
      <c r="AC313" s="19"/>
      <c r="AD313" s="19"/>
      <c r="AE313" s="19"/>
      <c r="AF313" s="19"/>
      <c r="AH313" s="6"/>
      <c r="AI313" s="33"/>
      <c r="AJ313" s="32"/>
      <c r="AK313" s="32"/>
      <c r="AL313" s="32"/>
      <c r="AM313" s="6"/>
      <c r="AN313" s="32"/>
      <c r="AO313" s="32"/>
      <c r="AQ313" s="19"/>
    </row>
    <row r="314" spans="1:43" x14ac:dyDescent="0.25">
      <c r="A314" s="6"/>
      <c r="B314" s="6"/>
      <c r="E314" s="6"/>
      <c r="H314" s="7"/>
      <c r="O314" s="57"/>
      <c r="P314" s="19"/>
      <c r="Q314" s="19"/>
      <c r="R314" s="19"/>
      <c r="S314" s="19"/>
      <c r="T314" s="32"/>
      <c r="U314" s="32"/>
      <c r="V314" s="32"/>
      <c r="W314" s="32"/>
      <c r="X314" s="32"/>
      <c r="Y314" s="32"/>
      <c r="Z314" s="32"/>
      <c r="AA314" s="32"/>
      <c r="AB314" s="19"/>
      <c r="AC314" s="19"/>
      <c r="AD314" s="19"/>
      <c r="AE314" s="19"/>
      <c r="AF314" s="19"/>
      <c r="AH314" s="6"/>
      <c r="AI314" s="33"/>
      <c r="AJ314" s="32"/>
      <c r="AK314" s="32"/>
      <c r="AL314" s="32"/>
      <c r="AM314" s="6"/>
      <c r="AN314" s="32"/>
      <c r="AO314" s="32"/>
      <c r="AQ314" s="19"/>
    </row>
    <row r="315" spans="1:43" x14ac:dyDescent="0.25">
      <c r="A315" s="6"/>
      <c r="B315" s="6"/>
      <c r="E315" s="6"/>
      <c r="H315" s="7"/>
      <c r="O315" s="57"/>
      <c r="P315" s="19"/>
      <c r="Q315" s="19"/>
      <c r="R315" s="19"/>
      <c r="S315" s="19"/>
      <c r="T315" s="32"/>
      <c r="U315" s="32"/>
      <c r="V315" s="32"/>
      <c r="W315" s="32"/>
      <c r="X315" s="32"/>
      <c r="Y315" s="32"/>
      <c r="Z315" s="32"/>
      <c r="AA315" s="32"/>
      <c r="AB315" s="19"/>
      <c r="AC315" s="19"/>
      <c r="AD315" s="19"/>
      <c r="AE315" s="19"/>
      <c r="AF315" s="19"/>
      <c r="AH315" s="6"/>
      <c r="AI315" s="33"/>
      <c r="AJ315" s="32"/>
      <c r="AK315" s="32"/>
      <c r="AL315" s="32"/>
      <c r="AM315" s="6"/>
      <c r="AN315" s="32"/>
      <c r="AO315" s="32"/>
      <c r="AQ315" s="19"/>
    </row>
    <row r="316" spans="1:43" x14ac:dyDescent="0.25">
      <c r="A316" s="6"/>
      <c r="B316" s="6"/>
      <c r="E316" s="6"/>
      <c r="H316" s="7"/>
      <c r="O316" s="57"/>
      <c r="P316" s="19"/>
      <c r="Q316" s="19"/>
      <c r="R316" s="19"/>
      <c r="S316" s="19"/>
      <c r="T316" s="32"/>
      <c r="U316" s="32"/>
      <c r="V316" s="32"/>
      <c r="W316" s="32"/>
      <c r="X316" s="32"/>
      <c r="Y316" s="32"/>
      <c r="Z316" s="32"/>
      <c r="AA316" s="32"/>
      <c r="AB316" s="19"/>
      <c r="AC316" s="19"/>
      <c r="AD316" s="19"/>
      <c r="AE316" s="19"/>
      <c r="AF316" s="19"/>
      <c r="AH316" s="6"/>
      <c r="AI316" s="33"/>
      <c r="AJ316" s="32"/>
      <c r="AK316" s="32"/>
      <c r="AL316" s="32"/>
      <c r="AM316" s="6"/>
      <c r="AN316" s="32"/>
      <c r="AO316" s="32"/>
      <c r="AQ316" s="19"/>
    </row>
    <row r="317" spans="1:43" x14ac:dyDescent="0.25">
      <c r="A317" s="6"/>
      <c r="B317" s="6"/>
      <c r="E317" s="6"/>
      <c r="H317" s="7"/>
      <c r="O317" s="57"/>
      <c r="P317" s="19"/>
      <c r="Q317" s="19"/>
      <c r="R317" s="19"/>
      <c r="S317" s="19"/>
      <c r="T317" s="32"/>
      <c r="U317" s="32"/>
      <c r="V317" s="32"/>
      <c r="W317" s="32"/>
      <c r="X317" s="32"/>
      <c r="Y317" s="32"/>
      <c r="Z317" s="32"/>
      <c r="AA317" s="32"/>
      <c r="AB317" s="19"/>
      <c r="AC317" s="19"/>
      <c r="AD317" s="19"/>
      <c r="AE317" s="19"/>
      <c r="AF317" s="19"/>
      <c r="AH317" s="6"/>
      <c r="AI317" s="33"/>
      <c r="AJ317" s="32"/>
      <c r="AK317" s="32"/>
      <c r="AL317" s="32"/>
      <c r="AM317" s="6"/>
      <c r="AN317" s="32"/>
      <c r="AO317" s="32"/>
      <c r="AQ317" s="19"/>
    </row>
    <row r="318" spans="1:43" x14ac:dyDescent="0.25">
      <c r="A318" s="6"/>
      <c r="B318" s="6"/>
      <c r="E318" s="6"/>
      <c r="H318" s="7"/>
      <c r="O318" s="57"/>
      <c r="P318" s="19"/>
      <c r="Q318" s="19"/>
      <c r="R318" s="19"/>
      <c r="S318" s="19"/>
      <c r="T318" s="32"/>
      <c r="U318" s="32"/>
      <c r="V318" s="32"/>
      <c r="W318" s="32"/>
      <c r="X318" s="32"/>
      <c r="Y318" s="32"/>
      <c r="Z318" s="32"/>
      <c r="AA318" s="32"/>
      <c r="AB318" s="19"/>
      <c r="AC318" s="19"/>
      <c r="AD318" s="19"/>
      <c r="AE318" s="19"/>
      <c r="AF318" s="19"/>
      <c r="AH318" s="6"/>
      <c r="AI318" s="33"/>
      <c r="AJ318" s="32"/>
      <c r="AK318" s="32"/>
      <c r="AL318" s="32"/>
      <c r="AM318" s="6"/>
      <c r="AN318" s="32"/>
      <c r="AO318" s="32"/>
      <c r="AQ318" s="19"/>
    </row>
    <row r="319" spans="1:43" x14ac:dyDescent="0.25">
      <c r="A319" s="6"/>
      <c r="B319" s="6"/>
      <c r="E319" s="6"/>
      <c r="H319" s="7"/>
      <c r="O319" s="57"/>
      <c r="P319" s="19"/>
      <c r="Q319" s="19"/>
      <c r="R319" s="19"/>
      <c r="S319" s="19"/>
      <c r="T319" s="32"/>
      <c r="U319" s="32"/>
      <c r="V319" s="32"/>
      <c r="W319" s="32"/>
      <c r="X319" s="32"/>
      <c r="Y319" s="32"/>
      <c r="Z319" s="32"/>
      <c r="AA319" s="32"/>
      <c r="AB319" s="19"/>
      <c r="AC319" s="19"/>
      <c r="AD319" s="19"/>
      <c r="AE319" s="19"/>
      <c r="AF319" s="19"/>
      <c r="AH319" s="6"/>
      <c r="AI319" s="33"/>
      <c r="AJ319" s="32"/>
      <c r="AK319" s="32"/>
      <c r="AL319" s="32"/>
      <c r="AM319" s="6"/>
      <c r="AN319" s="32"/>
      <c r="AO319" s="32"/>
      <c r="AQ319" s="19"/>
    </row>
    <row r="320" spans="1:43" x14ac:dyDescent="0.25">
      <c r="A320" s="6"/>
      <c r="B320" s="6"/>
      <c r="E320" s="6"/>
      <c r="H320" s="7"/>
      <c r="O320" s="57"/>
      <c r="P320" s="19"/>
      <c r="Q320" s="19"/>
      <c r="R320" s="19"/>
      <c r="S320" s="19"/>
      <c r="T320" s="32"/>
      <c r="U320" s="32"/>
      <c r="V320" s="32"/>
      <c r="W320" s="32"/>
      <c r="X320" s="32"/>
      <c r="Y320" s="32"/>
      <c r="Z320" s="32"/>
      <c r="AA320" s="32"/>
      <c r="AB320" s="19"/>
      <c r="AC320" s="19"/>
      <c r="AD320" s="19"/>
      <c r="AE320" s="19"/>
      <c r="AF320" s="19"/>
      <c r="AH320" s="6"/>
      <c r="AI320" s="33"/>
      <c r="AJ320" s="32"/>
      <c r="AK320" s="32"/>
      <c r="AL320" s="32"/>
      <c r="AM320" s="6"/>
      <c r="AN320" s="32"/>
      <c r="AO320" s="32"/>
      <c r="AQ320" s="19"/>
    </row>
    <row r="321" spans="1:43" x14ac:dyDescent="0.25">
      <c r="A321" s="6"/>
      <c r="B321" s="6"/>
      <c r="E321" s="6"/>
      <c r="H321" s="7"/>
      <c r="O321" s="57"/>
      <c r="P321" s="19"/>
      <c r="Q321" s="19"/>
      <c r="R321" s="19"/>
      <c r="S321" s="19"/>
      <c r="T321" s="32"/>
      <c r="U321" s="32"/>
      <c r="V321" s="32"/>
      <c r="W321" s="32"/>
      <c r="X321" s="32"/>
      <c r="Y321" s="32"/>
      <c r="Z321" s="32"/>
      <c r="AA321" s="32"/>
      <c r="AB321" s="19"/>
      <c r="AC321" s="19"/>
      <c r="AD321" s="19"/>
      <c r="AE321" s="19"/>
      <c r="AF321" s="19"/>
      <c r="AH321" s="6"/>
      <c r="AI321" s="33"/>
      <c r="AJ321" s="32"/>
      <c r="AK321" s="32"/>
      <c r="AL321" s="32"/>
      <c r="AM321" s="6"/>
      <c r="AN321" s="32"/>
      <c r="AO321" s="32"/>
      <c r="AQ321" s="19"/>
    </row>
    <row r="322" spans="1:43" x14ac:dyDescent="0.25">
      <c r="A322" s="6"/>
      <c r="B322" s="6"/>
      <c r="E322" s="6"/>
      <c r="H322" s="7"/>
      <c r="O322" s="57"/>
      <c r="P322" s="19"/>
      <c r="Q322" s="19"/>
      <c r="R322" s="19"/>
      <c r="S322" s="19"/>
      <c r="T322" s="32"/>
      <c r="U322" s="32"/>
      <c r="V322" s="32"/>
      <c r="W322" s="32"/>
      <c r="X322" s="32"/>
      <c r="Y322" s="32"/>
      <c r="Z322" s="32"/>
      <c r="AA322" s="32"/>
      <c r="AB322" s="19"/>
      <c r="AC322" s="19"/>
      <c r="AD322" s="19"/>
      <c r="AE322" s="19"/>
      <c r="AF322" s="19"/>
      <c r="AH322" s="6"/>
      <c r="AI322" s="33"/>
      <c r="AJ322" s="32"/>
      <c r="AK322" s="32"/>
      <c r="AL322" s="32"/>
      <c r="AM322" s="6"/>
      <c r="AN322" s="32"/>
      <c r="AO322" s="32"/>
      <c r="AQ322" s="19"/>
    </row>
    <row r="323" spans="1:43" x14ac:dyDescent="0.25">
      <c r="A323" s="6"/>
      <c r="B323" s="6"/>
      <c r="E323" s="6"/>
      <c r="H323" s="7"/>
      <c r="O323" s="57"/>
      <c r="P323" s="19"/>
      <c r="Q323" s="19"/>
      <c r="R323" s="19"/>
      <c r="S323" s="19"/>
      <c r="T323" s="32"/>
      <c r="U323" s="32"/>
      <c r="V323" s="32"/>
      <c r="W323" s="32"/>
      <c r="X323" s="32"/>
      <c r="Y323" s="32"/>
      <c r="Z323" s="32"/>
      <c r="AA323" s="32"/>
      <c r="AB323" s="19"/>
      <c r="AC323" s="19"/>
      <c r="AD323" s="19"/>
      <c r="AE323" s="19"/>
      <c r="AF323" s="19"/>
      <c r="AH323" s="6"/>
      <c r="AI323" s="33"/>
      <c r="AJ323" s="32"/>
      <c r="AK323" s="32"/>
      <c r="AL323" s="32"/>
      <c r="AM323" s="6"/>
      <c r="AN323" s="32"/>
      <c r="AO323" s="32"/>
      <c r="AQ323" s="19"/>
    </row>
    <row r="324" spans="1:43" x14ac:dyDescent="0.25">
      <c r="A324" s="6"/>
      <c r="B324" s="6"/>
      <c r="E324" s="6"/>
      <c r="H324" s="7"/>
      <c r="O324" s="57"/>
      <c r="P324" s="19"/>
      <c r="Q324" s="19"/>
      <c r="R324" s="19"/>
      <c r="S324" s="19"/>
      <c r="T324" s="32"/>
      <c r="U324" s="32"/>
      <c r="V324" s="32"/>
      <c r="W324" s="32"/>
      <c r="X324" s="32"/>
      <c r="Y324" s="32"/>
      <c r="Z324" s="32"/>
      <c r="AA324" s="32"/>
      <c r="AB324" s="19"/>
      <c r="AC324" s="19"/>
      <c r="AD324" s="19"/>
      <c r="AE324" s="19"/>
      <c r="AF324" s="19"/>
      <c r="AH324" s="6"/>
      <c r="AI324" s="33"/>
      <c r="AJ324" s="32"/>
      <c r="AK324" s="32"/>
      <c r="AL324" s="32"/>
      <c r="AM324" s="6"/>
      <c r="AN324" s="32"/>
      <c r="AO324" s="32"/>
      <c r="AQ324" s="19"/>
    </row>
    <row r="325" spans="1:43" x14ac:dyDescent="0.25">
      <c r="A325" s="6"/>
      <c r="B325" s="6"/>
      <c r="E325" s="6"/>
      <c r="H325" s="7"/>
      <c r="O325" s="57"/>
      <c r="P325" s="19"/>
      <c r="Q325" s="19"/>
      <c r="R325" s="19"/>
      <c r="S325" s="19"/>
      <c r="T325" s="32"/>
      <c r="U325" s="32"/>
      <c r="V325" s="32"/>
      <c r="W325" s="32"/>
      <c r="X325" s="32"/>
      <c r="Y325" s="32"/>
      <c r="Z325" s="32"/>
      <c r="AA325" s="32"/>
      <c r="AB325" s="19"/>
      <c r="AC325" s="19"/>
      <c r="AD325" s="19"/>
      <c r="AE325" s="19"/>
      <c r="AF325" s="19"/>
      <c r="AH325" s="6"/>
      <c r="AI325" s="33"/>
      <c r="AJ325" s="32"/>
      <c r="AK325" s="32"/>
      <c r="AL325" s="32"/>
      <c r="AM325" s="6"/>
      <c r="AN325" s="32"/>
      <c r="AO325" s="32"/>
      <c r="AQ325" s="19"/>
    </row>
    <row r="326" spans="1:43" x14ac:dyDescent="0.25">
      <c r="A326" s="6"/>
      <c r="B326" s="6"/>
      <c r="E326" s="6"/>
      <c r="H326" s="7"/>
      <c r="O326" s="57"/>
      <c r="P326" s="19"/>
      <c r="Q326" s="19"/>
      <c r="R326" s="19"/>
      <c r="S326" s="19"/>
      <c r="T326" s="32"/>
      <c r="U326" s="32"/>
      <c r="V326" s="32"/>
      <c r="W326" s="32"/>
      <c r="X326" s="32"/>
      <c r="Y326" s="32"/>
      <c r="Z326" s="32"/>
      <c r="AA326" s="32"/>
      <c r="AB326" s="19"/>
      <c r="AC326" s="19"/>
      <c r="AD326" s="19"/>
      <c r="AE326" s="19"/>
      <c r="AF326" s="19"/>
      <c r="AH326" s="6"/>
      <c r="AI326" s="33"/>
      <c r="AJ326" s="32"/>
      <c r="AK326" s="32"/>
      <c r="AL326" s="32"/>
      <c r="AM326" s="6"/>
      <c r="AN326" s="32"/>
      <c r="AO326" s="32"/>
      <c r="AQ326" s="19"/>
    </row>
    <row r="327" spans="1:43" x14ac:dyDescent="0.25">
      <c r="A327" s="6"/>
      <c r="B327" s="6"/>
      <c r="E327" s="6"/>
      <c r="H327" s="7"/>
      <c r="O327" s="57"/>
      <c r="P327" s="19"/>
      <c r="Q327" s="19"/>
      <c r="R327" s="19"/>
      <c r="S327" s="19"/>
      <c r="T327" s="32"/>
      <c r="U327" s="32"/>
      <c r="V327" s="32"/>
      <c r="W327" s="32"/>
      <c r="X327" s="32"/>
      <c r="Y327" s="32"/>
      <c r="Z327" s="32"/>
      <c r="AA327" s="32"/>
      <c r="AB327" s="19"/>
      <c r="AC327" s="19"/>
      <c r="AD327" s="19"/>
      <c r="AE327" s="19"/>
      <c r="AF327" s="19"/>
      <c r="AH327" s="6"/>
      <c r="AI327" s="33"/>
      <c r="AJ327" s="32"/>
      <c r="AK327" s="32"/>
      <c r="AL327" s="32"/>
      <c r="AM327" s="6"/>
      <c r="AN327" s="32"/>
      <c r="AO327" s="32"/>
      <c r="AQ327" s="19"/>
    </row>
    <row r="328" spans="1:43" x14ac:dyDescent="0.25">
      <c r="A328" s="6"/>
      <c r="B328" s="6"/>
      <c r="E328" s="6"/>
      <c r="H328" s="7"/>
      <c r="O328" s="57"/>
      <c r="P328" s="19"/>
      <c r="Q328" s="19"/>
      <c r="R328" s="19"/>
      <c r="S328" s="19"/>
      <c r="T328" s="32"/>
      <c r="U328" s="32"/>
      <c r="V328" s="32"/>
      <c r="W328" s="32"/>
      <c r="X328" s="32"/>
      <c r="Y328" s="32"/>
      <c r="Z328" s="32"/>
      <c r="AA328" s="32"/>
      <c r="AB328" s="19"/>
      <c r="AC328" s="19"/>
      <c r="AD328" s="19"/>
      <c r="AE328" s="19"/>
      <c r="AF328" s="19"/>
      <c r="AH328" s="6"/>
      <c r="AI328" s="33"/>
      <c r="AJ328" s="32"/>
      <c r="AK328" s="32"/>
      <c r="AL328" s="32"/>
      <c r="AM328" s="6"/>
      <c r="AN328" s="32"/>
      <c r="AO328" s="32"/>
      <c r="AQ328" s="19"/>
    </row>
    <row r="329" spans="1:43" x14ac:dyDescent="0.25">
      <c r="A329" s="6"/>
      <c r="B329" s="6"/>
      <c r="E329" s="6"/>
      <c r="H329" s="7"/>
      <c r="O329" s="57"/>
      <c r="P329" s="19"/>
      <c r="Q329" s="19"/>
      <c r="R329" s="19"/>
      <c r="S329" s="19"/>
      <c r="T329" s="32"/>
      <c r="U329" s="32"/>
      <c r="V329" s="32"/>
      <c r="W329" s="32"/>
      <c r="X329" s="32"/>
      <c r="Y329" s="32"/>
      <c r="Z329" s="32"/>
      <c r="AA329" s="32"/>
      <c r="AB329" s="19"/>
      <c r="AC329" s="19"/>
      <c r="AD329" s="19"/>
      <c r="AE329" s="19"/>
      <c r="AF329" s="19"/>
      <c r="AH329" s="6"/>
      <c r="AI329" s="33"/>
      <c r="AJ329" s="32"/>
      <c r="AK329" s="32"/>
      <c r="AL329" s="32"/>
      <c r="AM329" s="6"/>
      <c r="AN329" s="32"/>
      <c r="AO329" s="32"/>
      <c r="AQ329" s="19"/>
    </row>
    <row r="330" spans="1:43" x14ac:dyDescent="0.25">
      <c r="A330" s="6"/>
      <c r="B330" s="6"/>
      <c r="E330" s="6"/>
      <c r="H330" s="7"/>
      <c r="O330" s="57"/>
      <c r="P330" s="19"/>
      <c r="Q330" s="19"/>
      <c r="R330" s="19"/>
      <c r="S330" s="19"/>
      <c r="T330" s="32"/>
      <c r="U330" s="32"/>
      <c r="V330" s="32"/>
      <c r="W330" s="32"/>
      <c r="X330" s="32"/>
      <c r="Y330" s="32"/>
      <c r="Z330" s="32"/>
      <c r="AA330" s="32"/>
      <c r="AB330" s="19"/>
      <c r="AC330" s="19"/>
      <c r="AD330" s="19"/>
      <c r="AE330" s="19"/>
      <c r="AF330" s="19"/>
      <c r="AH330" s="6"/>
      <c r="AI330" s="33"/>
      <c r="AJ330" s="32"/>
      <c r="AK330" s="32"/>
      <c r="AL330" s="32"/>
      <c r="AM330" s="6"/>
      <c r="AN330" s="32"/>
      <c r="AO330" s="32"/>
      <c r="AQ330" s="19"/>
    </row>
    <row r="331" spans="1:43" x14ac:dyDescent="0.25">
      <c r="A331" s="6"/>
      <c r="B331" s="6"/>
      <c r="E331" s="6"/>
      <c r="H331" s="7"/>
      <c r="O331" s="57"/>
      <c r="P331" s="19"/>
      <c r="Q331" s="19"/>
      <c r="R331" s="19"/>
      <c r="S331" s="19"/>
      <c r="T331" s="32"/>
      <c r="U331" s="32"/>
      <c r="V331" s="32"/>
      <c r="W331" s="32"/>
      <c r="X331" s="32"/>
      <c r="Y331" s="32"/>
      <c r="Z331" s="32"/>
      <c r="AA331" s="32"/>
      <c r="AB331" s="19"/>
      <c r="AC331" s="19"/>
      <c r="AD331" s="19"/>
      <c r="AE331" s="19"/>
      <c r="AF331" s="19"/>
      <c r="AH331" s="6"/>
      <c r="AI331" s="33"/>
      <c r="AJ331" s="32"/>
      <c r="AK331" s="32"/>
      <c r="AL331" s="32"/>
      <c r="AM331" s="6"/>
      <c r="AN331" s="32"/>
      <c r="AO331" s="32"/>
      <c r="AQ331" s="19"/>
    </row>
    <row r="332" spans="1:43" x14ac:dyDescent="0.25">
      <c r="A332" s="6"/>
      <c r="B332" s="6"/>
      <c r="E332" s="6"/>
      <c r="O332" s="57"/>
      <c r="P332" s="19"/>
      <c r="Q332" s="19"/>
      <c r="R332" s="19"/>
      <c r="S332" s="19"/>
      <c r="T332" s="32"/>
      <c r="U332" s="32"/>
      <c r="V332" s="32"/>
      <c r="W332" s="32"/>
      <c r="X332" s="32"/>
      <c r="Y332" s="32"/>
      <c r="Z332" s="32"/>
      <c r="AA332" s="32"/>
      <c r="AB332" s="19"/>
      <c r="AC332" s="19"/>
      <c r="AD332" s="19"/>
      <c r="AE332" s="19"/>
      <c r="AF332" s="19"/>
      <c r="AH332" s="6"/>
      <c r="AI332" s="33"/>
      <c r="AJ332" s="32"/>
      <c r="AK332" s="32"/>
      <c r="AL332" s="32"/>
      <c r="AM332" s="6"/>
      <c r="AN332" s="32"/>
      <c r="AO332" s="32"/>
      <c r="AQ332" s="19"/>
    </row>
    <row r="333" spans="1:43" x14ac:dyDescent="0.25">
      <c r="A333" s="6"/>
      <c r="B333" s="6"/>
      <c r="E333" s="6"/>
      <c r="O333" s="57"/>
      <c r="P333" s="19"/>
      <c r="Q333" s="19"/>
      <c r="R333" s="19"/>
      <c r="S333" s="19"/>
      <c r="T333" s="32"/>
      <c r="U333" s="32"/>
      <c r="V333" s="32"/>
      <c r="W333" s="32"/>
      <c r="X333" s="32"/>
      <c r="Y333" s="32"/>
      <c r="Z333" s="32"/>
      <c r="AA333" s="32"/>
      <c r="AB333" s="19"/>
      <c r="AC333" s="19"/>
      <c r="AD333" s="19"/>
      <c r="AE333" s="19"/>
      <c r="AF333" s="19"/>
      <c r="AH333" s="6"/>
      <c r="AI333" s="33"/>
      <c r="AJ333" s="32"/>
      <c r="AK333" s="32"/>
      <c r="AL333" s="32"/>
      <c r="AM333" s="6"/>
      <c r="AN333" s="32"/>
      <c r="AO333" s="32"/>
      <c r="AQ333" s="19"/>
    </row>
    <row r="334" spans="1:43" x14ac:dyDescent="0.25">
      <c r="A334" s="6"/>
      <c r="B334" s="6"/>
      <c r="E334" s="6"/>
      <c r="O334" s="57"/>
      <c r="P334" s="19"/>
      <c r="Q334" s="19"/>
      <c r="R334" s="19"/>
      <c r="S334" s="19"/>
      <c r="T334" s="32"/>
      <c r="U334" s="32"/>
      <c r="V334" s="32"/>
      <c r="W334" s="32"/>
      <c r="X334" s="32"/>
      <c r="Y334" s="32"/>
      <c r="Z334" s="32"/>
      <c r="AA334" s="32"/>
      <c r="AB334" s="19"/>
      <c r="AC334" s="19"/>
      <c r="AD334" s="19"/>
      <c r="AE334" s="19"/>
      <c r="AF334" s="19"/>
      <c r="AH334" s="6"/>
      <c r="AI334" s="33"/>
      <c r="AJ334" s="32"/>
      <c r="AK334" s="32"/>
      <c r="AL334" s="32"/>
      <c r="AM334" s="6"/>
      <c r="AN334" s="32"/>
      <c r="AO334" s="32"/>
      <c r="AQ334" s="19"/>
    </row>
    <row r="335" spans="1:43" x14ac:dyDescent="0.25">
      <c r="A335" s="6"/>
      <c r="B335" s="6"/>
      <c r="E335" s="6"/>
      <c r="O335" s="57"/>
      <c r="P335" s="19"/>
      <c r="Q335" s="19"/>
      <c r="R335" s="19"/>
      <c r="S335" s="19"/>
      <c r="T335" s="32"/>
      <c r="U335" s="32"/>
      <c r="V335" s="32"/>
      <c r="W335" s="32"/>
      <c r="X335" s="32"/>
      <c r="Y335" s="32"/>
      <c r="Z335" s="32"/>
      <c r="AA335" s="32"/>
      <c r="AB335" s="19"/>
      <c r="AC335" s="19"/>
      <c r="AD335" s="19"/>
      <c r="AE335" s="19"/>
      <c r="AF335" s="19"/>
      <c r="AH335" s="6"/>
      <c r="AI335" s="33"/>
      <c r="AJ335" s="32"/>
      <c r="AK335" s="32"/>
      <c r="AL335" s="32"/>
      <c r="AM335" s="6"/>
      <c r="AN335" s="32"/>
      <c r="AO335" s="32"/>
      <c r="AQ335" s="19"/>
    </row>
    <row r="336" spans="1:43" x14ac:dyDescent="0.25">
      <c r="A336" s="6"/>
      <c r="B336" s="6"/>
      <c r="E336" s="6"/>
      <c r="O336" s="57"/>
      <c r="P336" s="19"/>
      <c r="Q336" s="19"/>
      <c r="R336" s="19"/>
      <c r="S336" s="19"/>
      <c r="T336" s="32"/>
      <c r="U336" s="32"/>
      <c r="V336" s="32"/>
      <c r="W336" s="32"/>
      <c r="X336" s="32"/>
      <c r="Y336" s="32"/>
      <c r="Z336" s="32"/>
      <c r="AA336" s="32"/>
      <c r="AB336" s="19"/>
      <c r="AC336" s="19"/>
      <c r="AD336" s="19"/>
      <c r="AE336" s="19"/>
      <c r="AF336" s="19"/>
      <c r="AH336" s="6"/>
      <c r="AI336" s="33"/>
      <c r="AJ336" s="32"/>
      <c r="AK336" s="32"/>
      <c r="AL336" s="32"/>
      <c r="AM336" s="6"/>
      <c r="AN336" s="32"/>
      <c r="AO336" s="32"/>
      <c r="AQ336" s="19"/>
    </row>
    <row r="337" spans="1:43" x14ac:dyDescent="0.25">
      <c r="A337" s="6"/>
      <c r="B337" s="6"/>
      <c r="E337" s="6"/>
      <c r="O337" s="57"/>
      <c r="P337" s="19"/>
      <c r="Q337" s="19"/>
      <c r="R337" s="19"/>
      <c r="S337" s="19"/>
      <c r="T337" s="32"/>
      <c r="U337" s="32"/>
      <c r="V337" s="32"/>
      <c r="W337" s="32"/>
      <c r="X337" s="32"/>
      <c r="Y337" s="32"/>
      <c r="Z337" s="32"/>
      <c r="AA337" s="32"/>
      <c r="AB337" s="19"/>
      <c r="AC337" s="19"/>
      <c r="AD337" s="19"/>
      <c r="AE337" s="19"/>
      <c r="AF337" s="19"/>
      <c r="AH337" s="6"/>
      <c r="AI337" s="33"/>
      <c r="AJ337" s="32"/>
      <c r="AK337" s="32"/>
      <c r="AL337" s="32"/>
      <c r="AM337" s="6"/>
      <c r="AN337" s="32"/>
      <c r="AO337" s="32"/>
      <c r="AQ337" s="19"/>
    </row>
    <row r="338" spans="1:43" x14ac:dyDescent="0.25">
      <c r="A338" s="6"/>
      <c r="B338" s="6"/>
      <c r="E338" s="6"/>
      <c r="O338" s="57"/>
      <c r="P338" s="19"/>
      <c r="Q338" s="19"/>
      <c r="R338" s="19"/>
      <c r="S338" s="19"/>
      <c r="T338" s="32"/>
      <c r="U338" s="32"/>
      <c r="V338" s="32"/>
      <c r="W338" s="32"/>
      <c r="X338" s="32"/>
      <c r="Y338" s="32"/>
      <c r="Z338" s="32"/>
      <c r="AA338" s="32"/>
      <c r="AB338" s="19"/>
      <c r="AC338" s="19"/>
      <c r="AD338" s="19"/>
      <c r="AE338" s="19"/>
      <c r="AF338" s="19"/>
      <c r="AH338" s="6"/>
      <c r="AI338" s="33"/>
      <c r="AJ338" s="32"/>
      <c r="AK338" s="32"/>
      <c r="AL338" s="32"/>
      <c r="AM338" s="6"/>
      <c r="AN338" s="32"/>
      <c r="AO338" s="32"/>
      <c r="AQ338" s="19"/>
    </row>
    <row r="339" spans="1:43" x14ac:dyDescent="0.25">
      <c r="A339" s="6"/>
      <c r="B339" s="6"/>
      <c r="E339" s="6"/>
      <c r="O339" s="57"/>
      <c r="P339" s="19"/>
      <c r="Q339" s="19"/>
      <c r="R339" s="19"/>
      <c r="S339" s="19"/>
      <c r="T339" s="32"/>
      <c r="U339" s="32"/>
      <c r="V339" s="32"/>
      <c r="W339" s="32"/>
      <c r="X339" s="32"/>
      <c r="Y339" s="32"/>
      <c r="Z339" s="32"/>
      <c r="AA339" s="32"/>
      <c r="AB339" s="19"/>
      <c r="AC339" s="19"/>
      <c r="AD339" s="19"/>
      <c r="AE339" s="19"/>
      <c r="AF339" s="19"/>
      <c r="AH339" s="6"/>
      <c r="AI339" s="33"/>
      <c r="AJ339" s="32"/>
      <c r="AK339" s="32"/>
      <c r="AL339" s="32"/>
      <c r="AM339" s="6"/>
      <c r="AN339" s="32"/>
      <c r="AO339" s="32"/>
      <c r="AQ339" s="19"/>
    </row>
    <row r="340" spans="1:43" x14ac:dyDescent="0.25">
      <c r="A340" s="6"/>
      <c r="B340" s="6"/>
      <c r="E340" s="6"/>
      <c r="O340" s="57"/>
      <c r="P340" s="19"/>
      <c r="Q340" s="19"/>
      <c r="R340" s="19"/>
      <c r="S340" s="19"/>
      <c r="T340" s="32"/>
      <c r="U340" s="32"/>
      <c r="V340" s="32"/>
      <c r="W340" s="32"/>
      <c r="X340" s="32"/>
      <c r="Y340" s="32"/>
      <c r="Z340" s="32"/>
      <c r="AA340" s="32"/>
      <c r="AB340" s="19"/>
      <c r="AC340" s="19"/>
      <c r="AD340" s="19"/>
      <c r="AE340" s="19"/>
      <c r="AF340" s="19"/>
      <c r="AH340" s="6"/>
      <c r="AI340" s="33"/>
      <c r="AJ340" s="32"/>
      <c r="AK340" s="32"/>
      <c r="AL340" s="32"/>
      <c r="AM340" s="6"/>
      <c r="AN340" s="32"/>
      <c r="AO340" s="32"/>
      <c r="AQ340" s="19"/>
    </row>
    <row r="341" spans="1:43" x14ac:dyDescent="0.25">
      <c r="A341" s="6"/>
      <c r="B341" s="6"/>
      <c r="E341" s="6"/>
      <c r="O341" s="57"/>
      <c r="P341" s="19"/>
      <c r="Q341" s="19"/>
      <c r="R341" s="19"/>
      <c r="S341" s="19"/>
      <c r="T341" s="32"/>
      <c r="U341" s="32"/>
      <c r="V341" s="32"/>
      <c r="W341" s="32"/>
      <c r="X341" s="32"/>
      <c r="Y341" s="32"/>
      <c r="Z341" s="32"/>
      <c r="AA341" s="32"/>
      <c r="AB341" s="19"/>
      <c r="AC341" s="19"/>
      <c r="AD341" s="19"/>
      <c r="AE341" s="19"/>
      <c r="AF341" s="19"/>
      <c r="AH341" s="6"/>
      <c r="AI341" s="33"/>
      <c r="AJ341" s="32"/>
      <c r="AK341" s="32"/>
      <c r="AL341" s="32"/>
      <c r="AM341" s="6"/>
      <c r="AN341" s="32"/>
      <c r="AO341" s="32"/>
      <c r="AQ341" s="19"/>
    </row>
    <row r="342" spans="1:43" x14ac:dyDescent="0.25">
      <c r="A342" s="6"/>
      <c r="B342" s="6"/>
      <c r="E342" s="6"/>
      <c r="O342" s="57"/>
      <c r="P342" s="19"/>
      <c r="Q342" s="19"/>
      <c r="R342" s="19"/>
      <c r="S342" s="19"/>
      <c r="T342" s="32"/>
      <c r="U342" s="32"/>
      <c r="V342" s="32"/>
      <c r="W342" s="32"/>
      <c r="X342" s="32"/>
      <c r="Y342" s="32"/>
      <c r="Z342" s="32"/>
      <c r="AA342" s="32"/>
      <c r="AB342" s="19"/>
      <c r="AC342" s="19"/>
      <c r="AD342" s="19"/>
      <c r="AE342" s="19"/>
      <c r="AF342" s="19"/>
      <c r="AH342" s="6"/>
      <c r="AI342" s="33"/>
      <c r="AJ342" s="32"/>
      <c r="AK342" s="32"/>
      <c r="AL342" s="32"/>
      <c r="AM342" s="6"/>
      <c r="AN342" s="32"/>
      <c r="AO342" s="32"/>
      <c r="AQ342" s="19"/>
    </row>
    <row r="343" spans="1:43" x14ac:dyDescent="0.25">
      <c r="A343" s="6"/>
      <c r="B343" s="6"/>
      <c r="E343" s="6"/>
      <c r="O343" s="57"/>
      <c r="P343" s="19"/>
      <c r="Q343" s="19"/>
      <c r="R343" s="19"/>
      <c r="S343" s="19"/>
      <c r="T343" s="32"/>
      <c r="U343" s="32"/>
      <c r="V343" s="32"/>
      <c r="W343" s="32"/>
      <c r="X343" s="32"/>
      <c r="Y343" s="32"/>
      <c r="Z343" s="32"/>
      <c r="AA343" s="32"/>
      <c r="AB343" s="19"/>
      <c r="AC343" s="19"/>
      <c r="AD343" s="19"/>
      <c r="AE343" s="19"/>
      <c r="AF343" s="19"/>
      <c r="AH343" s="6"/>
      <c r="AI343" s="33"/>
      <c r="AJ343" s="32"/>
      <c r="AK343" s="32"/>
      <c r="AL343" s="32"/>
      <c r="AM343" s="6"/>
      <c r="AN343" s="32"/>
      <c r="AO343" s="32"/>
      <c r="AQ343" s="19"/>
    </row>
    <row r="344" spans="1:43" x14ac:dyDescent="0.25">
      <c r="A344" s="6"/>
      <c r="B344" s="6"/>
      <c r="E344" s="6"/>
      <c r="O344" s="57"/>
      <c r="P344" s="19"/>
      <c r="Q344" s="19"/>
      <c r="R344" s="19"/>
      <c r="S344" s="19"/>
      <c r="T344" s="32"/>
      <c r="U344" s="32"/>
      <c r="V344" s="32"/>
      <c r="W344" s="32"/>
      <c r="X344" s="32"/>
      <c r="Y344" s="32"/>
      <c r="Z344" s="32"/>
      <c r="AA344" s="32"/>
      <c r="AB344" s="19"/>
      <c r="AC344" s="19"/>
      <c r="AD344" s="19"/>
      <c r="AE344" s="19"/>
      <c r="AF344" s="19"/>
      <c r="AH344" s="6"/>
      <c r="AI344" s="33"/>
      <c r="AJ344" s="32"/>
      <c r="AK344" s="32"/>
      <c r="AL344" s="32"/>
      <c r="AM344" s="6"/>
      <c r="AN344" s="32"/>
      <c r="AO344" s="32"/>
      <c r="AQ344" s="19"/>
    </row>
    <row r="345" spans="1:43" x14ac:dyDescent="0.25">
      <c r="A345" s="6"/>
      <c r="B345" s="6"/>
      <c r="E345" s="6"/>
      <c r="O345" s="57"/>
      <c r="P345" s="19"/>
      <c r="Q345" s="19"/>
      <c r="R345" s="19"/>
      <c r="S345" s="19"/>
      <c r="T345" s="32"/>
      <c r="U345" s="32"/>
      <c r="V345" s="32"/>
      <c r="W345" s="32"/>
      <c r="X345" s="32"/>
      <c r="Y345" s="32"/>
      <c r="Z345" s="32"/>
      <c r="AA345" s="32"/>
      <c r="AB345" s="19"/>
      <c r="AC345" s="19"/>
      <c r="AD345" s="19"/>
      <c r="AE345" s="19"/>
      <c r="AF345" s="19"/>
      <c r="AH345" s="6"/>
      <c r="AI345" s="33"/>
      <c r="AJ345" s="32"/>
      <c r="AK345" s="32"/>
      <c r="AL345" s="32"/>
      <c r="AM345" s="6"/>
      <c r="AN345" s="32"/>
      <c r="AO345" s="32"/>
      <c r="AQ345" s="19"/>
    </row>
    <row r="346" spans="1:43" x14ac:dyDescent="0.25">
      <c r="A346" s="6"/>
      <c r="B346" s="6"/>
      <c r="E346" s="6"/>
      <c r="O346" s="57"/>
      <c r="P346" s="19"/>
      <c r="Q346" s="19"/>
      <c r="R346" s="19"/>
      <c r="S346" s="19"/>
      <c r="T346" s="32"/>
      <c r="U346" s="32"/>
      <c r="V346" s="32"/>
      <c r="W346" s="32"/>
      <c r="X346" s="32"/>
      <c r="Y346" s="32"/>
      <c r="Z346" s="32"/>
      <c r="AA346" s="32"/>
      <c r="AB346" s="19"/>
      <c r="AC346" s="19"/>
      <c r="AD346" s="19"/>
      <c r="AE346" s="19"/>
      <c r="AF346" s="19"/>
      <c r="AH346" s="6"/>
      <c r="AI346" s="33"/>
      <c r="AJ346" s="32"/>
      <c r="AK346" s="32"/>
      <c r="AL346" s="32"/>
      <c r="AM346" s="6"/>
      <c r="AN346" s="32"/>
      <c r="AO346" s="32"/>
      <c r="AQ346" s="19"/>
    </row>
    <row r="347" spans="1:43" x14ac:dyDescent="0.25">
      <c r="A347" s="6"/>
      <c r="B347" s="6"/>
      <c r="E347" s="6"/>
      <c r="O347" s="57"/>
      <c r="P347" s="19"/>
      <c r="Q347" s="19"/>
      <c r="R347" s="19"/>
      <c r="S347" s="19"/>
      <c r="T347" s="32"/>
      <c r="U347" s="32"/>
      <c r="V347" s="32"/>
      <c r="W347" s="32"/>
      <c r="X347" s="32"/>
      <c r="Y347" s="32"/>
      <c r="Z347" s="32"/>
      <c r="AA347" s="32"/>
      <c r="AB347" s="19"/>
      <c r="AC347" s="19"/>
      <c r="AD347" s="19"/>
      <c r="AE347" s="19"/>
      <c r="AF347" s="19"/>
      <c r="AH347" s="6"/>
      <c r="AI347" s="33"/>
      <c r="AJ347" s="32"/>
      <c r="AK347" s="32"/>
      <c r="AL347" s="32"/>
      <c r="AM347" s="6"/>
      <c r="AN347" s="32"/>
      <c r="AO347" s="32"/>
      <c r="AQ347" s="19"/>
    </row>
    <row r="348" spans="1:43" x14ac:dyDescent="0.25">
      <c r="A348" s="6"/>
      <c r="B348" s="6"/>
      <c r="E348" s="6"/>
      <c r="O348" s="57"/>
      <c r="P348" s="19"/>
      <c r="Q348" s="19"/>
      <c r="R348" s="19"/>
      <c r="S348" s="19"/>
      <c r="T348" s="32"/>
      <c r="U348" s="32"/>
      <c r="V348" s="32"/>
      <c r="W348" s="32"/>
      <c r="X348" s="32"/>
      <c r="Y348" s="32"/>
      <c r="Z348" s="32"/>
      <c r="AA348" s="32"/>
      <c r="AB348" s="19"/>
      <c r="AC348" s="19"/>
      <c r="AD348" s="19"/>
      <c r="AE348" s="19"/>
      <c r="AF348" s="19"/>
      <c r="AH348" s="6"/>
      <c r="AI348" s="33"/>
      <c r="AJ348" s="32"/>
      <c r="AK348" s="32"/>
      <c r="AL348" s="32"/>
      <c r="AM348" s="6"/>
      <c r="AN348" s="32"/>
      <c r="AO348" s="32"/>
      <c r="AQ348" s="19"/>
    </row>
    <row r="349" spans="1:43" x14ac:dyDescent="0.25">
      <c r="A349" s="6"/>
      <c r="B349" s="6"/>
      <c r="E349" s="6"/>
      <c r="O349" s="57"/>
      <c r="P349" s="19"/>
      <c r="Q349" s="19"/>
      <c r="R349" s="19"/>
      <c r="S349" s="19"/>
      <c r="T349" s="32"/>
      <c r="U349" s="32"/>
      <c r="V349" s="32"/>
      <c r="W349" s="32"/>
      <c r="X349" s="32"/>
      <c r="Y349" s="32"/>
      <c r="Z349" s="32"/>
      <c r="AA349" s="32"/>
      <c r="AB349" s="19"/>
      <c r="AC349" s="19"/>
      <c r="AD349" s="19"/>
      <c r="AE349" s="19"/>
      <c r="AF349" s="19"/>
      <c r="AH349" s="6"/>
      <c r="AI349" s="33"/>
      <c r="AJ349" s="32"/>
      <c r="AK349" s="32"/>
      <c r="AL349" s="32"/>
      <c r="AM349" s="6"/>
      <c r="AN349" s="32"/>
      <c r="AO349" s="32"/>
      <c r="AQ349" s="19"/>
    </row>
    <row r="350" spans="1:43" x14ac:dyDescent="0.25">
      <c r="A350" s="6"/>
      <c r="B350" s="6"/>
      <c r="E350" s="6"/>
      <c r="O350" s="57"/>
      <c r="P350" s="19"/>
      <c r="Q350" s="19"/>
      <c r="R350" s="19"/>
      <c r="S350" s="19"/>
      <c r="T350" s="32"/>
      <c r="U350" s="32"/>
      <c r="V350" s="32"/>
      <c r="W350" s="32"/>
      <c r="X350" s="32"/>
      <c r="Y350" s="32"/>
      <c r="Z350" s="32"/>
      <c r="AA350" s="32"/>
      <c r="AB350" s="19"/>
      <c r="AC350" s="19"/>
      <c r="AD350" s="19"/>
      <c r="AE350" s="19"/>
      <c r="AF350" s="19"/>
      <c r="AH350" s="6"/>
      <c r="AI350" s="33"/>
      <c r="AJ350" s="32"/>
      <c r="AK350" s="32"/>
      <c r="AL350" s="32"/>
      <c r="AM350" s="6"/>
      <c r="AN350" s="32"/>
      <c r="AO350" s="32"/>
      <c r="AQ350" s="19"/>
    </row>
    <row r="351" spans="1:43" x14ac:dyDescent="0.25">
      <c r="A351" s="6"/>
      <c r="B351" s="6"/>
      <c r="E351" s="6"/>
      <c r="O351" s="57"/>
      <c r="P351" s="19"/>
      <c r="Q351" s="19"/>
      <c r="R351" s="19"/>
      <c r="S351" s="19"/>
      <c r="T351" s="32"/>
      <c r="U351" s="32"/>
      <c r="V351" s="32"/>
      <c r="W351" s="32"/>
      <c r="X351" s="32"/>
      <c r="Y351" s="32"/>
      <c r="Z351" s="32"/>
      <c r="AA351" s="32"/>
      <c r="AB351" s="19"/>
      <c r="AC351" s="19"/>
      <c r="AD351" s="19"/>
      <c r="AE351" s="19"/>
      <c r="AF351" s="19"/>
      <c r="AH351" s="6"/>
      <c r="AI351" s="33"/>
      <c r="AJ351" s="32"/>
      <c r="AK351" s="32"/>
      <c r="AL351" s="32"/>
      <c r="AM351" s="6"/>
      <c r="AN351" s="32"/>
      <c r="AO351" s="32"/>
      <c r="AQ351" s="19"/>
    </row>
    <row r="352" spans="1:43" x14ac:dyDescent="0.25">
      <c r="A352" s="6"/>
      <c r="B352" s="6"/>
      <c r="E352" s="6"/>
      <c r="O352" s="57"/>
      <c r="P352" s="19"/>
      <c r="Q352" s="19"/>
      <c r="R352" s="19"/>
      <c r="S352" s="19"/>
      <c r="T352" s="32"/>
      <c r="U352" s="32"/>
      <c r="V352" s="32"/>
      <c r="W352" s="32"/>
      <c r="X352" s="32"/>
      <c r="Y352" s="32"/>
      <c r="Z352" s="32"/>
      <c r="AA352" s="32"/>
      <c r="AB352" s="19"/>
      <c r="AC352" s="19"/>
      <c r="AD352" s="19"/>
      <c r="AE352" s="19"/>
      <c r="AF352" s="19"/>
      <c r="AH352" s="6"/>
      <c r="AI352" s="33"/>
      <c r="AJ352" s="32"/>
      <c r="AK352" s="32"/>
      <c r="AL352" s="32"/>
      <c r="AM352" s="6"/>
      <c r="AN352" s="32"/>
      <c r="AO352" s="32"/>
      <c r="AQ352" s="19"/>
    </row>
    <row r="353" spans="1:43" x14ac:dyDescent="0.25">
      <c r="A353" s="6"/>
      <c r="B353" s="6"/>
      <c r="E353" s="6"/>
      <c r="O353" s="57"/>
      <c r="P353" s="19"/>
      <c r="Q353" s="19"/>
      <c r="R353" s="19"/>
      <c r="S353" s="19"/>
      <c r="T353" s="32"/>
      <c r="U353" s="32"/>
      <c r="V353" s="32"/>
      <c r="W353" s="32"/>
      <c r="X353" s="32"/>
      <c r="Y353" s="32"/>
      <c r="Z353" s="32"/>
      <c r="AA353" s="32"/>
      <c r="AB353" s="19"/>
      <c r="AC353" s="19"/>
      <c r="AD353" s="19"/>
      <c r="AE353" s="19"/>
      <c r="AF353" s="19"/>
      <c r="AH353" s="6"/>
      <c r="AI353" s="33"/>
      <c r="AJ353" s="32"/>
      <c r="AK353" s="32"/>
      <c r="AL353" s="32"/>
      <c r="AM353" s="6"/>
      <c r="AN353" s="32"/>
      <c r="AO353" s="32"/>
      <c r="AQ353" s="19"/>
    </row>
    <row r="354" spans="1:43" x14ac:dyDescent="0.25">
      <c r="A354" s="6"/>
      <c r="B354" s="6"/>
      <c r="E354" s="6"/>
      <c r="O354" s="57"/>
      <c r="P354" s="19"/>
      <c r="Q354" s="19"/>
      <c r="R354" s="19"/>
      <c r="S354" s="19"/>
      <c r="T354" s="32"/>
      <c r="U354" s="32"/>
      <c r="V354" s="32"/>
      <c r="W354" s="32"/>
      <c r="X354" s="32"/>
      <c r="Y354" s="32"/>
      <c r="Z354" s="32"/>
      <c r="AA354" s="32"/>
      <c r="AB354" s="19"/>
      <c r="AC354" s="19"/>
      <c r="AD354" s="19"/>
      <c r="AE354" s="19"/>
      <c r="AF354" s="19"/>
      <c r="AH354" s="6"/>
      <c r="AI354" s="33"/>
      <c r="AJ354" s="32"/>
      <c r="AK354" s="32"/>
      <c r="AL354" s="32"/>
      <c r="AM354" s="6"/>
      <c r="AN354" s="32"/>
      <c r="AO354" s="32"/>
      <c r="AQ354" s="19"/>
    </row>
    <row r="355" spans="1:43" x14ac:dyDescent="0.25">
      <c r="A355" s="6"/>
      <c r="B355" s="6"/>
      <c r="E355" s="6"/>
      <c r="O355" s="57"/>
      <c r="P355" s="19"/>
      <c r="Q355" s="19"/>
      <c r="R355" s="19"/>
      <c r="S355" s="19"/>
      <c r="T355" s="32"/>
      <c r="U355" s="32"/>
      <c r="V355" s="32"/>
      <c r="W355" s="32"/>
      <c r="X355" s="32"/>
      <c r="Y355" s="32"/>
      <c r="Z355" s="32"/>
      <c r="AA355" s="32"/>
      <c r="AB355" s="19"/>
      <c r="AC355" s="19"/>
      <c r="AD355" s="19"/>
      <c r="AE355" s="19"/>
      <c r="AF355" s="19"/>
      <c r="AH355" s="6"/>
      <c r="AI355" s="33"/>
      <c r="AJ355" s="32"/>
      <c r="AK355" s="32"/>
      <c r="AL355" s="32"/>
      <c r="AM355" s="6"/>
      <c r="AN355" s="32"/>
      <c r="AO355" s="32"/>
      <c r="AQ355" s="19"/>
    </row>
    <row r="356" spans="1:43" x14ac:dyDescent="0.25">
      <c r="A356" s="6"/>
      <c r="B356" s="6"/>
      <c r="E356" s="6"/>
      <c r="O356" s="57"/>
      <c r="P356" s="19"/>
      <c r="Q356" s="19"/>
      <c r="R356" s="19"/>
      <c r="S356" s="19"/>
      <c r="T356" s="32"/>
      <c r="U356" s="32"/>
      <c r="V356" s="32"/>
      <c r="W356" s="32"/>
      <c r="X356" s="32"/>
      <c r="Y356" s="32"/>
      <c r="Z356" s="32"/>
      <c r="AA356" s="32"/>
      <c r="AB356" s="19"/>
      <c r="AC356" s="19"/>
      <c r="AD356" s="19"/>
      <c r="AE356" s="19"/>
      <c r="AF356" s="19"/>
      <c r="AH356" s="6"/>
      <c r="AI356" s="33"/>
      <c r="AJ356" s="32"/>
      <c r="AK356" s="32"/>
      <c r="AL356" s="32"/>
      <c r="AM356" s="6"/>
      <c r="AN356" s="32"/>
      <c r="AO356" s="32"/>
      <c r="AQ356" s="19"/>
    </row>
    <row r="357" spans="1:43" x14ac:dyDescent="0.25">
      <c r="A357" s="6"/>
      <c r="B357" s="6"/>
      <c r="E357" s="6"/>
      <c r="O357" s="57"/>
      <c r="P357" s="19"/>
      <c r="Q357" s="19"/>
      <c r="R357" s="19"/>
      <c r="S357" s="19"/>
      <c r="T357" s="32"/>
      <c r="U357" s="32"/>
      <c r="V357" s="32"/>
      <c r="W357" s="32"/>
      <c r="X357" s="32"/>
      <c r="Y357" s="32"/>
      <c r="Z357" s="32"/>
      <c r="AA357" s="32"/>
      <c r="AB357" s="19"/>
      <c r="AC357" s="19"/>
      <c r="AD357" s="19"/>
      <c r="AE357" s="19"/>
      <c r="AF357" s="19"/>
      <c r="AH357" s="6"/>
      <c r="AI357" s="33"/>
      <c r="AJ357" s="32"/>
      <c r="AK357" s="32"/>
      <c r="AL357" s="32"/>
      <c r="AM357" s="6"/>
      <c r="AN357" s="32"/>
      <c r="AO357" s="32"/>
      <c r="AQ357" s="19"/>
    </row>
    <row r="358" spans="1:43" x14ac:dyDescent="0.25">
      <c r="A358" s="6"/>
      <c r="B358" s="6"/>
      <c r="E358" s="6"/>
      <c r="O358" s="57"/>
      <c r="P358" s="19"/>
      <c r="Q358" s="19"/>
      <c r="R358" s="19"/>
      <c r="S358" s="19"/>
      <c r="T358" s="32"/>
      <c r="U358" s="32"/>
      <c r="V358" s="32"/>
      <c r="W358" s="32"/>
      <c r="X358" s="32"/>
      <c r="Y358" s="32"/>
      <c r="Z358" s="32"/>
      <c r="AA358" s="32"/>
      <c r="AB358" s="19"/>
      <c r="AC358" s="19"/>
      <c r="AD358" s="19"/>
      <c r="AE358" s="19"/>
      <c r="AF358" s="19"/>
      <c r="AH358" s="6"/>
      <c r="AI358" s="33"/>
      <c r="AJ358" s="32"/>
      <c r="AK358" s="32"/>
      <c r="AL358" s="32"/>
      <c r="AM358" s="6"/>
      <c r="AN358" s="32"/>
      <c r="AO358" s="32"/>
      <c r="AQ358" s="19"/>
    </row>
    <row r="359" spans="1:43" x14ac:dyDescent="0.25">
      <c r="A359" s="6"/>
      <c r="B359" s="6"/>
      <c r="E359" s="6"/>
      <c r="O359" s="57"/>
      <c r="P359" s="19"/>
      <c r="Q359" s="19"/>
      <c r="R359" s="19"/>
      <c r="S359" s="19"/>
      <c r="T359" s="32"/>
      <c r="U359" s="32"/>
      <c r="V359" s="32"/>
      <c r="W359" s="32"/>
      <c r="X359" s="32"/>
      <c r="Y359" s="32"/>
      <c r="Z359" s="32"/>
      <c r="AA359" s="32"/>
      <c r="AB359" s="19"/>
      <c r="AC359" s="19"/>
      <c r="AD359" s="19"/>
      <c r="AE359" s="19"/>
      <c r="AF359" s="19"/>
      <c r="AH359" s="6"/>
      <c r="AI359" s="33"/>
      <c r="AJ359" s="32"/>
      <c r="AK359" s="32"/>
      <c r="AL359" s="32"/>
      <c r="AM359" s="6"/>
      <c r="AN359" s="32"/>
      <c r="AO359" s="32"/>
      <c r="AQ359" s="19"/>
    </row>
    <row r="360" spans="1:43" x14ac:dyDescent="0.25">
      <c r="A360" s="6"/>
      <c r="B360" s="6"/>
      <c r="E360" s="6"/>
      <c r="O360" s="57"/>
      <c r="P360" s="19"/>
      <c r="Q360" s="19"/>
      <c r="R360" s="19"/>
      <c r="S360" s="19"/>
      <c r="T360" s="32"/>
      <c r="U360" s="32"/>
      <c r="V360" s="32"/>
      <c r="W360" s="32"/>
      <c r="X360" s="32"/>
      <c r="Y360" s="32"/>
      <c r="Z360" s="32"/>
      <c r="AA360" s="32"/>
      <c r="AB360" s="19"/>
      <c r="AC360" s="19"/>
      <c r="AD360" s="19"/>
      <c r="AE360" s="19"/>
      <c r="AF360" s="19"/>
      <c r="AH360" s="6"/>
      <c r="AI360" s="33"/>
      <c r="AJ360" s="32"/>
      <c r="AK360" s="32"/>
      <c r="AL360" s="32"/>
      <c r="AM360" s="6"/>
      <c r="AN360" s="32"/>
      <c r="AO360" s="32"/>
      <c r="AQ360" s="19"/>
    </row>
    <row r="361" spans="1:43" x14ac:dyDescent="0.25">
      <c r="A361" s="6"/>
      <c r="B361" s="6"/>
      <c r="E361" s="6"/>
      <c r="O361" s="57"/>
      <c r="P361" s="19"/>
      <c r="Q361" s="19"/>
      <c r="R361" s="19"/>
      <c r="S361" s="19"/>
      <c r="T361" s="32"/>
      <c r="U361" s="32"/>
      <c r="V361" s="32"/>
      <c r="W361" s="32"/>
      <c r="X361" s="32"/>
      <c r="Y361" s="32"/>
      <c r="Z361" s="32"/>
      <c r="AA361" s="32"/>
      <c r="AB361" s="19"/>
      <c r="AC361" s="19"/>
      <c r="AD361" s="19"/>
      <c r="AE361" s="19"/>
      <c r="AF361" s="19"/>
      <c r="AH361" s="6"/>
      <c r="AI361" s="33"/>
      <c r="AJ361" s="32"/>
      <c r="AK361" s="32"/>
      <c r="AL361" s="32"/>
      <c r="AM361" s="6"/>
      <c r="AN361" s="32"/>
      <c r="AO361" s="32"/>
      <c r="AQ361" s="19"/>
    </row>
    <row r="362" spans="1:43" x14ac:dyDescent="0.25">
      <c r="A362" s="6"/>
      <c r="B362" s="6"/>
      <c r="E362" s="6"/>
      <c r="O362" s="57"/>
      <c r="P362" s="19"/>
      <c r="Q362" s="19"/>
      <c r="R362" s="19"/>
      <c r="S362" s="19"/>
      <c r="T362" s="32"/>
      <c r="U362" s="32"/>
      <c r="V362" s="32"/>
      <c r="W362" s="32"/>
      <c r="X362" s="32"/>
      <c r="Y362" s="32"/>
      <c r="Z362" s="32"/>
      <c r="AA362" s="32"/>
      <c r="AB362" s="19"/>
      <c r="AC362" s="19"/>
      <c r="AD362" s="19"/>
      <c r="AE362" s="19"/>
      <c r="AF362" s="19"/>
      <c r="AH362" s="6"/>
      <c r="AI362" s="33"/>
      <c r="AJ362" s="32"/>
      <c r="AK362" s="32"/>
      <c r="AL362" s="32"/>
      <c r="AM362" s="6"/>
      <c r="AN362" s="32"/>
      <c r="AO362" s="32"/>
      <c r="AQ362" s="19"/>
    </row>
    <row r="363" spans="1:43" x14ac:dyDescent="0.25">
      <c r="A363" s="6"/>
      <c r="B363" s="6"/>
      <c r="E363" s="6"/>
      <c r="O363" s="57"/>
      <c r="P363" s="19"/>
      <c r="Q363" s="19"/>
      <c r="R363" s="19"/>
      <c r="S363" s="19"/>
      <c r="T363" s="32"/>
      <c r="U363" s="32"/>
      <c r="V363" s="32"/>
      <c r="W363" s="32"/>
      <c r="X363" s="32"/>
      <c r="Y363" s="32"/>
      <c r="Z363" s="32"/>
      <c r="AA363" s="32"/>
      <c r="AB363" s="19"/>
      <c r="AC363" s="19"/>
      <c r="AD363" s="19"/>
      <c r="AE363" s="19"/>
      <c r="AF363" s="19"/>
      <c r="AH363" s="6"/>
      <c r="AI363" s="33"/>
      <c r="AJ363" s="32"/>
      <c r="AK363" s="32"/>
      <c r="AL363" s="32"/>
      <c r="AM363" s="6"/>
      <c r="AN363" s="32"/>
      <c r="AO363" s="32"/>
      <c r="AQ363" s="19"/>
    </row>
    <row r="364" spans="1:43" x14ac:dyDescent="0.25">
      <c r="A364" s="6"/>
      <c r="B364" s="6"/>
      <c r="E364" s="6"/>
      <c r="O364" s="57"/>
      <c r="P364" s="19"/>
      <c r="Q364" s="19"/>
      <c r="R364" s="19"/>
      <c r="S364" s="19"/>
      <c r="T364" s="32"/>
      <c r="U364" s="32"/>
      <c r="V364" s="32"/>
      <c r="W364" s="32"/>
      <c r="X364" s="32"/>
      <c r="Y364" s="32"/>
      <c r="Z364" s="32"/>
      <c r="AA364" s="32"/>
      <c r="AB364" s="19"/>
      <c r="AC364" s="19"/>
      <c r="AD364" s="19"/>
      <c r="AE364" s="19"/>
      <c r="AF364" s="19"/>
      <c r="AH364" s="6"/>
      <c r="AI364" s="33"/>
      <c r="AJ364" s="32"/>
      <c r="AK364" s="32"/>
      <c r="AL364" s="32"/>
      <c r="AM364" s="6"/>
      <c r="AN364" s="32"/>
      <c r="AO364" s="32"/>
      <c r="AQ364" s="19"/>
    </row>
    <row r="365" spans="1:43" x14ac:dyDescent="0.25">
      <c r="A365" s="6"/>
      <c r="B365" s="6"/>
      <c r="E365" s="6"/>
      <c r="O365" s="57"/>
      <c r="P365" s="19"/>
      <c r="Q365" s="19"/>
      <c r="R365" s="19"/>
      <c r="S365" s="19"/>
      <c r="T365" s="32"/>
      <c r="U365" s="32"/>
      <c r="V365" s="32"/>
      <c r="W365" s="32"/>
      <c r="X365" s="32"/>
      <c r="Y365" s="32"/>
      <c r="Z365" s="32"/>
      <c r="AA365" s="32"/>
      <c r="AB365" s="19"/>
      <c r="AC365" s="19"/>
      <c r="AD365" s="19"/>
      <c r="AE365" s="19"/>
      <c r="AF365" s="19"/>
      <c r="AH365" s="6"/>
      <c r="AI365" s="33"/>
      <c r="AJ365" s="32"/>
      <c r="AK365" s="32"/>
      <c r="AL365" s="32"/>
      <c r="AM365" s="6"/>
      <c r="AN365" s="32"/>
      <c r="AO365" s="32"/>
      <c r="AQ365" s="19"/>
    </row>
    <row r="366" spans="1:43" x14ac:dyDescent="0.25">
      <c r="A366" s="6"/>
      <c r="B366" s="6"/>
      <c r="E366" s="6"/>
      <c r="O366" s="57"/>
      <c r="P366" s="19"/>
      <c r="Q366" s="19"/>
      <c r="R366" s="19"/>
      <c r="S366" s="19"/>
      <c r="T366" s="32"/>
      <c r="U366" s="32"/>
      <c r="V366" s="32"/>
      <c r="W366" s="32"/>
      <c r="X366" s="32"/>
      <c r="Y366" s="32"/>
      <c r="Z366" s="32"/>
      <c r="AA366" s="32"/>
      <c r="AB366" s="19"/>
      <c r="AC366" s="19"/>
      <c r="AD366" s="19"/>
      <c r="AE366" s="19"/>
      <c r="AF366" s="19"/>
      <c r="AH366" s="6"/>
      <c r="AI366" s="33"/>
      <c r="AJ366" s="32"/>
      <c r="AK366" s="32"/>
      <c r="AL366" s="32"/>
      <c r="AM366" s="6"/>
      <c r="AN366" s="32"/>
      <c r="AO366" s="32"/>
      <c r="AQ366" s="19"/>
    </row>
    <row r="367" spans="1:43" x14ac:dyDescent="0.25">
      <c r="A367" s="6"/>
      <c r="B367" s="6"/>
      <c r="E367" s="6"/>
      <c r="O367" s="57"/>
      <c r="P367" s="19"/>
      <c r="Q367" s="19"/>
      <c r="R367" s="19"/>
      <c r="S367" s="19"/>
      <c r="T367" s="32"/>
      <c r="U367" s="32"/>
      <c r="V367" s="32"/>
      <c r="W367" s="32"/>
      <c r="X367" s="32"/>
      <c r="Y367" s="32"/>
      <c r="Z367" s="32"/>
      <c r="AA367" s="32"/>
      <c r="AB367" s="19"/>
      <c r="AC367" s="19"/>
      <c r="AD367" s="19"/>
      <c r="AE367" s="19"/>
      <c r="AF367" s="19"/>
      <c r="AH367" s="6"/>
      <c r="AI367" s="33"/>
      <c r="AJ367" s="32"/>
      <c r="AK367" s="32"/>
      <c r="AL367" s="32"/>
      <c r="AM367" s="6"/>
      <c r="AN367" s="32"/>
      <c r="AO367" s="32"/>
      <c r="AQ367" s="19"/>
    </row>
    <row r="368" spans="1:43" x14ac:dyDescent="0.25">
      <c r="A368" s="6"/>
      <c r="B368" s="6"/>
      <c r="E368" s="6"/>
      <c r="O368" s="57"/>
      <c r="P368" s="19"/>
      <c r="Q368" s="19"/>
      <c r="R368" s="19"/>
      <c r="S368" s="19"/>
      <c r="T368" s="32"/>
      <c r="U368" s="32"/>
      <c r="V368" s="32"/>
      <c r="W368" s="32"/>
      <c r="X368" s="32"/>
      <c r="Y368" s="32"/>
      <c r="Z368" s="32"/>
      <c r="AA368" s="32"/>
      <c r="AB368" s="19"/>
      <c r="AC368" s="19"/>
      <c r="AD368" s="19"/>
      <c r="AE368" s="19"/>
      <c r="AF368" s="19"/>
      <c r="AH368" s="6"/>
      <c r="AI368" s="33"/>
      <c r="AJ368" s="32"/>
      <c r="AK368" s="32"/>
      <c r="AL368" s="32"/>
      <c r="AM368" s="6"/>
      <c r="AN368" s="32"/>
      <c r="AO368" s="32"/>
      <c r="AQ368" s="19"/>
    </row>
    <row r="369" spans="1:43" x14ac:dyDescent="0.25">
      <c r="A369" s="6"/>
      <c r="B369" s="6"/>
      <c r="E369" s="6"/>
      <c r="O369" s="57"/>
      <c r="P369" s="19"/>
      <c r="Q369" s="19"/>
      <c r="R369" s="19"/>
      <c r="S369" s="19"/>
      <c r="T369" s="32"/>
      <c r="U369" s="32"/>
      <c r="V369" s="32"/>
      <c r="W369" s="32"/>
      <c r="X369" s="32"/>
      <c r="Y369" s="32"/>
      <c r="Z369" s="32"/>
      <c r="AA369" s="32"/>
      <c r="AB369" s="19"/>
      <c r="AC369" s="19"/>
      <c r="AD369" s="19"/>
      <c r="AE369" s="19"/>
      <c r="AF369" s="19"/>
      <c r="AH369" s="6"/>
      <c r="AI369" s="33"/>
      <c r="AJ369" s="32"/>
      <c r="AK369" s="32"/>
      <c r="AL369" s="32"/>
      <c r="AM369" s="6"/>
      <c r="AN369" s="32"/>
      <c r="AO369" s="32"/>
      <c r="AQ369" s="19"/>
    </row>
    <row r="370" spans="1:43" x14ac:dyDescent="0.25">
      <c r="A370" s="6"/>
      <c r="B370" s="6"/>
      <c r="E370" s="6"/>
      <c r="O370" s="57"/>
      <c r="P370" s="19"/>
      <c r="Q370" s="19"/>
      <c r="R370" s="19"/>
      <c r="S370" s="19"/>
      <c r="T370" s="32"/>
      <c r="U370" s="32"/>
      <c r="V370" s="32"/>
      <c r="W370" s="32"/>
      <c r="X370" s="32"/>
      <c r="Y370" s="32"/>
      <c r="Z370" s="32"/>
      <c r="AA370" s="32"/>
      <c r="AB370" s="19"/>
      <c r="AC370" s="19"/>
      <c r="AD370" s="19"/>
      <c r="AE370" s="19"/>
      <c r="AF370" s="19"/>
      <c r="AH370" s="6"/>
      <c r="AI370" s="33"/>
      <c r="AJ370" s="32"/>
      <c r="AK370" s="32"/>
      <c r="AL370" s="32"/>
      <c r="AM370" s="6"/>
      <c r="AN370" s="32"/>
      <c r="AO370" s="32"/>
      <c r="AQ370" s="19"/>
    </row>
    <row r="371" spans="1:43" x14ac:dyDescent="0.25">
      <c r="A371" s="6"/>
      <c r="B371" s="6"/>
      <c r="E371" s="6"/>
      <c r="O371" s="57"/>
      <c r="P371" s="19"/>
      <c r="Q371" s="19"/>
      <c r="R371" s="19"/>
      <c r="S371" s="19"/>
      <c r="T371" s="32"/>
      <c r="U371" s="32"/>
      <c r="V371" s="32"/>
      <c r="W371" s="32"/>
      <c r="X371" s="32"/>
      <c r="Y371" s="32"/>
      <c r="Z371" s="32"/>
      <c r="AA371" s="32"/>
      <c r="AB371" s="19"/>
      <c r="AC371" s="19"/>
      <c r="AD371" s="19"/>
      <c r="AE371" s="19"/>
      <c r="AF371" s="19"/>
      <c r="AH371" s="6"/>
      <c r="AI371" s="33"/>
      <c r="AJ371" s="32"/>
      <c r="AK371" s="32"/>
      <c r="AL371" s="32"/>
      <c r="AM371" s="6"/>
      <c r="AN371" s="32"/>
      <c r="AO371" s="32"/>
      <c r="AQ371" s="19"/>
    </row>
    <row r="372" spans="1:43" x14ac:dyDescent="0.25">
      <c r="A372" s="6"/>
      <c r="B372" s="6"/>
      <c r="E372" s="6"/>
      <c r="O372" s="57"/>
      <c r="P372" s="19"/>
      <c r="Q372" s="19"/>
      <c r="R372" s="19"/>
      <c r="S372" s="19"/>
      <c r="T372" s="32"/>
      <c r="U372" s="32"/>
      <c r="V372" s="32"/>
      <c r="W372" s="32"/>
      <c r="X372" s="32"/>
      <c r="Y372" s="32"/>
      <c r="Z372" s="32"/>
      <c r="AA372" s="32"/>
      <c r="AB372" s="19"/>
      <c r="AC372" s="19"/>
      <c r="AD372" s="19"/>
      <c r="AE372" s="19"/>
      <c r="AF372" s="19"/>
      <c r="AH372" s="6"/>
      <c r="AI372" s="33"/>
      <c r="AJ372" s="32"/>
      <c r="AK372" s="32"/>
      <c r="AL372" s="32"/>
      <c r="AM372" s="6"/>
      <c r="AN372" s="32"/>
      <c r="AO372" s="32"/>
      <c r="AQ372" s="19"/>
    </row>
    <row r="373" spans="1:43" x14ac:dyDescent="0.25">
      <c r="A373" s="6"/>
      <c r="B373" s="6"/>
      <c r="E373" s="6"/>
      <c r="O373" s="57"/>
      <c r="P373" s="19"/>
      <c r="Q373" s="19"/>
      <c r="R373" s="19"/>
      <c r="S373" s="19"/>
      <c r="T373" s="32"/>
      <c r="U373" s="32"/>
      <c r="V373" s="32"/>
      <c r="W373" s="32"/>
      <c r="X373" s="32"/>
      <c r="Y373" s="32"/>
      <c r="Z373" s="32"/>
      <c r="AA373" s="32"/>
      <c r="AB373" s="19"/>
      <c r="AC373" s="19"/>
      <c r="AD373" s="19"/>
      <c r="AE373" s="19"/>
      <c r="AF373" s="19"/>
      <c r="AH373" s="6"/>
      <c r="AI373" s="33"/>
      <c r="AJ373" s="32"/>
      <c r="AK373" s="32"/>
      <c r="AL373" s="32"/>
      <c r="AM373" s="6"/>
      <c r="AN373" s="32"/>
      <c r="AO373" s="32"/>
      <c r="AQ373" s="19"/>
    </row>
    <row r="374" spans="1:43" x14ac:dyDescent="0.25">
      <c r="A374" s="6"/>
      <c r="B374" s="6"/>
      <c r="E374" s="6"/>
      <c r="O374" s="57"/>
      <c r="P374" s="19"/>
      <c r="Q374" s="19"/>
      <c r="R374" s="19"/>
      <c r="S374" s="19"/>
      <c r="T374" s="32"/>
      <c r="U374" s="32"/>
      <c r="V374" s="32"/>
      <c r="W374" s="32"/>
      <c r="X374" s="32"/>
      <c r="Y374" s="32"/>
      <c r="Z374" s="32"/>
      <c r="AA374" s="32"/>
      <c r="AB374" s="19"/>
      <c r="AC374" s="19"/>
      <c r="AD374" s="19"/>
      <c r="AE374" s="19"/>
      <c r="AF374" s="19"/>
      <c r="AH374" s="6"/>
      <c r="AI374" s="33"/>
      <c r="AJ374" s="32"/>
      <c r="AK374" s="32"/>
      <c r="AL374" s="32"/>
      <c r="AM374" s="6"/>
      <c r="AN374" s="32"/>
      <c r="AO374" s="32"/>
      <c r="AQ374" s="19"/>
    </row>
    <row r="375" spans="1:43" x14ac:dyDescent="0.25">
      <c r="A375" s="6"/>
      <c r="B375" s="6"/>
      <c r="E375" s="6"/>
      <c r="O375" s="57"/>
      <c r="P375" s="19"/>
      <c r="Q375" s="19"/>
      <c r="R375" s="19"/>
      <c r="S375" s="19"/>
      <c r="T375" s="32"/>
      <c r="U375" s="32"/>
      <c r="V375" s="32"/>
      <c r="W375" s="32"/>
      <c r="X375" s="32"/>
      <c r="Y375" s="32"/>
      <c r="Z375" s="32"/>
      <c r="AA375" s="32"/>
      <c r="AB375" s="19"/>
      <c r="AC375" s="19"/>
      <c r="AD375" s="19"/>
      <c r="AE375" s="19"/>
      <c r="AF375" s="19"/>
      <c r="AH375" s="6"/>
      <c r="AI375" s="33"/>
      <c r="AJ375" s="32"/>
      <c r="AK375" s="32"/>
      <c r="AL375" s="32"/>
      <c r="AM375" s="6"/>
      <c r="AN375" s="32"/>
      <c r="AO375" s="32"/>
      <c r="AQ375" s="19"/>
    </row>
    <row r="376" spans="1:43" x14ac:dyDescent="0.25">
      <c r="A376" s="6"/>
      <c r="B376" s="6"/>
      <c r="E376" s="6"/>
      <c r="O376" s="57"/>
      <c r="P376" s="19"/>
      <c r="Q376" s="19"/>
      <c r="R376" s="19"/>
      <c r="S376" s="19"/>
      <c r="T376" s="32"/>
      <c r="U376" s="32"/>
      <c r="V376" s="32"/>
      <c r="W376" s="32"/>
      <c r="X376" s="32"/>
      <c r="Y376" s="32"/>
      <c r="Z376" s="32"/>
      <c r="AA376" s="32"/>
      <c r="AB376" s="19"/>
      <c r="AC376" s="19"/>
      <c r="AD376" s="19"/>
      <c r="AE376" s="19"/>
      <c r="AF376" s="19"/>
      <c r="AH376" s="6"/>
      <c r="AI376" s="33"/>
      <c r="AJ376" s="32"/>
      <c r="AK376" s="32"/>
      <c r="AL376" s="32"/>
      <c r="AM376" s="6"/>
      <c r="AN376" s="32"/>
      <c r="AO376" s="32"/>
      <c r="AQ376" s="19"/>
    </row>
    <row r="377" spans="1:43" x14ac:dyDescent="0.25">
      <c r="A377" s="6"/>
      <c r="B377" s="6"/>
      <c r="E377" s="6"/>
      <c r="O377" s="57"/>
      <c r="P377" s="19"/>
      <c r="Q377" s="19"/>
      <c r="R377" s="19"/>
      <c r="S377" s="19"/>
      <c r="T377" s="32"/>
      <c r="U377" s="32"/>
      <c r="V377" s="32"/>
      <c r="W377" s="32"/>
      <c r="X377" s="32"/>
      <c r="Y377" s="32"/>
      <c r="Z377" s="32"/>
      <c r="AA377" s="32"/>
      <c r="AB377" s="19"/>
      <c r="AC377" s="19"/>
      <c r="AD377" s="19"/>
      <c r="AE377" s="19"/>
      <c r="AF377" s="19"/>
      <c r="AH377" s="6"/>
      <c r="AI377" s="33"/>
      <c r="AJ377" s="32"/>
      <c r="AK377" s="32"/>
      <c r="AL377" s="32"/>
      <c r="AM377" s="6"/>
      <c r="AN377" s="32"/>
      <c r="AO377" s="32"/>
      <c r="AQ377" s="19"/>
    </row>
    <row r="378" spans="1:43" x14ac:dyDescent="0.25">
      <c r="A378" s="6"/>
      <c r="B378" s="6"/>
      <c r="E378" s="6"/>
      <c r="O378" s="57"/>
      <c r="P378" s="19"/>
      <c r="Q378" s="19"/>
      <c r="R378" s="19"/>
      <c r="S378" s="19"/>
      <c r="T378" s="32"/>
      <c r="U378" s="32"/>
      <c r="V378" s="32"/>
      <c r="W378" s="32"/>
      <c r="X378" s="32"/>
      <c r="Y378" s="32"/>
      <c r="Z378" s="32"/>
      <c r="AA378" s="32"/>
      <c r="AB378" s="19"/>
      <c r="AC378" s="19"/>
      <c r="AD378" s="19"/>
      <c r="AE378" s="19"/>
      <c r="AF378" s="19"/>
      <c r="AH378" s="6"/>
      <c r="AI378" s="33"/>
      <c r="AJ378" s="32"/>
      <c r="AK378" s="32"/>
      <c r="AL378" s="32"/>
      <c r="AM378" s="6"/>
      <c r="AN378" s="32"/>
      <c r="AO378" s="32"/>
      <c r="AQ378" s="19"/>
    </row>
    <row r="379" spans="1:43" x14ac:dyDescent="0.25">
      <c r="A379" s="6"/>
      <c r="B379" s="6"/>
      <c r="E379" s="6"/>
      <c r="O379" s="57"/>
      <c r="P379" s="19"/>
      <c r="Q379" s="19"/>
      <c r="R379" s="19"/>
      <c r="S379" s="19"/>
      <c r="T379" s="32"/>
      <c r="U379" s="32"/>
      <c r="V379" s="32"/>
      <c r="W379" s="32"/>
      <c r="X379" s="32"/>
      <c r="Y379" s="32"/>
      <c r="Z379" s="32"/>
      <c r="AA379" s="32"/>
      <c r="AB379" s="19"/>
      <c r="AC379" s="19"/>
      <c r="AD379" s="19"/>
      <c r="AE379" s="19"/>
      <c r="AF379" s="19"/>
      <c r="AH379" s="6"/>
      <c r="AI379" s="33"/>
      <c r="AJ379" s="32"/>
      <c r="AK379" s="32"/>
      <c r="AL379" s="32"/>
      <c r="AM379" s="6"/>
      <c r="AN379" s="32"/>
      <c r="AO379" s="32"/>
      <c r="AQ379" s="19"/>
    </row>
    <row r="380" spans="1:43" x14ac:dyDescent="0.25">
      <c r="A380" s="6"/>
      <c r="B380" s="6"/>
      <c r="E380" s="6"/>
      <c r="O380" s="57"/>
      <c r="P380" s="19"/>
      <c r="Q380" s="19"/>
      <c r="R380" s="19"/>
      <c r="S380" s="19"/>
      <c r="T380" s="32"/>
      <c r="U380" s="32"/>
      <c r="V380" s="32"/>
      <c r="W380" s="32"/>
      <c r="X380" s="32"/>
      <c r="Y380" s="32"/>
      <c r="Z380" s="32"/>
      <c r="AA380" s="32"/>
      <c r="AB380" s="19"/>
      <c r="AC380" s="19"/>
      <c r="AD380" s="19"/>
      <c r="AE380" s="19"/>
      <c r="AF380" s="19"/>
      <c r="AH380" s="6"/>
      <c r="AI380" s="33"/>
      <c r="AJ380" s="32"/>
      <c r="AK380" s="32"/>
      <c r="AL380" s="32"/>
      <c r="AM380" s="6"/>
      <c r="AN380" s="32"/>
      <c r="AO380" s="32"/>
      <c r="AQ380" s="19"/>
    </row>
    <row r="381" spans="1:43" x14ac:dyDescent="0.25">
      <c r="A381" s="6"/>
      <c r="B381" s="6"/>
      <c r="E381" s="6"/>
      <c r="O381" s="57"/>
      <c r="P381" s="19"/>
      <c r="Q381" s="19"/>
      <c r="R381" s="19"/>
      <c r="S381" s="19"/>
      <c r="T381" s="32"/>
      <c r="U381" s="32"/>
      <c r="V381" s="32"/>
      <c r="W381" s="32"/>
      <c r="X381" s="32"/>
      <c r="Y381" s="32"/>
      <c r="Z381" s="32"/>
      <c r="AA381" s="32"/>
      <c r="AB381" s="19"/>
      <c r="AC381" s="19"/>
      <c r="AD381" s="19"/>
      <c r="AE381" s="19"/>
      <c r="AF381" s="19"/>
      <c r="AH381" s="6"/>
      <c r="AI381" s="33"/>
      <c r="AJ381" s="32"/>
      <c r="AK381" s="32"/>
      <c r="AL381" s="32"/>
      <c r="AM381" s="6"/>
      <c r="AN381" s="32"/>
      <c r="AO381" s="32"/>
      <c r="AQ381" s="19"/>
    </row>
    <row r="382" spans="1:43" x14ac:dyDescent="0.25">
      <c r="A382" s="6"/>
      <c r="B382" s="6"/>
      <c r="E382" s="6"/>
      <c r="O382" s="57"/>
      <c r="P382" s="19"/>
      <c r="Q382" s="19"/>
      <c r="R382" s="19"/>
      <c r="S382" s="19"/>
      <c r="T382" s="32"/>
      <c r="U382" s="32"/>
      <c r="V382" s="32"/>
      <c r="W382" s="32"/>
      <c r="X382" s="32"/>
      <c r="Y382" s="32"/>
      <c r="Z382" s="32"/>
      <c r="AA382" s="32"/>
      <c r="AB382" s="19"/>
      <c r="AC382" s="19"/>
      <c r="AD382" s="19"/>
      <c r="AE382" s="19"/>
      <c r="AF382" s="19"/>
      <c r="AH382" s="6"/>
      <c r="AI382" s="33"/>
      <c r="AJ382" s="32"/>
      <c r="AK382" s="32"/>
      <c r="AL382" s="32"/>
      <c r="AM382" s="6"/>
      <c r="AN382" s="32"/>
      <c r="AO382" s="32"/>
      <c r="AQ382" s="19"/>
    </row>
    <row r="383" spans="1:43" x14ac:dyDescent="0.25">
      <c r="A383" s="6"/>
      <c r="B383" s="6"/>
      <c r="E383" s="6"/>
      <c r="O383" s="57"/>
      <c r="P383" s="19"/>
      <c r="Q383" s="19"/>
      <c r="R383" s="19"/>
      <c r="S383" s="19"/>
      <c r="T383" s="32"/>
      <c r="U383" s="32"/>
      <c r="V383" s="32"/>
      <c r="W383" s="32"/>
      <c r="X383" s="32"/>
      <c r="Y383" s="32"/>
      <c r="Z383" s="32"/>
      <c r="AA383" s="32"/>
      <c r="AB383" s="19"/>
      <c r="AC383" s="19"/>
      <c r="AD383" s="19"/>
      <c r="AE383" s="19"/>
      <c r="AF383" s="19"/>
      <c r="AH383" s="6"/>
      <c r="AI383" s="33"/>
      <c r="AJ383" s="32"/>
      <c r="AK383" s="32"/>
      <c r="AL383" s="32"/>
      <c r="AM383" s="6"/>
      <c r="AN383" s="32"/>
      <c r="AO383" s="32"/>
      <c r="AQ383" s="19"/>
    </row>
    <row r="384" spans="1:43" x14ac:dyDescent="0.25">
      <c r="A384" s="6"/>
      <c r="B384" s="6"/>
      <c r="E384" s="6"/>
      <c r="O384" s="57"/>
      <c r="P384" s="19"/>
      <c r="Q384" s="19"/>
      <c r="R384" s="19"/>
      <c r="S384" s="19"/>
      <c r="T384" s="32"/>
      <c r="U384" s="32"/>
      <c r="V384" s="32"/>
      <c r="W384" s="32"/>
      <c r="X384" s="32"/>
      <c r="Y384" s="32"/>
      <c r="Z384" s="32"/>
      <c r="AA384" s="32"/>
      <c r="AB384" s="19"/>
      <c r="AC384" s="19"/>
      <c r="AD384" s="19"/>
      <c r="AE384" s="19"/>
      <c r="AF384" s="19"/>
      <c r="AH384" s="6"/>
      <c r="AI384" s="33"/>
      <c r="AJ384" s="32"/>
      <c r="AK384" s="32"/>
      <c r="AL384" s="32"/>
      <c r="AM384" s="6"/>
      <c r="AN384" s="32"/>
      <c r="AO384" s="32"/>
      <c r="AQ384" s="19"/>
    </row>
    <row r="385" spans="1:43" x14ac:dyDescent="0.25">
      <c r="A385" s="6"/>
      <c r="B385" s="6"/>
      <c r="E385" s="6"/>
      <c r="O385" s="57"/>
      <c r="P385" s="19"/>
      <c r="Q385" s="19"/>
      <c r="R385" s="19"/>
      <c r="S385" s="19"/>
      <c r="T385" s="32"/>
      <c r="U385" s="32"/>
      <c r="V385" s="32"/>
      <c r="W385" s="32"/>
      <c r="X385" s="32"/>
      <c r="Y385" s="32"/>
      <c r="Z385" s="32"/>
      <c r="AA385" s="32"/>
      <c r="AB385" s="19"/>
      <c r="AC385" s="19"/>
      <c r="AD385" s="19"/>
      <c r="AE385" s="19"/>
      <c r="AF385" s="19"/>
      <c r="AH385" s="6"/>
      <c r="AI385" s="33"/>
      <c r="AJ385" s="32"/>
      <c r="AK385" s="32"/>
      <c r="AL385" s="32"/>
      <c r="AM385" s="6"/>
      <c r="AN385" s="32"/>
      <c r="AO385" s="32"/>
      <c r="AQ385" s="19"/>
    </row>
    <row r="386" spans="1:43" x14ac:dyDescent="0.25">
      <c r="A386" s="6"/>
      <c r="B386" s="6"/>
      <c r="E386" s="6"/>
      <c r="O386" s="57"/>
      <c r="P386" s="19"/>
      <c r="Q386" s="19"/>
      <c r="R386" s="19"/>
      <c r="S386" s="19"/>
      <c r="T386" s="32"/>
      <c r="U386" s="32"/>
      <c r="V386" s="32"/>
      <c r="W386" s="32"/>
      <c r="X386" s="32"/>
      <c r="Y386" s="32"/>
      <c r="Z386" s="32"/>
      <c r="AA386" s="32"/>
      <c r="AB386" s="19"/>
      <c r="AC386" s="19"/>
      <c r="AD386" s="19"/>
      <c r="AE386" s="19"/>
      <c r="AF386" s="19"/>
      <c r="AH386" s="6"/>
      <c r="AI386" s="33"/>
      <c r="AJ386" s="32"/>
      <c r="AK386" s="32"/>
      <c r="AL386" s="32"/>
      <c r="AM386" s="6"/>
      <c r="AN386" s="32"/>
      <c r="AO386" s="32"/>
      <c r="AQ386" s="19"/>
    </row>
    <row r="387" spans="1:43" x14ac:dyDescent="0.25">
      <c r="A387" s="6"/>
      <c r="B387" s="6"/>
      <c r="E387" s="6"/>
      <c r="O387" s="57"/>
      <c r="P387" s="19"/>
      <c r="Q387" s="19"/>
      <c r="R387" s="19"/>
      <c r="S387" s="19"/>
      <c r="T387" s="32"/>
      <c r="U387" s="32"/>
      <c r="V387" s="32"/>
      <c r="W387" s="32"/>
      <c r="X387" s="32"/>
      <c r="Y387" s="32"/>
      <c r="Z387" s="32"/>
      <c r="AA387" s="32"/>
      <c r="AB387" s="19"/>
      <c r="AC387" s="19"/>
      <c r="AD387" s="19"/>
      <c r="AE387" s="19"/>
      <c r="AF387" s="19"/>
      <c r="AH387" s="6"/>
      <c r="AI387" s="33"/>
      <c r="AJ387" s="32"/>
      <c r="AK387" s="32"/>
      <c r="AL387" s="32"/>
      <c r="AM387" s="6"/>
      <c r="AN387" s="32"/>
      <c r="AO387" s="32"/>
      <c r="AQ387" s="19"/>
    </row>
    <row r="388" spans="1:43" x14ac:dyDescent="0.25">
      <c r="A388" s="6"/>
      <c r="B388" s="6"/>
      <c r="E388" s="6"/>
      <c r="O388" s="57"/>
      <c r="P388" s="19"/>
      <c r="Q388" s="19"/>
      <c r="R388" s="19"/>
      <c r="S388" s="19"/>
      <c r="T388" s="32"/>
      <c r="U388" s="32"/>
      <c r="V388" s="32"/>
      <c r="W388" s="32"/>
      <c r="X388" s="32"/>
      <c r="Y388" s="32"/>
      <c r="Z388" s="32"/>
      <c r="AA388" s="32"/>
      <c r="AB388" s="19"/>
      <c r="AC388" s="19"/>
      <c r="AD388" s="19"/>
      <c r="AE388" s="19"/>
      <c r="AF388" s="19"/>
      <c r="AH388" s="6"/>
      <c r="AI388" s="33"/>
      <c r="AJ388" s="32"/>
      <c r="AK388" s="32"/>
      <c r="AL388" s="32"/>
      <c r="AM388" s="6"/>
      <c r="AN388" s="32"/>
      <c r="AO388" s="32"/>
      <c r="AQ388" s="19"/>
    </row>
    <row r="389" spans="1:43" x14ac:dyDescent="0.25">
      <c r="A389" s="6"/>
      <c r="B389" s="6"/>
      <c r="E389" s="6"/>
      <c r="O389" s="57"/>
      <c r="P389" s="19"/>
      <c r="Q389" s="19"/>
      <c r="R389" s="19"/>
      <c r="S389" s="19"/>
      <c r="T389" s="32"/>
      <c r="U389" s="32"/>
      <c r="V389" s="32"/>
      <c r="W389" s="32"/>
      <c r="X389" s="32"/>
      <c r="Y389" s="32"/>
      <c r="Z389" s="32"/>
      <c r="AA389" s="32"/>
      <c r="AB389" s="19"/>
      <c r="AC389" s="19"/>
      <c r="AD389" s="19"/>
      <c r="AE389" s="19"/>
      <c r="AF389" s="19"/>
      <c r="AH389" s="6"/>
      <c r="AI389" s="33"/>
      <c r="AJ389" s="32"/>
      <c r="AK389" s="32"/>
      <c r="AL389" s="32"/>
      <c r="AM389" s="6"/>
      <c r="AN389" s="32"/>
      <c r="AO389" s="32"/>
      <c r="AQ389" s="19"/>
    </row>
    <row r="390" spans="1:43" x14ac:dyDescent="0.25">
      <c r="A390" s="6"/>
      <c r="B390" s="6"/>
      <c r="E390" s="6"/>
      <c r="O390" s="57"/>
      <c r="P390" s="19"/>
      <c r="Q390" s="19"/>
      <c r="R390" s="19"/>
      <c r="S390" s="19"/>
      <c r="T390" s="32"/>
      <c r="U390" s="32"/>
      <c r="V390" s="32"/>
      <c r="W390" s="32"/>
      <c r="X390" s="32"/>
      <c r="Y390" s="32"/>
      <c r="Z390" s="32"/>
      <c r="AA390" s="32"/>
      <c r="AB390" s="19"/>
      <c r="AC390" s="19"/>
      <c r="AD390" s="19"/>
      <c r="AE390" s="19"/>
      <c r="AF390" s="19"/>
      <c r="AH390" s="6"/>
      <c r="AI390" s="33"/>
      <c r="AJ390" s="32"/>
      <c r="AK390" s="32"/>
      <c r="AL390" s="32"/>
      <c r="AM390" s="6"/>
      <c r="AN390" s="32"/>
      <c r="AO390" s="32"/>
      <c r="AQ390" s="19"/>
    </row>
    <row r="391" spans="1:43" x14ac:dyDescent="0.25">
      <c r="A391" s="6"/>
      <c r="B391" s="6"/>
      <c r="E391" s="6"/>
      <c r="O391" s="57"/>
      <c r="P391" s="19"/>
      <c r="Q391" s="19"/>
      <c r="R391" s="19"/>
      <c r="S391" s="19"/>
      <c r="T391" s="32"/>
      <c r="U391" s="32"/>
      <c r="V391" s="32"/>
      <c r="W391" s="32"/>
      <c r="X391" s="32"/>
      <c r="Y391" s="32"/>
      <c r="Z391" s="32"/>
      <c r="AA391" s="32"/>
      <c r="AB391" s="19"/>
      <c r="AC391" s="19"/>
      <c r="AD391" s="19"/>
      <c r="AE391" s="19"/>
      <c r="AF391" s="19"/>
      <c r="AH391" s="6"/>
      <c r="AI391" s="33"/>
      <c r="AJ391" s="32"/>
      <c r="AK391" s="32"/>
      <c r="AL391" s="32"/>
      <c r="AM391" s="6"/>
      <c r="AN391" s="32"/>
      <c r="AO391" s="32"/>
      <c r="AQ391" s="19"/>
    </row>
    <row r="392" spans="1:43" x14ac:dyDescent="0.25">
      <c r="A392" s="6"/>
      <c r="B392" s="6"/>
      <c r="E392" s="6"/>
      <c r="O392" s="57"/>
      <c r="P392" s="19"/>
      <c r="Q392" s="19"/>
      <c r="R392" s="19"/>
      <c r="S392" s="19"/>
      <c r="T392" s="32"/>
      <c r="U392" s="32"/>
      <c r="V392" s="32"/>
      <c r="W392" s="32"/>
      <c r="X392" s="32"/>
      <c r="Y392" s="32"/>
      <c r="Z392" s="32"/>
      <c r="AA392" s="32"/>
      <c r="AB392" s="19"/>
      <c r="AC392" s="19"/>
      <c r="AD392" s="19"/>
      <c r="AE392" s="19"/>
      <c r="AF392" s="19"/>
      <c r="AH392" s="6"/>
      <c r="AI392" s="33"/>
      <c r="AJ392" s="32"/>
      <c r="AK392" s="32"/>
      <c r="AL392" s="32"/>
      <c r="AM392" s="6"/>
      <c r="AN392" s="32"/>
      <c r="AO392" s="32"/>
      <c r="AQ392" s="19"/>
    </row>
    <row r="393" spans="1:43" x14ac:dyDescent="0.25">
      <c r="A393" s="6"/>
      <c r="B393" s="6"/>
      <c r="E393" s="6"/>
      <c r="O393" s="57"/>
      <c r="P393" s="19"/>
      <c r="Q393" s="19"/>
      <c r="R393" s="19"/>
      <c r="S393" s="19"/>
      <c r="T393" s="32"/>
      <c r="U393" s="32"/>
      <c r="V393" s="32"/>
      <c r="W393" s="32"/>
      <c r="X393" s="32"/>
      <c r="Y393" s="32"/>
      <c r="Z393" s="32"/>
      <c r="AA393" s="32"/>
      <c r="AB393" s="19"/>
      <c r="AC393" s="19"/>
      <c r="AD393" s="19"/>
      <c r="AE393" s="19"/>
      <c r="AF393" s="19"/>
      <c r="AH393" s="6"/>
      <c r="AI393" s="33"/>
      <c r="AJ393" s="32"/>
      <c r="AK393" s="32"/>
      <c r="AL393" s="32"/>
      <c r="AM393" s="6"/>
      <c r="AN393" s="32"/>
      <c r="AO393" s="32"/>
      <c r="AQ393" s="19"/>
    </row>
    <row r="394" spans="1:43" x14ac:dyDescent="0.25">
      <c r="A394" s="6"/>
      <c r="B394" s="6"/>
      <c r="E394" s="6"/>
      <c r="O394" s="57"/>
      <c r="P394" s="19"/>
      <c r="Q394" s="19"/>
      <c r="R394" s="19"/>
      <c r="S394" s="19"/>
      <c r="T394" s="32"/>
      <c r="U394" s="32"/>
      <c r="V394" s="32"/>
      <c r="W394" s="32"/>
      <c r="X394" s="32"/>
      <c r="Y394" s="32"/>
      <c r="Z394" s="32"/>
      <c r="AA394" s="32"/>
      <c r="AB394" s="19"/>
      <c r="AC394" s="19"/>
      <c r="AD394" s="19"/>
      <c r="AE394" s="19"/>
      <c r="AF394" s="19"/>
      <c r="AH394" s="6"/>
      <c r="AI394" s="33"/>
      <c r="AJ394" s="32"/>
      <c r="AK394" s="32"/>
      <c r="AL394" s="32"/>
      <c r="AM394" s="6"/>
      <c r="AN394" s="32"/>
      <c r="AO394" s="32"/>
      <c r="AQ394" s="19"/>
    </row>
    <row r="395" spans="1:43" x14ac:dyDescent="0.25">
      <c r="A395" s="6"/>
      <c r="B395" s="6"/>
      <c r="E395" s="6"/>
      <c r="O395" s="57"/>
      <c r="P395" s="19"/>
      <c r="Q395" s="19"/>
      <c r="R395" s="19"/>
      <c r="S395" s="19"/>
      <c r="T395" s="32"/>
      <c r="U395" s="32"/>
      <c r="V395" s="32"/>
      <c r="W395" s="32"/>
      <c r="X395" s="32"/>
      <c r="Y395" s="32"/>
      <c r="Z395" s="32"/>
      <c r="AA395" s="32"/>
      <c r="AB395" s="19"/>
      <c r="AC395" s="19"/>
      <c r="AD395" s="19"/>
      <c r="AE395" s="19"/>
      <c r="AF395" s="19"/>
      <c r="AH395" s="6"/>
      <c r="AI395" s="33"/>
      <c r="AJ395" s="32"/>
      <c r="AK395" s="32"/>
      <c r="AL395" s="32"/>
      <c r="AM395" s="6"/>
      <c r="AN395" s="32"/>
      <c r="AO395" s="32"/>
      <c r="AQ395" s="19"/>
    </row>
    <row r="396" spans="1:43" x14ac:dyDescent="0.25">
      <c r="A396" s="6"/>
      <c r="B396" s="6"/>
      <c r="E396" s="6"/>
      <c r="O396" s="57"/>
      <c r="P396" s="19"/>
      <c r="Q396" s="19"/>
      <c r="R396" s="19"/>
      <c r="S396" s="19"/>
      <c r="T396" s="32"/>
      <c r="U396" s="32"/>
      <c r="V396" s="32"/>
      <c r="W396" s="32"/>
      <c r="X396" s="32"/>
      <c r="Y396" s="32"/>
      <c r="Z396" s="32"/>
      <c r="AA396" s="32"/>
      <c r="AB396" s="19"/>
      <c r="AC396" s="19"/>
      <c r="AD396" s="19"/>
      <c r="AE396" s="19"/>
      <c r="AF396" s="19"/>
      <c r="AH396" s="6"/>
      <c r="AI396" s="33"/>
      <c r="AJ396" s="32"/>
      <c r="AK396" s="32"/>
      <c r="AL396" s="32"/>
      <c r="AM396" s="6"/>
      <c r="AN396" s="32"/>
      <c r="AO396" s="32"/>
      <c r="AQ396" s="19"/>
    </row>
    <row r="397" spans="1:43" x14ac:dyDescent="0.25">
      <c r="A397" s="6"/>
      <c r="B397" s="6"/>
      <c r="E397" s="6"/>
      <c r="O397" s="57"/>
      <c r="P397" s="19"/>
      <c r="Q397" s="19"/>
      <c r="R397" s="19"/>
      <c r="S397" s="19"/>
      <c r="T397" s="32"/>
      <c r="U397" s="32"/>
      <c r="V397" s="32"/>
      <c r="W397" s="32"/>
      <c r="X397" s="32"/>
      <c r="Y397" s="32"/>
      <c r="Z397" s="32"/>
      <c r="AA397" s="32"/>
      <c r="AB397" s="19"/>
      <c r="AC397" s="19"/>
      <c r="AD397" s="19"/>
      <c r="AE397" s="19"/>
      <c r="AF397" s="19"/>
      <c r="AH397" s="6"/>
      <c r="AI397" s="33"/>
      <c r="AJ397" s="32"/>
      <c r="AK397" s="32"/>
      <c r="AL397" s="32"/>
      <c r="AM397" s="6"/>
      <c r="AN397" s="32"/>
      <c r="AO397" s="32"/>
      <c r="AQ397" s="19"/>
    </row>
    <row r="398" spans="1:43" x14ac:dyDescent="0.25">
      <c r="A398" s="6"/>
      <c r="B398" s="6"/>
      <c r="E398" s="6"/>
      <c r="O398" s="57"/>
      <c r="P398" s="19"/>
      <c r="Q398" s="19"/>
      <c r="R398" s="19"/>
      <c r="S398" s="19"/>
      <c r="T398" s="32"/>
      <c r="U398" s="32"/>
      <c r="V398" s="32"/>
      <c r="W398" s="32"/>
      <c r="X398" s="32"/>
      <c r="Y398" s="32"/>
      <c r="Z398" s="32"/>
      <c r="AA398" s="32"/>
      <c r="AB398" s="19"/>
      <c r="AC398" s="19"/>
      <c r="AD398" s="19"/>
      <c r="AE398" s="19"/>
      <c r="AF398" s="19"/>
      <c r="AH398" s="6"/>
      <c r="AI398" s="33"/>
      <c r="AJ398" s="32"/>
      <c r="AK398" s="32"/>
      <c r="AL398" s="32"/>
      <c r="AM398" s="6"/>
      <c r="AN398" s="32"/>
      <c r="AO398" s="32"/>
      <c r="AQ398" s="19"/>
    </row>
    <row r="399" spans="1:43" x14ac:dyDescent="0.25">
      <c r="A399" s="6"/>
      <c r="B399" s="6"/>
      <c r="E399" s="6"/>
      <c r="O399" s="57"/>
      <c r="P399" s="19"/>
      <c r="Q399" s="19"/>
      <c r="R399" s="19"/>
      <c r="S399" s="19"/>
      <c r="T399" s="32"/>
      <c r="U399" s="32"/>
      <c r="V399" s="32"/>
      <c r="W399" s="32"/>
      <c r="X399" s="32"/>
      <c r="Y399" s="32"/>
      <c r="Z399" s="32"/>
      <c r="AA399" s="32"/>
      <c r="AB399" s="19"/>
      <c r="AC399" s="19"/>
      <c r="AD399" s="19"/>
      <c r="AE399" s="19"/>
      <c r="AF399" s="19"/>
      <c r="AH399" s="6"/>
      <c r="AI399" s="33"/>
      <c r="AJ399" s="32"/>
      <c r="AK399" s="32"/>
      <c r="AL399" s="32"/>
      <c r="AM399" s="6"/>
      <c r="AN399" s="32"/>
      <c r="AO399" s="32"/>
      <c r="AQ399" s="19"/>
    </row>
    <row r="400" spans="1:43" x14ac:dyDescent="0.25">
      <c r="A400" s="6"/>
      <c r="B400" s="6"/>
      <c r="E400" s="6"/>
      <c r="O400" s="57"/>
      <c r="P400" s="19"/>
      <c r="Q400" s="19"/>
      <c r="R400" s="19"/>
      <c r="S400" s="19"/>
      <c r="T400" s="32"/>
      <c r="U400" s="32"/>
      <c r="V400" s="32"/>
      <c r="W400" s="32"/>
      <c r="X400" s="32"/>
      <c r="Y400" s="32"/>
      <c r="Z400" s="32"/>
      <c r="AA400" s="32"/>
      <c r="AB400" s="19"/>
      <c r="AC400" s="19"/>
      <c r="AD400" s="19"/>
      <c r="AE400" s="19"/>
      <c r="AF400" s="19"/>
      <c r="AH400" s="6"/>
      <c r="AI400" s="33"/>
      <c r="AJ400" s="32"/>
      <c r="AK400" s="32"/>
      <c r="AL400" s="32"/>
      <c r="AM400" s="6"/>
      <c r="AN400" s="32"/>
      <c r="AO400" s="32"/>
      <c r="AQ400" s="19"/>
    </row>
    <row r="401" spans="1:43" x14ac:dyDescent="0.25">
      <c r="A401" s="6"/>
      <c r="B401" s="6"/>
      <c r="E401" s="6"/>
      <c r="O401" s="57"/>
      <c r="P401" s="19"/>
      <c r="Q401" s="19"/>
      <c r="R401" s="19"/>
      <c r="S401" s="19"/>
      <c r="T401" s="32"/>
      <c r="U401" s="32"/>
      <c r="V401" s="32"/>
      <c r="W401" s="32"/>
      <c r="X401" s="32"/>
      <c r="Y401" s="32"/>
      <c r="Z401" s="32"/>
      <c r="AA401" s="32"/>
      <c r="AB401" s="19"/>
      <c r="AC401" s="19"/>
      <c r="AD401" s="19"/>
      <c r="AE401" s="19"/>
      <c r="AF401" s="19"/>
      <c r="AH401" s="6"/>
      <c r="AI401" s="33"/>
      <c r="AJ401" s="32"/>
      <c r="AK401" s="32"/>
      <c r="AL401" s="32"/>
      <c r="AM401" s="6"/>
      <c r="AN401" s="32"/>
      <c r="AO401" s="32"/>
      <c r="AQ401" s="19"/>
    </row>
    <row r="402" spans="1:43" x14ac:dyDescent="0.25">
      <c r="A402" s="6"/>
      <c r="B402" s="6"/>
      <c r="E402" s="6"/>
      <c r="O402" s="57"/>
      <c r="P402" s="19"/>
      <c r="Q402" s="19"/>
      <c r="R402" s="19"/>
      <c r="S402" s="19"/>
      <c r="T402" s="32"/>
      <c r="U402" s="32"/>
      <c r="V402" s="32"/>
      <c r="W402" s="32"/>
      <c r="X402" s="32"/>
      <c r="Y402" s="32"/>
      <c r="Z402" s="32"/>
      <c r="AA402" s="32"/>
      <c r="AB402" s="19"/>
      <c r="AC402" s="19"/>
      <c r="AD402" s="19"/>
      <c r="AE402" s="19"/>
      <c r="AF402" s="19"/>
      <c r="AH402" s="6"/>
      <c r="AI402" s="33"/>
      <c r="AJ402" s="32"/>
      <c r="AK402" s="32"/>
      <c r="AL402" s="32"/>
      <c r="AM402" s="6"/>
      <c r="AN402" s="32"/>
      <c r="AO402" s="32"/>
      <c r="AQ402" s="19"/>
    </row>
    <row r="403" spans="1:43" x14ac:dyDescent="0.25">
      <c r="A403" s="6"/>
      <c r="B403" s="6"/>
      <c r="E403" s="6"/>
      <c r="O403" s="57"/>
      <c r="P403" s="19"/>
      <c r="Q403" s="19"/>
      <c r="R403" s="19"/>
      <c r="S403" s="19"/>
      <c r="T403" s="32"/>
      <c r="U403" s="32"/>
      <c r="V403" s="32"/>
      <c r="W403" s="32"/>
      <c r="X403" s="32"/>
      <c r="Y403" s="32"/>
      <c r="Z403" s="32"/>
      <c r="AA403" s="32"/>
      <c r="AB403" s="19"/>
      <c r="AC403" s="19"/>
      <c r="AD403" s="19"/>
      <c r="AE403" s="19"/>
      <c r="AF403" s="19"/>
      <c r="AH403" s="6"/>
      <c r="AI403" s="33"/>
      <c r="AJ403" s="32"/>
      <c r="AK403" s="32"/>
      <c r="AL403" s="32"/>
      <c r="AM403" s="6"/>
      <c r="AN403" s="32"/>
      <c r="AO403" s="32"/>
      <c r="AQ403" s="19"/>
    </row>
    <row r="404" spans="1:43" x14ac:dyDescent="0.25">
      <c r="A404" s="6"/>
      <c r="B404" s="6"/>
      <c r="E404" s="6"/>
      <c r="O404" s="57"/>
      <c r="P404" s="19"/>
      <c r="Q404" s="19"/>
      <c r="R404" s="19"/>
      <c r="S404" s="19"/>
      <c r="T404" s="32"/>
      <c r="U404" s="32"/>
      <c r="V404" s="32"/>
      <c r="W404" s="32"/>
      <c r="X404" s="32"/>
      <c r="Y404" s="32"/>
      <c r="Z404" s="32"/>
      <c r="AA404" s="32"/>
      <c r="AB404" s="19"/>
      <c r="AC404" s="19"/>
      <c r="AD404" s="19"/>
      <c r="AE404" s="19"/>
      <c r="AF404" s="19"/>
      <c r="AH404" s="6"/>
      <c r="AI404" s="33"/>
      <c r="AJ404" s="32"/>
      <c r="AK404" s="32"/>
      <c r="AL404" s="32"/>
      <c r="AM404" s="6"/>
      <c r="AN404" s="32"/>
      <c r="AO404" s="32"/>
      <c r="AQ404" s="19"/>
    </row>
    <row r="405" spans="1:43" x14ac:dyDescent="0.25">
      <c r="A405" s="6"/>
      <c r="B405" s="6"/>
      <c r="E405" s="6"/>
      <c r="O405" s="57"/>
      <c r="P405" s="19"/>
      <c r="Q405" s="19"/>
      <c r="R405" s="19"/>
      <c r="S405" s="19"/>
      <c r="T405" s="32"/>
      <c r="U405" s="32"/>
      <c r="V405" s="32"/>
      <c r="W405" s="32"/>
      <c r="X405" s="32"/>
      <c r="Y405" s="32"/>
      <c r="Z405" s="32"/>
      <c r="AA405" s="32"/>
      <c r="AB405" s="19"/>
      <c r="AC405" s="19"/>
      <c r="AD405" s="19"/>
      <c r="AE405" s="19"/>
      <c r="AF405" s="19"/>
      <c r="AH405" s="6"/>
      <c r="AI405" s="33"/>
      <c r="AJ405" s="32"/>
      <c r="AK405" s="32"/>
      <c r="AL405" s="32"/>
      <c r="AM405" s="6"/>
      <c r="AN405" s="32"/>
      <c r="AO405" s="32"/>
      <c r="AQ405" s="19"/>
    </row>
    <row r="406" spans="1:43" x14ac:dyDescent="0.25">
      <c r="A406" s="6"/>
      <c r="B406" s="6"/>
      <c r="E406" s="6"/>
      <c r="O406" s="57"/>
      <c r="P406" s="19"/>
      <c r="Q406" s="19"/>
      <c r="R406" s="19"/>
      <c r="S406" s="19"/>
      <c r="T406" s="32"/>
      <c r="U406" s="32"/>
      <c r="V406" s="32"/>
      <c r="W406" s="32"/>
      <c r="X406" s="32"/>
      <c r="Y406" s="32"/>
      <c r="Z406" s="32"/>
      <c r="AA406" s="32"/>
      <c r="AB406" s="19"/>
      <c r="AC406" s="19"/>
      <c r="AD406" s="19"/>
      <c r="AE406" s="19"/>
      <c r="AF406" s="19"/>
      <c r="AH406" s="6"/>
      <c r="AI406" s="33"/>
      <c r="AJ406" s="32"/>
      <c r="AK406" s="32"/>
      <c r="AL406" s="32"/>
      <c r="AM406" s="6"/>
      <c r="AN406" s="32"/>
      <c r="AO406" s="32"/>
      <c r="AQ406" s="19"/>
    </row>
    <row r="407" spans="1:43" x14ac:dyDescent="0.25">
      <c r="A407" s="6"/>
      <c r="B407" s="6"/>
      <c r="E407" s="6"/>
      <c r="O407" s="57"/>
      <c r="P407" s="19"/>
      <c r="Q407" s="19"/>
      <c r="R407" s="19"/>
      <c r="S407" s="19"/>
      <c r="T407" s="32"/>
      <c r="U407" s="32"/>
      <c r="V407" s="32"/>
      <c r="W407" s="32"/>
      <c r="X407" s="32"/>
      <c r="Y407" s="32"/>
      <c r="Z407" s="32"/>
      <c r="AA407" s="32"/>
      <c r="AB407" s="19"/>
      <c r="AC407" s="19"/>
      <c r="AD407" s="19"/>
      <c r="AE407" s="19"/>
      <c r="AF407" s="19"/>
      <c r="AH407" s="6"/>
      <c r="AI407" s="33"/>
      <c r="AJ407" s="32"/>
      <c r="AK407" s="32"/>
      <c r="AL407" s="32"/>
      <c r="AM407" s="6"/>
      <c r="AN407" s="32"/>
      <c r="AO407" s="32"/>
      <c r="AQ407" s="19"/>
    </row>
    <row r="408" spans="1:43" x14ac:dyDescent="0.25">
      <c r="A408" s="6"/>
      <c r="B408" s="6"/>
      <c r="E408" s="6"/>
      <c r="O408" s="57"/>
      <c r="P408" s="19"/>
      <c r="Q408" s="19"/>
      <c r="R408" s="19"/>
      <c r="S408" s="19"/>
      <c r="T408" s="32"/>
      <c r="U408" s="32"/>
      <c r="V408" s="32"/>
      <c r="W408" s="32"/>
      <c r="X408" s="32"/>
      <c r="Y408" s="32"/>
      <c r="Z408" s="32"/>
      <c r="AA408" s="32"/>
      <c r="AB408" s="19"/>
      <c r="AC408" s="19"/>
      <c r="AD408" s="19"/>
      <c r="AE408" s="19"/>
      <c r="AF408" s="19"/>
      <c r="AH408" s="6"/>
      <c r="AI408" s="33"/>
      <c r="AJ408" s="32"/>
      <c r="AK408" s="32"/>
      <c r="AL408" s="32"/>
      <c r="AM408" s="6"/>
      <c r="AN408" s="32"/>
      <c r="AO408" s="32"/>
      <c r="AQ408" s="19"/>
    </row>
    <row r="409" spans="1:43" x14ac:dyDescent="0.25">
      <c r="A409" s="6"/>
      <c r="B409" s="6"/>
      <c r="E409" s="6"/>
      <c r="O409" s="57"/>
      <c r="P409" s="19"/>
      <c r="Q409" s="19"/>
      <c r="R409" s="19"/>
      <c r="S409" s="19"/>
      <c r="T409" s="32"/>
      <c r="U409" s="32"/>
      <c r="V409" s="32"/>
      <c r="W409" s="32"/>
      <c r="X409" s="32"/>
      <c r="Y409" s="32"/>
      <c r="Z409" s="32"/>
      <c r="AA409" s="32"/>
      <c r="AB409" s="19"/>
      <c r="AC409" s="19"/>
      <c r="AD409" s="19"/>
      <c r="AE409" s="19"/>
      <c r="AF409" s="19"/>
      <c r="AH409" s="6"/>
      <c r="AI409" s="33"/>
      <c r="AJ409" s="32"/>
      <c r="AK409" s="32"/>
      <c r="AL409" s="32"/>
      <c r="AM409" s="6"/>
      <c r="AN409" s="32"/>
      <c r="AO409" s="32"/>
      <c r="AQ409" s="19"/>
    </row>
    <row r="410" spans="1:43" x14ac:dyDescent="0.25">
      <c r="A410" s="6"/>
      <c r="B410" s="6"/>
      <c r="E410" s="6"/>
      <c r="O410" s="57"/>
      <c r="P410" s="19"/>
      <c r="Q410" s="19"/>
      <c r="R410" s="19"/>
      <c r="S410" s="19"/>
      <c r="T410" s="32"/>
      <c r="U410" s="32"/>
      <c r="V410" s="32"/>
      <c r="W410" s="32"/>
      <c r="X410" s="32"/>
      <c r="Y410" s="32"/>
      <c r="Z410" s="32"/>
      <c r="AA410" s="32"/>
      <c r="AB410" s="19"/>
      <c r="AC410" s="19"/>
      <c r="AD410" s="19"/>
      <c r="AE410" s="19"/>
      <c r="AF410" s="19"/>
      <c r="AH410" s="6"/>
      <c r="AI410" s="33"/>
      <c r="AJ410" s="32"/>
      <c r="AK410" s="32"/>
      <c r="AL410" s="32"/>
      <c r="AM410" s="6"/>
      <c r="AN410" s="32"/>
      <c r="AO410" s="32"/>
      <c r="AQ410" s="19"/>
    </row>
    <row r="411" spans="1:43" x14ac:dyDescent="0.25">
      <c r="A411" s="6"/>
      <c r="B411" s="6"/>
      <c r="E411" s="6"/>
      <c r="O411" s="57"/>
      <c r="P411" s="19"/>
      <c r="Q411" s="19"/>
      <c r="R411" s="19"/>
      <c r="S411" s="19"/>
      <c r="T411" s="32"/>
      <c r="U411" s="32"/>
      <c r="V411" s="32"/>
      <c r="W411" s="32"/>
      <c r="X411" s="32"/>
      <c r="Y411" s="32"/>
      <c r="Z411" s="32"/>
      <c r="AA411" s="32"/>
      <c r="AB411" s="19"/>
      <c r="AC411" s="19"/>
      <c r="AD411" s="19"/>
      <c r="AE411" s="19"/>
      <c r="AF411" s="19"/>
      <c r="AH411" s="6"/>
      <c r="AI411" s="33"/>
      <c r="AJ411" s="32"/>
      <c r="AK411" s="32"/>
      <c r="AL411" s="32"/>
      <c r="AM411" s="6"/>
      <c r="AN411" s="32"/>
      <c r="AO411" s="32"/>
      <c r="AQ411" s="19"/>
    </row>
    <row r="412" spans="1:43" x14ac:dyDescent="0.25">
      <c r="A412" s="6"/>
      <c r="B412" s="6"/>
      <c r="E412" s="6"/>
      <c r="O412" s="57"/>
      <c r="P412" s="19"/>
      <c r="Q412" s="19"/>
      <c r="R412" s="19"/>
      <c r="S412" s="19"/>
      <c r="T412" s="32"/>
      <c r="U412" s="32"/>
      <c r="V412" s="32"/>
      <c r="W412" s="32"/>
      <c r="X412" s="32"/>
      <c r="Y412" s="32"/>
      <c r="Z412" s="32"/>
      <c r="AA412" s="32"/>
      <c r="AB412" s="19"/>
      <c r="AC412" s="19"/>
      <c r="AD412" s="19"/>
      <c r="AE412" s="19"/>
      <c r="AF412" s="19"/>
      <c r="AH412" s="6"/>
      <c r="AI412" s="33"/>
      <c r="AJ412" s="32"/>
      <c r="AK412" s="32"/>
      <c r="AL412" s="32"/>
      <c r="AM412" s="6"/>
      <c r="AN412" s="32"/>
      <c r="AO412" s="32"/>
      <c r="AQ412" s="19"/>
    </row>
    <row r="413" spans="1:43" x14ac:dyDescent="0.25">
      <c r="A413" s="6"/>
      <c r="B413" s="6"/>
      <c r="E413" s="6"/>
      <c r="O413" s="57"/>
      <c r="P413" s="19"/>
      <c r="Q413" s="19"/>
      <c r="R413" s="19"/>
      <c r="S413" s="19"/>
      <c r="T413" s="32"/>
      <c r="U413" s="32"/>
      <c r="V413" s="32"/>
      <c r="W413" s="32"/>
      <c r="X413" s="32"/>
      <c r="Y413" s="32"/>
      <c r="Z413" s="32"/>
      <c r="AA413" s="32"/>
      <c r="AB413" s="19"/>
      <c r="AC413" s="19"/>
      <c r="AD413" s="19"/>
      <c r="AE413" s="19"/>
      <c r="AF413" s="19"/>
      <c r="AH413" s="6"/>
      <c r="AI413" s="33"/>
      <c r="AJ413" s="32"/>
      <c r="AK413" s="32"/>
      <c r="AL413" s="32"/>
      <c r="AM413" s="6"/>
      <c r="AN413" s="32"/>
      <c r="AO413" s="32"/>
      <c r="AQ413" s="19"/>
    </row>
    <row r="414" spans="1:43" x14ac:dyDescent="0.25">
      <c r="AQ414" s="6"/>
    </row>
    <row r="415" spans="1:43" x14ac:dyDescent="0.25">
      <c r="AQ415" s="6"/>
    </row>
    <row r="416" spans="1:43" x14ac:dyDescent="0.25">
      <c r="AQ416" s="6"/>
    </row>
    <row r="417" spans="43:43" x14ac:dyDescent="0.25">
      <c r="AQ417" s="6"/>
    </row>
    <row r="418" spans="43:43" x14ac:dyDescent="0.25">
      <c r="AQ418" s="6"/>
    </row>
    <row r="419" spans="43:43" x14ac:dyDescent="0.25">
      <c r="AQ419" s="6"/>
    </row>
    <row r="420" spans="43:43" x14ac:dyDescent="0.25">
      <c r="AQ420" s="6"/>
    </row>
    <row r="421" spans="43:43" x14ac:dyDescent="0.25">
      <c r="AQ421" s="6"/>
    </row>
    <row r="422" spans="43:43" x14ac:dyDescent="0.25">
      <c r="AQ422" s="6"/>
    </row>
    <row r="423" spans="43:43" x14ac:dyDescent="0.25">
      <c r="AQ423" s="6"/>
    </row>
    <row r="424" spans="43:43" x14ac:dyDescent="0.25">
      <c r="AQ424" s="6"/>
    </row>
    <row r="425" spans="43:43" x14ac:dyDescent="0.25">
      <c r="AQ425" s="6"/>
    </row>
    <row r="426" spans="43:43" x14ac:dyDescent="0.25">
      <c r="AQ426" s="6"/>
    </row>
    <row r="427" spans="43:43" x14ac:dyDescent="0.25">
      <c r="AQ427" s="6"/>
    </row>
    <row r="428" spans="43:43" x14ac:dyDescent="0.25">
      <c r="AQ428" s="6"/>
    </row>
    <row r="429" spans="43:43" x14ac:dyDescent="0.25">
      <c r="AQ429" s="6"/>
    </row>
    <row r="430" spans="43:43" x14ac:dyDescent="0.25">
      <c r="AQ430" s="6"/>
    </row>
    <row r="431" spans="43:43" x14ac:dyDescent="0.25">
      <c r="AQ431" s="6"/>
    </row>
    <row r="432" spans="43:43" x14ac:dyDescent="0.25">
      <c r="AQ432" s="6"/>
    </row>
    <row r="433" spans="43:43" x14ac:dyDescent="0.25">
      <c r="AQ433" s="6"/>
    </row>
    <row r="434" spans="43:43" x14ac:dyDescent="0.25">
      <c r="AQ434" s="6"/>
    </row>
    <row r="435" spans="43:43" x14ac:dyDescent="0.25">
      <c r="AQ435" s="6"/>
    </row>
    <row r="436" spans="43:43" x14ac:dyDescent="0.25">
      <c r="AQ436" s="6"/>
    </row>
    <row r="437" spans="43:43" x14ac:dyDescent="0.25">
      <c r="AQ437" s="6"/>
    </row>
    <row r="438" spans="43:43" x14ac:dyDescent="0.25">
      <c r="AQ438" s="6"/>
    </row>
    <row r="439" spans="43:43" x14ac:dyDescent="0.25">
      <c r="AQ439" s="6"/>
    </row>
    <row r="440" spans="43:43" x14ac:dyDescent="0.25">
      <c r="AQ440" s="6"/>
    </row>
    <row r="441" spans="43:43" x14ac:dyDescent="0.25">
      <c r="AQ441" s="6"/>
    </row>
    <row r="442" spans="43:43" x14ac:dyDescent="0.25">
      <c r="AQ442" s="6"/>
    </row>
    <row r="443" spans="43:43" x14ac:dyDescent="0.25">
      <c r="AQ443" s="6"/>
    </row>
    <row r="444" spans="43:43" x14ac:dyDescent="0.25">
      <c r="AQ444" s="6"/>
    </row>
    <row r="445" spans="43:43" x14ac:dyDescent="0.25">
      <c r="AQ445" s="6"/>
    </row>
    <row r="446" spans="43:43" x14ac:dyDescent="0.25">
      <c r="AQ446" s="6"/>
    </row>
    <row r="447" spans="43:43" x14ac:dyDescent="0.25">
      <c r="AQ447" s="6"/>
    </row>
    <row r="448" spans="43:43" x14ac:dyDescent="0.25">
      <c r="AQ448" s="6"/>
    </row>
    <row r="449" spans="43:43" x14ac:dyDescent="0.25">
      <c r="AQ449" s="6"/>
    </row>
    <row r="450" spans="43:43" x14ac:dyDescent="0.25">
      <c r="AQ450" s="6"/>
    </row>
    <row r="451" spans="43:43" x14ac:dyDescent="0.25">
      <c r="AQ451" s="6"/>
    </row>
    <row r="452" spans="43:43" x14ac:dyDescent="0.25">
      <c r="AQ452" s="6"/>
    </row>
    <row r="453" spans="43:43" x14ac:dyDescent="0.25">
      <c r="AQ453" s="6"/>
    </row>
    <row r="454" spans="43:43" x14ac:dyDescent="0.25">
      <c r="AQ454" s="6"/>
    </row>
    <row r="455" spans="43:43" x14ac:dyDescent="0.25">
      <c r="AQ455" s="6"/>
    </row>
    <row r="456" spans="43:43" x14ac:dyDescent="0.25">
      <c r="AQ456" s="6"/>
    </row>
    <row r="457" spans="43:43" x14ac:dyDescent="0.25">
      <c r="AQ457" s="6"/>
    </row>
    <row r="458" spans="43:43" x14ac:dyDescent="0.25">
      <c r="AQ458" s="6"/>
    </row>
    <row r="459" spans="43:43" x14ac:dyDescent="0.25">
      <c r="AQ459" s="6"/>
    </row>
    <row r="460" spans="43:43" x14ac:dyDescent="0.25">
      <c r="AQ460" s="6"/>
    </row>
    <row r="461" spans="43:43" x14ac:dyDescent="0.25">
      <c r="AQ461" s="6"/>
    </row>
    <row r="462" spans="43:43" x14ac:dyDescent="0.25">
      <c r="AQ462" s="6"/>
    </row>
    <row r="463" spans="43:43" x14ac:dyDescent="0.25">
      <c r="AQ463" s="6"/>
    </row>
    <row r="464" spans="43:43" x14ac:dyDescent="0.25">
      <c r="AQ464" s="6"/>
    </row>
    <row r="465" spans="43:43" x14ac:dyDescent="0.25">
      <c r="AQ465" s="6"/>
    </row>
    <row r="466" spans="43:43" x14ac:dyDescent="0.25">
      <c r="AQ466" s="6"/>
    </row>
    <row r="467" spans="43:43" x14ac:dyDescent="0.25">
      <c r="AQ467" s="6"/>
    </row>
    <row r="468" spans="43:43" x14ac:dyDescent="0.25">
      <c r="AQ468" s="6"/>
    </row>
    <row r="469" spans="43:43" x14ac:dyDescent="0.25">
      <c r="AQ469" s="6"/>
    </row>
    <row r="470" spans="43:43" x14ac:dyDescent="0.25">
      <c r="AQ470" s="6"/>
    </row>
    <row r="471" spans="43:43" x14ac:dyDescent="0.25">
      <c r="AQ471" s="6"/>
    </row>
    <row r="472" spans="43:43" x14ac:dyDescent="0.25">
      <c r="AQ472" s="6"/>
    </row>
    <row r="473" spans="43:43" x14ac:dyDescent="0.25">
      <c r="AQ473" s="6"/>
    </row>
    <row r="474" spans="43:43" x14ac:dyDescent="0.25">
      <c r="AQ474" s="6"/>
    </row>
    <row r="475" spans="43:43" x14ac:dyDescent="0.25">
      <c r="AQ475" s="6"/>
    </row>
    <row r="476" spans="43:43" x14ac:dyDescent="0.25">
      <c r="AQ476" s="6"/>
    </row>
    <row r="477" spans="43:43" x14ac:dyDescent="0.25">
      <c r="AQ477" s="6"/>
    </row>
    <row r="478" spans="43:43" x14ac:dyDescent="0.25">
      <c r="AQ478" s="6"/>
    </row>
    <row r="479" spans="43:43" x14ac:dyDescent="0.25">
      <c r="AQ479" s="6"/>
    </row>
    <row r="480" spans="43:43" x14ac:dyDescent="0.25">
      <c r="AQ480" s="6"/>
    </row>
    <row r="481" spans="43:43" x14ac:dyDescent="0.25">
      <c r="AQ481" s="6"/>
    </row>
    <row r="482" spans="43:43" x14ac:dyDescent="0.25">
      <c r="AQ482" s="6"/>
    </row>
    <row r="483" spans="43:43" x14ac:dyDescent="0.25">
      <c r="AQ483" s="6"/>
    </row>
    <row r="484" spans="43:43" x14ac:dyDescent="0.25">
      <c r="AQ484" s="6"/>
    </row>
    <row r="485" spans="43:43" x14ac:dyDescent="0.25">
      <c r="AQ485" s="6"/>
    </row>
    <row r="486" spans="43:43" x14ac:dyDescent="0.25">
      <c r="AQ486" s="6"/>
    </row>
    <row r="487" spans="43:43" x14ac:dyDescent="0.25">
      <c r="AQ487" s="6"/>
    </row>
    <row r="488" spans="43:43" x14ac:dyDescent="0.25">
      <c r="AQ488" s="6"/>
    </row>
    <row r="489" spans="43:43" x14ac:dyDescent="0.25">
      <c r="AQ489" s="6"/>
    </row>
    <row r="490" spans="43:43" x14ac:dyDescent="0.25">
      <c r="AQ490" s="6"/>
    </row>
    <row r="491" spans="43:43" x14ac:dyDescent="0.25">
      <c r="AQ491" s="6"/>
    </row>
    <row r="492" spans="43:43" x14ac:dyDescent="0.25">
      <c r="AQ492" s="6"/>
    </row>
    <row r="493" spans="43:43" x14ac:dyDescent="0.25">
      <c r="AQ493" s="6"/>
    </row>
    <row r="494" spans="43:43" x14ac:dyDescent="0.25">
      <c r="AQ494" s="6"/>
    </row>
    <row r="495" spans="43:43" x14ac:dyDescent="0.25">
      <c r="AQ495" s="6"/>
    </row>
    <row r="496" spans="43:43" x14ac:dyDescent="0.25">
      <c r="AQ496" s="6"/>
    </row>
    <row r="497" spans="43:43" x14ac:dyDescent="0.25">
      <c r="AQ497" s="6"/>
    </row>
    <row r="498" spans="43:43" x14ac:dyDescent="0.25">
      <c r="AQ498" s="6"/>
    </row>
    <row r="499" spans="43:43" x14ac:dyDescent="0.25">
      <c r="AQ499" s="6"/>
    </row>
    <row r="500" spans="43:43" x14ac:dyDescent="0.25">
      <c r="AQ500" s="6"/>
    </row>
    <row r="501" spans="43:43" x14ac:dyDescent="0.25">
      <c r="AQ501" s="6"/>
    </row>
    <row r="502" spans="43:43" x14ac:dyDescent="0.25">
      <c r="AQ502" s="6"/>
    </row>
    <row r="503" spans="43:43" x14ac:dyDescent="0.25">
      <c r="AQ503" s="6"/>
    </row>
    <row r="504" spans="43:43" x14ac:dyDescent="0.25">
      <c r="AQ504" s="6"/>
    </row>
    <row r="505" spans="43:43" x14ac:dyDescent="0.25">
      <c r="AQ505" s="6"/>
    </row>
    <row r="506" spans="43:43" x14ac:dyDescent="0.25">
      <c r="AQ506" s="6"/>
    </row>
    <row r="507" spans="43:43" x14ac:dyDescent="0.25">
      <c r="AQ507" s="6"/>
    </row>
    <row r="508" spans="43:43" x14ac:dyDescent="0.25">
      <c r="AQ508" s="6"/>
    </row>
    <row r="509" spans="43:43" x14ac:dyDescent="0.25">
      <c r="AQ509" s="6"/>
    </row>
    <row r="510" spans="43:43" x14ac:dyDescent="0.25">
      <c r="AQ510" s="6"/>
    </row>
    <row r="511" spans="43:43" x14ac:dyDescent="0.25">
      <c r="AQ511" s="6"/>
    </row>
    <row r="512" spans="43:43" x14ac:dyDescent="0.25">
      <c r="AQ512" s="6"/>
    </row>
    <row r="513" spans="43:43" x14ac:dyDescent="0.25">
      <c r="AQ513" s="6"/>
    </row>
    <row r="514" spans="43:43" x14ac:dyDescent="0.25">
      <c r="AQ514" s="6"/>
    </row>
    <row r="515" spans="43:43" x14ac:dyDescent="0.25">
      <c r="AQ515" s="6"/>
    </row>
    <row r="516" spans="43:43" x14ac:dyDescent="0.25">
      <c r="AQ516" s="6"/>
    </row>
    <row r="517" spans="43:43" x14ac:dyDescent="0.25">
      <c r="AQ517" s="6"/>
    </row>
    <row r="518" spans="43:43" x14ac:dyDescent="0.25">
      <c r="AQ518" s="6"/>
    </row>
    <row r="519" spans="43:43" x14ac:dyDescent="0.25">
      <c r="AQ519" s="6"/>
    </row>
    <row r="520" spans="43:43" x14ac:dyDescent="0.25">
      <c r="AQ520" s="6"/>
    </row>
    <row r="521" spans="43:43" x14ac:dyDescent="0.25">
      <c r="AQ521" s="6"/>
    </row>
    <row r="522" spans="43:43" x14ac:dyDescent="0.25">
      <c r="AQ522" s="6"/>
    </row>
    <row r="523" spans="43:43" x14ac:dyDescent="0.25">
      <c r="AQ523" s="6"/>
    </row>
    <row r="524" spans="43:43" x14ac:dyDescent="0.25">
      <c r="AQ524" s="6"/>
    </row>
    <row r="525" spans="43:43" x14ac:dyDescent="0.25">
      <c r="AQ525" s="6"/>
    </row>
    <row r="526" spans="43:43" x14ac:dyDescent="0.25">
      <c r="AQ526" s="6"/>
    </row>
    <row r="527" spans="43:43" x14ac:dyDescent="0.25">
      <c r="AQ527" s="6"/>
    </row>
    <row r="528" spans="43:43" x14ac:dyDescent="0.25">
      <c r="AQ528" s="6"/>
    </row>
    <row r="529" spans="43:43" x14ac:dyDescent="0.25">
      <c r="AQ529" s="6"/>
    </row>
    <row r="530" spans="43:43" x14ac:dyDescent="0.25">
      <c r="AQ530" s="6"/>
    </row>
    <row r="531" spans="43:43" x14ac:dyDescent="0.25">
      <c r="AQ531" s="6"/>
    </row>
    <row r="532" spans="43:43" x14ac:dyDescent="0.25">
      <c r="AQ532" s="6"/>
    </row>
    <row r="533" spans="43:43" x14ac:dyDescent="0.25">
      <c r="AQ533" s="6"/>
    </row>
    <row r="534" spans="43:43" x14ac:dyDescent="0.25">
      <c r="AQ534" s="6"/>
    </row>
    <row r="535" spans="43:43" x14ac:dyDescent="0.25">
      <c r="AQ535" s="6"/>
    </row>
    <row r="536" spans="43:43" x14ac:dyDescent="0.25">
      <c r="AQ536" s="6"/>
    </row>
    <row r="537" spans="43:43" x14ac:dyDescent="0.25">
      <c r="AQ537" s="6"/>
    </row>
    <row r="538" spans="43:43" x14ac:dyDescent="0.25">
      <c r="AQ538" s="6"/>
    </row>
    <row r="539" spans="43:43" x14ac:dyDescent="0.25">
      <c r="AQ539" s="6"/>
    </row>
    <row r="540" spans="43:43" x14ac:dyDescent="0.25">
      <c r="AQ540" s="6"/>
    </row>
    <row r="541" spans="43:43" x14ac:dyDescent="0.25">
      <c r="AQ541" s="6"/>
    </row>
    <row r="542" spans="43:43" x14ac:dyDescent="0.25">
      <c r="AQ542" s="6"/>
    </row>
    <row r="543" spans="43:43" x14ac:dyDescent="0.25">
      <c r="AQ543" s="6"/>
    </row>
    <row r="544" spans="43:43" x14ac:dyDescent="0.25">
      <c r="AQ544" s="6"/>
    </row>
    <row r="545" spans="43:43" x14ac:dyDescent="0.25">
      <c r="AQ545" s="6"/>
    </row>
    <row r="546" spans="43:43" x14ac:dyDescent="0.25">
      <c r="AQ546" s="6"/>
    </row>
    <row r="547" spans="43:43" x14ac:dyDescent="0.25">
      <c r="AQ547" s="6"/>
    </row>
    <row r="548" spans="43:43" x14ac:dyDescent="0.25">
      <c r="AQ548" s="6"/>
    </row>
    <row r="549" spans="43:43" x14ac:dyDescent="0.25">
      <c r="AQ549" s="6"/>
    </row>
    <row r="550" spans="43:43" x14ac:dyDescent="0.25">
      <c r="AQ550" s="6"/>
    </row>
    <row r="551" spans="43:43" x14ac:dyDescent="0.25">
      <c r="AQ551" s="6"/>
    </row>
    <row r="552" spans="43:43" x14ac:dyDescent="0.25">
      <c r="AQ552" s="6"/>
    </row>
    <row r="553" spans="43:43" x14ac:dyDescent="0.25">
      <c r="AQ553" s="6"/>
    </row>
    <row r="554" spans="43:43" x14ac:dyDescent="0.25">
      <c r="AQ554" s="6"/>
    </row>
    <row r="555" spans="43:43" x14ac:dyDescent="0.25">
      <c r="AQ555" s="6"/>
    </row>
    <row r="556" spans="43:43" x14ac:dyDescent="0.25">
      <c r="AQ556" s="6"/>
    </row>
    <row r="557" spans="43:43" x14ac:dyDescent="0.25">
      <c r="AQ557" s="6"/>
    </row>
    <row r="558" spans="43:43" x14ac:dyDescent="0.25">
      <c r="AQ558" s="6"/>
    </row>
    <row r="559" spans="43:43" x14ac:dyDescent="0.25">
      <c r="AQ559" s="6"/>
    </row>
    <row r="560" spans="43:43" x14ac:dyDescent="0.25">
      <c r="AQ560" s="6"/>
    </row>
    <row r="561" spans="43:43" x14ac:dyDescent="0.25">
      <c r="AQ561" s="6"/>
    </row>
    <row r="562" spans="43:43" x14ac:dyDescent="0.25">
      <c r="AQ562" s="6"/>
    </row>
    <row r="563" spans="43:43" x14ac:dyDescent="0.25">
      <c r="AQ563" s="6"/>
    </row>
    <row r="564" spans="43:43" x14ac:dyDescent="0.25">
      <c r="AQ564" s="6"/>
    </row>
    <row r="565" spans="43:43" x14ac:dyDescent="0.25">
      <c r="AQ565" s="6"/>
    </row>
    <row r="566" spans="43:43" x14ac:dyDescent="0.25">
      <c r="AQ566" s="6"/>
    </row>
    <row r="567" spans="43:43" x14ac:dyDescent="0.25">
      <c r="AQ567" s="6"/>
    </row>
    <row r="568" spans="43:43" x14ac:dyDescent="0.25">
      <c r="AQ568" s="6"/>
    </row>
    <row r="569" spans="43:43" x14ac:dyDescent="0.25">
      <c r="AQ569" s="6"/>
    </row>
    <row r="570" spans="43:43" x14ac:dyDescent="0.25">
      <c r="AQ570" s="6"/>
    </row>
    <row r="571" spans="43:43" x14ac:dyDescent="0.25">
      <c r="AQ571" s="6"/>
    </row>
    <row r="572" spans="43:43" x14ac:dyDescent="0.25">
      <c r="AQ572" s="6"/>
    </row>
    <row r="573" spans="43:43" x14ac:dyDescent="0.25">
      <c r="AQ573" s="6"/>
    </row>
    <row r="574" spans="43:43" x14ac:dyDescent="0.25">
      <c r="AQ574" s="6"/>
    </row>
    <row r="575" spans="43:43" x14ac:dyDescent="0.25">
      <c r="AQ575" s="6"/>
    </row>
    <row r="576" spans="43:43" x14ac:dyDescent="0.25">
      <c r="AQ576" s="6"/>
    </row>
    <row r="577" spans="43:43" x14ac:dyDescent="0.25">
      <c r="AQ577" s="6"/>
    </row>
    <row r="578" spans="43:43" x14ac:dyDescent="0.25">
      <c r="AQ578" s="6"/>
    </row>
    <row r="579" spans="43:43" x14ac:dyDescent="0.25">
      <c r="AQ579" s="6"/>
    </row>
    <row r="580" spans="43:43" x14ac:dyDescent="0.25">
      <c r="AQ580" s="6"/>
    </row>
    <row r="581" spans="43:43" x14ac:dyDescent="0.25">
      <c r="AQ581" s="6"/>
    </row>
    <row r="582" spans="43:43" x14ac:dyDescent="0.25">
      <c r="AQ582" s="6"/>
    </row>
    <row r="583" spans="43:43" x14ac:dyDescent="0.25">
      <c r="AQ583" s="6"/>
    </row>
    <row r="584" spans="43:43" x14ac:dyDescent="0.25">
      <c r="AQ584" s="6"/>
    </row>
    <row r="585" spans="43:43" x14ac:dyDescent="0.25">
      <c r="AQ585" s="6"/>
    </row>
    <row r="586" spans="43:43" x14ac:dyDescent="0.25">
      <c r="AQ586" s="6"/>
    </row>
    <row r="587" spans="43:43" x14ac:dyDescent="0.25">
      <c r="AQ587" s="6"/>
    </row>
    <row r="588" spans="43:43" x14ac:dyDescent="0.25">
      <c r="AQ588" s="6"/>
    </row>
    <row r="589" spans="43:43" x14ac:dyDescent="0.25">
      <c r="AQ589" s="6"/>
    </row>
    <row r="590" spans="43:43" x14ac:dyDescent="0.25">
      <c r="AQ590" s="6"/>
    </row>
    <row r="591" spans="43:43" x14ac:dyDescent="0.25">
      <c r="AQ591" s="6"/>
    </row>
    <row r="592" spans="43:43" x14ac:dyDescent="0.25">
      <c r="AQ592" s="6"/>
    </row>
    <row r="593" spans="43:43" x14ac:dyDescent="0.25">
      <c r="AQ593" s="6"/>
    </row>
    <row r="594" spans="43:43" x14ac:dyDescent="0.25">
      <c r="AQ594" s="6"/>
    </row>
    <row r="595" spans="43:43" x14ac:dyDescent="0.25">
      <c r="AQ595" s="6"/>
    </row>
    <row r="596" spans="43:43" x14ac:dyDescent="0.25">
      <c r="AQ596" s="6"/>
    </row>
    <row r="597" spans="43:43" x14ac:dyDescent="0.25">
      <c r="AQ597" s="6"/>
    </row>
    <row r="598" spans="43:43" x14ac:dyDescent="0.25">
      <c r="AQ598" s="6"/>
    </row>
    <row r="599" spans="43:43" x14ac:dyDescent="0.25">
      <c r="AQ599" s="6"/>
    </row>
    <row r="600" spans="43:43" x14ac:dyDescent="0.25">
      <c r="AQ600" s="6"/>
    </row>
    <row r="601" spans="43:43" x14ac:dyDescent="0.25">
      <c r="AQ601" s="6"/>
    </row>
    <row r="602" spans="43:43" x14ac:dyDescent="0.25">
      <c r="AQ602" s="6"/>
    </row>
    <row r="603" spans="43:43" x14ac:dyDescent="0.25">
      <c r="AQ603" s="6"/>
    </row>
    <row r="604" spans="43:43" x14ac:dyDescent="0.25">
      <c r="AQ604" s="6"/>
    </row>
    <row r="605" spans="43:43" x14ac:dyDescent="0.25">
      <c r="AQ605" s="6"/>
    </row>
    <row r="606" spans="43:43" x14ac:dyDescent="0.25">
      <c r="AQ606" s="6"/>
    </row>
    <row r="607" spans="43:43" x14ac:dyDescent="0.25">
      <c r="AQ607" s="6"/>
    </row>
    <row r="608" spans="43:43" x14ac:dyDescent="0.25">
      <c r="AQ608" s="6"/>
    </row>
    <row r="609" spans="43:43" x14ac:dyDescent="0.25">
      <c r="AQ609" s="6"/>
    </row>
    <row r="610" spans="43:43" x14ac:dyDescent="0.25">
      <c r="AQ610" s="6"/>
    </row>
    <row r="611" spans="43:43" x14ac:dyDescent="0.25">
      <c r="AQ611" s="6"/>
    </row>
    <row r="612" spans="43:43" x14ac:dyDescent="0.25">
      <c r="AQ612" s="6"/>
    </row>
    <row r="613" spans="43:43" x14ac:dyDescent="0.25">
      <c r="AQ613" s="6"/>
    </row>
    <row r="614" spans="43:43" x14ac:dyDescent="0.25">
      <c r="AQ614" s="6"/>
    </row>
    <row r="615" spans="43:43" x14ac:dyDescent="0.25">
      <c r="AQ615" s="6"/>
    </row>
    <row r="616" spans="43:43" x14ac:dyDescent="0.25">
      <c r="AQ616" s="6"/>
    </row>
    <row r="617" spans="43:43" x14ac:dyDescent="0.25">
      <c r="AQ617" s="6"/>
    </row>
    <row r="618" spans="43:43" x14ac:dyDescent="0.25">
      <c r="AQ618" s="6"/>
    </row>
    <row r="619" spans="43:43" x14ac:dyDescent="0.25">
      <c r="AQ619" s="6"/>
    </row>
    <row r="620" spans="43:43" x14ac:dyDescent="0.25">
      <c r="AQ620" s="6"/>
    </row>
    <row r="621" spans="43:43" x14ac:dyDescent="0.25">
      <c r="AQ621" s="6"/>
    </row>
    <row r="622" spans="43:43" x14ac:dyDescent="0.25">
      <c r="AQ622" s="6"/>
    </row>
    <row r="623" spans="43:43" x14ac:dyDescent="0.25">
      <c r="AQ623" s="6"/>
    </row>
    <row r="624" spans="43:43" x14ac:dyDescent="0.25">
      <c r="AQ624" s="6"/>
    </row>
    <row r="625" spans="43:43" x14ac:dyDescent="0.25">
      <c r="AQ625" s="6"/>
    </row>
    <row r="626" spans="43:43" x14ac:dyDescent="0.25">
      <c r="AQ626" s="6"/>
    </row>
    <row r="627" spans="43:43" x14ac:dyDescent="0.25">
      <c r="AQ627" s="6"/>
    </row>
    <row r="628" spans="43:43" x14ac:dyDescent="0.25">
      <c r="AQ628" s="6"/>
    </row>
    <row r="629" spans="43:43" x14ac:dyDescent="0.25">
      <c r="AQ629" s="6"/>
    </row>
    <row r="630" spans="43:43" x14ac:dyDescent="0.25">
      <c r="AQ630" s="6"/>
    </row>
    <row r="631" spans="43:43" x14ac:dyDescent="0.25">
      <c r="AQ631" s="6"/>
    </row>
    <row r="632" spans="43:43" x14ac:dyDescent="0.25">
      <c r="AQ632" s="6"/>
    </row>
    <row r="633" spans="43:43" x14ac:dyDescent="0.25">
      <c r="AQ633" s="6"/>
    </row>
    <row r="634" spans="43:43" x14ac:dyDescent="0.25">
      <c r="AQ634" s="6"/>
    </row>
    <row r="635" spans="43:43" x14ac:dyDescent="0.25">
      <c r="AQ635" s="6"/>
    </row>
    <row r="636" spans="43:43" x14ac:dyDescent="0.25">
      <c r="AQ636" s="6"/>
    </row>
    <row r="637" spans="43:43" x14ac:dyDescent="0.25">
      <c r="AQ637" s="6"/>
    </row>
    <row r="638" spans="43:43" x14ac:dyDescent="0.25">
      <c r="AQ638" s="6"/>
    </row>
    <row r="639" spans="43:43" x14ac:dyDescent="0.25">
      <c r="AQ639" s="6"/>
    </row>
    <row r="640" spans="43:43" x14ac:dyDescent="0.25">
      <c r="AQ640" s="6"/>
    </row>
    <row r="641" spans="43:43" x14ac:dyDescent="0.25">
      <c r="AQ641" s="6"/>
    </row>
    <row r="642" spans="43:43" x14ac:dyDescent="0.25">
      <c r="AQ642" s="6"/>
    </row>
    <row r="643" spans="43:43" x14ac:dyDescent="0.25">
      <c r="AQ643" s="6"/>
    </row>
    <row r="644" spans="43:43" x14ac:dyDescent="0.25">
      <c r="AQ644" s="6"/>
    </row>
    <row r="645" spans="43:43" x14ac:dyDescent="0.25">
      <c r="AQ645" s="6"/>
    </row>
    <row r="646" spans="43:43" x14ac:dyDescent="0.25">
      <c r="AQ646" s="6"/>
    </row>
    <row r="647" spans="43:43" x14ac:dyDescent="0.25">
      <c r="AQ647" s="6"/>
    </row>
    <row r="648" spans="43:43" x14ac:dyDescent="0.25">
      <c r="AQ648" s="6"/>
    </row>
    <row r="649" spans="43:43" x14ac:dyDescent="0.25">
      <c r="AQ649" s="6"/>
    </row>
    <row r="650" spans="43:43" x14ac:dyDescent="0.25">
      <c r="AQ650" s="6"/>
    </row>
    <row r="651" spans="43:43" x14ac:dyDescent="0.25">
      <c r="AQ651" s="6"/>
    </row>
    <row r="652" spans="43:43" x14ac:dyDescent="0.25">
      <c r="AQ652" s="6"/>
    </row>
    <row r="653" spans="43:43" x14ac:dyDescent="0.25">
      <c r="AQ653" s="6"/>
    </row>
    <row r="654" spans="43:43" x14ac:dyDescent="0.25">
      <c r="AQ654" s="6"/>
    </row>
    <row r="655" spans="43:43" x14ac:dyDescent="0.25">
      <c r="AQ655" s="6"/>
    </row>
    <row r="656" spans="43:43" x14ac:dyDescent="0.25">
      <c r="AQ656" s="6"/>
    </row>
    <row r="657" spans="43:43" x14ac:dyDescent="0.25">
      <c r="AQ657" s="6"/>
    </row>
    <row r="658" spans="43:43" x14ac:dyDescent="0.25">
      <c r="AQ658" s="6"/>
    </row>
    <row r="659" spans="43:43" x14ac:dyDescent="0.25">
      <c r="AQ659" s="6"/>
    </row>
    <row r="660" spans="43:43" x14ac:dyDescent="0.25">
      <c r="AQ660" s="6"/>
    </row>
    <row r="661" spans="43:43" x14ac:dyDescent="0.25">
      <c r="AQ661" s="6"/>
    </row>
    <row r="662" spans="43:43" x14ac:dyDescent="0.25">
      <c r="AQ662" s="6"/>
    </row>
    <row r="663" spans="43:43" x14ac:dyDescent="0.25">
      <c r="AQ663" s="6"/>
    </row>
    <row r="664" spans="43:43" x14ac:dyDescent="0.25">
      <c r="AQ664" s="6"/>
    </row>
    <row r="665" spans="43:43" x14ac:dyDescent="0.25">
      <c r="AQ665" s="6"/>
    </row>
    <row r="666" spans="43:43" x14ac:dyDescent="0.25">
      <c r="AQ666" s="6"/>
    </row>
    <row r="667" spans="43:43" x14ac:dyDescent="0.25">
      <c r="AQ667" s="6"/>
    </row>
    <row r="668" spans="43:43" x14ac:dyDescent="0.25">
      <c r="AQ668" s="6"/>
    </row>
    <row r="669" spans="43:43" x14ac:dyDescent="0.25">
      <c r="AQ669" s="6"/>
    </row>
    <row r="670" spans="43:43" x14ac:dyDescent="0.25">
      <c r="AQ670" s="6"/>
    </row>
    <row r="671" spans="43:43" x14ac:dyDescent="0.25">
      <c r="AQ671" s="6"/>
    </row>
    <row r="672" spans="43:43" x14ac:dyDescent="0.25">
      <c r="AQ672" s="6"/>
    </row>
    <row r="673" spans="43:43" x14ac:dyDescent="0.25">
      <c r="AQ673" s="6"/>
    </row>
    <row r="674" spans="43:43" x14ac:dyDescent="0.25">
      <c r="AQ674" s="6"/>
    </row>
    <row r="675" spans="43:43" x14ac:dyDescent="0.25">
      <c r="AQ675" s="6"/>
    </row>
    <row r="676" spans="43:43" x14ac:dyDescent="0.25">
      <c r="AQ676" s="6"/>
    </row>
    <row r="677" spans="43:43" x14ac:dyDescent="0.25">
      <c r="AQ677" s="6"/>
    </row>
    <row r="678" spans="43:43" x14ac:dyDescent="0.25">
      <c r="AQ678" s="6"/>
    </row>
    <row r="679" spans="43:43" x14ac:dyDescent="0.25">
      <c r="AQ679" s="6"/>
    </row>
    <row r="680" spans="43:43" x14ac:dyDescent="0.25">
      <c r="AQ680" s="6"/>
    </row>
    <row r="681" spans="43:43" x14ac:dyDescent="0.25">
      <c r="AQ681" s="6"/>
    </row>
    <row r="682" spans="43:43" x14ac:dyDescent="0.25">
      <c r="AQ682" s="6"/>
    </row>
    <row r="683" spans="43:43" x14ac:dyDescent="0.25">
      <c r="AQ683" s="6"/>
    </row>
    <row r="684" spans="43:43" x14ac:dyDescent="0.25">
      <c r="AQ684" s="6"/>
    </row>
    <row r="685" spans="43:43" x14ac:dyDescent="0.25">
      <c r="AQ685" s="6"/>
    </row>
    <row r="686" spans="43:43" x14ac:dyDescent="0.25">
      <c r="AQ686" s="6"/>
    </row>
    <row r="687" spans="43:43" x14ac:dyDescent="0.25">
      <c r="AQ687" s="6"/>
    </row>
    <row r="688" spans="43:43" x14ac:dyDescent="0.25">
      <c r="AQ688" s="6"/>
    </row>
    <row r="689" spans="43:43" x14ac:dyDescent="0.25">
      <c r="AQ689" s="6"/>
    </row>
    <row r="690" spans="43:43" x14ac:dyDescent="0.25">
      <c r="AQ690" s="6"/>
    </row>
    <row r="691" spans="43:43" x14ac:dyDescent="0.25">
      <c r="AQ691" s="6"/>
    </row>
    <row r="692" spans="43:43" x14ac:dyDescent="0.25">
      <c r="AQ692" s="6"/>
    </row>
    <row r="693" spans="43:43" x14ac:dyDescent="0.25">
      <c r="AQ693" s="6"/>
    </row>
    <row r="694" spans="43:43" x14ac:dyDescent="0.25">
      <c r="AQ694" s="6"/>
    </row>
    <row r="695" spans="43:43" x14ac:dyDescent="0.25">
      <c r="AQ695" s="6"/>
    </row>
    <row r="696" spans="43:43" x14ac:dyDescent="0.25">
      <c r="AQ696" s="6"/>
    </row>
    <row r="697" spans="43:43" x14ac:dyDescent="0.25">
      <c r="AQ697" s="6"/>
    </row>
    <row r="698" spans="43:43" x14ac:dyDescent="0.25">
      <c r="AQ698" s="6"/>
    </row>
    <row r="699" spans="43:43" x14ac:dyDescent="0.25">
      <c r="AQ699" s="6"/>
    </row>
    <row r="700" spans="43:43" x14ac:dyDescent="0.25">
      <c r="AQ700" s="6"/>
    </row>
    <row r="701" spans="43:43" x14ac:dyDescent="0.25">
      <c r="AQ701" s="6"/>
    </row>
    <row r="702" spans="43:43" x14ac:dyDescent="0.25">
      <c r="AQ702" s="6"/>
    </row>
    <row r="703" spans="43:43" x14ac:dyDescent="0.25">
      <c r="AQ703" s="6"/>
    </row>
    <row r="704" spans="43:43" x14ac:dyDescent="0.25">
      <c r="AQ704" s="6"/>
    </row>
    <row r="705" spans="43:43" x14ac:dyDescent="0.25">
      <c r="AQ705" s="6"/>
    </row>
    <row r="706" spans="43:43" x14ac:dyDescent="0.25">
      <c r="AQ706" s="6"/>
    </row>
    <row r="707" spans="43:43" x14ac:dyDescent="0.25">
      <c r="AQ707" s="6"/>
    </row>
    <row r="708" spans="43:43" x14ac:dyDescent="0.25">
      <c r="AQ708" s="6"/>
    </row>
    <row r="709" spans="43:43" x14ac:dyDescent="0.25">
      <c r="AQ709" s="6"/>
    </row>
    <row r="710" spans="43:43" x14ac:dyDescent="0.25">
      <c r="AQ710" s="6"/>
    </row>
    <row r="711" spans="43:43" x14ac:dyDescent="0.25">
      <c r="AQ711" s="6"/>
    </row>
    <row r="712" spans="43:43" x14ac:dyDescent="0.25">
      <c r="AQ712" s="6"/>
    </row>
    <row r="713" spans="43:43" x14ac:dyDescent="0.25">
      <c r="AQ713" s="6"/>
    </row>
    <row r="714" spans="43:43" x14ac:dyDescent="0.25">
      <c r="AQ714" s="6"/>
    </row>
    <row r="715" spans="43:43" x14ac:dyDescent="0.25">
      <c r="AQ715" s="6"/>
    </row>
    <row r="716" spans="43:43" x14ac:dyDescent="0.25">
      <c r="AQ716" s="6"/>
    </row>
    <row r="717" spans="43:43" x14ac:dyDescent="0.25">
      <c r="AQ717" s="6"/>
    </row>
    <row r="718" spans="43:43" x14ac:dyDescent="0.25">
      <c r="AQ718" s="6"/>
    </row>
    <row r="719" spans="43:43" x14ac:dyDescent="0.25">
      <c r="AQ719" s="6"/>
    </row>
    <row r="720" spans="43:43" x14ac:dyDescent="0.25">
      <c r="AQ720" s="6"/>
    </row>
    <row r="721" spans="43:43" x14ac:dyDescent="0.25">
      <c r="AQ721" s="6"/>
    </row>
    <row r="722" spans="43:43" x14ac:dyDescent="0.25">
      <c r="AQ722" s="6"/>
    </row>
    <row r="723" spans="43:43" x14ac:dyDescent="0.25">
      <c r="AQ723" s="6"/>
    </row>
    <row r="724" spans="43:43" x14ac:dyDescent="0.25">
      <c r="AQ724" s="6"/>
    </row>
    <row r="725" spans="43:43" x14ac:dyDescent="0.25">
      <c r="AQ725" s="6"/>
    </row>
    <row r="726" spans="43:43" x14ac:dyDescent="0.25">
      <c r="AQ726" s="6"/>
    </row>
    <row r="727" spans="43:43" x14ac:dyDescent="0.25">
      <c r="AQ727" s="6"/>
    </row>
    <row r="728" spans="43:43" x14ac:dyDescent="0.25">
      <c r="AQ728" s="6"/>
    </row>
    <row r="729" spans="43:43" x14ac:dyDescent="0.25">
      <c r="AQ729" s="6"/>
    </row>
    <row r="730" spans="43:43" x14ac:dyDescent="0.25">
      <c r="AQ730" s="6"/>
    </row>
    <row r="731" spans="43:43" x14ac:dyDescent="0.25">
      <c r="AQ731" s="6"/>
    </row>
    <row r="732" spans="43:43" x14ac:dyDescent="0.25">
      <c r="AQ732" s="6"/>
    </row>
    <row r="733" spans="43:43" x14ac:dyDescent="0.25">
      <c r="AQ733" s="6"/>
    </row>
    <row r="734" spans="43:43" x14ac:dyDescent="0.25">
      <c r="AQ734" s="6"/>
    </row>
    <row r="735" spans="43:43" x14ac:dyDescent="0.25">
      <c r="AQ735" s="6"/>
    </row>
    <row r="736" spans="43:43" x14ac:dyDescent="0.25">
      <c r="AQ736" s="6"/>
    </row>
    <row r="737" spans="43:43" x14ac:dyDescent="0.25">
      <c r="AQ737" s="6"/>
    </row>
    <row r="738" spans="43:43" x14ac:dyDescent="0.25">
      <c r="AQ738" s="6"/>
    </row>
    <row r="739" spans="43:43" x14ac:dyDescent="0.25">
      <c r="AQ739" s="6"/>
    </row>
    <row r="740" spans="43:43" x14ac:dyDescent="0.25">
      <c r="AQ740" s="6"/>
    </row>
    <row r="741" spans="43:43" x14ac:dyDescent="0.25">
      <c r="AQ741" s="6"/>
    </row>
    <row r="742" spans="43:43" x14ac:dyDescent="0.25">
      <c r="AQ742" s="6"/>
    </row>
    <row r="743" spans="43:43" x14ac:dyDescent="0.25">
      <c r="AQ743" s="6"/>
    </row>
    <row r="744" spans="43:43" x14ac:dyDescent="0.25">
      <c r="AQ744" s="6"/>
    </row>
    <row r="745" spans="43:43" x14ac:dyDescent="0.25">
      <c r="AQ745" s="6"/>
    </row>
    <row r="746" spans="43:43" x14ac:dyDescent="0.25">
      <c r="AQ746" s="6"/>
    </row>
    <row r="747" spans="43:43" x14ac:dyDescent="0.25">
      <c r="AQ747" s="6"/>
    </row>
    <row r="748" spans="43:43" x14ac:dyDescent="0.25">
      <c r="AQ748" s="6"/>
    </row>
    <row r="749" spans="43:43" x14ac:dyDescent="0.25">
      <c r="AQ749" s="6"/>
    </row>
    <row r="750" spans="43:43" x14ac:dyDescent="0.25">
      <c r="AQ750" s="6"/>
    </row>
    <row r="751" spans="43:43" x14ac:dyDescent="0.25">
      <c r="AQ751" s="6"/>
    </row>
    <row r="752" spans="43:43" x14ac:dyDescent="0.25">
      <c r="AQ752" s="6"/>
    </row>
    <row r="753" spans="43:43" x14ac:dyDescent="0.25">
      <c r="AQ753" s="6"/>
    </row>
    <row r="754" spans="43:43" x14ac:dyDescent="0.25">
      <c r="AQ754" s="6"/>
    </row>
    <row r="755" spans="43:43" x14ac:dyDescent="0.25">
      <c r="AQ755" s="6"/>
    </row>
    <row r="756" spans="43:43" x14ac:dyDescent="0.25">
      <c r="AQ756" s="6"/>
    </row>
    <row r="757" spans="43:43" x14ac:dyDescent="0.25">
      <c r="AQ757" s="6"/>
    </row>
    <row r="758" spans="43:43" x14ac:dyDescent="0.25">
      <c r="AQ758" s="6"/>
    </row>
    <row r="759" spans="43:43" x14ac:dyDescent="0.25">
      <c r="AQ759" s="6"/>
    </row>
    <row r="760" spans="43:43" x14ac:dyDescent="0.25">
      <c r="AQ760" s="6"/>
    </row>
    <row r="761" spans="43:43" x14ac:dyDescent="0.25">
      <c r="AQ761" s="6"/>
    </row>
    <row r="762" spans="43:43" x14ac:dyDescent="0.25">
      <c r="AQ762" s="6"/>
    </row>
    <row r="763" spans="43:43" x14ac:dyDescent="0.25">
      <c r="AQ763" s="6"/>
    </row>
    <row r="764" spans="43:43" x14ac:dyDescent="0.25">
      <c r="AQ764" s="6"/>
    </row>
    <row r="765" spans="43:43" x14ac:dyDescent="0.25">
      <c r="AQ765" s="6"/>
    </row>
    <row r="766" spans="43:43" x14ac:dyDescent="0.25">
      <c r="AQ766" s="6"/>
    </row>
    <row r="767" spans="43:43" x14ac:dyDescent="0.25">
      <c r="AQ767" s="6"/>
    </row>
    <row r="768" spans="43:43" x14ac:dyDescent="0.25">
      <c r="AQ768" s="6"/>
    </row>
    <row r="769" spans="43:43" x14ac:dyDescent="0.25">
      <c r="AQ769" s="6"/>
    </row>
    <row r="770" spans="43:43" x14ac:dyDescent="0.25">
      <c r="AQ770" s="6"/>
    </row>
    <row r="771" spans="43:43" x14ac:dyDescent="0.25">
      <c r="AQ771" s="6"/>
    </row>
    <row r="772" spans="43:43" x14ac:dyDescent="0.25">
      <c r="AQ772" s="6"/>
    </row>
    <row r="773" spans="43:43" x14ac:dyDescent="0.25">
      <c r="AQ773" s="6"/>
    </row>
    <row r="774" spans="43:43" x14ac:dyDescent="0.25">
      <c r="AQ774" s="6"/>
    </row>
    <row r="775" spans="43:43" x14ac:dyDescent="0.25">
      <c r="AQ775" s="6"/>
    </row>
    <row r="776" spans="43:43" x14ac:dyDescent="0.25">
      <c r="AQ776" s="6"/>
    </row>
    <row r="777" spans="43:43" x14ac:dyDescent="0.25">
      <c r="AQ777" s="6"/>
    </row>
    <row r="778" spans="43:43" x14ac:dyDescent="0.25">
      <c r="AQ778" s="6"/>
    </row>
    <row r="779" spans="43:43" x14ac:dyDescent="0.25">
      <c r="AQ779" s="6"/>
    </row>
    <row r="780" spans="43:43" x14ac:dyDescent="0.25">
      <c r="AQ780" s="6"/>
    </row>
    <row r="781" spans="43:43" x14ac:dyDescent="0.25">
      <c r="AQ781" s="6"/>
    </row>
    <row r="782" spans="43:43" x14ac:dyDescent="0.25">
      <c r="AQ782" s="6"/>
    </row>
    <row r="783" spans="43:43" x14ac:dyDescent="0.25">
      <c r="AQ783" s="6"/>
    </row>
    <row r="784" spans="43:43" x14ac:dyDescent="0.25">
      <c r="AQ784" s="6"/>
    </row>
    <row r="785" spans="43:43" x14ac:dyDescent="0.25">
      <c r="AQ785" s="6"/>
    </row>
    <row r="786" spans="43:43" x14ac:dyDescent="0.25">
      <c r="AQ786" s="6"/>
    </row>
    <row r="787" spans="43:43" x14ac:dyDescent="0.25">
      <c r="AQ787" s="6"/>
    </row>
    <row r="788" spans="43:43" x14ac:dyDescent="0.25">
      <c r="AQ788" s="6"/>
    </row>
    <row r="789" spans="43:43" x14ac:dyDescent="0.25">
      <c r="AQ789" s="6"/>
    </row>
    <row r="790" spans="43:43" x14ac:dyDescent="0.25">
      <c r="AQ790" s="6"/>
    </row>
    <row r="791" spans="43:43" x14ac:dyDescent="0.25">
      <c r="AQ791" s="6"/>
    </row>
    <row r="792" spans="43:43" x14ac:dyDescent="0.25">
      <c r="AQ792" s="6"/>
    </row>
    <row r="793" spans="43:43" x14ac:dyDescent="0.25">
      <c r="AQ793" s="6"/>
    </row>
    <row r="794" spans="43:43" x14ac:dyDescent="0.25">
      <c r="AQ794" s="6"/>
    </row>
    <row r="795" spans="43:43" x14ac:dyDescent="0.25">
      <c r="AQ795" s="6"/>
    </row>
    <row r="796" spans="43:43" x14ac:dyDescent="0.25">
      <c r="AQ796" s="6"/>
    </row>
    <row r="797" spans="43:43" x14ac:dyDescent="0.25">
      <c r="AQ797" s="6"/>
    </row>
    <row r="798" spans="43:43" x14ac:dyDescent="0.25">
      <c r="AQ798" s="6"/>
    </row>
    <row r="799" spans="43:43" x14ac:dyDescent="0.25">
      <c r="AQ799" s="6"/>
    </row>
    <row r="800" spans="43:43" x14ac:dyDescent="0.25">
      <c r="AQ800" s="6"/>
    </row>
    <row r="801" spans="43:43" x14ac:dyDescent="0.25">
      <c r="AQ801" s="6"/>
    </row>
    <row r="802" spans="43:43" x14ac:dyDescent="0.25">
      <c r="AQ802" s="6"/>
    </row>
    <row r="803" spans="43:43" x14ac:dyDescent="0.25">
      <c r="AQ803" s="6"/>
    </row>
    <row r="804" spans="43:43" x14ac:dyDescent="0.25">
      <c r="AQ804" s="6"/>
    </row>
    <row r="805" spans="43:43" x14ac:dyDescent="0.25">
      <c r="AQ805" s="6"/>
    </row>
    <row r="806" spans="43:43" x14ac:dyDescent="0.25">
      <c r="AQ806" s="6"/>
    </row>
    <row r="807" spans="43:43" x14ac:dyDescent="0.25">
      <c r="AQ807" s="6"/>
    </row>
    <row r="808" spans="43:43" x14ac:dyDescent="0.25">
      <c r="AQ808" s="6"/>
    </row>
    <row r="809" spans="43:43" x14ac:dyDescent="0.25">
      <c r="AQ809" s="6"/>
    </row>
    <row r="810" spans="43:43" x14ac:dyDescent="0.25">
      <c r="AQ810" s="6"/>
    </row>
    <row r="811" spans="43:43" x14ac:dyDescent="0.25">
      <c r="AQ811" s="6"/>
    </row>
    <row r="812" spans="43:43" x14ac:dyDescent="0.25">
      <c r="AQ812" s="6"/>
    </row>
    <row r="813" spans="43:43" x14ac:dyDescent="0.25">
      <c r="AQ813" s="6"/>
    </row>
    <row r="814" spans="43:43" x14ac:dyDescent="0.25">
      <c r="AQ814" s="6"/>
    </row>
    <row r="815" spans="43:43" x14ac:dyDescent="0.25">
      <c r="AQ815" s="6"/>
    </row>
    <row r="816" spans="43:43" x14ac:dyDescent="0.25">
      <c r="AQ816" s="6"/>
    </row>
    <row r="817" spans="43:43" x14ac:dyDescent="0.25">
      <c r="AQ817" s="6"/>
    </row>
    <row r="818" spans="43:43" x14ac:dyDescent="0.25">
      <c r="AQ818" s="6"/>
    </row>
    <row r="819" spans="43:43" x14ac:dyDescent="0.25">
      <c r="AQ819" s="6"/>
    </row>
    <row r="820" spans="43:43" x14ac:dyDescent="0.25">
      <c r="AQ820" s="6"/>
    </row>
    <row r="821" spans="43:43" x14ac:dyDescent="0.25">
      <c r="AQ821" s="6"/>
    </row>
    <row r="822" spans="43:43" x14ac:dyDescent="0.25">
      <c r="AQ822" s="6"/>
    </row>
    <row r="823" spans="43:43" x14ac:dyDescent="0.25">
      <c r="AQ823" s="6"/>
    </row>
    <row r="824" spans="43:43" x14ac:dyDescent="0.25">
      <c r="AQ824" s="6"/>
    </row>
    <row r="825" spans="43:43" x14ac:dyDescent="0.25">
      <c r="AQ825" s="6"/>
    </row>
    <row r="826" spans="43:43" x14ac:dyDescent="0.25">
      <c r="AQ826" s="6"/>
    </row>
    <row r="827" spans="43:43" x14ac:dyDescent="0.25">
      <c r="AQ827" s="6"/>
    </row>
    <row r="828" spans="43:43" x14ac:dyDescent="0.25">
      <c r="AQ828" s="6"/>
    </row>
    <row r="829" spans="43:43" x14ac:dyDescent="0.25">
      <c r="AQ829" s="6"/>
    </row>
    <row r="830" spans="43:43" x14ac:dyDescent="0.25">
      <c r="AQ830" s="6"/>
    </row>
    <row r="831" spans="43:43" x14ac:dyDescent="0.25">
      <c r="AQ831" s="6"/>
    </row>
    <row r="832" spans="43:43" x14ac:dyDescent="0.25">
      <c r="AQ832" s="6"/>
    </row>
    <row r="833" spans="43:43" x14ac:dyDescent="0.25">
      <c r="AQ833" s="6"/>
    </row>
    <row r="834" spans="43:43" x14ac:dyDescent="0.25">
      <c r="AQ834" s="6"/>
    </row>
    <row r="835" spans="43:43" x14ac:dyDescent="0.25">
      <c r="AQ835" s="6"/>
    </row>
    <row r="836" spans="43:43" x14ac:dyDescent="0.25">
      <c r="AQ836" s="6"/>
    </row>
    <row r="837" spans="43:43" x14ac:dyDescent="0.25">
      <c r="AQ837" s="6"/>
    </row>
    <row r="838" spans="43:43" x14ac:dyDescent="0.25">
      <c r="AQ838" s="6"/>
    </row>
    <row r="839" spans="43:43" x14ac:dyDescent="0.25">
      <c r="AQ839" s="6"/>
    </row>
    <row r="840" spans="43:43" x14ac:dyDescent="0.25">
      <c r="AQ840" s="6"/>
    </row>
    <row r="841" spans="43:43" x14ac:dyDescent="0.25">
      <c r="AQ841" s="6"/>
    </row>
    <row r="842" spans="43:43" x14ac:dyDescent="0.25">
      <c r="AQ842" s="6"/>
    </row>
    <row r="843" spans="43:43" x14ac:dyDescent="0.25">
      <c r="AQ843" s="6"/>
    </row>
    <row r="844" spans="43:43" x14ac:dyDescent="0.25">
      <c r="AQ844" s="6"/>
    </row>
    <row r="845" spans="43:43" x14ac:dyDescent="0.25">
      <c r="AQ845" s="6"/>
    </row>
    <row r="846" spans="43:43" x14ac:dyDescent="0.25">
      <c r="AQ846" s="6"/>
    </row>
    <row r="847" spans="43:43" x14ac:dyDescent="0.25">
      <c r="AQ847" s="6"/>
    </row>
    <row r="848" spans="43:43" x14ac:dyDescent="0.25">
      <c r="AQ848" s="6"/>
    </row>
    <row r="849" spans="43:43" x14ac:dyDescent="0.25">
      <c r="AQ849" s="6"/>
    </row>
    <row r="850" spans="43:43" x14ac:dyDescent="0.25">
      <c r="AQ850" s="6"/>
    </row>
    <row r="851" spans="43:43" x14ac:dyDescent="0.25">
      <c r="AQ851" s="6"/>
    </row>
    <row r="852" spans="43:43" x14ac:dyDescent="0.25">
      <c r="AQ852" s="6"/>
    </row>
    <row r="853" spans="43:43" x14ac:dyDescent="0.25">
      <c r="AQ853" s="6"/>
    </row>
    <row r="854" spans="43:43" x14ac:dyDescent="0.25">
      <c r="AQ854" s="6"/>
    </row>
    <row r="855" spans="43:43" x14ac:dyDescent="0.25">
      <c r="AQ855" s="6"/>
    </row>
    <row r="856" spans="43:43" x14ac:dyDescent="0.25">
      <c r="AQ856" s="6"/>
    </row>
    <row r="857" spans="43:43" x14ac:dyDescent="0.25">
      <c r="AQ857" s="6"/>
    </row>
    <row r="858" spans="43:43" x14ac:dyDescent="0.25">
      <c r="AQ858" s="6"/>
    </row>
    <row r="859" spans="43:43" x14ac:dyDescent="0.25">
      <c r="AQ859" s="6"/>
    </row>
    <row r="860" spans="43:43" x14ac:dyDescent="0.25">
      <c r="AQ860" s="6"/>
    </row>
    <row r="861" spans="43:43" x14ac:dyDescent="0.25">
      <c r="AQ861" s="6"/>
    </row>
    <row r="862" spans="43:43" x14ac:dyDescent="0.25">
      <c r="AQ862" s="6"/>
    </row>
    <row r="863" spans="43:43" x14ac:dyDescent="0.25">
      <c r="AQ863" s="6"/>
    </row>
    <row r="864" spans="43:43" x14ac:dyDescent="0.25">
      <c r="AQ864" s="6"/>
    </row>
    <row r="865" spans="43:43" x14ac:dyDescent="0.25">
      <c r="AQ865" s="6"/>
    </row>
    <row r="866" spans="43:43" x14ac:dyDescent="0.25">
      <c r="AQ866" s="6"/>
    </row>
    <row r="867" spans="43:43" x14ac:dyDescent="0.25">
      <c r="AQ867" s="6"/>
    </row>
    <row r="868" spans="43:43" x14ac:dyDescent="0.25">
      <c r="AQ868" s="6"/>
    </row>
    <row r="869" spans="43:43" x14ac:dyDescent="0.25">
      <c r="AQ869" s="6"/>
    </row>
    <row r="870" spans="43:43" x14ac:dyDescent="0.25">
      <c r="AQ870" s="6"/>
    </row>
    <row r="871" spans="43:43" x14ac:dyDescent="0.25">
      <c r="AQ871" s="6"/>
    </row>
    <row r="872" spans="43:43" x14ac:dyDescent="0.25">
      <c r="AQ872" s="6"/>
    </row>
    <row r="873" spans="43:43" x14ac:dyDescent="0.25">
      <c r="AQ873" s="6"/>
    </row>
    <row r="874" spans="43:43" x14ac:dyDescent="0.25">
      <c r="AQ874" s="6"/>
    </row>
    <row r="875" spans="43:43" x14ac:dyDescent="0.25">
      <c r="AQ875" s="6"/>
    </row>
    <row r="876" spans="43:43" x14ac:dyDescent="0.25">
      <c r="AQ876" s="6"/>
    </row>
    <row r="877" spans="43:43" x14ac:dyDescent="0.25">
      <c r="AQ877" s="6"/>
    </row>
    <row r="878" spans="43:43" x14ac:dyDescent="0.25">
      <c r="AQ878" s="6"/>
    </row>
    <row r="879" spans="43:43" x14ac:dyDescent="0.25">
      <c r="AQ879" s="6"/>
    </row>
    <row r="880" spans="43:43" x14ac:dyDescent="0.25">
      <c r="AQ880" s="6"/>
    </row>
    <row r="881" spans="43:43" x14ac:dyDescent="0.25">
      <c r="AQ881" s="6"/>
    </row>
    <row r="882" spans="43:43" x14ac:dyDescent="0.25">
      <c r="AQ882" s="6"/>
    </row>
    <row r="883" spans="43:43" x14ac:dyDescent="0.25">
      <c r="AQ883" s="6"/>
    </row>
    <row r="884" spans="43:43" x14ac:dyDescent="0.25">
      <c r="AQ884" s="6"/>
    </row>
    <row r="885" spans="43:43" x14ac:dyDescent="0.25">
      <c r="AQ885" s="6"/>
    </row>
    <row r="886" spans="43:43" x14ac:dyDescent="0.25">
      <c r="AQ886" s="6"/>
    </row>
    <row r="887" spans="43:43" x14ac:dyDescent="0.25">
      <c r="AQ887" s="6"/>
    </row>
    <row r="888" spans="43:43" x14ac:dyDescent="0.25">
      <c r="AQ888" s="6"/>
    </row>
    <row r="889" spans="43:43" x14ac:dyDescent="0.25">
      <c r="AQ889" s="6"/>
    </row>
    <row r="890" spans="43:43" x14ac:dyDescent="0.25">
      <c r="AQ890" s="6"/>
    </row>
    <row r="891" spans="43:43" x14ac:dyDescent="0.25">
      <c r="AQ891" s="6"/>
    </row>
    <row r="892" spans="43:43" x14ac:dyDescent="0.25">
      <c r="AQ892" s="6"/>
    </row>
    <row r="893" spans="43:43" x14ac:dyDescent="0.25">
      <c r="AQ893" s="6"/>
    </row>
    <row r="894" spans="43:43" x14ac:dyDescent="0.25">
      <c r="AQ894" s="6"/>
    </row>
    <row r="895" spans="43:43" x14ac:dyDescent="0.25">
      <c r="AQ895" s="6"/>
    </row>
    <row r="896" spans="43:43" x14ac:dyDescent="0.25">
      <c r="AQ896" s="6"/>
    </row>
    <row r="897" spans="43:43" x14ac:dyDescent="0.25">
      <c r="AQ897" s="6"/>
    </row>
    <row r="898" spans="43:43" x14ac:dyDescent="0.25">
      <c r="AQ898" s="6"/>
    </row>
    <row r="899" spans="43:43" x14ac:dyDescent="0.25">
      <c r="AQ899" s="6"/>
    </row>
    <row r="900" spans="43:43" x14ac:dyDescent="0.25">
      <c r="AQ900" s="6"/>
    </row>
    <row r="901" spans="43:43" x14ac:dyDescent="0.25">
      <c r="AQ901" s="6"/>
    </row>
    <row r="902" spans="43:43" x14ac:dyDescent="0.25">
      <c r="AQ902" s="6"/>
    </row>
    <row r="903" spans="43:43" x14ac:dyDescent="0.25">
      <c r="AQ903" s="6"/>
    </row>
    <row r="904" spans="43:43" x14ac:dyDescent="0.25">
      <c r="AQ904" s="6"/>
    </row>
    <row r="905" spans="43:43" x14ac:dyDescent="0.25">
      <c r="AQ905" s="6"/>
    </row>
    <row r="906" spans="43:43" x14ac:dyDescent="0.25">
      <c r="AQ906" s="6"/>
    </row>
    <row r="907" spans="43:43" x14ac:dyDescent="0.25">
      <c r="AQ907" s="6"/>
    </row>
    <row r="908" spans="43:43" x14ac:dyDescent="0.25">
      <c r="AQ908" s="6"/>
    </row>
    <row r="909" spans="43:43" x14ac:dyDescent="0.25">
      <c r="AQ909" s="6"/>
    </row>
    <row r="910" spans="43:43" x14ac:dyDescent="0.25">
      <c r="AQ910" s="6"/>
    </row>
    <row r="911" spans="43:43" x14ac:dyDescent="0.25">
      <c r="AQ911" s="6"/>
    </row>
    <row r="912" spans="43:43" x14ac:dyDescent="0.25">
      <c r="AQ912" s="6"/>
    </row>
    <row r="913" spans="43:43" x14ac:dyDescent="0.25">
      <c r="AQ913" s="6"/>
    </row>
    <row r="914" spans="43:43" x14ac:dyDescent="0.25">
      <c r="AQ914" s="6"/>
    </row>
    <row r="915" spans="43:43" x14ac:dyDescent="0.25">
      <c r="AQ915" s="6"/>
    </row>
    <row r="916" spans="43:43" x14ac:dyDescent="0.25">
      <c r="AQ916" s="6"/>
    </row>
    <row r="917" spans="43:43" x14ac:dyDescent="0.25">
      <c r="AQ917" s="6"/>
    </row>
    <row r="918" spans="43:43" x14ac:dyDescent="0.25">
      <c r="AQ918" s="6"/>
    </row>
    <row r="919" spans="43:43" x14ac:dyDescent="0.25">
      <c r="AQ919" s="6"/>
    </row>
    <row r="920" spans="43:43" x14ac:dyDescent="0.25">
      <c r="AQ920" s="6"/>
    </row>
    <row r="921" spans="43:43" x14ac:dyDescent="0.25">
      <c r="AQ921" s="6"/>
    </row>
    <row r="922" spans="43:43" x14ac:dyDescent="0.25">
      <c r="AQ922" s="6"/>
    </row>
    <row r="923" spans="43:43" x14ac:dyDescent="0.25">
      <c r="AQ923" s="6"/>
    </row>
    <row r="924" spans="43:43" x14ac:dyDescent="0.25">
      <c r="AQ924" s="6"/>
    </row>
    <row r="925" spans="43:43" x14ac:dyDescent="0.25">
      <c r="AQ925" s="6"/>
    </row>
    <row r="926" spans="43:43" x14ac:dyDescent="0.25">
      <c r="AQ926" s="6"/>
    </row>
    <row r="927" spans="43:43" x14ac:dyDescent="0.25">
      <c r="AQ927" s="6"/>
    </row>
    <row r="928" spans="43:43" x14ac:dyDescent="0.25">
      <c r="AQ928" s="6"/>
    </row>
    <row r="929" spans="43:43" x14ac:dyDescent="0.25">
      <c r="AQ929" s="6"/>
    </row>
    <row r="930" spans="43:43" x14ac:dyDescent="0.25">
      <c r="AQ930" s="6"/>
    </row>
    <row r="931" spans="43:43" x14ac:dyDescent="0.25">
      <c r="AQ931" s="6"/>
    </row>
    <row r="932" spans="43:43" x14ac:dyDescent="0.25">
      <c r="AQ932" s="6"/>
    </row>
    <row r="933" spans="43:43" x14ac:dyDescent="0.25">
      <c r="AQ933" s="6"/>
    </row>
    <row r="934" spans="43:43" x14ac:dyDescent="0.25">
      <c r="AQ934" s="6"/>
    </row>
    <row r="935" spans="43:43" x14ac:dyDescent="0.25">
      <c r="AQ935" s="6"/>
    </row>
    <row r="936" spans="43:43" x14ac:dyDescent="0.25">
      <c r="AQ936" s="6"/>
    </row>
    <row r="937" spans="43:43" x14ac:dyDescent="0.25">
      <c r="AQ937" s="6"/>
    </row>
    <row r="938" spans="43:43" x14ac:dyDescent="0.25">
      <c r="AQ938" s="6"/>
    </row>
    <row r="939" spans="43:43" x14ac:dyDescent="0.25">
      <c r="AQ939" s="6"/>
    </row>
    <row r="940" spans="43:43" x14ac:dyDescent="0.25">
      <c r="AQ940" s="6"/>
    </row>
    <row r="941" spans="43:43" x14ac:dyDescent="0.25">
      <c r="AQ941" s="6"/>
    </row>
    <row r="942" spans="43:43" x14ac:dyDescent="0.25">
      <c r="AQ942" s="6"/>
    </row>
    <row r="943" spans="43:43" x14ac:dyDescent="0.25">
      <c r="AQ943" s="6"/>
    </row>
    <row r="944" spans="43:43" x14ac:dyDescent="0.25">
      <c r="AQ944" s="6"/>
    </row>
    <row r="945" spans="43:43" x14ac:dyDescent="0.25">
      <c r="AQ945" s="6"/>
    </row>
    <row r="946" spans="43:43" x14ac:dyDescent="0.25">
      <c r="AQ946" s="6"/>
    </row>
    <row r="947" spans="43:43" x14ac:dyDescent="0.25">
      <c r="AQ947" s="6"/>
    </row>
    <row r="948" spans="43:43" x14ac:dyDescent="0.25">
      <c r="AQ948" s="6"/>
    </row>
    <row r="949" spans="43:43" x14ac:dyDescent="0.25">
      <c r="AQ949" s="6"/>
    </row>
    <row r="950" spans="43:43" x14ac:dyDescent="0.25">
      <c r="AQ950" s="6"/>
    </row>
    <row r="951" spans="43:43" x14ac:dyDescent="0.25">
      <c r="AQ951" s="6"/>
    </row>
    <row r="952" spans="43:43" x14ac:dyDescent="0.25">
      <c r="AQ952" s="6"/>
    </row>
    <row r="953" spans="43:43" x14ac:dyDescent="0.25">
      <c r="AQ953" s="6"/>
    </row>
    <row r="954" spans="43:43" x14ac:dyDescent="0.25">
      <c r="AQ954" s="6"/>
    </row>
    <row r="955" spans="43:43" x14ac:dyDescent="0.25">
      <c r="AQ955" s="6"/>
    </row>
    <row r="956" spans="43:43" x14ac:dyDescent="0.25">
      <c r="AQ956" s="6"/>
    </row>
    <row r="957" spans="43:43" x14ac:dyDescent="0.25">
      <c r="AQ957" s="6"/>
    </row>
    <row r="958" spans="43:43" x14ac:dyDescent="0.25">
      <c r="AQ958" s="6"/>
    </row>
    <row r="959" spans="43:43" x14ac:dyDescent="0.25">
      <c r="AQ959" s="6"/>
    </row>
    <row r="960" spans="43:43" x14ac:dyDescent="0.25">
      <c r="AQ960" s="6"/>
    </row>
    <row r="961" spans="43:43" x14ac:dyDescent="0.25">
      <c r="AQ961" s="6"/>
    </row>
    <row r="962" spans="43:43" x14ac:dyDescent="0.25">
      <c r="AQ962" s="6"/>
    </row>
    <row r="963" spans="43:43" x14ac:dyDescent="0.25">
      <c r="AQ963" s="6"/>
    </row>
    <row r="964" spans="43:43" x14ac:dyDescent="0.25">
      <c r="AQ964" s="6"/>
    </row>
    <row r="965" spans="43:43" x14ac:dyDescent="0.25">
      <c r="AQ965" s="6"/>
    </row>
    <row r="966" spans="43:43" x14ac:dyDescent="0.25">
      <c r="AQ966" s="6"/>
    </row>
    <row r="967" spans="43:43" x14ac:dyDescent="0.25">
      <c r="AQ967" s="6"/>
    </row>
    <row r="968" spans="43:43" x14ac:dyDescent="0.25">
      <c r="AQ968" s="6"/>
    </row>
    <row r="969" spans="43:43" x14ac:dyDescent="0.25">
      <c r="AQ969" s="6"/>
    </row>
    <row r="970" spans="43:43" x14ac:dyDescent="0.25">
      <c r="AQ970" s="6"/>
    </row>
    <row r="971" spans="43:43" x14ac:dyDescent="0.25">
      <c r="AQ971" s="6"/>
    </row>
    <row r="972" spans="43:43" x14ac:dyDescent="0.25">
      <c r="AQ972" s="6"/>
    </row>
    <row r="973" spans="43:43" x14ac:dyDescent="0.25">
      <c r="AQ973" s="6"/>
    </row>
    <row r="974" spans="43:43" x14ac:dyDescent="0.25">
      <c r="AQ974" s="6"/>
    </row>
    <row r="975" spans="43:43" x14ac:dyDescent="0.25">
      <c r="AQ975" s="6"/>
    </row>
    <row r="976" spans="43:43" x14ac:dyDescent="0.25">
      <c r="AQ976" s="6"/>
    </row>
    <row r="977" spans="43:43" x14ac:dyDescent="0.25">
      <c r="AQ977" s="6"/>
    </row>
    <row r="978" spans="43:43" x14ac:dyDescent="0.25">
      <c r="AQ978" s="6"/>
    </row>
    <row r="979" spans="43:43" x14ac:dyDescent="0.25">
      <c r="AQ979" s="6"/>
    </row>
    <row r="980" spans="43:43" x14ac:dyDescent="0.25">
      <c r="AQ980" s="6"/>
    </row>
    <row r="981" spans="43:43" x14ac:dyDescent="0.25">
      <c r="AQ981" s="6"/>
    </row>
    <row r="982" spans="43:43" x14ac:dyDescent="0.25">
      <c r="AQ982" s="6"/>
    </row>
    <row r="983" spans="43:43" x14ac:dyDescent="0.25">
      <c r="AQ983" s="6"/>
    </row>
    <row r="984" spans="43:43" x14ac:dyDescent="0.25">
      <c r="AQ984" s="6"/>
    </row>
    <row r="985" spans="43:43" x14ac:dyDescent="0.25">
      <c r="AQ985" s="6"/>
    </row>
    <row r="986" spans="43:43" x14ac:dyDescent="0.25">
      <c r="AQ986" s="6"/>
    </row>
    <row r="987" spans="43:43" x14ac:dyDescent="0.25">
      <c r="AQ987" s="6"/>
    </row>
    <row r="988" spans="43:43" x14ac:dyDescent="0.25">
      <c r="AQ988" s="6"/>
    </row>
    <row r="989" spans="43:43" x14ac:dyDescent="0.25">
      <c r="AQ989" s="6"/>
    </row>
    <row r="990" spans="43:43" x14ac:dyDescent="0.25">
      <c r="AQ990" s="6"/>
    </row>
    <row r="991" spans="43:43" x14ac:dyDescent="0.25">
      <c r="AQ991" s="6"/>
    </row>
    <row r="992" spans="43:43" x14ac:dyDescent="0.25">
      <c r="AQ992" s="6"/>
    </row>
    <row r="993" spans="43:43" x14ac:dyDescent="0.25">
      <c r="AQ993" s="6"/>
    </row>
    <row r="994" spans="43:43" x14ac:dyDescent="0.25">
      <c r="AQ994" s="6"/>
    </row>
    <row r="995" spans="43:43" x14ac:dyDescent="0.25">
      <c r="AQ995" s="6"/>
    </row>
    <row r="996" spans="43:43" x14ac:dyDescent="0.25">
      <c r="AQ996" s="6"/>
    </row>
    <row r="997" spans="43:43" x14ac:dyDescent="0.25">
      <c r="AQ997" s="6"/>
    </row>
    <row r="998" spans="43:43" x14ac:dyDescent="0.25">
      <c r="AQ998" s="6"/>
    </row>
    <row r="999" spans="43:43" x14ac:dyDescent="0.25">
      <c r="AQ999" s="6"/>
    </row>
    <row r="1000" spans="43:43" x14ac:dyDescent="0.25">
      <c r="AQ1000" s="6"/>
    </row>
    <row r="1001" spans="43:43" x14ac:dyDescent="0.25">
      <c r="AQ1001" s="6"/>
    </row>
    <row r="1002" spans="43:43" x14ac:dyDescent="0.25">
      <c r="AQ1002" s="6"/>
    </row>
    <row r="1003" spans="43:43" x14ac:dyDescent="0.25">
      <c r="AQ1003" s="6"/>
    </row>
    <row r="1004" spans="43:43" x14ac:dyDescent="0.25">
      <c r="AQ1004" s="6"/>
    </row>
    <row r="1005" spans="43:43" x14ac:dyDescent="0.25">
      <c r="AQ1005" s="6"/>
    </row>
    <row r="1006" spans="43:43" x14ac:dyDescent="0.25">
      <c r="AQ1006" s="6"/>
    </row>
    <row r="1007" spans="43:43" x14ac:dyDescent="0.25">
      <c r="AQ1007" s="6"/>
    </row>
    <row r="1008" spans="43:43" x14ac:dyDescent="0.25">
      <c r="AQ1008" s="6"/>
    </row>
    <row r="1009" spans="43:43" x14ac:dyDescent="0.25">
      <c r="AQ1009" s="6"/>
    </row>
    <row r="1010" spans="43:43" x14ac:dyDescent="0.25">
      <c r="AQ1010" s="6"/>
    </row>
    <row r="1011" spans="43:43" x14ac:dyDescent="0.25">
      <c r="AQ1011" s="6"/>
    </row>
    <row r="1012" spans="43:43" x14ac:dyDescent="0.25">
      <c r="AQ1012" s="6"/>
    </row>
    <row r="1013" spans="43:43" x14ac:dyDescent="0.25">
      <c r="AQ1013" s="6"/>
    </row>
    <row r="1014" spans="43:43" x14ac:dyDescent="0.25">
      <c r="AQ1014" s="6"/>
    </row>
    <row r="1015" spans="43:43" x14ac:dyDescent="0.25">
      <c r="AQ1015" s="6"/>
    </row>
    <row r="1016" spans="43:43" x14ac:dyDescent="0.25">
      <c r="AQ1016" s="6"/>
    </row>
    <row r="1017" spans="43:43" x14ac:dyDescent="0.25">
      <c r="AQ1017" s="6"/>
    </row>
    <row r="1018" spans="43:43" x14ac:dyDescent="0.25">
      <c r="AQ1018" s="6"/>
    </row>
    <row r="1019" spans="43:43" x14ac:dyDescent="0.25">
      <c r="AQ1019" s="6"/>
    </row>
    <row r="1020" spans="43:43" x14ac:dyDescent="0.25">
      <c r="AQ1020" s="6"/>
    </row>
    <row r="1021" spans="43:43" x14ac:dyDescent="0.25">
      <c r="AQ1021" s="6"/>
    </row>
    <row r="1022" spans="43:43" x14ac:dyDescent="0.25">
      <c r="AQ1022" s="6"/>
    </row>
    <row r="1023" spans="43:43" x14ac:dyDescent="0.25">
      <c r="AQ1023" s="6"/>
    </row>
    <row r="1024" spans="43:43" x14ac:dyDescent="0.25">
      <c r="AQ1024" s="6"/>
    </row>
    <row r="1025" spans="43:43" x14ac:dyDescent="0.25">
      <c r="AQ1025" s="6"/>
    </row>
    <row r="1026" spans="43:43" x14ac:dyDescent="0.25">
      <c r="AQ1026" s="6"/>
    </row>
    <row r="1027" spans="43:43" x14ac:dyDescent="0.25">
      <c r="AQ1027" s="6"/>
    </row>
    <row r="1028" spans="43:43" x14ac:dyDescent="0.25">
      <c r="AQ1028" s="6"/>
    </row>
    <row r="1029" spans="43:43" x14ac:dyDescent="0.25">
      <c r="AQ1029" s="6"/>
    </row>
    <row r="1030" spans="43:43" x14ac:dyDescent="0.25">
      <c r="AQ1030" s="6"/>
    </row>
    <row r="1031" spans="43:43" x14ac:dyDescent="0.25">
      <c r="AQ1031" s="6"/>
    </row>
    <row r="1032" spans="43:43" x14ac:dyDescent="0.25">
      <c r="AQ1032" s="6"/>
    </row>
    <row r="1033" spans="43:43" x14ac:dyDescent="0.25">
      <c r="AQ1033" s="6"/>
    </row>
    <row r="1034" spans="43:43" x14ac:dyDescent="0.25">
      <c r="AQ1034" s="6"/>
    </row>
    <row r="1035" spans="43:43" x14ac:dyDescent="0.25">
      <c r="AQ1035" s="6"/>
    </row>
    <row r="1036" spans="43:43" x14ac:dyDescent="0.25">
      <c r="AQ1036" s="6"/>
    </row>
    <row r="1037" spans="43:43" x14ac:dyDescent="0.25">
      <c r="AQ1037" s="6"/>
    </row>
    <row r="1038" spans="43:43" x14ac:dyDescent="0.25">
      <c r="AQ1038" s="6"/>
    </row>
    <row r="1039" spans="43:43" x14ac:dyDescent="0.25">
      <c r="AQ1039" s="6"/>
    </row>
    <row r="1040" spans="43:43" x14ac:dyDescent="0.25">
      <c r="AQ1040" s="6"/>
    </row>
    <row r="1041" spans="43:43" x14ac:dyDescent="0.25">
      <c r="AQ1041" s="6"/>
    </row>
    <row r="1042" spans="43:43" x14ac:dyDescent="0.25">
      <c r="AQ1042" s="6"/>
    </row>
    <row r="1043" spans="43:43" x14ac:dyDescent="0.25">
      <c r="AQ1043" s="6"/>
    </row>
    <row r="1044" spans="43:43" x14ac:dyDescent="0.25">
      <c r="AQ1044" s="6"/>
    </row>
    <row r="1045" spans="43:43" x14ac:dyDescent="0.25">
      <c r="AQ1045" s="6"/>
    </row>
    <row r="1046" spans="43:43" x14ac:dyDescent="0.25">
      <c r="AQ1046" s="6"/>
    </row>
    <row r="1047" spans="43:43" x14ac:dyDescent="0.25">
      <c r="AQ1047" s="6"/>
    </row>
    <row r="1048" spans="43:43" x14ac:dyDescent="0.25">
      <c r="AQ1048" s="6"/>
    </row>
    <row r="1049" spans="43:43" x14ac:dyDescent="0.25">
      <c r="AQ1049" s="6"/>
    </row>
    <row r="1050" spans="43:43" x14ac:dyDescent="0.25">
      <c r="AQ1050" s="6"/>
    </row>
    <row r="1051" spans="43:43" x14ac:dyDescent="0.25">
      <c r="AQ1051" s="6"/>
    </row>
    <row r="1052" spans="43:43" x14ac:dyDescent="0.25">
      <c r="AQ1052" s="6"/>
    </row>
    <row r="1053" spans="43:43" x14ac:dyDescent="0.25">
      <c r="AQ1053" s="6"/>
    </row>
    <row r="1054" spans="43:43" x14ac:dyDescent="0.25">
      <c r="AQ1054" s="6"/>
    </row>
    <row r="1055" spans="43:43" x14ac:dyDescent="0.25">
      <c r="AQ1055" s="6"/>
    </row>
    <row r="1056" spans="43:43" x14ac:dyDescent="0.25">
      <c r="AQ1056" s="6"/>
    </row>
    <row r="1057" spans="43:43" x14ac:dyDescent="0.25">
      <c r="AQ1057" s="6"/>
    </row>
    <row r="1058" spans="43:43" x14ac:dyDescent="0.25">
      <c r="AQ1058" s="6"/>
    </row>
    <row r="1059" spans="43:43" x14ac:dyDescent="0.25">
      <c r="AQ1059" s="6"/>
    </row>
    <row r="1060" spans="43:43" x14ac:dyDescent="0.25">
      <c r="AQ1060" s="6"/>
    </row>
    <row r="1061" spans="43:43" x14ac:dyDescent="0.25">
      <c r="AQ1061" s="6"/>
    </row>
    <row r="1062" spans="43:43" x14ac:dyDescent="0.25">
      <c r="AQ1062" s="6"/>
    </row>
    <row r="1063" spans="43:43" x14ac:dyDescent="0.25">
      <c r="AQ1063" s="6"/>
    </row>
    <row r="1064" spans="43:43" x14ac:dyDescent="0.25">
      <c r="AQ1064" s="6"/>
    </row>
    <row r="1065" spans="43:43" x14ac:dyDescent="0.25">
      <c r="AQ1065" s="6"/>
    </row>
    <row r="1066" spans="43:43" x14ac:dyDescent="0.25">
      <c r="AQ1066" s="6"/>
    </row>
    <row r="1067" spans="43:43" x14ac:dyDescent="0.25">
      <c r="AQ1067" s="6"/>
    </row>
    <row r="1068" spans="43:43" x14ac:dyDescent="0.25">
      <c r="AQ1068" s="6"/>
    </row>
    <row r="1069" spans="43:43" x14ac:dyDescent="0.25">
      <c r="AQ1069" s="6"/>
    </row>
    <row r="1070" spans="43:43" x14ac:dyDescent="0.25">
      <c r="AQ1070" s="6"/>
    </row>
    <row r="1071" spans="43:43" x14ac:dyDescent="0.25">
      <c r="AQ1071" s="6"/>
    </row>
    <row r="1072" spans="43:43" x14ac:dyDescent="0.25">
      <c r="AQ1072" s="6"/>
    </row>
    <row r="1073" spans="43:43" x14ac:dyDescent="0.25">
      <c r="AQ1073" s="6"/>
    </row>
    <row r="1074" spans="43:43" x14ac:dyDescent="0.25">
      <c r="AQ1074" s="6"/>
    </row>
    <row r="1075" spans="43:43" x14ac:dyDescent="0.25">
      <c r="AQ1075" s="6"/>
    </row>
    <row r="1076" spans="43:43" x14ac:dyDescent="0.25">
      <c r="AQ1076" s="6"/>
    </row>
    <row r="1077" spans="43:43" x14ac:dyDescent="0.25">
      <c r="AQ1077" s="6"/>
    </row>
    <row r="1078" spans="43:43" x14ac:dyDescent="0.25">
      <c r="AQ1078" s="6"/>
    </row>
    <row r="1079" spans="43:43" x14ac:dyDescent="0.25">
      <c r="AQ1079" s="6"/>
    </row>
    <row r="1080" spans="43:43" x14ac:dyDescent="0.25">
      <c r="AQ1080" s="6"/>
    </row>
    <row r="1081" spans="43:43" x14ac:dyDescent="0.25">
      <c r="AQ1081" s="6"/>
    </row>
    <row r="1082" spans="43:43" x14ac:dyDescent="0.25">
      <c r="AQ1082" s="6"/>
    </row>
    <row r="1083" spans="43:43" x14ac:dyDescent="0.25">
      <c r="AQ1083" s="6"/>
    </row>
    <row r="1084" spans="43:43" x14ac:dyDescent="0.25">
      <c r="AQ1084" s="6"/>
    </row>
    <row r="1085" spans="43:43" x14ac:dyDescent="0.25">
      <c r="AQ1085" s="6"/>
    </row>
    <row r="1086" spans="43:43" x14ac:dyDescent="0.25">
      <c r="AQ1086" s="6"/>
    </row>
    <row r="1087" spans="43:43" x14ac:dyDescent="0.25">
      <c r="AQ1087" s="6"/>
    </row>
    <row r="1088" spans="43:43" x14ac:dyDescent="0.25">
      <c r="AQ1088" s="6"/>
    </row>
    <row r="1089" spans="43:43" x14ac:dyDescent="0.25">
      <c r="AQ1089" s="6"/>
    </row>
    <row r="1090" spans="43:43" x14ac:dyDescent="0.25">
      <c r="AQ1090" s="6"/>
    </row>
    <row r="1091" spans="43:43" x14ac:dyDescent="0.25">
      <c r="AQ1091" s="6"/>
    </row>
    <row r="1092" spans="43:43" x14ac:dyDescent="0.25">
      <c r="AQ1092" s="6"/>
    </row>
    <row r="1093" spans="43:43" x14ac:dyDescent="0.25">
      <c r="AQ1093" s="6"/>
    </row>
    <row r="1094" spans="43:43" x14ac:dyDescent="0.25">
      <c r="AQ1094" s="6"/>
    </row>
    <row r="1095" spans="43:43" x14ac:dyDescent="0.25">
      <c r="AQ1095" s="6"/>
    </row>
    <row r="1096" spans="43:43" x14ac:dyDescent="0.25">
      <c r="AQ1096" s="6"/>
    </row>
    <row r="1097" spans="43:43" x14ac:dyDescent="0.25">
      <c r="AQ1097" s="6"/>
    </row>
    <row r="1098" spans="43:43" x14ac:dyDescent="0.25">
      <c r="AQ1098" s="6"/>
    </row>
    <row r="1099" spans="43:43" x14ac:dyDescent="0.25">
      <c r="AQ1099" s="6"/>
    </row>
    <row r="1100" spans="43:43" x14ac:dyDescent="0.25">
      <c r="AQ1100" s="6"/>
    </row>
    <row r="1101" spans="43:43" x14ac:dyDescent="0.25">
      <c r="AQ1101" s="6"/>
    </row>
    <row r="1102" spans="43:43" x14ac:dyDescent="0.25">
      <c r="AQ1102" s="6"/>
    </row>
    <row r="1103" spans="43:43" x14ac:dyDescent="0.25">
      <c r="AQ1103" s="6"/>
    </row>
    <row r="1104" spans="43:43" x14ac:dyDescent="0.25">
      <c r="AQ1104" s="6"/>
    </row>
    <row r="1105" spans="43:43" x14ac:dyDescent="0.25">
      <c r="AQ1105" s="6"/>
    </row>
    <row r="1106" spans="43:43" x14ac:dyDescent="0.25">
      <c r="AQ1106" s="6"/>
    </row>
    <row r="1107" spans="43:43" x14ac:dyDescent="0.25">
      <c r="AQ1107" s="6"/>
    </row>
    <row r="1108" spans="43:43" x14ac:dyDescent="0.25">
      <c r="AQ1108" s="6"/>
    </row>
    <row r="1109" spans="43:43" x14ac:dyDescent="0.25">
      <c r="AQ1109" s="6"/>
    </row>
    <row r="1110" spans="43:43" x14ac:dyDescent="0.25">
      <c r="AQ1110" s="6"/>
    </row>
    <row r="1111" spans="43:43" x14ac:dyDescent="0.25">
      <c r="AQ1111" s="6"/>
    </row>
    <row r="1112" spans="43:43" x14ac:dyDescent="0.25">
      <c r="AQ1112" s="6"/>
    </row>
    <row r="1113" spans="43:43" x14ac:dyDescent="0.25">
      <c r="AQ1113" s="6"/>
    </row>
    <row r="1114" spans="43:43" x14ac:dyDescent="0.25">
      <c r="AQ1114" s="6"/>
    </row>
    <row r="1115" spans="43:43" x14ac:dyDescent="0.25">
      <c r="AQ1115" s="6"/>
    </row>
    <row r="1116" spans="43:43" x14ac:dyDescent="0.25">
      <c r="AQ1116" s="6"/>
    </row>
    <row r="1117" spans="43:43" x14ac:dyDescent="0.25">
      <c r="AQ1117" s="6"/>
    </row>
    <row r="1118" spans="43:43" x14ac:dyDescent="0.25">
      <c r="AQ1118" s="6"/>
    </row>
    <row r="1119" spans="43:43" x14ac:dyDescent="0.25">
      <c r="AQ1119" s="6"/>
    </row>
    <row r="1120" spans="43:43" x14ac:dyDescent="0.25">
      <c r="AQ1120" s="6"/>
    </row>
    <row r="1121" spans="43:43" x14ac:dyDescent="0.25">
      <c r="AQ1121" s="6"/>
    </row>
    <row r="1122" spans="43:43" x14ac:dyDescent="0.25">
      <c r="AQ1122" s="6"/>
    </row>
    <row r="1123" spans="43:43" x14ac:dyDescent="0.25">
      <c r="AQ1123" s="6"/>
    </row>
    <row r="1124" spans="43:43" x14ac:dyDescent="0.25">
      <c r="AQ1124" s="6"/>
    </row>
    <row r="1125" spans="43:43" x14ac:dyDescent="0.25">
      <c r="AQ1125" s="6"/>
    </row>
    <row r="1126" spans="43:43" x14ac:dyDescent="0.25">
      <c r="AQ1126" s="6"/>
    </row>
    <row r="1127" spans="43:43" x14ac:dyDescent="0.25">
      <c r="AQ1127" s="6"/>
    </row>
    <row r="1128" spans="43:43" x14ac:dyDescent="0.25">
      <c r="AQ1128" s="6"/>
    </row>
    <row r="1129" spans="43:43" x14ac:dyDescent="0.25">
      <c r="AQ1129" s="6"/>
    </row>
    <row r="1130" spans="43:43" x14ac:dyDescent="0.25">
      <c r="AQ1130" s="6"/>
    </row>
    <row r="1131" spans="43:43" x14ac:dyDescent="0.25">
      <c r="AQ1131" s="6"/>
    </row>
    <row r="1132" spans="43:43" x14ac:dyDescent="0.25">
      <c r="AQ1132" s="6"/>
    </row>
    <row r="1133" spans="43:43" x14ac:dyDescent="0.25">
      <c r="AQ1133" s="6"/>
    </row>
    <row r="1134" spans="43:43" x14ac:dyDescent="0.25">
      <c r="AQ1134" s="6"/>
    </row>
    <row r="1135" spans="43:43" x14ac:dyDescent="0.25">
      <c r="AQ1135" s="6"/>
    </row>
    <row r="1136" spans="43:43" x14ac:dyDescent="0.25">
      <c r="AQ1136" s="6"/>
    </row>
    <row r="1137" spans="43:43" x14ac:dyDescent="0.25">
      <c r="AQ1137" s="6"/>
    </row>
    <row r="1138" spans="43:43" x14ac:dyDescent="0.25">
      <c r="AQ1138" s="6"/>
    </row>
    <row r="1139" spans="43:43" x14ac:dyDescent="0.25">
      <c r="AQ1139" s="6"/>
    </row>
    <row r="1140" spans="43:43" x14ac:dyDescent="0.25">
      <c r="AQ1140" s="6"/>
    </row>
    <row r="1141" spans="43:43" x14ac:dyDescent="0.25">
      <c r="AQ1141" s="6"/>
    </row>
    <row r="1142" spans="43:43" x14ac:dyDescent="0.25">
      <c r="AQ1142" s="6"/>
    </row>
    <row r="1143" spans="43:43" x14ac:dyDescent="0.25">
      <c r="AQ1143" s="6"/>
    </row>
    <row r="1144" spans="43:43" x14ac:dyDescent="0.25">
      <c r="AQ1144" s="6"/>
    </row>
    <row r="1145" spans="43:43" x14ac:dyDescent="0.25">
      <c r="AQ1145" s="6"/>
    </row>
    <row r="1146" spans="43:43" x14ac:dyDescent="0.25">
      <c r="AQ1146" s="6"/>
    </row>
    <row r="1147" spans="43:43" x14ac:dyDescent="0.25">
      <c r="AQ1147" s="6"/>
    </row>
    <row r="1148" spans="43:43" x14ac:dyDescent="0.25">
      <c r="AQ1148" s="6"/>
    </row>
    <row r="1149" spans="43:43" x14ac:dyDescent="0.25">
      <c r="AQ1149" s="6"/>
    </row>
    <row r="1150" spans="43:43" x14ac:dyDescent="0.25">
      <c r="AQ1150" s="6"/>
    </row>
    <row r="1151" spans="43:43" x14ac:dyDescent="0.25">
      <c r="AQ1151" s="6"/>
    </row>
    <row r="1152" spans="43:43" x14ac:dyDescent="0.25">
      <c r="AQ1152" s="6"/>
    </row>
    <row r="1153" spans="43:43" x14ac:dyDescent="0.25">
      <c r="AQ1153" s="6"/>
    </row>
    <row r="1154" spans="43:43" x14ac:dyDescent="0.25">
      <c r="AQ1154" s="6"/>
    </row>
    <row r="1155" spans="43:43" x14ac:dyDescent="0.25">
      <c r="AQ1155" s="6"/>
    </row>
    <row r="1156" spans="43:43" x14ac:dyDescent="0.25">
      <c r="AQ1156" s="6"/>
    </row>
    <row r="1157" spans="43:43" x14ac:dyDescent="0.25">
      <c r="AQ1157" s="6"/>
    </row>
    <row r="1158" spans="43:43" x14ac:dyDescent="0.25">
      <c r="AQ1158" s="6"/>
    </row>
    <row r="1159" spans="43:43" x14ac:dyDescent="0.25">
      <c r="AQ1159" s="6"/>
    </row>
    <row r="1160" spans="43:43" x14ac:dyDescent="0.25">
      <c r="AQ1160" s="6"/>
    </row>
    <row r="1161" spans="43:43" x14ac:dyDescent="0.25">
      <c r="AQ1161" s="6"/>
    </row>
    <row r="1162" spans="43:43" x14ac:dyDescent="0.25">
      <c r="AQ1162" s="6"/>
    </row>
    <row r="1163" spans="43:43" x14ac:dyDescent="0.25">
      <c r="AQ1163" s="6"/>
    </row>
    <row r="1164" spans="43:43" x14ac:dyDescent="0.25">
      <c r="AQ1164" s="6"/>
    </row>
    <row r="1165" spans="43:43" x14ac:dyDescent="0.25">
      <c r="AQ1165" s="6"/>
    </row>
    <row r="1166" spans="43:43" x14ac:dyDescent="0.25">
      <c r="AQ1166" s="6"/>
    </row>
    <row r="1167" spans="43:43" x14ac:dyDescent="0.25">
      <c r="AQ1167" s="6"/>
    </row>
    <row r="1168" spans="43:43" x14ac:dyDescent="0.25">
      <c r="AQ1168" s="6"/>
    </row>
    <row r="1169" spans="43:43" x14ac:dyDescent="0.25">
      <c r="AQ1169" s="6"/>
    </row>
    <row r="1170" spans="43:43" x14ac:dyDescent="0.25">
      <c r="AQ1170" s="6"/>
    </row>
    <row r="1171" spans="43:43" x14ac:dyDescent="0.25">
      <c r="AQ1171" s="6"/>
    </row>
    <row r="1172" spans="43:43" x14ac:dyDescent="0.25">
      <c r="AQ1172" s="6"/>
    </row>
    <row r="1173" spans="43:43" x14ac:dyDescent="0.25">
      <c r="AQ1173" s="6"/>
    </row>
    <row r="1174" spans="43:43" x14ac:dyDescent="0.25">
      <c r="AQ1174" s="6"/>
    </row>
    <row r="1175" spans="43:43" x14ac:dyDescent="0.25">
      <c r="AQ1175" s="6"/>
    </row>
    <row r="1176" spans="43:43" x14ac:dyDescent="0.25">
      <c r="AQ1176" s="6"/>
    </row>
    <row r="1177" spans="43:43" x14ac:dyDescent="0.25">
      <c r="AQ1177" s="6"/>
    </row>
    <row r="1178" spans="43:43" x14ac:dyDescent="0.25">
      <c r="AQ1178" s="6"/>
    </row>
    <row r="1179" spans="43:43" x14ac:dyDescent="0.25">
      <c r="AQ1179" s="6"/>
    </row>
    <row r="1180" spans="43:43" x14ac:dyDescent="0.25">
      <c r="AQ1180" s="6"/>
    </row>
    <row r="1181" spans="43:43" x14ac:dyDescent="0.25">
      <c r="AQ1181" s="6"/>
    </row>
    <row r="1182" spans="43:43" x14ac:dyDescent="0.25">
      <c r="AQ1182" s="6"/>
    </row>
    <row r="1183" spans="43:43" x14ac:dyDescent="0.25">
      <c r="AQ1183" s="6"/>
    </row>
    <row r="1184" spans="43:43" x14ac:dyDescent="0.25">
      <c r="AQ1184" s="6"/>
    </row>
    <row r="1185" spans="43:43" x14ac:dyDescent="0.25">
      <c r="AQ1185" s="6"/>
    </row>
    <row r="1186" spans="43:43" x14ac:dyDescent="0.25">
      <c r="AQ1186" s="6"/>
    </row>
    <row r="1187" spans="43:43" x14ac:dyDescent="0.25">
      <c r="AQ1187" s="6"/>
    </row>
    <row r="1188" spans="43:43" x14ac:dyDescent="0.25">
      <c r="AQ1188" s="6"/>
    </row>
    <row r="1189" spans="43:43" x14ac:dyDescent="0.25">
      <c r="AQ1189" s="6"/>
    </row>
    <row r="1190" spans="43:43" x14ac:dyDescent="0.25">
      <c r="AQ1190" s="6"/>
    </row>
    <row r="1191" spans="43:43" x14ac:dyDescent="0.25">
      <c r="AQ1191" s="6"/>
    </row>
    <row r="1192" spans="43:43" x14ac:dyDescent="0.25">
      <c r="AQ1192" s="6"/>
    </row>
    <row r="1193" spans="43:43" x14ac:dyDescent="0.25">
      <c r="AQ1193" s="6"/>
    </row>
    <row r="1194" spans="43:43" x14ac:dyDescent="0.25">
      <c r="AQ1194" s="6"/>
    </row>
    <row r="1195" spans="43:43" x14ac:dyDescent="0.25">
      <c r="AQ1195" s="6"/>
    </row>
    <row r="1196" spans="43:43" x14ac:dyDescent="0.25">
      <c r="AQ1196" s="6"/>
    </row>
    <row r="1197" spans="43:43" x14ac:dyDescent="0.25">
      <c r="AQ1197" s="6"/>
    </row>
    <row r="1198" spans="43:43" x14ac:dyDescent="0.25">
      <c r="AQ1198" s="6"/>
    </row>
    <row r="1199" spans="43:43" x14ac:dyDescent="0.25">
      <c r="AQ1199" s="6"/>
    </row>
    <row r="1200" spans="43:43" x14ac:dyDescent="0.25">
      <c r="AQ1200" s="6"/>
    </row>
    <row r="1201" spans="43:43" x14ac:dyDescent="0.25">
      <c r="AQ1201" s="6"/>
    </row>
    <row r="1202" spans="43:43" x14ac:dyDescent="0.25">
      <c r="AQ1202" s="6"/>
    </row>
    <row r="1203" spans="43:43" x14ac:dyDescent="0.25">
      <c r="AQ1203" s="6"/>
    </row>
    <row r="1204" spans="43:43" x14ac:dyDescent="0.25">
      <c r="AQ1204" s="6"/>
    </row>
    <row r="1205" spans="43:43" x14ac:dyDescent="0.25">
      <c r="AQ1205" s="6"/>
    </row>
    <row r="1206" spans="43:43" x14ac:dyDescent="0.25">
      <c r="AQ1206" s="6"/>
    </row>
    <row r="1207" spans="43:43" x14ac:dyDescent="0.25">
      <c r="AQ1207" s="6"/>
    </row>
    <row r="1208" spans="43:43" x14ac:dyDescent="0.25">
      <c r="AQ1208" s="6"/>
    </row>
    <row r="1209" spans="43:43" x14ac:dyDescent="0.25">
      <c r="AQ1209" s="6"/>
    </row>
    <row r="1210" spans="43:43" x14ac:dyDescent="0.25">
      <c r="AQ1210" s="6"/>
    </row>
    <row r="1211" spans="43:43" x14ac:dyDescent="0.25">
      <c r="AQ1211" s="6"/>
    </row>
    <row r="1212" spans="43:43" x14ac:dyDescent="0.25">
      <c r="AQ1212" s="6"/>
    </row>
    <row r="1213" spans="43:43" x14ac:dyDescent="0.25">
      <c r="AQ1213" s="6"/>
    </row>
    <row r="1214" spans="43:43" x14ac:dyDescent="0.25">
      <c r="AQ1214" s="6"/>
    </row>
    <row r="1215" spans="43:43" x14ac:dyDescent="0.25">
      <c r="AQ1215" s="6"/>
    </row>
    <row r="1216" spans="43:43" x14ac:dyDescent="0.25">
      <c r="AQ1216" s="6"/>
    </row>
    <row r="1217" spans="43:43" x14ac:dyDescent="0.25">
      <c r="AQ1217" s="6"/>
    </row>
    <row r="1218" spans="43:43" x14ac:dyDescent="0.25">
      <c r="AQ1218" s="6"/>
    </row>
    <row r="1219" spans="43:43" x14ac:dyDescent="0.25">
      <c r="AQ1219" s="6"/>
    </row>
    <row r="1220" spans="43:43" x14ac:dyDescent="0.25">
      <c r="AQ1220" s="6"/>
    </row>
    <row r="1221" spans="43:43" x14ac:dyDescent="0.25">
      <c r="AQ1221" s="6"/>
    </row>
    <row r="1222" spans="43:43" x14ac:dyDescent="0.25">
      <c r="AQ1222" s="6"/>
    </row>
    <row r="1223" spans="43:43" x14ac:dyDescent="0.25">
      <c r="AQ1223" s="6"/>
    </row>
    <row r="1224" spans="43:43" x14ac:dyDescent="0.25">
      <c r="AQ1224" s="6"/>
    </row>
    <row r="1225" spans="43:43" x14ac:dyDescent="0.25">
      <c r="AQ1225" s="6"/>
    </row>
    <row r="1226" spans="43:43" x14ac:dyDescent="0.25">
      <c r="AQ1226" s="6"/>
    </row>
    <row r="1227" spans="43:43" x14ac:dyDescent="0.25">
      <c r="AQ1227" s="6"/>
    </row>
    <row r="1228" spans="43:43" x14ac:dyDescent="0.25">
      <c r="AQ1228" s="6"/>
    </row>
    <row r="1229" spans="43:43" x14ac:dyDescent="0.25">
      <c r="AQ1229" s="6"/>
    </row>
    <row r="1230" spans="43:43" x14ac:dyDescent="0.25">
      <c r="AQ1230" s="6"/>
    </row>
    <row r="1231" spans="43:43" x14ac:dyDescent="0.25">
      <c r="AQ1231" s="6"/>
    </row>
    <row r="1232" spans="43:43" x14ac:dyDescent="0.25">
      <c r="AQ1232" s="6"/>
    </row>
    <row r="1233" spans="43:43" x14ac:dyDescent="0.25">
      <c r="AQ1233" s="6"/>
    </row>
    <row r="1234" spans="43:43" x14ac:dyDescent="0.25">
      <c r="AQ1234" s="6"/>
    </row>
    <row r="1235" spans="43:43" x14ac:dyDescent="0.25">
      <c r="AQ1235" s="6"/>
    </row>
    <row r="1236" spans="43:43" x14ac:dyDescent="0.25">
      <c r="AQ1236" s="6"/>
    </row>
    <row r="1237" spans="43:43" x14ac:dyDescent="0.25">
      <c r="AQ1237" s="6"/>
    </row>
    <row r="1238" spans="43:43" x14ac:dyDescent="0.25">
      <c r="AQ1238" s="6"/>
    </row>
    <row r="1239" spans="43:43" x14ac:dyDescent="0.25">
      <c r="AQ1239" s="6"/>
    </row>
    <row r="1240" spans="43:43" x14ac:dyDescent="0.25">
      <c r="AQ1240" s="6"/>
    </row>
    <row r="1241" spans="43:43" x14ac:dyDescent="0.25">
      <c r="AQ1241" s="6"/>
    </row>
    <row r="1242" spans="43:43" x14ac:dyDescent="0.25">
      <c r="AQ1242" s="6"/>
    </row>
    <row r="1243" spans="43:43" x14ac:dyDescent="0.25">
      <c r="AQ1243" s="6"/>
    </row>
    <row r="1244" spans="43:43" x14ac:dyDescent="0.25">
      <c r="AQ1244" s="6"/>
    </row>
    <row r="1245" spans="43:43" x14ac:dyDescent="0.25">
      <c r="AQ1245" s="6"/>
    </row>
    <row r="1246" spans="43:43" x14ac:dyDescent="0.25">
      <c r="AQ1246" s="6"/>
    </row>
    <row r="1247" spans="43:43" x14ac:dyDescent="0.25">
      <c r="AQ1247" s="6"/>
    </row>
    <row r="1248" spans="43:43" x14ac:dyDescent="0.25">
      <c r="AQ1248" s="6"/>
    </row>
    <row r="1249" spans="43:43" x14ac:dyDescent="0.25">
      <c r="AQ1249" s="6"/>
    </row>
    <row r="1250" spans="43:43" x14ac:dyDescent="0.25">
      <c r="AQ1250" s="6"/>
    </row>
    <row r="1251" spans="43:43" x14ac:dyDescent="0.25">
      <c r="AQ1251" s="6"/>
    </row>
    <row r="1252" spans="43:43" x14ac:dyDescent="0.25">
      <c r="AQ1252" s="6"/>
    </row>
    <row r="1253" spans="43:43" x14ac:dyDescent="0.25">
      <c r="AQ1253" s="6"/>
    </row>
    <row r="1254" spans="43:43" x14ac:dyDescent="0.25">
      <c r="AQ1254" s="6"/>
    </row>
    <row r="1255" spans="43:43" x14ac:dyDescent="0.25">
      <c r="AQ1255" s="6"/>
    </row>
    <row r="1256" spans="43:43" x14ac:dyDescent="0.25">
      <c r="AQ1256" s="6"/>
    </row>
    <row r="1257" spans="43:43" x14ac:dyDescent="0.25">
      <c r="AQ1257" s="6"/>
    </row>
    <row r="1258" spans="43:43" x14ac:dyDescent="0.25">
      <c r="AQ1258" s="6"/>
    </row>
    <row r="1259" spans="43:43" x14ac:dyDescent="0.25">
      <c r="AQ1259" s="6"/>
    </row>
    <row r="1260" spans="43:43" x14ac:dyDescent="0.25">
      <c r="AQ1260" s="6"/>
    </row>
    <row r="1261" spans="43:43" x14ac:dyDescent="0.25">
      <c r="AQ1261" s="6"/>
    </row>
    <row r="1262" spans="43:43" x14ac:dyDescent="0.25">
      <c r="AQ1262" s="6"/>
    </row>
    <row r="1263" spans="43:43" x14ac:dyDescent="0.25">
      <c r="AQ1263" s="6"/>
    </row>
    <row r="1264" spans="43:43" x14ac:dyDescent="0.25">
      <c r="AQ1264" s="6"/>
    </row>
    <row r="1265" spans="43:43" x14ac:dyDescent="0.25">
      <c r="AQ1265" s="6"/>
    </row>
    <row r="1266" spans="43:43" x14ac:dyDescent="0.25">
      <c r="AQ1266" s="6"/>
    </row>
    <row r="1267" spans="43:43" x14ac:dyDescent="0.25">
      <c r="AQ1267" s="6"/>
    </row>
    <row r="1268" spans="43:43" x14ac:dyDescent="0.25">
      <c r="AQ1268" s="6"/>
    </row>
    <row r="1269" spans="43:43" x14ac:dyDescent="0.25">
      <c r="AQ1269" s="6"/>
    </row>
    <row r="1270" spans="43:43" x14ac:dyDescent="0.25">
      <c r="AQ1270" s="6"/>
    </row>
    <row r="1271" spans="43:43" x14ac:dyDescent="0.25">
      <c r="AQ1271" s="6"/>
    </row>
    <row r="1272" spans="43:43" x14ac:dyDescent="0.25">
      <c r="AQ1272" s="6"/>
    </row>
    <row r="1273" spans="43:43" x14ac:dyDescent="0.25">
      <c r="AQ1273" s="6"/>
    </row>
    <row r="1274" spans="43:43" x14ac:dyDescent="0.25">
      <c r="AQ1274" s="6"/>
    </row>
    <row r="1275" spans="43:43" x14ac:dyDescent="0.25">
      <c r="AQ1275" s="6"/>
    </row>
    <row r="1276" spans="43:43" x14ac:dyDescent="0.25">
      <c r="AQ1276" s="6"/>
    </row>
    <row r="1277" spans="43:43" x14ac:dyDescent="0.25">
      <c r="AQ1277" s="6"/>
    </row>
    <row r="1278" spans="43:43" x14ac:dyDescent="0.25">
      <c r="AQ1278" s="6"/>
    </row>
    <row r="1279" spans="43:43" x14ac:dyDescent="0.25">
      <c r="AQ1279" s="6"/>
    </row>
    <row r="1280" spans="43:43" x14ac:dyDescent="0.25">
      <c r="AQ1280" s="6"/>
    </row>
    <row r="1281" spans="43:43" x14ac:dyDescent="0.25">
      <c r="AQ1281" s="6"/>
    </row>
    <row r="1282" spans="43:43" x14ac:dyDescent="0.25">
      <c r="AQ1282" s="6"/>
    </row>
    <row r="1283" spans="43:43" x14ac:dyDescent="0.25">
      <c r="AQ1283" s="6"/>
    </row>
    <row r="1284" spans="43:43" x14ac:dyDescent="0.25">
      <c r="AQ1284" s="6"/>
    </row>
    <row r="1285" spans="43:43" x14ac:dyDescent="0.25">
      <c r="AQ1285" s="6"/>
    </row>
    <row r="1286" spans="43:43" x14ac:dyDescent="0.25">
      <c r="AQ1286" s="6"/>
    </row>
    <row r="1287" spans="43:43" x14ac:dyDescent="0.25">
      <c r="AQ1287" s="6"/>
    </row>
    <row r="1288" spans="43:43" x14ac:dyDescent="0.25">
      <c r="AQ1288" s="6"/>
    </row>
    <row r="1289" spans="43:43" x14ac:dyDescent="0.25">
      <c r="AQ1289" s="6"/>
    </row>
    <row r="1290" spans="43:43" x14ac:dyDescent="0.25">
      <c r="AQ1290" s="6"/>
    </row>
    <row r="1291" spans="43:43" x14ac:dyDescent="0.25">
      <c r="AQ1291" s="6"/>
    </row>
    <row r="1292" spans="43:43" x14ac:dyDescent="0.25">
      <c r="AQ1292" s="6"/>
    </row>
    <row r="1293" spans="43:43" x14ac:dyDescent="0.25">
      <c r="AQ1293" s="6"/>
    </row>
    <row r="1294" spans="43:43" x14ac:dyDescent="0.25">
      <c r="AQ1294" s="6"/>
    </row>
    <row r="1295" spans="43:43" x14ac:dyDescent="0.25">
      <c r="AQ1295" s="6"/>
    </row>
    <row r="1296" spans="43:43" x14ac:dyDescent="0.25">
      <c r="AQ1296" s="6"/>
    </row>
    <row r="1297" spans="43:43" x14ac:dyDescent="0.25">
      <c r="AQ1297" s="6"/>
    </row>
    <row r="1298" spans="43:43" x14ac:dyDescent="0.25">
      <c r="AQ1298" s="6"/>
    </row>
    <row r="1299" spans="43:43" x14ac:dyDescent="0.25">
      <c r="AQ1299" s="6"/>
    </row>
    <row r="1300" spans="43:43" x14ac:dyDescent="0.25">
      <c r="AQ1300" s="6"/>
    </row>
    <row r="1301" spans="43:43" x14ac:dyDescent="0.25">
      <c r="AQ1301" s="6"/>
    </row>
    <row r="1302" spans="43:43" x14ac:dyDescent="0.25">
      <c r="AQ1302" s="6"/>
    </row>
    <row r="1303" spans="43:43" x14ac:dyDescent="0.25">
      <c r="AQ1303" s="6"/>
    </row>
    <row r="1304" spans="43:43" x14ac:dyDescent="0.25">
      <c r="AQ1304" s="6"/>
    </row>
    <row r="1305" spans="43:43" x14ac:dyDescent="0.25">
      <c r="AQ1305" s="6"/>
    </row>
    <row r="1306" spans="43:43" x14ac:dyDescent="0.25">
      <c r="AQ1306" s="6"/>
    </row>
    <row r="1307" spans="43:43" x14ac:dyDescent="0.25">
      <c r="AQ1307" s="6"/>
    </row>
    <row r="1308" spans="43:43" x14ac:dyDescent="0.25">
      <c r="AQ1308" s="6"/>
    </row>
    <row r="1309" spans="43:43" x14ac:dyDescent="0.25">
      <c r="AQ1309" s="6"/>
    </row>
    <row r="1310" spans="43:43" x14ac:dyDescent="0.25">
      <c r="AQ1310" s="6"/>
    </row>
    <row r="1311" spans="43:43" x14ac:dyDescent="0.25">
      <c r="AQ1311" s="6"/>
    </row>
    <row r="1312" spans="43:43" x14ac:dyDescent="0.25">
      <c r="AQ1312" s="6"/>
    </row>
    <row r="1313" spans="43:43" x14ac:dyDescent="0.25">
      <c r="AQ1313" s="6"/>
    </row>
    <row r="1314" spans="43:43" x14ac:dyDescent="0.25">
      <c r="AQ1314" s="6"/>
    </row>
    <row r="1315" spans="43:43" x14ac:dyDescent="0.25">
      <c r="AQ1315" s="6"/>
    </row>
    <row r="1316" spans="43:43" x14ac:dyDescent="0.25">
      <c r="AQ1316" s="6"/>
    </row>
    <row r="1317" spans="43:43" x14ac:dyDescent="0.25">
      <c r="AQ1317" s="6"/>
    </row>
    <row r="1318" spans="43:43" x14ac:dyDescent="0.25">
      <c r="AQ1318" s="6"/>
    </row>
    <row r="1319" spans="43:43" x14ac:dyDescent="0.25">
      <c r="AQ1319" s="6"/>
    </row>
    <row r="1320" spans="43:43" x14ac:dyDescent="0.25">
      <c r="AQ1320" s="6"/>
    </row>
    <row r="1321" spans="43:43" x14ac:dyDescent="0.25">
      <c r="AQ1321" s="6"/>
    </row>
    <row r="1322" spans="43:43" x14ac:dyDescent="0.25">
      <c r="AQ1322" s="6"/>
    </row>
    <row r="1323" spans="43:43" x14ac:dyDescent="0.25">
      <c r="AQ1323" s="6"/>
    </row>
    <row r="1324" spans="43:43" x14ac:dyDescent="0.25">
      <c r="AQ1324" s="6"/>
    </row>
    <row r="1325" spans="43:43" x14ac:dyDescent="0.25">
      <c r="AQ1325" s="6"/>
    </row>
    <row r="1326" spans="43:43" x14ac:dyDescent="0.25">
      <c r="AQ1326" s="6"/>
    </row>
    <row r="1327" spans="43:43" x14ac:dyDescent="0.25">
      <c r="AQ1327" s="6"/>
    </row>
    <row r="1328" spans="43:43" x14ac:dyDescent="0.25">
      <c r="AQ1328" s="6"/>
    </row>
    <row r="1329" spans="43:43" x14ac:dyDescent="0.25">
      <c r="AQ1329" s="6"/>
    </row>
    <row r="1330" spans="43:43" x14ac:dyDescent="0.25">
      <c r="AQ1330" s="6"/>
    </row>
    <row r="1331" spans="43:43" x14ac:dyDescent="0.25">
      <c r="AQ1331" s="6"/>
    </row>
    <row r="1332" spans="43:43" x14ac:dyDescent="0.25">
      <c r="AQ1332" s="6"/>
    </row>
    <row r="1333" spans="43:43" x14ac:dyDescent="0.25">
      <c r="AQ1333" s="6"/>
    </row>
    <row r="1334" spans="43:43" x14ac:dyDescent="0.25">
      <c r="AQ1334" s="6"/>
    </row>
    <row r="1335" spans="43:43" x14ac:dyDescent="0.25">
      <c r="AQ1335" s="6"/>
    </row>
    <row r="1336" spans="43:43" x14ac:dyDescent="0.25">
      <c r="AQ1336" s="6"/>
    </row>
    <row r="1337" spans="43:43" x14ac:dyDescent="0.25">
      <c r="AQ1337" s="6"/>
    </row>
    <row r="1338" spans="43:43" x14ac:dyDescent="0.25">
      <c r="AQ1338" s="6"/>
    </row>
    <row r="1339" spans="43:43" x14ac:dyDescent="0.25">
      <c r="AQ1339" s="6"/>
    </row>
    <row r="1340" spans="43:43" x14ac:dyDescent="0.25">
      <c r="AQ1340" s="6"/>
    </row>
    <row r="1341" spans="43:43" x14ac:dyDescent="0.25">
      <c r="AQ1341" s="6"/>
    </row>
    <row r="1342" spans="43:43" x14ac:dyDescent="0.25">
      <c r="AQ1342" s="6"/>
    </row>
    <row r="1343" spans="43:43" x14ac:dyDescent="0.25">
      <c r="AQ1343" s="6"/>
    </row>
    <row r="1344" spans="43:43" x14ac:dyDescent="0.25">
      <c r="AQ1344" s="6"/>
    </row>
    <row r="1345" spans="43:43" x14ac:dyDescent="0.25">
      <c r="AQ1345" s="6"/>
    </row>
    <row r="1346" spans="43:43" x14ac:dyDescent="0.25">
      <c r="AQ1346" s="6"/>
    </row>
    <row r="1347" spans="43:43" x14ac:dyDescent="0.25">
      <c r="AQ1347" s="6"/>
    </row>
    <row r="1348" spans="43:43" x14ac:dyDescent="0.25">
      <c r="AQ1348" s="6"/>
    </row>
    <row r="1349" spans="43:43" x14ac:dyDescent="0.25">
      <c r="AQ1349" s="6"/>
    </row>
    <row r="1350" spans="43:43" x14ac:dyDescent="0.25">
      <c r="AQ1350" s="6"/>
    </row>
    <row r="1351" spans="43:43" x14ac:dyDescent="0.25">
      <c r="AQ1351" s="6"/>
    </row>
    <row r="1352" spans="43:43" x14ac:dyDescent="0.25">
      <c r="AQ1352" s="6"/>
    </row>
    <row r="1353" spans="43:43" x14ac:dyDescent="0.25">
      <c r="AQ1353" s="6"/>
    </row>
    <row r="1354" spans="43:43" x14ac:dyDescent="0.25">
      <c r="AQ1354" s="6"/>
    </row>
    <row r="1355" spans="43:43" x14ac:dyDescent="0.25">
      <c r="AQ1355" s="6"/>
    </row>
    <row r="1356" spans="43:43" x14ac:dyDescent="0.25">
      <c r="AQ1356" s="6"/>
    </row>
    <row r="1357" spans="43:43" x14ac:dyDescent="0.25">
      <c r="AQ1357" s="6"/>
    </row>
    <row r="1358" spans="43:43" x14ac:dyDescent="0.25">
      <c r="AQ1358" s="6"/>
    </row>
    <row r="1359" spans="43:43" x14ac:dyDescent="0.25">
      <c r="AQ1359" s="6"/>
    </row>
    <row r="1360" spans="43:43" x14ac:dyDescent="0.25">
      <c r="AQ1360" s="6"/>
    </row>
    <row r="1361" spans="43:43" x14ac:dyDescent="0.25">
      <c r="AQ1361" s="6"/>
    </row>
    <row r="1362" spans="43:43" x14ac:dyDescent="0.25">
      <c r="AQ1362" s="6"/>
    </row>
    <row r="1363" spans="43:43" x14ac:dyDescent="0.25">
      <c r="AQ1363" s="6"/>
    </row>
    <row r="1364" spans="43:43" x14ac:dyDescent="0.25">
      <c r="AQ1364" s="6"/>
    </row>
    <row r="1365" spans="43:43" x14ac:dyDescent="0.25">
      <c r="AQ1365" s="6"/>
    </row>
    <row r="1366" spans="43:43" x14ac:dyDescent="0.25">
      <c r="AQ1366" s="6"/>
    </row>
    <row r="1367" spans="43:43" x14ac:dyDescent="0.25">
      <c r="AQ1367" s="6"/>
    </row>
    <row r="1368" spans="43:43" x14ac:dyDescent="0.25">
      <c r="AQ1368" s="6"/>
    </row>
    <row r="1369" spans="43:43" x14ac:dyDescent="0.25">
      <c r="AQ1369" s="6"/>
    </row>
    <row r="1370" spans="43:43" x14ac:dyDescent="0.25">
      <c r="AQ1370" s="6"/>
    </row>
    <row r="1371" spans="43:43" x14ac:dyDescent="0.25">
      <c r="AQ1371" s="6"/>
    </row>
    <row r="1372" spans="43:43" x14ac:dyDescent="0.25">
      <c r="AQ1372" s="6"/>
    </row>
    <row r="1373" spans="43:43" x14ac:dyDescent="0.25">
      <c r="AQ1373" s="6"/>
    </row>
    <row r="1374" spans="43:43" x14ac:dyDescent="0.25">
      <c r="AQ1374" s="6"/>
    </row>
    <row r="1375" spans="43:43" x14ac:dyDescent="0.25">
      <c r="AQ1375" s="6"/>
    </row>
    <row r="1376" spans="43:43" x14ac:dyDescent="0.25">
      <c r="AQ1376" s="6"/>
    </row>
    <row r="1377" spans="43:43" x14ac:dyDescent="0.25">
      <c r="AQ1377" s="6"/>
    </row>
    <row r="1378" spans="43:43" x14ac:dyDescent="0.25">
      <c r="AQ1378" s="6"/>
    </row>
    <row r="1379" spans="43:43" x14ac:dyDescent="0.25">
      <c r="AQ1379" s="6"/>
    </row>
    <row r="1380" spans="43:43" x14ac:dyDescent="0.25">
      <c r="AQ1380" s="6"/>
    </row>
    <row r="1381" spans="43:43" x14ac:dyDescent="0.25">
      <c r="AQ1381" s="6"/>
    </row>
    <row r="1382" spans="43:43" x14ac:dyDescent="0.25">
      <c r="AQ1382" s="6"/>
    </row>
    <row r="1383" spans="43:43" x14ac:dyDescent="0.25">
      <c r="AQ1383" s="6"/>
    </row>
    <row r="1384" spans="43:43" x14ac:dyDescent="0.25">
      <c r="AQ1384" s="6"/>
    </row>
    <row r="1385" spans="43:43" x14ac:dyDescent="0.25">
      <c r="AQ1385" s="6"/>
    </row>
    <row r="1386" spans="43:43" x14ac:dyDescent="0.25">
      <c r="AQ1386" s="6"/>
    </row>
    <row r="1387" spans="43:43" x14ac:dyDescent="0.25">
      <c r="AQ1387" s="6"/>
    </row>
    <row r="1388" spans="43:43" x14ac:dyDescent="0.25">
      <c r="AQ1388" s="6"/>
    </row>
    <row r="1389" spans="43:43" x14ac:dyDescent="0.25">
      <c r="AQ1389" s="6"/>
    </row>
    <row r="1390" spans="43:43" x14ac:dyDescent="0.25">
      <c r="AQ1390" s="6"/>
    </row>
    <row r="1391" spans="43:43" x14ac:dyDescent="0.25">
      <c r="AQ1391" s="6"/>
    </row>
    <row r="1392" spans="43:43" x14ac:dyDescent="0.25">
      <c r="AQ1392" s="6"/>
    </row>
    <row r="1393" spans="43:43" x14ac:dyDescent="0.25">
      <c r="AQ1393" s="6"/>
    </row>
    <row r="1394" spans="43:43" x14ac:dyDescent="0.25">
      <c r="AQ1394" s="6"/>
    </row>
    <row r="1395" spans="43:43" x14ac:dyDescent="0.25">
      <c r="AQ1395" s="6"/>
    </row>
    <row r="1396" spans="43:43" x14ac:dyDescent="0.25">
      <c r="AQ1396" s="6"/>
    </row>
    <row r="1397" spans="43:43" x14ac:dyDescent="0.25">
      <c r="AQ1397" s="6"/>
    </row>
    <row r="1398" spans="43:43" x14ac:dyDescent="0.25">
      <c r="AQ1398" s="6"/>
    </row>
    <row r="1399" spans="43:43" x14ac:dyDescent="0.25">
      <c r="AQ1399" s="6"/>
    </row>
    <row r="1400" spans="43:43" x14ac:dyDescent="0.25">
      <c r="AQ1400" s="6"/>
    </row>
    <row r="1401" spans="43:43" x14ac:dyDescent="0.25">
      <c r="AQ1401" s="6"/>
    </row>
    <row r="1402" spans="43:43" x14ac:dyDescent="0.25">
      <c r="AQ1402" s="6"/>
    </row>
    <row r="1403" spans="43:43" x14ac:dyDescent="0.25">
      <c r="AQ1403" s="6"/>
    </row>
    <row r="1404" spans="43:43" x14ac:dyDescent="0.25">
      <c r="AQ1404" s="6"/>
    </row>
    <row r="1405" spans="43:43" x14ac:dyDescent="0.25">
      <c r="AQ1405" s="6"/>
    </row>
    <row r="1406" spans="43:43" x14ac:dyDescent="0.25">
      <c r="AQ1406" s="6"/>
    </row>
    <row r="1407" spans="43:43" x14ac:dyDescent="0.25">
      <c r="AQ1407" s="6"/>
    </row>
    <row r="1408" spans="43:43" x14ac:dyDescent="0.25">
      <c r="AQ1408" s="6"/>
    </row>
    <row r="1409" spans="43:43" x14ac:dyDescent="0.25">
      <c r="AQ1409" s="6"/>
    </row>
    <row r="1410" spans="43:43" x14ac:dyDescent="0.25">
      <c r="AQ1410" s="6"/>
    </row>
    <row r="1411" spans="43:43" x14ac:dyDescent="0.25">
      <c r="AQ1411" s="6"/>
    </row>
    <row r="1412" spans="43:43" x14ac:dyDescent="0.25">
      <c r="AQ1412" s="6"/>
    </row>
    <row r="1413" spans="43:43" x14ac:dyDescent="0.25">
      <c r="AQ1413" s="6"/>
    </row>
    <row r="1414" spans="43:43" x14ac:dyDescent="0.25">
      <c r="AQ1414" s="6"/>
    </row>
    <row r="1415" spans="43:43" x14ac:dyDescent="0.25">
      <c r="AQ1415" s="6"/>
    </row>
    <row r="1416" spans="43:43" x14ac:dyDescent="0.25">
      <c r="AQ1416" s="6"/>
    </row>
    <row r="1417" spans="43:43" x14ac:dyDescent="0.25">
      <c r="AQ1417" s="6"/>
    </row>
    <row r="1418" spans="43:43" x14ac:dyDescent="0.25">
      <c r="AQ1418" s="6"/>
    </row>
    <row r="1419" spans="43:43" x14ac:dyDescent="0.25">
      <c r="AQ1419" s="6"/>
    </row>
    <row r="1420" spans="43:43" x14ac:dyDescent="0.25">
      <c r="AQ1420" s="6"/>
    </row>
    <row r="1421" spans="43:43" x14ac:dyDescent="0.25">
      <c r="AQ1421" s="6"/>
    </row>
    <row r="1422" spans="43:43" x14ac:dyDescent="0.25">
      <c r="AQ1422" s="6"/>
    </row>
    <row r="1423" spans="43:43" x14ac:dyDescent="0.25">
      <c r="AQ1423" s="6"/>
    </row>
    <row r="1424" spans="43:43" x14ac:dyDescent="0.25">
      <c r="AQ1424" s="6"/>
    </row>
    <row r="1425" spans="43:43" x14ac:dyDescent="0.25">
      <c r="AQ1425" s="6"/>
    </row>
    <row r="1426" spans="43:43" x14ac:dyDescent="0.25">
      <c r="AQ1426" s="6"/>
    </row>
    <row r="1427" spans="43:43" x14ac:dyDescent="0.25">
      <c r="AQ1427" s="6"/>
    </row>
    <row r="1428" spans="43:43" x14ac:dyDescent="0.25">
      <c r="AQ1428" s="6"/>
    </row>
    <row r="1429" spans="43:43" x14ac:dyDescent="0.25">
      <c r="AQ1429" s="6"/>
    </row>
    <row r="1430" spans="43:43" x14ac:dyDescent="0.25">
      <c r="AQ1430" s="6"/>
    </row>
    <row r="1431" spans="43:43" x14ac:dyDescent="0.25">
      <c r="AQ1431" s="6"/>
    </row>
    <row r="1432" spans="43:43" x14ac:dyDescent="0.25">
      <c r="AQ1432" s="6"/>
    </row>
    <row r="1433" spans="43:43" x14ac:dyDescent="0.25">
      <c r="AQ1433" s="6"/>
    </row>
    <row r="1434" spans="43:43" x14ac:dyDescent="0.25">
      <c r="AQ1434" s="6"/>
    </row>
    <row r="1435" spans="43:43" x14ac:dyDescent="0.25">
      <c r="AQ1435" s="6"/>
    </row>
    <row r="1436" spans="43:43" x14ac:dyDescent="0.25">
      <c r="AQ1436" s="6"/>
    </row>
    <row r="1437" spans="43:43" x14ac:dyDescent="0.25">
      <c r="AQ1437" s="6"/>
    </row>
    <row r="1438" spans="43:43" x14ac:dyDescent="0.25">
      <c r="AQ1438" s="6"/>
    </row>
    <row r="1439" spans="43:43" x14ac:dyDescent="0.25">
      <c r="AQ1439" s="6"/>
    </row>
    <row r="1440" spans="43:43" x14ac:dyDescent="0.25">
      <c r="AQ1440" s="6"/>
    </row>
    <row r="1441" spans="43:43" x14ac:dyDescent="0.25">
      <c r="AQ1441" s="6"/>
    </row>
    <row r="1442" spans="43:43" x14ac:dyDescent="0.25">
      <c r="AQ1442" s="6"/>
    </row>
    <row r="1443" spans="43:43" x14ac:dyDescent="0.25">
      <c r="AQ1443" s="6"/>
    </row>
    <row r="1444" spans="43:43" x14ac:dyDescent="0.25">
      <c r="AQ1444" s="6"/>
    </row>
    <row r="1445" spans="43:43" x14ac:dyDescent="0.25">
      <c r="AQ1445" s="6"/>
    </row>
    <row r="1446" spans="43:43" x14ac:dyDescent="0.25">
      <c r="AQ1446" s="6"/>
    </row>
    <row r="1447" spans="43:43" x14ac:dyDescent="0.25">
      <c r="AQ1447" s="6"/>
    </row>
    <row r="1448" spans="43:43" x14ac:dyDescent="0.25">
      <c r="AQ1448" s="6"/>
    </row>
    <row r="1449" spans="43:43" x14ac:dyDescent="0.25">
      <c r="AQ1449" s="6"/>
    </row>
    <row r="1450" spans="43:43" x14ac:dyDescent="0.25">
      <c r="AQ1450" s="6"/>
    </row>
    <row r="1451" spans="43:43" x14ac:dyDescent="0.25">
      <c r="AQ1451" s="6"/>
    </row>
    <row r="1452" spans="43:43" x14ac:dyDescent="0.25">
      <c r="AQ1452" s="6"/>
    </row>
    <row r="1453" spans="43:43" x14ac:dyDescent="0.25">
      <c r="AQ1453" s="6"/>
    </row>
    <row r="1454" spans="43:43" x14ac:dyDescent="0.25">
      <c r="AQ1454" s="6"/>
    </row>
    <row r="1455" spans="43:43" x14ac:dyDescent="0.25">
      <c r="AQ1455" s="6"/>
    </row>
    <row r="1456" spans="43:43" x14ac:dyDescent="0.25">
      <c r="AQ1456" s="6"/>
    </row>
    <row r="1457" spans="43:43" x14ac:dyDescent="0.25">
      <c r="AQ1457" s="6"/>
    </row>
    <row r="1458" spans="43:43" x14ac:dyDescent="0.25">
      <c r="AQ1458" s="6"/>
    </row>
    <row r="1459" spans="43:43" x14ac:dyDescent="0.25">
      <c r="AQ1459" s="6"/>
    </row>
    <row r="1460" spans="43:43" x14ac:dyDescent="0.25">
      <c r="AQ1460" s="6"/>
    </row>
    <row r="1461" spans="43:43" x14ac:dyDescent="0.25">
      <c r="AQ1461" s="6"/>
    </row>
    <row r="1462" spans="43:43" x14ac:dyDescent="0.25">
      <c r="AQ1462" s="6"/>
    </row>
    <row r="1463" spans="43:43" x14ac:dyDescent="0.25">
      <c r="AQ1463" s="6"/>
    </row>
    <row r="1464" spans="43:43" x14ac:dyDescent="0.25">
      <c r="AQ1464" s="6"/>
    </row>
    <row r="1465" spans="43:43" x14ac:dyDescent="0.25">
      <c r="AQ1465" s="6"/>
    </row>
    <row r="1466" spans="43:43" x14ac:dyDescent="0.25">
      <c r="AQ1466" s="6"/>
    </row>
    <row r="1467" spans="43:43" x14ac:dyDescent="0.25">
      <c r="AQ1467" s="6"/>
    </row>
    <row r="1468" spans="43:43" x14ac:dyDescent="0.25">
      <c r="AQ1468" s="6"/>
    </row>
    <row r="1469" spans="43:43" x14ac:dyDescent="0.25">
      <c r="AQ1469" s="6"/>
    </row>
    <row r="1470" spans="43:43" x14ac:dyDescent="0.25">
      <c r="AQ1470" s="6"/>
    </row>
    <row r="1471" spans="43:43" x14ac:dyDescent="0.25">
      <c r="AQ1471" s="6"/>
    </row>
    <row r="1472" spans="43:43" x14ac:dyDescent="0.25">
      <c r="AQ1472" s="6"/>
    </row>
    <row r="1473" spans="43:43" x14ac:dyDescent="0.25">
      <c r="AQ1473" s="6"/>
    </row>
    <row r="1474" spans="43:43" x14ac:dyDescent="0.25">
      <c r="AQ1474" s="6"/>
    </row>
    <row r="1475" spans="43:43" x14ac:dyDescent="0.25">
      <c r="AQ1475" s="6"/>
    </row>
    <row r="1476" spans="43:43" x14ac:dyDescent="0.25">
      <c r="AQ1476" s="6"/>
    </row>
    <row r="1477" spans="43:43" x14ac:dyDescent="0.25">
      <c r="AQ1477" s="6"/>
    </row>
    <row r="1478" spans="43:43" x14ac:dyDescent="0.25">
      <c r="AQ1478" s="6"/>
    </row>
    <row r="1479" spans="43:43" x14ac:dyDescent="0.25">
      <c r="AQ1479" s="6"/>
    </row>
    <row r="1480" spans="43:43" x14ac:dyDescent="0.25">
      <c r="AQ1480" s="6"/>
    </row>
    <row r="1481" spans="43:43" x14ac:dyDescent="0.25">
      <c r="AQ1481" s="6"/>
    </row>
    <row r="1482" spans="43:43" x14ac:dyDescent="0.25">
      <c r="AQ1482" s="6"/>
    </row>
    <row r="1483" spans="43:43" x14ac:dyDescent="0.25">
      <c r="AQ1483" s="6"/>
    </row>
    <row r="1484" spans="43:43" x14ac:dyDescent="0.25">
      <c r="AQ1484" s="6"/>
    </row>
    <row r="1485" spans="43:43" x14ac:dyDescent="0.25">
      <c r="AQ1485" s="6"/>
    </row>
    <row r="1486" spans="43:43" x14ac:dyDescent="0.25">
      <c r="AQ1486" s="6"/>
    </row>
    <row r="1487" spans="43:43" x14ac:dyDescent="0.25">
      <c r="AQ1487" s="6"/>
    </row>
    <row r="1488" spans="43:43" x14ac:dyDescent="0.25">
      <c r="AQ1488" s="6"/>
    </row>
    <row r="1489" spans="43:43" x14ac:dyDescent="0.25">
      <c r="AQ1489" s="6"/>
    </row>
    <row r="1490" spans="43:43" x14ac:dyDescent="0.25">
      <c r="AQ1490" s="6"/>
    </row>
    <row r="1491" spans="43:43" x14ac:dyDescent="0.25">
      <c r="AQ1491" s="6"/>
    </row>
    <row r="1492" spans="43:43" x14ac:dyDescent="0.25">
      <c r="AQ1492" s="6"/>
    </row>
    <row r="1493" spans="43:43" x14ac:dyDescent="0.25">
      <c r="AQ1493" s="6"/>
    </row>
    <row r="1494" spans="43:43" x14ac:dyDescent="0.25">
      <c r="AQ1494" s="6"/>
    </row>
    <row r="1495" spans="43:43" x14ac:dyDescent="0.25">
      <c r="AQ1495" s="6"/>
    </row>
    <row r="1496" spans="43:43" x14ac:dyDescent="0.25">
      <c r="AQ1496" s="6"/>
    </row>
    <row r="1497" spans="43:43" x14ac:dyDescent="0.25">
      <c r="AQ1497" s="6"/>
    </row>
    <row r="1498" spans="43:43" x14ac:dyDescent="0.25">
      <c r="AQ1498" s="6"/>
    </row>
    <row r="1499" spans="43:43" x14ac:dyDescent="0.25">
      <c r="AQ1499" s="6"/>
    </row>
    <row r="1500" spans="43:43" x14ac:dyDescent="0.25">
      <c r="AQ1500" s="6"/>
    </row>
    <row r="1501" spans="43:43" x14ac:dyDescent="0.25">
      <c r="AQ1501" s="6"/>
    </row>
    <row r="1502" spans="43:43" x14ac:dyDescent="0.25">
      <c r="AQ1502" s="6"/>
    </row>
    <row r="1503" spans="43:43" x14ac:dyDescent="0.25">
      <c r="AQ1503" s="6"/>
    </row>
    <row r="1504" spans="43:43" x14ac:dyDescent="0.25">
      <c r="AQ1504" s="6"/>
    </row>
    <row r="1505" spans="43:43" x14ac:dyDescent="0.25">
      <c r="AQ1505" s="6"/>
    </row>
    <row r="1506" spans="43:43" x14ac:dyDescent="0.25">
      <c r="AQ1506" s="6"/>
    </row>
    <row r="1507" spans="43:43" x14ac:dyDescent="0.25">
      <c r="AQ1507" s="6"/>
    </row>
    <row r="1508" spans="43:43" x14ac:dyDescent="0.25">
      <c r="AQ1508" s="6"/>
    </row>
    <row r="1509" spans="43:43" x14ac:dyDescent="0.25">
      <c r="AQ1509" s="6"/>
    </row>
    <row r="1510" spans="43:43" x14ac:dyDescent="0.25">
      <c r="AQ1510" s="6"/>
    </row>
    <row r="1511" spans="43:43" x14ac:dyDescent="0.25">
      <c r="AQ1511" s="6"/>
    </row>
    <row r="1512" spans="43:43" x14ac:dyDescent="0.25">
      <c r="AQ1512" s="6"/>
    </row>
    <row r="1513" spans="43:43" x14ac:dyDescent="0.25">
      <c r="AQ1513" s="6"/>
    </row>
    <row r="1514" spans="43:43" x14ac:dyDescent="0.25">
      <c r="AQ1514" s="6"/>
    </row>
    <row r="1515" spans="43:43" x14ac:dyDescent="0.25">
      <c r="AQ1515" s="6"/>
    </row>
    <row r="1516" spans="43:43" x14ac:dyDescent="0.25">
      <c r="AQ1516" s="6"/>
    </row>
    <row r="1517" spans="43:43" x14ac:dyDescent="0.25">
      <c r="AQ1517" s="6"/>
    </row>
    <row r="1518" spans="43:43" x14ac:dyDescent="0.25">
      <c r="AQ1518" s="6"/>
    </row>
    <row r="1519" spans="43:43" x14ac:dyDescent="0.25">
      <c r="AQ1519" s="6"/>
    </row>
    <row r="1520" spans="43:43" x14ac:dyDescent="0.25">
      <c r="AQ1520" s="6"/>
    </row>
    <row r="1521" spans="43:43" x14ac:dyDescent="0.25">
      <c r="AQ1521" s="6"/>
    </row>
    <row r="1522" spans="43:43" x14ac:dyDescent="0.25">
      <c r="AQ1522" s="6"/>
    </row>
    <row r="1523" spans="43:43" x14ac:dyDescent="0.25">
      <c r="AQ1523" s="6"/>
    </row>
    <row r="1524" spans="43:43" x14ac:dyDescent="0.25">
      <c r="AQ1524" s="6"/>
    </row>
    <row r="1525" spans="43:43" x14ac:dyDescent="0.25">
      <c r="AQ1525" s="6"/>
    </row>
    <row r="1526" spans="43:43" x14ac:dyDescent="0.25">
      <c r="AQ1526" s="6"/>
    </row>
    <row r="1527" spans="43:43" x14ac:dyDescent="0.25">
      <c r="AQ1527" s="6"/>
    </row>
    <row r="1528" spans="43:43" x14ac:dyDescent="0.25">
      <c r="AQ1528" s="6"/>
    </row>
    <row r="1529" spans="43:43" x14ac:dyDescent="0.25">
      <c r="AQ1529" s="6"/>
    </row>
    <row r="1530" spans="43:43" x14ac:dyDescent="0.25">
      <c r="AQ1530" s="6"/>
    </row>
    <row r="1531" spans="43:43" x14ac:dyDescent="0.25">
      <c r="AQ1531" s="6"/>
    </row>
    <row r="1532" spans="43:43" x14ac:dyDescent="0.25">
      <c r="AQ1532" s="6"/>
    </row>
    <row r="1533" spans="43:43" x14ac:dyDescent="0.25">
      <c r="AQ1533" s="6"/>
    </row>
    <row r="1534" spans="43:43" x14ac:dyDescent="0.25">
      <c r="AQ1534" s="6"/>
    </row>
    <row r="1535" spans="43:43" x14ac:dyDescent="0.25">
      <c r="AQ1535" s="6"/>
    </row>
    <row r="1536" spans="43:43" x14ac:dyDescent="0.25">
      <c r="AQ1536" s="6"/>
    </row>
    <row r="1537" spans="43:43" x14ac:dyDescent="0.25">
      <c r="AQ1537" s="6"/>
    </row>
    <row r="1538" spans="43:43" x14ac:dyDescent="0.25">
      <c r="AQ1538" s="6"/>
    </row>
    <row r="1539" spans="43:43" x14ac:dyDescent="0.25">
      <c r="AQ1539" s="6"/>
    </row>
    <row r="1540" spans="43:43" x14ac:dyDescent="0.25">
      <c r="AQ1540" s="6"/>
    </row>
    <row r="1541" spans="43:43" x14ac:dyDescent="0.25">
      <c r="AQ1541" s="6"/>
    </row>
    <row r="1542" spans="43:43" x14ac:dyDescent="0.25">
      <c r="AQ1542" s="6"/>
    </row>
    <row r="1543" spans="43:43" x14ac:dyDescent="0.25">
      <c r="AQ1543" s="6"/>
    </row>
    <row r="1544" spans="43:43" x14ac:dyDescent="0.25">
      <c r="AQ1544" s="6"/>
    </row>
    <row r="1545" spans="43:43" x14ac:dyDescent="0.25">
      <c r="AQ1545" s="6"/>
    </row>
    <row r="1546" spans="43:43" x14ac:dyDescent="0.25">
      <c r="AQ1546" s="6"/>
    </row>
    <row r="1547" spans="43:43" x14ac:dyDescent="0.25">
      <c r="AQ1547" s="6"/>
    </row>
    <row r="1548" spans="43:43" x14ac:dyDescent="0.25">
      <c r="AQ1548" s="6"/>
    </row>
    <row r="1549" spans="43:43" x14ac:dyDescent="0.25">
      <c r="AQ1549" s="6"/>
    </row>
    <row r="1550" spans="43:43" x14ac:dyDescent="0.25">
      <c r="AQ1550" s="6"/>
    </row>
    <row r="1551" spans="43:43" x14ac:dyDescent="0.25">
      <c r="AQ1551" s="6"/>
    </row>
    <row r="1552" spans="43:43" x14ac:dyDescent="0.25">
      <c r="AQ1552" s="6"/>
    </row>
    <row r="1553" spans="43:43" x14ac:dyDescent="0.25">
      <c r="AQ1553" s="6"/>
    </row>
    <row r="1554" spans="43:43" x14ac:dyDescent="0.25">
      <c r="AQ1554" s="6"/>
    </row>
    <row r="1555" spans="43:43" x14ac:dyDescent="0.25">
      <c r="AQ1555" s="6"/>
    </row>
    <row r="1556" spans="43:43" x14ac:dyDescent="0.25">
      <c r="AQ1556" s="6"/>
    </row>
    <row r="1557" spans="43:43" x14ac:dyDescent="0.25">
      <c r="AQ1557" s="6"/>
    </row>
    <row r="1558" spans="43:43" x14ac:dyDescent="0.25">
      <c r="AQ1558" s="6"/>
    </row>
    <row r="1559" spans="43:43" x14ac:dyDescent="0.25">
      <c r="AQ1559" s="6"/>
    </row>
    <row r="1560" spans="43:43" x14ac:dyDescent="0.25">
      <c r="AQ1560" s="6"/>
    </row>
    <row r="1561" spans="43:43" x14ac:dyDescent="0.25">
      <c r="AQ1561" s="6"/>
    </row>
    <row r="1562" spans="43:43" x14ac:dyDescent="0.25">
      <c r="AQ1562" s="6"/>
    </row>
    <row r="1563" spans="43:43" x14ac:dyDescent="0.25">
      <c r="AQ1563" s="6"/>
    </row>
    <row r="1564" spans="43:43" x14ac:dyDescent="0.25">
      <c r="AQ1564" s="6"/>
    </row>
    <row r="1565" spans="43:43" x14ac:dyDescent="0.25">
      <c r="AQ1565" s="6"/>
    </row>
    <row r="1566" spans="43:43" x14ac:dyDescent="0.25">
      <c r="AQ1566" s="6"/>
    </row>
    <row r="1567" spans="43:43" x14ac:dyDescent="0.25">
      <c r="AQ1567" s="6"/>
    </row>
    <row r="1568" spans="43:43" x14ac:dyDescent="0.25">
      <c r="AQ1568" s="6"/>
    </row>
    <row r="1569" spans="43:43" x14ac:dyDescent="0.25">
      <c r="AQ1569" s="6"/>
    </row>
    <row r="1570" spans="43:43" x14ac:dyDescent="0.25">
      <c r="AQ1570" s="6"/>
    </row>
    <row r="1571" spans="43:43" x14ac:dyDescent="0.25">
      <c r="AQ1571" s="6"/>
    </row>
    <row r="1572" spans="43:43" x14ac:dyDescent="0.25">
      <c r="AQ1572" s="6"/>
    </row>
    <row r="1573" spans="43:43" x14ac:dyDescent="0.25">
      <c r="AQ1573" s="6"/>
    </row>
    <row r="1574" spans="43:43" x14ac:dyDescent="0.25">
      <c r="AQ1574" s="6"/>
    </row>
    <row r="1575" spans="43:43" x14ac:dyDescent="0.25">
      <c r="AQ1575" s="6"/>
    </row>
    <row r="1576" spans="43:43" x14ac:dyDescent="0.25">
      <c r="AQ1576" s="6"/>
    </row>
    <row r="1577" spans="43:43" x14ac:dyDescent="0.25">
      <c r="AQ1577" s="6"/>
    </row>
    <row r="1578" spans="43:43" x14ac:dyDescent="0.25">
      <c r="AQ1578" s="6"/>
    </row>
    <row r="1579" spans="43:43" x14ac:dyDescent="0.25">
      <c r="AQ1579" s="6"/>
    </row>
    <row r="1580" spans="43:43" x14ac:dyDescent="0.25">
      <c r="AQ1580" s="6"/>
    </row>
    <row r="1581" spans="43:43" x14ac:dyDescent="0.25">
      <c r="AQ1581" s="6"/>
    </row>
    <row r="1582" spans="43:43" x14ac:dyDescent="0.25">
      <c r="AQ1582" s="6"/>
    </row>
    <row r="1583" spans="43:43" x14ac:dyDescent="0.25">
      <c r="AQ1583" s="6"/>
    </row>
    <row r="1584" spans="43:43" x14ac:dyDescent="0.25">
      <c r="AQ1584" s="6"/>
    </row>
    <row r="1585" spans="43:43" x14ac:dyDescent="0.25">
      <c r="AQ1585" s="6"/>
    </row>
    <row r="1586" spans="43:43" x14ac:dyDescent="0.25">
      <c r="AQ1586" s="6"/>
    </row>
    <row r="1587" spans="43:43" x14ac:dyDescent="0.25">
      <c r="AQ1587" s="6"/>
    </row>
    <row r="1588" spans="43:43" x14ac:dyDescent="0.25">
      <c r="AQ1588" s="6"/>
    </row>
    <row r="1589" spans="43:43" x14ac:dyDescent="0.25">
      <c r="AQ1589" s="6"/>
    </row>
    <row r="1590" spans="43:43" x14ac:dyDescent="0.25">
      <c r="AQ1590" s="6"/>
    </row>
    <row r="1591" spans="43:43" x14ac:dyDescent="0.25">
      <c r="AQ1591" s="6"/>
    </row>
    <row r="1592" spans="43:43" x14ac:dyDescent="0.25">
      <c r="AQ1592" s="6"/>
    </row>
    <row r="1593" spans="43:43" x14ac:dyDescent="0.25">
      <c r="AQ1593" s="6"/>
    </row>
    <row r="1594" spans="43:43" x14ac:dyDescent="0.25">
      <c r="AQ1594" s="6"/>
    </row>
    <row r="1595" spans="43:43" x14ac:dyDescent="0.25">
      <c r="AQ1595" s="6"/>
    </row>
    <row r="1596" spans="43:43" x14ac:dyDescent="0.25">
      <c r="AQ1596" s="6"/>
    </row>
    <row r="1597" spans="43:43" x14ac:dyDescent="0.25">
      <c r="AQ1597" s="6"/>
    </row>
    <row r="1598" spans="43:43" x14ac:dyDescent="0.25">
      <c r="AQ1598" s="6"/>
    </row>
    <row r="1599" spans="43:43" x14ac:dyDescent="0.25">
      <c r="AQ1599" s="6"/>
    </row>
    <row r="1600" spans="43:43" x14ac:dyDescent="0.25">
      <c r="AQ1600" s="6"/>
    </row>
    <row r="1601" spans="43:43" x14ac:dyDescent="0.25">
      <c r="AQ1601" s="6"/>
    </row>
    <row r="1602" spans="43:43" x14ac:dyDescent="0.25">
      <c r="AQ1602" s="6"/>
    </row>
    <row r="1603" spans="43:43" x14ac:dyDescent="0.25">
      <c r="AQ1603" s="6"/>
    </row>
    <row r="1604" spans="43:43" x14ac:dyDescent="0.25">
      <c r="AQ1604" s="6"/>
    </row>
    <row r="1605" spans="43:43" x14ac:dyDescent="0.25">
      <c r="AQ1605" s="6"/>
    </row>
    <row r="1606" spans="43:43" x14ac:dyDescent="0.25">
      <c r="AQ1606" s="6"/>
    </row>
    <row r="1607" spans="43:43" x14ac:dyDescent="0.25">
      <c r="AQ1607" s="6"/>
    </row>
    <row r="1608" spans="43:43" x14ac:dyDescent="0.25">
      <c r="AQ1608" s="6"/>
    </row>
    <row r="1609" spans="43:43" x14ac:dyDescent="0.25">
      <c r="AQ1609" s="6"/>
    </row>
    <row r="1610" spans="43:43" x14ac:dyDescent="0.25">
      <c r="AQ1610" s="6"/>
    </row>
    <row r="1611" spans="43:43" x14ac:dyDescent="0.25">
      <c r="AQ1611" s="6"/>
    </row>
    <row r="1612" spans="43:43" x14ac:dyDescent="0.25">
      <c r="AQ1612" s="6"/>
    </row>
    <row r="1613" spans="43:43" x14ac:dyDescent="0.25">
      <c r="AQ1613" s="6"/>
    </row>
    <row r="1614" spans="43:43" x14ac:dyDescent="0.25">
      <c r="AQ1614" s="6"/>
    </row>
    <row r="1615" spans="43:43" x14ac:dyDescent="0.25">
      <c r="AQ1615" s="6"/>
    </row>
    <row r="1616" spans="43:43" x14ac:dyDescent="0.25">
      <c r="AQ1616" s="6"/>
    </row>
    <row r="1617" spans="43:43" x14ac:dyDescent="0.25">
      <c r="AQ1617" s="6"/>
    </row>
    <row r="1618" spans="43:43" x14ac:dyDescent="0.25">
      <c r="AQ1618" s="6"/>
    </row>
    <row r="1619" spans="43:43" x14ac:dyDescent="0.25">
      <c r="AQ1619" s="6"/>
    </row>
    <row r="1620" spans="43:43" x14ac:dyDescent="0.25">
      <c r="AQ1620" s="6"/>
    </row>
    <row r="1621" spans="43:43" x14ac:dyDescent="0.25">
      <c r="AQ1621" s="6"/>
    </row>
    <row r="1622" spans="43:43" x14ac:dyDescent="0.25">
      <c r="AQ1622" s="6"/>
    </row>
    <row r="1623" spans="43:43" x14ac:dyDescent="0.25">
      <c r="AQ1623" s="6"/>
    </row>
    <row r="1624" spans="43:43" x14ac:dyDescent="0.25">
      <c r="AQ1624" s="6"/>
    </row>
    <row r="1625" spans="43:43" x14ac:dyDescent="0.25">
      <c r="AQ1625" s="6"/>
    </row>
    <row r="1626" spans="43:43" x14ac:dyDescent="0.25">
      <c r="AQ1626" s="6"/>
    </row>
    <row r="1627" spans="43:43" x14ac:dyDescent="0.25">
      <c r="AQ1627" s="6"/>
    </row>
    <row r="1628" spans="43:43" x14ac:dyDescent="0.25">
      <c r="AQ1628" s="6"/>
    </row>
    <row r="1629" spans="43:43" x14ac:dyDescent="0.25">
      <c r="AQ1629" s="6"/>
    </row>
    <row r="1630" spans="43:43" x14ac:dyDescent="0.25">
      <c r="AQ1630" s="6"/>
    </row>
    <row r="1631" spans="43:43" x14ac:dyDescent="0.25">
      <c r="AQ1631" s="6"/>
    </row>
    <row r="1632" spans="43:43" x14ac:dyDescent="0.25">
      <c r="AQ1632" s="6"/>
    </row>
    <row r="1633" spans="43:43" x14ac:dyDescent="0.25">
      <c r="AQ1633" s="6"/>
    </row>
    <row r="1634" spans="43:43" x14ac:dyDescent="0.25">
      <c r="AQ1634" s="6"/>
    </row>
    <row r="1635" spans="43:43" x14ac:dyDescent="0.25">
      <c r="AQ1635" s="6"/>
    </row>
    <row r="1636" spans="43:43" x14ac:dyDescent="0.25">
      <c r="AQ1636" s="6"/>
    </row>
    <row r="1637" spans="43:43" x14ac:dyDescent="0.25">
      <c r="AQ1637" s="6"/>
    </row>
    <row r="1638" spans="43:43" x14ac:dyDescent="0.25">
      <c r="AQ1638" s="6"/>
    </row>
    <row r="1639" spans="43:43" x14ac:dyDescent="0.25">
      <c r="AQ1639" s="6"/>
    </row>
    <row r="1640" spans="43:43" x14ac:dyDescent="0.25">
      <c r="AQ1640" s="6"/>
    </row>
    <row r="1641" spans="43:43" x14ac:dyDescent="0.25">
      <c r="AQ1641" s="6"/>
    </row>
    <row r="1642" spans="43:43" x14ac:dyDescent="0.25">
      <c r="AQ1642" s="6"/>
    </row>
    <row r="1643" spans="43:43" x14ac:dyDescent="0.25">
      <c r="AQ1643" s="6"/>
    </row>
    <row r="1644" spans="43:43" x14ac:dyDescent="0.25">
      <c r="AQ1644" s="6"/>
    </row>
    <row r="1645" spans="43:43" x14ac:dyDescent="0.25">
      <c r="AQ1645" s="6"/>
    </row>
    <row r="1646" spans="43:43" x14ac:dyDescent="0.25">
      <c r="AQ1646" s="6"/>
    </row>
    <row r="1647" spans="43:43" x14ac:dyDescent="0.25">
      <c r="AQ1647" s="6"/>
    </row>
    <row r="1648" spans="43:43" x14ac:dyDescent="0.25">
      <c r="AQ1648" s="6"/>
    </row>
    <row r="1649" spans="43:43" x14ac:dyDescent="0.25">
      <c r="AQ1649" s="6"/>
    </row>
    <row r="1650" spans="43:43" x14ac:dyDescent="0.25">
      <c r="AQ1650" s="6"/>
    </row>
    <row r="1651" spans="43:43" x14ac:dyDescent="0.25">
      <c r="AQ1651" s="6"/>
    </row>
    <row r="1652" spans="43:43" x14ac:dyDescent="0.25">
      <c r="AQ1652" s="6"/>
    </row>
    <row r="1653" spans="43:43" x14ac:dyDescent="0.25">
      <c r="AQ1653" s="6"/>
    </row>
    <row r="1654" spans="43:43" x14ac:dyDescent="0.25">
      <c r="AQ1654" s="6"/>
    </row>
    <row r="1655" spans="43:43" x14ac:dyDescent="0.25">
      <c r="AQ1655" s="6"/>
    </row>
    <row r="1656" spans="43:43" x14ac:dyDescent="0.25">
      <c r="AQ1656" s="6"/>
    </row>
    <row r="1657" spans="43:43" x14ac:dyDescent="0.25">
      <c r="AQ1657" s="6"/>
    </row>
    <row r="1658" spans="43:43" x14ac:dyDescent="0.25">
      <c r="AQ1658" s="6"/>
    </row>
    <row r="1659" spans="43:43" x14ac:dyDescent="0.25">
      <c r="AQ1659" s="6"/>
    </row>
    <row r="1660" spans="43:43" x14ac:dyDescent="0.25">
      <c r="AQ1660" s="6"/>
    </row>
    <row r="1661" spans="43:43" x14ac:dyDescent="0.25">
      <c r="AQ1661" s="6"/>
    </row>
    <row r="1662" spans="43:43" x14ac:dyDescent="0.25">
      <c r="AQ1662" s="6"/>
    </row>
    <row r="1663" spans="43:43" x14ac:dyDescent="0.25">
      <c r="AQ1663" s="6"/>
    </row>
    <row r="1664" spans="43:43" x14ac:dyDescent="0.25">
      <c r="AQ1664" s="6"/>
    </row>
    <row r="1665" spans="43:43" x14ac:dyDescent="0.25">
      <c r="AQ1665" s="6"/>
    </row>
    <row r="1666" spans="43:43" x14ac:dyDescent="0.25">
      <c r="AQ1666" s="6"/>
    </row>
    <row r="1667" spans="43:43" x14ac:dyDescent="0.25">
      <c r="AQ1667" s="6"/>
    </row>
    <row r="1668" spans="43:43" x14ac:dyDescent="0.25">
      <c r="AQ1668" s="6"/>
    </row>
    <row r="1669" spans="43:43" x14ac:dyDescent="0.25">
      <c r="AQ1669" s="6"/>
    </row>
    <row r="1670" spans="43:43" x14ac:dyDescent="0.25">
      <c r="AQ1670" s="6"/>
    </row>
    <row r="1671" spans="43:43" x14ac:dyDescent="0.25">
      <c r="AQ1671" s="6"/>
    </row>
    <row r="1672" spans="43:43" x14ac:dyDescent="0.25">
      <c r="AQ1672" s="6"/>
    </row>
    <row r="1673" spans="43:43" x14ac:dyDescent="0.25">
      <c r="AQ1673" s="6"/>
    </row>
    <row r="1674" spans="43:43" x14ac:dyDescent="0.25">
      <c r="AQ1674" s="6"/>
    </row>
    <row r="1675" spans="43:43" x14ac:dyDescent="0.25">
      <c r="AQ1675" s="6"/>
    </row>
    <row r="1676" spans="43:43" x14ac:dyDescent="0.25">
      <c r="AQ1676" s="6"/>
    </row>
    <row r="1677" spans="43:43" x14ac:dyDescent="0.25">
      <c r="AQ1677" s="6"/>
    </row>
    <row r="1678" spans="43:43" x14ac:dyDescent="0.25">
      <c r="AQ1678" s="6"/>
    </row>
    <row r="1679" spans="43:43" x14ac:dyDescent="0.25">
      <c r="AQ1679" s="6"/>
    </row>
    <row r="1680" spans="43:43" x14ac:dyDescent="0.25">
      <c r="AQ1680" s="6"/>
    </row>
    <row r="1681" spans="43:43" x14ac:dyDescent="0.25">
      <c r="AQ1681" s="6"/>
    </row>
    <row r="1682" spans="43:43" x14ac:dyDescent="0.25">
      <c r="AQ1682" s="6"/>
    </row>
    <row r="1683" spans="43:43" x14ac:dyDescent="0.25">
      <c r="AQ1683" s="6"/>
    </row>
    <row r="1684" spans="43:43" x14ac:dyDescent="0.25">
      <c r="AQ1684" s="6"/>
    </row>
    <row r="1685" spans="43:43" x14ac:dyDescent="0.25">
      <c r="AQ1685" s="6"/>
    </row>
    <row r="1686" spans="43:43" x14ac:dyDescent="0.25">
      <c r="AQ1686" s="6"/>
    </row>
    <row r="1687" spans="43:43" x14ac:dyDescent="0.25">
      <c r="AQ1687" s="6"/>
    </row>
    <row r="1688" spans="43:43" x14ac:dyDescent="0.25">
      <c r="AQ1688" s="6"/>
    </row>
    <row r="1689" spans="43:43" x14ac:dyDescent="0.25">
      <c r="AQ1689" s="6"/>
    </row>
    <row r="1690" spans="43:43" x14ac:dyDescent="0.25">
      <c r="AQ1690" s="6"/>
    </row>
    <row r="1691" spans="43:43" x14ac:dyDescent="0.25">
      <c r="AQ1691" s="6"/>
    </row>
    <row r="1692" spans="43:43" x14ac:dyDescent="0.25">
      <c r="AQ1692" s="6"/>
    </row>
    <row r="1693" spans="43:43" x14ac:dyDescent="0.25">
      <c r="AQ1693" s="6"/>
    </row>
    <row r="1694" spans="43:43" x14ac:dyDescent="0.25">
      <c r="AQ1694" s="6"/>
    </row>
    <row r="1695" spans="43:43" x14ac:dyDescent="0.25">
      <c r="AQ1695" s="6"/>
    </row>
    <row r="1696" spans="43:43" x14ac:dyDescent="0.25">
      <c r="AQ1696" s="6"/>
    </row>
    <row r="1697" spans="43:43" x14ac:dyDescent="0.25">
      <c r="AQ1697" s="6"/>
    </row>
    <row r="1698" spans="43:43" x14ac:dyDescent="0.25">
      <c r="AQ1698" s="6"/>
    </row>
    <row r="1699" spans="43:43" x14ac:dyDescent="0.25">
      <c r="AQ1699" s="6"/>
    </row>
    <row r="1700" spans="43:43" x14ac:dyDescent="0.25">
      <c r="AQ1700" s="6"/>
    </row>
    <row r="1701" spans="43:43" x14ac:dyDescent="0.25">
      <c r="AQ1701" s="6"/>
    </row>
    <row r="1702" spans="43:43" x14ac:dyDescent="0.25">
      <c r="AQ1702" s="6"/>
    </row>
    <row r="1703" spans="43:43" x14ac:dyDescent="0.25">
      <c r="AQ1703" s="6"/>
    </row>
    <row r="1704" spans="43:43" x14ac:dyDescent="0.25">
      <c r="AQ1704" s="6"/>
    </row>
    <row r="1705" spans="43:43" x14ac:dyDescent="0.25">
      <c r="AQ1705" s="6"/>
    </row>
    <row r="1706" spans="43:43" x14ac:dyDescent="0.25">
      <c r="AQ1706" s="6"/>
    </row>
    <row r="1707" spans="43:43" x14ac:dyDescent="0.25">
      <c r="AQ1707" s="6"/>
    </row>
    <row r="1708" spans="43:43" x14ac:dyDescent="0.25">
      <c r="AQ1708" s="6"/>
    </row>
    <row r="1709" spans="43:43" x14ac:dyDescent="0.25">
      <c r="AQ1709" s="6"/>
    </row>
    <row r="1710" spans="43:43" x14ac:dyDescent="0.25">
      <c r="AQ1710" s="6"/>
    </row>
    <row r="1711" spans="43:43" x14ac:dyDescent="0.25">
      <c r="AQ1711" s="6"/>
    </row>
    <row r="1712" spans="43:43" x14ac:dyDescent="0.25">
      <c r="AQ1712" s="6"/>
    </row>
    <row r="1713" spans="43:43" x14ac:dyDescent="0.25">
      <c r="AQ1713" s="6"/>
    </row>
    <row r="1714" spans="43:43" x14ac:dyDescent="0.25">
      <c r="AQ1714" s="6"/>
    </row>
    <row r="1715" spans="43:43" x14ac:dyDescent="0.25">
      <c r="AQ1715" s="6"/>
    </row>
    <row r="1716" spans="43:43" x14ac:dyDescent="0.25">
      <c r="AQ1716" s="6"/>
    </row>
    <row r="1717" spans="43:43" x14ac:dyDescent="0.25">
      <c r="AQ1717" s="6"/>
    </row>
    <row r="1718" spans="43:43" x14ac:dyDescent="0.25">
      <c r="AQ1718" s="6"/>
    </row>
    <row r="1719" spans="43:43" x14ac:dyDescent="0.25">
      <c r="AQ1719" s="6"/>
    </row>
    <row r="1720" spans="43:43" x14ac:dyDescent="0.25">
      <c r="AQ1720" s="6"/>
    </row>
    <row r="1721" spans="43:43" x14ac:dyDescent="0.25">
      <c r="AQ1721" s="6"/>
    </row>
    <row r="1722" spans="43:43" x14ac:dyDescent="0.25">
      <c r="AQ1722" s="6"/>
    </row>
    <row r="1723" spans="43:43" x14ac:dyDescent="0.25">
      <c r="AQ1723" s="6"/>
    </row>
    <row r="1724" spans="43:43" x14ac:dyDescent="0.25">
      <c r="AQ1724" s="6"/>
    </row>
    <row r="1725" spans="43:43" x14ac:dyDescent="0.25">
      <c r="AQ1725" s="6"/>
    </row>
    <row r="1726" spans="43:43" x14ac:dyDescent="0.25">
      <c r="AQ1726" s="6"/>
    </row>
    <row r="1727" spans="43:43" x14ac:dyDescent="0.25">
      <c r="AQ1727" s="6"/>
    </row>
    <row r="1728" spans="43:43" x14ac:dyDescent="0.25">
      <c r="AQ1728" s="6"/>
    </row>
    <row r="1729" spans="43:43" x14ac:dyDescent="0.25">
      <c r="AQ1729" s="6"/>
    </row>
    <row r="1730" spans="43:43" x14ac:dyDescent="0.25">
      <c r="AQ1730" s="6"/>
    </row>
    <row r="1731" spans="43:43" x14ac:dyDescent="0.25">
      <c r="AQ1731" s="6"/>
    </row>
    <row r="1732" spans="43:43" x14ac:dyDescent="0.25">
      <c r="AQ1732" s="6"/>
    </row>
    <row r="1733" spans="43:43" x14ac:dyDescent="0.25">
      <c r="AQ1733" s="6"/>
    </row>
    <row r="1734" spans="43:43" x14ac:dyDescent="0.25">
      <c r="AQ1734" s="6"/>
    </row>
    <row r="1735" spans="43:43" x14ac:dyDescent="0.25">
      <c r="AQ1735" s="6"/>
    </row>
    <row r="1736" spans="43:43" x14ac:dyDescent="0.25">
      <c r="AQ1736" s="6"/>
    </row>
    <row r="1737" spans="43:43" x14ac:dyDescent="0.25">
      <c r="AQ1737" s="6"/>
    </row>
    <row r="1738" spans="43:43" x14ac:dyDescent="0.25">
      <c r="AQ1738" s="6"/>
    </row>
    <row r="1739" spans="43:43" x14ac:dyDescent="0.25">
      <c r="AQ1739" s="6"/>
    </row>
    <row r="1740" spans="43:43" x14ac:dyDescent="0.25">
      <c r="AQ1740" s="6"/>
    </row>
    <row r="1741" spans="43:43" x14ac:dyDescent="0.25">
      <c r="AQ1741" s="6"/>
    </row>
    <row r="1742" spans="43:43" x14ac:dyDescent="0.25">
      <c r="AQ1742" s="6"/>
    </row>
    <row r="1743" spans="43:43" x14ac:dyDescent="0.25">
      <c r="AQ1743" s="6"/>
    </row>
    <row r="1744" spans="43:43" x14ac:dyDescent="0.25">
      <c r="AQ1744" s="6"/>
    </row>
    <row r="1745" spans="43:43" x14ac:dyDescent="0.25">
      <c r="AQ1745" s="6"/>
    </row>
    <row r="1746" spans="43:43" x14ac:dyDescent="0.25">
      <c r="AQ1746" s="6"/>
    </row>
    <row r="1747" spans="43:43" x14ac:dyDescent="0.25">
      <c r="AQ1747" s="6"/>
    </row>
    <row r="1748" spans="43:43" x14ac:dyDescent="0.25">
      <c r="AQ1748" s="6"/>
    </row>
    <row r="1749" spans="43:43" x14ac:dyDescent="0.25">
      <c r="AQ1749" s="6"/>
    </row>
    <row r="1750" spans="43:43" x14ac:dyDescent="0.25">
      <c r="AQ1750" s="6"/>
    </row>
    <row r="1751" spans="43:43" x14ac:dyDescent="0.25">
      <c r="AQ1751" s="6"/>
    </row>
    <row r="1752" spans="43:43" x14ac:dyDescent="0.25">
      <c r="AQ1752" s="6"/>
    </row>
    <row r="1753" spans="43:43" x14ac:dyDescent="0.25">
      <c r="AQ1753" s="6"/>
    </row>
    <row r="1754" spans="43:43" x14ac:dyDescent="0.25">
      <c r="AQ1754" s="6"/>
    </row>
    <row r="1755" spans="43:43" x14ac:dyDescent="0.25">
      <c r="AQ1755" s="6"/>
    </row>
    <row r="1756" spans="43:43" x14ac:dyDescent="0.25">
      <c r="AQ1756" s="6"/>
    </row>
    <row r="1757" spans="43:43" x14ac:dyDescent="0.25">
      <c r="AQ1757" s="6"/>
    </row>
    <row r="1758" spans="43:43" x14ac:dyDescent="0.25">
      <c r="AQ1758" s="6"/>
    </row>
    <row r="1759" spans="43:43" x14ac:dyDescent="0.25">
      <c r="AQ1759" s="6"/>
    </row>
    <row r="1760" spans="43:43" x14ac:dyDescent="0.25">
      <c r="AQ1760" s="6"/>
    </row>
    <row r="1761" spans="43:43" x14ac:dyDescent="0.25">
      <c r="AQ1761" s="6"/>
    </row>
    <row r="1762" spans="43:43" x14ac:dyDescent="0.25">
      <c r="AQ1762" s="6"/>
    </row>
    <row r="1763" spans="43:43" x14ac:dyDescent="0.25">
      <c r="AQ1763" s="6"/>
    </row>
    <row r="1764" spans="43:43" x14ac:dyDescent="0.25">
      <c r="AQ1764" s="6"/>
    </row>
    <row r="1765" spans="43:43" x14ac:dyDescent="0.25">
      <c r="AQ1765" s="6"/>
    </row>
    <row r="1766" spans="43:43" x14ac:dyDescent="0.25">
      <c r="AQ1766" s="6"/>
    </row>
    <row r="1767" spans="43:43" x14ac:dyDescent="0.25">
      <c r="AQ1767" s="6"/>
    </row>
    <row r="1768" spans="43:43" x14ac:dyDescent="0.25">
      <c r="AQ1768" s="6"/>
    </row>
    <row r="1769" spans="43:43" x14ac:dyDescent="0.25">
      <c r="AQ1769" s="6"/>
    </row>
    <row r="1770" spans="43:43" x14ac:dyDescent="0.25">
      <c r="AQ1770" s="6"/>
    </row>
    <row r="1771" spans="43:43" x14ac:dyDescent="0.25">
      <c r="AQ1771" s="6"/>
    </row>
    <row r="1772" spans="43:43" x14ac:dyDescent="0.25">
      <c r="AQ1772" s="6"/>
    </row>
    <row r="1773" spans="43:43" x14ac:dyDescent="0.25">
      <c r="AQ1773" s="6"/>
    </row>
    <row r="1774" spans="43:43" x14ac:dyDescent="0.25">
      <c r="AQ1774" s="6"/>
    </row>
    <row r="1775" spans="43:43" x14ac:dyDescent="0.25">
      <c r="AQ1775" s="6"/>
    </row>
    <row r="1776" spans="43:43" x14ac:dyDescent="0.25">
      <c r="AQ1776" s="6"/>
    </row>
    <row r="1777" spans="43:43" x14ac:dyDescent="0.25">
      <c r="AQ1777" s="6"/>
    </row>
    <row r="1778" spans="43:43" x14ac:dyDescent="0.25">
      <c r="AQ1778" s="6"/>
    </row>
    <row r="1779" spans="43:43" x14ac:dyDescent="0.25">
      <c r="AQ1779" s="6"/>
    </row>
    <row r="1780" spans="43:43" x14ac:dyDescent="0.25">
      <c r="AQ1780" s="6"/>
    </row>
    <row r="1781" spans="43:43" x14ac:dyDescent="0.25">
      <c r="AQ1781" s="6"/>
    </row>
    <row r="1782" spans="43:43" x14ac:dyDescent="0.25">
      <c r="AQ1782" s="6"/>
    </row>
    <row r="1783" spans="43:43" x14ac:dyDescent="0.25">
      <c r="AQ1783" s="6"/>
    </row>
    <row r="1784" spans="43:43" x14ac:dyDescent="0.25">
      <c r="AQ1784" s="6"/>
    </row>
    <row r="1785" spans="43:43" x14ac:dyDescent="0.25">
      <c r="AQ1785" s="6"/>
    </row>
    <row r="1786" spans="43:43" x14ac:dyDescent="0.25">
      <c r="AQ1786" s="6"/>
    </row>
    <row r="1787" spans="43:43" x14ac:dyDescent="0.25">
      <c r="AQ1787" s="6"/>
    </row>
    <row r="1788" spans="43:43" x14ac:dyDescent="0.25">
      <c r="AQ1788" s="6"/>
    </row>
    <row r="1789" spans="43:43" x14ac:dyDescent="0.25">
      <c r="AQ1789" s="6"/>
    </row>
    <row r="1790" spans="43:43" x14ac:dyDescent="0.25">
      <c r="AQ1790" s="6"/>
    </row>
    <row r="1791" spans="43:43" x14ac:dyDescent="0.25">
      <c r="AQ1791" s="6"/>
    </row>
    <row r="1792" spans="43:43" x14ac:dyDescent="0.25">
      <c r="AQ1792" s="6"/>
    </row>
    <row r="1793" spans="43:43" x14ac:dyDescent="0.25">
      <c r="AQ1793" s="6"/>
    </row>
    <row r="1794" spans="43:43" x14ac:dyDescent="0.25">
      <c r="AQ1794" s="6"/>
    </row>
    <row r="1795" spans="43:43" x14ac:dyDescent="0.25">
      <c r="AQ1795" s="6"/>
    </row>
    <row r="1796" spans="43:43" x14ac:dyDescent="0.25">
      <c r="AQ1796" s="6"/>
    </row>
    <row r="1797" spans="43:43" x14ac:dyDescent="0.25">
      <c r="AQ1797" s="6"/>
    </row>
    <row r="1798" spans="43:43" x14ac:dyDescent="0.25">
      <c r="AQ1798" s="6"/>
    </row>
    <row r="1799" spans="43:43" x14ac:dyDescent="0.25">
      <c r="AQ1799" s="6"/>
    </row>
    <row r="1800" spans="43:43" x14ac:dyDescent="0.25">
      <c r="AQ1800" s="6"/>
    </row>
    <row r="1801" spans="43:43" x14ac:dyDescent="0.25">
      <c r="AQ1801" s="6"/>
    </row>
    <row r="1802" spans="43:43" x14ac:dyDescent="0.25">
      <c r="AQ1802" s="6"/>
    </row>
    <row r="1803" spans="43:43" x14ac:dyDescent="0.25">
      <c r="AQ1803" s="6"/>
    </row>
    <row r="1804" spans="43:43" x14ac:dyDescent="0.25">
      <c r="AQ1804" s="6"/>
    </row>
    <row r="1805" spans="43:43" x14ac:dyDescent="0.25">
      <c r="AQ1805" s="6"/>
    </row>
    <row r="1806" spans="43:43" x14ac:dyDescent="0.25">
      <c r="AQ1806" s="6"/>
    </row>
    <row r="1807" spans="43:43" x14ac:dyDescent="0.25">
      <c r="AQ1807" s="6"/>
    </row>
    <row r="1808" spans="43:43" x14ac:dyDescent="0.25">
      <c r="AQ1808" s="6"/>
    </row>
    <row r="1809" spans="43:43" x14ac:dyDescent="0.25">
      <c r="AQ1809" s="6"/>
    </row>
    <row r="1810" spans="43:43" x14ac:dyDescent="0.25">
      <c r="AQ1810" s="6"/>
    </row>
    <row r="1811" spans="43:43" x14ac:dyDescent="0.25">
      <c r="AQ1811" s="6"/>
    </row>
    <row r="1812" spans="43:43" x14ac:dyDescent="0.25">
      <c r="AQ1812" s="6"/>
    </row>
    <row r="1813" spans="43:43" x14ac:dyDescent="0.25">
      <c r="AQ1813" s="6"/>
    </row>
    <row r="1814" spans="43:43" x14ac:dyDescent="0.25">
      <c r="AQ1814" s="6"/>
    </row>
    <row r="1815" spans="43:43" x14ac:dyDescent="0.25">
      <c r="AQ1815" s="6"/>
    </row>
    <row r="1816" spans="43:43" x14ac:dyDescent="0.25">
      <c r="AQ1816" s="6"/>
    </row>
    <row r="1817" spans="43:43" x14ac:dyDescent="0.25">
      <c r="AQ1817" s="6"/>
    </row>
    <row r="1818" spans="43:43" x14ac:dyDescent="0.25">
      <c r="AQ1818" s="6"/>
    </row>
    <row r="1819" spans="43:43" x14ac:dyDescent="0.25">
      <c r="AQ1819" s="6"/>
    </row>
    <row r="1820" spans="43:43" x14ac:dyDescent="0.25">
      <c r="AQ1820" s="6"/>
    </row>
    <row r="1821" spans="43:43" x14ac:dyDescent="0.25">
      <c r="AQ1821" s="6"/>
    </row>
    <row r="1822" spans="43:43" x14ac:dyDescent="0.25">
      <c r="AQ1822" s="6"/>
    </row>
    <row r="1823" spans="43:43" x14ac:dyDescent="0.25">
      <c r="AQ1823" s="6"/>
    </row>
    <row r="1824" spans="43:43" x14ac:dyDescent="0.25">
      <c r="AQ1824" s="6"/>
    </row>
    <row r="1825" spans="43:43" x14ac:dyDescent="0.25">
      <c r="AQ1825" s="6"/>
    </row>
    <row r="1826" spans="43:43" x14ac:dyDescent="0.25">
      <c r="AQ1826" s="6"/>
    </row>
    <row r="1827" spans="43:43" x14ac:dyDescent="0.25">
      <c r="AQ1827" s="6"/>
    </row>
    <row r="1828" spans="43:43" x14ac:dyDescent="0.25">
      <c r="AQ1828" s="6"/>
    </row>
    <row r="1829" spans="43:43" x14ac:dyDescent="0.25">
      <c r="AQ1829" s="6"/>
    </row>
    <row r="1830" spans="43:43" x14ac:dyDescent="0.25">
      <c r="AQ1830" s="6"/>
    </row>
    <row r="1831" spans="43:43" x14ac:dyDescent="0.25">
      <c r="AQ1831" s="6"/>
    </row>
    <row r="1832" spans="43:43" x14ac:dyDescent="0.25">
      <c r="AQ1832" s="6"/>
    </row>
    <row r="1833" spans="43:43" x14ac:dyDescent="0.25">
      <c r="AQ1833" s="6"/>
    </row>
    <row r="1834" spans="43:43" x14ac:dyDescent="0.25">
      <c r="AQ1834" s="6"/>
    </row>
    <row r="1835" spans="43:43" x14ac:dyDescent="0.25">
      <c r="AQ1835" s="6"/>
    </row>
    <row r="1836" spans="43:43" x14ac:dyDescent="0.25">
      <c r="AQ1836" s="6"/>
    </row>
    <row r="1837" spans="43:43" x14ac:dyDescent="0.25">
      <c r="AQ1837" s="6"/>
    </row>
    <row r="1838" spans="43:43" x14ac:dyDescent="0.25">
      <c r="AQ1838" s="6"/>
    </row>
    <row r="1839" spans="43:43" x14ac:dyDescent="0.25">
      <c r="AQ1839" s="6"/>
    </row>
    <row r="1840" spans="43:43" x14ac:dyDescent="0.25">
      <c r="AQ1840" s="6"/>
    </row>
    <row r="1841" spans="43:43" x14ac:dyDescent="0.25">
      <c r="AQ1841" s="6"/>
    </row>
    <row r="1842" spans="43:43" x14ac:dyDescent="0.25">
      <c r="AQ1842" s="6"/>
    </row>
    <row r="1843" spans="43:43" x14ac:dyDescent="0.25">
      <c r="AQ1843" s="6"/>
    </row>
    <row r="1844" spans="43:43" x14ac:dyDescent="0.25">
      <c r="AQ1844" s="6"/>
    </row>
    <row r="1845" spans="43:43" x14ac:dyDescent="0.25">
      <c r="AQ1845" s="6"/>
    </row>
    <row r="1846" spans="43:43" x14ac:dyDescent="0.25">
      <c r="AQ1846" s="6"/>
    </row>
    <row r="1847" spans="43:43" x14ac:dyDescent="0.25">
      <c r="AQ1847" s="6"/>
    </row>
    <row r="1848" spans="43:43" x14ac:dyDescent="0.25">
      <c r="AQ1848" s="6"/>
    </row>
    <row r="1849" spans="43:43" x14ac:dyDescent="0.25">
      <c r="AQ1849" s="6"/>
    </row>
    <row r="1850" spans="43:43" x14ac:dyDescent="0.25">
      <c r="AQ1850" s="6"/>
    </row>
    <row r="1851" spans="43:43" x14ac:dyDescent="0.25">
      <c r="AQ1851" s="6"/>
    </row>
    <row r="1852" spans="43:43" x14ac:dyDescent="0.25">
      <c r="AQ1852" s="6"/>
    </row>
    <row r="1853" spans="43:43" x14ac:dyDescent="0.25">
      <c r="AQ1853" s="6"/>
    </row>
    <row r="1854" spans="43:43" x14ac:dyDescent="0.25">
      <c r="AQ1854" s="6"/>
    </row>
    <row r="1855" spans="43:43" x14ac:dyDescent="0.25">
      <c r="AQ1855" s="6"/>
    </row>
    <row r="1856" spans="43:43" x14ac:dyDescent="0.25">
      <c r="AQ1856" s="6"/>
    </row>
    <row r="1857" spans="43:43" x14ac:dyDescent="0.25">
      <c r="AQ1857" s="6"/>
    </row>
    <row r="1858" spans="43:43" x14ac:dyDescent="0.25">
      <c r="AQ1858" s="6"/>
    </row>
    <row r="1859" spans="43:43" x14ac:dyDescent="0.25">
      <c r="AQ1859" s="6"/>
    </row>
    <row r="1860" spans="43:43" x14ac:dyDescent="0.25">
      <c r="AQ1860" s="6"/>
    </row>
    <row r="1861" spans="43:43" x14ac:dyDescent="0.25">
      <c r="AQ1861" s="6"/>
    </row>
    <row r="1862" spans="43:43" x14ac:dyDescent="0.25">
      <c r="AQ1862" s="6"/>
    </row>
    <row r="1863" spans="43:43" x14ac:dyDescent="0.25">
      <c r="AQ1863" s="6"/>
    </row>
    <row r="1864" spans="43:43" x14ac:dyDescent="0.25">
      <c r="AQ1864" s="6"/>
    </row>
    <row r="1865" spans="43:43" x14ac:dyDescent="0.25">
      <c r="AQ1865" s="6"/>
    </row>
    <row r="1866" spans="43:43" x14ac:dyDescent="0.25">
      <c r="AQ1866" s="6"/>
    </row>
    <row r="1867" spans="43:43" x14ac:dyDescent="0.25">
      <c r="AQ1867" s="6"/>
    </row>
    <row r="1868" spans="43:43" x14ac:dyDescent="0.25">
      <c r="AQ1868" s="6"/>
    </row>
    <row r="1869" spans="43:43" x14ac:dyDescent="0.25">
      <c r="AQ1869" s="6"/>
    </row>
    <row r="1870" spans="43:43" x14ac:dyDescent="0.25">
      <c r="AQ1870" s="6"/>
    </row>
    <row r="1871" spans="43:43" x14ac:dyDescent="0.25">
      <c r="AQ1871" s="6"/>
    </row>
    <row r="1872" spans="43:43" x14ac:dyDescent="0.25">
      <c r="AQ1872" s="6"/>
    </row>
    <row r="1873" spans="43:43" x14ac:dyDescent="0.25">
      <c r="AQ1873" s="6"/>
    </row>
    <row r="1874" spans="43:43" x14ac:dyDescent="0.25">
      <c r="AQ1874" s="6"/>
    </row>
    <row r="1875" spans="43:43" x14ac:dyDescent="0.25">
      <c r="AQ1875" s="6"/>
    </row>
    <row r="1876" spans="43:43" x14ac:dyDescent="0.25">
      <c r="AQ1876" s="6"/>
    </row>
    <row r="1877" spans="43:43" x14ac:dyDescent="0.25">
      <c r="AQ1877" s="6"/>
    </row>
    <row r="1878" spans="43:43" x14ac:dyDescent="0.25">
      <c r="AQ1878" s="6"/>
    </row>
    <row r="1879" spans="43:43" x14ac:dyDescent="0.25">
      <c r="AQ1879" s="6"/>
    </row>
    <row r="1880" spans="43:43" x14ac:dyDescent="0.25">
      <c r="AQ1880" s="6"/>
    </row>
    <row r="1881" spans="43:43" x14ac:dyDescent="0.25">
      <c r="AQ1881" s="6"/>
    </row>
    <row r="1882" spans="43:43" x14ac:dyDescent="0.25">
      <c r="AQ1882" s="6"/>
    </row>
    <row r="1883" spans="43:43" x14ac:dyDescent="0.25">
      <c r="AQ1883" s="6"/>
    </row>
    <row r="1884" spans="43:43" x14ac:dyDescent="0.25">
      <c r="AQ1884" s="6"/>
    </row>
    <row r="1885" spans="43:43" x14ac:dyDescent="0.25">
      <c r="AQ1885" s="6"/>
    </row>
    <row r="1886" spans="43:43" x14ac:dyDescent="0.25">
      <c r="AQ1886" s="6"/>
    </row>
    <row r="1887" spans="43:43" x14ac:dyDescent="0.25">
      <c r="AQ1887" s="6"/>
    </row>
    <row r="1888" spans="43:43" x14ac:dyDescent="0.25">
      <c r="AQ1888" s="6"/>
    </row>
    <row r="1889" spans="43:43" x14ac:dyDescent="0.25">
      <c r="AQ1889" s="6"/>
    </row>
    <row r="1890" spans="43:43" x14ac:dyDescent="0.25">
      <c r="AQ1890" s="6"/>
    </row>
    <row r="1891" spans="43:43" x14ac:dyDescent="0.25">
      <c r="AQ1891" s="6"/>
    </row>
    <row r="1892" spans="43:43" x14ac:dyDescent="0.25">
      <c r="AQ1892" s="6"/>
    </row>
    <row r="1893" spans="43:43" x14ac:dyDescent="0.25">
      <c r="AQ1893" s="6"/>
    </row>
    <row r="1894" spans="43:43" x14ac:dyDescent="0.25">
      <c r="AQ1894" s="6"/>
    </row>
    <row r="1895" spans="43:43" x14ac:dyDescent="0.25">
      <c r="AQ1895" s="6"/>
    </row>
    <row r="1896" spans="43:43" x14ac:dyDescent="0.25">
      <c r="AQ1896" s="6"/>
    </row>
    <row r="1897" spans="43:43" x14ac:dyDescent="0.25">
      <c r="AQ1897" s="6"/>
    </row>
    <row r="1898" spans="43:43" x14ac:dyDescent="0.25">
      <c r="AQ1898" s="6"/>
    </row>
    <row r="1899" spans="43:43" x14ac:dyDescent="0.25">
      <c r="AQ1899" s="6"/>
    </row>
    <row r="1900" spans="43:43" x14ac:dyDescent="0.25">
      <c r="AQ1900" s="6"/>
    </row>
    <row r="1901" spans="43:43" x14ac:dyDescent="0.25">
      <c r="AQ1901" s="6"/>
    </row>
    <row r="1902" spans="43:43" x14ac:dyDescent="0.25">
      <c r="AQ1902" s="6"/>
    </row>
    <row r="1903" spans="43:43" x14ac:dyDescent="0.25">
      <c r="AQ1903" s="6"/>
    </row>
    <row r="1904" spans="43:43" x14ac:dyDescent="0.25">
      <c r="AQ1904" s="6"/>
    </row>
    <row r="1905" spans="43:43" x14ac:dyDescent="0.25">
      <c r="AQ1905" s="6"/>
    </row>
    <row r="1906" spans="43:43" x14ac:dyDescent="0.25">
      <c r="AQ1906" s="6"/>
    </row>
    <row r="1907" spans="43:43" x14ac:dyDescent="0.25">
      <c r="AQ1907" s="6"/>
    </row>
    <row r="1908" spans="43:43" x14ac:dyDescent="0.25">
      <c r="AQ1908" s="6"/>
    </row>
    <row r="1909" spans="43:43" x14ac:dyDescent="0.25">
      <c r="AQ1909" s="6"/>
    </row>
    <row r="1910" spans="43:43" x14ac:dyDescent="0.25">
      <c r="AQ1910" s="6"/>
    </row>
    <row r="1911" spans="43:43" x14ac:dyDescent="0.25">
      <c r="AQ1911" s="6"/>
    </row>
    <row r="1912" spans="43:43" x14ac:dyDescent="0.25">
      <c r="AQ1912" s="6"/>
    </row>
    <row r="1913" spans="43:43" x14ac:dyDescent="0.25">
      <c r="AQ1913" s="6"/>
    </row>
    <row r="1914" spans="43:43" x14ac:dyDescent="0.25">
      <c r="AQ1914" s="6"/>
    </row>
    <row r="1915" spans="43:43" x14ac:dyDescent="0.25">
      <c r="AQ1915" s="6"/>
    </row>
    <row r="1916" spans="43:43" x14ac:dyDescent="0.25">
      <c r="AQ1916" s="6"/>
    </row>
    <row r="1917" spans="43:43" x14ac:dyDescent="0.25">
      <c r="AQ1917" s="6"/>
    </row>
    <row r="1918" spans="43:43" x14ac:dyDescent="0.25">
      <c r="AQ1918" s="6"/>
    </row>
    <row r="1919" spans="43:43" x14ac:dyDescent="0.25">
      <c r="AQ1919" s="6"/>
    </row>
    <row r="1920" spans="43:43" x14ac:dyDescent="0.25">
      <c r="AQ1920" s="6"/>
    </row>
    <row r="1921" spans="43:43" x14ac:dyDescent="0.25">
      <c r="AQ1921" s="6"/>
    </row>
    <row r="1922" spans="43:43" x14ac:dyDescent="0.25">
      <c r="AQ1922" s="6"/>
    </row>
    <row r="1923" spans="43:43" x14ac:dyDescent="0.25">
      <c r="AQ1923" s="6"/>
    </row>
    <row r="1924" spans="43:43" x14ac:dyDescent="0.25">
      <c r="AQ1924" s="6"/>
    </row>
    <row r="1925" spans="43:43" x14ac:dyDescent="0.25">
      <c r="AQ1925" s="6"/>
    </row>
    <row r="1926" spans="43:43" x14ac:dyDescent="0.25">
      <c r="AQ1926" s="6"/>
    </row>
    <row r="1927" spans="43:43" x14ac:dyDescent="0.25">
      <c r="AQ1927" s="6"/>
    </row>
    <row r="1928" spans="43:43" x14ac:dyDescent="0.25">
      <c r="AQ1928" s="6"/>
    </row>
    <row r="1929" spans="43:43" x14ac:dyDescent="0.25">
      <c r="AQ1929" s="6"/>
    </row>
    <row r="1930" spans="43:43" x14ac:dyDescent="0.25">
      <c r="AQ1930" s="6"/>
    </row>
    <row r="1931" spans="43:43" x14ac:dyDescent="0.25">
      <c r="AQ1931" s="6"/>
    </row>
    <row r="1932" spans="43:43" x14ac:dyDescent="0.25">
      <c r="AQ1932" s="6"/>
    </row>
    <row r="1933" spans="43:43" x14ac:dyDescent="0.25">
      <c r="AQ1933" s="6"/>
    </row>
    <row r="1934" spans="43:43" x14ac:dyDescent="0.25">
      <c r="AQ1934" s="6"/>
    </row>
    <row r="1935" spans="43:43" x14ac:dyDescent="0.25">
      <c r="AQ1935" s="6"/>
    </row>
    <row r="1936" spans="43:43" x14ac:dyDescent="0.25">
      <c r="AQ1936" s="6"/>
    </row>
    <row r="1937" spans="43:43" x14ac:dyDescent="0.25">
      <c r="AQ1937" s="6"/>
    </row>
    <row r="1938" spans="43:43" x14ac:dyDescent="0.25">
      <c r="AQ1938" s="6"/>
    </row>
    <row r="1939" spans="43:43" x14ac:dyDescent="0.25">
      <c r="AQ1939" s="6"/>
    </row>
    <row r="1940" spans="43:43" x14ac:dyDescent="0.25">
      <c r="AQ1940" s="6"/>
    </row>
    <row r="1941" spans="43:43" x14ac:dyDescent="0.25">
      <c r="AQ1941" s="6"/>
    </row>
    <row r="1942" spans="43:43" x14ac:dyDescent="0.25">
      <c r="AQ1942" s="6"/>
    </row>
    <row r="1943" spans="43:43" x14ac:dyDescent="0.25">
      <c r="AQ1943" s="6"/>
    </row>
    <row r="1944" spans="43:43" x14ac:dyDescent="0.25">
      <c r="AQ1944" s="6"/>
    </row>
    <row r="1945" spans="43:43" x14ac:dyDescent="0.25">
      <c r="AQ1945" s="6"/>
    </row>
    <row r="1946" spans="43:43" x14ac:dyDescent="0.25">
      <c r="AQ1946" s="6"/>
    </row>
    <row r="1947" spans="43:43" x14ac:dyDescent="0.25">
      <c r="AQ1947" s="6"/>
    </row>
    <row r="1948" spans="43:43" x14ac:dyDescent="0.25">
      <c r="AQ1948" s="6"/>
    </row>
    <row r="1949" spans="43:43" x14ac:dyDescent="0.25">
      <c r="AQ1949" s="6"/>
    </row>
    <row r="1950" spans="43:43" x14ac:dyDescent="0.25">
      <c r="AQ1950" s="6"/>
    </row>
    <row r="1951" spans="43:43" x14ac:dyDescent="0.25">
      <c r="AQ1951" s="6"/>
    </row>
    <row r="1952" spans="43:43" x14ac:dyDescent="0.25">
      <c r="AQ1952" s="6"/>
    </row>
    <row r="1953" spans="43:43" x14ac:dyDescent="0.25">
      <c r="AQ1953" s="6"/>
    </row>
    <row r="1954" spans="43:43" x14ac:dyDescent="0.25">
      <c r="AQ1954" s="6"/>
    </row>
    <row r="1955" spans="43:43" x14ac:dyDescent="0.25">
      <c r="AQ1955" s="6"/>
    </row>
    <row r="1956" spans="43:43" x14ac:dyDescent="0.25">
      <c r="AQ1956" s="6"/>
    </row>
    <row r="1957" spans="43:43" x14ac:dyDescent="0.25">
      <c r="AQ1957" s="6"/>
    </row>
    <row r="1958" spans="43:43" x14ac:dyDescent="0.25">
      <c r="AQ1958" s="6"/>
    </row>
    <row r="1959" spans="43:43" x14ac:dyDescent="0.25">
      <c r="AQ1959" s="6"/>
    </row>
    <row r="1960" spans="43:43" x14ac:dyDescent="0.25">
      <c r="AQ1960" s="6"/>
    </row>
    <row r="1961" spans="43:43" x14ac:dyDescent="0.25">
      <c r="AQ1961" s="6"/>
    </row>
    <row r="1962" spans="43:43" x14ac:dyDescent="0.25">
      <c r="AQ1962" s="6"/>
    </row>
    <row r="1963" spans="43:43" x14ac:dyDescent="0.25">
      <c r="AQ1963" s="6"/>
    </row>
    <row r="1964" spans="43:43" x14ac:dyDescent="0.25">
      <c r="AQ1964" s="6"/>
    </row>
    <row r="1965" spans="43:43" x14ac:dyDescent="0.25">
      <c r="AQ1965" s="6"/>
    </row>
    <row r="1966" spans="43:43" x14ac:dyDescent="0.25">
      <c r="AQ1966" s="6"/>
    </row>
    <row r="1967" spans="43:43" x14ac:dyDescent="0.25">
      <c r="AQ1967" s="6"/>
    </row>
    <row r="1968" spans="43:43" x14ac:dyDescent="0.25">
      <c r="AQ1968" s="6"/>
    </row>
    <row r="1969" spans="43:43" x14ac:dyDescent="0.25">
      <c r="AQ1969" s="6"/>
    </row>
    <row r="1970" spans="43:43" x14ac:dyDescent="0.25">
      <c r="AQ1970" s="6"/>
    </row>
    <row r="1971" spans="43:43" x14ac:dyDescent="0.25">
      <c r="AQ1971" s="6"/>
    </row>
    <row r="1972" spans="43:43" x14ac:dyDescent="0.25">
      <c r="AQ1972" s="6"/>
    </row>
    <row r="1973" spans="43:43" x14ac:dyDescent="0.25">
      <c r="AQ1973" s="6"/>
    </row>
    <row r="1974" spans="43:43" x14ac:dyDescent="0.25">
      <c r="AQ1974" s="6"/>
    </row>
    <row r="1975" spans="43:43" x14ac:dyDescent="0.25">
      <c r="AQ1975" s="6"/>
    </row>
    <row r="1976" spans="43:43" x14ac:dyDescent="0.25">
      <c r="AQ1976" s="6"/>
    </row>
    <row r="1977" spans="43:43" x14ac:dyDescent="0.25">
      <c r="AQ1977" s="6"/>
    </row>
    <row r="1978" spans="43:43" x14ac:dyDescent="0.25">
      <c r="AQ1978" s="6"/>
    </row>
    <row r="1979" spans="43:43" x14ac:dyDescent="0.25">
      <c r="AQ1979" s="6"/>
    </row>
    <row r="1980" spans="43:43" x14ac:dyDescent="0.25">
      <c r="AQ1980" s="6"/>
    </row>
    <row r="1981" spans="43:43" x14ac:dyDescent="0.25">
      <c r="AQ1981" s="6"/>
    </row>
    <row r="1982" spans="43:43" x14ac:dyDescent="0.25">
      <c r="AQ1982" s="6"/>
    </row>
    <row r="1983" spans="43:43" x14ac:dyDescent="0.25">
      <c r="AQ1983" s="6"/>
    </row>
    <row r="1984" spans="43:43" x14ac:dyDescent="0.25">
      <c r="AQ1984" s="6"/>
    </row>
    <row r="1985" spans="43:43" x14ac:dyDescent="0.25">
      <c r="AQ1985" s="6"/>
    </row>
    <row r="1986" spans="43:43" x14ac:dyDescent="0.25">
      <c r="AQ1986" s="6"/>
    </row>
    <row r="1987" spans="43:43" x14ac:dyDescent="0.25">
      <c r="AQ1987" s="6"/>
    </row>
    <row r="1988" spans="43:43" x14ac:dyDescent="0.25">
      <c r="AQ1988" s="6"/>
    </row>
    <row r="1989" spans="43:43" x14ac:dyDescent="0.25">
      <c r="AQ1989" s="6"/>
    </row>
    <row r="1990" spans="43:43" x14ac:dyDescent="0.25">
      <c r="AQ1990" s="6"/>
    </row>
    <row r="1991" spans="43:43" x14ac:dyDescent="0.25">
      <c r="AQ1991" s="6"/>
    </row>
    <row r="1992" spans="43:43" x14ac:dyDescent="0.25">
      <c r="AQ1992" s="6"/>
    </row>
    <row r="1993" spans="43:43" x14ac:dyDescent="0.25">
      <c r="AQ1993" s="6"/>
    </row>
    <row r="1994" spans="43:43" x14ac:dyDescent="0.25">
      <c r="AQ1994" s="6"/>
    </row>
    <row r="1995" spans="43:43" x14ac:dyDescent="0.25">
      <c r="AQ1995" s="6"/>
    </row>
    <row r="1996" spans="43:43" x14ac:dyDescent="0.25">
      <c r="AQ1996" s="6"/>
    </row>
    <row r="1997" spans="43:43" x14ac:dyDescent="0.25">
      <c r="AQ1997" s="6"/>
    </row>
    <row r="1998" spans="43:43" x14ac:dyDescent="0.25">
      <c r="AQ1998" s="6"/>
    </row>
    <row r="1999" spans="43:43" x14ac:dyDescent="0.25">
      <c r="AQ1999" s="6"/>
    </row>
    <row r="2000" spans="43:43" x14ac:dyDescent="0.25">
      <c r="AQ2000" s="6"/>
    </row>
    <row r="2001" spans="43:43" x14ac:dyDescent="0.25">
      <c r="AQ2001" s="6"/>
    </row>
    <row r="2002" spans="43:43" x14ac:dyDescent="0.25">
      <c r="AQ2002" s="6"/>
    </row>
    <row r="2003" spans="43:43" x14ac:dyDescent="0.25">
      <c r="AQ2003" s="6"/>
    </row>
    <row r="2004" spans="43:43" x14ac:dyDescent="0.25">
      <c r="AQ2004" s="6"/>
    </row>
    <row r="2005" spans="43:43" x14ac:dyDescent="0.25">
      <c r="AQ2005" s="6"/>
    </row>
    <row r="2006" spans="43:43" x14ac:dyDescent="0.25">
      <c r="AQ2006" s="6"/>
    </row>
    <row r="2007" spans="43:43" x14ac:dyDescent="0.25">
      <c r="AQ2007" s="6"/>
    </row>
    <row r="2008" spans="43:43" x14ac:dyDescent="0.25">
      <c r="AQ2008" s="6"/>
    </row>
    <row r="2009" spans="43:43" x14ac:dyDescent="0.25">
      <c r="AQ2009" s="6"/>
    </row>
    <row r="2010" spans="43:43" x14ac:dyDescent="0.25">
      <c r="AQ2010" s="6"/>
    </row>
    <row r="2011" spans="43:43" x14ac:dyDescent="0.25">
      <c r="AQ2011" s="6"/>
    </row>
    <row r="2012" spans="43:43" x14ac:dyDescent="0.25">
      <c r="AQ2012" s="6"/>
    </row>
    <row r="2013" spans="43:43" x14ac:dyDescent="0.25">
      <c r="AQ2013" s="6"/>
    </row>
    <row r="2014" spans="43:43" x14ac:dyDescent="0.25">
      <c r="AQ2014" s="6"/>
    </row>
    <row r="2015" spans="43:43" x14ac:dyDescent="0.25">
      <c r="AQ2015" s="6"/>
    </row>
    <row r="2016" spans="43:43" x14ac:dyDescent="0.25">
      <c r="AQ2016" s="6"/>
    </row>
    <row r="2017" spans="43:43" x14ac:dyDescent="0.25">
      <c r="AQ2017" s="6"/>
    </row>
    <row r="2018" spans="43:43" x14ac:dyDescent="0.25">
      <c r="AQ2018" s="6"/>
    </row>
    <row r="2019" spans="43:43" x14ac:dyDescent="0.25">
      <c r="AQ2019" s="6"/>
    </row>
    <row r="2020" spans="43:43" x14ac:dyDescent="0.25">
      <c r="AQ2020" s="6"/>
    </row>
    <row r="2021" spans="43:43" x14ac:dyDescent="0.25">
      <c r="AQ2021" s="6"/>
    </row>
    <row r="2022" spans="43:43" x14ac:dyDescent="0.25">
      <c r="AQ2022" s="6"/>
    </row>
    <row r="2023" spans="43:43" x14ac:dyDescent="0.25">
      <c r="AQ2023" s="6"/>
    </row>
    <row r="2024" spans="43:43" x14ac:dyDescent="0.25">
      <c r="AQ2024" s="6"/>
    </row>
    <row r="2025" spans="43:43" x14ac:dyDescent="0.25">
      <c r="AQ2025" s="6"/>
    </row>
    <row r="2026" spans="43:43" x14ac:dyDescent="0.25">
      <c r="AQ2026" s="6"/>
    </row>
    <row r="2027" spans="43:43" x14ac:dyDescent="0.25">
      <c r="AQ2027" s="6"/>
    </row>
    <row r="2028" spans="43:43" x14ac:dyDescent="0.25">
      <c r="AQ2028" s="6"/>
    </row>
    <row r="2029" spans="43:43" x14ac:dyDescent="0.25">
      <c r="AQ2029" s="6"/>
    </row>
    <row r="2030" spans="43:43" x14ac:dyDescent="0.25">
      <c r="AQ2030" s="6"/>
    </row>
    <row r="2031" spans="43:43" x14ac:dyDescent="0.25">
      <c r="AQ2031" s="6"/>
    </row>
    <row r="2032" spans="43:43" x14ac:dyDescent="0.25">
      <c r="AQ2032" s="6"/>
    </row>
    <row r="2033" spans="43:43" x14ac:dyDescent="0.25">
      <c r="AQ2033" s="6"/>
    </row>
    <row r="2034" spans="43:43" x14ac:dyDescent="0.25">
      <c r="AQ2034" s="6"/>
    </row>
    <row r="2035" spans="43:43" x14ac:dyDescent="0.25">
      <c r="AQ2035" s="6"/>
    </row>
    <row r="2036" spans="43:43" x14ac:dyDescent="0.25">
      <c r="AQ2036" s="6"/>
    </row>
    <row r="2037" spans="43:43" x14ac:dyDescent="0.25">
      <c r="AQ2037" s="6"/>
    </row>
    <row r="2038" spans="43:43" x14ac:dyDescent="0.25">
      <c r="AQ2038" s="6"/>
    </row>
    <row r="2039" spans="43:43" x14ac:dyDescent="0.25">
      <c r="AQ2039" s="6"/>
    </row>
    <row r="2040" spans="43:43" x14ac:dyDescent="0.25">
      <c r="AQ2040" s="6"/>
    </row>
    <row r="2041" spans="43:43" x14ac:dyDescent="0.25">
      <c r="AQ2041" s="6"/>
    </row>
    <row r="2042" spans="43:43" x14ac:dyDescent="0.25">
      <c r="AQ2042" s="6"/>
    </row>
    <row r="2043" spans="43:43" x14ac:dyDescent="0.25">
      <c r="AQ2043" s="6"/>
    </row>
    <row r="2044" spans="43:43" x14ac:dyDescent="0.25">
      <c r="AQ2044" s="6"/>
    </row>
    <row r="2045" spans="43:43" x14ac:dyDescent="0.25">
      <c r="AQ2045" s="6"/>
    </row>
    <row r="2046" spans="43:43" x14ac:dyDescent="0.25">
      <c r="AQ2046" s="6"/>
    </row>
    <row r="2047" spans="43:43" x14ac:dyDescent="0.25">
      <c r="AQ2047" s="6"/>
    </row>
    <row r="2048" spans="43:43" x14ac:dyDescent="0.25">
      <c r="AQ2048" s="6"/>
    </row>
    <row r="2049" spans="43:43" x14ac:dyDescent="0.25">
      <c r="AQ2049" s="6"/>
    </row>
    <row r="2050" spans="43:43" x14ac:dyDescent="0.25">
      <c r="AQ2050" s="6"/>
    </row>
    <row r="2051" spans="43:43" x14ac:dyDescent="0.25">
      <c r="AQ2051" s="6"/>
    </row>
    <row r="2052" spans="43:43" x14ac:dyDescent="0.25">
      <c r="AQ2052" s="6"/>
    </row>
    <row r="2053" spans="43:43" x14ac:dyDescent="0.25">
      <c r="AQ2053" s="6"/>
    </row>
    <row r="2054" spans="43:43" x14ac:dyDescent="0.25">
      <c r="AQ2054" s="6"/>
    </row>
    <row r="2055" spans="43:43" x14ac:dyDescent="0.25">
      <c r="AQ2055" s="6"/>
    </row>
    <row r="2056" spans="43:43" x14ac:dyDescent="0.25">
      <c r="AQ2056" s="6"/>
    </row>
    <row r="2057" spans="43:43" x14ac:dyDescent="0.25">
      <c r="AQ2057" s="6"/>
    </row>
    <row r="2058" spans="43:43" x14ac:dyDescent="0.25">
      <c r="AQ2058" s="6"/>
    </row>
    <row r="2059" spans="43:43" x14ac:dyDescent="0.25">
      <c r="AQ2059" s="6"/>
    </row>
    <row r="2060" spans="43:43" x14ac:dyDescent="0.25">
      <c r="AQ2060" s="6"/>
    </row>
    <row r="2061" spans="43:43" x14ac:dyDescent="0.25">
      <c r="AQ2061" s="6"/>
    </row>
    <row r="2062" spans="43:43" x14ac:dyDescent="0.25">
      <c r="AQ2062" s="6"/>
    </row>
    <row r="2063" spans="43:43" x14ac:dyDescent="0.25">
      <c r="AQ2063" s="6"/>
    </row>
    <row r="2064" spans="43:43" x14ac:dyDescent="0.25">
      <c r="AQ2064" s="6"/>
    </row>
    <row r="2065" spans="43:43" x14ac:dyDescent="0.25">
      <c r="AQ2065" s="6"/>
    </row>
    <row r="2066" spans="43:43" x14ac:dyDescent="0.25">
      <c r="AQ2066" s="6"/>
    </row>
    <row r="2067" spans="43:43" x14ac:dyDescent="0.25">
      <c r="AQ2067" s="6"/>
    </row>
    <row r="2068" spans="43:43" x14ac:dyDescent="0.25">
      <c r="AQ2068" s="6"/>
    </row>
    <row r="2069" spans="43:43" x14ac:dyDescent="0.25">
      <c r="AQ2069" s="6"/>
    </row>
    <row r="2070" spans="43:43" x14ac:dyDescent="0.25">
      <c r="AQ2070" s="6"/>
    </row>
    <row r="2071" spans="43:43" x14ac:dyDescent="0.25">
      <c r="AQ2071" s="6"/>
    </row>
    <row r="2072" spans="43:43" x14ac:dyDescent="0.25">
      <c r="AQ2072" s="6"/>
    </row>
    <row r="2073" spans="43:43" x14ac:dyDescent="0.25">
      <c r="AQ2073" s="6"/>
    </row>
    <row r="2074" spans="43:43" x14ac:dyDescent="0.25">
      <c r="AQ2074" s="6"/>
    </row>
    <row r="2075" spans="43:43" x14ac:dyDescent="0.25">
      <c r="AQ2075" s="6"/>
    </row>
    <row r="2076" spans="43:43" x14ac:dyDescent="0.25">
      <c r="AQ2076" s="6"/>
    </row>
    <row r="2077" spans="43:43" x14ac:dyDescent="0.25">
      <c r="AQ2077" s="6"/>
    </row>
    <row r="2078" spans="43:43" x14ac:dyDescent="0.25">
      <c r="AQ2078" s="6"/>
    </row>
    <row r="2079" spans="43:43" x14ac:dyDescent="0.25">
      <c r="AQ2079" s="6"/>
    </row>
    <row r="2080" spans="43:43" x14ac:dyDescent="0.25">
      <c r="AQ2080" s="6"/>
    </row>
    <row r="2081" spans="43:43" x14ac:dyDescent="0.25">
      <c r="AQ2081" s="6"/>
    </row>
    <row r="2082" spans="43:43" x14ac:dyDescent="0.25">
      <c r="AQ2082" s="6"/>
    </row>
    <row r="2083" spans="43:43" x14ac:dyDescent="0.25">
      <c r="AQ2083" s="6"/>
    </row>
    <row r="2084" spans="43:43" x14ac:dyDescent="0.25">
      <c r="AQ2084" s="6"/>
    </row>
    <row r="2085" spans="43:43" x14ac:dyDescent="0.25">
      <c r="AQ2085" s="6"/>
    </row>
    <row r="2086" spans="43:43" x14ac:dyDescent="0.25">
      <c r="AQ2086" s="6"/>
    </row>
    <row r="2087" spans="43:43" x14ac:dyDescent="0.25">
      <c r="AQ2087" s="6"/>
    </row>
    <row r="2088" spans="43:43" x14ac:dyDescent="0.25">
      <c r="AQ2088" s="6"/>
    </row>
    <row r="2089" spans="43:43" x14ac:dyDescent="0.25">
      <c r="AQ2089" s="6"/>
    </row>
    <row r="2090" spans="43:43" x14ac:dyDescent="0.25">
      <c r="AQ2090" s="6"/>
    </row>
    <row r="2091" spans="43:43" x14ac:dyDescent="0.25">
      <c r="AQ2091" s="6"/>
    </row>
    <row r="2092" spans="43:43" x14ac:dyDescent="0.25">
      <c r="AQ2092" s="6"/>
    </row>
    <row r="2093" spans="43:43" x14ac:dyDescent="0.25">
      <c r="AQ2093" s="6"/>
    </row>
    <row r="2094" spans="43:43" x14ac:dyDescent="0.25">
      <c r="AQ2094" s="6"/>
    </row>
    <row r="2095" spans="43:43" x14ac:dyDescent="0.25">
      <c r="AQ2095" s="6"/>
    </row>
    <row r="2096" spans="43:43" x14ac:dyDescent="0.25">
      <c r="AQ2096" s="6"/>
    </row>
    <row r="2097" spans="43:43" x14ac:dyDescent="0.25">
      <c r="AQ2097" s="6"/>
    </row>
    <row r="2098" spans="43:43" x14ac:dyDescent="0.25">
      <c r="AQ2098" s="6"/>
    </row>
    <row r="2099" spans="43:43" x14ac:dyDescent="0.25">
      <c r="AQ2099" s="6"/>
    </row>
    <row r="2100" spans="43:43" x14ac:dyDescent="0.25">
      <c r="AQ2100" s="6"/>
    </row>
    <row r="2101" spans="43:43" x14ac:dyDescent="0.25">
      <c r="AQ2101" s="6"/>
    </row>
    <row r="2102" spans="43:43" x14ac:dyDescent="0.25">
      <c r="AQ2102" s="6"/>
    </row>
    <row r="2103" spans="43:43" x14ac:dyDescent="0.25">
      <c r="AQ2103" s="6"/>
    </row>
    <row r="2104" spans="43:43" x14ac:dyDescent="0.25">
      <c r="AQ2104" s="6"/>
    </row>
    <row r="2105" spans="43:43" x14ac:dyDescent="0.25">
      <c r="AQ2105" s="6"/>
    </row>
    <row r="2106" spans="43:43" x14ac:dyDescent="0.25">
      <c r="AQ2106" s="6"/>
    </row>
    <row r="2107" spans="43:43" x14ac:dyDescent="0.25">
      <c r="AQ2107" s="6"/>
    </row>
    <row r="2108" spans="43:43" x14ac:dyDescent="0.25">
      <c r="AQ2108" s="6"/>
    </row>
    <row r="2109" spans="43:43" x14ac:dyDescent="0.25">
      <c r="AQ2109" s="6"/>
    </row>
    <row r="2110" spans="43:43" x14ac:dyDescent="0.25">
      <c r="AQ2110" s="6"/>
    </row>
    <row r="2111" spans="43:43" x14ac:dyDescent="0.25">
      <c r="AQ2111" s="6"/>
    </row>
    <row r="2112" spans="43:43" x14ac:dyDescent="0.25">
      <c r="AQ2112" s="6"/>
    </row>
    <row r="2113" spans="43:43" x14ac:dyDescent="0.25">
      <c r="AQ2113" s="6"/>
    </row>
    <row r="2114" spans="43:43" x14ac:dyDescent="0.25">
      <c r="AQ2114" s="6"/>
    </row>
    <row r="2115" spans="43:43" x14ac:dyDescent="0.25">
      <c r="AQ2115" s="6"/>
    </row>
    <row r="2116" spans="43:43" x14ac:dyDescent="0.25">
      <c r="AQ2116" s="6"/>
    </row>
    <row r="2117" spans="43:43" x14ac:dyDescent="0.25">
      <c r="AQ2117" s="6"/>
    </row>
    <row r="2118" spans="43:43" x14ac:dyDescent="0.25">
      <c r="AQ2118" s="6"/>
    </row>
    <row r="2119" spans="43:43" x14ac:dyDescent="0.25">
      <c r="AQ2119" s="6"/>
    </row>
    <row r="2120" spans="43:43" x14ac:dyDescent="0.25">
      <c r="AQ2120" s="6"/>
    </row>
    <row r="2121" spans="43:43" x14ac:dyDescent="0.25">
      <c r="AQ2121" s="6"/>
    </row>
    <row r="2122" spans="43:43" x14ac:dyDescent="0.25">
      <c r="AQ2122" s="6"/>
    </row>
    <row r="2123" spans="43:43" x14ac:dyDescent="0.25">
      <c r="AQ2123" s="6"/>
    </row>
    <row r="2124" spans="43:43" x14ac:dyDescent="0.25">
      <c r="AQ2124" s="6"/>
    </row>
    <row r="2125" spans="43:43" x14ac:dyDescent="0.25">
      <c r="AQ2125" s="6"/>
    </row>
    <row r="2126" spans="43:43" x14ac:dyDescent="0.25">
      <c r="AQ2126" s="6"/>
    </row>
    <row r="2127" spans="43:43" x14ac:dyDescent="0.25">
      <c r="AQ2127" s="6"/>
    </row>
    <row r="2128" spans="43:43" x14ac:dyDescent="0.25">
      <c r="AQ2128" s="6"/>
    </row>
    <row r="2129" spans="43:43" x14ac:dyDescent="0.25">
      <c r="AQ2129" s="6"/>
    </row>
    <row r="2130" spans="43:43" x14ac:dyDescent="0.25">
      <c r="AQ2130" s="6"/>
    </row>
    <row r="2131" spans="43:43" x14ac:dyDescent="0.25">
      <c r="AQ2131" s="6"/>
    </row>
    <row r="2132" spans="43:43" x14ac:dyDescent="0.25">
      <c r="AQ2132" s="6"/>
    </row>
    <row r="2133" spans="43:43" x14ac:dyDescent="0.25">
      <c r="AQ2133" s="6"/>
    </row>
    <row r="2134" spans="43:43" x14ac:dyDescent="0.25">
      <c r="AQ2134" s="6"/>
    </row>
    <row r="2135" spans="43:43" x14ac:dyDescent="0.25">
      <c r="AQ2135" s="6"/>
    </row>
    <row r="2136" spans="43:43" x14ac:dyDescent="0.25">
      <c r="AQ2136" s="6"/>
    </row>
    <row r="2137" spans="43:43" x14ac:dyDescent="0.25">
      <c r="AQ2137" s="6"/>
    </row>
    <row r="2138" spans="43:43" x14ac:dyDescent="0.25">
      <c r="AQ2138" s="6"/>
    </row>
    <row r="2139" spans="43:43" x14ac:dyDescent="0.25">
      <c r="AQ2139" s="6"/>
    </row>
    <row r="2140" spans="43:43" x14ac:dyDescent="0.25">
      <c r="AQ2140" s="6"/>
    </row>
    <row r="2141" spans="43:43" x14ac:dyDescent="0.25">
      <c r="AQ2141" s="6"/>
    </row>
    <row r="2142" spans="43:43" x14ac:dyDescent="0.25">
      <c r="AQ2142" s="6"/>
    </row>
    <row r="2143" spans="43:43" x14ac:dyDescent="0.25">
      <c r="AQ2143" s="6"/>
    </row>
    <row r="2144" spans="43:43" x14ac:dyDescent="0.25">
      <c r="AQ2144" s="6"/>
    </row>
    <row r="2145" spans="43:43" x14ac:dyDescent="0.25">
      <c r="AQ2145" s="6"/>
    </row>
    <row r="2146" spans="43:43" x14ac:dyDescent="0.25">
      <c r="AQ2146" s="6"/>
    </row>
    <row r="2147" spans="43:43" x14ac:dyDescent="0.25">
      <c r="AQ2147" s="6"/>
    </row>
    <row r="2148" spans="43:43" x14ac:dyDescent="0.25">
      <c r="AQ2148" s="6"/>
    </row>
    <row r="2149" spans="43:43" x14ac:dyDescent="0.25">
      <c r="AQ2149" s="6"/>
    </row>
    <row r="2150" spans="43:43" x14ac:dyDescent="0.25">
      <c r="AQ2150" s="6"/>
    </row>
    <row r="2151" spans="43:43" x14ac:dyDescent="0.25">
      <c r="AQ2151" s="6"/>
    </row>
    <row r="2152" spans="43:43" x14ac:dyDescent="0.25">
      <c r="AQ2152" s="6"/>
    </row>
    <row r="2153" spans="43:43" x14ac:dyDescent="0.25">
      <c r="AQ2153" s="6"/>
    </row>
    <row r="2154" spans="43:43" x14ac:dyDescent="0.25">
      <c r="AQ2154" s="6"/>
    </row>
    <row r="2155" spans="43:43" x14ac:dyDescent="0.25">
      <c r="AQ2155" s="6"/>
    </row>
    <row r="2156" spans="43:43" x14ac:dyDescent="0.25">
      <c r="AQ2156" s="6"/>
    </row>
    <row r="2157" spans="43:43" x14ac:dyDescent="0.25">
      <c r="AQ2157" s="6"/>
    </row>
    <row r="2158" spans="43:43" x14ac:dyDescent="0.25">
      <c r="AQ2158" s="6"/>
    </row>
    <row r="2159" spans="43:43" x14ac:dyDescent="0.25">
      <c r="AQ2159" s="6"/>
    </row>
    <row r="2160" spans="43:43" x14ac:dyDescent="0.25">
      <c r="AQ2160" s="6"/>
    </row>
    <row r="2161" spans="43:43" x14ac:dyDescent="0.25">
      <c r="AQ2161" s="6"/>
    </row>
    <row r="2162" spans="43:43" x14ac:dyDescent="0.25">
      <c r="AQ2162" s="6"/>
    </row>
    <row r="2163" spans="43:43" x14ac:dyDescent="0.25">
      <c r="AQ2163" s="6"/>
    </row>
    <row r="2164" spans="43:43" x14ac:dyDescent="0.25">
      <c r="AQ2164" s="6"/>
    </row>
    <row r="2165" spans="43:43" x14ac:dyDescent="0.25">
      <c r="AQ2165" s="6"/>
    </row>
    <row r="2166" spans="43:43" x14ac:dyDescent="0.25">
      <c r="AQ2166" s="6"/>
    </row>
    <row r="2167" spans="43:43" x14ac:dyDescent="0.25">
      <c r="AQ2167" s="6"/>
    </row>
    <row r="2168" spans="43:43" x14ac:dyDescent="0.25">
      <c r="AQ2168" s="6"/>
    </row>
    <row r="2169" spans="43:43" x14ac:dyDescent="0.25">
      <c r="AQ2169" s="6"/>
    </row>
    <row r="2170" spans="43:43" x14ac:dyDescent="0.25">
      <c r="AQ2170" s="6"/>
    </row>
    <row r="2171" spans="43:43" x14ac:dyDescent="0.25">
      <c r="AQ2171" s="6"/>
    </row>
    <row r="2172" spans="43:43" x14ac:dyDescent="0.25">
      <c r="AQ2172" s="6"/>
    </row>
    <row r="2173" spans="43:43" x14ac:dyDescent="0.25">
      <c r="AQ2173" s="6"/>
    </row>
    <row r="2174" spans="43:43" x14ac:dyDescent="0.25">
      <c r="AQ2174" s="6"/>
    </row>
    <row r="2175" spans="43:43" x14ac:dyDescent="0.25">
      <c r="AQ2175" s="6"/>
    </row>
    <row r="2176" spans="43:43" x14ac:dyDescent="0.25">
      <c r="AQ2176" s="6"/>
    </row>
    <row r="2177" spans="43:43" x14ac:dyDescent="0.25">
      <c r="AQ2177" s="6"/>
    </row>
    <row r="2178" spans="43:43" x14ac:dyDescent="0.25">
      <c r="AQ2178" s="6"/>
    </row>
    <row r="2179" spans="43:43" x14ac:dyDescent="0.25">
      <c r="AQ2179" s="6"/>
    </row>
    <row r="2180" spans="43:43" x14ac:dyDescent="0.25">
      <c r="AQ2180" s="6"/>
    </row>
    <row r="2181" spans="43:43" x14ac:dyDescent="0.25">
      <c r="AQ2181" s="6"/>
    </row>
    <row r="2182" spans="43:43" x14ac:dyDescent="0.25">
      <c r="AQ2182" s="6"/>
    </row>
    <row r="2183" spans="43:43" x14ac:dyDescent="0.25">
      <c r="AQ2183" s="6"/>
    </row>
    <row r="2184" spans="43:43" x14ac:dyDescent="0.25">
      <c r="AQ2184" s="6"/>
    </row>
    <row r="2185" spans="43:43" x14ac:dyDescent="0.25">
      <c r="AQ2185" s="6"/>
    </row>
    <row r="2186" spans="43:43" x14ac:dyDescent="0.25">
      <c r="AQ2186" s="6"/>
    </row>
    <row r="2187" spans="43:43" x14ac:dyDescent="0.25">
      <c r="AQ2187" s="6"/>
    </row>
    <row r="2188" spans="43:43" x14ac:dyDescent="0.25">
      <c r="AQ2188" s="6"/>
    </row>
    <row r="2189" spans="43:43" x14ac:dyDescent="0.25">
      <c r="AQ2189" s="6"/>
    </row>
    <row r="2190" spans="43:43" x14ac:dyDescent="0.25">
      <c r="AQ2190" s="6"/>
    </row>
    <row r="2191" spans="43:43" x14ac:dyDescent="0.25">
      <c r="AQ2191" s="6"/>
    </row>
    <row r="2192" spans="43:43" x14ac:dyDescent="0.25">
      <c r="AQ2192" s="6"/>
    </row>
    <row r="2193" spans="43:43" x14ac:dyDescent="0.25">
      <c r="AQ2193" s="6"/>
    </row>
    <row r="2194" spans="43:43" x14ac:dyDescent="0.25">
      <c r="AQ2194" s="6"/>
    </row>
    <row r="2195" spans="43:43" x14ac:dyDescent="0.25">
      <c r="AQ2195" s="6"/>
    </row>
    <row r="2196" spans="43:43" x14ac:dyDescent="0.25">
      <c r="AQ2196" s="6"/>
    </row>
    <row r="2197" spans="43:43" x14ac:dyDescent="0.25">
      <c r="AQ2197" s="6"/>
    </row>
    <row r="2198" spans="43:43" x14ac:dyDescent="0.25">
      <c r="AQ2198" s="6"/>
    </row>
    <row r="2199" spans="43:43" x14ac:dyDescent="0.25">
      <c r="AQ2199" s="6"/>
    </row>
    <row r="2200" spans="43:43" x14ac:dyDescent="0.25">
      <c r="AQ2200" s="6"/>
    </row>
    <row r="2201" spans="43:43" x14ac:dyDescent="0.25">
      <c r="AQ2201" s="6"/>
    </row>
    <row r="2202" spans="43:43" x14ac:dyDescent="0.25">
      <c r="AQ2202" s="6"/>
    </row>
    <row r="2203" spans="43:43" x14ac:dyDescent="0.25">
      <c r="AQ2203" s="6"/>
    </row>
    <row r="2204" spans="43:43" x14ac:dyDescent="0.25">
      <c r="AQ2204" s="6"/>
    </row>
    <row r="2205" spans="43:43" x14ac:dyDescent="0.25">
      <c r="AQ2205" s="6"/>
    </row>
    <row r="2206" spans="43:43" x14ac:dyDescent="0.25">
      <c r="AQ2206" s="6"/>
    </row>
    <row r="2207" spans="43:43" x14ac:dyDescent="0.25">
      <c r="AQ2207" s="6"/>
    </row>
    <row r="2208" spans="43:43" x14ac:dyDescent="0.25">
      <c r="AQ2208" s="6"/>
    </row>
    <row r="2209" spans="43:43" x14ac:dyDescent="0.25">
      <c r="AQ2209" s="6"/>
    </row>
    <row r="2210" spans="43:43" x14ac:dyDescent="0.25">
      <c r="AQ2210" s="6"/>
    </row>
    <row r="2211" spans="43:43" x14ac:dyDescent="0.25">
      <c r="AQ2211" s="6"/>
    </row>
    <row r="2212" spans="43:43" x14ac:dyDescent="0.25">
      <c r="AQ2212" s="6"/>
    </row>
    <row r="2213" spans="43:43" x14ac:dyDescent="0.25">
      <c r="AQ2213" s="6"/>
    </row>
    <row r="2214" spans="43:43" x14ac:dyDescent="0.25">
      <c r="AQ2214" s="6"/>
    </row>
    <row r="2215" spans="43:43" x14ac:dyDescent="0.25">
      <c r="AQ2215" s="6"/>
    </row>
    <row r="2216" spans="43:43" x14ac:dyDescent="0.25">
      <c r="AQ2216" s="6"/>
    </row>
    <row r="2217" spans="43:43" x14ac:dyDescent="0.25">
      <c r="AQ2217" s="6"/>
    </row>
    <row r="2218" spans="43:43" x14ac:dyDescent="0.25">
      <c r="AQ2218" s="6"/>
    </row>
    <row r="2219" spans="43:43" x14ac:dyDescent="0.25">
      <c r="AQ2219" s="6"/>
    </row>
    <row r="2220" spans="43:43" x14ac:dyDescent="0.25">
      <c r="AQ2220" s="6"/>
    </row>
    <row r="2221" spans="43:43" x14ac:dyDescent="0.25">
      <c r="AQ2221" s="6"/>
    </row>
    <row r="2222" spans="43:43" x14ac:dyDescent="0.25">
      <c r="AQ2222" s="6"/>
    </row>
    <row r="2223" spans="43:43" x14ac:dyDescent="0.25">
      <c r="AQ2223" s="6"/>
    </row>
    <row r="2224" spans="43:43" x14ac:dyDescent="0.25">
      <c r="AQ2224" s="6"/>
    </row>
    <row r="2225" spans="43:43" x14ac:dyDescent="0.25">
      <c r="AQ2225" s="6"/>
    </row>
    <row r="2226" spans="43:43" x14ac:dyDescent="0.25">
      <c r="AQ2226" s="6"/>
    </row>
    <row r="2227" spans="43:43" x14ac:dyDescent="0.25">
      <c r="AQ2227" s="6"/>
    </row>
    <row r="2228" spans="43:43" x14ac:dyDescent="0.25">
      <c r="AQ2228" s="6"/>
    </row>
    <row r="2229" spans="43:43" x14ac:dyDescent="0.25">
      <c r="AQ2229" s="6"/>
    </row>
    <row r="2230" spans="43:43" x14ac:dyDescent="0.25">
      <c r="AQ2230" s="6"/>
    </row>
    <row r="2231" spans="43:43" x14ac:dyDescent="0.25">
      <c r="AQ2231" s="6"/>
    </row>
    <row r="2232" spans="43:43" x14ac:dyDescent="0.25">
      <c r="AQ2232" s="6"/>
    </row>
    <row r="2233" spans="43:43" x14ac:dyDescent="0.25">
      <c r="AQ2233" s="6"/>
    </row>
    <row r="2234" spans="43:43" x14ac:dyDescent="0.25">
      <c r="AQ2234" s="6"/>
    </row>
    <row r="2235" spans="43:43" x14ac:dyDescent="0.25">
      <c r="AQ2235" s="6"/>
    </row>
    <row r="2236" spans="43:43" x14ac:dyDescent="0.25">
      <c r="AQ2236" s="6"/>
    </row>
    <row r="2237" spans="43:43" x14ac:dyDescent="0.25">
      <c r="AQ2237" s="6"/>
    </row>
    <row r="2238" spans="43:43" x14ac:dyDescent="0.25">
      <c r="AQ2238" s="6"/>
    </row>
    <row r="2239" spans="43:43" x14ac:dyDescent="0.25">
      <c r="AQ2239" s="6"/>
    </row>
    <row r="2240" spans="43:43" x14ac:dyDescent="0.25">
      <c r="AQ2240" s="6"/>
    </row>
    <row r="2241" spans="43:43" x14ac:dyDescent="0.25">
      <c r="AQ2241" s="6"/>
    </row>
    <row r="2242" spans="43:43" x14ac:dyDescent="0.25">
      <c r="AQ2242" s="6"/>
    </row>
    <row r="2243" spans="43:43" x14ac:dyDescent="0.25">
      <c r="AQ2243" s="6"/>
    </row>
    <row r="2244" spans="43:43" x14ac:dyDescent="0.25">
      <c r="AQ2244" s="6"/>
    </row>
    <row r="2245" spans="43:43" x14ac:dyDescent="0.25">
      <c r="AQ2245" s="6"/>
    </row>
    <row r="2246" spans="43:43" x14ac:dyDescent="0.25">
      <c r="AQ2246" s="6"/>
    </row>
    <row r="2247" spans="43:43" x14ac:dyDescent="0.25">
      <c r="AQ2247" s="6"/>
    </row>
    <row r="2248" spans="43:43" x14ac:dyDescent="0.25">
      <c r="AQ2248" s="6"/>
    </row>
    <row r="2249" spans="43:43" x14ac:dyDescent="0.25">
      <c r="AQ2249" s="6"/>
    </row>
    <row r="2250" spans="43:43" x14ac:dyDescent="0.25">
      <c r="AQ2250" s="6"/>
    </row>
    <row r="2251" spans="43:43" x14ac:dyDescent="0.25">
      <c r="AQ2251" s="6"/>
    </row>
    <row r="2252" spans="43:43" x14ac:dyDescent="0.25">
      <c r="AQ2252" s="6"/>
    </row>
    <row r="2253" spans="43:43" x14ac:dyDescent="0.25">
      <c r="AQ2253" s="6"/>
    </row>
    <row r="2254" spans="43:43" x14ac:dyDescent="0.25">
      <c r="AQ2254" s="6"/>
    </row>
    <row r="2255" spans="43:43" x14ac:dyDescent="0.25">
      <c r="AQ2255" s="6"/>
    </row>
    <row r="2256" spans="43:43" x14ac:dyDescent="0.25">
      <c r="AQ2256" s="6"/>
    </row>
    <row r="2257" spans="43:43" x14ac:dyDescent="0.25">
      <c r="AQ2257" s="6"/>
    </row>
    <row r="2258" spans="43:43" x14ac:dyDescent="0.25">
      <c r="AQ2258" s="6"/>
    </row>
    <row r="2259" spans="43:43" x14ac:dyDescent="0.25">
      <c r="AQ2259" s="6"/>
    </row>
    <row r="2260" spans="43:43" x14ac:dyDescent="0.25">
      <c r="AQ2260" s="6"/>
    </row>
    <row r="2261" spans="43:43" x14ac:dyDescent="0.25">
      <c r="AQ2261" s="6"/>
    </row>
    <row r="2262" spans="43:43" x14ac:dyDescent="0.25">
      <c r="AQ2262" s="6"/>
    </row>
    <row r="2263" spans="43:43" x14ac:dyDescent="0.25">
      <c r="AQ2263" s="6"/>
    </row>
    <row r="2264" spans="43:43" x14ac:dyDescent="0.25">
      <c r="AQ2264" s="6"/>
    </row>
    <row r="2265" spans="43:43" x14ac:dyDescent="0.25">
      <c r="AQ2265" s="6"/>
    </row>
    <row r="2266" spans="43:43" x14ac:dyDescent="0.25">
      <c r="AQ2266" s="6"/>
    </row>
    <row r="2267" spans="43:43" x14ac:dyDescent="0.25">
      <c r="AQ2267" s="6"/>
    </row>
    <row r="2268" spans="43:43" x14ac:dyDescent="0.25">
      <c r="AQ2268" s="6"/>
    </row>
    <row r="2269" spans="43:43" x14ac:dyDescent="0.25">
      <c r="AQ2269" s="6"/>
    </row>
    <row r="2270" spans="43:43" x14ac:dyDescent="0.25">
      <c r="AQ2270" s="6"/>
    </row>
    <row r="2271" spans="43:43" x14ac:dyDescent="0.25">
      <c r="AQ2271" s="6"/>
    </row>
    <row r="2272" spans="43:43" x14ac:dyDescent="0.25">
      <c r="AQ2272" s="6"/>
    </row>
    <row r="2273" spans="43:43" x14ac:dyDescent="0.25">
      <c r="AQ2273" s="6"/>
    </row>
    <row r="2274" spans="43:43" x14ac:dyDescent="0.25">
      <c r="AQ2274" s="6"/>
    </row>
    <row r="2275" spans="43:43" x14ac:dyDescent="0.25">
      <c r="AQ2275" s="6"/>
    </row>
    <row r="2276" spans="43:43" x14ac:dyDescent="0.25">
      <c r="AQ2276" s="6"/>
    </row>
    <row r="2277" spans="43:43" x14ac:dyDescent="0.25">
      <c r="AQ2277" s="6"/>
    </row>
    <row r="2278" spans="43:43" x14ac:dyDescent="0.25">
      <c r="AQ2278" s="6"/>
    </row>
    <row r="2279" spans="43:43" x14ac:dyDescent="0.25">
      <c r="AQ2279" s="6"/>
    </row>
    <row r="2280" spans="43:43" x14ac:dyDescent="0.25">
      <c r="AQ2280" s="6"/>
    </row>
    <row r="2281" spans="43:43" x14ac:dyDescent="0.25">
      <c r="AQ2281" s="6"/>
    </row>
    <row r="2282" spans="43:43" x14ac:dyDescent="0.25">
      <c r="AQ2282" s="6"/>
    </row>
    <row r="2283" spans="43:43" x14ac:dyDescent="0.25">
      <c r="AQ2283" s="6"/>
    </row>
    <row r="2284" spans="43:43" x14ac:dyDescent="0.25">
      <c r="AQ2284" s="6"/>
    </row>
    <row r="2285" spans="43:43" x14ac:dyDescent="0.25">
      <c r="AQ2285" s="6"/>
    </row>
    <row r="2286" spans="43:43" x14ac:dyDescent="0.25">
      <c r="AQ2286" s="6"/>
    </row>
    <row r="2287" spans="43:43" x14ac:dyDescent="0.25">
      <c r="AQ2287" s="6"/>
    </row>
    <row r="2288" spans="43:43" x14ac:dyDescent="0.25">
      <c r="AQ2288" s="6"/>
    </row>
    <row r="2289" spans="43:43" x14ac:dyDescent="0.25">
      <c r="AQ2289" s="6"/>
    </row>
    <row r="2290" spans="43:43" x14ac:dyDescent="0.25">
      <c r="AQ2290" s="6"/>
    </row>
    <row r="2291" spans="43:43" x14ac:dyDescent="0.25">
      <c r="AQ2291" s="6"/>
    </row>
    <row r="2292" spans="43:43" x14ac:dyDescent="0.25">
      <c r="AQ2292" s="6"/>
    </row>
    <row r="2293" spans="43:43" x14ac:dyDescent="0.25">
      <c r="AQ2293" s="6"/>
    </row>
    <row r="2294" spans="43:43" x14ac:dyDescent="0.25">
      <c r="AQ2294" s="6"/>
    </row>
    <row r="2295" spans="43:43" x14ac:dyDescent="0.25">
      <c r="AQ2295" s="6"/>
    </row>
    <row r="2296" spans="43:43" x14ac:dyDescent="0.25">
      <c r="AQ2296" s="6"/>
    </row>
    <row r="2297" spans="43:43" x14ac:dyDescent="0.25">
      <c r="AQ2297" s="6"/>
    </row>
    <row r="2298" spans="43:43" x14ac:dyDescent="0.25">
      <c r="AQ2298" s="6"/>
    </row>
    <row r="2299" spans="43:43" x14ac:dyDescent="0.25">
      <c r="AQ2299" s="6"/>
    </row>
    <row r="2300" spans="43:43" x14ac:dyDescent="0.25">
      <c r="AQ2300" s="6"/>
    </row>
    <row r="2301" spans="43:43" x14ac:dyDescent="0.25">
      <c r="AQ2301" s="6"/>
    </row>
    <row r="2302" spans="43:43" x14ac:dyDescent="0.25">
      <c r="AQ2302" s="6"/>
    </row>
    <row r="2303" spans="43:43" x14ac:dyDescent="0.25">
      <c r="AQ2303" s="6"/>
    </row>
    <row r="2304" spans="43:43" x14ac:dyDescent="0.25">
      <c r="AQ2304" s="6"/>
    </row>
    <row r="2305" spans="43:43" x14ac:dyDescent="0.25">
      <c r="AQ2305" s="6"/>
    </row>
    <row r="2306" spans="43:43" x14ac:dyDescent="0.25">
      <c r="AQ2306" s="6"/>
    </row>
    <row r="2307" spans="43:43" x14ac:dyDescent="0.25">
      <c r="AQ2307" s="6"/>
    </row>
    <row r="2308" spans="43:43" x14ac:dyDescent="0.25">
      <c r="AQ2308" s="6"/>
    </row>
    <row r="2309" spans="43:43" x14ac:dyDescent="0.25">
      <c r="AQ2309" s="6"/>
    </row>
    <row r="2310" spans="43:43" x14ac:dyDescent="0.25">
      <c r="AQ2310" s="6"/>
    </row>
    <row r="2311" spans="43:43" x14ac:dyDescent="0.25">
      <c r="AQ2311" s="6"/>
    </row>
    <row r="2312" spans="43:43" x14ac:dyDescent="0.25">
      <c r="AQ2312" s="6"/>
    </row>
    <row r="2313" spans="43:43" x14ac:dyDescent="0.25">
      <c r="AQ2313" s="6"/>
    </row>
    <row r="2314" spans="43:43" x14ac:dyDescent="0.25">
      <c r="AQ2314" s="6"/>
    </row>
    <row r="2315" spans="43:43" x14ac:dyDescent="0.25">
      <c r="AQ2315" s="6"/>
    </row>
    <row r="2316" spans="43:43" x14ac:dyDescent="0.25">
      <c r="AQ2316" s="6"/>
    </row>
    <row r="2317" spans="43:43" x14ac:dyDescent="0.25">
      <c r="AQ2317" s="6"/>
    </row>
    <row r="2318" spans="43:43" x14ac:dyDescent="0.25">
      <c r="AQ2318" s="6"/>
    </row>
    <row r="2319" spans="43:43" x14ac:dyDescent="0.25">
      <c r="AQ2319" s="6"/>
    </row>
    <row r="2320" spans="43:43" x14ac:dyDescent="0.25">
      <c r="AQ2320" s="6"/>
    </row>
    <row r="2321" spans="43:43" x14ac:dyDescent="0.25">
      <c r="AQ2321" s="6"/>
    </row>
    <row r="2322" spans="43:43" x14ac:dyDescent="0.25">
      <c r="AQ2322" s="6"/>
    </row>
    <row r="2323" spans="43:43" x14ac:dyDescent="0.25">
      <c r="AQ2323" s="6"/>
    </row>
    <row r="2324" spans="43:43" x14ac:dyDescent="0.25">
      <c r="AQ2324" s="6"/>
    </row>
    <row r="2325" spans="43:43" x14ac:dyDescent="0.25">
      <c r="AQ2325" s="6"/>
    </row>
    <row r="2326" spans="43:43" x14ac:dyDescent="0.25">
      <c r="AQ2326" s="6"/>
    </row>
    <row r="2327" spans="43:43" x14ac:dyDescent="0.25">
      <c r="AQ2327" s="6"/>
    </row>
    <row r="2328" spans="43:43" x14ac:dyDescent="0.25">
      <c r="AQ2328" s="6"/>
    </row>
    <row r="2329" spans="43:43" x14ac:dyDescent="0.25">
      <c r="AQ2329" s="6"/>
    </row>
    <row r="2330" spans="43:43" x14ac:dyDescent="0.25">
      <c r="AQ2330" s="6"/>
    </row>
    <row r="2331" spans="43:43" x14ac:dyDescent="0.25">
      <c r="AQ2331" s="6"/>
    </row>
    <row r="2332" spans="43:43" x14ac:dyDescent="0.25">
      <c r="AQ2332" s="6"/>
    </row>
    <row r="2333" spans="43:43" x14ac:dyDescent="0.25">
      <c r="AQ2333" s="6"/>
    </row>
    <row r="2334" spans="43:43" x14ac:dyDescent="0.25">
      <c r="AQ2334" s="6"/>
    </row>
    <row r="2335" spans="43:43" x14ac:dyDescent="0.25">
      <c r="AQ2335" s="6"/>
    </row>
    <row r="2336" spans="43:43" x14ac:dyDescent="0.25">
      <c r="AQ2336" s="6"/>
    </row>
    <row r="2337" spans="43:43" x14ac:dyDescent="0.25">
      <c r="AQ2337" s="6"/>
    </row>
    <row r="2338" spans="43:43" x14ac:dyDescent="0.25">
      <c r="AQ2338" s="6"/>
    </row>
    <row r="2339" spans="43:43" x14ac:dyDescent="0.25">
      <c r="AQ2339" s="6"/>
    </row>
    <row r="2340" spans="43:43" x14ac:dyDescent="0.25">
      <c r="AQ2340" s="6"/>
    </row>
    <row r="2341" spans="43:43" x14ac:dyDescent="0.25">
      <c r="AQ2341" s="6"/>
    </row>
    <row r="2342" spans="43:43" x14ac:dyDescent="0.25">
      <c r="AQ2342" s="6"/>
    </row>
    <row r="2343" spans="43:43" x14ac:dyDescent="0.25">
      <c r="AQ2343" s="6"/>
    </row>
    <row r="2344" spans="43:43" x14ac:dyDescent="0.25">
      <c r="AQ2344" s="6"/>
    </row>
    <row r="2345" spans="43:43" x14ac:dyDescent="0.25">
      <c r="AQ2345" s="6"/>
    </row>
    <row r="2346" spans="43:43" x14ac:dyDescent="0.25">
      <c r="AQ2346" s="6"/>
    </row>
    <row r="2347" spans="43:43" x14ac:dyDescent="0.25">
      <c r="AQ2347" s="6"/>
    </row>
    <row r="2348" spans="43:43" x14ac:dyDescent="0.25">
      <c r="AQ2348" s="6"/>
    </row>
    <row r="2349" spans="43:43" x14ac:dyDescent="0.25">
      <c r="AQ2349" s="6"/>
    </row>
    <row r="2350" spans="43:43" x14ac:dyDescent="0.25">
      <c r="AQ2350" s="6"/>
    </row>
    <row r="2351" spans="43:43" x14ac:dyDescent="0.25">
      <c r="AQ2351" s="6"/>
    </row>
    <row r="2352" spans="43:43" x14ac:dyDescent="0.25">
      <c r="AQ2352" s="6"/>
    </row>
    <row r="2353" spans="43:43" x14ac:dyDescent="0.25">
      <c r="AQ2353" s="6"/>
    </row>
    <row r="2354" spans="43:43" x14ac:dyDescent="0.25">
      <c r="AQ2354" s="6"/>
    </row>
    <row r="2355" spans="43:43" x14ac:dyDescent="0.25">
      <c r="AQ2355" s="6"/>
    </row>
    <row r="2356" spans="43:43" x14ac:dyDescent="0.25">
      <c r="AQ2356" s="6"/>
    </row>
    <row r="2357" spans="43:43" x14ac:dyDescent="0.25">
      <c r="AQ2357" s="6"/>
    </row>
    <row r="2358" spans="43:43" x14ac:dyDescent="0.25">
      <c r="AQ2358" s="6"/>
    </row>
    <row r="2359" spans="43:43" x14ac:dyDescent="0.25">
      <c r="AQ2359" s="6"/>
    </row>
    <row r="2360" spans="43:43" x14ac:dyDescent="0.25">
      <c r="AQ2360" s="6"/>
    </row>
    <row r="2361" spans="43:43" x14ac:dyDescent="0.25">
      <c r="AQ2361" s="6"/>
    </row>
    <row r="2362" spans="43:43" x14ac:dyDescent="0.25">
      <c r="AQ2362" s="6"/>
    </row>
    <row r="2363" spans="43:43" x14ac:dyDescent="0.25">
      <c r="AQ2363" s="6"/>
    </row>
    <row r="2364" spans="43:43" x14ac:dyDescent="0.25">
      <c r="AQ2364" s="6"/>
    </row>
    <row r="2365" spans="43:43" x14ac:dyDescent="0.25">
      <c r="AQ2365" s="6"/>
    </row>
    <row r="2366" spans="43:43" x14ac:dyDescent="0.25">
      <c r="AQ2366" s="6"/>
    </row>
    <row r="2367" spans="43:43" x14ac:dyDescent="0.25">
      <c r="AQ2367" s="6"/>
    </row>
    <row r="2368" spans="43:43" x14ac:dyDescent="0.25">
      <c r="AQ2368" s="6"/>
    </row>
    <row r="2369" spans="43:43" x14ac:dyDescent="0.25">
      <c r="AQ2369" s="6"/>
    </row>
    <row r="2370" spans="43:43" x14ac:dyDescent="0.25">
      <c r="AQ2370" s="6"/>
    </row>
    <row r="2371" spans="43:43" x14ac:dyDescent="0.25">
      <c r="AQ2371" s="6"/>
    </row>
    <row r="2372" spans="43:43" x14ac:dyDescent="0.25">
      <c r="AQ2372" s="6"/>
    </row>
    <row r="2373" spans="43:43" x14ac:dyDescent="0.25">
      <c r="AQ2373" s="6"/>
    </row>
    <row r="2374" spans="43:43" x14ac:dyDescent="0.25">
      <c r="AQ2374" s="6"/>
    </row>
    <row r="2375" spans="43:43" x14ac:dyDescent="0.25">
      <c r="AQ2375" s="6"/>
    </row>
    <row r="2376" spans="43:43" x14ac:dyDescent="0.25">
      <c r="AQ2376" s="6"/>
    </row>
    <row r="2377" spans="43:43" x14ac:dyDescent="0.25">
      <c r="AQ2377" s="6"/>
    </row>
    <row r="2378" spans="43:43" x14ac:dyDescent="0.25">
      <c r="AQ2378" s="6"/>
    </row>
    <row r="2379" spans="43:43" x14ac:dyDescent="0.25">
      <c r="AQ2379" s="6"/>
    </row>
    <row r="2380" spans="43:43" x14ac:dyDescent="0.25">
      <c r="AQ2380" s="6"/>
    </row>
    <row r="2381" spans="43:43" x14ac:dyDescent="0.25">
      <c r="AQ2381" s="6"/>
    </row>
    <row r="2382" spans="43:43" x14ac:dyDescent="0.25">
      <c r="AQ2382" s="6"/>
    </row>
    <row r="2383" spans="43:43" x14ac:dyDescent="0.25">
      <c r="AQ2383" s="6"/>
    </row>
    <row r="2384" spans="43:43" x14ac:dyDescent="0.25">
      <c r="AQ2384" s="6"/>
    </row>
    <row r="2385" spans="43:43" x14ac:dyDescent="0.25">
      <c r="AQ2385" s="6"/>
    </row>
    <row r="2386" spans="43:43" x14ac:dyDescent="0.25">
      <c r="AQ2386" s="6"/>
    </row>
    <row r="2387" spans="43:43" x14ac:dyDescent="0.25">
      <c r="AQ2387" s="6"/>
    </row>
    <row r="2388" spans="43:43" x14ac:dyDescent="0.25">
      <c r="AQ2388" s="6"/>
    </row>
    <row r="2389" spans="43:43" x14ac:dyDescent="0.25">
      <c r="AQ2389" s="6"/>
    </row>
    <row r="2390" spans="43:43" x14ac:dyDescent="0.25">
      <c r="AQ2390" s="6"/>
    </row>
    <row r="2391" spans="43:43" x14ac:dyDescent="0.25">
      <c r="AQ2391" s="6"/>
    </row>
    <row r="2392" spans="43:43" x14ac:dyDescent="0.25">
      <c r="AQ2392" s="6"/>
    </row>
    <row r="2393" spans="43:43" x14ac:dyDescent="0.25">
      <c r="AQ2393" s="6"/>
    </row>
    <row r="2394" spans="43:43" x14ac:dyDescent="0.25">
      <c r="AQ2394" s="6"/>
    </row>
    <row r="2395" spans="43:43" x14ac:dyDescent="0.25">
      <c r="AQ2395" s="6"/>
    </row>
    <row r="2396" spans="43:43" x14ac:dyDescent="0.25">
      <c r="AQ2396" s="6"/>
    </row>
    <row r="2397" spans="43:43" x14ac:dyDescent="0.25">
      <c r="AQ2397" s="6"/>
    </row>
    <row r="2398" spans="43:43" x14ac:dyDescent="0.25">
      <c r="AQ2398" s="6"/>
    </row>
    <row r="2399" spans="43:43" x14ac:dyDescent="0.25">
      <c r="AQ2399" s="6"/>
    </row>
    <row r="2400" spans="43:43" x14ac:dyDescent="0.25">
      <c r="AQ2400" s="6"/>
    </row>
    <row r="2401" spans="43:43" x14ac:dyDescent="0.25">
      <c r="AQ2401" s="6"/>
    </row>
    <row r="2402" spans="43:43" x14ac:dyDescent="0.25">
      <c r="AQ2402" s="6"/>
    </row>
    <row r="2403" spans="43:43" x14ac:dyDescent="0.25">
      <c r="AQ2403" s="6"/>
    </row>
    <row r="2404" spans="43:43" x14ac:dyDescent="0.25">
      <c r="AQ2404" s="6"/>
    </row>
    <row r="2405" spans="43:43" x14ac:dyDescent="0.25">
      <c r="AQ2405" s="6"/>
    </row>
    <row r="2406" spans="43:43" x14ac:dyDescent="0.25">
      <c r="AQ2406" s="6"/>
    </row>
    <row r="2407" spans="43:43" x14ac:dyDescent="0.25">
      <c r="AQ2407" s="6"/>
    </row>
    <row r="2408" spans="43:43" x14ac:dyDescent="0.25">
      <c r="AQ2408" s="6"/>
    </row>
    <row r="2409" spans="43:43" x14ac:dyDescent="0.25">
      <c r="AQ2409" s="6"/>
    </row>
    <row r="2410" spans="43:43" x14ac:dyDescent="0.25">
      <c r="AQ2410" s="6"/>
    </row>
    <row r="2411" spans="43:43" x14ac:dyDescent="0.25">
      <c r="AQ2411" s="6"/>
    </row>
    <row r="2412" spans="43:43" x14ac:dyDescent="0.25">
      <c r="AQ2412" s="6"/>
    </row>
    <row r="2413" spans="43:43" x14ac:dyDescent="0.25">
      <c r="AQ2413" s="6"/>
    </row>
    <row r="2414" spans="43:43" x14ac:dyDescent="0.25">
      <c r="AQ2414" s="6"/>
    </row>
    <row r="2415" spans="43:43" x14ac:dyDescent="0.25">
      <c r="AQ2415" s="6"/>
    </row>
    <row r="2416" spans="43:43" x14ac:dyDescent="0.25">
      <c r="AQ2416" s="6"/>
    </row>
    <row r="2417" spans="43:43" x14ac:dyDescent="0.25">
      <c r="AQ2417" s="6"/>
    </row>
    <row r="2418" spans="43:43" x14ac:dyDescent="0.25">
      <c r="AQ2418" s="6"/>
    </row>
    <row r="2419" spans="43:43" x14ac:dyDescent="0.25">
      <c r="AQ2419" s="6"/>
    </row>
    <row r="2420" spans="43:43" x14ac:dyDescent="0.25">
      <c r="AQ2420" s="6"/>
    </row>
    <row r="2421" spans="43:43" x14ac:dyDescent="0.25">
      <c r="AQ2421" s="6"/>
    </row>
    <row r="2422" spans="43:43" x14ac:dyDescent="0.25">
      <c r="AQ2422" s="6"/>
    </row>
    <row r="2423" spans="43:43" x14ac:dyDescent="0.25">
      <c r="AQ2423" s="6"/>
    </row>
    <row r="2424" spans="43:43" x14ac:dyDescent="0.25">
      <c r="AQ2424" s="6"/>
    </row>
    <row r="2425" spans="43:43" x14ac:dyDescent="0.25">
      <c r="AQ2425" s="6"/>
    </row>
    <row r="2426" spans="43:43" x14ac:dyDescent="0.25">
      <c r="AQ2426" s="6"/>
    </row>
    <row r="2427" spans="43:43" x14ac:dyDescent="0.25">
      <c r="AQ2427" s="6"/>
    </row>
    <row r="2428" spans="43:43" x14ac:dyDescent="0.25">
      <c r="AQ2428" s="6"/>
    </row>
    <row r="2429" spans="43:43" x14ac:dyDescent="0.25">
      <c r="AQ2429" s="6"/>
    </row>
    <row r="2430" spans="43:43" x14ac:dyDescent="0.25">
      <c r="AQ2430" s="6"/>
    </row>
    <row r="2431" spans="43:43" x14ac:dyDescent="0.25">
      <c r="AQ2431" s="6"/>
    </row>
    <row r="2432" spans="43:43" x14ac:dyDescent="0.25">
      <c r="AQ2432" s="6"/>
    </row>
    <row r="2433" spans="43:43" x14ac:dyDescent="0.25">
      <c r="AQ2433" s="6"/>
    </row>
    <row r="2434" spans="43:43" x14ac:dyDescent="0.25">
      <c r="AQ2434" s="6"/>
    </row>
    <row r="2435" spans="43:43" x14ac:dyDescent="0.25">
      <c r="AQ2435" s="6"/>
    </row>
    <row r="2436" spans="43:43" x14ac:dyDescent="0.25">
      <c r="AQ2436" s="6"/>
    </row>
    <row r="2437" spans="43:43" x14ac:dyDescent="0.25">
      <c r="AQ2437" s="6"/>
    </row>
    <row r="2438" spans="43:43" x14ac:dyDescent="0.25">
      <c r="AQ2438" s="6"/>
    </row>
    <row r="2439" spans="43:43" x14ac:dyDescent="0.25">
      <c r="AQ2439" s="6"/>
    </row>
    <row r="2440" spans="43:43" x14ac:dyDescent="0.25">
      <c r="AQ2440" s="6"/>
    </row>
    <row r="2441" spans="43:43" x14ac:dyDescent="0.25">
      <c r="AQ2441" s="6"/>
    </row>
    <row r="2442" spans="43:43" x14ac:dyDescent="0.25">
      <c r="AQ2442" s="6"/>
    </row>
    <row r="2443" spans="43:43" x14ac:dyDescent="0.25">
      <c r="AQ2443" s="6"/>
    </row>
    <row r="2444" spans="43:43" x14ac:dyDescent="0.25">
      <c r="AQ2444" s="6"/>
    </row>
    <row r="2445" spans="43:43" x14ac:dyDescent="0.25">
      <c r="AQ2445" s="6"/>
    </row>
    <row r="2446" spans="43:43" x14ac:dyDescent="0.25">
      <c r="AQ2446" s="6"/>
    </row>
    <row r="2447" spans="43:43" x14ac:dyDescent="0.25">
      <c r="AQ2447" s="6"/>
    </row>
    <row r="2448" spans="43:43" x14ac:dyDescent="0.25">
      <c r="AQ2448" s="6"/>
    </row>
    <row r="2449" spans="43:43" x14ac:dyDescent="0.25">
      <c r="AQ2449" s="6"/>
    </row>
    <row r="2450" spans="43:43" x14ac:dyDescent="0.25">
      <c r="AQ2450" s="6"/>
    </row>
    <row r="2451" spans="43:43" x14ac:dyDescent="0.25">
      <c r="AQ2451" s="6"/>
    </row>
    <row r="2452" spans="43:43" x14ac:dyDescent="0.25">
      <c r="AQ2452" s="6"/>
    </row>
    <row r="2453" spans="43:43" x14ac:dyDescent="0.25">
      <c r="AQ2453" s="6"/>
    </row>
    <row r="2454" spans="43:43" x14ac:dyDescent="0.25">
      <c r="AQ2454" s="6"/>
    </row>
    <row r="2455" spans="43:43" x14ac:dyDescent="0.25">
      <c r="AQ2455" s="6"/>
    </row>
    <row r="2456" spans="43:43" x14ac:dyDescent="0.25">
      <c r="AQ2456" s="6"/>
    </row>
    <row r="2457" spans="43:43" x14ac:dyDescent="0.25">
      <c r="AQ2457" s="6"/>
    </row>
    <row r="2458" spans="43:43" x14ac:dyDescent="0.25">
      <c r="AQ2458" s="6"/>
    </row>
    <row r="2459" spans="43:43" x14ac:dyDescent="0.25">
      <c r="AQ2459" s="6"/>
    </row>
    <row r="2460" spans="43:43" x14ac:dyDescent="0.25">
      <c r="AQ2460" s="6"/>
    </row>
    <row r="2461" spans="43:43" x14ac:dyDescent="0.25">
      <c r="AQ2461" s="6"/>
    </row>
    <row r="2462" spans="43:43" x14ac:dyDescent="0.25">
      <c r="AQ2462" s="6"/>
    </row>
    <row r="2463" spans="43:43" x14ac:dyDescent="0.25">
      <c r="AQ2463" s="6"/>
    </row>
    <row r="2464" spans="43:43" x14ac:dyDescent="0.25">
      <c r="AQ2464" s="6"/>
    </row>
    <row r="2465" spans="43:43" x14ac:dyDescent="0.25">
      <c r="AQ2465" s="6"/>
    </row>
    <row r="2466" spans="43:43" x14ac:dyDescent="0.25">
      <c r="AQ2466" s="6"/>
    </row>
    <row r="2467" spans="43:43" x14ac:dyDescent="0.25">
      <c r="AQ2467" s="6"/>
    </row>
    <row r="2468" spans="43:43" x14ac:dyDescent="0.25">
      <c r="AQ2468" s="6"/>
    </row>
    <row r="2469" spans="43:43" x14ac:dyDescent="0.25">
      <c r="AQ2469" s="6"/>
    </row>
    <row r="2470" spans="43:43" x14ac:dyDescent="0.25">
      <c r="AQ2470" s="6"/>
    </row>
    <row r="2471" spans="43:43" x14ac:dyDescent="0.25">
      <c r="AQ2471" s="6"/>
    </row>
    <row r="2472" spans="43:43" x14ac:dyDescent="0.25">
      <c r="AQ2472" s="6"/>
    </row>
    <row r="2473" spans="43:43" x14ac:dyDescent="0.25">
      <c r="AQ2473" s="6"/>
    </row>
    <row r="2474" spans="43:43" x14ac:dyDescent="0.25">
      <c r="AQ2474" s="6"/>
    </row>
    <row r="2475" spans="43:43" x14ac:dyDescent="0.25">
      <c r="AQ2475" s="6"/>
    </row>
    <row r="2476" spans="43:43" x14ac:dyDescent="0.25">
      <c r="AQ2476" s="6"/>
    </row>
    <row r="2477" spans="43:43" x14ac:dyDescent="0.25">
      <c r="AQ2477" s="6"/>
    </row>
    <row r="2478" spans="43:43" x14ac:dyDescent="0.25">
      <c r="AQ2478" s="6"/>
    </row>
    <row r="2479" spans="43:43" x14ac:dyDescent="0.25">
      <c r="AQ2479" s="6"/>
    </row>
    <row r="2480" spans="43:43" x14ac:dyDescent="0.25">
      <c r="AQ2480" s="6"/>
    </row>
    <row r="2481" spans="43:43" x14ac:dyDescent="0.25">
      <c r="AQ2481" s="6"/>
    </row>
    <row r="2482" spans="43:43" x14ac:dyDescent="0.25">
      <c r="AQ2482" s="6"/>
    </row>
    <row r="2483" spans="43:43" x14ac:dyDescent="0.25">
      <c r="AQ2483" s="6"/>
    </row>
    <row r="2484" spans="43:43" x14ac:dyDescent="0.25">
      <c r="AQ2484" s="6"/>
    </row>
    <row r="2485" spans="43:43" x14ac:dyDescent="0.25">
      <c r="AQ2485" s="6"/>
    </row>
    <row r="2486" spans="43:43" x14ac:dyDescent="0.25">
      <c r="AQ2486" s="6"/>
    </row>
    <row r="2487" spans="43:43" x14ac:dyDescent="0.25">
      <c r="AQ2487" s="6"/>
    </row>
    <row r="2488" spans="43:43" x14ac:dyDescent="0.25">
      <c r="AQ2488" s="6"/>
    </row>
    <row r="2489" spans="43:43" x14ac:dyDescent="0.25">
      <c r="AQ2489" s="6"/>
    </row>
    <row r="2490" spans="43:43" x14ac:dyDescent="0.25">
      <c r="AQ2490" s="6"/>
    </row>
    <row r="2491" spans="43:43" x14ac:dyDescent="0.25">
      <c r="AQ2491" s="6"/>
    </row>
    <row r="2492" spans="43:43" x14ac:dyDescent="0.25">
      <c r="AQ2492" s="6"/>
    </row>
    <row r="2493" spans="43:43" x14ac:dyDescent="0.25">
      <c r="AQ2493" s="6"/>
    </row>
    <row r="2494" spans="43:43" x14ac:dyDescent="0.25">
      <c r="AQ2494" s="6"/>
    </row>
    <row r="2495" spans="43:43" x14ac:dyDescent="0.25">
      <c r="AQ2495" s="6"/>
    </row>
    <row r="2496" spans="43:43" x14ac:dyDescent="0.25">
      <c r="AQ2496" s="6"/>
    </row>
    <row r="2497" spans="43:43" x14ac:dyDescent="0.25">
      <c r="AQ2497" s="6"/>
    </row>
    <row r="2498" spans="43:43" x14ac:dyDescent="0.25">
      <c r="AQ2498" s="6"/>
    </row>
    <row r="2499" spans="43:43" x14ac:dyDescent="0.25">
      <c r="AQ2499" s="6"/>
    </row>
    <row r="2500" spans="43:43" x14ac:dyDescent="0.25">
      <c r="AQ2500" s="6"/>
    </row>
    <row r="2501" spans="43:43" x14ac:dyDescent="0.25">
      <c r="AQ2501" s="6"/>
    </row>
    <row r="2502" spans="43:43" x14ac:dyDescent="0.25">
      <c r="AQ2502" s="6"/>
    </row>
    <row r="2503" spans="43:43" x14ac:dyDescent="0.25">
      <c r="AQ2503" s="6"/>
    </row>
    <row r="2504" spans="43:43" x14ac:dyDescent="0.25">
      <c r="AQ2504" s="6"/>
    </row>
    <row r="2505" spans="43:43" x14ac:dyDescent="0.25">
      <c r="AQ2505" s="6"/>
    </row>
    <row r="2506" spans="43:43" x14ac:dyDescent="0.25">
      <c r="AQ2506" s="6"/>
    </row>
    <row r="2507" spans="43:43" x14ac:dyDescent="0.25">
      <c r="AQ2507" s="6"/>
    </row>
    <row r="2508" spans="43:43" x14ac:dyDescent="0.25">
      <c r="AQ2508" s="6"/>
    </row>
    <row r="2509" spans="43:43" x14ac:dyDescent="0.25">
      <c r="AQ2509" s="6"/>
    </row>
    <row r="2510" spans="43:43" x14ac:dyDescent="0.25">
      <c r="AQ2510" s="6"/>
    </row>
    <row r="2511" spans="43:43" x14ac:dyDescent="0.25">
      <c r="AQ2511" s="6"/>
    </row>
    <row r="2512" spans="43:43" x14ac:dyDescent="0.25">
      <c r="AQ2512" s="6"/>
    </row>
    <row r="2513" spans="43:43" x14ac:dyDescent="0.25">
      <c r="AQ2513" s="6"/>
    </row>
    <row r="2514" spans="43:43" x14ac:dyDescent="0.25">
      <c r="AQ2514" s="6"/>
    </row>
    <row r="2515" spans="43:43" x14ac:dyDescent="0.25">
      <c r="AQ2515" s="6"/>
    </row>
    <row r="2516" spans="43:43" x14ac:dyDescent="0.25">
      <c r="AQ2516" s="6"/>
    </row>
    <row r="2517" spans="43:43" x14ac:dyDescent="0.25">
      <c r="AQ2517" s="6"/>
    </row>
    <row r="2518" spans="43:43" x14ac:dyDescent="0.25">
      <c r="AQ2518" s="6"/>
    </row>
    <row r="2519" spans="43:43" x14ac:dyDescent="0.25">
      <c r="AQ2519" s="6"/>
    </row>
    <row r="2520" spans="43:43" x14ac:dyDescent="0.25">
      <c r="AQ2520" s="6"/>
    </row>
    <row r="2521" spans="43:43" x14ac:dyDescent="0.25">
      <c r="AQ2521" s="6"/>
    </row>
    <row r="2522" spans="43:43" x14ac:dyDescent="0.25">
      <c r="AQ2522" s="6"/>
    </row>
    <row r="2523" spans="43:43" x14ac:dyDescent="0.25">
      <c r="AQ2523" s="6"/>
    </row>
    <row r="2524" spans="43:43" x14ac:dyDescent="0.25">
      <c r="AQ2524" s="6"/>
    </row>
    <row r="2525" spans="43:43" x14ac:dyDescent="0.25">
      <c r="AQ2525" s="6"/>
    </row>
    <row r="2526" spans="43:43" x14ac:dyDescent="0.25">
      <c r="AQ2526" s="6"/>
    </row>
    <row r="2527" spans="43:43" x14ac:dyDescent="0.25">
      <c r="AQ2527" s="6"/>
    </row>
    <row r="2528" spans="43:43" x14ac:dyDescent="0.25">
      <c r="AQ2528" s="6"/>
    </row>
    <row r="2529" spans="43:43" x14ac:dyDescent="0.25">
      <c r="AQ2529" s="6"/>
    </row>
    <row r="2530" spans="43:43" x14ac:dyDescent="0.25">
      <c r="AQ2530" s="6"/>
    </row>
    <row r="2531" spans="43:43" x14ac:dyDescent="0.25">
      <c r="AQ2531" s="6"/>
    </row>
    <row r="2532" spans="43:43" x14ac:dyDescent="0.25">
      <c r="AQ2532" s="6"/>
    </row>
    <row r="2533" spans="43:43" x14ac:dyDescent="0.25">
      <c r="AQ2533" s="6"/>
    </row>
    <row r="2534" spans="43:43" x14ac:dyDescent="0.25">
      <c r="AQ2534" s="6"/>
    </row>
    <row r="2535" spans="43:43" x14ac:dyDescent="0.25">
      <c r="AQ2535" s="6"/>
    </row>
    <row r="2536" spans="43:43" x14ac:dyDescent="0.25">
      <c r="AQ2536" s="6"/>
    </row>
    <row r="2537" spans="43:43" x14ac:dyDescent="0.25">
      <c r="AQ2537" s="6"/>
    </row>
    <row r="2538" spans="43:43" x14ac:dyDescent="0.25">
      <c r="AQ2538" s="6"/>
    </row>
    <row r="2539" spans="43:43" x14ac:dyDescent="0.25">
      <c r="AQ2539" s="6"/>
    </row>
    <row r="2540" spans="43:43" x14ac:dyDescent="0.25">
      <c r="AQ2540" s="6"/>
    </row>
    <row r="2541" spans="43:43" x14ac:dyDescent="0.25">
      <c r="AQ2541" s="6"/>
    </row>
    <row r="2542" spans="43:43" x14ac:dyDescent="0.25">
      <c r="AQ2542" s="6"/>
    </row>
    <row r="2543" spans="43:43" x14ac:dyDescent="0.25">
      <c r="AQ2543" s="6"/>
    </row>
    <row r="2544" spans="43:43" x14ac:dyDescent="0.25">
      <c r="AQ2544" s="6"/>
    </row>
    <row r="2545" spans="43:43" x14ac:dyDescent="0.25">
      <c r="AQ2545" s="6"/>
    </row>
    <row r="2546" spans="43:43" x14ac:dyDescent="0.25">
      <c r="AQ2546" s="6"/>
    </row>
    <row r="2547" spans="43:43" x14ac:dyDescent="0.25">
      <c r="AQ2547" s="6"/>
    </row>
    <row r="2548" spans="43:43" x14ac:dyDescent="0.25">
      <c r="AQ2548" s="6"/>
    </row>
    <row r="2549" spans="43:43" x14ac:dyDescent="0.25">
      <c r="AQ2549" s="6"/>
    </row>
    <row r="2550" spans="43:43" x14ac:dyDescent="0.25">
      <c r="AQ2550" s="6"/>
    </row>
    <row r="2551" spans="43:43" x14ac:dyDescent="0.25">
      <c r="AQ2551" s="6"/>
    </row>
    <row r="2552" spans="43:43" x14ac:dyDescent="0.25">
      <c r="AQ2552" s="6"/>
    </row>
    <row r="2553" spans="43:43" x14ac:dyDescent="0.25">
      <c r="AQ2553" s="6"/>
    </row>
    <row r="2554" spans="43:43" x14ac:dyDescent="0.25">
      <c r="AQ2554" s="6"/>
    </row>
    <row r="2555" spans="43:43" x14ac:dyDescent="0.25">
      <c r="AQ2555" s="6"/>
    </row>
    <row r="2556" spans="43:43" x14ac:dyDescent="0.25">
      <c r="AQ2556" s="6"/>
    </row>
    <row r="2557" spans="43:43" x14ac:dyDescent="0.25">
      <c r="AQ2557" s="6"/>
    </row>
    <row r="2558" spans="43:43" x14ac:dyDescent="0.25">
      <c r="AQ2558" s="6"/>
    </row>
    <row r="2559" spans="43:43" x14ac:dyDescent="0.25">
      <c r="AQ2559" s="6"/>
    </row>
    <row r="2560" spans="43:43" x14ac:dyDescent="0.25">
      <c r="AQ2560" s="6"/>
    </row>
    <row r="2561" spans="43:43" x14ac:dyDescent="0.25">
      <c r="AQ2561" s="6"/>
    </row>
    <row r="2562" spans="43:43" x14ac:dyDescent="0.25">
      <c r="AQ2562" s="6"/>
    </row>
    <row r="2563" spans="43:43" x14ac:dyDescent="0.25">
      <c r="AQ2563" s="6"/>
    </row>
    <row r="2564" spans="43:43" x14ac:dyDescent="0.25">
      <c r="AQ2564" s="6"/>
    </row>
    <row r="2565" spans="43:43" x14ac:dyDescent="0.25">
      <c r="AQ2565" s="6"/>
    </row>
    <row r="2566" spans="43:43" x14ac:dyDescent="0.25">
      <c r="AQ2566" s="6"/>
    </row>
    <row r="2567" spans="43:43" x14ac:dyDescent="0.25">
      <c r="AQ2567" s="6"/>
    </row>
    <row r="2568" spans="43:43" x14ac:dyDescent="0.25">
      <c r="AQ2568" s="6"/>
    </row>
    <row r="2569" spans="43:43" x14ac:dyDescent="0.25">
      <c r="AQ2569" s="6"/>
    </row>
    <row r="2570" spans="43:43" x14ac:dyDescent="0.25">
      <c r="AQ2570" s="6"/>
    </row>
    <row r="2571" spans="43:43" x14ac:dyDescent="0.25">
      <c r="AQ2571" s="6"/>
    </row>
    <row r="2572" spans="43:43" x14ac:dyDescent="0.25">
      <c r="AQ2572" s="6"/>
    </row>
    <row r="2573" spans="43:43" x14ac:dyDescent="0.25">
      <c r="AQ2573" s="6"/>
    </row>
    <row r="2574" spans="43:43" x14ac:dyDescent="0.25">
      <c r="AQ2574" s="6"/>
    </row>
    <row r="2575" spans="43:43" x14ac:dyDescent="0.25">
      <c r="AQ2575" s="6"/>
    </row>
    <row r="2576" spans="43:43" x14ac:dyDescent="0.25">
      <c r="AQ2576" s="6"/>
    </row>
    <row r="2577" spans="43:43" x14ac:dyDescent="0.25">
      <c r="AQ2577" s="6"/>
    </row>
    <row r="2578" spans="43:43" x14ac:dyDescent="0.25">
      <c r="AQ2578" s="6"/>
    </row>
    <row r="2579" spans="43:43" x14ac:dyDescent="0.25">
      <c r="AQ2579" s="6"/>
    </row>
    <row r="2580" spans="43:43" x14ac:dyDescent="0.25">
      <c r="AQ2580" s="6"/>
    </row>
    <row r="2581" spans="43:43" x14ac:dyDescent="0.25">
      <c r="AQ2581" s="6"/>
    </row>
    <row r="2582" spans="43:43" x14ac:dyDescent="0.25">
      <c r="AQ2582" s="6"/>
    </row>
    <row r="2583" spans="43:43" x14ac:dyDescent="0.25">
      <c r="AQ2583" s="6"/>
    </row>
    <row r="2584" spans="43:43" x14ac:dyDescent="0.25">
      <c r="AQ2584" s="6"/>
    </row>
    <row r="2585" spans="43:43" x14ac:dyDescent="0.25">
      <c r="AQ2585" s="6"/>
    </row>
    <row r="2586" spans="43:43" x14ac:dyDescent="0.25">
      <c r="AQ2586" s="6"/>
    </row>
    <row r="2587" spans="43:43" x14ac:dyDescent="0.25">
      <c r="AQ2587" s="6"/>
    </row>
    <row r="2588" spans="43:43" x14ac:dyDescent="0.25">
      <c r="AQ2588" s="6"/>
    </row>
    <row r="2589" spans="43:43" x14ac:dyDescent="0.25">
      <c r="AQ2589" s="6"/>
    </row>
    <row r="2590" spans="43:43" x14ac:dyDescent="0.25">
      <c r="AQ2590" s="6"/>
    </row>
    <row r="2591" spans="43:43" x14ac:dyDescent="0.25">
      <c r="AQ2591" s="6"/>
    </row>
    <row r="2592" spans="43:43" x14ac:dyDescent="0.25">
      <c r="AQ2592" s="6"/>
    </row>
    <row r="2593" spans="43:43" x14ac:dyDescent="0.25">
      <c r="AQ2593" s="6"/>
    </row>
    <row r="2594" spans="43:43" x14ac:dyDescent="0.25">
      <c r="AQ2594" s="6"/>
    </row>
    <row r="2595" spans="43:43" x14ac:dyDescent="0.25">
      <c r="AQ2595" s="6"/>
    </row>
    <row r="2596" spans="43:43" x14ac:dyDescent="0.25">
      <c r="AQ2596" s="6"/>
    </row>
    <row r="2597" spans="43:43" x14ac:dyDescent="0.25">
      <c r="AQ2597" s="6"/>
    </row>
    <row r="2598" spans="43:43" x14ac:dyDescent="0.25">
      <c r="AQ2598" s="6"/>
    </row>
    <row r="2599" spans="43:43" x14ac:dyDescent="0.25">
      <c r="AQ2599" s="6"/>
    </row>
    <row r="2600" spans="43:43" x14ac:dyDescent="0.25">
      <c r="AQ2600" s="6"/>
    </row>
    <row r="2601" spans="43:43" x14ac:dyDescent="0.25">
      <c r="AQ2601" s="6"/>
    </row>
    <row r="2602" spans="43:43" x14ac:dyDescent="0.25">
      <c r="AQ2602" s="6"/>
    </row>
    <row r="2603" spans="43:43" x14ac:dyDescent="0.25">
      <c r="AQ2603" s="6"/>
    </row>
    <row r="2604" spans="43:43" x14ac:dyDescent="0.25">
      <c r="AQ2604" s="6"/>
    </row>
    <row r="2605" spans="43:43" x14ac:dyDescent="0.25">
      <c r="AQ2605" s="6"/>
    </row>
    <row r="2606" spans="43:43" x14ac:dyDescent="0.25">
      <c r="AQ2606" s="6"/>
    </row>
    <row r="2607" spans="43:43" x14ac:dyDescent="0.25">
      <c r="AQ2607" s="6"/>
    </row>
    <row r="2608" spans="43:43" x14ac:dyDescent="0.25">
      <c r="AQ2608" s="6"/>
    </row>
    <row r="2609" spans="43:43" x14ac:dyDescent="0.25">
      <c r="AQ2609" s="6"/>
    </row>
    <row r="2610" spans="43:43" x14ac:dyDescent="0.25">
      <c r="AQ2610" s="6"/>
    </row>
    <row r="2611" spans="43:43" x14ac:dyDescent="0.25">
      <c r="AQ2611" s="6"/>
    </row>
    <row r="2612" spans="43:43" x14ac:dyDescent="0.25">
      <c r="AQ2612" s="6"/>
    </row>
    <row r="2613" spans="43:43" x14ac:dyDescent="0.25">
      <c r="AQ2613" s="6"/>
    </row>
    <row r="2614" spans="43:43" x14ac:dyDescent="0.25">
      <c r="AQ2614" s="6"/>
    </row>
    <row r="2615" spans="43:43" x14ac:dyDescent="0.25">
      <c r="AQ2615" s="6"/>
    </row>
    <row r="2616" spans="43:43" x14ac:dyDescent="0.25">
      <c r="AQ2616" s="6"/>
    </row>
    <row r="2617" spans="43:43" x14ac:dyDescent="0.25">
      <c r="AQ2617" s="6"/>
    </row>
    <row r="2618" spans="43:43" x14ac:dyDescent="0.25">
      <c r="AQ2618" s="6"/>
    </row>
    <row r="2619" spans="43:43" x14ac:dyDescent="0.25">
      <c r="AQ2619" s="6"/>
    </row>
    <row r="2620" spans="43:43" x14ac:dyDescent="0.25">
      <c r="AQ2620" s="6"/>
    </row>
    <row r="2621" spans="43:43" x14ac:dyDescent="0.25">
      <c r="AQ2621" s="6"/>
    </row>
    <row r="2622" spans="43:43" x14ac:dyDescent="0.25">
      <c r="AQ2622" s="6"/>
    </row>
    <row r="2623" spans="43:43" x14ac:dyDescent="0.25">
      <c r="AQ2623" s="6"/>
    </row>
    <row r="2624" spans="43:43" x14ac:dyDescent="0.25">
      <c r="AQ2624" s="6"/>
    </row>
    <row r="2625" spans="43:43" x14ac:dyDescent="0.25">
      <c r="AQ2625" s="6"/>
    </row>
    <row r="2626" spans="43:43" x14ac:dyDescent="0.25">
      <c r="AQ2626" s="6"/>
    </row>
    <row r="2627" spans="43:43" x14ac:dyDescent="0.25">
      <c r="AQ2627" s="6"/>
    </row>
    <row r="2628" spans="43:43" x14ac:dyDescent="0.25">
      <c r="AQ2628" s="6"/>
    </row>
    <row r="2629" spans="43:43" x14ac:dyDescent="0.25">
      <c r="AQ2629" s="6"/>
    </row>
    <row r="2630" spans="43:43" x14ac:dyDescent="0.25">
      <c r="AQ2630" s="6"/>
    </row>
    <row r="2631" spans="43:43" x14ac:dyDescent="0.25">
      <c r="AQ2631" s="6"/>
    </row>
    <row r="2632" spans="43:43" x14ac:dyDescent="0.25">
      <c r="AQ2632" s="6"/>
    </row>
    <row r="2633" spans="43:43" x14ac:dyDescent="0.25">
      <c r="AQ2633" s="6"/>
    </row>
    <row r="2634" spans="43:43" x14ac:dyDescent="0.25">
      <c r="AQ2634" s="6"/>
    </row>
    <row r="2635" spans="43:43" x14ac:dyDescent="0.25">
      <c r="AQ2635" s="6"/>
    </row>
    <row r="2636" spans="43:43" x14ac:dyDescent="0.25">
      <c r="AQ2636" s="6"/>
    </row>
    <row r="2637" spans="43:43" x14ac:dyDescent="0.25">
      <c r="AQ2637" s="6"/>
    </row>
    <row r="2638" spans="43:43" x14ac:dyDescent="0.25">
      <c r="AQ2638" s="6"/>
    </row>
    <row r="2639" spans="43:43" x14ac:dyDescent="0.25">
      <c r="AQ2639" s="6"/>
    </row>
    <row r="2640" spans="43:43" x14ac:dyDescent="0.25">
      <c r="AQ2640" s="6"/>
    </row>
    <row r="2641" spans="43:43" x14ac:dyDescent="0.25">
      <c r="AQ2641" s="6"/>
    </row>
    <row r="2642" spans="43:43" x14ac:dyDescent="0.25">
      <c r="AQ2642" s="6"/>
    </row>
    <row r="2643" spans="43:43" x14ac:dyDescent="0.25">
      <c r="AQ2643" s="6"/>
    </row>
    <row r="2644" spans="43:43" x14ac:dyDescent="0.25">
      <c r="AQ2644" s="6"/>
    </row>
    <row r="2645" spans="43:43" x14ac:dyDescent="0.25">
      <c r="AQ2645" s="6"/>
    </row>
    <row r="2646" spans="43:43" x14ac:dyDescent="0.25">
      <c r="AQ2646" s="6"/>
    </row>
    <row r="2647" spans="43:43" x14ac:dyDescent="0.25">
      <c r="AQ2647" s="6"/>
    </row>
    <row r="2648" spans="43:43" x14ac:dyDescent="0.25">
      <c r="AQ2648" s="6"/>
    </row>
    <row r="2649" spans="43:43" x14ac:dyDescent="0.25">
      <c r="AQ2649" s="6"/>
    </row>
    <row r="2650" spans="43:43" x14ac:dyDescent="0.25">
      <c r="AQ2650" s="6"/>
    </row>
    <row r="2651" spans="43:43" x14ac:dyDescent="0.25">
      <c r="AQ2651" s="6"/>
    </row>
    <row r="2652" spans="43:43" x14ac:dyDescent="0.25">
      <c r="AQ2652" s="6"/>
    </row>
    <row r="2653" spans="43:43" x14ac:dyDescent="0.25">
      <c r="AQ2653" s="6"/>
    </row>
    <row r="2654" spans="43:43" x14ac:dyDescent="0.25">
      <c r="AQ2654" s="6"/>
    </row>
    <row r="2655" spans="43:43" x14ac:dyDescent="0.25">
      <c r="AQ2655" s="6"/>
    </row>
    <row r="2656" spans="43:43" x14ac:dyDescent="0.25">
      <c r="AQ2656" s="6"/>
    </row>
    <row r="2657" spans="43:43" x14ac:dyDescent="0.25">
      <c r="AQ2657" s="6"/>
    </row>
    <row r="2658" spans="43:43" x14ac:dyDescent="0.25">
      <c r="AQ2658" s="6"/>
    </row>
    <row r="2659" spans="43:43" x14ac:dyDescent="0.25">
      <c r="AQ2659" s="6"/>
    </row>
    <row r="2660" spans="43:43" x14ac:dyDescent="0.25">
      <c r="AQ2660" s="6"/>
    </row>
    <row r="2661" spans="43:43" x14ac:dyDescent="0.25">
      <c r="AQ2661" s="6"/>
    </row>
    <row r="2662" spans="43:43" x14ac:dyDescent="0.25">
      <c r="AQ2662" s="6"/>
    </row>
    <row r="2663" spans="43:43" x14ac:dyDescent="0.25">
      <c r="AQ2663" s="6"/>
    </row>
    <row r="2664" spans="43:43" x14ac:dyDescent="0.25">
      <c r="AQ2664" s="6"/>
    </row>
    <row r="2665" spans="43:43" x14ac:dyDescent="0.25">
      <c r="AQ2665" s="6"/>
    </row>
    <row r="2666" spans="43:43" x14ac:dyDescent="0.25">
      <c r="AQ2666" s="6"/>
    </row>
    <row r="2667" spans="43:43" x14ac:dyDescent="0.25">
      <c r="AQ2667" s="6"/>
    </row>
    <row r="2668" spans="43:43" x14ac:dyDescent="0.25">
      <c r="AQ2668" s="6"/>
    </row>
    <row r="2669" spans="43:43" x14ac:dyDescent="0.25">
      <c r="AQ2669" s="6"/>
    </row>
    <row r="2670" spans="43:43" x14ac:dyDescent="0.25">
      <c r="AQ2670" s="6"/>
    </row>
    <row r="2671" spans="43:43" x14ac:dyDescent="0.25">
      <c r="AQ2671" s="6"/>
    </row>
    <row r="2672" spans="43:43" x14ac:dyDescent="0.25">
      <c r="AQ2672" s="6"/>
    </row>
    <row r="2673" spans="43:43" x14ac:dyDescent="0.25">
      <c r="AQ2673" s="6"/>
    </row>
    <row r="2674" spans="43:43" x14ac:dyDescent="0.25">
      <c r="AQ2674" s="6"/>
    </row>
    <row r="2675" spans="43:43" x14ac:dyDescent="0.25">
      <c r="AQ2675" s="6"/>
    </row>
    <row r="2676" spans="43:43" x14ac:dyDescent="0.25">
      <c r="AQ2676" s="6"/>
    </row>
    <row r="2677" spans="43:43" x14ac:dyDescent="0.25">
      <c r="AQ2677" s="6"/>
    </row>
    <row r="2678" spans="43:43" x14ac:dyDescent="0.25">
      <c r="AQ2678" s="6"/>
    </row>
    <row r="2679" spans="43:43" x14ac:dyDescent="0.25">
      <c r="AQ2679" s="6"/>
    </row>
    <row r="2680" spans="43:43" x14ac:dyDescent="0.25">
      <c r="AQ2680" s="6"/>
    </row>
    <row r="2681" spans="43:43" x14ac:dyDescent="0.25">
      <c r="AQ2681" s="6"/>
    </row>
    <row r="2682" spans="43:43" x14ac:dyDescent="0.25">
      <c r="AQ2682" s="6"/>
    </row>
    <row r="2683" spans="43:43" x14ac:dyDescent="0.25">
      <c r="AQ2683" s="6"/>
    </row>
    <row r="2684" spans="43:43" x14ac:dyDescent="0.25">
      <c r="AQ2684" s="6"/>
    </row>
    <row r="2685" spans="43:43" x14ac:dyDescent="0.25">
      <c r="AQ2685" s="6"/>
    </row>
    <row r="2686" spans="43:43" x14ac:dyDescent="0.25">
      <c r="AQ2686" s="6"/>
    </row>
    <row r="2687" spans="43:43" x14ac:dyDescent="0.25">
      <c r="AQ2687" s="6"/>
    </row>
    <row r="2688" spans="43:43" x14ac:dyDescent="0.25">
      <c r="AQ2688" s="6"/>
    </row>
    <row r="2689" spans="43:43" x14ac:dyDescent="0.25">
      <c r="AQ2689" s="6"/>
    </row>
    <row r="2690" spans="43:43" x14ac:dyDescent="0.25">
      <c r="AQ2690" s="6"/>
    </row>
    <row r="2691" spans="43:43" x14ac:dyDescent="0.25">
      <c r="AQ2691" s="6"/>
    </row>
    <row r="2692" spans="43:43" x14ac:dyDescent="0.25">
      <c r="AQ2692" s="6"/>
    </row>
    <row r="2693" spans="43:43" x14ac:dyDescent="0.25">
      <c r="AQ2693" s="6"/>
    </row>
    <row r="2694" spans="43:43" x14ac:dyDescent="0.25">
      <c r="AQ2694" s="6"/>
    </row>
    <row r="2695" spans="43:43" x14ac:dyDescent="0.25">
      <c r="AQ2695" s="6"/>
    </row>
    <row r="2696" spans="43:43" x14ac:dyDescent="0.25">
      <c r="AQ2696" s="6"/>
    </row>
    <row r="2697" spans="43:43" x14ac:dyDescent="0.25">
      <c r="AQ2697" s="6"/>
    </row>
    <row r="2698" spans="43:43" x14ac:dyDescent="0.25">
      <c r="AQ2698" s="6"/>
    </row>
    <row r="2699" spans="43:43" x14ac:dyDescent="0.25">
      <c r="AQ2699" s="6"/>
    </row>
    <row r="2700" spans="43:43" x14ac:dyDescent="0.25">
      <c r="AQ2700" s="6"/>
    </row>
    <row r="2701" spans="43:43" x14ac:dyDescent="0.25">
      <c r="AQ2701" s="6"/>
    </row>
    <row r="2702" spans="43:43" x14ac:dyDescent="0.25">
      <c r="AQ2702" s="6"/>
    </row>
    <row r="2703" spans="43:43" x14ac:dyDescent="0.25">
      <c r="AQ2703" s="6"/>
    </row>
    <row r="2704" spans="43:43" x14ac:dyDescent="0.25">
      <c r="AQ2704" s="6"/>
    </row>
    <row r="2705" spans="43:43" x14ac:dyDescent="0.25">
      <c r="AQ2705" s="6"/>
    </row>
    <row r="2706" spans="43:43" x14ac:dyDescent="0.25">
      <c r="AQ2706" s="6"/>
    </row>
    <row r="2707" spans="43:43" x14ac:dyDescent="0.25">
      <c r="AQ2707" s="6"/>
    </row>
    <row r="2708" spans="43:43" x14ac:dyDescent="0.25">
      <c r="AQ2708" s="6"/>
    </row>
    <row r="2709" spans="43:43" x14ac:dyDescent="0.25">
      <c r="AQ2709" s="6"/>
    </row>
    <row r="2710" spans="43:43" x14ac:dyDescent="0.25">
      <c r="AQ2710" s="6"/>
    </row>
    <row r="2711" spans="43:43" x14ac:dyDescent="0.25">
      <c r="AQ2711" s="6"/>
    </row>
    <row r="2712" spans="43:43" x14ac:dyDescent="0.25">
      <c r="AQ2712" s="6"/>
    </row>
    <row r="2713" spans="43:43" x14ac:dyDescent="0.25">
      <c r="AQ2713" s="6"/>
    </row>
    <row r="2714" spans="43:43" x14ac:dyDescent="0.25">
      <c r="AQ2714" s="6"/>
    </row>
    <row r="2715" spans="43:43" x14ac:dyDescent="0.25">
      <c r="AQ2715" s="6"/>
    </row>
    <row r="2716" spans="43:43" x14ac:dyDescent="0.25">
      <c r="AQ2716" s="6"/>
    </row>
    <row r="2717" spans="43:43" x14ac:dyDescent="0.25">
      <c r="AQ2717" s="6"/>
    </row>
    <row r="2718" spans="43:43" x14ac:dyDescent="0.25">
      <c r="AQ2718" s="6"/>
    </row>
    <row r="2719" spans="43:43" x14ac:dyDescent="0.25">
      <c r="AQ2719" s="6"/>
    </row>
    <row r="2720" spans="43:43" x14ac:dyDescent="0.25">
      <c r="AQ2720" s="6"/>
    </row>
    <row r="2721" spans="43:43" x14ac:dyDescent="0.25">
      <c r="AQ2721" s="6"/>
    </row>
    <row r="2722" spans="43:43" x14ac:dyDescent="0.25">
      <c r="AQ2722" s="6"/>
    </row>
    <row r="2723" spans="43:43" x14ac:dyDescent="0.25">
      <c r="AQ2723" s="6"/>
    </row>
    <row r="2724" spans="43:43" x14ac:dyDescent="0.25">
      <c r="AQ2724" s="6"/>
    </row>
    <row r="2725" spans="43:43" x14ac:dyDescent="0.25">
      <c r="AQ2725" s="6"/>
    </row>
    <row r="2726" spans="43:43" x14ac:dyDescent="0.25">
      <c r="AQ2726" s="6"/>
    </row>
    <row r="2727" spans="43:43" x14ac:dyDescent="0.25">
      <c r="AQ2727" s="6"/>
    </row>
    <row r="2728" spans="43:43" x14ac:dyDescent="0.25">
      <c r="AQ2728" s="6"/>
    </row>
    <row r="2729" spans="43:43" x14ac:dyDescent="0.25">
      <c r="AQ2729" s="6"/>
    </row>
    <row r="2730" spans="43:43" x14ac:dyDescent="0.25">
      <c r="AQ2730" s="6"/>
    </row>
    <row r="2731" spans="43:43" x14ac:dyDescent="0.25">
      <c r="AQ2731" s="6"/>
    </row>
    <row r="2732" spans="43:43" x14ac:dyDescent="0.25">
      <c r="AQ2732" s="6"/>
    </row>
    <row r="2733" spans="43:43" x14ac:dyDescent="0.25">
      <c r="AQ2733" s="6"/>
    </row>
    <row r="2734" spans="43:43" x14ac:dyDescent="0.25">
      <c r="AQ2734" s="6"/>
    </row>
    <row r="2735" spans="43:43" x14ac:dyDescent="0.25">
      <c r="AQ2735" s="6"/>
    </row>
    <row r="2736" spans="43:43" x14ac:dyDescent="0.25">
      <c r="AQ2736" s="6"/>
    </row>
    <row r="2737" spans="43:43" x14ac:dyDescent="0.25">
      <c r="AQ2737" s="6"/>
    </row>
    <row r="2738" spans="43:43" x14ac:dyDescent="0.25">
      <c r="AQ2738" s="6"/>
    </row>
    <row r="2739" spans="43:43" x14ac:dyDescent="0.25">
      <c r="AQ2739" s="6"/>
    </row>
    <row r="2740" spans="43:43" x14ac:dyDescent="0.25">
      <c r="AQ2740" s="6"/>
    </row>
    <row r="2741" spans="43:43" x14ac:dyDescent="0.25">
      <c r="AQ2741" s="6"/>
    </row>
    <row r="2742" spans="43:43" x14ac:dyDescent="0.25">
      <c r="AQ2742" s="6"/>
    </row>
    <row r="2743" spans="43:43" x14ac:dyDescent="0.25">
      <c r="AQ2743" s="6"/>
    </row>
    <row r="2744" spans="43:43" x14ac:dyDescent="0.25">
      <c r="AQ2744" s="6"/>
    </row>
    <row r="2745" spans="43:43" x14ac:dyDescent="0.25">
      <c r="AQ2745" s="6"/>
    </row>
    <row r="2746" spans="43:43" x14ac:dyDescent="0.25">
      <c r="AQ2746" s="6"/>
    </row>
    <row r="2747" spans="43:43" x14ac:dyDescent="0.25">
      <c r="AQ2747" s="6"/>
    </row>
    <row r="2748" spans="43:43" x14ac:dyDescent="0.25">
      <c r="AQ2748" s="6"/>
    </row>
    <row r="2749" spans="43:43" x14ac:dyDescent="0.25">
      <c r="AQ2749" s="6"/>
    </row>
    <row r="2750" spans="43:43" x14ac:dyDescent="0.25">
      <c r="AQ2750" s="6"/>
    </row>
    <row r="2751" spans="43:43" x14ac:dyDescent="0.25">
      <c r="AQ2751" s="6"/>
    </row>
    <row r="2752" spans="43:43" x14ac:dyDescent="0.25">
      <c r="AQ2752" s="6"/>
    </row>
    <row r="2753" spans="43:43" x14ac:dyDescent="0.25">
      <c r="AQ2753" s="6"/>
    </row>
    <row r="2754" spans="43:43" x14ac:dyDescent="0.25">
      <c r="AQ2754" s="6"/>
    </row>
    <row r="2755" spans="43:43" x14ac:dyDescent="0.25">
      <c r="AQ2755" s="6"/>
    </row>
    <row r="2756" spans="43:43" x14ac:dyDescent="0.25">
      <c r="AQ2756" s="6"/>
    </row>
    <row r="2757" spans="43:43" x14ac:dyDescent="0.25">
      <c r="AQ2757" s="6"/>
    </row>
    <row r="2758" spans="43:43" x14ac:dyDescent="0.25">
      <c r="AQ2758" s="6"/>
    </row>
    <row r="2759" spans="43:43" x14ac:dyDescent="0.25">
      <c r="AQ2759" s="6"/>
    </row>
    <row r="2760" spans="43:43" x14ac:dyDescent="0.25">
      <c r="AQ2760" s="6"/>
    </row>
    <row r="2761" spans="43:43" x14ac:dyDescent="0.25">
      <c r="AQ2761" s="6"/>
    </row>
    <row r="2762" spans="43:43" x14ac:dyDescent="0.25">
      <c r="AQ2762" s="6"/>
    </row>
    <row r="2763" spans="43:43" x14ac:dyDescent="0.25">
      <c r="AQ2763" s="6"/>
    </row>
    <row r="2764" spans="43:43" x14ac:dyDescent="0.25">
      <c r="AQ2764" s="6"/>
    </row>
    <row r="2765" spans="43:43" x14ac:dyDescent="0.25">
      <c r="AQ2765" s="6"/>
    </row>
    <row r="2766" spans="43:43" x14ac:dyDescent="0.25">
      <c r="AQ2766" s="6"/>
    </row>
    <row r="2767" spans="43:43" x14ac:dyDescent="0.25">
      <c r="AQ2767" s="6"/>
    </row>
    <row r="2768" spans="43:43" x14ac:dyDescent="0.25">
      <c r="AQ2768" s="6"/>
    </row>
    <row r="2769" spans="43:43" x14ac:dyDescent="0.25">
      <c r="AQ2769" s="6"/>
    </row>
    <row r="2770" spans="43:43" x14ac:dyDescent="0.25">
      <c r="AQ2770" s="6"/>
    </row>
    <row r="2771" spans="43:43" x14ac:dyDescent="0.25">
      <c r="AQ2771" s="6"/>
    </row>
    <row r="2772" spans="43:43" x14ac:dyDescent="0.25">
      <c r="AQ2772" s="6"/>
    </row>
    <row r="2773" spans="43:43" x14ac:dyDescent="0.25">
      <c r="AQ2773" s="6"/>
    </row>
    <row r="2774" spans="43:43" x14ac:dyDescent="0.25">
      <c r="AQ2774" s="6"/>
    </row>
    <row r="2775" spans="43:43" x14ac:dyDescent="0.25">
      <c r="AQ2775" s="6"/>
    </row>
    <row r="2776" spans="43:43" x14ac:dyDescent="0.25">
      <c r="AQ2776" s="6"/>
    </row>
    <row r="2777" spans="43:43" x14ac:dyDescent="0.25">
      <c r="AQ2777" s="6"/>
    </row>
    <row r="2778" spans="43:43" x14ac:dyDescent="0.25">
      <c r="AQ2778" s="6"/>
    </row>
    <row r="2779" spans="43:43" x14ac:dyDescent="0.25">
      <c r="AQ2779" s="6"/>
    </row>
    <row r="2780" spans="43:43" x14ac:dyDescent="0.25">
      <c r="AQ2780" s="6"/>
    </row>
    <row r="2781" spans="43:43" x14ac:dyDescent="0.25">
      <c r="AQ2781" s="6"/>
    </row>
    <row r="2782" spans="43:43" x14ac:dyDescent="0.25">
      <c r="AQ2782" s="6"/>
    </row>
    <row r="2783" spans="43:43" x14ac:dyDescent="0.25">
      <c r="AQ2783" s="6"/>
    </row>
    <row r="2784" spans="43:43" x14ac:dyDescent="0.25">
      <c r="AQ2784" s="6"/>
    </row>
    <row r="2785" spans="43:43" x14ac:dyDescent="0.25">
      <c r="AQ2785" s="6"/>
    </row>
    <row r="2786" spans="43:43" x14ac:dyDescent="0.25">
      <c r="AQ2786" s="6"/>
    </row>
    <row r="2787" spans="43:43" x14ac:dyDescent="0.25">
      <c r="AQ2787" s="6"/>
    </row>
    <row r="2788" spans="43:43" x14ac:dyDescent="0.25">
      <c r="AQ2788" s="6"/>
    </row>
    <row r="2789" spans="43:43" x14ac:dyDescent="0.25">
      <c r="AQ2789" s="6"/>
    </row>
    <row r="2790" spans="43:43" x14ac:dyDescent="0.25">
      <c r="AQ2790" s="6"/>
    </row>
    <row r="2791" spans="43:43" x14ac:dyDescent="0.25">
      <c r="AQ2791" s="6"/>
    </row>
    <row r="2792" spans="43:43" x14ac:dyDescent="0.25">
      <c r="AQ2792" s="6"/>
    </row>
    <row r="2793" spans="43:43" x14ac:dyDescent="0.25">
      <c r="AQ2793" s="6"/>
    </row>
    <row r="2794" spans="43:43" x14ac:dyDescent="0.25">
      <c r="AQ2794" s="6"/>
    </row>
    <row r="2795" spans="43:43" x14ac:dyDescent="0.25">
      <c r="AQ2795" s="6"/>
    </row>
    <row r="2796" spans="43:43" x14ac:dyDescent="0.25">
      <c r="AQ2796" s="6"/>
    </row>
    <row r="2797" spans="43:43" x14ac:dyDescent="0.25">
      <c r="AQ2797" s="6"/>
    </row>
    <row r="2798" spans="43:43" x14ac:dyDescent="0.25">
      <c r="AQ2798" s="6"/>
    </row>
    <row r="2799" spans="43:43" x14ac:dyDescent="0.25">
      <c r="AQ2799" s="6"/>
    </row>
    <row r="2800" spans="43:43" x14ac:dyDescent="0.25">
      <c r="AQ2800" s="6"/>
    </row>
    <row r="2801" spans="43:43" x14ac:dyDescent="0.25">
      <c r="AQ2801" s="6"/>
    </row>
    <row r="2802" spans="43:43" x14ac:dyDescent="0.25">
      <c r="AQ2802" s="6"/>
    </row>
    <row r="2803" spans="43:43" x14ac:dyDescent="0.25">
      <c r="AQ2803" s="6"/>
    </row>
    <row r="2804" spans="43:43" x14ac:dyDescent="0.25">
      <c r="AQ2804" s="6"/>
    </row>
    <row r="2805" spans="43:43" x14ac:dyDescent="0.25">
      <c r="AQ2805" s="6"/>
    </row>
    <row r="2806" spans="43:43" x14ac:dyDescent="0.25">
      <c r="AQ2806" s="6"/>
    </row>
    <row r="2807" spans="43:43" x14ac:dyDescent="0.25">
      <c r="AQ2807" s="6"/>
    </row>
    <row r="2808" spans="43:43" x14ac:dyDescent="0.25">
      <c r="AQ2808" s="6"/>
    </row>
    <row r="2809" spans="43:43" x14ac:dyDescent="0.25">
      <c r="AQ2809" s="6"/>
    </row>
    <row r="2810" spans="43:43" x14ac:dyDescent="0.25">
      <c r="AQ2810" s="6"/>
    </row>
    <row r="2811" spans="43:43" x14ac:dyDescent="0.25">
      <c r="AQ2811" s="6"/>
    </row>
    <row r="2812" spans="43:43" x14ac:dyDescent="0.25">
      <c r="AQ2812" s="6"/>
    </row>
    <row r="2813" spans="43:43" x14ac:dyDescent="0.25">
      <c r="AQ2813" s="6"/>
    </row>
    <row r="2814" spans="43:43" x14ac:dyDescent="0.25">
      <c r="AQ2814" s="6"/>
    </row>
    <row r="2815" spans="43:43" x14ac:dyDescent="0.25">
      <c r="AQ2815" s="6"/>
    </row>
    <row r="2816" spans="43:43" x14ac:dyDescent="0.25">
      <c r="AQ2816" s="6"/>
    </row>
    <row r="2817" spans="43:43" x14ac:dyDescent="0.25">
      <c r="AQ2817" s="6"/>
    </row>
    <row r="2818" spans="43:43" x14ac:dyDescent="0.25">
      <c r="AQ2818" s="6"/>
    </row>
    <row r="2819" spans="43:43" x14ac:dyDescent="0.25">
      <c r="AQ2819" s="6"/>
    </row>
    <row r="2820" spans="43:43" x14ac:dyDescent="0.25">
      <c r="AQ2820" s="6"/>
    </row>
    <row r="2821" spans="43:43" x14ac:dyDescent="0.25">
      <c r="AQ2821" s="6"/>
    </row>
    <row r="2822" spans="43:43" x14ac:dyDescent="0.25">
      <c r="AQ2822" s="6"/>
    </row>
    <row r="2823" spans="43:43" x14ac:dyDescent="0.25">
      <c r="AQ2823" s="6"/>
    </row>
    <row r="2824" spans="43:43" x14ac:dyDescent="0.25">
      <c r="AQ2824" s="6"/>
    </row>
    <row r="2825" spans="43:43" x14ac:dyDescent="0.25">
      <c r="AQ2825" s="6"/>
    </row>
    <row r="2826" spans="43:43" x14ac:dyDescent="0.25">
      <c r="AQ2826" s="6"/>
    </row>
    <row r="2827" spans="43:43" x14ac:dyDescent="0.25">
      <c r="AQ2827" s="6"/>
    </row>
    <row r="2828" spans="43:43" x14ac:dyDescent="0.25">
      <c r="AQ2828" s="6"/>
    </row>
    <row r="2829" spans="43:43" x14ac:dyDescent="0.25">
      <c r="AQ2829" s="6"/>
    </row>
    <row r="2830" spans="43:43" x14ac:dyDescent="0.25">
      <c r="AQ2830" s="6"/>
    </row>
    <row r="2831" spans="43:43" x14ac:dyDescent="0.25">
      <c r="AQ2831" s="6"/>
    </row>
    <row r="2832" spans="43:43" x14ac:dyDescent="0.25">
      <c r="AQ2832" s="6"/>
    </row>
    <row r="2833" spans="43:43" x14ac:dyDescent="0.25">
      <c r="AQ2833" s="6"/>
    </row>
    <row r="2834" spans="43:43" x14ac:dyDescent="0.25">
      <c r="AQ2834" s="6"/>
    </row>
    <row r="2835" spans="43:43" x14ac:dyDescent="0.25">
      <c r="AQ2835" s="6"/>
    </row>
    <row r="2836" spans="43:43" x14ac:dyDescent="0.25">
      <c r="AQ2836" s="6"/>
    </row>
    <row r="2837" spans="43:43" x14ac:dyDescent="0.25">
      <c r="AQ2837" s="6"/>
    </row>
    <row r="2838" spans="43:43" x14ac:dyDescent="0.25">
      <c r="AQ2838" s="6"/>
    </row>
    <row r="2839" spans="43:43" x14ac:dyDescent="0.25">
      <c r="AQ2839" s="6"/>
    </row>
    <row r="2840" spans="43:43" x14ac:dyDescent="0.25">
      <c r="AQ2840" s="6"/>
    </row>
    <row r="2841" spans="43:43" x14ac:dyDescent="0.25">
      <c r="AQ2841" s="6"/>
    </row>
    <row r="2842" spans="43:43" x14ac:dyDescent="0.25">
      <c r="AQ2842" s="6"/>
    </row>
    <row r="2843" spans="43:43" x14ac:dyDescent="0.25">
      <c r="AQ2843" s="6"/>
    </row>
    <row r="2844" spans="43:43" x14ac:dyDescent="0.25">
      <c r="AQ2844" s="6"/>
    </row>
    <row r="2845" spans="43:43" x14ac:dyDescent="0.25">
      <c r="AQ2845" s="6"/>
    </row>
    <row r="2846" spans="43:43" x14ac:dyDescent="0.25">
      <c r="AQ2846" s="6"/>
    </row>
    <row r="2847" spans="43:43" x14ac:dyDescent="0.25">
      <c r="AQ2847" s="6"/>
    </row>
    <row r="2848" spans="43:43" x14ac:dyDescent="0.25">
      <c r="AQ2848" s="6"/>
    </row>
    <row r="2849" spans="43:43" x14ac:dyDescent="0.25">
      <c r="AQ2849" s="6"/>
    </row>
    <row r="2850" spans="43:43" x14ac:dyDescent="0.25">
      <c r="AQ2850" s="6"/>
    </row>
    <row r="2851" spans="43:43" x14ac:dyDescent="0.25">
      <c r="AQ2851" s="6"/>
    </row>
    <row r="2852" spans="43:43" x14ac:dyDescent="0.25">
      <c r="AQ2852" s="6"/>
    </row>
    <row r="2853" spans="43:43" x14ac:dyDescent="0.25">
      <c r="AQ2853" s="6"/>
    </row>
    <row r="2854" spans="43:43" x14ac:dyDescent="0.25">
      <c r="AQ2854" s="6"/>
    </row>
    <row r="2855" spans="43:43" x14ac:dyDescent="0.25">
      <c r="AQ2855" s="6"/>
    </row>
    <row r="2856" spans="43:43" x14ac:dyDescent="0.25">
      <c r="AQ2856" s="6"/>
    </row>
    <row r="2857" spans="43:43" x14ac:dyDescent="0.25">
      <c r="AQ2857" s="6"/>
    </row>
    <row r="2858" spans="43:43" x14ac:dyDescent="0.25">
      <c r="AQ2858" s="6"/>
    </row>
    <row r="2859" spans="43:43" x14ac:dyDescent="0.25">
      <c r="AQ2859" s="6"/>
    </row>
    <row r="2860" spans="43:43" x14ac:dyDescent="0.25">
      <c r="AQ2860" s="6"/>
    </row>
    <row r="2861" spans="43:43" x14ac:dyDescent="0.25">
      <c r="AQ2861" s="6"/>
    </row>
    <row r="2862" spans="43:43" x14ac:dyDescent="0.25">
      <c r="AQ2862" s="6"/>
    </row>
    <row r="2863" spans="43:43" x14ac:dyDescent="0.25">
      <c r="AQ2863" s="6"/>
    </row>
    <row r="2864" spans="43:43" x14ac:dyDescent="0.25">
      <c r="AQ2864" s="6"/>
    </row>
    <row r="2865" spans="43:43" x14ac:dyDescent="0.25">
      <c r="AQ2865" s="6"/>
    </row>
    <row r="2866" spans="43:43" x14ac:dyDescent="0.25">
      <c r="AQ2866" s="6"/>
    </row>
    <row r="2867" spans="43:43" x14ac:dyDescent="0.25">
      <c r="AQ2867" s="6"/>
    </row>
    <row r="2868" spans="43:43" x14ac:dyDescent="0.25">
      <c r="AQ2868" s="6"/>
    </row>
    <row r="2869" spans="43:43" x14ac:dyDescent="0.25">
      <c r="AQ2869" s="6"/>
    </row>
    <row r="2870" spans="43:43" x14ac:dyDescent="0.25">
      <c r="AQ2870" s="6"/>
    </row>
    <row r="2871" spans="43:43" x14ac:dyDescent="0.25">
      <c r="AQ2871" s="6"/>
    </row>
    <row r="2872" spans="43:43" x14ac:dyDescent="0.25">
      <c r="AQ2872" s="6"/>
    </row>
    <row r="2873" spans="43:43" x14ac:dyDescent="0.25">
      <c r="AQ2873" s="6"/>
    </row>
    <row r="2874" spans="43:43" x14ac:dyDescent="0.25">
      <c r="AQ2874" s="6"/>
    </row>
    <row r="2875" spans="43:43" x14ac:dyDescent="0.25">
      <c r="AQ2875" s="6"/>
    </row>
    <row r="2876" spans="43:43" x14ac:dyDescent="0.25">
      <c r="AQ2876" s="6"/>
    </row>
    <row r="2877" spans="43:43" x14ac:dyDescent="0.25">
      <c r="AQ2877" s="6"/>
    </row>
    <row r="2878" spans="43:43" x14ac:dyDescent="0.25">
      <c r="AQ2878" s="6"/>
    </row>
    <row r="2879" spans="43:43" x14ac:dyDescent="0.25">
      <c r="AQ2879" s="6"/>
    </row>
    <row r="2880" spans="43:43" x14ac:dyDescent="0.25">
      <c r="AQ2880" s="6"/>
    </row>
    <row r="2881" spans="43:43" x14ac:dyDescent="0.25">
      <c r="AQ2881" s="6"/>
    </row>
    <row r="2882" spans="43:43" x14ac:dyDescent="0.25">
      <c r="AQ2882" s="6"/>
    </row>
    <row r="2883" spans="43:43" x14ac:dyDescent="0.25">
      <c r="AQ2883" s="6"/>
    </row>
    <row r="2884" spans="43:43" x14ac:dyDescent="0.25">
      <c r="AQ2884" s="6"/>
    </row>
    <row r="2885" spans="43:43" x14ac:dyDescent="0.25">
      <c r="AQ2885" s="6"/>
    </row>
    <row r="2886" spans="43:43" x14ac:dyDescent="0.25">
      <c r="AQ2886" s="6"/>
    </row>
    <row r="2887" spans="43:43" x14ac:dyDescent="0.25">
      <c r="AQ2887" s="6"/>
    </row>
    <row r="2888" spans="43:43" x14ac:dyDescent="0.25">
      <c r="AQ2888" s="6"/>
    </row>
    <row r="2889" spans="43:43" x14ac:dyDescent="0.25">
      <c r="AQ2889" s="6"/>
    </row>
    <row r="2890" spans="43:43" x14ac:dyDescent="0.25">
      <c r="AQ2890" s="6"/>
    </row>
    <row r="2891" spans="43:43" x14ac:dyDescent="0.25">
      <c r="AQ2891" s="6"/>
    </row>
    <row r="2892" spans="43:43" x14ac:dyDescent="0.25">
      <c r="AQ2892" s="6"/>
    </row>
    <row r="2893" spans="43:43" x14ac:dyDescent="0.25">
      <c r="AQ2893" s="6"/>
    </row>
    <row r="2894" spans="43:43" x14ac:dyDescent="0.25">
      <c r="AQ2894" s="6"/>
    </row>
    <row r="2895" spans="43:43" x14ac:dyDescent="0.25">
      <c r="AQ2895" s="6"/>
    </row>
    <row r="2896" spans="43:43" x14ac:dyDescent="0.25">
      <c r="AQ2896" s="6"/>
    </row>
    <row r="2897" spans="43:43" x14ac:dyDescent="0.25">
      <c r="AQ2897" s="6"/>
    </row>
    <row r="2898" spans="43:43" x14ac:dyDescent="0.25">
      <c r="AQ2898" s="6"/>
    </row>
    <row r="2899" spans="43:43" x14ac:dyDescent="0.25">
      <c r="AQ2899" s="6"/>
    </row>
    <row r="2900" spans="43:43" x14ac:dyDescent="0.25">
      <c r="AQ2900" s="6"/>
    </row>
    <row r="2901" spans="43:43" x14ac:dyDescent="0.25">
      <c r="AQ2901" s="6"/>
    </row>
    <row r="2902" spans="43:43" x14ac:dyDescent="0.25">
      <c r="AQ2902" s="6"/>
    </row>
    <row r="2903" spans="43:43" x14ac:dyDescent="0.25">
      <c r="AQ2903" s="6"/>
    </row>
    <row r="2904" spans="43:43" x14ac:dyDescent="0.25">
      <c r="AQ2904" s="6"/>
    </row>
    <row r="2905" spans="43:43" x14ac:dyDescent="0.25">
      <c r="AQ2905" s="6"/>
    </row>
    <row r="2906" spans="43:43" x14ac:dyDescent="0.25">
      <c r="AQ2906" s="6"/>
    </row>
    <row r="2907" spans="43:43" x14ac:dyDescent="0.25">
      <c r="AQ2907" s="6"/>
    </row>
    <row r="2908" spans="43:43" x14ac:dyDescent="0.25">
      <c r="AQ2908" s="6"/>
    </row>
    <row r="2909" spans="43:43" x14ac:dyDescent="0.25">
      <c r="AQ2909" s="6"/>
    </row>
    <row r="2910" spans="43:43" x14ac:dyDescent="0.25">
      <c r="AQ2910" s="6"/>
    </row>
    <row r="2911" spans="43:43" x14ac:dyDescent="0.25">
      <c r="AQ2911" s="6"/>
    </row>
    <row r="2912" spans="43:43" x14ac:dyDescent="0.25">
      <c r="AQ2912" s="6"/>
    </row>
    <row r="2913" spans="43:43" x14ac:dyDescent="0.25">
      <c r="AQ2913" s="6"/>
    </row>
    <row r="2914" spans="43:43" x14ac:dyDescent="0.25">
      <c r="AQ2914" s="6"/>
    </row>
    <row r="2915" spans="43:43" x14ac:dyDescent="0.25">
      <c r="AQ2915" s="6"/>
    </row>
    <row r="2916" spans="43:43" x14ac:dyDescent="0.25">
      <c r="AQ2916" s="6"/>
    </row>
    <row r="2917" spans="43:43" x14ac:dyDescent="0.25">
      <c r="AQ2917" s="6"/>
    </row>
    <row r="2918" spans="43:43" x14ac:dyDescent="0.25">
      <c r="AQ2918" s="6"/>
    </row>
    <row r="2919" spans="43:43" x14ac:dyDescent="0.25">
      <c r="AQ2919" s="6"/>
    </row>
    <row r="2920" spans="43:43" x14ac:dyDescent="0.25">
      <c r="AQ2920" s="6"/>
    </row>
    <row r="2921" spans="43:43" x14ac:dyDescent="0.25">
      <c r="AQ2921" s="6"/>
    </row>
    <row r="2922" spans="43:43" x14ac:dyDescent="0.25">
      <c r="AQ2922" s="6"/>
    </row>
    <row r="2923" spans="43:43" x14ac:dyDescent="0.25">
      <c r="AQ2923" s="6"/>
    </row>
    <row r="2924" spans="43:43" x14ac:dyDescent="0.25">
      <c r="AQ2924" s="6"/>
    </row>
    <row r="2925" spans="43:43" x14ac:dyDescent="0.25">
      <c r="AQ2925" s="6"/>
    </row>
    <row r="2926" spans="43:43" x14ac:dyDescent="0.25">
      <c r="AQ2926" s="6"/>
    </row>
    <row r="2927" spans="43:43" x14ac:dyDescent="0.25">
      <c r="AQ2927" s="6"/>
    </row>
    <row r="2928" spans="43:43" x14ac:dyDescent="0.25">
      <c r="AQ2928" s="6"/>
    </row>
    <row r="2929" spans="43:43" x14ac:dyDescent="0.25">
      <c r="AQ2929" s="6"/>
    </row>
    <row r="2930" spans="43:43" x14ac:dyDescent="0.25">
      <c r="AQ2930" s="6"/>
    </row>
    <row r="2931" spans="43:43" x14ac:dyDescent="0.25">
      <c r="AQ2931" s="6"/>
    </row>
    <row r="2932" spans="43:43" x14ac:dyDescent="0.25">
      <c r="AQ2932" s="6"/>
    </row>
    <row r="2933" spans="43:43" x14ac:dyDescent="0.25">
      <c r="AQ2933" s="6"/>
    </row>
    <row r="2934" spans="43:43" x14ac:dyDescent="0.25">
      <c r="AQ2934" s="6"/>
    </row>
    <row r="2935" spans="43:43" x14ac:dyDescent="0.25">
      <c r="AQ2935" s="6"/>
    </row>
    <row r="2936" spans="43:43" x14ac:dyDescent="0.25">
      <c r="AQ2936" s="6"/>
    </row>
    <row r="2937" spans="43:43" x14ac:dyDescent="0.25">
      <c r="AQ2937" s="6"/>
    </row>
    <row r="2938" spans="43:43" x14ac:dyDescent="0.25">
      <c r="AQ2938" s="6"/>
    </row>
    <row r="2939" spans="43:43" x14ac:dyDescent="0.25">
      <c r="AQ2939" s="6"/>
    </row>
    <row r="2940" spans="43:43" x14ac:dyDescent="0.25">
      <c r="AQ2940" s="6"/>
    </row>
    <row r="2941" spans="43:43" x14ac:dyDescent="0.25">
      <c r="AQ2941" s="6"/>
    </row>
    <row r="2942" spans="43:43" x14ac:dyDescent="0.25">
      <c r="AQ2942" s="6"/>
    </row>
    <row r="2943" spans="43:43" x14ac:dyDescent="0.25">
      <c r="AQ2943" s="6"/>
    </row>
    <row r="2944" spans="43:43" x14ac:dyDescent="0.25">
      <c r="AQ2944" s="6"/>
    </row>
    <row r="2945" spans="43:43" x14ac:dyDescent="0.25">
      <c r="AQ2945" s="6"/>
    </row>
    <row r="2946" spans="43:43" x14ac:dyDescent="0.25">
      <c r="AQ2946" s="6"/>
    </row>
    <row r="2947" spans="43:43" x14ac:dyDescent="0.25">
      <c r="AQ2947" s="6"/>
    </row>
    <row r="2948" spans="43:43" x14ac:dyDescent="0.25">
      <c r="AQ2948" s="6"/>
    </row>
    <row r="2949" spans="43:43" x14ac:dyDescent="0.25">
      <c r="AQ2949" s="6"/>
    </row>
    <row r="2950" spans="43:43" x14ac:dyDescent="0.25">
      <c r="AQ2950" s="6"/>
    </row>
    <row r="2951" spans="43:43" x14ac:dyDescent="0.25">
      <c r="AQ2951" s="6"/>
    </row>
    <row r="2952" spans="43:43" x14ac:dyDescent="0.25">
      <c r="AQ2952" s="6"/>
    </row>
    <row r="2953" spans="43:43" x14ac:dyDescent="0.25">
      <c r="AQ2953" s="6"/>
    </row>
    <row r="2954" spans="43:43" x14ac:dyDescent="0.25">
      <c r="AQ2954" s="6"/>
    </row>
    <row r="2955" spans="43:43" x14ac:dyDescent="0.25">
      <c r="AQ2955" s="6"/>
    </row>
    <row r="2956" spans="43:43" x14ac:dyDescent="0.25">
      <c r="AQ2956" s="6"/>
    </row>
    <row r="2957" spans="43:43" x14ac:dyDescent="0.25">
      <c r="AQ2957" s="6"/>
    </row>
    <row r="2958" spans="43:43" x14ac:dyDescent="0.25">
      <c r="AQ2958" s="6"/>
    </row>
    <row r="2959" spans="43:43" x14ac:dyDescent="0.25">
      <c r="AQ2959" s="6"/>
    </row>
    <row r="2960" spans="43:43" x14ac:dyDescent="0.25">
      <c r="AQ2960" s="6"/>
    </row>
    <row r="2961" spans="43:43" x14ac:dyDescent="0.25">
      <c r="AQ2961" s="6"/>
    </row>
    <row r="2962" spans="43:43" x14ac:dyDescent="0.25">
      <c r="AQ2962" s="6"/>
    </row>
    <row r="2963" spans="43:43" x14ac:dyDescent="0.25">
      <c r="AQ2963" s="6"/>
    </row>
    <row r="2964" spans="43:43" x14ac:dyDescent="0.25">
      <c r="AQ2964" s="6"/>
    </row>
    <row r="2965" spans="43:43" x14ac:dyDescent="0.25">
      <c r="AQ2965" s="6"/>
    </row>
    <row r="2966" spans="43:43" x14ac:dyDescent="0.25">
      <c r="AQ2966" s="6"/>
    </row>
    <row r="2967" spans="43:43" x14ac:dyDescent="0.25">
      <c r="AQ2967" s="6"/>
    </row>
    <row r="2968" spans="43:43" x14ac:dyDescent="0.25">
      <c r="AQ2968" s="6"/>
    </row>
    <row r="2969" spans="43:43" x14ac:dyDescent="0.25">
      <c r="AQ2969" s="6"/>
    </row>
    <row r="2970" spans="43:43" x14ac:dyDescent="0.25">
      <c r="AQ2970" s="6"/>
    </row>
    <row r="2971" spans="43:43" x14ac:dyDescent="0.25">
      <c r="AQ2971" s="6"/>
    </row>
    <row r="2972" spans="43:43" x14ac:dyDescent="0.25">
      <c r="AQ2972" s="6"/>
    </row>
    <row r="2973" spans="43:43" x14ac:dyDescent="0.25">
      <c r="AQ2973" s="6"/>
    </row>
    <row r="2974" spans="43:43" x14ac:dyDescent="0.25">
      <c r="AQ2974" s="6"/>
    </row>
    <row r="2975" spans="43:43" x14ac:dyDescent="0.25">
      <c r="AQ2975" s="6"/>
    </row>
    <row r="2976" spans="43:43" x14ac:dyDescent="0.25">
      <c r="AQ2976" s="6"/>
    </row>
    <row r="2977" spans="43:43" x14ac:dyDescent="0.25">
      <c r="AQ2977" s="6"/>
    </row>
    <row r="2978" spans="43:43" x14ac:dyDescent="0.25">
      <c r="AQ2978" s="6"/>
    </row>
    <row r="2979" spans="43:43" x14ac:dyDescent="0.25">
      <c r="AQ2979" s="6"/>
    </row>
    <row r="2980" spans="43:43" x14ac:dyDescent="0.25">
      <c r="AQ2980" s="6"/>
    </row>
    <row r="2981" spans="43:43" x14ac:dyDescent="0.25">
      <c r="AQ2981" s="6"/>
    </row>
    <row r="2982" spans="43:43" x14ac:dyDescent="0.25">
      <c r="AQ2982" s="6"/>
    </row>
    <row r="2983" spans="43:43" x14ac:dyDescent="0.25">
      <c r="AQ2983" s="6"/>
    </row>
    <row r="2984" spans="43:43" x14ac:dyDescent="0.25">
      <c r="AQ2984" s="6"/>
    </row>
    <row r="2985" spans="43:43" x14ac:dyDescent="0.25">
      <c r="AQ2985" s="6"/>
    </row>
    <row r="2986" spans="43:43" x14ac:dyDescent="0.25">
      <c r="AQ2986" s="6"/>
    </row>
    <row r="2987" spans="43:43" x14ac:dyDescent="0.25">
      <c r="AQ2987" s="6"/>
    </row>
    <row r="2988" spans="43:43" x14ac:dyDescent="0.25">
      <c r="AQ2988" s="6"/>
    </row>
    <row r="2989" spans="43:43" x14ac:dyDescent="0.25">
      <c r="AQ2989" s="6"/>
    </row>
    <row r="2990" spans="43:43" x14ac:dyDescent="0.25">
      <c r="AQ2990" s="6"/>
    </row>
    <row r="2991" spans="43:43" x14ac:dyDescent="0.25">
      <c r="AQ2991" s="6"/>
    </row>
    <row r="2992" spans="43:43" x14ac:dyDescent="0.25">
      <c r="AQ2992" s="6"/>
    </row>
    <row r="2993" spans="43:43" x14ac:dyDescent="0.25">
      <c r="AQ2993" s="6"/>
    </row>
    <row r="2994" spans="43:43" x14ac:dyDescent="0.25">
      <c r="AQ2994" s="6"/>
    </row>
    <row r="2995" spans="43:43" x14ac:dyDescent="0.25">
      <c r="AQ2995" s="6"/>
    </row>
    <row r="2996" spans="43:43" x14ac:dyDescent="0.25">
      <c r="AQ2996" s="6"/>
    </row>
    <row r="2997" spans="43:43" x14ac:dyDescent="0.25">
      <c r="AQ2997" s="6"/>
    </row>
    <row r="2998" spans="43:43" x14ac:dyDescent="0.25">
      <c r="AQ2998" s="6"/>
    </row>
    <row r="2999" spans="43:43" x14ac:dyDescent="0.25">
      <c r="AQ2999" s="6"/>
    </row>
    <row r="3000" spans="43:43" x14ac:dyDescent="0.25">
      <c r="AQ3000" s="6"/>
    </row>
    <row r="3001" spans="43:43" x14ac:dyDescent="0.25">
      <c r="AQ3001" s="6"/>
    </row>
    <row r="3002" spans="43:43" x14ac:dyDescent="0.25">
      <c r="AQ3002" s="6"/>
    </row>
    <row r="3003" spans="43:43" x14ac:dyDescent="0.25">
      <c r="AQ3003" s="6"/>
    </row>
    <row r="3004" spans="43:43" x14ac:dyDescent="0.25">
      <c r="AQ3004" s="6"/>
    </row>
    <row r="3005" spans="43:43" x14ac:dyDescent="0.25">
      <c r="AQ3005" s="6"/>
    </row>
    <row r="3006" spans="43:43" x14ac:dyDescent="0.25">
      <c r="AQ3006" s="6"/>
    </row>
    <row r="3007" spans="43:43" x14ac:dyDescent="0.25">
      <c r="AQ3007" s="6"/>
    </row>
    <row r="3008" spans="43:43" x14ac:dyDescent="0.25">
      <c r="AQ3008" s="6"/>
    </row>
    <row r="3009" spans="43:43" x14ac:dyDescent="0.25">
      <c r="AQ3009" s="6"/>
    </row>
    <row r="3010" spans="43:43" x14ac:dyDescent="0.25">
      <c r="AQ3010" s="6"/>
    </row>
    <row r="3011" spans="43:43" x14ac:dyDescent="0.25">
      <c r="AQ3011" s="6"/>
    </row>
    <row r="3012" spans="43:43" x14ac:dyDescent="0.25">
      <c r="AQ3012" s="6"/>
    </row>
    <row r="3013" spans="43:43" x14ac:dyDescent="0.25">
      <c r="AQ3013" s="6"/>
    </row>
    <row r="3014" spans="43:43" x14ac:dyDescent="0.25">
      <c r="AQ3014" s="6"/>
    </row>
    <row r="3015" spans="43:43" x14ac:dyDescent="0.25">
      <c r="AQ3015" s="6"/>
    </row>
    <row r="3016" spans="43:43" x14ac:dyDescent="0.25">
      <c r="AQ3016" s="6"/>
    </row>
    <row r="3017" spans="43:43" x14ac:dyDescent="0.25">
      <c r="AQ3017" s="6"/>
    </row>
    <row r="3018" spans="43:43" x14ac:dyDescent="0.25">
      <c r="AQ3018" s="6"/>
    </row>
    <row r="3019" spans="43:43" x14ac:dyDescent="0.25">
      <c r="AQ3019" s="6"/>
    </row>
    <row r="3020" spans="43:43" x14ac:dyDescent="0.25">
      <c r="AQ3020" s="6"/>
    </row>
    <row r="3021" spans="43:43" x14ac:dyDescent="0.25">
      <c r="AQ3021" s="6"/>
    </row>
    <row r="3022" spans="43:43" x14ac:dyDescent="0.25">
      <c r="AQ3022" s="6"/>
    </row>
    <row r="3023" spans="43:43" x14ac:dyDescent="0.25">
      <c r="AQ3023" s="6"/>
    </row>
    <row r="3024" spans="43:43" x14ac:dyDescent="0.25">
      <c r="AQ3024" s="6"/>
    </row>
    <row r="3025" spans="43:43" x14ac:dyDescent="0.25">
      <c r="AQ3025" s="6"/>
    </row>
    <row r="3026" spans="43:43" x14ac:dyDescent="0.25">
      <c r="AQ3026" s="6"/>
    </row>
    <row r="3027" spans="43:43" x14ac:dyDescent="0.25">
      <c r="AQ3027" s="6"/>
    </row>
    <row r="3028" spans="43:43" x14ac:dyDescent="0.25">
      <c r="AQ3028" s="6"/>
    </row>
    <row r="3029" spans="43:43" x14ac:dyDescent="0.25">
      <c r="AQ3029" s="6"/>
    </row>
    <row r="3030" spans="43:43" x14ac:dyDescent="0.25">
      <c r="AQ3030" s="6"/>
    </row>
    <row r="3031" spans="43:43" x14ac:dyDescent="0.25">
      <c r="AQ3031" s="6"/>
    </row>
    <row r="3032" spans="43:43" x14ac:dyDescent="0.25">
      <c r="AQ3032" s="6"/>
    </row>
    <row r="3033" spans="43:43" x14ac:dyDescent="0.25">
      <c r="AQ3033" s="6"/>
    </row>
    <row r="3034" spans="43:43" x14ac:dyDescent="0.25">
      <c r="AQ3034" s="6"/>
    </row>
    <row r="3035" spans="43:43" x14ac:dyDescent="0.25">
      <c r="AQ3035" s="6"/>
    </row>
    <row r="3036" spans="43:43" x14ac:dyDescent="0.25">
      <c r="AQ3036" s="6"/>
    </row>
    <row r="3037" spans="43:43" x14ac:dyDescent="0.25">
      <c r="AQ3037" s="6"/>
    </row>
    <row r="3038" spans="43:43" x14ac:dyDescent="0.25">
      <c r="AQ3038" s="6"/>
    </row>
    <row r="3039" spans="43:43" x14ac:dyDescent="0.25">
      <c r="AQ3039" s="6"/>
    </row>
    <row r="3040" spans="43:43" x14ac:dyDescent="0.25">
      <c r="AQ3040" s="6"/>
    </row>
    <row r="3041" spans="43:43" x14ac:dyDescent="0.25">
      <c r="AQ3041" s="6"/>
    </row>
    <row r="3042" spans="43:43" x14ac:dyDescent="0.25">
      <c r="AQ3042" s="6"/>
    </row>
    <row r="3043" spans="43:43" x14ac:dyDescent="0.25">
      <c r="AQ3043" s="6"/>
    </row>
    <row r="3044" spans="43:43" x14ac:dyDescent="0.25">
      <c r="AQ3044" s="6"/>
    </row>
    <row r="3045" spans="43:43" x14ac:dyDescent="0.25">
      <c r="AQ3045" s="6"/>
    </row>
    <row r="3046" spans="43:43" x14ac:dyDescent="0.25">
      <c r="AQ3046" s="6"/>
    </row>
    <row r="3047" spans="43:43" x14ac:dyDescent="0.25">
      <c r="AQ3047" s="6"/>
    </row>
    <row r="3048" spans="43:43" x14ac:dyDescent="0.25">
      <c r="AQ3048" s="6"/>
    </row>
    <row r="3049" spans="43:43" x14ac:dyDescent="0.25">
      <c r="AQ3049" s="6"/>
    </row>
    <row r="3050" spans="43:43" x14ac:dyDescent="0.25">
      <c r="AQ3050" s="6"/>
    </row>
    <row r="3051" spans="43:43" x14ac:dyDescent="0.25">
      <c r="AQ3051" s="6"/>
    </row>
    <row r="3052" spans="43:43" x14ac:dyDescent="0.25">
      <c r="AQ3052" s="6"/>
    </row>
    <row r="3053" spans="43:43" x14ac:dyDescent="0.25">
      <c r="AQ3053" s="6"/>
    </row>
    <row r="3054" spans="43:43" x14ac:dyDescent="0.25">
      <c r="AQ3054" s="6"/>
    </row>
    <row r="3055" spans="43:43" x14ac:dyDescent="0.25">
      <c r="AQ3055" s="6"/>
    </row>
    <row r="3056" spans="43:43" x14ac:dyDescent="0.25">
      <c r="AQ3056" s="6"/>
    </row>
    <row r="3057" spans="43:43" x14ac:dyDescent="0.25">
      <c r="AQ3057" s="6"/>
    </row>
    <row r="3058" spans="43:43" x14ac:dyDescent="0.25">
      <c r="AQ3058" s="6"/>
    </row>
    <row r="3059" spans="43:43" x14ac:dyDescent="0.25">
      <c r="AQ3059" s="6"/>
    </row>
    <row r="3060" spans="43:43" x14ac:dyDescent="0.25">
      <c r="AQ3060" s="6"/>
    </row>
    <row r="3061" spans="43:43" x14ac:dyDescent="0.25">
      <c r="AQ3061" s="6"/>
    </row>
    <row r="3062" spans="43:43" x14ac:dyDescent="0.25">
      <c r="AQ3062" s="6"/>
    </row>
    <row r="3063" spans="43:43" x14ac:dyDescent="0.25">
      <c r="AQ3063" s="6"/>
    </row>
    <row r="3064" spans="43:43" x14ac:dyDescent="0.25">
      <c r="AQ3064" s="6"/>
    </row>
    <row r="3065" spans="43:43" x14ac:dyDescent="0.25">
      <c r="AQ3065" s="6"/>
    </row>
    <row r="3066" spans="43:43" x14ac:dyDescent="0.25">
      <c r="AQ3066" s="6"/>
    </row>
    <row r="3067" spans="43:43" x14ac:dyDescent="0.25">
      <c r="AQ3067" s="6"/>
    </row>
    <row r="3068" spans="43:43" x14ac:dyDescent="0.25">
      <c r="AQ3068" s="6"/>
    </row>
    <row r="3069" spans="43:43" x14ac:dyDescent="0.25">
      <c r="AQ3069" s="6"/>
    </row>
    <row r="3070" spans="43:43" x14ac:dyDescent="0.25">
      <c r="AQ3070" s="6"/>
    </row>
    <row r="3071" spans="43:43" x14ac:dyDescent="0.25">
      <c r="AQ3071" s="6"/>
    </row>
    <row r="3072" spans="43:43" x14ac:dyDescent="0.25">
      <c r="AQ3072" s="6"/>
    </row>
    <row r="3073" spans="43:43" x14ac:dyDescent="0.25">
      <c r="AQ3073" s="6"/>
    </row>
    <row r="3074" spans="43:43" x14ac:dyDescent="0.25">
      <c r="AQ3074" s="6"/>
    </row>
    <row r="3075" spans="43:43" x14ac:dyDescent="0.25">
      <c r="AQ3075" s="6"/>
    </row>
    <row r="3076" spans="43:43" x14ac:dyDescent="0.25">
      <c r="AQ3076" s="6"/>
    </row>
    <row r="3077" spans="43:43" x14ac:dyDescent="0.25">
      <c r="AQ3077" s="6"/>
    </row>
    <row r="3078" spans="43:43" x14ac:dyDescent="0.25">
      <c r="AQ3078" s="6"/>
    </row>
    <row r="3079" spans="43:43" x14ac:dyDescent="0.25">
      <c r="AQ3079" s="6"/>
    </row>
    <row r="3080" spans="43:43" x14ac:dyDescent="0.25">
      <c r="AQ3080" s="6"/>
    </row>
    <row r="3081" spans="43:43" x14ac:dyDescent="0.25">
      <c r="AQ3081" s="6"/>
    </row>
    <row r="3082" spans="43:43" x14ac:dyDescent="0.25">
      <c r="AQ3082" s="6"/>
    </row>
    <row r="3083" spans="43:43" x14ac:dyDescent="0.25">
      <c r="AQ3083" s="6"/>
    </row>
    <row r="3084" spans="43:43" x14ac:dyDescent="0.25">
      <c r="AQ3084" s="6"/>
    </row>
    <row r="3085" spans="43:43" x14ac:dyDescent="0.25">
      <c r="AQ3085" s="6"/>
    </row>
    <row r="3086" spans="43:43" x14ac:dyDescent="0.25">
      <c r="AQ3086" s="6"/>
    </row>
    <row r="3087" spans="43:43" x14ac:dyDescent="0.25">
      <c r="AQ3087" s="6"/>
    </row>
    <row r="3088" spans="43:43" x14ac:dyDescent="0.25">
      <c r="AQ3088" s="6"/>
    </row>
    <row r="3089" spans="43:43" x14ac:dyDescent="0.25">
      <c r="AQ3089" s="6"/>
    </row>
    <row r="3090" spans="43:43" x14ac:dyDescent="0.25">
      <c r="AQ3090" s="6"/>
    </row>
    <row r="3091" spans="43:43" x14ac:dyDescent="0.25">
      <c r="AQ3091" s="6"/>
    </row>
    <row r="3092" spans="43:43" x14ac:dyDescent="0.25">
      <c r="AQ3092" s="6"/>
    </row>
    <row r="3093" spans="43:43" x14ac:dyDescent="0.25">
      <c r="AQ3093" s="6"/>
    </row>
    <row r="3094" spans="43:43" x14ac:dyDescent="0.25">
      <c r="AQ3094" s="6"/>
    </row>
    <row r="3095" spans="43:43" x14ac:dyDescent="0.25">
      <c r="AQ3095" s="6"/>
    </row>
    <row r="3096" spans="43:43" x14ac:dyDescent="0.25">
      <c r="AQ3096" s="6"/>
    </row>
    <row r="3097" spans="43:43" x14ac:dyDescent="0.25">
      <c r="AQ3097" s="6"/>
    </row>
    <row r="3098" spans="43:43" x14ac:dyDescent="0.25">
      <c r="AQ3098" s="6"/>
    </row>
    <row r="3099" spans="43:43" x14ac:dyDescent="0.25">
      <c r="AQ3099" s="6"/>
    </row>
    <row r="3100" spans="43:43" x14ac:dyDescent="0.25">
      <c r="AQ3100" s="6"/>
    </row>
    <row r="3101" spans="43:43" x14ac:dyDescent="0.25">
      <c r="AQ3101" s="6"/>
    </row>
    <row r="3102" spans="43:43" x14ac:dyDescent="0.25">
      <c r="AQ3102" s="6"/>
    </row>
    <row r="3103" spans="43:43" x14ac:dyDescent="0.25">
      <c r="AQ3103" s="6"/>
    </row>
    <row r="3104" spans="43:43" x14ac:dyDescent="0.25">
      <c r="AQ3104" s="6"/>
    </row>
    <row r="3105" spans="43:43" x14ac:dyDescent="0.25">
      <c r="AQ3105" s="6"/>
    </row>
    <row r="3106" spans="43:43" x14ac:dyDescent="0.25">
      <c r="AQ3106" s="6"/>
    </row>
    <row r="3107" spans="43:43" x14ac:dyDescent="0.25">
      <c r="AQ3107" s="6"/>
    </row>
    <row r="3108" spans="43:43" x14ac:dyDescent="0.25">
      <c r="AQ3108" s="6"/>
    </row>
    <row r="3109" spans="43:43" x14ac:dyDescent="0.25">
      <c r="AQ3109" s="6"/>
    </row>
    <row r="3110" spans="43:43" x14ac:dyDescent="0.25">
      <c r="AQ3110" s="6"/>
    </row>
    <row r="3111" spans="43:43" x14ac:dyDescent="0.25">
      <c r="AQ3111" s="6"/>
    </row>
    <row r="3112" spans="43:43" x14ac:dyDescent="0.25">
      <c r="AQ3112" s="6"/>
    </row>
    <row r="3113" spans="43:43" x14ac:dyDescent="0.25">
      <c r="AQ3113" s="6"/>
    </row>
    <row r="3114" spans="43:43" x14ac:dyDescent="0.25">
      <c r="AQ3114" s="6"/>
    </row>
    <row r="3115" spans="43:43" x14ac:dyDescent="0.25">
      <c r="AQ3115" s="6"/>
    </row>
    <row r="3116" spans="43:43" x14ac:dyDescent="0.25">
      <c r="AQ3116" s="6"/>
    </row>
    <row r="3117" spans="43:43" x14ac:dyDescent="0.25">
      <c r="AQ3117" s="6"/>
    </row>
    <row r="3118" spans="43:43" x14ac:dyDescent="0.25">
      <c r="AQ3118" s="6"/>
    </row>
    <row r="3119" spans="43:43" x14ac:dyDescent="0.25">
      <c r="AQ3119" s="6"/>
    </row>
    <row r="3120" spans="43:43" x14ac:dyDescent="0.25">
      <c r="AQ3120" s="6"/>
    </row>
    <row r="3121" spans="43:43" x14ac:dyDescent="0.25">
      <c r="AQ3121" s="6"/>
    </row>
    <row r="3122" spans="43:43" x14ac:dyDescent="0.25">
      <c r="AQ3122" s="6"/>
    </row>
    <row r="3123" spans="43:43" x14ac:dyDescent="0.25">
      <c r="AQ3123" s="6"/>
    </row>
    <row r="3124" spans="43:43" x14ac:dyDescent="0.25">
      <c r="AQ3124" s="6"/>
    </row>
    <row r="3125" spans="43:43" x14ac:dyDescent="0.25">
      <c r="AQ3125" s="6"/>
    </row>
    <row r="3126" spans="43:43" x14ac:dyDescent="0.25">
      <c r="AQ3126" s="6"/>
    </row>
    <row r="3127" spans="43:43" x14ac:dyDescent="0.25">
      <c r="AQ3127" s="6"/>
    </row>
    <row r="3128" spans="43:43" x14ac:dyDescent="0.25">
      <c r="AQ3128" s="6"/>
    </row>
    <row r="3129" spans="43:43" x14ac:dyDescent="0.25">
      <c r="AQ3129" s="6"/>
    </row>
    <row r="3130" spans="43:43" x14ac:dyDescent="0.25">
      <c r="AQ3130" s="6"/>
    </row>
    <row r="3131" spans="43:43" x14ac:dyDescent="0.25">
      <c r="AQ3131" s="6"/>
    </row>
    <row r="3132" spans="43:43" x14ac:dyDescent="0.25">
      <c r="AQ3132" s="6"/>
    </row>
    <row r="3133" spans="43:43" x14ac:dyDescent="0.25">
      <c r="AQ3133" s="6"/>
    </row>
    <row r="3134" spans="43:43" x14ac:dyDescent="0.25">
      <c r="AQ3134" s="6"/>
    </row>
    <row r="3135" spans="43:43" x14ac:dyDescent="0.25">
      <c r="AQ3135" s="6"/>
    </row>
    <row r="3136" spans="43:43" x14ac:dyDescent="0.25">
      <c r="AQ3136" s="6"/>
    </row>
    <row r="3137" spans="43:43" x14ac:dyDescent="0.25">
      <c r="AQ3137" s="6"/>
    </row>
    <row r="3138" spans="43:43" x14ac:dyDescent="0.25">
      <c r="AQ3138" s="6"/>
    </row>
    <row r="3139" spans="43:43" x14ac:dyDescent="0.25">
      <c r="AQ3139" s="6"/>
    </row>
    <row r="3140" spans="43:43" x14ac:dyDescent="0.25">
      <c r="AQ3140" s="6"/>
    </row>
    <row r="3141" spans="43:43" x14ac:dyDescent="0.25">
      <c r="AQ3141" s="6"/>
    </row>
    <row r="3142" spans="43:43" x14ac:dyDescent="0.25">
      <c r="AQ3142" s="6"/>
    </row>
    <row r="3143" spans="43:43" x14ac:dyDescent="0.25">
      <c r="AQ3143" s="6"/>
    </row>
    <row r="3144" spans="43:43" x14ac:dyDescent="0.25">
      <c r="AQ3144" s="6"/>
    </row>
    <row r="3145" spans="43:43" x14ac:dyDescent="0.25">
      <c r="AQ3145" s="6"/>
    </row>
    <row r="3146" spans="43:43" x14ac:dyDescent="0.25">
      <c r="AQ3146" s="6"/>
    </row>
    <row r="3147" spans="43:43" x14ac:dyDescent="0.25">
      <c r="AQ3147" s="6"/>
    </row>
    <row r="3148" spans="43:43" x14ac:dyDescent="0.25">
      <c r="AQ3148" s="6"/>
    </row>
    <row r="3149" spans="43:43" x14ac:dyDescent="0.25">
      <c r="AQ3149" s="6"/>
    </row>
    <row r="3150" spans="43:43" x14ac:dyDescent="0.25">
      <c r="AQ3150" s="6"/>
    </row>
    <row r="3151" spans="43:43" x14ac:dyDescent="0.25">
      <c r="AQ3151" s="6"/>
    </row>
    <row r="3152" spans="43:43" x14ac:dyDescent="0.25">
      <c r="AQ3152" s="6"/>
    </row>
    <row r="3153" spans="43:43" x14ac:dyDescent="0.25">
      <c r="AQ3153" s="6"/>
    </row>
    <row r="3154" spans="43:43" x14ac:dyDescent="0.25">
      <c r="AQ3154" s="6"/>
    </row>
    <row r="3155" spans="43:43" x14ac:dyDescent="0.25">
      <c r="AQ3155" s="6"/>
    </row>
    <row r="3156" spans="43:43" x14ac:dyDescent="0.25">
      <c r="AQ3156" s="6"/>
    </row>
    <row r="3157" spans="43:43" x14ac:dyDescent="0.25">
      <c r="AQ3157" s="6"/>
    </row>
    <row r="3158" spans="43:43" x14ac:dyDescent="0.25">
      <c r="AQ3158" s="6"/>
    </row>
    <row r="3159" spans="43:43" x14ac:dyDescent="0.25">
      <c r="AQ3159" s="6"/>
    </row>
    <row r="3160" spans="43:43" x14ac:dyDescent="0.25">
      <c r="AQ3160" s="6"/>
    </row>
    <row r="3161" spans="43:43" x14ac:dyDescent="0.25">
      <c r="AQ3161" s="6"/>
    </row>
    <row r="3162" spans="43:43" x14ac:dyDescent="0.25">
      <c r="AQ3162" s="6"/>
    </row>
    <row r="3163" spans="43:43" x14ac:dyDescent="0.25">
      <c r="AQ3163" s="6"/>
    </row>
    <row r="3164" spans="43:43" x14ac:dyDescent="0.25">
      <c r="AQ3164" s="6"/>
    </row>
    <row r="3165" spans="43:43" x14ac:dyDescent="0.25">
      <c r="AQ3165" s="6"/>
    </row>
    <row r="3166" spans="43:43" x14ac:dyDescent="0.25">
      <c r="AQ3166" s="6"/>
    </row>
    <row r="3167" spans="43:43" x14ac:dyDescent="0.25">
      <c r="AQ3167" s="6"/>
    </row>
    <row r="3168" spans="43:43" x14ac:dyDescent="0.25">
      <c r="AQ3168" s="6"/>
    </row>
    <row r="3169" spans="43:43" x14ac:dyDescent="0.25">
      <c r="AQ3169" s="6"/>
    </row>
    <row r="3170" spans="43:43" x14ac:dyDescent="0.25">
      <c r="AQ3170" s="6"/>
    </row>
    <row r="3171" spans="43:43" x14ac:dyDescent="0.25">
      <c r="AQ3171" s="6"/>
    </row>
    <row r="3172" spans="43:43" x14ac:dyDescent="0.25">
      <c r="AQ3172" s="6"/>
    </row>
    <row r="3173" spans="43:43" x14ac:dyDescent="0.25">
      <c r="AQ3173" s="6"/>
    </row>
    <row r="3174" spans="43:43" x14ac:dyDescent="0.25">
      <c r="AQ3174" s="6"/>
    </row>
    <row r="3175" spans="43:43" x14ac:dyDescent="0.25">
      <c r="AQ3175" s="6"/>
    </row>
    <row r="3176" spans="43:43" x14ac:dyDescent="0.25">
      <c r="AQ3176" s="6"/>
    </row>
    <row r="3177" spans="43:43" x14ac:dyDescent="0.25">
      <c r="AQ3177" s="6"/>
    </row>
    <row r="3178" spans="43:43" x14ac:dyDescent="0.25">
      <c r="AQ3178" s="6"/>
    </row>
    <row r="3179" spans="43:43" x14ac:dyDescent="0.25">
      <c r="AQ3179" s="6"/>
    </row>
    <row r="3180" spans="43:43" x14ac:dyDescent="0.25">
      <c r="AQ3180" s="6"/>
    </row>
    <row r="3181" spans="43:43" x14ac:dyDescent="0.25">
      <c r="AQ3181" s="6"/>
    </row>
    <row r="3182" spans="43:43" x14ac:dyDescent="0.25">
      <c r="AQ3182" s="6"/>
    </row>
    <row r="3183" spans="43:43" x14ac:dyDescent="0.25">
      <c r="AQ3183" s="6"/>
    </row>
    <row r="3184" spans="43:43" x14ac:dyDescent="0.25">
      <c r="AQ3184" s="6"/>
    </row>
    <row r="3185" spans="43:43" x14ac:dyDescent="0.25">
      <c r="AQ3185" s="6"/>
    </row>
    <row r="3186" spans="43:43" x14ac:dyDescent="0.25">
      <c r="AQ3186" s="6"/>
    </row>
    <row r="3187" spans="43:43" x14ac:dyDescent="0.25">
      <c r="AQ3187" s="6"/>
    </row>
    <row r="3188" spans="43:43" x14ac:dyDescent="0.25">
      <c r="AQ3188" s="6"/>
    </row>
    <row r="3189" spans="43:43" x14ac:dyDescent="0.25">
      <c r="AQ3189" s="6"/>
    </row>
    <row r="3190" spans="43:43" x14ac:dyDescent="0.25">
      <c r="AQ3190" s="6"/>
    </row>
    <row r="3191" spans="43:43" x14ac:dyDescent="0.25">
      <c r="AQ3191" s="6"/>
    </row>
    <row r="3192" spans="43:43" x14ac:dyDescent="0.25">
      <c r="AQ3192" s="6"/>
    </row>
    <row r="3193" spans="43:43" x14ac:dyDescent="0.25">
      <c r="AQ3193" s="6"/>
    </row>
    <row r="3194" spans="43:43" x14ac:dyDescent="0.25">
      <c r="AQ3194" s="6"/>
    </row>
    <row r="3195" spans="43:43" x14ac:dyDescent="0.25">
      <c r="AQ3195" s="6"/>
    </row>
    <row r="3196" spans="43:43" x14ac:dyDescent="0.25">
      <c r="AQ3196" s="6"/>
    </row>
    <row r="3197" spans="43:43" x14ac:dyDescent="0.25">
      <c r="AQ3197" s="6"/>
    </row>
    <row r="3198" spans="43:43" x14ac:dyDescent="0.25">
      <c r="AQ3198" s="6"/>
    </row>
    <row r="3199" spans="43:43" x14ac:dyDescent="0.25">
      <c r="AQ3199" s="6"/>
    </row>
    <row r="3200" spans="43:43" x14ac:dyDescent="0.25">
      <c r="AQ3200" s="6"/>
    </row>
    <row r="3201" spans="43:43" x14ac:dyDescent="0.25">
      <c r="AQ3201" s="6"/>
    </row>
    <row r="3202" spans="43:43" x14ac:dyDescent="0.25">
      <c r="AQ3202" s="6"/>
    </row>
    <row r="3203" spans="43:43" x14ac:dyDescent="0.25">
      <c r="AQ3203" s="6"/>
    </row>
    <row r="3204" spans="43:43" x14ac:dyDescent="0.25">
      <c r="AQ3204" s="6"/>
    </row>
    <row r="3205" spans="43:43" x14ac:dyDescent="0.25">
      <c r="AQ3205" s="6"/>
    </row>
    <row r="3206" spans="43:43" x14ac:dyDescent="0.25">
      <c r="AQ3206" s="6"/>
    </row>
    <row r="3207" spans="43:43" x14ac:dyDescent="0.25">
      <c r="AQ3207" s="6"/>
    </row>
    <row r="3208" spans="43:43" x14ac:dyDescent="0.25">
      <c r="AQ3208" s="6"/>
    </row>
    <row r="3209" spans="43:43" x14ac:dyDescent="0.25">
      <c r="AQ3209" s="6"/>
    </row>
    <row r="3210" spans="43:43" x14ac:dyDescent="0.25">
      <c r="AQ3210" s="6"/>
    </row>
    <row r="3211" spans="43:43" x14ac:dyDescent="0.25">
      <c r="AQ3211" s="6"/>
    </row>
    <row r="3212" spans="43:43" x14ac:dyDescent="0.25">
      <c r="AQ3212" s="6"/>
    </row>
    <row r="3213" spans="43:43" x14ac:dyDescent="0.25">
      <c r="AQ3213" s="6"/>
    </row>
    <row r="3214" spans="43:43" x14ac:dyDescent="0.25">
      <c r="AQ3214" s="6"/>
    </row>
    <row r="3215" spans="43:43" x14ac:dyDescent="0.25">
      <c r="AQ3215" s="6"/>
    </row>
    <row r="3216" spans="43:43" x14ac:dyDescent="0.25">
      <c r="AQ3216" s="6"/>
    </row>
    <row r="3217" spans="43:43" x14ac:dyDescent="0.25">
      <c r="AQ3217" s="6"/>
    </row>
    <row r="3218" spans="43:43" x14ac:dyDescent="0.25">
      <c r="AQ3218" s="6"/>
    </row>
    <row r="3219" spans="43:43" x14ac:dyDescent="0.25">
      <c r="AQ3219" s="6"/>
    </row>
    <row r="3220" spans="43:43" x14ac:dyDescent="0.25">
      <c r="AQ3220" s="6"/>
    </row>
    <row r="3221" spans="43:43" x14ac:dyDescent="0.25">
      <c r="AQ3221" s="6"/>
    </row>
    <row r="3222" spans="43:43" x14ac:dyDescent="0.25">
      <c r="AQ3222" s="6"/>
    </row>
    <row r="3223" spans="43:43" x14ac:dyDescent="0.25">
      <c r="AQ3223" s="6"/>
    </row>
    <row r="3224" spans="43:43" x14ac:dyDescent="0.25">
      <c r="AQ3224" s="6"/>
    </row>
    <row r="3225" spans="43:43" x14ac:dyDescent="0.25">
      <c r="AQ3225" s="6"/>
    </row>
    <row r="3226" spans="43:43" x14ac:dyDescent="0.25">
      <c r="AQ3226" s="6"/>
    </row>
    <row r="3227" spans="43:43" x14ac:dyDescent="0.25">
      <c r="AQ3227" s="6"/>
    </row>
    <row r="3228" spans="43:43" x14ac:dyDescent="0.25">
      <c r="AQ3228" s="6"/>
    </row>
    <row r="3229" spans="43:43" x14ac:dyDescent="0.25">
      <c r="AQ3229" s="6"/>
    </row>
    <row r="3230" spans="43:43" x14ac:dyDescent="0.25">
      <c r="AQ3230" s="6"/>
    </row>
    <row r="3231" spans="43:43" x14ac:dyDescent="0.25">
      <c r="AQ3231" s="6"/>
    </row>
    <row r="3232" spans="43:43" x14ac:dyDescent="0.25">
      <c r="AQ3232" s="6"/>
    </row>
    <row r="3233" spans="43:43" x14ac:dyDescent="0.25">
      <c r="AQ3233" s="6"/>
    </row>
    <row r="3234" spans="43:43" x14ac:dyDescent="0.25">
      <c r="AQ3234" s="6"/>
    </row>
    <row r="3235" spans="43:43" x14ac:dyDescent="0.25">
      <c r="AQ3235" s="6"/>
    </row>
    <row r="3236" spans="43:43" x14ac:dyDescent="0.25">
      <c r="AQ3236" s="6"/>
    </row>
    <row r="3237" spans="43:43" x14ac:dyDescent="0.25">
      <c r="AQ3237" s="6"/>
    </row>
    <row r="3238" spans="43:43" x14ac:dyDescent="0.25">
      <c r="AQ3238" s="6"/>
    </row>
    <row r="3239" spans="43:43" x14ac:dyDescent="0.25">
      <c r="AQ3239" s="6"/>
    </row>
    <row r="3240" spans="43:43" x14ac:dyDescent="0.25">
      <c r="AQ3240" s="6"/>
    </row>
    <row r="3241" spans="43:43" x14ac:dyDescent="0.25">
      <c r="AQ3241" s="6"/>
    </row>
    <row r="3242" spans="43:43" x14ac:dyDescent="0.25">
      <c r="AQ3242" s="6"/>
    </row>
    <row r="3243" spans="43:43" x14ac:dyDescent="0.25">
      <c r="AQ3243" s="6"/>
    </row>
    <row r="3244" spans="43:43" x14ac:dyDescent="0.25">
      <c r="AQ3244" s="6"/>
    </row>
    <row r="3245" spans="43:43" x14ac:dyDescent="0.25">
      <c r="AQ3245" s="6"/>
    </row>
    <row r="3246" spans="43:43" x14ac:dyDescent="0.25">
      <c r="AQ3246" s="6"/>
    </row>
    <row r="3247" spans="43:43" x14ac:dyDescent="0.25">
      <c r="AQ3247" s="6"/>
    </row>
    <row r="3248" spans="43:43" x14ac:dyDescent="0.25">
      <c r="AQ3248" s="6"/>
    </row>
    <row r="3249" spans="43:43" x14ac:dyDescent="0.25">
      <c r="AQ3249" s="6"/>
    </row>
    <row r="3250" spans="43:43" x14ac:dyDescent="0.25">
      <c r="AQ3250" s="6"/>
    </row>
    <row r="3251" spans="43:43" x14ac:dyDescent="0.25">
      <c r="AQ3251" s="6"/>
    </row>
    <row r="3252" spans="43:43" x14ac:dyDescent="0.25">
      <c r="AQ3252" s="6"/>
    </row>
    <row r="3253" spans="43:43" x14ac:dyDescent="0.25">
      <c r="AQ3253" s="6"/>
    </row>
    <row r="3254" spans="43:43" x14ac:dyDescent="0.25">
      <c r="AQ3254" s="6"/>
    </row>
    <row r="3255" spans="43:43" x14ac:dyDescent="0.25">
      <c r="AQ3255" s="6"/>
    </row>
    <row r="3256" spans="43:43" x14ac:dyDescent="0.25">
      <c r="AQ3256" s="6"/>
    </row>
    <row r="3257" spans="43:43" x14ac:dyDescent="0.25">
      <c r="AQ3257" s="6"/>
    </row>
    <row r="3258" spans="43:43" x14ac:dyDescent="0.25">
      <c r="AQ3258" s="6"/>
    </row>
    <row r="3259" spans="43:43" x14ac:dyDescent="0.25">
      <c r="AQ3259" s="6"/>
    </row>
    <row r="3260" spans="43:43" x14ac:dyDescent="0.25">
      <c r="AQ3260" s="6"/>
    </row>
    <row r="3261" spans="43:43" x14ac:dyDescent="0.25">
      <c r="AQ3261" s="6"/>
    </row>
    <row r="3262" spans="43:43" x14ac:dyDescent="0.25">
      <c r="AQ3262" s="6"/>
    </row>
    <row r="3263" spans="43:43" x14ac:dyDescent="0.25">
      <c r="AQ3263" s="6"/>
    </row>
    <row r="3264" spans="43:43" x14ac:dyDescent="0.25">
      <c r="AQ3264" s="6"/>
    </row>
    <row r="3265" spans="43:43" x14ac:dyDescent="0.25">
      <c r="AQ3265" s="6"/>
    </row>
    <row r="3266" spans="43:43" x14ac:dyDescent="0.25">
      <c r="AQ3266" s="6"/>
    </row>
    <row r="3267" spans="43:43" x14ac:dyDescent="0.25">
      <c r="AQ3267" s="6"/>
    </row>
    <row r="3268" spans="43:43" x14ac:dyDescent="0.25">
      <c r="AQ3268" s="6"/>
    </row>
    <row r="3269" spans="43:43" x14ac:dyDescent="0.25">
      <c r="AQ3269" s="6"/>
    </row>
    <row r="3270" spans="43:43" x14ac:dyDescent="0.25">
      <c r="AQ3270" s="6"/>
    </row>
    <row r="3271" spans="43:43" x14ac:dyDescent="0.25">
      <c r="AQ3271" s="6"/>
    </row>
    <row r="3272" spans="43:43" x14ac:dyDescent="0.25">
      <c r="AQ3272" s="6"/>
    </row>
    <row r="3273" spans="43:43" x14ac:dyDescent="0.25">
      <c r="AQ3273" s="6"/>
    </row>
    <row r="3274" spans="43:43" x14ac:dyDescent="0.25">
      <c r="AQ3274" s="6"/>
    </row>
    <row r="3275" spans="43:43" x14ac:dyDescent="0.25">
      <c r="AQ3275" s="6"/>
    </row>
    <row r="3276" spans="43:43" x14ac:dyDescent="0.25">
      <c r="AQ3276" s="6"/>
    </row>
    <row r="3277" spans="43:43" x14ac:dyDescent="0.25">
      <c r="AQ3277" s="6"/>
    </row>
    <row r="3278" spans="43:43" x14ac:dyDescent="0.25">
      <c r="AQ3278" s="6"/>
    </row>
    <row r="3279" spans="43:43" x14ac:dyDescent="0.25">
      <c r="AQ3279" s="6"/>
    </row>
    <row r="3280" spans="43:43" x14ac:dyDescent="0.25">
      <c r="AQ3280" s="6"/>
    </row>
    <row r="3281" spans="43:43" x14ac:dyDescent="0.25">
      <c r="AQ3281" s="6"/>
    </row>
    <row r="3282" spans="43:43" x14ac:dyDescent="0.25">
      <c r="AQ3282" s="6"/>
    </row>
    <row r="3283" spans="43:43" x14ac:dyDescent="0.25">
      <c r="AQ3283" s="6"/>
    </row>
    <row r="3284" spans="43:43" x14ac:dyDescent="0.25">
      <c r="AQ3284" s="6"/>
    </row>
    <row r="3285" spans="43:43" x14ac:dyDescent="0.25">
      <c r="AQ3285" s="6"/>
    </row>
    <row r="3286" spans="43:43" x14ac:dyDescent="0.25">
      <c r="AQ3286" s="6"/>
    </row>
    <row r="3287" spans="43:43" x14ac:dyDescent="0.25">
      <c r="AQ3287" s="6"/>
    </row>
    <row r="3288" spans="43:43" x14ac:dyDescent="0.25">
      <c r="AQ3288" s="6"/>
    </row>
    <row r="3289" spans="43:43" x14ac:dyDescent="0.25">
      <c r="AQ3289" s="6"/>
    </row>
    <row r="3290" spans="43:43" x14ac:dyDescent="0.25">
      <c r="AQ3290" s="6"/>
    </row>
    <row r="3291" spans="43:43" x14ac:dyDescent="0.25">
      <c r="AQ3291" s="6"/>
    </row>
    <row r="3292" spans="43:43" x14ac:dyDescent="0.25">
      <c r="AQ3292" s="6"/>
    </row>
    <row r="3293" spans="43:43" x14ac:dyDescent="0.25">
      <c r="AQ3293" s="6"/>
    </row>
    <row r="3294" spans="43:43" x14ac:dyDescent="0.25">
      <c r="AQ3294" s="6"/>
    </row>
    <row r="3295" spans="43:43" x14ac:dyDescent="0.25">
      <c r="AQ3295" s="6"/>
    </row>
    <row r="3296" spans="43:43" x14ac:dyDescent="0.25">
      <c r="AQ3296" s="6"/>
    </row>
    <row r="3297" spans="43:43" x14ac:dyDescent="0.25">
      <c r="AQ3297" s="6"/>
    </row>
    <row r="3298" spans="43:43" x14ac:dyDescent="0.25">
      <c r="AQ3298" s="6"/>
    </row>
    <row r="3299" spans="43:43" x14ac:dyDescent="0.25">
      <c r="AQ3299" s="6"/>
    </row>
    <row r="3300" spans="43:43" x14ac:dyDescent="0.25">
      <c r="AQ3300" s="6"/>
    </row>
    <row r="3301" spans="43:43" x14ac:dyDescent="0.25">
      <c r="AQ3301" s="6"/>
    </row>
    <row r="3302" spans="43:43" x14ac:dyDescent="0.25">
      <c r="AQ3302" s="6"/>
    </row>
    <row r="3303" spans="43:43" x14ac:dyDescent="0.25">
      <c r="AQ3303" s="6"/>
    </row>
    <row r="3304" spans="43:43" x14ac:dyDescent="0.25">
      <c r="AQ3304" s="6"/>
    </row>
    <row r="3305" spans="43:43" x14ac:dyDescent="0.25">
      <c r="AQ3305" s="6"/>
    </row>
    <row r="3306" spans="43:43" x14ac:dyDescent="0.25">
      <c r="AQ3306" s="6"/>
    </row>
    <row r="3307" spans="43:43" x14ac:dyDescent="0.25">
      <c r="AQ3307" s="6"/>
    </row>
    <row r="3308" spans="43:43" x14ac:dyDescent="0.25">
      <c r="AQ3308" s="6"/>
    </row>
    <row r="3309" spans="43:43" x14ac:dyDescent="0.25">
      <c r="AQ3309" s="6"/>
    </row>
    <row r="3310" spans="43:43" x14ac:dyDescent="0.25">
      <c r="AQ3310" s="6"/>
    </row>
    <row r="3311" spans="43:43" x14ac:dyDescent="0.25">
      <c r="AQ3311" s="6"/>
    </row>
    <row r="3312" spans="43:43" x14ac:dyDescent="0.25">
      <c r="AQ3312" s="6"/>
    </row>
    <row r="3313" spans="43:43" x14ac:dyDescent="0.25">
      <c r="AQ3313" s="6"/>
    </row>
    <row r="3314" spans="43:43" x14ac:dyDescent="0.25">
      <c r="AQ3314" s="6"/>
    </row>
    <row r="3315" spans="43:43" x14ac:dyDescent="0.25">
      <c r="AQ3315" s="6"/>
    </row>
    <row r="3316" spans="43:43" x14ac:dyDescent="0.25">
      <c r="AQ3316" s="6"/>
    </row>
    <row r="3317" spans="43:43" x14ac:dyDescent="0.25">
      <c r="AQ3317" s="6"/>
    </row>
    <row r="3318" spans="43:43" x14ac:dyDescent="0.25">
      <c r="AQ3318" s="6"/>
    </row>
    <row r="3319" spans="43:43" x14ac:dyDescent="0.25">
      <c r="AQ3319" s="6"/>
    </row>
    <row r="3320" spans="43:43" x14ac:dyDescent="0.25">
      <c r="AQ3320" s="6"/>
    </row>
    <row r="3321" spans="43:43" x14ac:dyDescent="0.25">
      <c r="AQ3321" s="6"/>
    </row>
    <row r="3322" spans="43:43" x14ac:dyDescent="0.25">
      <c r="AQ3322" s="6"/>
    </row>
    <row r="3323" spans="43:43" x14ac:dyDescent="0.25">
      <c r="AQ3323" s="6"/>
    </row>
    <row r="3324" spans="43:43" x14ac:dyDescent="0.25">
      <c r="AQ3324" s="6"/>
    </row>
    <row r="3325" spans="43:43" x14ac:dyDescent="0.25">
      <c r="AQ3325" s="6"/>
    </row>
    <row r="3326" spans="43:43" x14ac:dyDescent="0.25">
      <c r="AQ3326" s="6"/>
    </row>
    <row r="3327" spans="43:43" x14ac:dyDescent="0.25">
      <c r="AQ3327" s="6"/>
    </row>
    <row r="3328" spans="43:43" x14ac:dyDescent="0.25">
      <c r="AQ3328" s="6"/>
    </row>
    <row r="3329" spans="43:43" x14ac:dyDescent="0.25">
      <c r="AQ3329" s="6"/>
    </row>
    <row r="3330" spans="43:43" x14ac:dyDescent="0.25">
      <c r="AQ3330" s="6"/>
    </row>
    <row r="3331" spans="43:43" x14ac:dyDescent="0.25">
      <c r="AQ3331" s="6"/>
    </row>
    <row r="3332" spans="43:43" x14ac:dyDescent="0.25">
      <c r="AQ3332" s="6"/>
    </row>
    <row r="3333" spans="43:43" x14ac:dyDescent="0.25">
      <c r="AQ3333" s="6"/>
    </row>
    <row r="3334" spans="43:43" x14ac:dyDescent="0.25">
      <c r="AQ3334" s="6"/>
    </row>
    <row r="3335" spans="43:43" x14ac:dyDescent="0.25">
      <c r="AQ3335" s="6"/>
    </row>
    <row r="3336" spans="43:43" x14ac:dyDescent="0.25">
      <c r="AQ3336" s="6"/>
    </row>
    <row r="3337" spans="43:43" x14ac:dyDescent="0.25">
      <c r="AQ3337" s="6"/>
    </row>
    <row r="3338" spans="43:43" x14ac:dyDescent="0.25">
      <c r="AQ3338" s="6"/>
    </row>
    <row r="3339" spans="43:43" x14ac:dyDescent="0.25">
      <c r="AQ3339" s="6"/>
    </row>
    <row r="3340" spans="43:43" x14ac:dyDescent="0.25">
      <c r="AQ3340" s="6"/>
    </row>
    <row r="3341" spans="43:43" x14ac:dyDescent="0.25">
      <c r="AQ3341" s="6"/>
    </row>
    <row r="3342" spans="43:43" x14ac:dyDescent="0.25">
      <c r="AQ3342" s="6"/>
    </row>
    <row r="3343" spans="43:43" x14ac:dyDescent="0.25">
      <c r="AQ3343" s="6"/>
    </row>
    <row r="3344" spans="43:43" x14ac:dyDescent="0.25">
      <c r="AQ3344" s="6"/>
    </row>
    <row r="3345" spans="43:43" x14ac:dyDescent="0.25">
      <c r="AQ3345" s="6"/>
    </row>
    <row r="3346" spans="43:43" x14ac:dyDescent="0.25">
      <c r="AQ3346" s="6"/>
    </row>
    <row r="3347" spans="43:43" x14ac:dyDescent="0.25">
      <c r="AQ3347" s="6"/>
    </row>
    <row r="3348" spans="43:43" x14ac:dyDescent="0.25">
      <c r="AQ3348" s="6"/>
    </row>
    <row r="3349" spans="43:43" x14ac:dyDescent="0.25">
      <c r="AQ3349" s="6"/>
    </row>
    <row r="3350" spans="43:43" x14ac:dyDescent="0.25">
      <c r="AQ3350" s="6"/>
    </row>
    <row r="3351" spans="43:43" x14ac:dyDescent="0.25">
      <c r="AQ3351" s="6"/>
    </row>
    <row r="3352" spans="43:43" x14ac:dyDescent="0.25">
      <c r="AQ3352" s="6"/>
    </row>
    <row r="3353" spans="43:43" x14ac:dyDescent="0.25">
      <c r="AQ3353" s="6"/>
    </row>
    <row r="3354" spans="43:43" x14ac:dyDescent="0.25">
      <c r="AQ3354" s="6"/>
    </row>
    <row r="3355" spans="43:43" x14ac:dyDescent="0.25">
      <c r="AQ3355" s="6"/>
    </row>
    <row r="3356" spans="43:43" x14ac:dyDescent="0.25">
      <c r="AQ3356" s="6"/>
    </row>
    <row r="3357" spans="43:43" x14ac:dyDescent="0.25">
      <c r="AQ3357" s="6"/>
    </row>
    <row r="3358" spans="43:43" x14ac:dyDescent="0.25">
      <c r="AQ3358" s="6"/>
    </row>
    <row r="3359" spans="43:43" x14ac:dyDescent="0.25">
      <c r="AQ3359" s="6"/>
    </row>
    <row r="3360" spans="43:43" x14ac:dyDescent="0.25">
      <c r="AQ3360" s="6"/>
    </row>
    <row r="3361" spans="43:43" x14ac:dyDescent="0.25">
      <c r="AQ3361" s="6"/>
    </row>
    <row r="3362" spans="43:43" x14ac:dyDescent="0.25">
      <c r="AQ3362" s="6"/>
    </row>
    <row r="3363" spans="43:43" x14ac:dyDescent="0.25">
      <c r="AQ3363" s="6"/>
    </row>
    <row r="3364" spans="43:43" x14ac:dyDescent="0.25">
      <c r="AQ3364" s="6"/>
    </row>
    <row r="3365" spans="43:43" x14ac:dyDescent="0.25">
      <c r="AQ3365" s="6"/>
    </row>
    <row r="3366" spans="43:43" x14ac:dyDescent="0.25">
      <c r="AQ3366" s="6"/>
    </row>
    <row r="3367" spans="43:43" x14ac:dyDescent="0.25">
      <c r="AQ3367" s="6"/>
    </row>
    <row r="3368" spans="43:43" x14ac:dyDescent="0.25">
      <c r="AQ3368" s="6"/>
    </row>
    <row r="3369" spans="43:43" x14ac:dyDescent="0.25">
      <c r="AQ3369" s="6"/>
    </row>
    <row r="3370" spans="43:43" x14ac:dyDescent="0.25">
      <c r="AQ3370" s="6"/>
    </row>
    <row r="3371" spans="43:43" x14ac:dyDescent="0.25">
      <c r="AQ3371" s="6"/>
    </row>
    <row r="3372" spans="43:43" x14ac:dyDescent="0.25">
      <c r="AQ3372" s="6"/>
    </row>
    <row r="3373" spans="43:43" x14ac:dyDescent="0.25">
      <c r="AQ3373" s="6"/>
    </row>
    <row r="3374" spans="43:43" x14ac:dyDescent="0.25">
      <c r="AQ3374" s="6"/>
    </row>
    <row r="3375" spans="43:43" x14ac:dyDescent="0.25">
      <c r="AQ3375" s="6"/>
    </row>
    <row r="3376" spans="43:43" x14ac:dyDescent="0.25">
      <c r="AQ3376" s="6"/>
    </row>
    <row r="3377" spans="43:43" x14ac:dyDescent="0.25">
      <c r="AQ3377" s="6"/>
    </row>
    <row r="3378" spans="43:43" x14ac:dyDescent="0.25">
      <c r="AQ3378" s="6"/>
    </row>
    <row r="3379" spans="43:43" x14ac:dyDescent="0.25">
      <c r="AQ3379" s="6"/>
    </row>
    <row r="3380" spans="43:43" x14ac:dyDescent="0.25">
      <c r="AQ3380" s="6"/>
    </row>
    <row r="3381" spans="43:43" x14ac:dyDescent="0.25">
      <c r="AQ3381" s="6"/>
    </row>
    <row r="3382" spans="43:43" x14ac:dyDescent="0.25">
      <c r="AQ3382" s="6"/>
    </row>
    <row r="3383" spans="43:43" x14ac:dyDescent="0.25">
      <c r="AQ3383" s="6"/>
    </row>
    <row r="3384" spans="43:43" x14ac:dyDescent="0.25">
      <c r="AQ3384" s="6"/>
    </row>
    <row r="3385" spans="43:43" x14ac:dyDescent="0.25">
      <c r="AQ3385" s="6"/>
    </row>
    <row r="3386" spans="43:43" x14ac:dyDescent="0.25">
      <c r="AQ3386" s="6"/>
    </row>
    <row r="3387" spans="43:43" x14ac:dyDescent="0.25">
      <c r="AQ3387" s="6"/>
    </row>
    <row r="3388" spans="43:43" x14ac:dyDescent="0.25">
      <c r="AQ3388" s="6"/>
    </row>
    <row r="3389" spans="43:43" x14ac:dyDescent="0.25">
      <c r="AQ3389" s="6"/>
    </row>
    <row r="3390" spans="43:43" x14ac:dyDescent="0.25">
      <c r="AQ3390" s="6"/>
    </row>
    <row r="3391" spans="43:43" x14ac:dyDescent="0.25">
      <c r="AQ3391" s="6"/>
    </row>
    <row r="3392" spans="43:43" x14ac:dyDescent="0.25">
      <c r="AQ3392" s="6"/>
    </row>
    <row r="3393" spans="43:43" x14ac:dyDescent="0.25">
      <c r="AQ3393" s="6"/>
    </row>
    <row r="3394" spans="43:43" x14ac:dyDescent="0.25">
      <c r="AQ3394" s="6"/>
    </row>
    <row r="3395" spans="43:43" x14ac:dyDescent="0.25">
      <c r="AQ3395" s="6"/>
    </row>
    <row r="3396" spans="43:43" x14ac:dyDescent="0.25">
      <c r="AQ3396" s="6"/>
    </row>
    <row r="3397" spans="43:43" x14ac:dyDescent="0.25">
      <c r="AQ3397" s="6"/>
    </row>
    <row r="3398" spans="43:43" x14ac:dyDescent="0.25">
      <c r="AQ3398" s="6"/>
    </row>
    <row r="3399" spans="43:43" x14ac:dyDescent="0.25">
      <c r="AQ3399" s="6"/>
    </row>
    <row r="3400" spans="43:43" x14ac:dyDescent="0.25">
      <c r="AQ3400" s="6"/>
    </row>
    <row r="3401" spans="43:43" x14ac:dyDescent="0.25">
      <c r="AQ3401" s="6"/>
    </row>
    <row r="3402" spans="43:43" x14ac:dyDescent="0.25">
      <c r="AQ3402" s="6"/>
    </row>
    <row r="3403" spans="43:43" x14ac:dyDescent="0.25">
      <c r="AQ3403" s="6"/>
    </row>
    <row r="3404" spans="43:43" x14ac:dyDescent="0.25">
      <c r="AQ3404" s="6"/>
    </row>
    <row r="3405" spans="43:43" x14ac:dyDescent="0.25">
      <c r="AQ3405" s="6"/>
    </row>
    <row r="3406" spans="43:43" x14ac:dyDescent="0.25">
      <c r="AQ3406" s="6"/>
    </row>
    <row r="3407" spans="43:43" x14ac:dyDescent="0.25">
      <c r="AQ3407" s="6"/>
    </row>
    <row r="3408" spans="43:43" x14ac:dyDescent="0.25">
      <c r="AQ3408" s="6"/>
    </row>
    <row r="3409" spans="43:43" x14ac:dyDescent="0.25">
      <c r="AQ3409" s="6"/>
    </row>
    <row r="3410" spans="43:43" x14ac:dyDescent="0.25">
      <c r="AQ3410" s="6"/>
    </row>
    <row r="3411" spans="43:43" x14ac:dyDescent="0.25">
      <c r="AQ3411" s="6"/>
    </row>
    <row r="3412" spans="43:43" x14ac:dyDescent="0.25">
      <c r="AQ3412" s="6"/>
    </row>
    <row r="3413" spans="43:43" x14ac:dyDescent="0.25">
      <c r="AQ3413" s="6"/>
    </row>
    <row r="3414" spans="43:43" x14ac:dyDescent="0.25">
      <c r="AQ3414" s="6"/>
    </row>
    <row r="3415" spans="43:43" x14ac:dyDescent="0.25">
      <c r="AQ3415" s="6"/>
    </row>
    <row r="3416" spans="43:43" x14ac:dyDescent="0.25">
      <c r="AQ3416" s="6"/>
    </row>
    <row r="3417" spans="43:43" x14ac:dyDescent="0.25">
      <c r="AQ3417" s="6"/>
    </row>
    <row r="3418" spans="43:43" x14ac:dyDescent="0.25">
      <c r="AQ3418" s="6"/>
    </row>
    <row r="3419" spans="43:43" x14ac:dyDescent="0.25">
      <c r="AQ3419" s="6"/>
    </row>
    <row r="3420" spans="43:43" x14ac:dyDescent="0.25">
      <c r="AQ3420" s="6"/>
    </row>
    <row r="3421" spans="43:43" x14ac:dyDescent="0.25">
      <c r="AQ3421" s="6"/>
    </row>
    <row r="3422" spans="43:43" x14ac:dyDescent="0.25">
      <c r="AQ3422" s="6"/>
    </row>
    <row r="3423" spans="43:43" x14ac:dyDescent="0.25">
      <c r="AQ3423" s="6"/>
    </row>
    <row r="3424" spans="43:43" x14ac:dyDescent="0.25">
      <c r="AQ3424" s="6"/>
    </row>
    <row r="3425" spans="43:43" x14ac:dyDescent="0.25">
      <c r="AQ3425" s="6"/>
    </row>
    <row r="3426" spans="43:43" x14ac:dyDescent="0.25">
      <c r="AQ3426" s="6"/>
    </row>
    <row r="3427" spans="43:43" x14ac:dyDescent="0.25">
      <c r="AQ3427" s="6"/>
    </row>
    <row r="3428" spans="43:43" x14ac:dyDescent="0.25">
      <c r="AQ3428" s="6"/>
    </row>
    <row r="3429" spans="43:43" x14ac:dyDescent="0.25">
      <c r="AQ3429" s="6"/>
    </row>
    <row r="3430" spans="43:43" x14ac:dyDescent="0.25">
      <c r="AQ3430" s="6"/>
    </row>
    <row r="3431" spans="43:43" x14ac:dyDescent="0.25">
      <c r="AQ3431" s="6"/>
    </row>
    <row r="3432" spans="43:43" x14ac:dyDescent="0.25">
      <c r="AQ3432" s="6"/>
    </row>
    <row r="3433" spans="43:43" x14ac:dyDescent="0.25">
      <c r="AQ3433" s="6"/>
    </row>
    <row r="3434" spans="43:43" x14ac:dyDescent="0.25">
      <c r="AQ3434" s="6"/>
    </row>
    <row r="3435" spans="43:43" x14ac:dyDescent="0.25">
      <c r="AQ3435" s="6"/>
    </row>
    <row r="3436" spans="43:43" x14ac:dyDescent="0.25">
      <c r="AQ3436" s="6"/>
    </row>
    <row r="3437" spans="43:43" x14ac:dyDescent="0.25">
      <c r="AQ3437" s="6"/>
    </row>
    <row r="3438" spans="43:43" x14ac:dyDescent="0.25">
      <c r="AQ3438" s="6"/>
    </row>
    <row r="3439" spans="43:43" x14ac:dyDescent="0.25">
      <c r="AQ3439" s="6"/>
    </row>
    <row r="3440" spans="43:43" x14ac:dyDescent="0.25">
      <c r="AQ3440" s="6"/>
    </row>
    <row r="3441" spans="43:43" x14ac:dyDescent="0.25">
      <c r="AQ3441" s="6"/>
    </row>
    <row r="3442" spans="43:43" x14ac:dyDescent="0.25">
      <c r="AQ3442" s="6"/>
    </row>
    <row r="3443" spans="43:43" x14ac:dyDescent="0.25">
      <c r="AQ3443" s="6"/>
    </row>
    <row r="3444" spans="43:43" x14ac:dyDescent="0.25">
      <c r="AQ3444" s="6"/>
    </row>
    <row r="3445" spans="43:43" x14ac:dyDescent="0.25">
      <c r="AQ3445" s="6"/>
    </row>
    <row r="3446" spans="43:43" x14ac:dyDescent="0.25">
      <c r="AQ3446" s="6"/>
    </row>
    <row r="3447" spans="43:43" x14ac:dyDescent="0.25">
      <c r="AQ3447" s="6"/>
    </row>
    <row r="3448" spans="43:43" x14ac:dyDescent="0.25">
      <c r="AQ3448" s="6"/>
    </row>
    <row r="3449" spans="43:43" x14ac:dyDescent="0.25">
      <c r="AQ3449" s="6"/>
    </row>
    <row r="3450" spans="43:43" x14ac:dyDescent="0.25">
      <c r="AQ3450" s="6"/>
    </row>
    <row r="3451" spans="43:43" x14ac:dyDescent="0.25">
      <c r="AQ3451" s="6"/>
    </row>
    <row r="3452" spans="43:43" x14ac:dyDescent="0.25">
      <c r="AQ3452" s="6"/>
    </row>
    <row r="3453" spans="43:43" x14ac:dyDescent="0.25">
      <c r="AQ3453" s="6"/>
    </row>
    <row r="3454" spans="43:43" x14ac:dyDescent="0.25">
      <c r="AQ3454" s="6"/>
    </row>
    <row r="3455" spans="43:43" x14ac:dyDescent="0.25">
      <c r="AQ3455" s="6"/>
    </row>
    <row r="3456" spans="43:43" x14ac:dyDescent="0.25">
      <c r="AQ3456" s="6"/>
    </row>
    <row r="3457" spans="43:43" x14ac:dyDescent="0.25">
      <c r="AQ3457" s="6"/>
    </row>
    <row r="3458" spans="43:43" x14ac:dyDescent="0.25">
      <c r="AQ3458" s="6"/>
    </row>
    <row r="3459" spans="43:43" x14ac:dyDescent="0.25">
      <c r="AQ3459" s="6"/>
    </row>
    <row r="3460" spans="43:43" x14ac:dyDescent="0.25">
      <c r="AQ3460" s="6"/>
    </row>
    <row r="3461" spans="43:43" x14ac:dyDescent="0.25">
      <c r="AQ3461" s="6"/>
    </row>
    <row r="3462" spans="43:43" x14ac:dyDescent="0.25">
      <c r="AQ3462" s="6"/>
    </row>
    <row r="3463" spans="43:43" x14ac:dyDescent="0.25">
      <c r="AQ3463" s="6"/>
    </row>
    <row r="3464" spans="43:43" x14ac:dyDescent="0.25">
      <c r="AQ3464" s="6"/>
    </row>
    <row r="3465" spans="43:43" x14ac:dyDescent="0.25">
      <c r="AQ3465" s="6"/>
    </row>
    <row r="3466" spans="43:43" x14ac:dyDescent="0.25">
      <c r="AQ3466" s="6"/>
    </row>
    <row r="3467" spans="43:43" x14ac:dyDescent="0.25">
      <c r="AQ3467" s="6"/>
    </row>
    <row r="3468" spans="43:43" x14ac:dyDescent="0.25">
      <c r="AQ3468" s="6"/>
    </row>
    <row r="3469" spans="43:43" x14ac:dyDescent="0.25">
      <c r="AQ3469" s="6"/>
    </row>
    <row r="3470" spans="43:43" x14ac:dyDescent="0.25">
      <c r="AQ3470" s="6"/>
    </row>
    <row r="3471" spans="43:43" x14ac:dyDescent="0.25">
      <c r="AQ3471" s="6"/>
    </row>
    <row r="3472" spans="43:43" x14ac:dyDescent="0.25">
      <c r="AQ3472" s="6"/>
    </row>
    <row r="3473" spans="43:43" x14ac:dyDescent="0.25">
      <c r="AQ3473" s="6"/>
    </row>
    <row r="3474" spans="43:43" x14ac:dyDescent="0.25">
      <c r="AQ3474" s="6"/>
    </row>
    <row r="3475" spans="43:43" x14ac:dyDescent="0.25">
      <c r="AQ3475" s="6"/>
    </row>
    <row r="3476" spans="43:43" x14ac:dyDescent="0.25">
      <c r="AQ3476" s="6"/>
    </row>
    <row r="3477" spans="43:43" x14ac:dyDescent="0.25">
      <c r="AQ3477" s="6"/>
    </row>
    <row r="3478" spans="43:43" x14ac:dyDescent="0.25">
      <c r="AQ3478" s="6"/>
    </row>
    <row r="3479" spans="43:43" x14ac:dyDescent="0.25">
      <c r="AQ3479" s="6"/>
    </row>
    <row r="3480" spans="43:43" x14ac:dyDescent="0.25">
      <c r="AQ3480" s="6"/>
    </row>
    <row r="3481" spans="43:43" x14ac:dyDescent="0.25">
      <c r="AQ3481" s="6"/>
    </row>
    <row r="3482" spans="43:43" x14ac:dyDescent="0.25">
      <c r="AQ3482" s="6"/>
    </row>
    <row r="3483" spans="43:43" x14ac:dyDescent="0.25">
      <c r="AQ3483" s="6"/>
    </row>
    <row r="3484" spans="43:43" x14ac:dyDescent="0.25">
      <c r="AQ3484" s="6"/>
    </row>
    <row r="3485" spans="43:43" x14ac:dyDescent="0.25">
      <c r="AQ3485" s="6"/>
    </row>
    <row r="3486" spans="43:43" x14ac:dyDescent="0.25">
      <c r="AQ3486" s="6"/>
    </row>
    <row r="3487" spans="43:43" x14ac:dyDescent="0.25">
      <c r="AQ3487" s="6"/>
    </row>
    <row r="3488" spans="43:43" x14ac:dyDescent="0.25">
      <c r="AQ3488" s="6"/>
    </row>
    <row r="3489" spans="43:43" x14ac:dyDescent="0.25">
      <c r="AQ3489" s="6"/>
    </row>
    <row r="3490" spans="43:43" x14ac:dyDescent="0.25">
      <c r="AQ3490" s="6"/>
    </row>
    <row r="3491" spans="43:43" x14ac:dyDescent="0.25">
      <c r="AQ3491" s="6"/>
    </row>
    <row r="3492" spans="43:43" x14ac:dyDescent="0.25">
      <c r="AQ3492" s="6"/>
    </row>
    <row r="3493" spans="43:43" x14ac:dyDescent="0.25">
      <c r="AQ3493" s="6"/>
    </row>
    <row r="3494" spans="43:43" x14ac:dyDescent="0.25">
      <c r="AQ3494" s="6"/>
    </row>
    <row r="3495" spans="43:43" x14ac:dyDescent="0.25">
      <c r="AQ3495" s="6"/>
    </row>
    <row r="3496" spans="43:43" x14ac:dyDescent="0.25">
      <c r="AQ3496" s="6"/>
    </row>
    <row r="3497" spans="43:43" x14ac:dyDescent="0.25">
      <c r="AQ3497" s="6"/>
    </row>
    <row r="3498" spans="43:43" x14ac:dyDescent="0.25">
      <c r="AQ3498" s="6"/>
    </row>
    <row r="3499" spans="43:43" x14ac:dyDescent="0.25">
      <c r="AQ3499" s="6"/>
    </row>
    <row r="3500" spans="43:43" x14ac:dyDescent="0.25">
      <c r="AQ3500" s="6"/>
    </row>
    <row r="3501" spans="43:43" x14ac:dyDescent="0.25">
      <c r="AQ3501" s="6"/>
    </row>
    <row r="3502" spans="43:43" x14ac:dyDescent="0.25">
      <c r="AQ3502" s="6"/>
    </row>
    <row r="3503" spans="43:43" x14ac:dyDescent="0.25">
      <c r="AQ3503" s="6"/>
    </row>
    <row r="3504" spans="43:43" x14ac:dyDescent="0.25">
      <c r="AQ3504" s="6"/>
    </row>
    <row r="3505" spans="43:43" x14ac:dyDescent="0.25">
      <c r="AQ3505" s="6"/>
    </row>
    <row r="3506" spans="43:43" x14ac:dyDescent="0.25">
      <c r="AQ3506" s="6"/>
    </row>
    <row r="3507" spans="43:43" x14ac:dyDescent="0.25">
      <c r="AQ3507" s="6"/>
    </row>
    <row r="3508" spans="43:43" x14ac:dyDescent="0.25">
      <c r="AQ3508" s="6"/>
    </row>
    <row r="3509" spans="43:43" x14ac:dyDescent="0.25">
      <c r="AQ3509" s="6"/>
    </row>
    <row r="3510" spans="43:43" x14ac:dyDescent="0.25">
      <c r="AQ3510" s="6"/>
    </row>
    <row r="3511" spans="43:43" x14ac:dyDescent="0.25">
      <c r="AQ3511" s="6"/>
    </row>
    <row r="3512" spans="43:43" x14ac:dyDescent="0.25">
      <c r="AQ3512" s="6"/>
    </row>
    <row r="3513" spans="43:43" x14ac:dyDescent="0.25">
      <c r="AQ3513" s="6"/>
    </row>
    <row r="3514" spans="43:43" x14ac:dyDescent="0.25">
      <c r="AQ3514" s="6"/>
    </row>
    <row r="3515" spans="43:43" x14ac:dyDescent="0.25">
      <c r="AQ3515" s="6"/>
    </row>
    <row r="3516" spans="43:43" x14ac:dyDescent="0.25">
      <c r="AQ3516" s="6"/>
    </row>
    <row r="3517" spans="43:43" x14ac:dyDescent="0.25">
      <c r="AQ3517" s="6"/>
    </row>
    <row r="3518" spans="43:43" x14ac:dyDescent="0.25">
      <c r="AQ3518" s="6"/>
    </row>
    <row r="3519" spans="43:43" x14ac:dyDescent="0.25">
      <c r="AQ3519" s="6"/>
    </row>
    <row r="3520" spans="43:43" x14ac:dyDescent="0.25">
      <c r="AQ3520" s="6"/>
    </row>
    <row r="3521" spans="43:43" x14ac:dyDescent="0.25">
      <c r="AQ3521" s="6"/>
    </row>
    <row r="3522" spans="43:43" x14ac:dyDescent="0.25">
      <c r="AQ3522" s="6"/>
    </row>
    <row r="3523" spans="43:43" x14ac:dyDescent="0.25">
      <c r="AQ3523" s="6"/>
    </row>
    <row r="3524" spans="43:43" x14ac:dyDescent="0.25">
      <c r="AQ3524" s="6"/>
    </row>
    <row r="3525" spans="43:43" x14ac:dyDescent="0.25">
      <c r="AQ3525" s="6"/>
    </row>
    <row r="3526" spans="43:43" x14ac:dyDescent="0.25">
      <c r="AQ3526" s="6"/>
    </row>
    <row r="3527" spans="43:43" x14ac:dyDescent="0.25">
      <c r="AQ3527" s="6"/>
    </row>
    <row r="3528" spans="43:43" x14ac:dyDescent="0.25">
      <c r="AQ3528" s="6"/>
    </row>
    <row r="3529" spans="43:43" x14ac:dyDescent="0.25">
      <c r="AQ3529" s="6"/>
    </row>
    <row r="3530" spans="43:43" x14ac:dyDescent="0.25">
      <c r="AQ3530" s="6"/>
    </row>
    <row r="3531" spans="43:43" x14ac:dyDescent="0.25">
      <c r="AQ3531" s="6"/>
    </row>
    <row r="3532" spans="43:43" x14ac:dyDescent="0.25">
      <c r="AQ3532" s="6"/>
    </row>
    <row r="3533" spans="43:43" x14ac:dyDescent="0.25">
      <c r="AQ3533" s="6"/>
    </row>
    <row r="3534" spans="43:43" x14ac:dyDescent="0.25">
      <c r="AQ3534" s="6"/>
    </row>
    <row r="3535" spans="43:43" x14ac:dyDescent="0.25">
      <c r="AQ3535" s="6"/>
    </row>
    <row r="3536" spans="43:43" x14ac:dyDescent="0.25">
      <c r="AQ3536" s="6"/>
    </row>
    <row r="3537" spans="43:43" x14ac:dyDescent="0.25">
      <c r="AQ3537" s="6"/>
    </row>
    <row r="3538" spans="43:43" x14ac:dyDescent="0.25">
      <c r="AQ3538" s="6"/>
    </row>
    <row r="3539" spans="43:43" x14ac:dyDescent="0.25">
      <c r="AQ3539" s="6"/>
    </row>
    <row r="3540" spans="43:43" x14ac:dyDescent="0.25">
      <c r="AQ3540" s="6"/>
    </row>
    <row r="3541" spans="43:43" x14ac:dyDescent="0.25">
      <c r="AQ3541" s="6"/>
    </row>
    <row r="3542" spans="43:43" x14ac:dyDescent="0.25">
      <c r="AQ3542" s="6"/>
    </row>
    <row r="3543" spans="43:43" x14ac:dyDescent="0.25">
      <c r="AQ3543" s="6"/>
    </row>
    <row r="3544" spans="43:43" x14ac:dyDescent="0.25">
      <c r="AQ3544" s="6"/>
    </row>
    <row r="3545" spans="43:43" x14ac:dyDescent="0.25">
      <c r="AQ3545" s="6"/>
    </row>
    <row r="3546" spans="43:43" x14ac:dyDescent="0.25">
      <c r="AQ3546" s="6"/>
    </row>
    <row r="3547" spans="43:43" x14ac:dyDescent="0.25">
      <c r="AQ3547" s="6"/>
    </row>
    <row r="3548" spans="43:43" x14ac:dyDescent="0.25">
      <c r="AQ3548" s="6"/>
    </row>
    <row r="3549" spans="43:43" x14ac:dyDescent="0.25">
      <c r="AQ3549" s="6"/>
    </row>
    <row r="3550" spans="43:43" x14ac:dyDescent="0.25">
      <c r="AQ3550" s="6"/>
    </row>
    <row r="3551" spans="43:43" x14ac:dyDescent="0.25">
      <c r="AQ3551" s="6"/>
    </row>
    <row r="3552" spans="43:43" x14ac:dyDescent="0.25">
      <c r="AQ3552" s="6"/>
    </row>
    <row r="3553" spans="43:43" x14ac:dyDescent="0.25">
      <c r="AQ3553" s="6"/>
    </row>
    <row r="3554" spans="43:43" x14ac:dyDescent="0.25">
      <c r="AQ3554" s="6"/>
    </row>
    <row r="3555" spans="43:43" x14ac:dyDescent="0.25">
      <c r="AQ3555" s="6"/>
    </row>
    <row r="3556" spans="43:43" x14ac:dyDescent="0.25">
      <c r="AQ3556" s="6"/>
    </row>
    <row r="3557" spans="43:43" x14ac:dyDescent="0.25">
      <c r="AQ3557" s="6"/>
    </row>
    <row r="3558" spans="43:43" x14ac:dyDescent="0.25">
      <c r="AQ3558" s="6"/>
    </row>
    <row r="3559" spans="43:43" x14ac:dyDescent="0.25">
      <c r="AQ3559" s="6"/>
    </row>
    <row r="3560" spans="43:43" x14ac:dyDescent="0.25">
      <c r="AQ3560" s="6"/>
    </row>
    <row r="3561" spans="43:43" x14ac:dyDescent="0.25">
      <c r="AQ3561" s="6"/>
    </row>
    <row r="3562" spans="43:43" x14ac:dyDescent="0.25">
      <c r="AQ3562" s="6"/>
    </row>
    <row r="3563" spans="43:43" x14ac:dyDescent="0.25">
      <c r="AQ3563" s="6"/>
    </row>
    <row r="3564" spans="43:43" x14ac:dyDescent="0.25">
      <c r="AQ3564" s="6"/>
    </row>
    <row r="3565" spans="43:43" x14ac:dyDescent="0.25">
      <c r="AQ3565" s="6"/>
    </row>
    <row r="3566" spans="43:43" x14ac:dyDescent="0.25">
      <c r="AQ3566" s="6"/>
    </row>
    <row r="3567" spans="43:43" x14ac:dyDescent="0.25">
      <c r="AQ3567" s="6"/>
    </row>
    <row r="3568" spans="43:43" x14ac:dyDescent="0.25">
      <c r="AQ3568" s="6"/>
    </row>
    <row r="3569" spans="43:43" x14ac:dyDescent="0.25">
      <c r="AQ3569" s="6"/>
    </row>
    <row r="3570" spans="43:43" x14ac:dyDescent="0.25">
      <c r="AQ3570" s="6"/>
    </row>
    <row r="3571" spans="43:43" x14ac:dyDescent="0.25">
      <c r="AQ3571" s="6"/>
    </row>
    <row r="3572" spans="43:43" x14ac:dyDescent="0.25">
      <c r="AQ3572" s="6"/>
    </row>
    <row r="3573" spans="43:43" x14ac:dyDescent="0.25">
      <c r="AQ3573" s="6"/>
    </row>
    <row r="3574" spans="43:43" x14ac:dyDescent="0.25">
      <c r="AQ3574" s="6"/>
    </row>
    <row r="3575" spans="43:43" x14ac:dyDescent="0.25">
      <c r="AQ3575" s="6"/>
    </row>
    <row r="3576" spans="43:43" x14ac:dyDescent="0.25">
      <c r="AQ3576" s="6"/>
    </row>
    <row r="3577" spans="43:43" x14ac:dyDescent="0.25">
      <c r="AQ3577" s="6"/>
    </row>
    <row r="3578" spans="43:43" x14ac:dyDescent="0.25">
      <c r="AQ3578" s="6"/>
    </row>
    <row r="3579" spans="43:43" x14ac:dyDescent="0.25">
      <c r="AQ3579" s="6"/>
    </row>
    <row r="3580" spans="43:43" x14ac:dyDescent="0.25">
      <c r="AQ3580" s="6"/>
    </row>
    <row r="3581" spans="43:43" x14ac:dyDescent="0.25">
      <c r="AQ3581" s="6"/>
    </row>
    <row r="3582" spans="43:43" x14ac:dyDescent="0.25">
      <c r="AQ3582" s="6"/>
    </row>
    <row r="3583" spans="43:43" x14ac:dyDescent="0.25">
      <c r="AQ3583" s="6"/>
    </row>
    <row r="3584" spans="43:43" x14ac:dyDescent="0.25">
      <c r="AQ3584" s="6"/>
    </row>
    <row r="3585" spans="43:43" x14ac:dyDescent="0.25">
      <c r="AQ3585" s="6"/>
    </row>
    <row r="3586" spans="43:43" x14ac:dyDescent="0.25">
      <c r="AQ3586" s="6"/>
    </row>
    <row r="3587" spans="43:43" x14ac:dyDescent="0.25">
      <c r="AQ3587" s="6"/>
    </row>
    <row r="3588" spans="43:43" x14ac:dyDescent="0.25">
      <c r="AQ3588" s="6"/>
    </row>
    <row r="3589" spans="43:43" x14ac:dyDescent="0.25">
      <c r="AQ3589" s="6"/>
    </row>
    <row r="3590" spans="43:43" x14ac:dyDescent="0.25">
      <c r="AQ3590" s="6"/>
    </row>
    <row r="3591" spans="43:43" x14ac:dyDescent="0.25">
      <c r="AQ3591" s="6"/>
    </row>
    <row r="3592" spans="43:43" x14ac:dyDescent="0.25">
      <c r="AQ3592" s="6"/>
    </row>
    <row r="3593" spans="43:43" x14ac:dyDescent="0.25">
      <c r="AQ3593" s="6"/>
    </row>
    <row r="3594" spans="43:43" x14ac:dyDescent="0.25">
      <c r="AQ3594" s="6"/>
    </row>
    <row r="3595" spans="43:43" x14ac:dyDescent="0.25">
      <c r="AQ3595" s="6"/>
    </row>
    <row r="3596" spans="43:43" x14ac:dyDescent="0.25">
      <c r="AQ3596" s="6"/>
    </row>
    <row r="3597" spans="43:43" x14ac:dyDescent="0.25">
      <c r="AQ3597" s="6"/>
    </row>
    <row r="3598" spans="43:43" x14ac:dyDescent="0.25">
      <c r="AQ3598" s="6"/>
    </row>
    <row r="3599" spans="43:43" x14ac:dyDescent="0.25">
      <c r="AQ3599" s="6"/>
    </row>
    <row r="3600" spans="43:43" x14ac:dyDescent="0.25">
      <c r="AQ3600" s="6"/>
    </row>
    <row r="3601" spans="43:43" x14ac:dyDescent="0.25">
      <c r="AQ3601" s="6"/>
    </row>
    <row r="3602" spans="43:43" x14ac:dyDescent="0.25">
      <c r="AQ3602" s="6"/>
    </row>
    <row r="3603" spans="43:43" x14ac:dyDescent="0.25">
      <c r="AQ3603" s="6"/>
    </row>
    <row r="3604" spans="43:43" x14ac:dyDescent="0.25">
      <c r="AQ3604" s="6"/>
    </row>
    <row r="3605" spans="43:43" x14ac:dyDescent="0.25">
      <c r="AQ3605" s="6"/>
    </row>
    <row r="3606" spans="43:43" x14ac:dyDescent="0.25">
      <c r="AQ3606" s="6"/>
    </row>
    <row r="3607" spans="43:43" x14ac:dyDescent="0.25">
      <c r="AQ3607" s="6"/>
    </row>
    <row r="3608" spans="43:43" x14ac:dyDescent="0.25">
      <c r="AQ3608" s="6"/>
    </row>
    <row r="3609" spans="43:43" x14ac:dyDescent="0.25">
      <c r="AQ3609" s="6"/>
    </row>
    <row r="3610" spans="43:43" x14ac:dyDescent="0.25">
      <c r="AQ3610" s="6"/>
    </row>
    <row r="3611" spans="43:43" x14ac:dyDescent="0.25">
      <c r="AQ3611" s="6"/>
    </row>
    <row r="3612" spans="43:43" x14ac:dyDescent="0.25">
      <c r="AQ3612" s="6"/>
    </row>
    <row r="3613" spans="43:43" x14ac:dyDescent="0.25">
      <c r="AQ3613" s="6"/>
    </row>
    <row r="3614" spans="43:43" x14ac:dyDescent="0.25">
      <c r="AQ3614" s="6"/>
    </row>
    <row r="3615" spans="43:43" x14ac:dyDescent="0.25">
      <c r="AQ3615" s="6"/>
    </row>
    <row r="3616" spans="43:43" x14ac:dyDescent="0.25">
      <c r="AQ3616" s="6"/>
    </row>
    <row r="3617" spans="43:43" x14ac:dyDescent="0.25">
      <c r="AQ3617" s="6"/>
    </row>
    <row r="3618" spans="43:43" x14ac:dyDescent="0.25">
      <c r="AQ3618" s="6"/>
    </row>
    <row r="3619" spans="43:43" x14ac:dyDescent="0.25">
      <c r="AQ3619" s="6"/>
    </row>
    <row r="3620" spans="43:43" x14ac:dyDescent="0.25">
      <c r="AQ3620" s="6"/>
    </row>
    <row r="3621" spans="43:43" x14ac:dyDescent="0.25">
      <c r="AQ3621" s="6"/>
    </row>
    <row r="3622" spans="43:43" x14ac:dyDescent="0.25">
      <c r="AQ3622" s="6"/>
    </row>
    <row r="3623" spans="43:43" x14ac:dyDescent="0.25">
      <c r="AQ3623" s="6"/>
    </row>
    <row r="3624" spans="43:43" x14ac:dyDescent="0.25">
      <c r="AQ3624" s="6"/>
    </row>
    <row r="3625" spans="43:43" x14ac:dyDescent="0.25">
      <c r="AQ3625" s="6"/>
    </row>
    <row r="3626" spans="43:43" x14ac:dyDescent="0.25">
      <c r="AQ3626" s="6"/>
    </row>
    <row r="3627" spans="43:43" x14ac:dyDescent="0.25">
      <c r="AQ3627" s="6"/>
    </row>
    <row r="3628" spans="43:43" x14ac:dyDescent="0.25">
      <c r="AQ3628" s="6"/>
    </row>
    <row r="3629" spans="43:43" x14ac:dyDescent="0.25">
      <c r="AQ3629" s="6"/>
    </row>
    <row r="3630" spans="43:43" x14ac:dyDescent="0.25">
      <c r="AQ3630" s="6"/>
    </row>
    <row r="3631" spans="43:43" x14ac:dyDescent="0.25">
      <c r="AQ3631" s="6"/>
    </row>
    <row r="3632" spans="43:43" x14ac:dyDescent="0.25">
      <c r="AQ3632" s="6"/>
    </row>
    <row r="3633" spans="43:43" x14ac:dyDescent="0.25">
      <c r="AQ3633" s="6"/>
    </row>
    <row r="3634" spans="43:43" x14ac:dyDescent="0.25">
      <c r="AQ3634" s="6"/>
    </row>
    <row r="3635" spans="43:43" x14ac:dyDescent="0.25">
      <c r="AQ3635" s="6"/>
    </row>
    <row r="3636" spans="43:43" x14ac:dyDescent="0.25">
      <c r="AQ3636" s="6"/>
    </row>
    <row r="3637" spans="43:43" x14ac:dyDescent="0.25">
      <c r="AQ3637" s="6"/>
    </row>
    <row r="3638" spans="43:43" x14ac:dyDescent="0.25">
      <c r="AQ3638" s="6"/>
    </row>
    <row r="3639" spans="43:43" x14ac:dyDescent="0.25">
      <c r="AQ3639" s="6"/>
    </row>
    <row r="3640" spans="43:43" x14ac:dyDescent="0.25">
      <c r="AQ3640" s="6"/>
    </row>
    <row r="3641" spans="43:43" x14ac:dyDescent="0.25">
      <c r="AQ3641" s="6"/>
    </row>
    <row r="3642" spans="43:43" x14ac:dyDescent="0.25">
      <c r="AQ3642" s="6"/>
    </row>
    <row r="3643" spans="43:43" x14ac:dyDescent="0.25">
      <c r="AQ3643" s="6"/>
    </row>
    <row r="3644" spans="43:43" x14ac:dyDescent="0.25">
      <c r="AQ3644" s="6"/>
    </row>
    <row r="3645" spans="43:43" x14ac:dyDescent="0.25">
      <c r="AQ3645" s="6"/>
    </row>
    <row r="3646" spans="43:43" x14ac:dyDescent="0.25">
      <c r="AQ3646" s="6"/>
    </row>
    <row r="3647" spans="43:43" x14ac:dyDescent="0.25">
      <c r="AQ3647" s="6"/>
    </row>
    <row r="3648" spans="43:43" x14ac:dyDescent="0.25">
      <c r="AQ3648" s="6"/>
    </row>
    <row r="3649" spans="43:43" x14ac:dyDescent="0.25">
      <c r="AQ3649" s="6"/>
    </row>
    <row r="3650" spans="43:43" x14ac:dyDescent="0.25">
      <c r="AQ3650" s="6"/>
    </row>
    <row r="3651" spans="43:43" x14ac:dyDescent="0.25">
      <c r="AQ3651" s="6"/>
    </row>
    <row r="3652" spans="43:43" x14ac:dyDescent="0.25">
      <c r="AQ3652" s="6"/>
    </row>
    <row r="3653" spans="43:43" x14ac:dyDescent="0.25">
      <c r="AQ3653" s="6"/>
    </row>
    <row r="3654" spans="43:43" x14ac:dyDescent="0.25">
      <c r="AQ3654" s="6"/>
    </row>
    <row r="3655" spans="43:43" x14ac:dyDescent="0.25">
      <c r="AQ3655" s="6"/>
    </row>
    <row r="3656" spans="43:43" x14ac:dyDescent="0.25">
      <c r="AQ3656" s="6"/>
    </row>
    <row r="3657" spans="43:43" x14ac:dyDescent="0.25">
      <c r="AQ3657" s="6"/>
    </row>
    <row r="3658" spans="43:43" x14ac:dyDescent="0.25">
      <c r="AQ3658" s="6"/>
    </row>
    <row r="3659" spans="43:43" x14ac:dyDescent="0.25">
      <c r="AQ3659" s="6"/>
    </row>
    <row r="3660" spans="43:43" x14ac:dyDescent="0.25">
      <c r="AQ3660" s="6"/>
    </row>
    <row r="3661" spans="43:43" x14ac:dyDescent="0.25">
      <c r="AQ3661" s="6"/>
    </row>
    <row r="3662" spans="43:43" x14ac:dyDescent="0.25">
      <c r="AQ3662" s="6"/>
    </row>
    <row r="3663" spans="43:43" x14ac:dyDescent="0.25">
      <c r="AQ3663" s="6"/>
    </row>
    <row r="3664" spans="43:43" x14ac:dyDescent="0.25">
      <c r="AQ3664" s="6"/>
    </row>
    <row r="3665" spans="43:43" x14ac:dyDescent="0.25">
      <c r="AQ3665" s="6"/>
    </row>
    <row r="3666" spans="43:43" x14ac:dyDescent="0.25">
      <c r="AQ3666" s="6"/>
    </row>
    <row r="3667" spans="43:43" x14ac:dyDescent="0.25">
      <c r="AQ3667" s="6"/>
    </row>
    <row r="3668" spans="43:43" x14ac:dyDescent="0.25">
      <c r="AQ3668" s="6"/>
    </row>
    <row r="3669" spans="43:43" x14ac:dyDescent="0.25">
      <c r="AQ3669" s="6"/>
    </row>
    <row r="3670" spans="43:43" x14ac:dyDescent="0.25">
      <c r="AQ3670" s="6"/>
    </row>
    <row r="3671" spans="43:43" x14ac:dyDescent="0.25">
      <c r="AQ3671" s="6"/>
    </row>
    <row r="3672" spans="43:43" x14ac:dyDescent="0.25">
      <c r="AQ3672" s="6"/>
    </row>
    <row r="3673" spans="43:43" x14ac:dyDescent="0.25">
      <c r="AQ3673" s="6"/>
    </row>
    <row r="3674" spans="43:43" x14ac:dyDescent="0.25">
      <c r="AQ3674" s="6"/>
    </row>
    <row r="3675" spans="43:43" x14ac:dyDescent="0.25">
      <c r="AQ3675" s="6"/>
    </row>
    <row r="3676" spans="43:43" x14ac:dyDescent="0.25">
      <c r="AQ3676" s="6"/>
    </row>
    <row r="3677" spans="43:43" x14ac:dyDescent="0.25">
      <c r="AQ3677" s="6"/>
    </row>
    <row r="3678" spans="43:43" x14ac:dyDescent="0.25">
      <c r="AQ3678" s="6"/>
    </row>
    <row r="3679" spans="43:43" x14ac:dyDescent="0.25">
      <c r="AQ3679" s="6"/>
    </row>
    <row r="3680" spans="43:43" x14ac:dyDescent="0.25">
      <c r="AQ3680" s="6"/>
    </row>
    <row r="3681" spans="43:43" x14ac:dyDescent="0.25">
      <c r="AQ3681" s="6"/>
    </row>
    <row r="3682" spans="43:43" x14ac:dyDescent="0.25">
      <c r="AQ3682" s="6"/>
    </row>
    <row r="3683" spans="43:43" x14ac:dyDescent="0.25">
      <c r="AQ3683" s="6"/>
    </row>
    <row r="3684" spans="43:43" x14ac:dyDescent="0.25">
      <c r="AQ3684" s="6"/>
    </row>
    <row r="3685" spans="43:43" x14ac:dyDescent="0.25">
      <c r="AQ3685" s="6"/>
    </row>
    <row r="3686" spans="43:43" x14ac:dyDescent="0.25">
      <c r="AQ3686" s="6"/>
    </row>
    <row r="3687" spans="43:43" x14ac:dyDescent="0.25">
      <c r="AQ3687" s="6"/>
    </row>
    <row r="3688" spans="43:43" x14ac:dyDescent="0.25">
      <c r="AQ3688" s="6"/>
    </row>
    <row r="3689" spans="43:43" x14ac:dyDescent="0.25">
      <c r="AQ3689" s="6"/>
    </row>
    <row r="3690" spans="43:43" x14ac:dyDescent="0.25">
      <c r="AQ3690" s="6"/>
    </row>
    <row r="3691" spans="43:43" x14ac:dyDescent="0.25">
      <c r="AQ3691" s="6"/>
    </row>
    <row r="3692" spans="43:43" x14ac:dyDescent="0.25">
      <c r="AQ3692" s="6"/>
    </row>
    <row r="3693" spans="43:43" x14ac:dyDescent="0.25">
      <c r="AQ3693" s="6"/>
    </row>
    <row r="3694" spans="43:43" x14ac:dyDescent="0.25">
      <c r="AQ3694" s="6"/>
    </row>
    <row r="3695" spans="43:43" x14ac:dyDescent="0.25">
      <c r="AQ3695" s="6"/>
    </row>
    <row r="3696" spans="43:43" x14ac:dyDescent="0.25">
      <c r="AQ3696" s="6"/>
    </row>
    <row r="3697" spans="43:43" x14ac:dyDescent="0.25">
      <c r="AQ3697" s="6"/>
    </row>
    <row r="3698" spans="43:43" x14ac:dyDescent="0.25">
      <c r="AQ3698" s="6"/>
    </row>
    <row r="3699" spans="43:43" x14ac:dyDescent="0.25">
      <c r="AQ3699" s="6"/>
    </row>
    <row r="3700" spans="43:43" x14ac:dyDescent="0.25">
      <c r="AQ3700" s="6"/>
    </row>
    <row r="3701" spans="43:43" x14ac:dyDescent="0.25">
      <c r="AQ3701" s="6"/>
    </row>
    <row r="3702" spans="43:43" x14ac:dyDescent="0.25">
      <c r="AQ3702" s="6"/>
    </row>
    <row r="3703" spans="43:43" x14ac:dyDescent="0.25">
      <c r="AQ3703" s="6"/>
    </row>
    <row r="3704" spans="43:43" x14ac:dyDescent="0.25">
      <c r="AQ3704" s="6"/>
    </row>
    <row r="3705" spans="43:43" x14ac:dyDescent="0.25">
      <c r="AQ3705" s="6"/>
    </row>
    <row r="3706" spans="43:43" x14ac:dyDescent="0.25">
      <c r="AQ3706" s="6"/>
    </row>
    <row r="3707" spans="43:43" x14ac:dyDescent="0.25">
      <c r="AQ3707" s="6"/>
    </row>
    <row r="3708" spans="43:43" x14ac:dyDescent="0.25">
      <c r="AQ3708" s="6"/>
    </row>
    <row r="3709" spans="43:43" x14ac:dyDescent="0.25">
      <c r="AQ3709" s="6"/>
    </row>
    <row r="3710" spans="43:43" x14ac:dyDescent="0.25">
      <c r="AQ3710" s="6"/>
    </row>
    <row r="3711" spans="43:43" x14ac:dyDescent="0.25">
      <c r="AQ3711" s="6"/>
    </row>
    <row r="3712" spans="43:43" x14ac:dyDescent="0.25">
      <c r="AQ3712" s="6"/>
    </row>
    <row r="3713" spans="43:43" x14ac:dyDescent="0.25">
      <c r="AQ3713" s="6"/>
    </row>
    <row r="3714" spans="43:43" x14ac:dyDescent="0.25">
      <c r="AQ3714" s="6"/>
    </row>
    <row r="3715" spans="43:43" x14ac:dyDescent="0.25">
      <c r="AQ3715" s="6"/>
    </row>
    <row r="3716" spans="43:43" x14ac:dyDescent="0.25">
      <c r="AQ3716" s="6"/>
    </row>
    <row r="3717" spans="43:43" x14ac:dyDescent="0.25">
      <c r="AQ3717" s="6"/>
    </row>
    <row r="3718" spans="43:43" x14ac:dyDescent="0.25">
      <c r="AQ3718" s="6"/>
    </row>
    <row r="3719" spans="43:43" x14ac:dyDescent="0.25">
      <c r="AQ3719" s="6"/>
    </row>
    <row r="3720" spans="43:43" x14ac:dyDescent="0.25">
      <c r="AQ3720" s="6"/>
    </row>
    <row r="3721" spans="43:43" x14ac:dyDescent="0.25">
      <c r="AQ3721" s="6"/>
    </row>
    <row r="3722" spans="43:43" x14ac:dyDescent="0.25">
      <c r="AQ3722" s="6"/>
    </row>
    <row r="3723" spans="43:43" x14ac:dyDescent="0.25">
      <c r="AQ3723" s="6"/>
    </row>
    <row r="3724" spans="43:43" x14ac:dyDescent="0.25">
      <c r="AQ3724" s="6"/>
    </row>
    <row r="3725" spans="43:43" x14ac:dyDescent="0.25">
      <c r="AQ3725" s="6"/>
    </row>
    <row r="3726" spans="43:43" x14ac:dyDescent="0.25">
      <c r="AQ3726" s="6"/>
    </row>
    <row r="3727" spans="43:43" x14ac:dyDescent="0.25">
      <c r="AQ3727" s="6"/>
    </row>
    <row r="3728" spans="43:43" x14ac:dyDescent="0.25">
      <c r="AQ3728" s="6"/>
    </row>
    <row r="3729" spans="43:43" x14ac:dyDescent="0.25">
      <c r="AQ3729" s="6"/>
    </row>
    <row r="3730" spans="43:43" x14ac:dyDescent="0.25">
      <c r="AQ3730" s="6"/>
    </row>
    <row r="3731" spans="43:43" x14ac:dyDescent="0.25">
      <c r="AQ3731" s="6"/>
    </row>
    <row r="3732" spans="43:43" x14ac:dyDescent="0.25">
      <c r="AQ3732" s="6"/>
    </row>
    <row r="3733" spans="43:43" x14ac:dyDescent="0.25">
      <c r="AQ3733" s="6"/>
    </row>
    <row r="3734" spans="43:43" x14ac:dyDescent="0.25">
      <c r="AQ3734" s="6"/>
    </row>
    <row r="3735" spans="43:43" x14ac:dyDescent="0.25">
      <c r="AQ3735" s="6"/>
    </row>
    <row r="3736" spans="43:43" x14ac:dyDescent="0.25">
      <c r="AQ3736" s="6"/>
    </row>
    <row r="3737" spans="43:43" x14ac:dyDescent="0.25">
      <c r="AQ3737" s="6"/>
    </row>
    <row r="3738" spans="43:43" x14ac:dyDescent="0.25">
      <c r="AQ3738" s="6"/>
    </row>
    <row r="3739" spans="43:43" x14ac:dyDescent="0.25">
      <c r="AQ3739" s="6"/>
    </row>
    <row r="3740" spans="43:43" x14ac:dyDescent="0.25">
      <c r="AQ3740" s="6"/>
    </row>
    <row r="3741" spans="43:43" x14ac:dyDescent="0.25">
      <c r="AQ3741" s="6"/>
    </row>
    <row r="3742" spans="43:43" x14ac:dyDescent="0.25">
      <c r="AQ3742" s="6"/>
    </row>
    <row r="3743" spans="43:43" x14ac:dyDescent="0.25">
      <c r="AQ3743" s="6"/>
    </row>
    <row r="3744" spans="43:43" x14ac:dyDescent="0.25">
      <c r="AQ3744" s="6"/>
    </row>
    <row r="3745" spans="43:43" x14ac:dyDescent="0.25">
      <c r="AQ3745" s="6"/>
    </row>
    <row r="3746" spans="43:43" x14ac:dyDescent="0.25">
      <c r="AQ3746" s="6"/>
    </row>
    <row r="3747" spans="43:43" x14ac:dyDescent="0.25">
      <c r="AQ3747" s="6"/>
    </row>
    <row r="3748" spans="43:43" x14ac:dyDescent="0.25">
      <c r="AQ3748" s="6"/>
    </row>
    <row r="3749" spans="43:43" x14ac:dyDescent="0.25">
      <c r="AQ3749" s="6"/>
    </row>
    <row r="3750" spans="43:43" x14ac:dyDescent="0.25">
      <c r="AQ3750" s="6"/>
    </row>
    <row r="3751" spans="43:43" x14ac:dyDescent="0.25">
      <c r="AQ3751" s="6"/>
    </row>
    <row r="3752" spans="43:43" x14ac:dyDescent="0.25">
      <c r="AQ3752" s="6"/>
    </row>
    <row r="3753" spans="43:43" x14ac:dyDescent="0.25">
      <c r="AQ3753" s="6"/>
    </row>
    <row r="3754" spans="43:43" x14ac:dyDescent="0.25">
      <c r="AQ3754" s="6"/>
    </row>
    <row r="3755" spans="43:43" x14ac:dyDescent="0.25">
      <c r="AQ3755" s="6"/>
    </row>
    <row r="3756" spans="43:43" x14ac:dyDescent="0.25">
      <c r="AQ3756" s="6"/>
    </row>
    <row r="3757" spans="43:43" x14ac:dyDescent="0.25">
      <c r="AQ3757" s="6"/>
    </row>
    <row r="3758" spans="43:43" x14ac:dyDescent="0.25">
      <c r="AQ3758" s="6"/>
    </row>
    <row r="3759" spans="43:43" x14ac:dyDescent="0.25">
      <c r="AQ3759" s="6"/>
    </row>
    <row r="3760" spans="43:43" x14ac:dyDescent="0.25">
      <c r="AQ3760" s="6"/>
    </row>
    <row r="3761" spans="43:43" x14ac:dyDescent="0.25">
      <c r="AQ3761" s="6"/>
    </row>
    <row r="3762" spans="43:43" x14ac:dyDescent="0.25">
      <c r="AQ3762" s="6"/>
    </row>
    <row r="3763" spans="43:43" x14ac:dyDescent="0.25">
      <c r="AQ3763" s="6"/>
    </row>
    <row r="3764" spans="43:43" x14ac:dyDescent="0.25">
      <c r="AQ3764" s="6"/>
    </row>
    <row r="3765" spans="43:43" x14ac:dyDescent="0.25">
      <c r="AQ3765" s="6"/>
    </row>
    <row r="3766" spans="43:43" x14ac:dyDescent="0.25">
      <c r="AQ3766" s="6"/>
    </row>
    <row r="3767" spans="43:43" x14ac:dyDescent="0.25">
      <c r="AQ3767" s="6"/>
    </row>
    <row r="3768" spans="43:43" x14ac:dyDescent="0.25">
      <c r="AQ3768" s="6"/>
    </row>
    <row r="3769" spans="43:43" x14ac:dyDescent="0.25">
      <c r="AQ3769" s="6"/>
    </row>
    <row r="3770" spans="43:43" x14ac:dyDescent="0.25">
      <c r="AQ3770" s="6"/>
    </row>
    <row r="3771" spans="43:43" x14ac:dyDescent="0.25">
      <c r="AQ3771" s="6"/>
    </row>
    <row r="3772" spans="43:43" x14ac:dyDescent="0.25">
      <c r="AQ3772" s="6"/>
    </row>
    <row r="3773" spans="43:43" x14ac:dyDescent="0.25">
      <c r="AQ3773" s="6"/>
    </row>
    <row r="3774" spans="43:43" x14ac:dyDescent="0.25">
      <c r="AQ3774" s="6"/>
    </row>
    <row r="3775" spans="43:43" x14ac:dyDescent="0.25">
      <c r="AQ3775" s="6"/>
    </row>
    <row r="3776" spans="43:43" x14ac:dyDescent="0.25">
      <c r="AQ3776" s="6"/>
    </row>
    <row r="3777" spans="43:43" x14ac:dyDescent="0.25">
      <c r="AQ3777" s="6"/>
    </row>
    <row r="3778" spans="43:43" x14ac:dyDescent="0.25">
      <c r="AQ3778" s="6"/>
    </row>
    <row r="3779" spans="43:43" x14ac:dyDescent="0.25">
      <c r="AQ3779" s="6"/>
    </row>
    <row r="3780" spans="43:43" x14ac:dyDescent="0.25">
      <c r="AQ3780" s="6"/>
    </row>
    <row r="3781" spans="43:43" x14ac:dyDescent="0.25">
      <c r="AQ3781" s="6"/>
    </row>
    <row r="3782" spans="43:43" x14ac:dyDescent="0.25">
      <c r="AQ3782" s="6"/>
    </row>
    <row r="3783" spans="43:43" x14ac:dyDescent="0.25">
      <c r="AQ3783" s="6"/>
    </row>
    <row r="3784" spans="43:43" x14ac:dyDescent="0.25">
      <c r="AQ3784" s="6"/>
    </row>
    <row r="3785" spans="43:43" x14ac:dyDescent="0.25">
      <c r="AQ3785" s="6"/>
    </row>
    <row r="3786" spans="43:43" x14ac:dyDescent="0.25">
      <c r="AQ3786" s="6"/>
    </row>
    <row r="3787" spans="43:43" x14ac:dyDescent="0.25">
      <c r="AQ3787" s="6"/>
    </row>
    <row r="3788" spans="43:43" x14ac:dyDescent="0.25">
      <c r="AQ3788" s="6"/>
    </row>
    <row r="3789" spans="43:43" x14ac:dyDescent="0.25">
      <c r="AQ3789" s="6"/>
    </row>
    <row r="3790" spans="43:43" x14ac:dyDescent="0.25">
      <c r="AQ3790" s="6"/>
    </row>
    <row r="3791" spans="43:43" x14ac:dyDescent="0.25">
      <c r="AQ3791" s="6"/>
    </row>
    <row r="3792" spans="43:43" x14ac:dyDescent="0.25">
      <c r="AQ3792" s="6"/>
    </row>
    <row r="3793" spans="43:43" x14ac:dyDescent="0.25">
      <c r="AQ3793" s="6"/>
    </row>
    <row r="3794" spans="43:43" x14ac:dyDescent="0.25">
      <c r="AQ3794" s="6"/>
    </row>
    <row r="3795" spans="43:43" x14ac:dyDescent="0.25">
      <c r="AQ3795" s="6"/>
    </row>
    <row r="3796" spans="43:43" x14ac:dyDescent="0.25">
      <c r="AQ3796" s="6"/>
    </row>
    <row r="3797" spans="43:43" x14ac:dyDescent="0.25">
      <c r="AQ3797" s="6"/>
    </row>
    <row r="3798" spans="43:43" x14ac:dyDescent="0.25">
      <c r="AQ3798" s="6"/>
    </row>
    <row r="3799" spans="43:43" x14ac:dyDescent="0.25">
      <c r="AQ3799" s="6"/>
    </row>
    <row r="3800" spans="43:43" x14ac:dyDescent="0.25">
      <c r="AQ3800" s="6"/>
    </row>
    <row r="3801" spans="43:43" x14ac:dyDescent="0.25">
      <c r="AQ3801" s="6"/>
    </row>
    <row r="3802" spans="43:43" x14ac:dyDescent="0.25">
      <c r="AQ3802" s="6"/>
    </row>
    <row r="3803" spans="43:43" x14ac:dyDescent="0.25">
      <c r="AQ3803" s="6"/>
    </row>
    <row r="3804" spans="43:43" x14ac:dyDescent="0.25">
      <c r="AQ3804" s="6"/>
    </row>
    <row r="3805" spans="43:43" x14ac:dyDescent="0.25">
      <c r="AQ3805" s="6"/>
    </row>
    <row r="3806" spans="43:43" x14ac:dyDescent="0.25">
      <c r="AQ3806" s="6"/>
    </row>
    <row r="3807" spans="43:43" x14ac:dyDescent="0.25">
      <c r="AQ3807" s="6"/>
    </row>
    <row r="3808" spans="43:43" x14ac:dyDescent="0.25">
      <c r="AQ3808" s="6"/>
    </row>
    <row r="3809" spans="43:43" x14ac:dyDescent="0.25">
      <c r="AQ3809" s="6"/>
    </row>
    <row r="3810" spans="43:43" x14ac:dyDescent="0.25">
      <c r="AQ3810" s="6"/>
    </row>
    <row r="3811" spans="43:43" x14ac:dyDescent="0.25">
      <c r="AQ3811" s="6"/>
    </row>
    <row r="3812" spans="43:43" x14ac:dyDescent="0.25">
      <c r="AQ3812" s="6"/>
    </row>
    <row r="3813" spans="43:43" x14ac:dyDescent="0.25">
      <c r="AQ3813" s="6"/>
    </row>
    <row r="3814" spans="43:43" x14ac:dyDescent="0.25">
      <c r="AQ3814" s="6"/>
    </row>
    <row r="3815" spans="43:43" x14ac:dyDescent="0.25">
      <c r="AQ3815" s="6"/>
    </row>
    <row r="3816" spans="43:43" x14ac:dyDescent="0.25">
      <c r="AQ3816" s="6"/>
    </row>
    <row r="3817" spans="43:43" x14ac:dyDescent="0.25">
      <c r="AQ3817" s="6"/>
    </row>
    <row r="3818" spans="43:43" x14ac:dyDescent="0.25">
      <c r="AQ3818" s="6"/>
    </row>
    <row r="3819" spans="43:43" x14ac:dyDescent="0.25">
      <c r="AQ3819" s="6"/>
    </row>
    <row r="3820" spans="43:43" x14ac:dyDescent="0.25">
      <c r="AQ3820" s="6"/>
    </row>
    <row r="3821" spans="43:43" x14ac:dyDescent="0.25">
      <c r="AQ3821" s="6"/>
    </row>
    <row r="3822" spans="43:43" x14ac:dyDescent="0.25">
      <c r="AQ3822" s="6"/>
    </row>
    <row r="3823" spans="43:43" x14ac:dyDescent="0.25">
      <c r="AQ3823" s="6"/>
    </row>
    <row r="3824" spans="43:43" x14ac:dyDescent="0.25">
      <c r="AQ3824" s="6"/>
    </row>
    <row r="3825" spans="43:43" x14ac:dyDescent="0.25">
      <c r="AQ3825" s="6"/>
    </row>
    <row r="3826" spans="43:43" x14ac:dyDescent="0.25">
      <c r="AQ3826" s="6"/>
    </row>
    <row r="3827" spans="43:43" x14ac:dyDescent="0.25">
      <c r="AQ3827" s="6"/>
    </row>
    <row r="3828" spans="43:43" x14ac:dyDescent="0.25">
      <c r="AQ3828" s="6"/>
    </row>
    <row r="3829" spans="43:43" x14ac:dyDescent="0.25">
      <c r="AQ3829" s="6"/>
    </row>
    <row r="3830" spans="43:43" x14ac:dyDescent="0.25">
      <c r="AQ3830" s="6"/>
    </row>
    <row r="3831" spans="43:43" x14ac:dyDescent="0.25">
      <c r="AQ3831" s="6"/>
    </row>
    <row r="3832" spans="43:43" x14ac:dyDescent="0.25">
      <c r="AQ3832" s="6"/>
    </row>
    <row r="3833" spans="43:43" x14ac:dyDescent="0.25">
      <c r="AQ3833" s="6"/>
    </row>
    <row r="3834" spans="43:43" x14ac:dyDescent="0.25">
      <c r="AQ3834" s="6"/>
    </row>
    <row r="3835" spans="43:43" x14ac:dyDescent="0.25">
      <c r="AQ3835" s="6"/>
    </row>
    <row r="3836" spans="43:43" x14ac:dyDescent="0.25">
      <c r="AQ3836" s="6"/>
    </row>
    <row r="3837" spans="43:43" x14ac:dyDescent="0.25">
      <c r="AQ3837" s="6"/>
    </row>
    <row r="3838" spans="43:43" x14ac:dyDescent="0.25">
      <c r="AQ3838" s="6"/>
    </row>
    <row r="3839" spans="43:43" x14ac:dyDescent="0.25">
      <c r="AQ3839" s="6"/>
    </row>
    <row r="3840" spans="43:43" x14ac:dyDescent="0.25">
      <c r="AQ3840" s="6"/>
    </row>
    <row r="3841" spans="43:43" x14ac:dyDescent="0.25">
      <c r="AQ3841" s="6"/>
    </row>
    <row r="3842" spans="43:43" x14ac:dyDescent="0.25">
      <c r="AQ3842" s="6"/>
    </row>
    <row r="3843" spans="43:43" x14ac:dyDescent="0.25">
      <c r="AQ3843" s="6"/>
    </row>
    <row r="3844" spans="43:43" x14ac:dyDescent="0.25">
      <c r="AQ3844" s="6"/>
    </row>
    <row r="3845" spans="43:43" x14ac:dyDescent="0.25">
      <c r="AQ3845" s="6"/>
    </row>
    <row r="3846" spans="43:43" x14ac:dyDescent="0.25">
      <c r="AQ3846" s="6"/>
    </row>
    <row r="3847" spans="43:43" x14ac:dyDescent="0.25">
      <c r="AQ3847" s="6"/>
    </row>
    <row r="3848" spans="43:43" x14ac:dyDescent="0.25">
      <c r="AQ3848" s="6"/>
    </row>
    <row r="3849" spans="43:43" x14ac:dyDescent="0.25">
      <c r="AQ3849" s="6"/>
    </row>
    <row r="3850" spans="43:43" x14ac:dyDescent="0.25">
      <c r="AQ3850" s="6"/>
    </row>
    <row r="3851" spans="43:43" x14ac:dyDescent="0.25">
      <c r="AQ3851" s="6"/>
    </row>
    <row r="3852" spans="43:43" x14ac:dyDescent="0.25">
      <c r="AQ3852" s="6"/>
    </row>
    <row r="3853" spans="43:43" x14ac:dyDescent="0.25">
      <c r="AQ3853" s="6"/>
    </row>
    <row r="3854" spans="43:43" x14ac:dyDescent="0.25">
      <c r="AQ3854" s="6"/>
    </row>
    <row r="3855" spans="43:43" x14ac:dyDescent="0.25">
      <c r="AQ3855" s="6"/>
    </row>
    <row r="3856" spans="43:43" x14ac:dyDescent="0.25">
      <c r="AQ3856" s="6"/>
    </row>
    <row r="3857" spans="43:43" x14ac:dyDescent="0.25">
      <c r="AQ3857" s="6"/>
    </row>
    <row r="3858" spans="43:43" x14ac:dyDescent="0.25">
      <c r="AQ3858" s="6"/>
    </row>
    <row r="3859" spans="43:43" x14ac:dyDescent="0.25">
      <c r="AQ3859" s="6"/>
    </row>
    <row r="3860" spans="43:43" x14ac:dyDescent="0.25">
      <c r="AQ3860" s="6"/>
    </row>
    <row r="3861" spans="43:43" x14ac:dyDescent="0.25">
      <c r="AQ3861" s="6"/>
    </row>
    <row r="3862" spans="43:43" x14ac:dyDescent="0.25">
      <c r="AQ3862" s="6"/>
    </row>
    <row r="3863" spans="43:43" x14ac:dyDescent="0.25">
      <c r="AQ3863" s="6"/>
    </row>
    <row r="3864" spans="43:43" x14ac:dyDescent="0.25">
      <c r="AQ3864" s="6"/>
    </row>
    <row r="3865" spans="43:43" x14ac:dyDescent="0.25">
      <c r="AQ3865" s="6"/>
    </row>
    <row r="3866" spans="43:43" x14ac:dyDescent="0.25">
      <c r="AQ3866" s="6"/>
    </row>
    <row r="3867" spans="43:43" x14ac:dyDescent="0.25">
      <c r="AQ3867" s="6"/>
    </row>
    <row r="3868" spans="43:43" x14ac:dyDescent="0.25">
      <c r="AQ3868" s="6"/>
    </row>
    <row r="3869" spans="43:43" x14ac:dyDescent="0.25">
      <c r="AQ3869" s="6"/>
    </row>
    <row r="3870" spans="43:43" x14ac:dyDescent="0.25">
      <c r="AQ3870" s="6"/>
    </row>
    <row r="3871" spans="43:43" x14ac:dyDescent="0.25">
      <c r="AQ3871" s="6"/>
    </row>
    <row r="3872" spans="43:43" x14ac:dyDescent="0.25">
      <c r="AQ3872" s="6"/>
    </row>
    <row r="3873" spans="43:43" x14ac:dyDescent="0.25">
      <c r="AQ3873" s="6"/>
    </row>
    <row r="3874" spans="43:43" x14ac:dyDescent="0.25">
      <c r="AQ3874" s="6"/>
    </row>
    <row r="3875" spans="43:43" x14ac:dyDescent="0.25">
      <c r="AQ3875" s="6"/>
    </row>
    <row r="3876" spans="43:43" x14ac:dyDescent="0.25">
      <c r="AQ3876" s="6"/>
    </row>
    <row r="3877" spans="43:43" x14ac:dyDescent="0.25">
      <c r="AQ3877" s="6"/>
    </row>
    <row r="3878" spans="43:43" x14ac:dyDescent="0.25">
      <c r="AQ3878" s="6"/>
    </row>
    <row r="3879" spans="43:43" x14ac:dyDescent="0.25">
      <c r="AQ3879" s="6"/>
    </row>
    <row r="3880" spans="43:43" x14ac:dyDescent="0.25">
      <c r="AQ3880" s="6"/>
    </row>
    <row r="3881" spans="43:43" x14ac:dyDescent="0.25">
      <c r="AQ3881" s="6"/>
    </row>
    <row r="3882" spans="43:43" x14ac:dyDescent="0.25">
      <c r="AQ3882" s="6"/>
    </row>
    <row r="3883" spans="43:43" x14ac:dyDescent="0.25">
      <c r="AQ3883" s="6"/>
    </row>
    <row r="3884" spans="43:43" x14ac:dyDescent="0.25">
      <c r="AQ3884" s="6"/>
    </row>
    <row r="3885" spans="43:43" x14ac:dyDescent="0.25">
      <c r="AQ3885" s="6"/>
    </row>
    <row r="3886" spans="43:43" x14ac:dyDescent="0.25">
      <c r="AQ3886" s="6"/>
    </row>
    <row r="3887" spans="43:43" x14ac:dyDescent="0.25">
      <c r="AQ3887" s="6"/>
    </row>
    <row r="3888" spans="43:43" x14ac:dyDescent="0.25">
      <c r="AQ3888" s="6"/>
    </row>
    <row r="3889" spans="43:43" x14ac:dyDescent="0.25">
      <c r="AQ3889" s="6"/>
    </row>
    <row r="3890" spans="43:43" x14ac:dyDescent="0.25">
      <c r="AQ3890" s="6"/>
    </row>
    <row r="3891" spans="43:43" x14ac:dyDescent="0.25">
      <c r="AQ3891" s="6"/>
    </row>
    <row r="3892" spans="43:43" x14ac:dyDescent="0.25">
      <c r="AQ3892" s="6"/>
    </row>
    <row r="3893" spans="43:43" x14ac:dyDescent="0.25">
      <c r="AQ3893" s="6"/>
    </row>
    <row r="3894" spans="43:43" x14ac:dyDescent="0.25">
      <c r="AQ3894" s="6"/>
    </row>
    <row r="3895" spans="43:43" x14ac:dyDescent="0.25">
      <c r="AQ3895" s="6"/>
    </row>
    <row r="3896" spans="43:43" x14ac:dyDescent="0.25">
      <c r="AQ3896" s="6"/>
    </row>
    <row r="3897" spans="43:43" x14ac:dyDescent="0.25">
      <c r="AQ3897" s="6"/>
    </row>
    <row r="3898" spans="43:43" x14ac:dyDescent="0.25">
      <c r="AQ3898" s="6"/>
    </row>
    <row r="3899" spans="43:43" x14ac:dyDescent="0.25">
      <c r="AQ3899" s="6"/>
    </row>
    <row r="3900" spans="43:43" x14ac:dyDescent="0.25">
      <c r="AQ3900" s="6"/>
    </row>
    <row r="3901" spans="43:43" x14ac:dyDescent="0.25">
      <c r="AQ3901" s="6"/>
    </row>
    <row r="3902" spans="43:43" x14ac:dyDescent="0.25">
      <c r="AQ3902" s="6"/>
    </row>
    <row r="3903" spans="43:43" x14ac:dyDescent="0.25">
      <c r="AQ3903" s="6"/>
    </row>
    <row r="3904" spans="43:43" x14ac:dyDescent="0.25">
      <c r="AQ3904" s="6"/>
    </row>
    <row r="3905" spans="43:43" x14ac:dyDescent="0.25">
      <c r="AQ3905" s="6"/>
    </row>
    <row r="3906" spans="43:43" x14ac:dyDescent="0.25">
      <c r="AQ3906" s="6"/>
    </row>
    <row r="3907" spans="43:43" x14ac:dyDescent="0.25">
      <c r="AQ3907" s="6"/>
    </row>
    <row r="3908" spans="43:43" x14ac:dyDescent="0.25">
      <c r="AQ3908" s="6"/>
    </row>
    <row r="3909" spans="43:43" x14ac:dyDescent="0.25">
      <c r="AQ3909" s="6"/>
    </row>
    <row r="3910" spans="43:43" x14ac:dyDescent="0.25">
      <c r="AQ3910" s="6"/>
    </row>
    <row r="3911" spans="43:43" x14ac:dyDescent="0.25">
      <c r="AQ3911" s="6"/>
    </row>
    <row r="3912" spans="43:43" x14ac:dyDescent="0.25">
      <c r="AQ3912" s="6"/>
    </row>
    <row r="3913" spans="43:43" x14ac:dyDescent="0.25">
      <c r="AQ3913" s="6"/>
    </row>
    <row r="3914" spans="43:43" x14ac:dyDescent="0.25">
      <c r="AQ3914" s="6"/>
    </row>
    <row r="3915" spans="43:43" x14ac:dyDescent="0.25">
      <c r="AQ3915" s="6"/>
    </row>
    <row r="3916" spans="43:43" x14ac:dyDescent="0.25">
      <c r="AQ3916" s="6"/>
    </row>
    <row r="3917" spans="43:43" x14ac:dyDescent="0.25">
      <c r="AQ3917" s="6"/>
    </row>
    <row r="3918" spans="43:43" x14ac:dyDescent="0.25">
      <c r="AQ3918" s="6"/>
    </row>
    <row r="3919" spans="43:43" x14ac:dyDescent="0.25">
      <c r="AQ3919" s="6"/>
    </row>
    <row r="3920" spans="43:43" x14ac:dyDescent="0.25">
      <c r="AQ3920" s="6"/>
    </row>
    <row r="3921" spans="43:43" x14ac:dyDescent="0.25">
      <c r="AQ3921" s="6"/>
    </row>
    <row r="3922" spans="43:43" x14ac:dyDescent="0.25">
      <c r="AQ3922" s="6"/>
    </row>
    <row r="3923" spans="43:43" x14ac:dyDescent="0.25">
      <c r="AQ3923" s="6"/>
    </row>
    <row r="3924" spans="43:43" x14ac:dyDescent="0.25">
      <c r="AQ3924" s="6"/>
    </row>
    <row r="3925" spans="43:43" x14ac:dyDescent="0.25">
      <c r="AQ3925" s="6"/>
    </row>
    <row r="3926" spans="43:43" x14ac:dyDescent="0.25">
      <c r="AQ3926" s="6"/>
    </row>
    <row r="3927" spans="43:43" x14ac:dyDescent="0.25">
      <c r="AQ3927" s="6"/>
    </row>
    <row r="3928" spans="43:43" x14ac:dyDescent="0.25">
      <c r="AQ3928" s="6"/>
    </row>
    <row r="3929" spans="43:43" x14ac:dyDescent="0.25">
      <c r="AQ3929" s="6"/>
    </row>
    <row r="3930" spans="43:43" x14ac:dyDescent="0.25">
      <c r="AQ3930" s="6"/>
    </row>
    <row r="3931" spans="43:43" x14ac:dyDescent="0.25">
      <c r="AQ3931" s="6"/>
    </row>
    <row r="3932" spans="43:43" x14ac:dyDescent="0.25">
      <c r="AQ3932" s="6"/>
    </row>
    <row r="3933" spans="43:43" x14ac:dyDescent="0.25">
      <c r="AQ3933" s="6"/>
    </row>
    <row r="3934" spans="43:43" x14ac:dyDescent="0.25">
      <c r="AQ3934" s="6"/>
    </row>
    <row r="3935" spans="43:43" x14ac:dyDescent="0.25">
      <c r="AQ3935" s="6"/>
    </row>
    <row r="3936" spans="43:43" x14ac:dyDescent="0.25">
      <c r="AQ3936" s="6"/>
    </row>
    <row r="3937" spans="43:43" x14ac:dyDescent="0.25">
      <c r="AQ3937" s="6"/>
    </row>
    <row r="3938" spans="43:43" x14ac:dyDescent="0.25">
      <c r="AQ3938" s="6"/>
    </row>
    <row r="3939" spans="43:43" x14ac:dyDescent="0.25">
      <c r="AQ3939" s="6"/>
    </row>
    <row r="3940" spans="43:43" x14ac:dyDescent="0.25">
      <c r="AQ3940" s="6"/>
    </row>
    <row r="3941" spans="43:43" x14ac:dyDescent="0.25">
      <c r="AQ3941" s="6"/>
    </row>
    <row r="3942" spans="43:43" x14ac:dyDescent="0.25">
      <c r="AQ3942" s="6"/>
    </row>
    <row r="3943" spans="43:43" x14ac:dyDescent="0.25">
      <c r="AQ3943" s="6"/>
    </row>
    <row r="3944" spans="43:43" x14ac:dyDescent="0.25">
      <c r="AQ3944" s="6"/>
    </row>
    <row r="3945" spans="43:43" x14ac:dyDescent="0.25">
      <c r="AQ3945" s="6"/>
    </row>
    <row r="3946" spans="43:43" x14ac:dyDescent="0.25">
      <c r="AQ3946" s="6"/>
    </row>
    <row r="3947" spans="43:43" x14ac:dyDescent="0.25">
      <c r="AQ3947" s="6"/>
    </row>
    <row r="3948" spans="43:43" x14ac:dyDescent="0.25">
      <c r="AQ3948" s="6"/>
    </row>
    <row r="3949" spans="43:43" x14ac:dyDescent="0.25">
      <c r="AQ3949" s="6"/>
    </row>
    <row r="3950" spans="43:43" x14ac:dyDescent="0.25">
      <c r="AQ3950" s="6"/>
    </row>
    <row r="3951" spans="43:43" x14ac:dyDescent="0.25">
      <c r="AQ3951" s="6"/>
    </row>
    <row r="3952" spans="43:43" x14ac:dyDescent="0.25">
      <c r="AQ3952" s="6"/>
    </row>
    <row r="3953" spans="43:43" x14ac:dyDescent="0.25">
      <c r="AQ3953" s="6"/>
    </row>
    <row r="3954" spans="43:43" x14ac:dyDescent="0.25">
      <c r="AQ3954" s="6"/>
    </row>
    <row r="3955" spans="43:43" x14ac:dyDescent="0.25">
      <c r="AQ3955" s="6"/>
    </row>
    <row r="3956" spans="43:43" x14ac:dyDescent="0.25">
      <c r="AQ3956" s="6"/>
    </row>
    <row r="3957" spans="43:43" x14ac:dyDescent="0.25">
      <c r="AQ3957" s="6"/>
    </row>
    <row r="3958" spans="43:43" x14ac:dyDescent="0.25">
      <c r="AQ3958" s="6"/>
    </row>
    <row r="3959" spans="43:43" x14ac:dyDescent="0.25">
      <c r="AQ3959" s="6"/>
    </row>
    <row r="3960" spans="43:43" x14ac:dyDescent="0.25">
      <c r="AQ3960" s="6"/>
    </row>
    <row r="3961" spans="43:43" x14ac:dyDescent="0.25">
      <c r="AQ3961" s="6"/>
    </row>
    <row r="3962" spans="43:43" x14ac:dyDescent="0.25">
      <c r="AQ3962" s="6"/>
    </row>
    <row r="3963" spans="43:43" x14ac:dyDescent="0.25">
      <c r="AQ3963" s="6"/>
    </row>
    <row r="3964" spans="43:43" x14ac:dyDescent="0.25">
      <c r="AQ3964" s="6"/>
    </row>
    <row r="3965" spans="43:43" x14ac:dyDescent="0.25">
      <c r="AQ3965" s="6"/>
    </row>
    <row r="3966" spans="43:43" x14ac:dyDescent="0.25">
      <c r="AQ3966" s="6"/>
    </row>
    <row r="3967" spans="43:43" x14ac:dyDescent="0.25">
      <c r="AQ3967" s="6"/>
    </row>
    <row r="3968" spans="43:43" x14ac:dyDescent="0.25">
      <c r="AQ3968" s="6"/>
    </row>
    <row r="3969" spans="43:43" x14ac:dyDescent="0.25">
      <c r="AQ3969" s="6"/>
    </row>
    <row r="3970" spans="43:43" x14ac:dyDescent="0.25">
      <c r="AQ3970" s="6"/>
    </row>
    <row r="3971" spans="43:43" x14ac:dyDescent="0.25">
      <c r="AQ3971" s="6"/>
    </row>
    <row r="3972" spans="43:43" x14ac:dyDescent="0.25">
      <c r="AQ3972" s="6"/>
    </row>
    <row r="3973" spans="43:43" x14ac:dyDescent="0.25">
      <c r="AQ3973" s="6"/>
    </row>
    <row r="3974" spans="43:43" x14ac:dyDescent="0.25">
      <c r="AQ3974" s="6"/>
    </row>
    <row r="3975" spans="43:43" x14ac:dyDescent="0.25">
      <c r="AQ3975" s="6"/>
    </row>
    <row r="3976" spans="43:43" x14ac:dyDescent="0.25">
      <c r="AQ3976" s="6"/>
    </row>
    <row r="3977" spans="43:43" x14ac:dyDescent="0.25">
      <c r="AQ3977" s="6"/>
    </row>
    <row r="3978" spans="43:43" x14ac:dyDescent="0.25">
      <c r="AQ3978" s="6"/>
    </row>
    <row r="3979" spans="43:43" x14ac:dyDescent="0.25">
      <c r="AQ3979" s="6"/>
    </row>
    <row r="3980" spans="43:43" x14ac:dyDescent="0.25">
      <c r="AQ3980" s="6"/>
    </row>
    <row r="3981" spans="43:43" x14ac:dyDescent="0.25">
      <c r="AQ3981" s="6"/>
    </row>
    <row r="3982" spans="43:43" x14ac:dyDescent="0.25">
      <c r="AQ3982" s="6"/>
    </row>
    <row r="3983" spans="43:43" x14ac:dyDescent="0.25">
      <c r="AQ3983" s="6"/>
    </row>
    <row r="3984" spans="43:43" x14ac:dyDescent="0.25">
      <c r="AQ3984" s="6"/>
    </row>
    <row r="3985" spans="43:43" x14ac:dyDescent="0.25">
      <c r="AQ3985" s="6"/>
    </row>
    <row r="3986" spans="43:43" x14ac:dyDescent="0.25">
      <c r="AQ3986" s="6"/>
    </row>
    <row r="3987" spans="43:43" x14ac:dyDescent="0.25">
      <c r="AQ3987" s="6"/>
    </row>
    <row r="3988" spans="43:43" x14ac:dyDescent="0.25">
      <c r="AQ3988" s="6"/>
    </row>
    <row r="3989" spans="43:43" x14ac:dyDescent="0.25">
      <c r="AQ3989" s="6"/>
    </row>
    <row r="3990" spans="43:43" x14ac:dyDescent="0.25">
      <c r="AQ3990" s="6"/>
    </row>
    <row r="3991" spans="43:43" x14ac:dyDescent="0.25">
      <c r="AQ3991" s="6"/>
    </row>
    <row r="3992" spans="43:43" x14ac:dyDescent="0.25">
      <c r="AQ3992" s="6"/>
    </row>
    <row r="3993" spans="43:43" x14ac:dyDescent="0.25">
      <c r="AQ3993" s="6"/>
    </row>
    <row r="3994" spans="43:43" x14ac:dyDescent="0.25">
      <c r="AQ3994" s="6"/>
    </row>
    <row r="3995" spans="43:43" x14ac:dyDescent="0.25">
      <c r="AQ3995" s="6"/>
    </row>
    <row r="3996" spans="43:43" x14ac:dyDescent="0.25">
      <c r="AQ3996" s="6"/>
    </row>
    <row r="3997" spans="43:43" x14ac:dyDescent="0.25">
      <c r="AQ3997" s="6"/>
    </row>
    <row r="3998" spans="43:43" x14ac:dyDescent="0.25">
      <c r="AQ3998" s="6"/>
    </row>
    <row r="3999" spans="43:43" x14ac:dyDescent="0.25">
      <c r="AQ3999" s="6"/>
    </row>
    <row r="4000" spans="43:43" x14ac:dyDescent="0.25">
      <c r="AQ4000" s="6"/>
    </row>
    <row r="4001" spans="43:43" x14ac:dyDescent="0.25">
      <c r="AQ4001" s="6"/>
    </row>
    <row r="4002" spans="43:43" x14ac:dyDescent="0.25">
      <c r="AQ4002" s="6"/>
    </row>
    <row r="4003" spans="43:43" x14ac:dyDescent="0.25">
      <c r="AQ4003" s="6"/>
    </row>
    <row r="4004" spans="43:43" x14ac:dyDescent="0.25">
      <c r="AQ4004" s="6"/>
    </row>
    <row r="4005" spans="43:43" x14ac:dyDescent="0.25">
      <c r="AQ4005" s="6"/>
    </row>
    <row r="4006" spans="43:43" x14ac:dyDescent="0.25">
      <c r="AQ4006" s="6"/>
    </row>
    <row r="4007" spans="43:43" x14ac:dyDescent="0.25">
      <c r="AQ4007" s="6"/>
    </row>
    <row r="4008" spans="43:43" x14ac:dyDescent="0.25">
      <c r="AQ4008" s="6"/>
    </row>
    <row r="4009" spans="43:43" x14ac:dyDescent="0.25">
      <c r="AQ4009" s="6"/>
    </row>
    <row r="4010" spans="43:43" x14ac:dyDescent="0.25">
      <c r="AQ4010" s="6"/>
    </row>
    <row r="4011" spans="43:43" x14ac:dyDescent="0.25">
      <c r="AQ4011" s="6"/>
    </row>
    <row r="4012" spans="43:43" x14ac:dyDescent="0.25">
      <c r="AQ4012" s="6"/>
    </row>
    <row r="4013" spans="43:43" x14ac:dyDescent="0.25">
      <c r="AQ4013" s="6"/>
    </row>
    <row r="4014" spans="43:43" x14ac:dyDescent="0.25">
      <c r="AQ4014" s="6"/>
    </row>
    <row r="4015" spans="43:43" x14ac:dyDescent="0.25">
      <c r="AQ4015" s="6"/>
    </row>
    <row r="4016" spans="43:43" x14ac:dyDescent="0.25">
      <c r="AQ4016" s="6"/>
    </row>
    <row r="4017" spans="43:43" x14ac:dyDescent="0.25">
      <c r="AQ4017" s="6"/>
    </row>
    <row r="4018" spans="43:43" x14ac:dyDescent="0.25">
      <c r="AQ4018" s="6"/>
    </row>
    <row r="4019" spans="43:43" x14ac:dyDescent="0.25">
      <c r="AQ4019" s="6"/>
    </row>
    <row r="4020" spans="43:43" x14ac:dyDescent="0.25">
      <c r="AQ4020" s="6"/>
    </row>
    <row r="4021" spans="43:43" x14ac:dyDescent="0.25">
      <c r="AQ4021" s="6"/>
    </row>
    <row r="4022" spans="43:43" x14ac:dyDescent="0.25">
      <c r="AQ4022" s="6"/>
    </row>
    <row r="4023" spans="43:43" x14ac:dyDescent="0.25">
      <c r="AQ4023" s="6"/>
    </row>
    <row r="4024" spans="43:43" x14ac:dyDescent="0.25">
      <c r="AQ4024" s="6"/>
    </row>
    <row r="4025" spans="43:43" x14ac:dyDescent="0.25">
      <c r="AQ4025" s="6"/>
    </row>
    <row r="4026" spans="43:43" x14ac:dyDescent="0.25">
      <c r="AQ4026" s="6"/>
    </row>
    <row r="4027" spans="43:43" x14ac:dyDescent="0.25">
      <c r="AQ4027" s="6"/>
    </row>
    <row r="4028" spans="43:43" x14ac:dyDescent="0.25">
      <c r="AQ4028" s="6"/>
    </row>
    <row r="4029" spans="43:43" x14ac:dyDescent="0.25">
      <c r="AQ4029" s="6"/>
    </row>
    <row r="4030" spans="43:43" x14ac:dyDescent="0.25">
      <c r="AQ4030" s="6"/>
    </row>
    <row r="4031" spans="43:43" x14ac:dyDescent="0.25">
      <c r="AQ4031" s="6"/>
    </row>
    <row r="4032" spans="43:43" x14ac:dyDescent="0.25">
      <c r="AQ4032" s="6"/>
    </row>
    <row r="4033" spans="43:43" x14ac:dyDescent="0.25">
      <c r="AQ4033" s="6"/>
    </row>
    <row r="4034" spans="43:43" x14ac:dyDescent="0.25">
      <c r="AQ4034" s="6"/>
    </row>
    <row r="4035" spans="43:43" x14ac:dyDescent="0.25">
      <c r="AQ4035" s="6"/>
    </row>
    <row r="4036" spans="43:43" x14ac:dyDescent="0.25">
      <c r="AQ4036" s="6"/>
    </row>
    <row r="4037" spans="43:43" x14ac:dyDescent="0.25">
      <c r="AQ4037" s="6"/>
    </row>
    <row r="4038" spans="43:43" x14ac:dyDescent="0.25">
      <c r="AQ4038" s="6"/>
    </row>
    <row r="4039" spans="43:43" x14ac:dyDescent="0.25">
      <c r="AQ4039" s="6"/>
    </row>
    <row r="4040" spans="43:43" x14ac:dyDescent="0.25">
      <c r="AQ4040" s="6"/>
    </row>
    <row r="4041" spans="43:43" x14ac:dyDescent="0.25">
      <c r="AQ4041" s="6"/>
    </row>
    <row r="4042" spans="43:43" x14ac:dyDescent="0.25">
      <c r="AQ4042" s="6"/>
    </row>
    <row r="4043" spans="43:43" x14ac:dyDescent="0.25">
      <c r="AQ4043" s="6"/>
    </row>
    <row r="4044" spans="43:43" x14ac:dyDescent="0.25">
      <c r="AQ4044" s="6"/>
    </row>
    <row r="4045" spans="43:43" x14ac:dyDescent="0.25">
      <c r="AQ4045" s="6"/>
    </row>
    <row r="4046" spans="43:43" x14ac:dyDescent="0.25">
      <c r="AQ4046" s="6"/>
    </row>
    <row r="4047" spans="43:43" x14ac:dyDescent="0.25">
      <c r="AQ4047" s="6"/>
    </row>
    <row r="4048" spans="43:43" x14ac:dyDescent="0.25">
      <c r="AQ4048" s="6"/>
    </row>
    <row r="4049" spans="43:43" x14ac:dyDescent="0.25">
      <c r="AQ4049" s="6"/>
    </row>
    <row r="4050" spans="43:43" x14ac:dyDescent="0.25">
      <c r="AQ4050" s="6"/>
    </row>
    <row r="4051" spans="43:43" x14ac:dyDescent="0.25">
      <c r="AQ4051" s="6"/>
    </row>
    <row r="4052" spans="43:43" x14ac:dyDescent="0.25">
      <c r="AQ4052" s="6"/>
    </row>
    <row r="4053" spans="43:43" x14ac:dyDescent="0.25">
      <c r="AQ4053" s="6"/>
    </row>
    <row r="4054" spans="43:43" x14ac:dyDescent="0.25">
      <c r="AQ4054" s="6"/>
    </row>
    <row r="4055" spans="43:43" x14ac:dyDescent="0.25">
      <c r="AQ4055" s="6"/>
    </row>
    <row r="4056" spans="43:43" x14ac:dyDescent="0.25">
      <c r="AQ4056" s="6"/>
    </row>
    <row r="4057" spans="43:43" x14ac:dyDescent="0.25">
      <c r="AQ4057" s="6"/>
    </row>
    <row r="4058" spans="43:43" x14ac:dyDescent="0.25">
      <c r="AQ4058" s="6"/>
    </row>
    <row r="4059" spans="43:43" x14ac:dyDescent="0.25">
      <c r="AQ4059" s="6"/>
    </row>
    <row r="4060" spans="43:43" x14ac:dyDescent="0.25">
      <c r="AQ4060" s="6"/>
    </row>
    <row r="4061" spans="43:43" x14ac:dyDescent="0.25">
      <c r="AQ4061" s="6"/>
    </row>
    <row r="4062" spans="43:43" x14ac:dyDescent="0.25">
      <c r="AQ4062" s="6"/>
    </row>
    <row r="4063" spans="43:43" x14ac:dyDescent="0.25">
      <c r="AQ4063" s="6"/>
    </row>
    <row r="4064" spans="43:43" x14ac:dyDescent="0.25">
      <c r="AQ4064" s="6"/>
    </row>
    <row r="4065" spans="43:43" x14ac:dyDescent="0.25">
      <c r="AQ4065" s="6"/>
    </row>
    <row r="4066" spans="43:43" x14ac:dyDescent="0.25">
      <c r="AQ4066" s="6"/>
    </row>
    <row r="4067" spans="43:43" x14ac:dyDescent="0.25">
      <c r="AQ4067" s="6"/>
    </row>
    <row r="4068" spans="43:43" x14ac:dyDescent="0.25">
      <c r="AQ4068" s="6"/>
    </row>
    <row r="4069" spans="43:43" x14ac:dyDescent="0.25">
      <c r="AQ4069" s="6"/>
    </row>
    <row r="4070" spans="43:43" x14ac:dyDescent="0.25">
      <c r="AQ4070" s="6"/>
    </row>
    <row r="4071" spans="43:43" x14ac:dyDescent="0.25">
      <c r="AQ4071" s="6"/>
    </row>
    <row r="4072" spans="43:43" x14ac:dyDescent="0.25">
      <c r="AQ4072" s="6"/>
    </row>
    <row r="4073" spans="43:43" x14ac:dyDescent="0.25">
      <c r="AQ4073" s="6"/>
    </row>
    <row r="4074" spans="43:43" x14ac:dyDescent="0.25">
      <c r="AQ4074" s="6"/>
    </row>
    <row r="4075" spans="43:43" x14ac:dyDescent="0.25">
      <c r="AQ4075" s="6"/>
    </row>
    <row r="4076" spans="43:43" x14ac:dyDescent="0.25">
      <c r="AQ4076" s="6"/>
    </row>
    <row r="4077" spans="43:43" x14ac:dyDescent="0.25">
      <c r="AQ4077" s="6"/>
    </row>
    <row r="4078" spans="43:43" x14ac:dyDescent="0.25">
      <c r="AQ4078" s="6"/>
    </row>
    <row r="4079" spans="43:43" x14ac:dyDescent="0.25">
      <c r="AQ4079" s="6"/>
    </row>
    <row r="4080" spans="43:43" x14ac:dyDescent="0.25">
      <c r="AQ4080" s="6"/>
    </row>
    <row r="4081" spans="43:43" x14ac:dyDescent="0.25">
      <c r="AQ4081" s="6"/>
    </row>
    <row r="4082" spans="43:43" x14ac:dyDescent="0.25">
      <c r="AQ4082" s="6"/>
    </row>
    <row r="4083" spans="43:43" x14ac:dyDescent="0.25">
      <c r="AQ4083" s="6"/>
    </row>
    <row r="4084" spans="43:43" x14ac:dyDescent="0.25">
      <c r="AQ4084" s="6"/>
    </row>
    <row r="4085" spans="43:43" x14ac:dyDescent="0.25">
      <c r="AQ4085" s="6"/>
    </row>
    <row r="4086" spans="43:43" x14ac:dyDescent="0.25">
      <c r="AQ4086" s="6"/>
    </row>
    <row r="4087" spans="43:43" x14ac:dyDescent="0.25">
      <c r="AQ4087" s="6"/>
    </row>
    <row r="4088" spans="43:43" x14ac:dyDescent="0.25">
      <c r="AQ4088" s="6"/>
    </row>
    <row r="4089" spans="43:43" x14ac:dyDescent="0.25">
      <c r="AQ4089" s="6"/>
    </row>
    <row r="4090" spans="43:43" x14ac:dyDescent="0.25">
      <c r="AQ4090" s="6"/>
    </row>
    <row r="4091" spans="43:43" x14ac:dyDescent="0.25">
      <c r="AQ4091" s="6"/>
    </row>
    <row r="4092" spans="43:43" x14ac:dyDescent="0.25">
      <c r="AQ4092" s="6"/>
    </row>
    <row r="4093" spans="43:43" x14ac:dyDescent="0.25">
      <c r="AQ4093" s="6"/>
    </row>
    <row r="4094" spans="43:43" x14ac:dyDescent="0.25">
      <c r="AQ4094" s="6"/>
    </row>
    <row r="4095" spans="43:43" x14ac:dyDescent="0.25">
      <c r="AQ4095" s="6"/>
    </row>
    <row r="4096" spans="43:43" x14ac:dyDescent="0.25">
      <c r="AQ4096" s="6"/>
    </row>
    <row r="4097" spans="43:43" x14ac:dyDescent="0.25">
      <c r="AQ4097" s="6"/>
    </row>
    <row r="4098" spans="43:43" x14ac:dyDescent="0.25">
      <c r="AQ4098" s="6"/>
    </row>
    <row r="4099" spans="43:43" x14ac:dyDescent="0.25">
      <c r="AQ4099" s="6"/>
    </row>
    <row r="4100" spans="43:43" x14ac:dyDescent="0.25">
      <c r="AQ4100" s="6"/>
    </row>
    <row r="4101" spans="43:43" x14ac:dyDescent="0.25">
      <c r="AQ4101" s="6"/>
    </row>
    <row r="4102" spans="43:43" x14ac:dyDescent="0.25">
      <c r="AQ4102" s="6"/>
    </row>
    <row r="4103" spans="43:43" x14ac:dyDescent="0.25">
      <c r="AQ4103" s="6"/>
    </row>
    <row r="4104" spans="43:43" x14ac:dyDescent="0.25">
      <c r="AQ4104" s="6"/>
    </row>
    <row r="4105" spans="43:43" x14ac:dyDescent="0.25">
      <c r="AQ4105" s="6"/>
    </row>
    <row r="4106" spans="43:43" x14ac:dyDescent="0.25">
      <c r="AQ4106" s="6"/>
    </row>
    <row r="4107" spans="43:43" x14ac:dyDescent="0.25">
      <c r="AQ4107" s="6"/>
    </row>
    <row r="4108" spans="43:43" x14ac:dyDescent="0.25">
      <c r="AQ4108" s="6"/>
    </row>
    <row r="4109" spans="43:43" x14ac:dyDescent="0.25">
      <c r="AQ4109" s="6"/>
    </row>
    <row r="4110" spans="43:43" x14ac:dyDescent="0.25">
      <c r="AQ4110" s="6"/>
    </row>
    <row r="4111" spans="43:43" x14ac:dyDescent="0.25">
      <c r="AQ4111" s="6"/>
    </row>
    <row r="4112" spans="43:43" x14ac:dyDescent="0.25">
      <c r="AQ4112" s="6"/>
    </row>
    <row r="4113" spans="43:43" x14ac:dyDescent="0.25">
      <c r="AQ4113" s="6"/>
    </row>
    <row r="4114" spans="43:43" x14ac:dyDescent="0.25">
      <c r="AQ4114" s="6"/>
    </row>
    <row r="4115" spans="43:43" x14ac:dyDescent="0.25">
      <c r="AQ4115" s="6"/>
    </row>
    <row r="4116" spans="43:43" x14ac:dyDescent="0.25">
      <c r="AQ4116" s="6"/>
    </row>
    <row r="4117" spans="43:43" x14ac:dyDescent="0.25">
      <c r="AQ4117" s="6"/>
    </row>
    <row r="4118" spans="43:43" x14ac:dyDescent="0.25">
      <c r="AQ4118" s="6"/>
    </row>
    <row r="4119" spans="43:43" x14ac:dyDescent="0.25">
      <c r="AQ4119" s="6"/>
    </row>
    <row r="4120" spans="43:43" x14ac:dyDescent="0.25">
      <c r="AQ4120" s="6"/>
    </row>
    <row r="4121" spans="43:43" x14ac:dyDescent="0.25">
      <c r="AQ4121" s="6"/>
    </row>
    <row r="4122" spans="43:43" x14ac:dyDescent="0.25">
      <c r="AQ4122" s="6"/>
    </row>
    <row r="4123" spans="43:43" x14ac:dyDescent="0.25">
      <c r="AQ4123" s="6"/>
    </row>
    <row r="4124" spans="43:43" x14ac:dyDescent="0.25">
      <c r="AQ4124" s="6"/>
    </row>
    <row r="4125" spans="43:43" x14ac:dyDescent="0.25">
      <c r="AQ4125" s="6"/>
    </row>
    <row r="4126" spans="43:43" x14ac:dyDescent="0.25">
      <c r="AQ4126" s="6"/>
    </row>
    <row r="4127" spans="43:43" x14ac:dyDescent="0.25">
      <c r="AQ4127" s="6"/>
    </row>
    <row r="4128" spans="43:43" x14ac:dyDescent="0.25">
      <c r="AQ4128" s="6"/>
    </row>
    <row r="4129" spans="43:43" x14ac:dyDescent="0.25">
      <c r="AQ4129" s="6"/>
    </row>
    <row r="4130" spans="43:43" x14ac:dyDescent="0.25">
      <c r="AQ4130" s="6"/>
    </row>
    <row r="4131" spans="43:43" x14ac:dyDescent="0.25">
      <c r="AQ4131" s="6"/>
    </row>
    <row r="4132" spans="43:43" x14ac:dyDescent="0.25">
      <c r="AQ4132" s="6"/>
    </row>
    <row r="4133" spans="43:43" x14ac:dyDescent="0.25">
      <c r="AQ4133" s="6"/>
    </row>
    <row r="4134" spans="43:43" x14ac:dyDescent="0.25">
      <c r="AQ4134" s="6"/>
    </row>
    <row r="4135" spans="43:43" x14ac:dyDescent="0.25">
      <c r="AQ4135" s="6"/>
    </row>
    <row r="4136" spans="43:43" x14ac:dyDescent="0.25">
      <c r="AQ4136" s="6"/>
    </row>
    <row r="4137" spans="43:43" x14ac:dyDescent="0.25">
      <c r="AQ4137" s="6"/>
    </row>
    <row r="4138" spans="43:43" x14ac:dyDescent="0.25">
      <c r="AQ4138" s="6"/>
    </row>
    <row r="4139" spans="43:43" x14ac:dyDescent="0.25">
      <c r="AQ4139" s="6"/>
    </row>
    <row r="4140" spans="43:43" x14ac:dyDescent="0.25">
      <c r="AQ4140" s="6"/>
    </row>
    <row r="4141" spans="43:43" x14ac:dyDescent="0.25">
      <c r="AQ4141" s="6"/>
    </row>
    <row r="4142" spans="43:43" x14ac:dyDescent="0.25">
      <c r="AQ4142" s="6"/>
    </row>
    <row r="4143" spans="43:43" x14ac:dyDescent="0.25">
      <c r="AQ4143" s="6"/>
    </row>
    <row r="4144" spans="43:43" x14ac:dyDescent="0.25">
      <c r="AQ4144" s="6"/>
    </row>
    <row r="4145" spans="43:43" x14ac:dyDescent="0.25">
      <c r="AQ4145" s="6"/>
    </row>
    <row r="4146" spans="43:43" x14ac:dyDescent="0.25">
      <c r="AQ4146" s="6"/>
    </row>
    <row r="4147" spans="43:43" x14ac:dyDescent="0.25">
      <c r="AQ4147" s="6"/>
    </row>
    <row r="4148" spans="43:43" x14ac:dyDescent="0.25">
      <c r="AQ4148" s="6"/>
    </row>
    <row r="4149" spans="43:43" x14ac:dyDescent="0.25">
      <c r="AQ4149" s="6"/>
    </row>
    <row r="4150" spans="43:43" x14ac:dyDescent="0.25">
      <c r="AQ4150" s="6"/>
    </row>
    <row r="4151" spans="43:43" x14ac:dyDescent="0.25">
      <c r="AQ4151" s="6"/>
    </row>
    <row r="4152" spans="43:43" x14ac:dyDescent="0.25">
      <c r="AQ4152" s="6"/>
    </row>
    <row r="4153" spans="43:43" x14ac:dyDescent="0.25">
      <c r="AQ4153" s="6"/>
    </row>
    <row r="4154" spans="43:43" x14ac:dyDescent="0.25">
      <c r="AQ4154" s="6"/>
    </row>
    <row r="4155" spans="43:43" x14ac:dyDescent="0.25">
      <c r="AQ4155" s="6"/>
    </row>
    <row r="4156" spans="43:43" x14ac:dyDescent="0.25">
      <c r="AQ4156" s="6"/>
    </row>
    <row r="4157" spans="43:43" x14ac:dyDescent="0.25">
      <c r="AQ4157" s="6"/>
    </row>
    <row r="4158" spans="43:43" x14ac:dyDescent="0.25">
      <c r="AQ4158" s="6"/>
    </row>
    <row r="4159" spans="43:43" x14ac:dyDescent="0.25">
      <c r="AQ4159" s="6"/>
    </row>
    <row r="4160" spans="43:43" x14ac:dyDescent="0.25">
      <c r="AQ4160" s="6"/>
    </row>
    <row r="4161" spans="43:43" x14ac:dyDescent="0.25">
      <c r="AQ4161" s="6"/>
    </row>
    <row r="4162" spans="43:43" x14ac:dyDescent="0.25">
      <c r="AQ4162" s="6"/>
    </row>
    <row r="4163" spans="43:43" x14ac:dyDescent="0.25">
      <c r="AQ4163" s="6"/>
    </row>
    <row r="4164" spans="43:43" x14ac:dyDescent="0.25">
      <c r="AQ4164" s="6"/>
    </row>
    <row r="4165" spans="43:43" x14ac:dyDescent="0.25">
      <c r="AQ4165" s="6"/>
    </row>
    <row r="4166" spans="43:43" x14ac:dyDescent="0.25">
      <c r="AQ4166" s="6"/>
    </row>
    <row r="4167" spans="43:43" x14ac:dyDescent="0.25">
      <c r="AQ4167" s="6"/>
    </row>
    <row r="4168" spans="43:43" x14ac:dyDescent="0.25">
      <c r="AQ4168" s="6"/>
    </row>
    <row r="4169" spans="43:43" x14ac:dyDescent="0.25">
      <c r="AQ4169" s="6"/>
    </row>
    <row r="4170" spans="43:43" x14ac:dyDescent="0.25">
      <c r="AQ4170" s="6"/>
    </row>
    <row r="4171" spans="43:43" x14ac:dyDescent="0.25">
      <c r="AQ4171" s="6"/>
    </row>
    <row r="4172" spans="43:43" x14ac:dyDescent="0.25">
      <c r="AQ4172" s="6"/>
    </row>
    <row r="4173" spans="43:43" x14ac:dyDescent="0.25">
      <c r="AQ4173" s="6"/>
    </row>
    <row r="4174" spans="43:43" x14ac:dyDescent="0.25">
      <c r="AQ4174" s="6"/>
    </row>
    <row r="4175" spans="43:43" x14ac:dyDescent="0.25">
      <c r="AQ4175" s="6"/>
    </row>
    <row r="4176" spans="43:43" x14ac:dyDescent="0.25">
      <c r="AQ4176" s="6"/>
    </row>
    <row r="4177" spans="43:43" x14ac:dyDescent="0.25">
      <c r="AQ4177" s="6"/>
    </row>
    <row r="4178" spans="43:43" x14ac:dyDescent="0.25">
      <c r="AQ4178" s="6"/>
    </row>
    <row r="4179" spans="43:43" x14ac:dyDescent="0.25">
      <c r="AQ4179" s="6"/>
    </row>
    <row r="4180" spans="43:43" x14ac:dyDescent="0.25">
      <c r="AQ4180" s="6"/>
    </row>
    <row r="4181" spans="43:43" x14ac:dyDescent="0.25">
      <c r="AQ4181" s="6"/>
    </row>
    <row r="4182" spans="43:43" x14ac:dyDescent="0.25">
      <c r="AQ4182" s="6"/>
    </row>
    <row r="4183" spans="43:43" x14ac:dyDescent="0.25">
      <c r="AQ4183" s="6"/>
    </row>
    <row r="4184" spans="43:43" x14ac:dyDescent="0.25">
      <c r="AQ4184" s="6"/>
    </row>
    <row r="4185" spans="43:43" x14ac:dyDescent="0.25">
      <c r="AQ4185" s="6"/>
    </row>
    <row r="4186" spans="43:43" x14ac:dyDescent="0.25">
      <c r="AQ4186" s="6"/>
    </row>
    <row r="4187" spans="43:43" x14ac:dyDescent="0.25">
      <c r="AQ4187" s="6"/>
    </row>
    <row r="4188" spans="43:43" x14ac:dyDescent="0.25">
      <c r="AQ4188" s="6"/>
    </row>
    <row r="4189" spans="43:43" x14ac:dyDescent="0.25">
      <c r="AQ4189" s="6"/>
    </row>
    <row r="4190" spans="43:43" x14ac:dyDescent="0.25">
      <c r="AQ4190" s="6"/>
    </row>
    <row r="4191" spans="43:43" x14ac:dyDescent="0.25">
      <c r="AQ4191" s="6"/>
    </row>
    <row r="4192" spans="43:43" x14ac:dyDescent="0.25">
      <c r="AQ4192" s="6"/>
    </row>
    <row r="4193" spans="43:43" x14ac:dyDescent="0.25">
      <c r="AQ4193" s="6"/>
    </row>
    <row r="4194" spans="43:43" x14ac:dyDescent="0.25">
      <c r="AQ4194" s="6"/>
    </row>
    <row r="4195" spans="43:43" x14ac:dyDescent="0.25">
      <c r="AQ4195" s="6"/>
    </row>
    <row r="4196" spans="43:43" x14ac:dyDescent="0.25">
      <c r="AQ4196" s="6"/>
    </row>
    <row r="4197" spans="43:43" x14ac:dyDescent="0.25">
      <c r="AQ4197" s="6"/>
    </row>
    <row r="4198" spans="43:43" x14ac:dyDescent="0.25">
      <c r="AQ4198" s="6"/>
    </row>
    <row r="4199" spans="43:43" x14ac:dyDescent="0.25">
      <c r="AQ4199" s="6"/>
    </row>
    <row r="4200" spans="43:43" x14ac:dyDescent="0.25">
      <c r="AQ4200" s="6"/>
    </row>
    <row r="4201" spans="43:43" x14ac:dyDescent="0.25">
      <c r="AQ4201" s="6"/>
    </row>
    <row r="4202" spans="43:43" x14ac:dyDescent="0.25">
      <c r="AQ4202" s="6"/>
    </row>
    <row r="4203" spans="43:43" x14ac:dyDescent="0.25">
      <c r="AQ4203" s="6"/>
    </row>
    <row r="4204" spans="43:43" x14ac:dyDescent="0.25">
      <c r="AQ4204" s="6"/>
    </row>
    <row r="4205" spans="43:43" x14ac:dyDescent="0.25">
      <c r="AQ4205" s="6"/>
    </row>
    <row r="4206" spans="43:43" x14ac:dyDescent="0.25">
      <c r="AQ4206" s="6"/>
    </row>
    <row r="4207" spans="43:43" x14ac:dyDescent="0.25">
      <c r="AQ4207" s="6"/>
    </row>
    <row r="4208" spans="43:43" x14ac:dyDescent="0.25">
      <c r="AQ4208" s="6"/>
    </row>
    <row r="4209" spans="43:43" x14ac:dyDescent="0.25">
      <c r="AQ4209" s="6"/>
    </row>
    <row r="4210" spans="43:43" x14ac:dyDescent="0.25">
      <c r="AQ4210" s="6"/>
    </row>
    <row r="4211" spans="43:43" x14ac:dyDescent="0.25">
      <c r="AQ4211" s="6"/>
    </row>
    <row r="4212" spans="43:43" x14ac:dyDescent="0.25">
      <c r="AQ4212" s="6"/>
    </row>
    <row r="4213" spans="43:43" x14ac:dyDescent="0.25">
      <c r="AQ4213" s="6"/>
    </row>
    <row r="4214" spans="43:43" x14ac:dyDescent="0.25">
      <c r="AQ4214" s="6"/>
    </row>
    <row r="4215" spans="43:43" x14ac:dyDescent="0.25">
      <c r="AQ4215" s="6"/>
    </row>
    <row r="4216" spans="43:43" x14ac:dyDescent="0.25">
      <c r="AQ4216" s="6"/>
    </row>
    <row r="4217" spans="43:43" x14ac:dyDescent="0.25">
      <c r="AQ4217" s="6"/>
    </row>
    <row r="4218" spans="43:43" x14ac:dyDescent="0.25">
      <c r="AQ4218" s="6"/>
    </row>
    <row r="4219" spans="43:43" x14ac:dyDescent="0.25">
      <c r="AQ4219" s="6"/>
    </row>
    <row r="4220" spans="43:43" x14ac:dyDescent="0.25">
      <c r="AQ4220" s="6"/>
    </row>
    <row r="4221" spans="43:43" x14ac:dyDescent="0.25">
      <c r="AQ4221" s="6"/>
    </row>
    <row r="4222" spans="43:43" x14ac:dyDescent="0.25">
      <c r="AQ4222" s="6"/>
    </row>
    <row r="4223" spans="43:43" x14ac:dyDescent="0.25">
      <c r="AQ4223" s="6"/>
    </row>
    <row r="4224" spans="43:43" x14ac:dyDescent="0.25">
      <c r="AQ4224" s="6"/>
    </row>
    <row r="4225" spans="43:43" x14ac:dyDescent="0.25">
      <c r="AQ4225" s="6"/>
    </row>
    <row r="4226" spans="43:43" x14ac:dyDescent="0.25">
      <c r="AQ4226" s="6"/>
    </row>
    <row r="4227" spans="43:43" x14ac:dyDescent="0.25">
      <c r="AQ4227" s="6"/>
    </row>
    <row r="4228" spans="43:43" x14ac:dyDescent="0.25">
      <c r="AQ4228" s="6"/>
    </row>
    <row r="4229" spans="43:43" x14ac:dyDescent="0.25">
      <c r="AQ4229" s="6"/>
    </row>
    <row r="4230" spans="43:43" x14ac:dyDescent="0.25">
      <c r="AQ4230" s="6"/>
    </row>
    <row r="4231" spans="43:43" x14ac:dyDescent="0.25">
      <c r="AQ4231" s="6"/>
    </row>
    <row r="4232" spans="43:43" x14ac:dyDescent="0.25">
      <c r="AQ4232" s="6"/>
    </row>
    <row r="4233" spans="43:43" x14ac:dyDescent="0.25">
      <c r="AQ4233" s="6"/>
    </row>
    <row r="4234" spans="43:43" x14ac:dyDescent="0.25">
      <c r="AQ4234" s="6"/>
    </row>
    <row r="4235" spans="43:43" x14ac:dyDescent="0.25">
      <c r="AQ4235" s="6"/>
    </row>
    <row r="4236" spans="43:43" x14ac:dyDescent="0.25">
      <c r="AQ4236" s="6"/>
    </row>
    <row r="4237" spans="43:43" x14ac:dyDescent="0.25">
      <c r="AQ4237" s="6"/>
    </row>
    <row r="4238" spans="43:43" x14ac:dyDescent="0.25">
      <c r="AQ4238" s="6"/>
    </row>
    <row r="4239" spans="43:43" x14ac:dyDescent="0.25">
      <c r="AQ4239" s="6"/>
    </row>
    <row r="4240" spans="43:43" x14ac:dyDescent="0.25">
      <c r="AQ4240" s="6"/>
    </row>
    <row r="4241" spans="43:43" x14ac:dyDescent="0.25">
      <c r="AQ4241" s="6"/>
    </row>
    <row r="4242" spans="43:43" x14ac:dyDescent="0.25">
      <c r="AQ4242" s="6"/>
    </row>
    <row r="4243" spans="43:43" x14ac:dyDescent="0.25">
      <c r="AQ4243" s="6"/>
    </row>
    <row r="4244" spans="43:43" x14ac:dyDescent="0.25">
      <c r="AQ4244" s="6"/>
    </row>
    <row r="4245" spans="43:43" x14ac:dyDescent="0.25">
      <c r="AQ4245" s="6"/>
    </row>
    <row r="4246" spans="43:43" x14ac:dyDescent="0.25">
      <c r="AQ4246" s="6"/>
    </row>
    <row r="4247" spans="43:43" x14ac:dyDescent="0.25">
      <c r="AQ4247" s="6"/>
    </row>
    <row r="4248" spans="43:43" x14ac:dyDescent="0.25">
      <c r="AQ4248" s="6"/>
    </row>
    <row r="4249" spans="43:43" x14ac:dyDescent="0.25">
      <c r="AQ4249" s="6"/>
    </row>
    <row r="4250" spans="43:43" x14ac:dyDescent="0.25">
      <c r="AQ4250" s="6"/>
    </row>
    <row r="4251" spans="43:43" x14ac:dyDescent="0.25">
      <c r="AQ4251" s="6"/>
    </row>
    <row r="4252" spans="43:43" x14ac:dyDescent="0.25">
      <c r="AQ4252" s="6"/>
    </row>
    <row r="4253" spans="43:43" x14ac:dyDescent="0.25">
      <c r="AQ4253" s="6"/>
    </row>
    <row r="4254" spans="43:43" x14ac:dyDescent="0.25">
      <c r="AQ4254" s="6"/>
    </row>
    <row r="4255" spans="43:43" x14ac:dyDescent="0.25">
      <c r="AQ4255" s="6"/>
    </row>
    <row r="4256" spans="43:43" x14ac:dyDescent="0.25">
      <c r="AQ4256" s="6"/>
    </row>
    <row r="4257" spans="43:43" x14ac:dyDescent="0.25">
      <c r="AQ4257" s="6"/>
    </row>
    <row r="4258" spans="43:43" x14ac:dyDescent="0.25">
      <c r="AQ4258" s="6"/>
    </row>
    <row r="4259" spans="43:43" x14ac:dyDescent="0.25">
      <c r="AQ4259" s="6"/>
    </row>
    <row r="4260" spans="43:43" x14ac:dyDescent="0.25">
      <c r="AQ4260" s="6"/>
    </row>
    <row r="4261" spans="43:43" x14ac:dyDescent="0.25">
      <c r="AQ4261" s="6"/>
    </row>
    <row r="4262" spans="43:43" x14ac:dyDescent="0.25">
      <c r="AQ4262" s="6"/>
    </row>
    <row r="4263" spans="43:43" x14ac:dyDescent="0.25">
      <c r="AQ4263" s="6"/>
    </row>
    <row r="4264" spans="43:43" x14ac:dyDescent="0.25">
      <c r="AQ4264" s="6"/>
    </row>
    <row r="4265" spans="43:43" x14ac:dyDescent="0.25">
      <c r="AQ4265" s="6"/>
    </row>
    <row r="4266" spans="43:43" x14ac:dyDescent="0.25">
      <c r="AQ4266" s="6"/>
    </row>
    <row r="4267" spans="43:43" x14ac:dyDescent="0.25">
      <c r="AQ4267" s="6"/>
    </row>
    <row r="4268" spans="43:43" x14ac:dyDescent="0.25">
      <c r="AQ4268" s="6"/>
    </row>
    <row r="4269" spans="43:43" x14ac:dyDescent="0.25">
      <c r="AQ4269" s="6"/>
    </row>
    <row r="4270" spans="43:43" x14ac:dyDescent="0.25">
      <c r="AQ4270" s="6"/>
    </row>
    <row r="4271" spans="43:43" x14ac:dyDescent="0.25">
      <c r="AQ4271" s="6"/>
    </row>
    <row r="4272" spans="43:43" x14ac:dyDescent="0.25">
      <c r="AQ4272" s="6"/>
    </row>
    <row r="4273" spans="43:43" x14ac:dyDescent="0.25">
      <c r="AQ4273" s="6"/>
    </row>
    <row r="4274" spans="43:43" x14ac:dyDescent="0.25">
      <c r="AQ4274" s="6"/>
    </row>
    <row r="4275" spans="43:43" x14ac:dyDescent="0.25">
      <c r="AQ4275" s="6"/>
    </row>
    <row r="4276" spans="43:43" x14ac:dyDescent="0.25">
      <c r="AQ4276" s="6"/>
    </row>
    <row r="4277" spans="43:43" x14ac:dyDescent="0.25">
      <c r="AQ4277" s="6"/>
    </row>
    <row r="4278" spans="43:43" x14ac:dyDescent="0.25">
      <c r="AQ4278" s="6"/>
    </row>
    <row r="4279" spans="43:43" x14ac:dyDescent="0.25">
      <c r="AQ4279" s="6"/>
    </row>
    <row r="4280" spans="43:43" x14ac:dyDescent="0.25">
      <c r="AQ4280" s="6"/>
    </row>
    <row r="4281" spans="43:43" x14ac:dyDescent="0.25">
      <c r="AQ4281" s="6"/>
    </row>
    <row r="4282" spans="43:43" x14ac:dyDescent="0.25">
      <c r="AQ4282" s="6"/>
    </row>
    <row r="4283" spans="43:43" x14ac:dyDescent="0.25">
      <c r="AQ4283" s="6"/>
    </row>
    <row r="4284" spans="43:43" x14ac:dyDescent="0.25">
      <c r="AQ4284" s="6"/>
    </row>
    <row r="4285" spans="43:43" x14ac:dyDescent="0.25">
      <c r="AQ4285" s="6"/>
    </row>
    <row r="4286" spans="43:43" x14ac:dyDescent="0.25">
      <c r="AQ4286" s="6"/>
    </row>
    <row r="4287" spans="43:43" x14ac:dyDescent="0.25">
      <c r="AQ4287" s="6"/>
    </row>
    <row r="4288" spans="43:43" x14ac:dyDescent="0.25">
      <c r="AQ4288" s="6"/>
    </row>
    <row r="4289" spans="43:43" x14ac:dyDescent="0.25">
      <c r="AQ4289" s="6"/>
    </row>
    <row r="4290" spans="43:43" x14ac:dyDescent="0.25">
      <c r="AQ4290" s="6"/>
    </row>
    <row r="4291" spans="43:43" x14ac:dyDescent="0.25">
      <c r="AQ4291" s="6"/>
    </row>
    <row r="4292" spans="43:43" x14ac:dyDescent="0.25">
      <c r="AQ4292" s="6"/>
    </row>
    <row r="4293" spans="43:43" x14ac:dyDescent="0.25">
      <c r="AQ4293" s="6"/>
    </row>
    <row r="4294" spans="43:43" x14ac:dyDescent="0.25">
      <c r="AQ4294" s="6"/>
    </row>
    <row r="4295" spans="43:43" x14ac:dyDescent="0.25">
      <c r="AQ4295" s="6"/>
    </row>
    <row r="4296" spans="43:43" x14ac:dyDescent="0.25">
      <c r="AQ4296" s="6"/>
    </row>
    <row r="4297" spans="43:43" x14ac:dyDescent="0.25">
      <c r="AQ4297" s="6"/>
    </row>
    <row r="4298" spans="43:43" x14ac:dyDescent="0.25">
      <c r="AQ4298" s="6"/>
    </row>
    <row r="4299" spans="43:43" x14ac:dyDescent="0.25">
      <c r="AQ4299" s="6"/>
    </row>
    <row r="4300" spans="43:43" x14ac:dyDescent="0.25">
      <c r="AQ4300" s="6"/>
    </row>
    <row r="4301" spans="43:43" x14ac:dyDescent="0.25">
      <c r="AQ4301" s="6"/>
    </row>
    <row r="4302" spans="43:43" x14ac:dyDescent="0.25">
      <c r="AQ4302" s="6"/>
    </row>
    <row r="4303" spans="43:43" x14ac:dyDescent="0.25">
      <c r="AQ4303" s="6"/>
    </row>
    <row r="4304" spans="43:43" x14ac:dyDescent="0.25">
      <c r="AQ4304" s="6"/>
    </row>
    <row r="4305" spans="43:43" x14ac:dyDescent="0.25">
      <c r="AQ4305" s="6"/>
    </row>
    <row r="4306" spans="43:43" x14ac:dyDescent="0.25">
      <c r="AQ4306" s="6"/>
    </row>
    <row r="4307" spans="43:43" x14ac:dyDescent="0.25">
      <c r="AQ4307" s="6"/>
    </row>
    <row r="4308" spans="43:43" x14ac:dyDescent="0.25">
      <c r="AQ4308" s="6"/>
    </row>
    <row r="4309" spans="43:43" x14ac:dyDescent="0.25">
      <c r="AQ4309" s="6"/>
    </row>
    <row r="4310" spans="43:43" x14ac:dyDescent="0.25">
      <c r="AQ4310" s="6"/>
    </row>
    <row r="4311" spans="43:43" x14ac:dyDescent="0.25">
      <c r="AQ4311" s="6"/>
    </row>
    <row r="4312" spans="43:43" x14ac:dyDescent="0.25">
      <c r="AQ4312" s="6"/>
    </row>
    <row r="4313" spans="43:43" x14ac:dyDescent="0.25">
      <c r="AQ4313" s="6"/>
    </row>
    <row r="4314" spans="43:43" x14ac:dyDescent="0.25">
      <c r="AQ4314" s="6"/>
    </row>
    <row r="4315" spans="43:43" x14ac:dyDescent="0.25">
      <c r="AQ4315" s="6"/>
    </row>
    <row r="4316" spans="43:43" x14ac:dyDescent="0.25">
      <c r="AQ4316" s="6"/>
    </row>
    <row r="4317" spans="43:43" x14ac:dyDescent="0.25">
      <c r="AQ4317" s="6"/>
    </row>
    <row r="4318" spans="43:43" x14ac:dyDescent="0.25">
      <c r="AQ4318" s="6"/>
    </row>
    <row r="4319" spans="43:43" x14ac:dyDescent="0.25">
      <c r="AQ4319" s="6"/>
    </row>
    <row r="4320" spans="43:43" x14ac:dyDescent="0.25">
      <c r="AQ4320" s="6"/>
    </row>
    <row r="4321" spans="43:43" x14ac:dyDescent="0.25">
      <c r="AQ4321" s="6"/>
    </row>
    <row r="4322" spans="43:43" x14ac:dyDescent="0.25">
      <c r="AQ4322" s="6"/>
    </row>
    <row r="4323" spans="43:43" x14ac:dyDescent="0.25">
      <c r="AQ4323" s="6"/>
    </row>
    <row r="4324" spans="43:43" x14ac:dyDescent="0.25">
      <c r="AQ4324" s="6"/>
    </row>
    <row r="4325" spans="43:43" x14ac:dyDescent="0.25">
      <c r="AQ4325" s="6"/>
    </row>
    <row r="4326" spans="43:43" x14ac:dyDescent="0.25">
      <c r="AQ4326" s="6"/>
    </row>
    <row r="4327" spans="43:43" x14ac:dyDescent="0.25">
      <c r="AQ4327" s="6"/>
    </row>
    <row r="4328" spans="43:43" x14ac:dyDescent="0.25">
      <c r="AQ4328" s="6"/>
    </row>
    <row r="4329" spans="43:43" x14ac:dyDescent="0.25">
      <c r="AQ4329" s="6"/>
    </row>
    <row r="4330" spans="43:43" x14ac:dyDescent="0.25">
      <c r="AQ4330" s="6"/>
    </row>
    <row r="4331" spans="43:43" x14ac:dyDescent="0.25">
      <c r="AQ4331" s="6"/>
    </row>
    <row r="4332" spans="43:43" x14ac:dyDescent="0.25">
      <c r="AQ4332" s="6"/>
    </row>
    <row r="4333" spans="43:43" x14ac:dyDescent="0.25">
      <c r="AQ4333" s="6"/>
    </row>
    <row r="4334" spans="43:43" x14ac:dyDescent="0.25">
      <c r="AQ4334" s="6"/>
    </row>
    <row r="4335" spans="43:43" x14ac:dyDescent="0.25">
      <c r="AQ4335" s="6"/>
    </row>
    <row r="4336" spans="43:43" x14ac:dyDescent="0.25">
      <c r="AQ4336" s="6"/>
    </row>
    <row r="4337" spans="43:43" x14ac:dyDescent="0.25">
      <c r="AQ4337" s="6"/>
    </row>
    <row r="4338" spans="43:43" x14ac:dyDescent="0.25">
      <c r="AQ4338" s="6"/>
    </row>
    <row r="4339" spans="43:43" x14ac:dyDescent="0.25">
      <c r="AQ4339" s="6"/>
    </row>
    <row r="4340" spans="43:43" x14ac:dyDescent="0.25">
      <c r="AQ4340" s="6"/>
    </row>
    <row r="4341" spans="43:43" x14ac:dyDescent="0.25">
      <c r="AQ4341" s="6"/>
    </row>
    <row r="4342" spans="43:43" x14ac:dyDescent="0.25">
      <c r="AQ4342" s="6"/>
    </row>
    <row r="4343" spans="43:43" x14ac:dyDescent="0.25">
      <c r="AQ4343" s="6"/>
    </row>
    <row r="4344" spans="43:43" x14ac:dyDescent="0.25">
      <c r="AQ4344" s="6"/>
    </row>
    <row r="4345" spans="43:43" x14ac:dyDescent="0.25">
      <c r="AQ4345" s="6"/>
    </row>
    <row r="4346" spans="43:43" x14ac:dyDescent="0.25">
      <c r="AQ4346" s="6"/>
    </row>
    <row r="4347" spans="43:43" x14ac:dyDescent="0.25">
      <c r="AQ4347" s="6"/>
    </row>
    <row r="4348" spans="43:43" x14ac:dyDescent="0.25">
      <c r="AQ4348" s="6"/>
    </row>
    <row r="4349" spans="43:43" x14ac:dyDescent="0.25">
      <c r="AQ4349" s="6"/>
    </row>
    <row r="4350" spans="43:43" x14ac:dyDescent="0.25">
      <c r="AQ4350" s="6"/>
    </row>
    <row r="4351" spans="43:43" x14ac:dyDescent="0.25">
      <c r="AQ4351" s="6"/>
    </row>
    <row r="4352" spans="43:43" x14ac:dyDescent="0.25">
      <c r="AQ4352" s="6"/>
    </row>
    <row r="4353" spans="43:43" x14ac:dyDescent="0.25">
      <c r="AQ4353" s="6"/>
    </row>
    <row r="4354" spans="43:43" x14ac:dyDescent="0.25">
      <c r="AQ4354" s="6"/>
    </row>
    <row r="4355" spans="43:43" x14ac:dyDescent="0.25">
      <c r="AQ4355" s="6"/>
    </row>
    <row r="4356" spans="43:43" x14ac:dyDescent="0.25">
      <c r="AQ4356" s="6"/>
    </row>
    <row r="4357" spans="43:43" x14ac:dyDescent="0.25">
      <c r="AQ4357" s="6"/>
    </row>
    <row r="4358" spans="43:43" x14ac:dyDescent="0.25">
      <c r="AQ4358" s="6"/>
    </row>
    <row r="4359" spans="43:43" x14ac:dyDescent="0.25">
      <c r="AQ4359" s="6"/>
    </row>
    <row r="4360" spans="43:43" x14ac:dyDescent="0.25">
      <c r="AQ4360" s="6"/>
    </row>
    <row r="4361" spans="43:43" x14ac:dyDescent="0.25">
      <c r="AQ4361" s="6"/>
    </row>
    <row r="4362" spans="43:43" x14ac:dyDescent="0.25">
      <c r="AQ4362" s="6"/>
    </row>
    <row r="4363" spans="43:43" x14ac:dyDescent="0.25">
      <c r="AQ4363" s="6"/>
    </row>
    <row r="4364" spans="43:43" x14ac:dyDescent="0.25">
      <c r="AQ4364" s="6"/>
    </row>
    <row r="4365" spans="43:43" x14ac:dyDescent="0.25">
      <c r="AQ4365" s="6"/>
    </row>
    <row r="4366" spans="43:43" x14ac:dyDescent="0.25">
      <c r="AQ4366" s="6"/>
    </row>
    <row r="4367" spans="43:43" x14ac:dyDescent="0.25">
      <c r="AQ4367" s="6"/>
    </row>
    <row r="4368" spans="43:43" x14ac:dyDescent="0.25">
      <c r="AQ4368" s="6"/>
    </row>
    <row r="4369" spans="43:43" x14ac:dyDescent="0.25">
      <c r="AQ4369" s="6"/>
    </row>
    <row r="4370" spans="43:43" x14ac:dyDescent="0.25">
      <c r="AQ4370" s="6"/>
    </row>
    <row r="4371" spans="43:43" x14ac:dyDescent="0.25">
      <c r="AQ4371" s="6"/>
    </row>
    <row r="4372" spans="43:43" x14ac:dyDescent="0.25">
      <c r="AQ4372" s="6"/>
    </row>
    <row r="4373" spans="43:43" x14ac:dyDescent="0.25">
      <c r="AQ4373" s="6"/>
    </row>
    <row r="4374" spans="43:43" x14ac:dyDescent="0.25">
      <c r="AQ4374" s="6"/>
    </row>
    <row r="4375" spans="43:43" x14ac:dyDescent="0.25">
      <c r="AQ4375" s="6"/>
    </row>
    <row r="4376" spans="43:43" x14ac:dyDescent="0.25">
      <c r="AQ4376" s="6"/>
    </row>
    <row r="4377" spans="43:43" x14ac:dyDescent="0.25">
      <c r="AQ4377" s="6"/>
    </row>
    <row r="4378" spans="43:43" x14ac:dyDescent="0.25">
      <c r="AQ4378" s="6"/>
    </row>
    <row r="4379" spans="43:43" x14ac:dyDescent="0.25">
      <c r="AQ4379" s="6"/>
    </row>
    <row r="4380" spans="43:43" x14ac:dyDescent="0.25">
      <c r="AQ4380" s="6"/>
    </row>
    <row r="4381" spans="43:43" x14ac:dyDescent="0.25">
      <c r="AQ4381" s="6"/>
    </row>
    <row r="4382" spans="43:43" x14ac:dyDescent="0.25">
      <c r="AQ4382" s="6"/>
    </row>
    <row r="4383" spans="43:43" x14ac:dyDescent="0.25">
      <c r="AQ4383" s="6"/>
    </row>
    <row r="4384" spans="43:43" x14ac:dyDescent="0.25">
      <c r="AQ4384" s="6"/>
    </row>
    <row r="4385" spans="43:43" x14ac:dyDescent="0.25">
      <c r="AQ4385" s="6"/>
    </row>
    <row r="4386" spans="43:43" x14ac:dyDescent="0.25">
      <c r="AQ4386" s="6"/>
    </row>
    <row r="4387" spans="43:43" x14ac:dyDescent="0.25">
      <c r="AQ4387" s="6"/>
    </row>
    <row r="4388" spans="43:43" x14ac:dyDescent="0.25">
      <c r="AQ4388" s="6"/>
    </row>
    <row r="4389" spans="43:43" x14ac:dyDescent="0.25">
      <c r="AQ4389" s="6"/>
    </row>
    <row r="4390" spans="43:43" x14ac:dyDescent="0.25">
      <c r="AQ4390" s="6"/>
    </row>
    <row r="4391" spans="43:43" x14ac:dyDescent="0.25">
      <c r="AQ4391" s="6"/>
    </row>
    <row r="4392" spans="43:43" x14ac:dyDescent="0.25">
      <c r="AQ4392" s="6"/>
    </row>
    <row r="4393" spans="43:43" x14ac:dyDescent="0.25">
      <c r="AQ4393" s="6"/>
    </row>
    <row r="4394" spans="43:43" x14ac:dyDescent="0.25">
      <c r="AQ4394" s="6"/>
    </row>
    <row r="4395" spans="43:43" x14ac:dyDescent="0.25">
      <c r="AQ4395" s="6"/>
    </row>
    <row r="4396" spans="43:43" x14ac:dyDescent="0.25">
      <c r="AQ4396" s="6"/>
    </row>
    <row r="4397" spans="43:43" x14ac:dyDescent="0.25">
      <c r="AQ4397" s="6"/>
    </row>
    <row r="4398" spans="43:43" x14ac:dyDescent="0.25">
      <c r="AQ4398" s="6"/>
    </row>
    <row r="4399" spans="43:43" x14ac:dyDescent="0.25">
      <c r="AQ4399" s="6"/>
    </row>
    <row r="4400" spans="43:43" x14ac:dyDescent="0.25">
      <c r="AQ4400" s="6"/>
    </row>
    <row r="4401" spans="43:43" x14ac:dyDescent="0.25">
      <c r="AQ4401" s="6"/>
    </row>
    <row r="4402" spans="43:43" x14ac:dyDescent="0.25">
      <c r="AQ4402" s="6"/>
    </row>
    <row r="4403" spans="43:43" x14ac:dyDescent="0.25">
      <c r="AQ4403" s="6"/>
    </row>
    <row r="4404" spans="43:43" x14ac:dyDescent="0.25">
      <c r="AQ4404" s="6"/>
    </row>
    <row r="4405" spans="43:43" x14ac:dyDescent="0.25">
      <c r="AQ4405" s="6"/>
    </row>
    <row r="4406" spans="43:43" x14ac:dyDescent="0.25">
      <c r="AQ4406" s="6"/>
    </row>
    <row r="4407" spans="43:43" x14ac:dyDescent="0.25">
      <c r="AQ4407" s="6"/>
    </row>
    <row r="4408" spans="43:43" x14ac:dyDescent="0.25">
      <c r="AQ4408" s="6"/>
    </row>
    <row r="4409" spans="43:43" x14ac:dyDescent="0.25">
      <c r="AQ4409" s="6"/>
    </row>
    <row r="4410" spans="43:43" x14ac:dyDescent="0.25">
      <c r="AQ4410" s="6"/>
    </row>
    <row r="4411" spans="43:43" x14ac:dyDescent="0.25">
      <c r="AQ4411" s="6"/>
    </row>
    <row r="4412" spans="43:43" x14ac:dyDescent="0.25">
      <c r="AQ4412" s="6"/>
    </row>
    <row r="4413" spans="43:43" x14ac:dyDescent="0.25">
      <c r="AQ4413" s="6"/>
    </row>
    <row r="4414" spans="43:43" x14ac:dyDescent="0.25">
      <c r="AQ4414" s="6"/>
    </row>
    <row r="4415" spans="43:43" x14ac:dyDescent="0.25">
      <c r="AQ4415" s="6"/>
    </row>
    <row r="4416" spans="43:43" x14ac:dyDescent="0.25">
      <c r="AQ4416" s="6"/>
    </row>
    <row r="4417" spans="43:43" x14ac:dyDescent="0.25">
      <c r="AQ4417" s="6"/>
    </row>
    <row r="4418" spans="43:43" x14ac:dyDescent="0.25">
      <c r="AQ4418" s="6"/>
    </row>
    <row r="4419" spans="43:43" x14ac:dyDescent="0.25">
      <c r="AQ4419" s="6"/>
    </row>
    <row r="4420" spans="43:43" x14ac:dyDescent="0.25">
      <c r="AQ4420" s="6"/>
    </row>
    <row r="4421" spans="43:43" x14ac:dyDescent="0.25">
      <c r="AQ4421" s="6"/>
    </row>
    <row r="4422" spans="43:43" x14ac:dyDescent="0.25">
      <c r="AQ4422" s="6"/>
    </row>
    <row r="4423" spans="43:43" x14ac:dyDescent="0.25">
      <c r="AQ4423" s="6"/>
    </row>
    <row r="4424" spans="43:43" x14ac:dyDescent="0.25">
      <c r="AQ4424" s="6"/>
    </row>
    <row r="4425" spans="43:43" x14ac:dyDescent="0.25">
      <c r="AQ4425" s="6"/>
    </row>
    <row r="4426" spans="43:43" x14ac:dyDescent="0.25">
      <c r="AQ4426" s="6"/>
    </row>
    <row r="4427" spans="43:43" x14ac:dyDescent="0.25">
      <c r="AQ4427" s="6"/>
    </row>
    <row r="4428" spans="43:43" x14ac:dyDescent="0.25">
      <c r="AQ4428" s="6"/>
    </row>
    <row r="4429" spans="43:43" x14ac:dyDescent="0.25">
      <c r="AQ4429" s="6"/>
    </row>
    <row r="4430" spans="43:43" x14ac:dyDescent="0.25">
      <c r="AQ4430" s="6"/>
    </row>
    <row r="4431" spans="43:43" x14ac:dyDescent="0.25">
      <c r="AQ4431" s="6"/>
    </row>
    <row r="4432" spans="43:43" x14ac:dyDescent="0.25">
      <c r="AQ4432" s="6"/>
    </row>
    <row r="4433" spans="43:43" x14ac:dyDescent="0.25">
      <c r="AQ4433" s="6"/>
    </row>
    <row r="4434" spans="43:43" x14ac:dyDescent="0.25">
      <c r="AQ4434" s="6"/>
    </row>
    <row r="4435" spans="43:43" x14ac:dyDescent="0.25">
      <c r="AQ4435" s="6"/>
    </row>
    <row r="4436" spans="43:43" x14ac:dyDescent="0.25">
      <c r="AQ4436" s="6"/>
    </row>
    <row r="4437" spans="43:43" x14ac:dyDescent="0.25">
      <c r="AQ4437" s="6"/>
    </row>
    <row r="4438" spans="43:43" x14ac:dyDescent="0.25">
      <c r="AQ4438" s="6"/>
    </row>
    <row r="4439" spans="43:43" x14ac:dyDescent="0.25">
      <c r="AQ4439" s="6"/>
    </row>
    <row r="4440" spans="43:43" x14ac:dyDescent="0.25">
      <c r="AQ4440" s="6"/>
    </row>
    <row r="4441" spans="43:43" x14ac:dyDescent="0.25">
      <c r="AQ4441" s="6"/>
    </row>
    <row r="4442" spans="43:43" x14ac:dyDescent="0.25">
      <c r="AQ4442" s="6"/>
    </row>
    <row r="4443" spans="43:43" x14ac:dyDescent="0.25">
      <c r="AQ4443" s="6"/>
    </row>
    <row r="4444" spans="43:43" x14ac:dyDescent="0.25">
      <c r="AQ4444" s="6"/>
    </row>
    <row r="4445" spans="43:43" x14ac:dyDescent="0.25">
      <c r="AQ4445" s="6"/>
    </row>
    <row r="4446" spans="43:43" x14ac:dyDescent="0.25">
      <c r="AQ4446" s="6"/>
    </row>
    <row r="4447" spans="43:43" x14ac:dyDescent="0.25">
      <c r="AQ4447" s="6"/>
    </row>
    <row r="4448" spans="43:43" x14ac:dyDescent="0.25">
      <c r="AQ4448" s="6"/>
    </row>
    <row r="4449" spans="43:43" x14ac:dyDescent="0.25">
      <c r="AQ4449" s="6"/>
    </row>
    <row r="4450" spans="43:43" x14ac:dyDescent="0.25">
      <c r="AQ4450" s="6"/>
    </row>
    <row r="4451" spans="43:43" x14ac:dyDescent="0.25">
      <c r="AQ4451" s="6"/>
    </row>
    <row r="4452" spans="43:43" x14ac:dyDescent="0.25">
      <c r="AQ4452" s="6"/>
    </row>
    <row r="4453" spans="43:43" x14ac:dyDescent="0.25">
      <c r="AQ4453" s="6"/>
    </row>
    <row r="4454" spans="43:43" x14ac:dyDescent="0.25">
      <c r="AQ4454" s="6"/>
    </row>
    <row r="4455" spans="43:43" x14ac:dyDescent="0.25">
      <c r="AQ4455" s="6"/>
    </row>
    <row r="4456" spans="43:43" x14ac:dyDescent="0.25">
      <c r="AQ4456" s="6"/>
    </row>
    <row r="4457" spans="43:43" x14ac:dyDescent="0.25">
      <c r="AQ4457" s="6"/>
    </row>
    <row r="4458" spans="43:43" x14ac:dyDescent="0.25">
      <c r="AQ4458" s="6"/>
    </row>
    <row r="4459" spans="43:43" x14ac:dyDescent="0.25">
      <c r="AQ4459" s="6"/>
    </row>
    <row r="4460" spans="43:43" x14ac:dyDescent="0.25">
      <c r="AQ4460" s="6"/>
    </row>
    <row r="4461" spans="43:43" x14ac:dyDescent="0.25">
      <c r="AQ4461" s="6"/>
    </row>
    <row r="4462" spans="43:43" x14ac:dyDescent="0.25">
      <c r="AQ4462" s="6"/>
    </row>
    <row r="4463" spans="43:43" x14ac:dyDescent="0.25">
      <c r="AQ4463" s="6"/>
    </row>
    <row r="4464" spans="43:43" x14ac:dyDescent="0.25">
      <c r="AQ4464" s="6"/>
    </row>
    <row r="4465" spans="43:43" x14ac:dyDescent="0.25">
      <c r="AQ4465" s="6"/>
    </row>
    <row r="4466" spans="43:43" x14ac:dyDescent="0.25">
      <c r="AQ4466" s="6"/>
    </row>
    <row r="4467" spans="43:43" x14ac:dyDescent="0.25">
      <c r="AQ4467" s="6"/>
    </row>
    <row r="4468" spans="43:43" x14ac:dyDescent="0.25">
      <c r="AQ4468" s="6"/>
    </row>
    <row r="4469" spans="43:43" x14ac:dyDescent="0.25">
      <c r="AQ4469" s="6"/>
    </row>
    <row r="4470" spans="43:43" x14ac:dyDescent="0.25">
      <c r="AQ4470" s="6"/>
    </row>
    <row r="4471" spans="43:43" x14ac:dyDescent="0.25">
      <c r="AQ4471" s="6"/>
    </row>
    <row r="4472" spans="43:43" x14ac:dyDescent="0.25">
      <c r="AQ4472" s="6"/>
    </row>
    <row r="4473" spans="43:43" x14ac:dyDescent="0.25">
      <c r="AQ4473" s="6"/>
    </row>
    <row r="4474" spans="43:43" x14ac:dyDescent="0.25">
      <c r="AQ4474" s="6"/>
    </row>
    <row r="4475" spans="43:43" x14ac:dyDescent="0.25">
      <c r="AQ4475" s="6"/>
    </row>
    <row r="4476" spans="43:43" x14ac:dyDescent="0.25">
      <c r="AQ4476" s="6"/>
    </row>
    <row r="4477" spans="43:43" x14ac:dyDescent="0.25">
      <c r="AQ4477" s="6"/>
    </row>
    <row r="4478" spans="43:43" x14ac:dyDescent="0.25">
      <c r="AQ4478" s="6"/>
    </row>
    <row r="4479" spans="43:43" x14ac:dyDescent="0.25">
      <c r="AQ4479" s="6"/>
    </row>
    <row r="4480" spans="43:43" x14ac:dyDescent="0.25">
      <c r="AQ4480" s="6"/>
    </row>
    <row r="4481" spans="43:43" x14ac:dyDescent="0.25">
      <c r="AQ4481" s="6"/>
    </row>
    <row r="4482" spans="43:43" x14ac:dyDescent="0.25">
      <c r="AQ4482" s="6"/>
    </row>
    <row r="4483" spans="43:43" x14ac:dyDescent="0.25">
      <c r="AQ4483" s="6"/>
    </row>
    <row r="4484" spans="43:43" x14ac:dyDescent="0.25">
      <c r="AQ4484" s="6"/>
    </row>
    <row r="4485" spans="43:43" x14ac:dyDescent="0.25">
      <c r="AQ4485" s="6"/>
    </row>
    <row r="4486" spans="43:43" x14ac:dyDescent="0.25">
      <c r="AQ4486" s="6"/>
    </row>
    <row r="4487" spans="43:43" x14ac:dyDescent="0.25">
      <c r="AQ4487" s="6"/>
    </row>
    <row r="4488" spans="43:43" x14ac:dyDescent="0.25">
      <c r="AQ4488" s="6"/>
    </row>
    <row r="4489" spans="43:43" x14ac:dyDescent="0.25">
      <c r="AQ4489" s="6"/>
    </row>
    <row r="4490" spans="43:43" x14ac:dyDescent="0.25">
      <c r="AQ4490" s="6"/>
    </row>
    <row r="4491" spans="43:43" x14ac:dyDescent="0.25">
      <c r="AQ4491" s="6"/>
    </row>
    <row r="4492" spans="43:43" x14ac:dyDescent="0.25">
      <c r="AQ4492" s="6"/>
    </row>
    <row r="4493" spans="43:43" x14ac:dyDescent="0.25">
      <c r="AQ4493" s="6"/>
    </row>
    <row r="4494" spans="43:43" x14ac:dyDescent="0.25">
      <c r="AQ4494" s="6"/>
    </row>
    <row r="4495" spans="43:43" x14ac:dyDescent="0.25">
      <c r="AQ4495" s="6"/>
    </row>
    <row r="4496" spans="43:43" x14ac:dyDescent="0.25">
      <c r="AQ4496" s="6"/>
    </row>
    <row r="4497" spans="43:43" x14ac:dyDescent="0.25">
      <c r="AQ4497" s="6"/>
    </row>
    <row r="4498" spans="43:43" x14ac:dyDescent="0.25">
      <c r="AQ4498" s="6"/>
    </row>
    <row r="4499" spans="43:43" x14ac:dyDescent="0.25">
      <c r="AQ4499" s="6"/>
    </row>
    <row r="4500" spans="43:43" x14ac:dyDescent="0.25">
      <c r="AQ4500" s="6"/>
    </row>
    <row r="4501" spans="43:43" x14ac:dyDescent="0.25">
      <c r="AQ4501" s="6"/>
    </row>
    <row r="4502" spans="43:43" x14ac:dyDescent="0.25">
      <c r="AQ4502" s="6"/>
    </row>
    <row r="4503" spans="43:43" x14ac:dyDescent="0.25">
      <c r="AQ4503" s="6"/>
    </row>
    <row r="4504" spans="43:43" x14ac:dyDescent="0.25">
      <c r="AQ4504" s="6"/>
    </row>
    <row r="4505" spans="43:43" x14ac:dyDescent="0.25">
      <c r="AQ4505" s="6"/>
    </row>
    <row r="4506" spans="43:43" x14ac:dyDescent="0.25">
      <c r="AQ4506" s="6"/>
    </row>
    <row r="4507" spans="43:43" x14ac:dyDescent="0.25">
      <c r="AQ4507" s="6"/>
    </row>
    <row r="4508" spans="43:43" x14ac:dyDescent="0.25">
      <c r="AQ4508" s="6"/>
    </row>
    <row r="4509" spans="43:43" x14ac:dyDescent="0.25">
      <c r="AQ4509" s="6"/>
    </row>
    <row r="4510" spans="43:43" x14ac:dyDescent="0.25">
      <c r="AQ4510" s="6"/>
    </row>
    <row r="4511" spans="43:43" x14ac:dyDescent="0.25">
      <c r="AQ4511" s="6"/>
    </row>
    <row r="4512" spans="43:43" x14ac:dyDescent="0.25">
      <c r="AQ4512" s="6"/>
    </row>
    <row r="4513" spans="43:43" x14ac:dyDescent="0.25">
      <c r="AQ4513" s="6"/>
    </row>
    <row r="4514" spans="43:43" x14ac:dyDescent="0.25">
      <c r="AQ4514" s="6"/>
    </row>
    <row r="4515" spans="43:43" x14ac:dyDescent="0.25">
      <c r="AQ4515" s="6"/>
    </row>
    <row r="4516" spans="43:43" x14ac:dyDescent="0.25">
      <c r="AQ4516" s="6"/>
    </row>
    <row r="4517" spans="43:43" x14ac:dyDescent="0.25">
      <c r="AQ4517" s="6"/>
    </row>
    <row r="4518" spans="43:43" x14ac:dyDescent="0.25">
      <c r="AQ4518" s="6"/>
    </row>
    <row r="4519" spans="43:43" x14ac:dyDescent="0.25">
      <c r="AQ4519" s="6"/>
    </row>
    <row r="4520" spans="43:43" x14ac:dyDescent="0.25">
      <c r="AQ4520" s="6"/>
    </row>
    <row r="4521" spans="43:43" x14ac:dyDescent="0.25">
      <c r="AQ4521" s="6"/>
    </row>
    <row r="4522" spans="43:43" x14ac:dyDescent="0.25">
      <c r="AQ4522" s="6"/>
    </row>
    <row r="4523" spans="43:43" x14ac:dyDescent="0.25">
      <c r="AQ4523" s="6"/>
    </row>
    <row r="4524" spans="43:43" x14ac:dyDescent="0.25">
      <c r="AQ4524" s="6"/>
    </row>
    <row r="4525" spans="43:43" x14ac:dyDescent="0.25">
      <c r="AQ4525" s="6"/>
    </row>
    <row r="4526" spans="43:43" x14ac:dyDescent="0.25">
      <c r="AQ4526" s="6"/>
    </row>
    <row r="4527" spans="43:43" x14ac:dyDescent="0.25">
      <c r="AQ4527" s="6"/>
    </row>
    <row r="4528" spans="43:43" x14ac:dyDescent="0.25">
      <c r="AQ4528" s="6"/>
    </row>
    <row r="4529" spans="43:43" x14ac:dyDescent="0.25">
      <c r="AQ4529" s="6"/>
    </row>
    <row r="4530" spans="43:43" x14ac:dyDescent="0.25">
      <c r="AQ4530" s="6"/>
    </row>
    <row r="4531" spans="43:43" x14ac:dyDescent="0.25">
      <c r="AQ4531" s="6"/>
    </row>
    <row r="4532" spans="43:43" x14ac:dyDescent="0.25">
      <c r="AQ4532" s="6"/>
    </row>
    <row r="4533" spans="43:43" x14ac:dyDescent="0.25">
      <c r="AQ4533" s="6"/>
    </row>
    <row r="4534" spans="43:43" x14ac:dyDescent="0.25">
      <c r="AQ4534" s="6"/>
    </row>
    <row r="4535" spans="43:43" x14ac:dyDescent="0.25">
      <c r="AQ4535" s="6"/>
    </row>
    <row r="4536" spans="43:43" x14ac:dyDescent="0.25">
      <c r="AQ4536" s="6"/>
    </row>
    <row r="4537" spans="43:43" x14ac:dyDescent="0.25">
      <c r="AQ4537" s="6"/>
    </row>
    <row r="4538" spans="43:43" x14ac:dyDescent="0.25">
      <c r="AQ4538" s="6"/>
    </row>
    <row r="4539" spans="43:43" x14ac:dyDescent="0.25">
      <c r="AQ4539" s="6"/>
    </row>
    <row r="4540" spans="43:43" x14ac:dyDescent="0.25">
      <c r="AQ4540" s="6"/>
    </row>
    <row r="4541" spans="43:43" x14ac:dyDescent="0.25">
      <c r="AQ4541" s="6"/>
    </row>
    <row r="4542" spans="43:43" x14ac:dyDescent="0.25">
      <c r="AQ4542" s="6"/>
    </row>
    <row r="4543" spans="43:43" x14ac:dyDescent="0.25">
      <c r="AQ4543" s="6"/>
    </row>
    <row r="4544" spans="43:43" x14ac:dyDescent="0.25">
      <c r="AQ4544" s="6"/>
    </row>
    <row r="4545" spans="43:43" x14ac:dyDescent="0.25">
      <c r="AQ4545" s="6"/>
    </row>
    <row r="4546" spans="43:43" x14ac:dyDescent="0.25">
      <c r="AQ4546" s="6"/>
    </row>
    <row r="4547" spans="43:43" x14ac:dyDescent="0.25">
      <c r="AQ4547" s="6"/>
    </row>
    <row r="4548" spans="43:43" x14ac:dyDescent="0.25">
      <c r="AQ4548" s="6"/>
    </row>
    <row r="4549" spans="43:43" x14ac:dyDescent="0.25">
      <c r="AQ4549" s="6"/>
    </row>
    <row r="4550" spans="43:43" x14ac:dyDescent="0.25">
      <c r="AQ4550" s="6"/>
    </row>
    <row r="4551" spans="43:43" x14ac:dyDescent="0.25">
      <c r="AQ4551" s="6"/>
    </row>
    <row r="4552" spans="43:43" x14ac:dyDescent="0.25">
      <c r="AQ4552" s="6"/>
    </row>
    <row r="4553" spans="43:43" x14ac:dyDescent="0.25">
      <c r="AQ4553" s="6"/>
    </row>
    <row r="4554" spans="43:43" x14ac:dyDescent="0.25">
      <c r="AQ4554" s="6"/>
    </row>
    <row r="4555" spans="43:43" x14ac:dyDescent="0.25">
      <c r="AQ4555" s="6"/>
    </row>
    <row r="4556" spans="43:43" x14ac:dyDescent="0.25">
      <c r="AQ4556" s="6"/>
    </row>
    <row r="4557" spans="43:43" x14ac:dyDescent="0.25">
      <c r="AQ4557" s="6"/>
    </row>
    <row r="4558" spans="43:43" x14ac:dyDescent="0.25">
      <c r="AQ4558" s="6"/>
    </row>
    <row r="4559" spans="43:43" x14ac:dyDescent="0.25">
      <c r="AQ4559" s="6"/>
    </row>
    <row r="4560" spans="43:43" x14ac:dyDescent="0.25">
      <c r="AQ4560" s="6"/>
    </row>
    <row r="4561" spans="43:43" x14ac:dyDescent="0.25">
      <c r="AQ4561" s="6"/>
    </row>
    <row r="4562" spans="43:43" x14ac:dyDescent="0.25">
      <c r="AQ4562" s="6"/>
    </row>
    <row r="4563" spans="43:43" x14ac:dyDescent="0.25">
      <c r="AQ4563" s="6"/>
    </row>
    <row r="4564" spans="43:43" x14ac:dyDescent="0.25">
      <c r="AQ4564" s="6"/>
    </row>
    <row r="4565" spans="43:43" x14ac:dyDescent="0.25">
      <c r="AQ4565" s="6"/>
    </row>
    <row r="4566" spans="43:43" x14ac:dyDescent="0.25">
      <c r="AQ4566" s="6"/>
    </row>
    <row r="4567" spans="43:43" x14ac:dyDescent="0.25">
      <c r="AQ4567" s="6"/>
    </row>
    <row r="4568" spans="43:43" x14ac:dyDescent="0.25">
      <c r="AQ4568" s="6"/>
    </row>
    <row r="4569" spans="43:43" x14ac:dyDescent="0.25">
      <c r="AQ4569" s="6"/>
    </row>
    <row r="4570" spans="43:43" x14ac:dyDescent="0.25">
      <c r="AQ4570" s="6"/>
    </row>
    <row r="4571" spans="43:43" x14ac:dyDescent="0.25">
      <c r="AQ4571" s="6"/>
    </row>
    <row r="4572" spans="43:43" x14ac:dyDescent="0.25">
      <c r="AQ4572" s="6"/>
    </row>
    <row r="4573" spans="43:43" x14ac:dyDescent="0.25">
      <c r="AQ4573" s="6"/>
    </row>
    <row r="4574" spans="43:43" x14ac:dyDescent="0.25">
      <c r="AQ4574" s="6"/>
    </row>
    <row r="4575" spans="43:43" x14ac:dyDescent="0.25">
      <c r="AQ4575" s="6"/>
    </row>
    <row r="4576" spans="43:43" x14ac:dyDescent="0.25">
      <c r="AQ4576" s="6"/>
    </row>
    <row r="4577" spans="43:43" x14ac:dyDescent="0.25">
      <c r="AQ4577" s="6"/>
    </row>
    <row r="4578" spans="43:43" x14ac:dyDescent="0.25">
      <c r="AQ4578" s="6"/>
    </row>
    <row r="4579" spans="43:43" x14ac:dyDescent="0.25">
      <c r="AQ4579" s="6"/>
    </row>
    <row r="4580" spans="43:43" x14ac:dyDescent="0.25">
      <c r="AQ4580" s="6"/>
    </row>
    <row r="4581" spans="43:43" x14ac:dyDescent="0.25">
      <c r="AQ4581" s="6"/>
    </row>
    <row r="4582" spans="43:43" x14ac:dyDescent="0.25">
      <c r="AQ4582" s="6"/>
    </row>
    <row r="4583" spans="43:43" x14ac:dyDescent="0.25">
      <c r="AQ4583" s="6"/>
    </row>
    <row r="4584" spans="43:43" x14ac:dyDescent="0.25">
      <c r="AQ4584" s="6"/>
    </row>
    <row r="4585" spans="43:43" x14ac:dyDescent="0.25">
      <c r="AQ4585" s="6"/>
    </row>
    <row r="4586" spans="43:43" x14ac:dyDescent="0.25">
      <c r="AQ4586" s="6"/>
    </row>
    <row r="4587" spans="43:43" x14ac:dyDescent="0.25">
      <c r="AQ4587" s="6"/>
    </row>
    <row r="4588" spans="43:43" x14ac:dyDescent="0.25">
      <c r="AQ4588" s="6"/>
    </row>
    <row r="4589" spans="43:43" x14ac:dyDescent="0.25">
      <c r="AQ4589" s="6"/>
    </row>
    <row r="4590" spans="43:43" x14ac:dyDescent="0.25">
      <c r="AQ4590" s="6"/>
    </row>
    <row r="4591" spans="43:43" x14ac:dyDescent="0.25">
      <c r="AQ4591" s="6"/>
    </row>
    <row r="4592" spans="43:43" x14ac:dyDescent="0.25">
      <c r="AQ4592" s="6"/>
    </row>
    <row r="4593" spans="43:43" x14ac:dyDescent="0.25">
      <c r="AQ4593" s="6"/>
    </row>
    <row r="4594" spans="43:43" x14ac:dyDescent="0.25">
      <c r="AQ4594" s="6"/>
    </row>
    <row r="4595" spans="43:43" x14ac:dyDescent="0.25">
      <c r="AQ4595" s="6"/>
    </row>
    <row r="4596" spans="43:43" x14ac:dyDescent="0.25">
      <c r="AQ4596" s="6"/>
    </row>
    <row r="4597" spans="43:43" x14ac:dyDescent="0.25">
      <c r="AQ4597" s="6"/>
    </row>
    <row r="4598" spans="43:43" x14ac:dyDescent="0.25">
      <c r="AQ4598" s="6"/>
    </row>
    <row r="4599" spans="43:43" x14ac:dyDescent="0.25">
      <c r="AQ4599" s="6"/>
    </row>
    <row r="4600" spans="43:43" x14ac:dyDescent="0.25">
      <c r="AQ4600" s="6"/>
    </row>
    <row r="4601" spans="43:43" x14ac:dyDescent="0.25">
      <c r="AQ4601" s="6"/>
    </row>
    <row r="4602" spans="43:43" x14ac:dyDescent="0.25">
      <c r="AQ4602" s="6"/>
    </row>
    <row r="4603" spans="43:43" x14ac:dyDescent="0.25">
      <c r="AQ4603" s="6"/>
    </row>
    <row r="4604" spans="43:43" x14ac:dyDescent="0.25">
      <c r="AQ4604" s="6"/>
    </row>
    <row r="4605" spans="43:43" x14ac:dyDescent="0.25">
      <c r="AQ4605" s="6"/>
    </row>
    <row r="4606" spans="43:43" x14ac:dyDescent="0.25">
      <c r="AQ4606" s="6"/>
    </row>
    <row r="4607" spans="43:43" x14ac:dyDescent="0.25">
      <c r="AQ4607" s="6"/>
    </row>
    <row r="4608" spans="43:43" x14ac:dyDescent="0.25">
      <c r="AQ4608" s="6"/>
    </row>
    <row r="4609" spans="43:43" x14ac:dyDescent="0.25">
      <c r="AQ4609" s="6"/>
    </row>
    <row r="4610" spans="43:43" x14ac:dyDescent="0.25">
      <c r="AQ4610" s="6"/>
    </row>
    <row r="4611" spans="43:43" x14ac:dyDescent="0.25">
      <c r="AQ4611" s="6"/>
    </row>
    <row r="4612" spans="43:43" x14ac:dyDescent="0.25">
      <c r="AQ4612" s="6"/>
    </row>
    <row r="4613" spans="43:43" x14ac:dyDescent="0.25">
      <c r="AQ4613" s="6"/>
    </row>
    <row r="4614" spans="43:43" x14ac:dyDescent="0.25">
      <c r="AQ4614" s="6"/>
    </row>
    <row r="4615" spans="43:43" x14ac:dyDescent="0.25">
      <c r="AQ4615" s="6"/>
    </row>
    <row r="4616" spans="43:43" x14ac:dyDescent="0.25">
      <c r="AQ4616" s="6"/>
    </row>
    <row r="4617" spans="43:43" x14ac:dyDescent="0.25">
      <c r="AQ4617" s="6"/>
    </row>
    <row r="4618" spans="43:43" x14ac:dyDescent="0.25">
      <c r="AQ4618" s="6"/>
    </row>
    <row r="4619" spans="43:43" x14ac:dyDescent="0.25">
      <c r="AQ4619" s="6"/>
    </row>
    <row r="4620" spans="43:43" x14ac:dyDescent="0.25">
      <c r="AQ4620" s="6"/>
    </row>
    <row r="4621" spans="43:43" x14ac:dyDescent="0.25">
      <c r="AQ4621" s="6"/>
    </row>
    <row r="4622" spans="43:43" x14ac:dyDescent="0.25">
      <c r="AQ4622" s="6"/>
    </row>
    <row r="4623" spans="43:43" x14ac:dyDescent="0.25">
      <c r="AQ4623" s="6"/>
    </row>
    <row r="4624" spans="43:43" x14ac:dyDescent="0.25">
      <c r="AQ4624" s="6"/>
    </row>
    <row r="4625" spans="43:43" x14ac:dyDescent="0.25">
      <c r="AQ4625" s="6"/>
    </row>
    <row r="4626" spans="43:43" x14ac:dyDescent="0.25">
      <c r="AQ4626" s="6"/>
    </row>
    <row r="4627" spans="43:43" x14ac:dyDescent="0.25">
      <c r="AQ4627" s="6"/>
    </row>
    <row r="4628" spans="43:43" x14ac:dyDescent="0.25">
      <c r="AQ4628" s="6"/>
    </row>
    <row r="4629" spans="43:43" x14ac:dyDescent="0.25">
      <c r="AQ4629" s="6"/>
    </row>
    <row r="4630" spans="43:43" x14ac:dyDescent="0.25">
      <c r="AQ4630" s="6"/>
    </row>
    <row r="4631" spans="43:43" x14ac:dyDescent="0.25">
      <c r="AQ4631" s="6"/>
    </row>
    <row r="4632" spans="43:43" x14ac:dyDescent="0.25">
      <c r="AQ4632" s="6"/>
    </row>
    <row r="4633" spans="43:43" x14ac:dyDescent="0.25">
      <c r="AQ4633" s="6"/>
    </row>
    <row r="4634" spans="43:43" x14ac:dyDescent="0.25">
      <c r="AQ4634" s="6"/>
    </row>
    <row r="4635" spans="43:43" x14ac:dyDescent="0.25">
      <c r="AQ4635" s="6"/>
    </row>
    <row r="4636" spans="43:43" x14ac:dyDescent="0.25">
      <c r="AQ4636" s="6"/>
    </row>
    <row r="4637" spans="43:43" x14ac:dyDescent="0.25">
      <c r="AQ4637" s="6"/>
    </row>
    <row r="4638" spans="43:43" x14ac:dyDescent="0.25">
      <c r="AQ4638" s="6"/>
    </row>
    <row r="4639" spans="43:43" x14ac:dyDescent="0.25">
      <c r="AQ4639" s="6"/>
    </row>
    <row r="4640" spans="43:43" x14ac:dyDescent="0.25">
      <c r="AQ4640" s="6"/>
    </row>
    <row r="4641" spans="43:43" x14ac:dyDescent="0.25">
      <c r="AQ4641" s="6"/>
    </row>
    <row r="4642" spans="43:43" x14ac:dyDescent="0.25">
      <c r="AQ4642" s="6"/>
    </row>
    <row r="4643" spans="43:43" x14ac:dyDescent="0.25">
      <c r="AQ4643" s="6"/>
    </row>
    <row r="4644" spans="43:43" x14ac:dyDescent="0.25">
      <c r="AQ4644" s="6"/>
    </row>
    <row r="4645" spans="43:43" x14ac:dyDescent="0.25">
      <c r="AQ4645" s="6"/>
    </row>
    <row r="4646" spans="43:43" x14ac:dyDescent="0.25">
      <c r="AQ4646" s="6"/>
    </row>
    <row r="4647" spans="43:43" x14ac:dyDescent="0.25">
      <c r="AQ4647" s="6"/>
    </row>
    <row r="4648" spans="43:43" x14ac:dyDescent="0.25">
      <c r="AQ4648" s="6"/>
    </row>
    <row r="4649" spans="43:43" x14ac:dyDescent="0.25">
      <c r="AQ4649" s="6"/>
    </row>
    <row r="4650" spans="43:43" x14ac:dyDescent="0.25">
      <c r="AQ4650" s="6"/>
    </row>
    <row r="4651" spans="43:43" x14ac:dyDescent="0.25">
      <c r="AQ4651" s="6"/>
    </row>
    <row r="4652" spans="43:43" x14ac:dyDescent="0.25">
      <c r="AQ4652" s="6"/>
    </row>
    <row r="4653" spans="43:43" x14ac:dyDescent="0.25">
      <c r="AQ4653" s="6"/>
    </row>
    <row r="4654" spans="43:43" x14ac:dyDescent="0.25">
      <c r="AQ4654" s="6"/>
    </row>
    <row r="4655" spans="43:43" x14ac:dyDescent="0.25">
      <c r="AQ4655" s="6"/>
    </row>
    <row r="4656" spans="43:43" x14ac:dyDescent="0.25">
      <c r="AQ4656" s="6"/>
    </row>
    <row r="4657" spans="43:43" x14ac:dyDescent="0.25">
      <c r="AQ4657" s="6"/>
    </row>
    <row r="4658" spans="43:43" x14ac:dyDescent="0.25">
      <c r="AQ4658" s="6"/>
    </row>
    <row r="4659" spans="43:43" x14ac:dyDescent="0.25">
      <c r="AQ4659" s="6"/>
    </row>
    <row r="4660" spans="43:43" x14ac:dyDescent="0.25">
      <c r="AQ4660" s="6"/>
    </row>
    <row r="4661" spans="43:43" x14ac:dyDescent="0.25">
      <c r="AQ4661" s="6"/>
    </row>
    <row r="4662" spans="43:43" x14ac:dyDescent="0.25">
      <c r="AQ4662" s="6"/>
    </row>
    <row r="4663" spans="43:43" x14ac:dyDescent="0.25">
      <c r="AQ4663" s="6"/>
    </row>
    <row r="4664" spans="43:43" x14ac:dyDescent="0.25">
      <c r="AQ4664" s="6"/>
    </row>
    <row r="4665" spans="43:43" x14ac:dyDescent="0.25">
      <c r="AQ4665" s="6"/>
    </row>
    <row r="4666" spans="43:43" x14ac:dyDescent="0.25">
      <c r="AQ4666" s="6"/>
    </row>
    <row r="4667" spans="43:43" x14ac:dyDescent="0.25">
      <c r="AQ4667" s="6"/>
    </row>
    <row r="4668" spans="43:43" x14ac:dyDescent="0.25">
      <c r="AQ4668" s="6"/>
    </row>
    <row r="4669" spans="43:43" x14ac:dyDescent="0.25">
      <c r="AQ4669" s="6"/>
    </row>
    <row r="4670" spans="43:43" x14ac:dyDescent="0.25">
      <c r="AQ4670" s="6"/>
    </row>
    <row r="4671" spans="43:43" x14ac:dyDescent="0.25">
      <c r="AQ4671" s="6"/>
    </row>
    <row r="4672" spans="43:43" x14ac:dyDescent="0.25">
      <c r="AQ4672" s="6"/>
    </row>
    <row r="4673" spans="43:43" x14ac:dyDescent="0.25">
      <c r="AQ4673" s="6"/>
    </row>
    <row r="4674" spans="43:43" x14ac:dyDescent="0.25">
      <c r="AQ4674" s="6"/>
    </row>
    <row r="4675" spans="43:43" x14ac:dyDescent="0.25">
      <c r="AQ4675" s="6"/>
    </row>
    <row r="4676" spans="43:43" x14ac:dyDescent="0.25">
      <c r="AQ4676" s="6"/>
    </row>
    <row r="4677" spans="43:43" x14ac:dyDescent="0.25">
      <c r="AQ4677" s="6"/>
    </row>
    <row r="4678" spans="43:43" x14ac:dyDescent="0.25">
      <c r="AQ4678" s="6"/>
    </row>
    <row r="4679" spans="43:43" x14ac:dyDescent="0.25">
      <c r="AQ4679" s="6"/>
    </row>
    <row r="4680" spans="43:43" x14ac:dyDescent="0.25">
      <c r="AQ4680" s="6"/>
    </row>
    <row r="4681" spans="43:43" x14ac:dyDescent="0.25">
      <c r="AQ4681" s="6"/>
    </row>
    <row r="4682" spans="43:43" x14ac:dyDescent="0.25">
      <c r="AQ4682" s="6"/>
    </row>
    <row r="4683" spans="43:43" x14ac:dyDescent="0.25">
      <c r="AQ4683" s="6"/>
    </row>
    <row r="4684" spans="43:43" x14ac:dyDescent="0.25">
      <c r="AQ4684" s="6"/>
    </row>
    <row r="4685" spans="43:43" x14ac:dyDescent="0.25">
      <c r="AQ4685" s="6"/>
    </row>
    <row r="4686" spans="43:43" x14ac:dyDescent="0.25">
      <c r="AQ4686" s="6"/>
    </row>
    <row r="4687" spans="43:43" x14ac:dyDescent="0.25">
      <c r="AQ4687" s="6"/>
    </row>
    <row r="4688" spans="43:43" x14ac:dyDescent="0.25">
      <c r="AQ4688" s="6"/>
    </row>
    <row r="4689" spans="43:43" x14ac:dyDescent="0.25">
      <c r="AQ4689" s="6"/>
    </row>
    <row r="4690" spans="43:43" x14ac:dyDescent="0.25">
      <c r="AQ4690" s="6"/>
    </row>
    <row r="4691" spans="43:43" x14ac:dyDescent="0.25">
      <c r="AQ4691" s="6"/>
    </row>
    <row r="4692" spans="43:43" x14ac:dyDescent="0.25">
      <c r="AQ4692" s="6"/>
    </row>
    <row r="4693" spans="43:43" x14ac:dyDescent="0.25">
      <c r="AQ4693" s="6"/>
    </row>
    <row r="4694" spans="43:43" x14ac:dyDescent="0.25">
      <c r="AQ4694" s="6"/>
    </row>
    <row r="4695" spans="43:43" x14ac:dyDescent="0.25">
      <c r="AQ4695" s="6"/>
    </row>
    <row r="4696" spans="43:43" x14ac:dyDescent="0.25">
      <c r="AQ4696" s="6"/>
    </row>
    <row r="4697" spans="43:43" x14ac:dyDescent="0.25">
      <c r="AQ4697" s="6"/>
    </row>
    <row r="4698" spans="43:43" x14ac:dyDescent="0.25">
      <c r="AQ4698" s="6"/>
    </row>
    <row r="4699" spans="43:43" x14ac:dyDescent="0.25">
      <c r="AQ4699" s="6"/>
    </row>
    <row r="4700" spans="43:43" x14ac:dyDescent="0.25">
      <c r="AQ4700" s="6"/>
    </row>
    <row r="4701" spans="43:43" x14ac:dyDescent="0.25">
      <c r="AQ4701" s="6"/>
    </row>
    <row r="4702" spans="43:43" x14ac:dyDescent="0.25">
      <c r="AQ4702" s="6"/>
    </row>
    <row r="4703" spans="43:43" x14ac:dyDescent="0.25">
      <c r="AQ4703" s="6"/>
    </row>
    <row r="4704" spans="43:43" x14ac:dyDescent="0.25">
      <c r="AQ4704" s="6"/>
    </row>
    <row r="4705" spans="43:43" x14ac:dyDescent="0.25">
      <c r="AQ4705" s="6"/>
    </row>
    <row r="4706" spans="43:43" x14ac:dyDescent="0.25">
      <c r="AQ4706" s="6"/>
    </row>
    <row r="4707" spans="43:43" x14ac:dyDescent="0.25">
      <c r="AQ4707" s="6"/>
    </row>
    <row r="4708" spans="43:43" x14ac:dyDescent="0.25">
      <c r="AQ4708" s="6"/>
    </row>
    <row r="4709" spans="43:43" x14ac:dyDescent="0.25">
      <c r="AQ4709" s="6"/>
    </row>
    <row r="4710" spans="43:43" x14ac:dyDescent="0.25">
      <c r="AQ4710" s="6"/>
    </row>
    <row r="4711" spans="43:43" x14ac:dyDescent="0.25">
      <c r="AQ4711" s="6"/>
    </row>
    <row r="4712" spans="43:43" x14ac:dyDescent="0.25">
      <c r="AQ4712" s="6"/>
    </row>
    <row r="4713" spans="43:43" x14ac:dyDescent="0.25">
      <c r="AQ4713" s="6"/>
    </row>
    <row r="4714" spans="43:43" x14ac:dyDescent="0.25">
      <c r="AQ4714" s="6"/>
    </row>
    <row r="4715" spans="43:43" x14ac:dyDescent="0.25">
      <c r="AQ4715" s="6"/>
    </row>
    <row r="4716" spans="43:43" x14ac:dyDescent="0.25">
      <c r="AQ4716" s="6"/>
    </row>
    <row r="4717" spans="43:43" x14ac:dyDescent="0.25">
      <c r="AQ4717" s="6"/>
    </row>
    <row r="4718" spans="43:43" x14ac:dyDescent="0.25">
      <c r="AQ4718" s="6"/>
    </row>
    <row r="4719" spans="43:43" x14ac:dyDescent="0.25">
      <c r="AQ4719" s="6"/>
    </row>
    <row r="4720" spans="43:43" x14ac:dyDescent="0.25">
      <c r="AQ4720" s="6"/>
    </row>
    <row r="4721" spans="43:43" x14ac:dyDescent="0.25">
      <c r="AQ4721" s="6"/>
    </row>
    <row r="4722" spans="43:43" x14ac:dyDescent="0.25">
      <c r="AQ4722" s="6"/>
    </row>
    <row r="4723" spans="43:43" x14ac:dyDescent="0.25">
      <c r="AQ4723" s="6"/>
    </row>
    <row r="4724" spans="43:43" x14ac:dyDescent="0.25">
      <c r="AQ4724" s="6"/>
    </row>
    <row r="4725" spans="43:43" x14ac:dyDescent="0.25">
      <c r="AQ4725" s="6"/>
    </row>
    <row r="4726" spans="43:43" x14ac:dyDescent="0.25">
      <c r="AQ4726" s="6"/>
    </row>
    <row r="4727" spans="43:43" x14ac:dyDescent="0.25">
      <c r="AQ4727" s="6"/>
    </row>
    <row r="4728" spans="43:43" x14ac:dyDescent="0.25">
      <c r="AQ4728" s="6"/>
    </row>
    <row r="4729" spans="43:43" x14ac:dyDescent="0.25">
      <c r="AQ4729" s="6"/>
    </row>
    <row r="4730" spans="43:43" x14ac:dyDescent="0.25">
      <c r="AQ4730" s="6"/>
    </row>
    <row r="4731" spans="43:43" x14ac:dyDescent="0.25">
      <c r="AQ4731" s="6"/>
    </row>
    <row r="4732" spans="43:43" x14ac:dyDescent="0.25">
      <c r="AQ4732" s="6"/>
    </row>
    <row r="4733" spans="43:43" x14ac:dyDescent="0.25">
      <c r="AQ4733" s="6"/>
    </row>
    <row r="4734" spans="43:43" x14ac:dyDescent="0.25">
      <c r="AQ4734" s="6"/>
    </row>
    <row r="4735" spans="43:43" x14ac:dyDescent="0.25">
      <c r="AQ4735" s="6"/>
    </row>
    <row r="4736" spans="43:43" x14ac:dyDescent="0.25">
      <c r="AQ4736" s="6"/>
    </row>
    <row r="4737" spans="43:43" x14ac:dyDescent="0.25">
      <c r="AQ4737" s="6"/>
    </row>
    <row r="4738" spans="43:43" x14ac:dyDescent="0.25">
      <c r="AQ4738" s="6"/>
    </row>
    <row r="4739" spans="43:43" x14ac:dyDescent="0.25">
      <c r="AQ4739" s="6"/>
    </row>
    <row r="4740" spans="43:43" x14ac:dyDescent="0.25">
      <c r="AQ4740" s="6"/>
    </row>
    <row r="4741" spans="43:43" x14ac:dyDescent="0.25">
      <c r="AQ4741" s="6"/>
    </row>
    <row r="4742" spans="43:43" x14ac:dyDescent="0.25">
      <c r="AQ4742" s="6"/>
    </row>
    <row r="4743" spans="43:43" x14ac:dyDescent="0.25">
      <c r="AQ4743" s="6"/>
    </row>
    <row r="4744" spans="43:43" x14ac:dyDescent="0.25">
      <c r="AQ4744" s="6"/>
    </row>
    <row r="4745" spans="43:43" x14ac:dyDescent="0.25">
      <c r="AQ4745" s="6"/>
    </row>
    <row r="4746" spans="43:43" x14ac:dyDescent="0.25">
      <c r="AQ4746" s="6"/>
    </row>
    <row r="4747" spans="43:43" x14ac:dyDescent="0.25">
      <c r="AQ4747" s="6"/>
    </row>
    <row r="4748" spans="43:43" x14ac:dyDescent="0.25">
      <c r="AQ4748" s="6"/>
    </row>
    <row r="4749" spans="43:43" x14ac:dyDescent="0.25">
      <c r="AQ4749" s="6"/>
    </row>
    <row r="4750" spans="43:43" x14ac:dyDescent="0.25">
      <c r="AQ4750" s="6"/>
    </row>
    <row r="4751" spans="43:43" x14ac:dyDescent="0.25">
      <c r="AQ4751" s="6"/>
    </row>
    <row r="4752" spans="43:43" x14ac:dyDescent="0.25">
      <c r="AQ4752" s="6"/>
    </row>
    <row r="4753" spans="43:43" x14ac:dyDescent="0.25">
      <c r="AQ4753" s="6"/>
    </row>
    <row r="4754" spans="43:43" x14ac:dyDescent="0.25">
      <c r="AQ4754" s="6"/>
    </row>
    <row r="4755" spans="43:43" x14ac:dyDescent="0.25">
      <c r="AQ4755" s="6"/>
    </row>
    <row r="4756" spans="43:43" x14ac:dyDescent="0.25">
      <c r="AQ4756" s="6"/>
    </row>
    <row r="4757" spans="43:43" x14ac:dyDescent="0.25">
      <c r="AQ4757" s="6"/>
    </row>
    <row r="4758" spans="43:43" x14ac:dyDescent="0.25">
      <c r="AQ4758" s="6"/>
    </row>
    <row r="4759" spans="43:43" x14ac:dyDescent="0.25">
      <c r="AQ4759" s="6"/>
    </row>
    <row r="4760" spans="43:43" x14ac:dyDescent="0.25">
      <c r="AQ4760" s="6"/>
    </row>
    <row r="4761" spans="43:43" x14ac:dyDescent="0.25">
      <c r="AQ4761" s="6"/>
    </row>
    <row r="4762" spans="43:43" x14ac:dyDescent="0.25">
      <c r="AQ4762" s="6"/>
    </row>
    <row r="4763" spans="43:43" x14ac:dyDescent="0.25">
      <c r="AQ4763" s="6"/>
    </row>
    <row r="4764" spans="43:43" x14ac:dyDescent="0.25">
      <c r="AQ4764" s="6"/>
    </row>
    <row r="4765" spans="43:43" x14ac:dyDescent="0.25">
      <c r="AQ4765" s="6"/>
    </row>
    <row r="4766" spans="43:43" x14ac:dyDescent="0.25">
      <c r="AQ4766" s="6"/>
    </row>
    <row r="4767" spans="43:43" x14ac:dyDescent="0.25">
      <c r="AQ4767" s="6"/>
    </row>
    <row r="4768" spans="43:43" x14ac:dyDescent="0.25">
      <c r="AQ4768" s="6"/>
    </row>
    <row r="4769" spans="43:43" x14ac:dyDescent="0.25">
      <c r="AQ4769" s="6"/>
    </row>
    <row r="4770" spans="43:43" x14ac:dyDescent="0.25">
      <c r="AQ4770" s="6"/>
    </row>
    <row r="4771" spans="43:43" x14ac:dyDescent="0.25">
      <c r="AQ4771" s="6"/>
    </row>
    <row r="4772" spans="43:43" x14ac:dyDescent="0.25">
      <c r="AQ4772" s="6"/>
    </row>
    <row r="4773" spans="43:43" x14ac:dyDescent="0.25">
      <c r="AQ4773" s="6"/>
    </row>
    <row r="4774" spans="43:43" x14ac:dyDescent="0.25">
      <c r="AQ4774" s="6"/>
    </row>
    <row r="4775" spans="43:43" x14ac:dyDescent="0.25">
      <c r="AQ4775" s="6"/>
    </row>
    <row r="4776" spans="43:43" x14ac:dyDescent="0.25">
      <c r="AQ4776" s="6"/>
    </row>
    <row r="4777" spans="43:43" x14ac:dyDescent="0.25">
      <c r="AQ4777" s="6"/>
    </row>
    <row r="4778" spans="43:43" x14ac:dyDescent="0.25">
      <c r="AQ4778" s="6"/>
    </row>
    <row r="4779" spans="43:43" x14ac:dyDescent="0.25">
      <c r="AQ4779" s="6"/>
    </row>
    <row r="4780" spans="43:43" x14ac:dyDescent="0.25">
      <c r="AQ4780" s="6"/>
    </row>
    <row r="4781" spans="43:43" x14ac:dyDescent="0.25">
      <c r="AQ4781" s="6"/>
    </row>
    <row r="4782" spans="43:43" x14ac:dyDescent="0.25">
      <c r="AQ4782" s="6"/>
    </row>
    <row r="4783" spans="43:43" x14ac:dyDescent="0.25">
      <c r="AQ4783" s="6"/>
    </row>
    <row r="4784" spans="43:43" x14ac:dyDescent="0.25">
      <c r="AQ4784" s="6"/>
    </row>
    <row r="4785" spans="43:43" x14ac:dyDescent="0.25">
      <c r="AQ4785" s="6"/>
    </row>
    <row r="4786" spans="43:43" x14ac:dyDescent="0.25">
      <c r="AQ4786" s="6"/>
    </row>
    <row r="4787" spans="43:43" x14ac:dyDescent="0.25">
      <c r="AQ4787" s="6"/>
    </row>
    <row r="4788" spans="43:43" x14ac:dyDescent="0.25">
      <c r="AQ4788" s="6"/>
    </row>
    <row r="4789" spans="43:43" x14ac:dyDescent="0.25">
      <c r="AQ4789" s="6"/>
    </row>
    <row r="4790" spans="43:43" x14ac:dyDescent="0.25">
      <c r="AQ4790" s="6"/>
    </row>
    <row r="4791" spans="43:43" x14ac:dyDescent="0.25">
      <c r="AQ4791" s="6"/>
    </row>
    <row r="4792" spans="43:43" x14ac:dyDescent="0.25">
      <c r="AQ4792" s="6"/>
    </row>
    <row r="4793" spans="43:43" x14ac:dyDescent="0.25">
      <c r="AQ4793" s="6"/>
    </row>
    <row r="4794" spans="43:43" x14ac:dyDescent="0.25">
      <c r="AQ4794" s="6"/>
    </row>
    <row r="4795" spans="43:43" x14ac:dyDescent="0.25">
      <c r="AQ4795" s="6"/>
    </row>
    <row r="4796" spans="43:43" x14ac:dyDescent="0.25">
      <c r="AQ4796" s="6"/>
    </row>
    <row r="4797" spans="43:43" x14ac:dyDescent="0.25">
      <c r="AQ4797" s="6"/>
    </row>
    <row r="4798" spans="43:43" x14ac:dyDescent="0.25">
      <c r="AQ4798" s="6"/>
    </row>
    <row r="4799" spans="43:43" x14ac:dyDescent="0.25">
      <c r="AQ4799" s="6"/>
    </row>
    <row r="4800" spans="43:43" x14ac:dyDescent="0.25">
      <c r="AQ4800" s="6"/>
    </row>
    <row r="4801" spans="43:43" x14ac:dyDescent="0.25">
      <c r="AQ4801" s="6"/>
    </row>
    <row r="4802" spans="43:43" x14ac:dyDescent="0.25">
      <c r="AQ4802" s="6"/>
    </row>
    <row r="4803" spans="43:43" x14ac:dyDescent="0.25">
      <c r="AQ4803" s="6"/>
    </row>
    <row r="4804" spans="43:43" x14ac:dyDescent="0.25">
      <c r="AQ4804" s="6"/>
    </row>
    <row r="4805" spans="43:43" x14ac:dyDescent="0.25">
      <c r="AQ4805" s="6"/>
    </row>
    <row r="4806" spans="43:43" x14ac:dyDescent="0.25">
      <c r="AQ4806" s="6"/>
    </row>
    <row r="4807" spans="43:43" x14ac:dyDescent="0.25">
      <c r="AQ4807" s="6"/>
    </row>
    <row r="4808" spans="43:43" x14ac:dyDescent="0.25">
      <c r="AQ4808" s="6"/>
    </row>
    <row r="4809" spans="43:43" x14ac:dyDescent="0.25">
      <c r="AQ4809" s="6"/>
    </row>
    <row r="4810" spans="43:43" x14ac:dyDescent="0.25">
      <c r="AQ4810" s="6"/>
    </row>
    <row r="4811" spans="43:43" x14ac:dyDescent="0.25">
      <c r="AQ4811" s="6"/>
    </row>
    <row r="4812" spans="43:43" x14ac:dyDescent="0.25">
      <c r="AQ4812" s="6"/>
    </row>
    <row r="4813" spans="43:43" x14ac:dyDescent="0.25">
      <c r="AQ4813" s="6"/>
    </row>
    <row r="4814" spans="43:43" x14ac:dyDescent="0.25">
      <c r="AQ4814" s="6"/>
    </row>
    <row r="4815" spans="43:43" x14ac:dyDescent="0.25">
      <c r="AQ4815" s="6"/>
    </row>
    <row r="4816" spans="43:43" x14ac:dyDescent="0.25">
      <c r="AQ4816" s="6"/>
    </row>
    <row r="4817" spans="43:43" x14ac:dyDescent="0.25">
      <c r="AQ4817" s="6"/>
    </row>
    <row r="4818" spans="43:43" x14ac:dyDescent="0.25">
      <c r="AQ4818" s="6"/>
    </row>
    <row r="4819" spans="43:43" x14ac:dyDescent="0.25">
      <c r="AQ4819" s="6"/>
    </row>
    <row r="4820" spans="43:43" x14ac:dyDescent="0.25">
      <c r="AQ4820" s="6"/>
    </row>
    <row r="4821" spans="43:43" x14ac:dyDescent="0.25">
      <c r="AQ4821" s="6"/>
    </row>
    <row r="4822" spans="43:43" x14ac:dyDescent="0.25">
      <c r="AQ4822" s="6"/>
    </row>
    <row r="4823" spans="43:43" x14ac:dyDescent="0.25">
      <c r="AQ4823" s="6"/>
    </row>
    <row r="4824" spans="43:43" x14ac:dyDescent="0.25">
      <c r="AQ4824" s="6"/>
    </row>
    <row r="4825" spans="43:43" x14ac:dyDescent="0.25">
      <c r="AQ4825" s="6"/>
    </row>
    <row r="4826" spans="43:43" x14ac:dyDescent="0.25">
      <c r="AQ4826" s="6"/>
    </row>
    <row r="4827" spans="43:43" x14ac:dyDescent="0.25">
      <c r="AQ4827" s="6"/>
    </row>
    <row r="4828" spans="43:43" x14ac:dyDescent="0.25">
      <c r="AQ4828" s="6"/>
    </row>
    <row r="4829" spans="43:43" x14ac:dyDescent="0.25">
      <c r="AQ4829" s="6"/>
    </row>
    <row r="4830" spans="43:43" x14ac:dyDescent="0.25">
      <c r="AQ4830" s="6"/>
    </row>
    <row r="4831" spans="43:43" x14ac:dyDescent="0.25">
      <c r="AQ4831" s="6"/>
    </row>
    <row r="4832" spans="43:43" x14ac:dyDescent="0.25">
      <c r="AQ4832" s="6"/>
    </row>
    <row r="4833" spans="43:43" x14ac:dyDescent="0.25">
      <c r="AQ4833" s="6"/>
    </row>
    <row r="4834" spans="43:43" x14ac:dyDescent="0.25">
      <c r="AQ4834" s="6"/>
    </row>
    <row r="4835" spans="43:43" x14ac:dyDescent="0.25">
      <c r="AQ4835" s="6"/>
    </row>
    <row r="4836" spans="43:43" x14ac:dyDescent="0.25">
      <c r="AQ4836" s="6"/>
    </row>
    <row r="4837" spans="43:43" x14ac:dyDescent="0.25">
      <c r="AQ4837" s="6"/>
    </row>
    <row r="4838" spans="43:43" x14ac:dyDescent="0.25">
      <c r="AQ4838" s="6"/>
    </row>
    <row r="4839" spans="43:43" x14ac:dyDescent="0.25">
      <c r="AQ4839" s="6"/>
    </row>
    <row r="4840" spans="43:43" x14ac:dyDescent="0.25">
      <c r="AQ4840" s="6"/>
    </row>
    <row r="4841" spans="43:43" x14ac:dyDescent="0.25">
      <c r="AQ4841" s="6"/>
    </row>
    <row r="4842" spans="43:43" x14ac:dyDescent="0.25">
      <c r="AQ4842" s="6"/>
    </row>
    <row r="4843" spans="43:43" x14ac:dyDescent="0.25">
      <c r="AQ4843" s="6"/>
    </row>
    <row r="4844" spans="43:43" x14ac:dyDescent="0.25">
      <c r="AQ4844" s="6"/>
    </row>
    <row r="4845" spans="43:43" x14ac:dyDescent="0.25">
      <c r="AQ4845" s="6"/>
    </row>
    <row r="4846" spans="43:43" x14ac:dyDescent="0.25">
      <c r="AQ4846" s="6"/>
    </row>
    <row r="4847" spans="43:43" x14ac:dyDescent="0.25">
      <c r="AQ4847" s="6"/>
    </row>
    <row r="4848" spans="43:43" x14ac:dyDescent="0.25">
      <c r="AQ4848" s="6"/>
    </row>
    <row r="4849" spans="43:43" x14ac:dyDescent="0.25">
      <c r="AQ4849" s="6"/>
    </row>
    <row r="4850" spans="43:43" x14ac:dyDescent="0.25">
      <c r="AQ4850" s="6"/>
    </row>
    <row r="4851" spans="43:43" x14ac:dyDescent="0.25">
      <c r="AQ4851" s="6"/>
    </row>
    <row r="4852" spans="43:43" x14ac:dyDescent="0.25">
      <c r="AQ4852" s="6"/>
    </row>
    <row r="4853" spans="43:43" x14ac:dyDescent="0.25">
      <c r="AQ4853" s="6"/>
    </row>
    <row r="4854" spans="43:43" x14ac:dyDescent="0.25">
      <c r="AQ4854" s="6"/>
    </row>
    <row r="4855" spans="43:43" x14ac:dyDescent="0.25">
      <c r="AQ4855" s="6"/>
    </row>
    <row r="4856" spans="43:43" x14ac:dyDescent="0.25">
      <c r="AQ4856" s="6"/>
    </row>
    <row r="4857" spans="43:43" x14ac:dyDescent="0.25">
      <c r="AQ4857" s="6"/>
    </row>
    <row r="4858" spans="43:43" x14ac:dyDescent="0.25">
      <c r="AQ4858" s="6"/>
    </row>
    <row r="4859" spans="43:43" x14ac:dyDescent="0.25">
      <c r="AQ4859" s="6"/>
    </row>
    <row r="4860" spans="43:43" x14ac:dyDescent="0.25">
      <c r="AQ4860" s="6"/>
    </row>
    <row r="4861" spans="43:43" x14ac:dyDescent="0.25">
      <c r="AQ4861" s="6"/>
    </row>
    <row r="4862" spans="43:43" x14ac:dyDescent="0.25">
      <c r="AQ4862" s="6"/>
    </row>
    <row r="4863" spans="43:43" x14ac:dyDescent="0.25">
      <c r="AQ4863" s="6"/>
    </row>
    <row r="4864" spans="43:43" x14ac:dyDescent="0.25">
      <c r="AQ4864" s="6"/>
    </row>
    <row r="4865" spans="43:43" x14ac:dyDescent="0.25">
      <c r="AQ4865" s="6"/>
    </row>
    <row r="4866" spans="43:43" x14ac:dyDescent="0.25">
      <c r="AQ4866" s="6"/>
    </row>
    <row r="4867" spans="43:43" x14ac:dyDescent="0.25">
      <c r="AQ4867" s="6"/>
    </row>
    <row r="4868" spans="43:43" x14ac:dyDescent="0.25">
      <c r="AQ4868" s="6"/>
    </row>
    <row r="4869" spans="43:43" x14ac:dyDescent="0.25">
      <c r="AQ4869" s="6"/>
    </row>
    <row r="4870" spans="43:43" x14ac:dyDescent="0.25">
      <c r="AQ4870" s="6"/>
    </row>
    <row r="4871" spans="43:43" x14ac:dyDescent="0.25">
      <c r="AQ4871" s="6"/>
    </row>
    <row r="4872" spans="43:43" x14ac:dyDescent="0.25">
      <c r="AQ4872" s="6"/>
    </row>
    <row r="4873" spans="43:43" x14ac:dyDescent="0.25">
      <c r="AQ4873" s="6"/>
    </row>
    <row r="4874" spans="43:43" x14ac:dyDescent="0.25">
      <c r="AQ4874" s="6"/>
    </row>
    <row r="4875" spans="43:43" x14ac:dyDescent="0.25">
      <c r="AQ4875" s="6"/>
    </row>
    <row r="4876" spans="43:43" x14ac:dyDescent="0.25">
      <c r="AQ4876" s="6"/>
    </row>
    <row r="4877" spans="43:43" x14ac:dyDescent="0.25">
      <c r="AQ4877" s="6"/>
    </row>
    <row r="4878" spans="43:43" x14ac:dyDescent="0.25">
      <c r="AQ4878" s="6"/>
    </row>
    <row r="4879" spans="43:43" x14ac:dyDescent="0.25">
      <c r="AQ4879" s="6"/>
    </row>
    <row r="4880" spans="43:43" x14ac:dyDescent="0.25">
      <c r="AQ4880" s="6"/>
    </row>
    <row r="4881" spans="43:43" x14ac:dyDescent="0.25">
      <c r="AQ4881" s="6"/>
    </row>
    <row r="4882" spans="43:43" x14ac:dyDescent="0.25">
      <c r="AQ4882" s="6"/>
    </row>
    <row r="4883" spans="43:43" x14ac:dyDescent="0.25">
      <c r="AQ4883" s="6"/>
    </row>
    <row r="4884" spans="43:43" x14ac:dyDescent="0.25">
      <c r="AQ4884" s="6"/>
    </row>
    <row r="4885" spans="43:43" x14ac:dyDescent="0.25">
      <c r="AQ4885" s="6"/>
    </row>
    <row r="4886" spans="43:43" x14ac:dyDescent="0.25">
      <c r="AQ4886" s="6"/>
    </row>
    <row r="4887" spans="43:43" x14ac:dyDescent="0.25">
      <c r="AQ4887" s="6"/>
    </row>
    <row r="4888" spans="43:43" x14ac:dyDescent="0.25">
      <c r="AQ4888" s="6"/>
    </row>
    <row r="4889" spans="43:43" x14ac:dyDescent="0.25">
      <c r="AQ4889" s="6"/>
    </row>
    <row r="4890" spans="43:43" x14ac:dyDescent="0.25">
      <c r="AQ4890" s="6"/>
    </row>
    <row r="4891" spans="43:43" x14ac:dyDescent="0.25">
      <c r="AQ4891" s="6"/>
    </row>
    <row r="4892" spans="43:43" x14ac:dyDescent="0.25">
      <c r="AQ4892" s="6"/>
    </row>
    <row r="4893" spans="43:43" x14ac:dyDescent="0.25">
      <c r="AQ4893" s="6"/>
    </row>
    <row r="4894" spans="43:43" x14ac:dyDescent="0.25">
      <c r="AQ4894" s="6"/>
    </row>
    <row r="4895" spans="43:43" x14ac:dyDescent="0.25">
      <c r="AQ4895" s="6"/>
    </row>
    <row r="4896" spans="43:43" x14ac:dyDescent="0.25">
      <c r="AQ4896" s="6"/>
    </row>
    <row r="4897" spans="43:43" x14ac:dyDescent="0.25">
      <c r="AQ4897" s="6"/>
    </row>
    <row r="4898" spans="43:43" x14ac:dyDescent="0.25">
      <c r="AQ4898" s="6"/>
    </row>
    <row r="4899" spans="43:43" x14ac:dyDescent="0.25">
      <c r="AQ4899" s="6"/>
    </row>
    <row r="4900" spans="43:43" x14ac:dyDescent="0.25">
      <c r="AQ4900" s="6"/>
    </row>
    <row r="4901" spans="43:43" x14ac:dyDescent="0.25">
      <c r="AQ4901" s="6"/>
    </row>
    <row r="4902" spans="43:43" x14ac:dyDescent="0.25">
      <c r="AQ4902" s="6"/>
    </row>
    <row r="4903" spans="43:43" x14ac:dyDescent="0.25">
      <c r="AQ4903" s="6"/>
    </row>
    <row r="4904" spans="43:43" x14ac:dyDescent="0.25">
      <c r="AQ4904" s="6"/>
    </row>
    <row r="4905" spans="43:43" x14ac:dyDescent="0.25">
      <c r="AQ4905" s="6"/>
    </row>
    <row r="4906" spans="43:43" x14ac:dyDescent="0.25">
      <c r="AQ4906" s="6"/>
    </row>
    <row r="4907" spans="43:43" x14ac:dyDescent="0.25">
      <c r="AQ4907" s="6"/>
    </row>
    <row r="4908" spans="43:43" x14ac:dyDescent="0.25">
      <c r="AQ4908" s="6"/>
    </row>
    <row r="4909" spans="43:43" x14ac:dyDescent="0.25">
      <c r="AQ4909" s="6"/>
    </row>
    <row r="4910" spans="43:43" x14ac:dyDescent="0.25">
      <c r="AQ4910" s="6"/>
    </row>
    <row r="4911" spans="43:43" x14ac:dyDescent="0.25">
      <c r="AQ4911" s="6"/>
    </row>
    <row r="4912" spans="43:43" x14ac:dyDescent="0.25">
      <c r="AQ4912" s="6"/>
    </row>
    <row r="4913" spans="43:43" x14ac:dyDescent="0.25">
      <c r="AQ4913" s="6"/>
    </row>
    <row r="4914" spans="43:43" x14ac:dyDescent="0.25">
      <c r="AQ4914" s="6"/>
    </row>
    <row r="4915" spans="43:43" x14ac:dyDescent="0.25">
      <c r="AQ4915" s="6"/>
    </row>
    <row r="4916" spans="43:43" x14ac:dyDescent="0.25">
      <c r="AQ4916" s="6"/>
    </row>
    <row r="4917" spans="43:43" x14ac:dyDescent="0.25">
      <c r="AQ4917" s="6"/>
    </row>
    <row r="4918" spans="43:43" x14ac:dyDescent="0.25">
      <c r="AQ4918" s="6"/>
    </row>
    <row r="4919" spans="43:43" x14ac:dyDescent="0.25">
      <c r="AQ4919" s="6"/>
    </row>
    <row r="4920" spans="43:43" x14ac:dyDescent="0.25">
      <c r="AQ4920" s="6"/>
    </row>
    <row r="4921" spans="43:43" x14ac:dyDescent="0.25">
      <c r="AQ4921" s="6"/>
    </row>
    <row r="4922" spans="43:43" x14ac:dyDescent="0.25">
      <c r="AQ4922" s="6"/>
    </row>
    <row r="4923" spans="43:43" x14ac:dyDescent="0.25">
      <c r="AQ4923" s="6"/>
    </row>
    <row r="4924" spans="43:43" x14ac:dyDescent="0.25">
      <c r="AQ4924" s="6"/>
    </row>
    <row r="4925" spans="43:43" x14ac:dyDescent="0.25">
      <c r="AQ4925" s="6"/>
    </row>
    <row r="4926" spans="43:43" x14ac:dyDescent="0.25">
      <c r="AQ4926" s="6"/>
    </row>
    <row r="4927" spans="43:43" x14ac:dyDescent="0.25">
      <c r="AQ4927" s="6"/>
    </row>
    <row r="4928" spans="43:43" x14ac:dyDescent="0.25">
      <c r="AQ4928" s="6"/>
    </row>
    <row r="4929" spans="43:43" x14ac:dyDescent="0.25">
      <c r="AQ4929" s="6"/>
    </row>
    <row r="4930" spans="43:43" x14ac:dyDescent="0.25">
      <c r="AQ4930" s="6"/>
    </row>
    <row r="4931" spans="43:43" x14ac:dyDescent="0.25">
      <c r="AQ4931" s="6"/>
    </row>
    <row r="4932" spans="43:43" x14ac:dyDescent="0.25">
      <c r="AQ4932" s="6"/>
    </row>
    <row r="4933" spans="43:43" x14ac:dyDescent="0.25">
      <c r="AQ4933" s="6"/>
    </row>
    <row r="4934" spans="43:43" x14ac:dyDescent="0.25">
      <c r="AQ4934" s="6"/>
    </row>
    <row r="4935" spans="43:43" x14ac:dyDescent="0.25">
      <c r="AQ4935" s="6"/>
    </row>
    <row r="4936" spans="43:43" x14ac:dyDescent="0.25">
      <c r="AQ4936" s="6"/>
    </row>
    <row r="4937" spans="43:43" x14ac:dyDescent="0.25">
      <c r="AQ4937" s="6"/>
    </row>
    <row r="4938" spans="43:43" x14ac:dyDescent="0.25">
      <c r="AQ4938" s="6"/>
    </row>
    <row r="4939" spans="43:43" x14ac:dyDescent="0.25">
      <c r="AQ4939" s="6"/>
    </row>
    <row r="4940" spans="43:43" x14ac:dyDescent="0.25">
      <c r="AQ4940" s="6"/>
    </row>
    <row r="4941" spans="43:43" x14ac:dyDescent="0.25">
      <c r="AQ4941" s="6"/>
    </row>
    <row r="4942" spans="43:43" x14ac:dyDescent="0.25">
      <c r="AQ4942" s="6"/>
    </row>
    <row r="4943" spans="43:43" x14ac:dyDescent="0.25">
      <c r="AQ4943" s="6"/>
    </row>
    <row r="4944" spans="43:43" x14ac:dyDescent="0.25">
      <c r="AQ4944" s="6"/>
    </row>
    <row r="4945" spans="43:43" x14ac:dyDescent="0.25">
      <c r="AQ4945" s="6"/>
    </row>
    <row r="4946" spans="43:43" x14ac:dyDescent="0.25">
      <c r="AQ4946" s="6"/>
    </row>
    <row r="4947" spans="43:43" x14ac:dyDescent="0.25">
      <c r="AQ4947" s="6"/>
    </row>
    <row r="4948" spans="43:43" x14ac:dyDescent="0.25">
      <c r="AQ4948" s="6"/>
    </row>
    <row r="4949" spans="43:43" x14ac:dyDescent="0.25">
      <c r="AQ4949" s="6"/>
    </row>
    <row r="4950" spans="43:43" x14ac:dyDescent="0.25">
      <c r="AQ4950" s="6"/>
    </row>
    <row r="4951" spans="43:43" x14ac:dyDescent="0.25">
      <c r="AQ4951" s="6"/>
    </row>
    <row r="4952" spans="43:43" x14ac:dyDescent="0.25">
      <c r="AQ4952" s="6"/>
    </row>
    <row r="4953" spans="43:43" x14ac:dyDescent="0.25">
      <c r="AQ4953" s="6"/>
    </row>
    <row r="4954" spans="43:43" x14ac:dyDescent="0.25">
      <c r="AQ4954" s="6"/>
    </row>
    <row r="4955" spans="43:43" x14ac:dyDescent="0.25">
      <c r="AQ4955" s="6"/>
    </row>
    <row r="4956" spans="43:43" x14ac:dyDescent="0.25">
      <c r="AQ4956" s="6"/>
    </row>
    <row r="4957" spans="43:43" x14ac:dyDescent="0.25">
      <c r="AQ4957" s="6"/>
    </row>
    <row r="4958" spans="43:43" x14ac:dyDescent="0.25">
      <c r="AQ4958" s="6"/>
    </row>
    <row r="4959" spans="43:43" x14ac:dyDescent="0.25">
      <c r="AQ4959" s="6"/>
    </row>
    <row r="4960" spans="43:43" x14ac:dyDescent="0.25">
      <c r="AQ4960" s="6"/>
    </row>
    <row r="4961" spans="43:43" x14ac:dyDescent="0.25">
      <c r="AQ4961" s="6"/>
    </row>
    <row r="4962" spans="43:43" x14ac:dyDescent="0.25">
      <c r="AQ4962" s="6"/>
    </row>
    <row r="4963" spans="43:43" x14ac:dyDescent="0.25">
      <c r="AQ4963" s="6"/>
    </row>
    <row r="4964" spans="43:43" x14ac:dyDescent="0.25">
      <c r="AQ4964" s="6"/>
    </row>
    <row r="4965" spans="43:43" x14ac:dyDescent="0.25">
      <c r="AQ4965" s="6"/>
    </row>
    <row r="4966" spans="43:43" x14ac:dyDescent="0.25">
      <c r="AQ4966" s="6"/>
    </row>
    <row r="4967" spans="43:43" x14ac:dyDescent="0.25">
      <c r="AQ4967" s="6"/>
    </row>
    <row r="4968" spans="43:43" x14ac:dyDescent="0.25">
      <c r="AQ4968" s="6"/>
    </row>
    <row r="4969" spans="43:43" x14ac:dyDescent="0.25">
      <c r="AQ4969" s="6"/>
    </row>
    <row r="4970" spans="43:43" x14ac:dyDescent="0.25">
      <c r="AQ4970" s="6"/>
    </row>
    <row r="4971" spans="43:43" x14ac:dyDescent="0.25">
      <c r="AQ4971" s="6"/>
    </row>
    <row r="4972" spans="43:43" x14ac:dyDescent="0.25">
      <c r="AQ4972" s="6"/>
    </row>
    <row r="4973" spans="43:43" x14ac:dyDescent="0.25">
      <c r="AQ4973" s="6"/>
    </row>
    <row r="4974" spans="43:43" x14ac:dyDescent="0.25">
      <c r="AQ4974" s="6"/>
    </row>
    <row r="4975" spans="43:43" x14ac:dyDescent="0.25">
      <c r="AQ4975" s="6"/>
    </row>
    <row r="4976" spans="43:43" x14ac:dyDescent="0.25">
      <c r="AQ4976" s="6"/>
    </row>
    <row r="4977" spans="43:43" x14ac:dyDescent="0.25">
      <c r="AQ4977" s="6"/>
    </row>
    <row r="4978" spans="43:43" x14ac:dyDescent="0.25">
      <c r="AQ4978" s="6"/>
    </row>
    <row r="4979" spans="43:43" x14ac:dyDescent="0.25">
      <c r="AQ4979" s="6"/>
    </row>
    <row r="4980" spans="43:43" x14ac:dyDescent="0.25">
      <c r="AQ4980" s="6"/>
    </row>
    <row r="4981" spans="43:43" x14ac:dyDescent="0.25">
      <c r="AQ4981" s="6"/>
    </row>
    <row r="4982" spans="43:43" x14ac:dyDescent="0.25">
      <c r="AQ4982" s="6"/>
    </row>
    <row r="4983" spans="43:43" x14ac:dyDescent="0.25">
      <c r="AQ4983" s="6"/>
    </row>
    <row r="4984" spans="43:43" x14ac:dyDescent="0.25">
      <c r="AQ4984" s="6"/>
    </row>
    <row r="4985" spans="43:43" x14ac:dyDescent="0.25">
      <c r="AQ4985" s="6"/>
    </row>
    <row r="4986" spans="43:43" x14ac:dyDescent="0.25">
      <c r="AQ4986" s="6"/>
    </row>
    <row r="4987" spans="43:43" x14ac:dyDescent="0.25">
      <c r="AQ4987" s="6"/>
    </row>
    <row r="4988" spans="43:43" x14ac:dyDescent="0.25">
      <c r="AQ4988" s="6"/>
    </row>
    <row r="4989" spans="43:43" x14ac:dyDescent="0.25">
      <c r="AQ4989" s="6"/>
    </row>
    <row r="4990" spans="43:43" x14ac:dyDescent="0.25">
      <c r="AQ4990" s="6"/>
    </row>
    <row r="4991" spans="43:43" x14ac:dyDescent="0.25">
      <c r="AQ4991" s="6"/>
    </row>
    <row r="4992" spans="43:43" x14ac:dyDescent="0.25">
      <c r="AQ4992" s="6"/>
    </row>
    <row r="4993" spans="43:43" x14ac:dyDescent="0.25">
      <c r="AQ4993" s="6"/>
    </row>
    <row r="4994" spans="43:43" x14ac:dyDescent="0.25">
      <c r="AQ4994" s="6"/>
    </row>
    <row r="4995" spans="43:43" x14ac:dyDescent="0.25">
      <c r="AQ4995" s="6"/>
    </row>
    <row r="4996" spans="43:43" x14ac:dyDescent="0.25">
      <c r="AQ4996" s="6"/>
    </row>
    <row r="4997" spans="43:43" x14ac:dyDescent="0.25">
      <c r="AQ4997" s="6"/>
    </row>
    <row r="4998" spans="43:43" x14ac:dyDescent="0.25">
      <c r="AQ4998" s="6"/>
    </row>
    <row r="4999" spans="43:43" x14ac:dyDescent="0.25">
      <c r="AQ4999" s="6"/>
    </row>
    <row r="5000" spans="43:43" x14ac:dyDescent="0.25">
      <c r="AQ5000" s="6"/>
    </row>
    <row r="5001" spans="43:43" x14ac:dyDescent="0.25">
      <c r="AQ5001" s="6"/>
    </row>
    <row r="5002" spans="43:43" x14ac:dyDescent="0.25">
      <c r="AQ5002" s="6"/>
    </row>
    <row r="5003" spans="43:43" x14ac:dyDescent="0.25">
      <c r="AQ5003" s="6"/>
    </row>
    <row r="5004" spans="43:43" x14ac:dyDescent="0.25">
      <c r="AQ5004" s="6"/>
    </row>
    <row r="5005" spans="43:43" x14ac:dyDescent="0.25">
      <c r="AQ5005" s="6"/>
    </row>
    <row r="5006" spans="43:43" x14ac:dyDescent="0.25">
      <c r="AQ5006" s="6"/>
    </row>
    <row r="5007" spans="43:43" x14ac:dyDescent="0.25">
      <c r="AQ5007" s="6"/>
    </row>
    <row r="5008" spans="43:43" x14ac:dyDescent="0.25">
      <c r="AQ5008" s="6"/>
    </row>
    <row r="5009" spans="43:43" x14ac:dyDescent="0.25">
      <c r="AQ5009" s="6"/>
    </row>
    <row r="5010" spans="43:43" x14ac:dyDescent="0.25">
      <c r="AQ5010" s="6"/>
    </row>
    <row r="5011" spans="43:43" x14ac:dyDescent="0.25">
      <c r="AQ5011" s="6"/>
    </row>
    <row r="5012" spans="43:43" x14ac:dyDescent="0.25">
      <c r="AQ5012" s="6"/>
    </row>
    <row r="5013" spans="43:43" x14ac:dyDescent="0.25">
      <c r="AQ5013" s="6"/>
    </row>
    <row r="5014" spans="43:43" x14ac:dyDescent="0.25">
      <c r="AQ5014" s="6"/>
    </row>
    <row r="5015" spans="43:43" x14ac:dyDescent="0.25">
      <c r="AQ5015" s="6"/>
    </row>
    <row r="5016" spans="43:43" x14ac:dyDescent="0.25">
      <c r="AQ5016" s="6"/>
    </row>
    <row r="5017" spans="43:43" x14ac:dyDescent="0.25">
      <c r="AQ5017" s="6"/>
    </row>
    <row r="5018" spans="43:43" x14ac:dyDescent="0.25">
      <c r="AQ5018" s="6"/>
    </row>
    <row r="5019" spans="43:43" x14ac:dyDescent="0.25">
      <c r="AQ5019" s="6"/>
    </row>
    <row r="5020" spans="43:43" x14ac:dyDescent="0.25">
      <c r="AQ5020" s="6"/>
    </row>
    <row r="5021" spans="43:43" x14ac:dyDescent="0.25">
      <c r="AQ5021" s="6"/>
    </row>
    <row r="5022" spans="43:43" x14ac:dyDescent="0.25">
      <c r="AQ5022" s="6"/>
    </row>
    <row r="5023" spans="43:43" x14ac:dyDescent="0.25">
      <c r="AQ5023" s="6"/>
    </row>
    <row r="5024" spans="43:43" x14ac:dyDescent="0.25">
      <c r="AQ5024" s="6"/>
    </row>
    <row r="5025" spans="43:43" x14ac:dyDescent="0.25">
      <c r="AQ5025" s="6"/>
    </row>
    <row r="5026" spans="43:43" x14ac:dyDescent="0.25">
      <c r="AQ5026" s="6"/>
    </row>
    <row r="5027" spans="43:43" x14ac:dyDescent="0.25">
      <c r="AQ5027" s="6"/>
    </row>
    <row r="5028" spans="43:43" x14ac:dyDescent="0.25">
      <c r="AQ5028" s="6"/>
    </row>
    <row r="5029" spans="43:43" x14ac:dyDescent="0.25">
      <c r="AQ5029" s="6"/>
    </row>
    <row r="5030" spans="43:43" x14ac:dyDescent="0.25">
      <c r="AQ5030" s="6"/>
    </row>
    <row r="5031" spans="43:43" x14ac:dyDescent="0.25">
      <c r="AQ5031" s="6"/>
    </row>
    <row r="5032" spans="43:43" x14ac:dyDescent="0.25">
      <c r="AQ5032" s="6"/>
    </row>
    <row r="5033" spans="43:43" x14ac:dyDescent="0.25">
      <c r="AQ5033" s="6"/>
    </row>
    <row r="5034" spans="43:43" x14ac:dyDescent="0.25">
      <c r="AQ5034" s="6"/>
    </row>
    <row r="5035" spans="43:43" x14ac:dyDescent="0.25">
      <c r="AQ5035" s="6"/>
    </row>
    <row r="5036" spans="43:43" x14ac:dyDescent="0.25">
      <c r="AQ5036" s="6"/>
    </row>
    <row r="5037" spans="43:43" x14ac:dyDescent="0.25">
      <c r="AQ5037" s="6"/>
    </row>
    <row r="5038" spans="43:43" x14ac:dyDescent="0.25">
      <c r="AQ5038" s="6"/>
    </row>
    <row r="5039" spans="43:43" x14ac:dyDescent="0.25">
      <c r="AQ5039" s="6"/>
    </row>
    <row r="5040" spans="43:43" x14ac:dyDescent="0.25">
      <c r="AQ5040" s="6"/>
    </row>
    <row r="5041" spans="43:43" x14ac:dyDescent="0.25">
      <c r="AQ5041" s="6"/>
    </row>
    <row r="5042" spans="43:43" x14ac:dyDescent="0.25">
      <c r="AQ5042" s="6"/>
    </row>
    <row r="5043" spans="43:43" x14ac:dyDescent="0.25">
      <c r="AQ5043" s="6"/>
    </row>
    <row r="5044" spans="43:43" x14ac:dyDescent="0.25">
      <c r="AQ5044" s="6"/>
    </row>
    <row r="5045" spans="43:43" x14ac:dyDescent="0.25">
      <c r="AQ5045" s="6"/>
    </row>
    <row r="5046" spans="43:43" x14ac:dyDescent="0.25">
      <c r="AQ5046" s="6"/>
    </row>
    <row r="5047" spans="43:43" x14ac:dyDescent="0.25">
      <c r="AQ5047" s="6"/>
    </row>
    <row r="5048" spans="43:43" x14ac:dyDescent="0.25">
      <c r="AQ5048" s="6"/>
    </row>
    <row r="5049" spans="43:43" x14ac:dyDescent="0.25">
      <c r="AQ5049" s="6"/>
    </row>
    <row r="5050" spans="43:43" x14ac:dyDescent="0.25">
      <c r="AQ5050" s="6"/>
    </row>
    <row r="5051" spans="43:43" x14ac:dyDescent="0.25">
      <c r="AQ5051" s="6"/>
    </row>
    <row r="5052" spans="43:43" x14ac:dyDescent="0.25">
      <c r="AQ5052" s="6"/>
    </row>
    <row r="5053" spans="43:43" x14ac:dyDescent="0.25">
      <c r="AQ5053" s="6"/>
    </row>
    <row r="5054" spans="43:43" x14ac:dyDescent="0.25">
      <c r="AQ5054" s="6"/>
    </row>
    <row r="5055" spans="43:43" x14ac:dyDescent="0.25">
      <c r="AQ5055" s="6"/>
    </row>
    <row r="5056" spans="43:43" x14ac:dyDescent="0.25">
      <c r="AQ5056" s="6"/>
    </row>
    <row r="5057" spans="43:43" x14ac:dyDescent="0.25">
      <c r="AQ5057" s="6"/>
    </row>
    <row r="5058" spans="43:43" x14ac:dyDescent="0.25">
      <c r="AQ5058" s="6"/>
    </row>
    <row r="5059" spans="43:43" x14ac:dyDescent="0.25">
      <c r="AQ5059" s="6"/>
    </row>
    <row r="5060" spans="43:43" x14ac:dyDescent="0.25">
      <c r="AQ5060" s="6"/>
    </row>
    <row r="5061" spans="43:43" x14ac:dyDescent="0.25">
      <c r="AQ5061" s="6"/>
    </row>
    <row r="5062" spans="43:43" x14ac:dyDescent="0.25">
      <c r="AQ5062" s="6"/>
    </row>
    <row r="5063" spans="43:43" x14ac:dyDescent="0.25">
      <c r="AQ5063" s="6"/>
    </row>
    <row r="5064" spans="43:43" x14ac:dyDescent="0.25">
      <c r="AQ5064" s="6"/>
    </row>
    <row r="5065" spans="43:43" x14ac:dyDescent="0.25">
      <c r="AQ5065" s="6"/>
    </row>
    <row r="5066" spans="43:43" x14ac:dyDescent="0.25">
      <c r="AQ5066" s="6"/>
    </row>
    <row r="5067" spans="43:43" x14ac:dyDescent="0.25">
      <c r="AQ5067" s="6"/>
    </row>
    <row r="5068" spans="43:43" x14ac:dyDescent="0.25">
      <c r="AQ5068" s="6"/>
    </row>
    <row r="5069" spans="43:43" x14ac:dyDescent="0.25">
      <c r="AQ5069" s="6"/>
    </row>
    <row r="5070" spans="43:43" x14ac:dyDescent="0.25">
      <c r="AQ5070" s="6"/>
    </row>
    <row r="5071" spans="43:43" x14ac:dyDescent="0.25">
      <c r="AQ5071" s="6"/>
    </row>
    <row r="5072" spans="43:43" x14ac:dyDescent="0.25">
      <c r="AQ5072" s="6"/>
    </row>
    <row r="5073" spans="43:43" x14ac:dyDescent="0.25">
      <c r="AQ5073" s="6"/>
    </row>
    <row r="5074" spans="43:43" x14ac:dyDescent="0.25">
      <c r="AQ5074" s="6"/>
    </row>
    <row r="5075" spans="43:43" x14ac:dyDescent="0.25">
      <c r="AQ5075" s="6"/>
    </row>
    <row r="5076" spans="43:43" x14ac:dyDescent="0.25">
      <c r="AQ5076" s="6"/>
    </row>
    <row r="5077" spans="43:43" x14ac:dyDescent="0.25">
      <c r="AQ5077" s="6"/>
    </row>
    <row r="5078" spans="43:43" x14ac:dyDescent="0.25">
      <c r="AQ5078" s="6"/>
    </row>
    <row r="5079" spans="43:43" x14ac:dyDescent="0.25">
      <c r="AQ5079" s="6"/>
    </row>
    <row r="5080" spans="43:43" x14ac:dyDescent="0.25">
      <c r="AQ5080" s="6"/>
    </row>
    <row r="5081" spans="43:43" x14ac:dyDescent="0.25">
      <c r="AQ5081" s="6"/>
    </row>
    <row r="5082" spans="43:43" x14ac:dyDescent="0.25">
      <c r="AQ5082" s="6"/>
    </row>
    <row r="5083" spans="43:43" x14ac:dyDescent="0.25">
      <c r="AQ5083" s="6"/>
    </row>
    <row r="5084" spans="43:43" x14ac:dyDescent="0.25">
      <c r="AQ5084" s="6"/>
    </row>
    <row r="5085" spans="43:43" x14ac:dyDescent="0.25">
      <c r="AQ5085" s="6"/>
    </row>
    <row r="5086" spans="43:43" x14ac:dyDescent="0.25">
      <c r="AQ5086" s="6"/>
    </row>
    <row r="5087" spans="43:43" x14ac:dyDescent="0.25">
      <c r="AQ5087" s="6"/>
    </row>
    <row r="5088" spans="43:43" x14ac:dyDescent="0.25">
      <c r="AQ5088" s="6"/>
    </row>
    <row r="5089" spans="43:43" x14ac:dyDescent="0.25">
      <c r="AQ5089" s="6"/>
    </row>
    <row r="5090" spans="43:43" x14ac:dyDescent="0.25">
      <c r="AQ5090" s="6"/>
    </row>
    <row r="5091" spans="43:43" x14ac:dyDescent="0.25">
      <c r="AQ5091" s="6"/>
    </row>
    <row r="5092" spans="43:43" x14ac:dyDescent="0.25">
      <c r="AQ5092" s="6"/>
    </row>
    <row r="5093" spans="43:43" x14ac:dyDescent="0.25">
      <c r="AQ5093" s="6"/>
    </row>
    <row r="5094" spans="43:43" x14ac:dyDescent="0.25">
      <c r="AQ5094" s="6"/>
    </row>
    <row r="5095" spans="43:43" x14ac:dyDescent="0.25">
      <c r="AQ5095" s="6"/>
    </row>
    <row r="5096" spans="43:43" x14ac:dyDescent="0.25">
      <c r="AQ5096" s="6"/>
    </row>
    <row r="5097" spans="43:43" x14ac:dyDescent="0.25">
      <c r="AQ5097" s="6"/>
    </row>
    <row r="5098" spans="43:43" x14ac:dyDescent="0.25">
      <c r="AQ5098" s="6"/>
    </row>
    <row r="5099" spans="43:43" x14ac:dyDescent="0.25">
      <c r="AQ5099" s="6"/>
    </row>
    <row r="5100" spans="43:43" x14ac:dyDescent="0.25">
      <c r="AQ5100" s="6"/>
    </row>
    <row r="5101" spans="43:43" x14ac:dyDescent="0.25">
      <c r="AQ5101" s="6"/>
    </row>
    <row r="5102" spans="43:43" x14ac:dyDescent="0.25">
      <c r="AQ5102" s="6"/>
    </row>
    <row r="5103" spans="43:43" x14ac:dyDescent="0.25">
      <c r="AQ5103" s="6"/>
    </row>
    <row r="5104" spans="43:43" x14ac:dyDescent="0.25">
      <c r="AQ5104" s="6"/>
    </row>
    <row r="5105" spans="43:43" x14ac:dyDescent="0.25">
      <c r="AQ5105" s="6"/>
    </row>
    <row r="5106" spans="43:43" x14ac:dyDescent="0.25">
      <c r="AQ5106" s="6"/>
    </row>
    <row r="5107" spans="43:43" x14ac:dyDescent="0.25">
      <c r="AQ5107" s="6"/>
    </row>
    <row r="5108" spans="43:43" x14ac:dyDescent="0.25">
      <c r="AQ5108" s="6"/>
    </row>
    <row r="5109" spans="43:43" x14ac:dyDescent="0.25">
      <c r="AQ5109" s="6"/>
    </row>
    <row r="5110" spans="43:43" x14ac:dyDescent="0.25">
      <c r="AQ5110" s="6"/>
    </row>
    <row r="5111" spans="43:43" x14ac:dyDescent="0.25">
      <c r="AQ5111" s="6"/>
    </row>
    <row r="5112" spans="43:43" x14ac:dyDescent="0.25">
      <c r="AQ5112" s="6"/>
    </row>
    <row r="5113" spans="43:43" x14ac:dyDescent="0.25">
      <c r="AQ5113" s="6"/>
    </row>
    <row r="5114" spans="43:43" x14ac:dyDescent="0.25">
      <c r="AQ5114" s="6"/>
    </row>
    <row r="5115" spans="43:43" x14ac:dyDescent="0.25">
      <c r="AQ5115" s="6"/>
    </row>
    <row r="5116" spans="43:43" x14ac:dyDescent="0.25">
      <c r="AQ5116" s="6"/>
    </row>
    <row r="5117" spans="43:43" x14ac:dyDescent="0.25">
      <c r="AQ5117" s="6"/>
    </row>
    <row r="5118" spans="43:43" x14ac:dyDescent="0.25">
      <c r="AQ5118" s="6"/>
    </row>
    <row r="5119" spans="43:43" x14ac:dyDescent="0.25">
      <c r="AQ5119" s="6"/>
    </row>
    <row r="5120" spans="43:43" x14ac:dyDescent="0.25">
      <c r="AQ5120" s="6"/>
    </row>
    <row r="5121" spans="43:43" x14ac:dyDescent="0.25">
      <c r="AQ5121" s="6"/>
    </row>
    <row r="5122" spans="43:43" x14ac:dyDescent="0.25">
      <c r="AQ5122" s="6"/>
    </row>
    <row r="5123" spans="43:43" x14ac:dyDescent="0.25">
      <c r="AQ5123" s="6"/>
    </row>
    <row r="5124" spans="43:43" x14ac:dyDescent="0.25">
      <c r="AQ5124" s="6"/>
    </row>
    <row r="5125" spans="43:43" x14ac:dyDescent="0.25">
      <c r="AQ5125" s="6"/>
    </row>
    <row r="5126" spans="43:43" x14ac:dyDescent="0.25">
      <c r="AQ5126" s="6"/>
    </row>
    <row r="5127" spans="43:43" x14ac:dyDescent="0.25">
      <c r="AQ5127" s="6"/>
    </row>
    <row r="5128" spans="43:43" x14ac:dyDescent="0.25">
      <c r="AQ5128" s="6"/>
    </row>
    <row r="5129" spans="43:43" x14ac:dyDescent="0.25">
      <c r="AQ5129" s="6"/>
    </row>
    <row r="5130" spans="43:43" x14ac:dyDescent="0.25">
      <c r="AQ5130" s="6"/>
    </row>
    <row r="5131" spans="43:43" x14ac:dyDescent="0.25">
      <c r="AQ5131" s="6"/>
    </row>
    <row r="5132" spans="43:43" x14ac:dyDescent="0.25">
      <c r="AQ5132" s="6"/>
    </row>
    <row r="5133" spans="43:43" x14ac:dyDescent="0.25">
      <c r="AQ5133" s="6"/>
    </row>
    <row r="5134" spans="43:43" x14ac:dyDescent="0.25">
      <c r="AQ5134" s="6"/>
    </row>
    <row r="5135" spans="43:43" x14ac:dyDescent="0.25">
      <c r="AQ5135" s="6"/>
    </row>
    <row r="5136" spans="43:43" x14ac:dyDescent="0.25">
      <c r="AQ5136" s="6"/>
    </row>
    <row r="5137" spans="43:43" x14ac:dyDescent="0.25">
      <c r="AQ5137" s="6"/>
    </row>
    <row r="5138" spans="43:43" x14ac:dyDescent="0.25">
      <c r="AQ5138" s="6"/>
    </row>
    <row r="5139" spans="43:43" x14ac:dyDescent="0.25">
      <c r="AQ5139" s="6"/>
    </row>
    <row r="5140" spans="43:43" x14ac:dyDescent="0.25">
      <c r="AQ5140" s="6"/>
    </row>
    <row r="5141" spans="43:43" x14ac:dyDescent="0.25">
      <c r="AQ5141" s="6"/>
    </row>
    <row r="5142" spans="43:43" x14ac:dyDescent="0.25">
      <c r="AQ5142" s="6"/>
    </row>
    <row r="5143" spans="43:43" x14ac:dyDescent="0.25">
      <c r="AQ5143" s="6"/>
    </row>
    <row r="5144" spans="43:43" x14ac:dyDescent="0.25">
      <c r="AQ5144" s="6"/>
    </row>
    <row r="5145" spans="43:43" x14ac:dyDescent="0.25">
      <c r="AQ5145" s="6"/>
    </row>
    <row r="5146" spans="43:43" x14ac:dyDescent="0.25">
      <c r="AQ5146" s="6"/>
    </row>
    <row r="5147" spans="43:43" x14ac:dyDescent="0.25">
      <c r="AQ5147" s="6"/>
    </row>
    <row r="5148" spans="43:43" x14ac:dyDescent="0.25">
      <c r="AQ5148" s="6"/>
    </row>
    <row r="5149" spans="43:43" x14ac:dyDescent="0.25">
      <c r="AQ5149" s="6"/>
    </row>
    <row r="5150" spans="43:43" x14ac:dyDescent="0.25">
      <c r="AQ5150" s="6"/>
    </row>
    <row r="5151" spans="43:43" x14ac:dyDescent="0.25">
      <c r="AQ5151" s="6"/>
    </row>
    <row r="5152" spans="43:43" x14ac:dyDescent="0.25">
      <c r="AQ5152" s="6"/>
    </row>
    <row r="5153" spans="43:43" x14ac:dyDescent="0.25">
      <c r="AQ5153" s="6"/>
    </row>
    <row r="5154" spans="43:43" x14ac:dyDescent="0.25">
      <c r="AQ5154" s="6"/>
    </row>
    <row r="5155" spans="43:43" x14ac:dyDescent="0.25">
      <c r="AQ5155" s="6"/>
    </row>
    <row r="5156" spans="43:43" x14ac:dyDescent="0.25">
      <c r="AQ5156" s="6"/>
    </row>
    <row r="5157" spans="43:43" x14ac:dyDescent="0.25">
      <c r="AQ5157" s="6"/>
    </row>
    <row r="5158" spans="43:43" x14ac:dyDescent="0.25">
      <c r="AQ5158" s="6"/>
    </row>
    <row r="5159" spans="43:43" x14ac:dyDescent="0.25">
      <c r="AQ5159" s="6"/>
    </row>
    <row r="5160" spans="43:43" x14ac:dyDescent="0.25">
      <c r="AQ5160" s="6"/>
    </row>
    <row r="5161" spans="43:43" x14ac:dyDescent="0.25">
      <c r="AQ5161" s="6"/>
    </row>
    <row r="5162" spans="43:43" x14ac:dyDescent="0.25">
      <c r="AQ5162" s="6"/>
    </row>
    <row r="5163" spans="43:43" x14ac:dyDescent="0.25">
      <c r="AQ5163" s="6"/>
    </row>
    <row r="5164" spans="43:43" x14ac:dyDescent="0.25">
      <c r="AQ5164" s="6"/>
    </row>
    <row r="5165" spans="43:43" x14ac:dyDescent="0.25">
      <c r="AQ5165" s="6"/>
    </row>
    <row r="5166" spans="43:43" x14ac:dyDescent="0.25">
      <c r="AQ5166" s="6"/>
    </row>
    <row r="5167" spans="43:43" x14ac:dyDescent="0.25">
      <c r="AQ5167" s="6"/>
    </row>
    <row r="5168" spans="43:43" x14ac:dyDescent="0.25">
      <c r="AQ5168" s="6"/>
    </row>
    <row r="5169" spans="43:43" x14ac:dyDescent="0.25">
      <c r="AQ5169" s="6"/>
    </row>
    <row r="5170" spans="43:43" x14ac:dyDescent="0.25">
      <c r="AQ5170" s="6"/>
    </row>
    <row r="5171" spans="43:43" x14ac:dyDescent="0.25">
      <c r="AQ5171" s="6"/>
    </row>
    <row r="5172" spans="43:43" x14ac:dyDescent="0.25">
      <c r="AQ5172" s="6"/>
    </row>
    <row r="5173" spans="43:43" x14ac:dyDescent="0.25">
      <c r="AQ5173" s="6"/>
    </row>
    <row r="5174" spans="43:43" x14ac:dyDescent="0.25">
      <c r="AQ5174" s="6"/>
    </row>
    <row r="5175" spans="43:43" x14ac:dyDescent="0.25">
      <c r="AQ5175" s="6"/>
    </row>
    <row r="5176" spans="43:43" x14ac:dyDescent="0.25">
      <c r="AQ5176" s="6"/>
    </row>
    <row r="5177" spans="43:43" x14ac:dyDescent="0.25">
      <c r="AQ5177" s="6"/>
    </row>
    <row r="5178" spans="43:43" x14ac:dyDescent="0.25">
      <c r="AQ5178" s="6"/>
    </row>
    <row r="5179" spans="43:43" x14ac:dyDescent="0.25">
      <c r="AQ5179" s="6"/>
    </row>
    <row r="5180" spans="43:43" x14ac:dyDescent="0.25">
      <c r="AQ5180" s="6"/>
    </row>
    <row r="5181" spans="43:43" x14ac:dyDescent="0.25">
      <c r="AQ5181" s="6"/>
    </row>
    <row r="5182" spans="43:43" x14ac:dyDescent="0.25">
      <c r="AQ5182" s="6"/>
    </row>
    <row r="5183" spans="43:43" x14ac:dyDescent="0.25">
      <c r="AQ5183" s="6"/>
    </row>
    <row r="5184" spans="43:43" x14ac:dyDescent="0.25">
      <c r="AQ5184" s="6"/>
    </row>
    <row r="5185" spans="43:43" x14ac:dyDescent="0.25">
      <c r="AQ5185" s="6"/>
    </row>
    <row r="5186" spans="43:43" x14ac:dyDescent="0.25">
      <c r="AQ5186" s="6"/>
    </row>
    <row r="5187" spans="43:43" x14ac:dyDescent="0.25">
      <c r="AQ5187" s="6"/>
    </row>
    <row r="5188" spans="43:43" x14ac:dyDescent="0.25">
      <c r="AQ5188" s="6"/>
    </row>
    <row r="5189" spans="43:43" x14ac:dyDescent="0.25">
      <c r="AQ5189" s="6"/>
    </row>
    <row r="5190" spans="43:43" x14ac:dyDescent="0.25">
      <c r="AQ5190" s="6"/>
    </row>
    <row r="5191" spans="43:43" x14ac:dyDescent="0.25">
      <c r="AQ5191" s="6"/>
    </row>
    <row r="5192" spans="43:43" x14ac:dyDescent="0.25">
      <c r="AQ5192" s="6"/>
    </row>
    <row r="5193" spans="43:43" x14ac:dyDescent="0.25">
      <c r="AQ5193" s="6"/>
    </row>
    <row r="5194" spans="43:43" x14ac:dyDescent="0.25">
      <c r="AQ5194" s="6"/>
    </row>
    <row r="5195" spans="43:43" x14ac:dyDescent="0.25">
      <c r="AQ5195" s="6"/>
    </row>
    <row r="5196" spans="43:43" x14ac:dyDescent="0.25">
      <c r="AQ5196" s="6"/>
    </row>
    <row r="5197" spans="43:43" x14ac:dyDescent="0.25">
      <c r="AQ5197" s="6"/>
    </row>
    <row r="5198" spans="43:43" x14ac:dyDescent="0.25">
      <c r="AQ5198" s="6"/>
    </row>
    <row r="5199" spans="43:43" x14ac:dyDescent="0.25">
      <c r="AQ5199" s="6"/>
    </row>
    <row r="5200" spans="43:43" x14ac:dyDescent="0.25">
      <c r="AQ5200" s="6"/>
    </row>
    <row r="5201" spans="43:43" x14ac:dyDescent="0.25">
      <c r="AQ5201" s="6"/>
    </row>
    <row r="5202" spans="43:43" x14ac:dyDescent="0.25">
      <c r="AQ5202" s="6"/>
    </row>
    <row r="5203" spans="43:43" x14ac:dyDescent="0.25">
      <c r="AQ5203" s="6"/>
    </row>
    <row r="5204" spans="43:43" x14ac:dyDescent="0.25">
      <c r="AQ5204" s="6"/>
    </row>
    <row r="5205" spans="43:43" x14ac:dyDescent="0.25">
      <c r="AQ5205" s="6"/>
    </row>
    <row r="5206" spans="43:43" x14ac:dyDescent="0.25">
      <c r="AQ5206" s="6"/>
    </row>
    <row r="5207" spans="43:43" x14ac:dyDescent="0.25">
      <c r="AQ5207" s="6"/>
    </row>
    <row r="5208" spans="43:43" x14ac:dyDescent="0.25">
      <c r="AQ5208" s="6"/>
    </row>
    <row r="5209" spans="43:43" x14ac:dyDescent="0.25">
      <c r="AQ5209" s="6"/>
    </row>
    <row r="5210" spans="43:43" x14ac:dyDescent="0.25">
      <c r="AQ5210" s="6"/>
    </row>
    <row r="5211" spans="43:43" x14ac:dyDescent="0.25">
      <c r="AQ5211" s="6"/>
    </row>
    <row r="5212" spans="43:43" x14ac:dyDescent="0.25">
      <c r="AQ5212" s="6"/>
    </row>
    <row r="5213" spans="43:43" x14ac:dyDescent="0.25">
      <c r="AQ5213" s="6"/>
    </row>
    <row r="5214" spans="43:43" x14ac:dyDescent="0.25">
      <c r="AQ5214" s="6"/>
    </row>
    <row r="5215" spans="43:43" x14ac:dyDescent="0.25">
      <c r="AQ5215" s="6"/>
    </row>
    <row r="5216" spans="43:43" x14ac:dyDescent="0.25">
      <c r="AQ5216" s="6"/>
    </row>
    <row r="5217" spans="43:43" x14ac:dyDescent="0.25">
      <c r="AQ5217" s="6"/>
    </row>
    <row r="5218" spans="43:43" x14ac:dyDescent="0.25">
      <c r="AQ5218" s="6"/>
    </row>
    <row r="5219" spans="43:43" x14ac:dyDescent="0.25">
      <c r="AQ5219" s="6"/>
    </row>
    <row r="5220" spans="43:43" x14ac:dyDescent="0.25">
      <c r="AQ5220" s="6"/>
    </row>
    <row r="5221" spans="43:43" x14ac:dyDescent="0.25">
      <c r="AQ5221" s="6"/>
    </row>
    <row r="5222" spans="43:43" x14ac:dyDescent="0.25">
      <c r="AQ5222" s="6"/>
    </row>
    <row r="5223" spans="43:43" x14ac:dyDescent="0.25">
      <c r="AQ5223" s="6"/>
    </row>
    <row r="5224" spans="43:43" x14ac:dyDescent="0.25">
      <c r="AQ5224" s="6"/>
    </row>
    <row r="5225" spans="43:43" x14ac:dyDescent="0.25">
      <c r="AQ5225" s="6"/>
    </row>
    <row r="5226" spans="43:43" x14ac:dyDescent="0.25">
      <c r="AQ5226" s="6"/>
    </row>
    <row r="5227" spans="43:43" x14ac:dyDescent="0.25">
      <c r="AQ5227" s="6"/>
    </row>
    <row r="5228" spans="43:43" x14ac:dyDescent="0.25">
      <c r="AQ5228" s="6"/>
    </row>
    <row r="5229" spans="43:43" x14ac:dyDescent="0.25">
      <c r="AQ5229" s="6"/>
    </row>
    <row r="5230" spans="43:43" x14ac:dyDescent="0.25">
      <c r="AQ5230" s="6"/>
    </row>
    <row r="5231" spans="43:43" x14ac:dyDescent="0.25">
      <c r="AQ5231" s="6"/>
    </row>
    <row r="5232" spans="43:43" x14ac:dyDescent="0.25">
      <c r="AQ5232" s="6"/>
    </row>
    <row r="5233" spans="43:43" x14ac:dyDescent="0.25">
      <c r="AQ5233" s="6"/>
    </row>
    <row r="5234" spans="43:43" x14ac:dyDescent="0.25">
      <c r="AQ5234" s="6"/>
    </row>
    <row r="5235" spans="43:43" x14ac:dyDescent="0.25">
      <c r="AQ5235" s="6"/>
    </row>
    <row r="5236" spans="43:43" x14ac:dyDescent="0.25">
      <c r="AQ5236" s="6"/>
    </row>
    <row r="5237" spans="43:43" x14ac:dyDescent="0.25">
      <c r="AQ5237" s="6"/>
    </row>
    <row r="5238" spans="43:43" x14ac:dyDescent="0.25">
      <c r="AQ5238" s="6"/>
    </row>
    <row r="5239" spans="43:43" x14ac:dyDescent="0.25">
      <c r="AQ5239" s="6"/>
    </row>
    <row r="5240" spans="43:43" x14ac:dyDescent="0.25">
      <c r="AQ5240" s="6"/>
    </row>
    <row r="5241" spans="43:43" x14ac:dyDescent="0.25">
      <c r="AQ5241" s="6"/>
    </row>
    <row r="5242" spans="43:43" x14ac:dyDescent="0.25">
      <c r="AQ5242" s="6"/>
    </row>
    <row r="5243" spans="43:43" x14ac:dyDescent="0.25">
      <c r="AQ5243" s="6"/>
    </row>
    <row r="5244" spans="43:43" x14ac:dyDescent="0.25">
      <c r="AQ5244" s="6"/>
    </row>
    <row r="5245" spans="43:43" x14ac:dyDescent="0.25">
      <c r="AQ5245" s="6"/>
    </row>
    <row r="5246" spans="43:43" x14ac:dyDescent="0.25">
      <c r="AQ5246" s="6"/>
    </row>
    <row r="5247" spans="43:43" x14ac:dyDescent="0.25">
      <c r="AQ5247" s="6"/>
    </row>
    <row r="5248" spans="43:43" x14ac:dyDescent="0.25">
      <c r="AQ5248" s="6"/>
    </row>
    <row r="5249" spans="43:43" x14ac:dyDescent="0.25">
      <c r="AQ5249" s="6"/>
    </row>
    <row r="5250" spans="43:43" x14ac:dyDescent="0.25">
      <c r="AQ5250" s="6"/>
    </row>
    <row r="5251" spans="43:43" x14ac:dyDescent="0.25">
      <c r="AQ5251" s="6"/>
    </row>
    <row r="5252" spans="43:43" x14ac:dyDescent="0.25">
      <c r="AQ5252" s="6"/>
    </row>
    <row r="5253" spans="43:43" x14ac:dyDescent="0.25">
      <c r="AQ5253" s="6"/>
    </row>
    <row r="5254" spans="43:43" x14ac:dyDescent="0.25">
      <c r="AQ5254" s="6"/>
    </row>
    <row r="5255" spans="43:43" x14ac:dyDescent="0.25">
      <c r="AQ5255" s="6"/>
    </row>
    <row r="5256" spans="43:43" x14ac:dyDescent="0.25">
      <c r="AQ5256" s="6"/>
    </row>
    <row r="5257" spans="43:43" x14ac:dyDescent="0.25">
      <c r="AQ5257" s="6"/>
    </row>
    <row r="5258" spans="43:43" x14ac:dyDescent="0.25">
      <c r="AQ5258" s="6"/>
    </row>
    <row r="5259" spans="43:43" x14ac:dyDescent="0.25">
      <c r="AQ5259" s="6"/>
    </row>
    <row r="5260" spans="43:43" x14ac:dyDescent="0.25">
      <c r="AQ5260" s="6"/>
    </row>
    <row r="5261" spans="43:43" x14ac:dyDescent="0.25">
      <c r="AQ5261" s="6"/>
    </row>
    <row r="5262" spans="43:43" x14ac:dyDescent="0.25">
      <c r="AQ5262" s="6"/>
    </row>
    <row r="5263" spans="43:43" x14ac:dyDescent="0.25">
      <c r="AQ5263" s="6"/>
    </row>
    <row r="5264" spans="43:43" x14ac:dyDescent="0.25">
      <c r="AQ5264" s="6"/>
    </row>
    <row r="5265" spans="43:43" x14ac:dyDescent="0.25">
      <c r="AQ5265" s="6"/>
    </row>
    <row r="5266" spans="43:43" x14ac:dyDescent="0.25">
      <c r="AQ5266" s="6"/>
    </row>
    <row r="5267" spans="43:43" x14ac:dyDescent="0.25">
      <c r="AQ5267" s="6"/>
    </row>
    <row r="5268" spans="43:43" x14ac:dyDescent="0.25">
      <c r="AQ5268" s="6"/>
    </row>
    <row r="5269" spans="43:43" x14ac:dyDescent="0.25">
      <c r="AQ5269" s="6"/>
    </row>
    <row r="5270" spans="43:43" x14ac:dyDescent="0.25">
      <c r="AQ5270" s="6"/>
    </row>
    <row r="5271" spans="43:43" x14ac:dyDescent="0.25">
      <c r="AQ5271" s="6"/>
    </row>
    <row r="5272" spans="43:43" x14ac:dyDescent="0.25">
      <c r="AQ5272" s="6"/>
    </row>
    <row r="5273" spans="43:43" x14ac:dyDescent="0.25">
      <c r="AQ5273" s="6"/>
    </row>
    <row r="5274" spans="43:43" x14ac:dyDescent="0.25">
      <c r="AQ5274" s="6"/>
    </row>
    <row r="5275" spans="43:43" x14ac:dyDescent="0.25">
      <c r="AQ5275" s="6"/>
    </row>
    <row r="5276" spans="43:43" x14ac:dyDescent="0.25">
      <c r="AQ5276" s="6"/>
    </row>
    <row r="5277" spans="43:43" x14ac:dyDescent="0.25">
      <c r="AQ5277" s="6"/>
    </row>
    <row r="5278" spans="43:43" x14ac:dyDescent="0.25">
      <c r="AQ5278" s="6"/>
    </row>
    <row r="5279" spans="43:43" x14ac:dyDescent="0.25">
      <c r="AQ5279" s="6"/>
    </row>
    <row r="5280" spans="43:43" x14ac:dyDescent="0.25">
      <c r="AQ5280" s="6"/>
    </row>
    <row r="5281" spans="43:43" x14ac:dyDescent="0.25">
      <c r="AQ5281" s="6"/>
    </row>
    <row r="5282" spans="43:43" x14ac:dyDescent="0.25">
      <c r="AQ5282" s="6"/>
    </row>
    <row r="5283" spans="43:43" x14ac:dyDescent="0.25">
      <c r="AQ5283" s="6"/>
    </row>
    <row r="5284" spans="43:43" x14ac:dyDescent="0.25">
      <c r="AQ5284" s="6"/>
    </row>
    <row r="5285" spans="43:43" x14ac:dyDescent="0.25">
      <c r="AQ5285" s="6"/>
    </row>
    <row r="5286" spans="43:43" x14ac:dyDescent="0.25">
      <c r="AQ5286" s="6"/>
    </row>
    <row r="5287" spans="43:43" x14ac:dyDescent="0.25">
      <c r="AQ5287" s="6"/>
    </row>
    <row r="5288" spans="43:43" x14ac:dyDescent="0.25">
      <c r="AQ5288" s="6"/>
    </row>
    <row r="5289" spans="43:43" x14ac:dyDescent="0.25">
      <c r="AQ5289" s="6"/>
    </row>
    <row r="5290" spans="43:43" x14ac:dyDescent="0.25">
      <c r="AQ5290" s="6"/>
    </row>
    <row r="5291" spans="43:43" x14ac:dyDescent="0.25">
      <c r="AQ5291" s="6"/>
    </row>
    <row r="5292" spans="43:43" x14ac:dyDescent="0.25">
      <c r="AQ5292" s="6"/>
    </row>
    <row r="5293" spans="43:43" x14ac:dyDescent="0.25">
      <c r="AQ5293" s="6"/>
    </row>
    <row r="5294" spans="43:43" x14ac:dyDescent="0.25">
      <c r="AQ5294" s="6"/>
    </row>
    <row r="5295" spans="43:43" x14ac:dyDescent="0.25">
      <c r="AQ5295" s="6"/>
    </row>
    <row r="5296" spans="43:43" x14ac:dyDescent="0.25">
      <c r="AQ5296" s="6"/>
    </row>
    <row r="5297" spans="43:43" x14ac:dyDescent="0.25">
      <c r="AQ5297" s="6"/>
    </row>
    <row r="5298" spans="43:43" x14ac:dyDescent="0.25">
      <c r="AQ5298" s="6"/>
    </row>
    <row r="5299" spans="43:43" x14ac:dyDescent="0.25">
      <c r="AQ5299" s="6"/>
    </row>
    <row r="5300" spans="43:43" x14ac:dyDescent="0.25">
      <c r="AQ5300" s="6"/>
    </row>
    <row r="5301" spans="43:43" x14ac:dyDescent="0.25">
      <c r="AQ5301" s="6"/>
    </row>
    <row r="5302" spans="43:43" x14ac:dyDescent="0.25">
      <c r="AQ5302" s="6"/>
    </row>
    <row r="5303" spans="43:43" x14ac:dyDescent="0.25">
      <c r="AQ5303" s="6"/>
    </row>
    <row r="5304" spans="43:43" x14ac:dyDescent="0.25">
      <c r="AQ5304" s="6"/>
    </row>
    <row r="5305" spans="43:43" x14ac:dyDescent="0.25">
      <c r="AQ5305" s="6"/>
    </row>
    <row r="5306" spans="43:43" x14ac:dyDescent="0.25">
      <c r="AQ5306" s="6"/>
    </row>
    <row r="5307" spans="43:43" x14ac:dyDescent="0.25">
      <c r="AQ5307" s="6"/>
    </row>
    <row r="5308" spans="43:43" x14ac:dyDescent="0.25">
      <c r="AQ5308" s="6"/>
    </row>
    <row r="5309" spans="43:43" x14ac:dyDescent="0.25">
      <c r="AQ5309" s="6"/>
    </row>
    <row r="5310" spans="43:43" x14ac:dyDescent="0.25">
      <c r="AQ5310" s="6"/>
    </row>
    <row r="5311" spans="43:43" x14ac:dyDescent="0.25">
      <c r="AQ5311" s="6"/>
    </row>
    <row r="5312" spans="43:43" x14ac:dyDescent="0.25">
      <c r="AQ5312" s="6"/>
    </row>
    <row r="5313" spans="43:43" x14ac:dyDescent="0.25">
      <c r="AQ5313" s="6"/>
    </row>
    <row r="5314" spans="43:43" x14ac:dyDescent="0.25">
      <c r="AQ5314" s="6"/>
    </row>
    <row r="5315" spans="43:43" x14ac:dyDescent="0.25">
      <c r="AQ5315" s="6"/>
    </row>
    <row r="5316" spans="43:43" x14ac:dyDescent="0.25">
      <c r="AQ5316" s="6"/>
    </row>
    <row r="5317" spans="43:43" x14ac:dyDescent="0.25">
      <c r="AQ5317" s="6"/>
    </row>
    <row r="5318" spans="43:43" x14ac:dyDescent="0.25">
      <c r="AQ5318" s="6"/>
    </row>
    <row r="5319" spans="43:43" x14ac:dyDescent="0.25">
      <c r="AQ5319" s="6"/>
    </row>
    <row r="5320" spans="43:43" x14ac:dyDescent="0.25">
      <c r="AQ5320" s="6"/>
    </row>
    <row r="5321" spans="43:43" x14ac:dyDescent="0.25">
      <c r="AQ5321" s="6"/>
    </row>
    <row r="5322" spans="43:43" x14ac:dyDescent="0.25">
      <c r="AQ5322" s="6"/>
    </row>
    <row r="5323" spans="43:43" x14ac:dyDescent="0.25">
      <c r="AQ5323" s="6"/>
    </row>
    <row r="5324" spans="43:43" x14ac:dyDescent="0.25">
      <c r="AQ5324" s="6"/>
    </row>
    <row r="5325" spans="43:43" x14ac:dyDescent="0.25">
      <c r="AQ5325" s="6"/>
    </row>
    <row r="5326" spans="43:43" x14ac:dyDescent="0.25">
      <c r="AQ5326" s="6"/>
    </row>
    <row r="5327" spans="43:43" x14ac:dyDescent="0.25">
      <c r="AQ5327" s="6"/>
    </row>
    <row r="5328" spans="43:43" x14ac:dyDescent="0.25">
      <c r="AQ5328" s="6"/>
    </row>
    <row r="5329" spans="43:43" x14ac:dyDescent="0.25">
      <c r="AQ5329" s="6"/>
    </row>
    <row r="5330" spans="43:43" x14ac:dyDescent="0.25">
      <c r="AQ5330" s="6"/>
    </row>
    <row r="5331" spans="43:43" x14ac:dyDescent="0.25">
      <c r="AQ5331" s="6"/>
    </row>
    <row r="5332" spans="43:43" x14ac:dyDescent="0.25">
      <c r="AQ5332" s="6"/>
    </row>
    <row r="5333" spans="43:43" x14ac:dyDescent="0.25">
      <c r="AQ5333" s="6"/>
    </row>
    <row r="5334" spans="43:43" x14ac:dyDescent="0.25">
      <c r="AQ5334" s="6"/>
    </row>
    <row r="5335" spans="43:43" x14ac:dyDescent="0.25">
      <c r="AQ5335" s="6"/>
    </row>
    <row r="5336" spans="43:43" x14ac:dyDescent="0.25">
      <c r="AQ5336" s="6"/>
    </row>
    <row r="5337" spans="43:43" x14ac:dyDescent="0.25">
      <c r="AQ5337" s="6"/>
    </row>
    <row r="5338" spans="43:43" x14ac:dyDescent="0.25">
      <c r="AQ5338" s="6"/>
    </row>
    <row r="5339" spans="43:43" x14ac:dyDescent="0.25">
      <c r="AQ5339" s="6"/>
    </row>
    <row r="5340" spans="43:43" x14ac:dyDescent="0.25">
      <c r="AQ5340" s="6"/>
    </row>
    <row r="5341" spans="43:43" x14ac:dyDescent="0.25">
      <c r="AQ5341" s="6"/>
    </row>
    <row r="5342" spans="43:43" x14ac:dyDescent="0.25">
      <c r="AQ5342" s="6"/>
    </row>
    <row r="5343" spans="43:43" x14ac:dyDescent="0.25">
      <c r="AQ5343" s="6"/>
    </row>
    <row r="5344" spans="43:43" x14ac:dyDescent="0.25">
      <c r="AQ5344" s="6"/>
    </row>
    <row r="5345" spans="43:43" x14ac:dyDescent="0.25">
      <c r="AQ5345" s="6"/>
    </row>
    <row r="5346" spans="43:43" x14ac:dyDescent="0.25">
      <c r="AQ5346" s="6"/>
    </row>
    <row r="5347" spans="43:43" x14ac:dyDescent="0.25">
      <c r="AQ5347" s="6"/>
    </row>
    <row r="5348" spans="43:43" x14ac:dyDescent="0.25">
      <c r="AQ5348" s="6"/>
    </row>
    <row r="5349" spans="43:43" x14ac:dyDescent="0.25">
      <c r="AQ5349" s="6"/>
    </row>
    <row r="5350" spans="43:43" x14ac:dyDescent="0.25">
      <c r="AQ5350" s="6"/>
    </row>
    <row r="5351" spans="43:43" x14ac:dyDescent="0.25">
      <c r="AQ5351" s="6"/>
    </row>
    <row r="5352" spans="43:43" x14ac:dyDescent="0.25">
      <c r="AQ5352" s="6"/>
    </row>
    <row r="5353" spans="43:43" x14ac:dyDescent="0.25">
      <c r="AQ5353" s="6"/>
    </row>
    <row r="5354" spans="43:43" x14ac:dyDescent="0.25">
      <c r="AQ5354" s="6"/>
    </row>
    <row r="5355" spans="43:43" x14ac:dyDescent="0.25">
      <c r="AQ5355" s="6"/>
    </row>
    <row r="5356" spans="43:43" x14ac:dyDescent="0.25">
      <c r="AQ5356" s="6"/>
    </row>
    <row r="5357" spans="43:43" x14ac:dyDescent="0.25">
      <c r="AQ5357" s="6"/>
    </row>
    <row r="5358" spans="43:43" x14ac:dyDescent="0.25">
      <c r="AQ5358" s="6"/>
    </row>
    <row r="5359" spans="43:43" x14ac:dyDescent="0.25">
      <c r="AQ5359" s="6"/>
    </row>
    <row r="5360" spans="43:43" x14ac:dyDescent="0.25">
      <c r="AQ5360" s="6"/>
    </row>
    <row r="5361" spans="43:43" x14ac:dyDescent="0.25">
      <c r="AQ5361" s="6"/>
    </row>
    <row r="5362" spans="43:43" x14ac:dyDescent="0.25">
      <c r="AQ5362" s="6"/>
    </row>
    <row r="5363" spans="43:43" x14ac:dyDescent="0.25">
      <c r="AQ5363" s="6"/>
    </row>
    <row r="5364" spans="43:43" x14ac:dyDescent="0.25">
      <c r="AQ5364" s="6"/>
    </row>
    <row r="5365" spans="43:43" x14ac:dyDescent="0.25">
      <c r="AQ5365" s="6"/>
    </row>
    <row r="5366" spans="43:43" x14ac:dyDescent="0.25">
      <c r="AQ5366" s="6"/>
    </row>
    <row r="5367" spans="43:43" x14ac:dyDescent="0.25">
      <c r="AQ5367" s="6"/>
    </row>
    <row r="5368" spans="43:43" x14ac:dyDescent="0.25">
      <c r="AQ5368" s="6"/>
    </row>
    <row r="5369" spans="43:43" x14ac:dyDescent="0.25">
      <c r="AQ5369" s="6"/>
    </row>
    <row r="5370" spans="43:43" x14ac:dyDescent="0.25">
      <c r="AQ5370" s="6"/>
    </row>
    <row r="5371" spans="43:43" x14ac:dyDescent="0.25">
      <c r="AQ5371" s="6"/>
    </row>
    <row r="5372" spans="43:43" x14ac:dyDescent="0.25">
      <c r="AQ5372" s="6"/>
    </row>
    <row r="5373" spans="43:43" x14ac:dyDescent="0.25">
      <c r="AQ5373" s="6"/>
    </row>
    <row r="5374" spans="43:43" x14ac:dyDescent="0.25">
      <c r="AQ5374" s="6"/>
    </row>
    <row r="5375" spans="43:43" x14ac:dyDescent="0.25">
      <c r="AQ5375" s="6"/>
    </row>
    <row r="5376" spans="43:43" x14ac:dyDescent="0.25">
      <c r="AQ5376" s="6"/>
    </row>
    <row r="5377" spans="43:43" x14ac:dyDescent="0.25">
      <c r="AQ5377" s="6"/>
    </row>
    <row r="5378" spans="43:43" x14ac:dyDescent="0.25">
      <c r="AQ5378" s="6"/>
    </row>
    <row r="5379" spans="43:43" x14ac:dyDescent="0.25">
      <c r="AQ5379" s="6"/>
    </row>
    <row r="5380" spans="43:43" x14ac:dyDescent="0.25">
      <c r="AQ5380" s="6"/>
    </row>
    <row r="5381" spans="43:43" x14ac:dyDescent="0.25">
      <c r="AQ5381" s="6"/>
    </row>
    <row r="5382" spans="43:43" x14ac:dyDescent="0.25">
      <c r="AQ5382" s="6"/>
    </row>
    <row r="5383" spans="43:43" x14ac:dyDescent="0.25">
      <c r="AQ5383" s="6"/>
    </row>
    <row r="5384" spans="43:43" x14ac:dyDescent="0.25">
      <c r="AQ5384" s="6"/>
    </row>
    <row r="5385" spans="43:43" x14ac:dyDescent="0.25">
      <c r="AQ5385" s="6"/>
    </row>
    <row r="5386" spans="43:43" x14ac:dyDescent="0.25">
      <c r="AQ5386" s="6"/>
    </row>
    <row r="5387" spans="43:43" x14ac:dyDescent="0.25">
      <c r="AQ5387" s="6"/>
    </row>
    <row r="5388" spans="43:43" x14ac:dyDescent="0.25">
      <c r="AQ5388" s="6"/>
    </row>
    <row r="5389" spans="43:43" x14ac:dyDescent="0.25">
      <c r="AQ5389" s="6"/>
    </row>
    <row r="5390" spans="43:43" x14ac:dyDescent="0.25">
      <c r="AQ5390" s="6"/>
    </row>
    <row r="5391" spans="43:43" x14ac:dyDescent="0.25">
      <c r="AQ5391" s="6"/>
    </row>
    <row r="5392" spans="43:43" x14ac:dyDescent="0.25">
      <c r="AQ5392" s="6"/>
    </row>
    <row r="5393" spans="43:43" x14ac:dyDescent="0.25">
      <c r="AQ5393" s="6"/>
    </row>
    <row r="5394" spans="43:43" x14ac:dyDescent="0.25">
      <c r="AQ5394" s="6"/>
    </row>
    <row r="5395" spans="43:43" x14ac:dyDescent="0.25">
      <c r="AQ5395" s="6"/>
    </row>
    <row r="5396" spans="43:43" x14ac:dyDescent="0.25">
      <c r="AQ5396" s="6"/>
    </row>
    <row r="5397" spans="43:43" x14ac:dyDescent="0.25">
      <c r="AQ5397" s="6"/>
    </row>
    <row r="5398" spans="43:43" x14ac:dyDescent="0.25">
      <c r="AQ5398" s="6"/>
    </row>
    <row r="5399" spans="43:43" x14ac:dyDescent="0.25">
      <c r="AQ5399" s="6"/>
    </row>
    <row r="5400" spans="43:43" x14ac:dyDescent="0.25">
      <c r="AQ5400" s="6"/>
    </row>
    <row r="5401" spans="43:43" x14ac:dyDescent="0.25">
      <c r="AQ5401" s="6"/>
    </row>
    <row r="5402" spans="43:43" x14ac:dyDescent="0.25">
      <c r="AQ5402" s="6"/>
    </row>
    <row r="5403" spans="43:43" x14ac:dyDescent="0.25">
      <c r="AQ5403" s="6"/>
    </row>
    <row r="5404" spans="43:43" x14ac:dyDescent="0.25">
      <c r="AQ5404" s="6"/>
    </row>
    <row r="5405" spans="43:43" x14ac:dyDescent="0.25">
      <c r="AQ5405" s="6"/>
    </row>
    <row r="5406" spans="43:43" x14ac:dyDescent="0.25">
      <c r="AQ5406" s="6"/>
    </row>
    <row r="5407" spans="43:43" x14ac:dyDescent="0.25">
      <c r="AQ5407" s="6"/>
    </row>
    <row r="5408" spans="43:43" x14ac:dyDescent="0.25">
      <c r="AQ5408" s="6"/>
    </row>
    <row r="5409" spans="43:43" x14ac:dyDescent="0.25">
      <c r="AQ5409" s="6"/>
    </row>
    <row r="5410" spans="43:43" x14ac:dyDescent="0.25">
      <c r="AQ5410" s="6"/>
    </row>
    <row r="5411" spans="43:43" x14ac:dyDescent="0.25">
      <c r="AQ5411" s="6"/>
    </row>
    <row r="5412" spans="43:43" x14ac:dyDescent="0.25">
      <c r="AQ5412" s="6"/>
    </row>
    <row r="5413" spans="43:43" x14ac:dyDescent="0.25">
      <c r="AQ5413" s="6"/>
    </row>
    <row r="5414" spans="43:43" x14ac:dyDescent="0.25">
      <c r="AQ5414" s="6"/>
    </row>
    <row r="5415" spans="43:43" x14ac:dyDescent="0.25">
      <c r="AQ5415" s="6"/>
    </row>
    <row r="5416" spans="43:43" x14ac:dyDescent="0.25">
      <c r="AQ5416" s="6"/>
    </row>
    <row r="5417" spans="43:43" x14ac:dyDescent="0.25">
      <c r="AQ5417" s="6"/>
    </row>
    <row r="5418" spans="43:43" x14ac:dyDescent="0.25">
      <c r="AQ5418" s="6"/>
    </row>
    <row r="5419" spans="43:43" x14ac:dyDescent="0.25">
      <c r="AQ5419" s="6"/>
    </row>
    <row r="5420" spans="43:43" x14ac:dyDescent="0.25">
      <c r="AQ5420" s="6"/>
    </row>
    <row r="5421" spans="43:43" x14ac:dyDescent="0.25">
      <c r="AQ5421" s="6"/>
    </row>
    <row r="5422" spans="43:43" x14ac:dyDescent="0.25">
      <c r="AQ5422" s="6"/>
    </row>
    <row r="5423" spans="43:43" x14ac:dyDescent="0.25">
      <c r="AQ5423" s="6"/>
    </row>
    <row r="5424" spans="43:43" x14ac:dyDescent="0.25">
      <c r="AQ5424" s="6"/>
    </row>
    <row r="5425" spans="43:43" x14ac:dyDescent="0.25">
      <c r="AQ5425" s="6"/>
    </row>
    <row r="5426" spans="43:43" x14ac:dyDescent="0.25">
      <c r="AQ5426" s="6"/>
    </row>
    <row r="5427" spans="43:43" x14ac:dyDescent="0.25">
      <c r="AQ5427" s="6"/>
    </row>
    <row r="5428" spans="43:43" x14ac:dyDescent="0.25">
      <c r="AQ5428" s="6"/>
    </row>
    <row r="5429" spans="43:43" x14ac:dyDescent="0.25">
      <c r="AQ5429" s="6"/>
    </row>
    <row r="5430" spans="43:43" x14ac:dyDescent="0.25">
      <c r="AQ5430" s="6"/>
    </row>
    <row r="5431" spans="43:43" x14ac:dyDescent="0.25">
      <c r="AQ5431" s="6"/>
    </row>
    <row r="5432" spans="43:43" x14ac:dyDescent="0.25">
      <c r="AQ5432" s="6"/>
    </row>
    <row r="5433" spans="43:43" x14ac:dyDescent="0.25">
      <c r="AQ5433" s="6"/>
    </row>
    <row r="5434" spans="43:43" x14ac:dyDescent="0.25">
      <c r="AQ5434" s="6"/>
    </row>
    <row r="5435" spans="43:43" x14ac:dyDescent="0.25">
      <c r="AQ5435" s="6"/>
    </row>
    <row r="5436" spans="43:43" x14ac:dyDescent="0.25">
      <c r="AQ5436" s="6"/>
    </row>
    <row r="5437" spans="43:43" x14ac:dyDescent="0.25">
      <c r="AQ5437" s="6"/>
    </row>
    <row r="5438" spans="43:43" x14ac:dyDescent="0.25">
      <c r="AQ5438" s="6"/>
    </row>
    <row r="5439" spans="43:43" x14ac:dyDescent="0.25">
      <c r="AQ5439" s="6"/>
    </row>
    <row r="5440" spans="43:43" x14ac:dyDescent="0.25">
      <c r="AQ5440" s="6"/>
    </row>
    <row r="5441" spans="43:43" x14ac:dyDescent="0.25">
      <c r="AQ5441" s="6"/>
    </row>
    <row r="5442" spans="43:43" x14ac:dyDescent="0.25">
      <c r="AQ5442" s="6"/>
    </row>
    <row r="5443" spans="43:43" x14ac:dyDescent="0.25">
      <c r="AQ5443" s="6"/>
    </row>
    <row r="5444" spans="43:43" x14ac:dyDescent="0.25">
      <c r="AQ5444" s="6"/>
    </row>
    <row r="5445" spans="43:43" x14ac:dyDescent="0.25">
      <c r="AQ5445" s="6"/>
    </row>
    <row r="5446" spans="43:43" x14ac:dyDescent="0.25">
      <c r="AQ5446" s="6"/>
    </row>
    <row r="5447" spans="43:43" x14ac:dyDescent="0.25">
      <c r="AQ5447" s="6"/>
    </row>
    <row r="5448" spans="43:43" x14ac:dyDescent="0.25">
      <c r="AQ5448" s="6"/>
    </row>
    <row r="5449" spans="43:43" x14ac:dyDescent="0.25">
      <c r="AQ5449" s="6"/>
    </row>
    <row r="5450" spans="43:43" x14ac:dyDescent="0.25">
      <c r="AQ5450" s="6"/>
    </row>
    <row r="5451" spans="43:43" x14ac:dyDescent="0.25">
      <c r="AQ5451" s="6"/>
    </row>
    <row r="5452" spans="43:43" x14ac:dyDescent="0.25">
      <c r="AQ5452" s="6"/>
    </row>
    <row r="5453" spans="43:43" x14ac:dyDescent="0.25">
      <c r="AQ5453" s="6"/>
    </row>
    <row r="5454" spans="43:43" x14ac:dyDescent="0.25">
      <c r="AQ5454" s="6"/>
    </row>
    <row r="5455" spans="43:43" x14ac:dyDescent="0.25">
      <c r="AQ5455" s="6"/>
    </row>
    <row r="5456" spans="43:43" x14ac:dyDescent="0.25">
      <c r="AQ5456" s="6"/>
    </row>
    <row r="5457" spans="43:43" x14ac:dyDescent="0.25">
      <c r="AQ5457" s="6"/>
    </row>
    <row r="5458" spans="43:43" x14ac:dyDescent="0.25">
      <c r="AQ5458" s="6"/>
    </row>
    <row r="5459" spans="43:43" x14ac:dyDescent="0.25">
      <c r="AQ5459" s="6"/>
    </row>
    <row r="5460" spans="43:43" x14ac:dyDescent="0.25">
      <c r="AQ5460" s="6"/>
    </row>
    <row r="5461" spans="43:43" x14ac:dyDescent="0.25">
      <c r="AQ5461" s="6"/>
    </row>
    <row r="5462" spans="43:43" x14ac:dyDescent="0.25">
      <c r="AQ5462" s="6"/>
    </row>
    <row r="5463" spans="43:43" x14ac:dyDescent="0.25">
      <c r="AQ5463" s="6"/>
    </row>
    <row r="5464" spans="43:43" x14ac:dyDescent="0.25">
      <c r="AQ5464" s="6"/>
    </row>
    <row r="5465" spans="43:43" x14ac:dyDescent="0.25">
      <c r="AQ5465" s="6"/>
    </row>
    <row r="5466" spans="43:43" x14ac:dyDescent="0.25">
      <c r="AQ5466" s="6"/>
    </row>
    <row r="5467" spans="43:43" x14ac:dyDescent="0.25">
      <c r="AQ5467" s="6"/>
    </row>
    <row r="5468" spans="43:43" x14ac:dyDescent="0.25">
      <c r="AQ5468" s="6"/>
    </row>
    <row r="5469" spans="43:43" x14ac:dyDescent="0.25">
      <c r="AQ5469" s="6"/>
    </row>
    <row r="5470" spans="43:43" x14ac:dyDescent="0.25">
      <c r="AQ5470" s="6"/>
    </row>
    <row r="5471" spans="43:43" x14ac:dyDescent="0.25">
      <c r="AQ5471" s="6"/>
    </row>
    <row r="5472" spans="43:43" x14ac:dyDescent="0.25">
      <c r="AQ5472" s="6"/>
    </row>
    <row r="5473" spans="43:43" x14ac:dyDescent="0.25">
      <c r="AQ5473" s="6"/>
    </row>
    <row r="5474" spans="43:43" x14ac:dyDescent="0.25">
      <c r="AQ5474" s="6"/>
    </row>
    <row r="5475" spans="43:43" x14ac:dyDescent="0.25">
      <c r="AQ5475" s="6"/>
    </row>
    <row r="5476" spans="43:43" x14ac:dyDescent="0.25">
      <c r="AQ5476" s="6"/>
    </row>
    <row r="5477" spans="43:43" x14ac:dyDescent="0.25">
      <c r="AQ5477" s="6"/>
    </row>
    <row r="5478" spans="43:43" x14ac:dyDescent="0.25">
      <c r="AQ5478" s="6"/>
    </row>
    <row r="5479" spans="43:43" x14ac:dyDescent="0.25">
      <c r="AQ5479" s="6"/>
    </row>
    <row r="5480" spans="43:43" x14ac:dyDescent="0.25">
      <c r="AQ5480" s="6"/>
    </row>
    <row r="5481" spans="43:43" x14ac:dyDescent="0.25">
      <c r="AQ5481" s="6"/>
    </row>
    <row r="5482" spans="43:43" x14ac:dyDescent="0.25">
      <c r="AQ5482" s="6"/>
    </row>
    <row r="5483" spans="43:43" x14ac:dyDescent="0.25">
      <c r="AQ5483" s="6"/>
    </row>
    <row r="5484" spans="43:43" x14ac:dyDescent="0.25">
      <c r="AQ5484" s="6"/>
    </row>
    <row r="5485" spans="43:43" x14ac:dyDescent="0.25">
      <c r="AQ5485" s="6"/>
    </row>
    <row r="5486" spans="43:43" x14ac:dyDescent="0.25">
      <c r="AQ5486" s="6"/>
    </row>
    <row r="5487" spans="43:43" x14ac:dyDescent="0.25">
      <c r="AQ5487" s="6"/>
    </row>
    <row r="5488" spans="43:43" x14ac:dyDescent="0.25">
      <c r="AQ5488" s="6"/>
    </row>
    <row r="5489" spans="43:43" x14ac:dyDescent="0.25">
      <c r="AQ5489" s="6"/>
    </row>
    <row r="5490" spans="43:43" x14ac:dyDescent="0.25">
      <c r="AQ5490" s="6"/>
    </row>
    <row r="5491" spans="43:43" x14ac:dyDescent="0.25">
      <c r="AQ5491" s="6"/>
    </row>
    <row r="5492" spans="43:43" x14ac:dyDescent="0.25">
      <c r="AQ5492" s="6"/>
    </row>
    <row r="5493" spans="43:43" x14ac:dyDescent="0.25">
      <c r="AQ5493" s="6"/>
    </row>
    <row r="5494" spans="43:43" x14ac:dyDescent="0.25">
      <c r="AQ5494" s="6"/>
    </row>
    <row r="5495" spans="43:43" x14ac:dyDescent="0.25">
      <c r="AQ5495" s="6"/>
    </row>
    <row r="5496" spans="43:43" x14ac:dyDescent="0.25">
      <c r="AQ5496" s="6"/>
    </row>
    <row r="5497" spans="43:43" x14ac:dyDescent="0.25">
      <c r="AQ5497" s="6"/>
    </row>
    <row r="5498" spans="43:43" x14ac:dyDescent="0.25">
      <c r="AQ5498" s="6"/>
    </row>
    <row r="5499" spans="43:43" x14ac:dyDescent="0.25">
      <c r="AQ5499" s="6"/>
    </row>
    <row r="5500" spans="43:43" x14ac:dyDescent="0.25">
      <c r="AQ5500" s="6"/>
    </row>
    <row r="5501" spans="43:43" x14ac:dyDescent="0.25">
      <c r="AQ5501" s="6"/>
    </row>
    <row r="5502" spans="43:43" x14ac:dyDescent="0.25">
      <c r="AQ5502" s="6"/>
    </row>
    <row r="5503" spans="43:43" x14ac:dyDescent="0.25">
      <c r="AQ5503" s="6"/>
    </row>
    <row r="5504" spans="43:43" x14ac:dyDescent="0.25">
      <c r="AQ5504" s="6"/>
    </row>
    <row r="5505" spans="43:43" x14ac:dyDescent="0.25">
      <c r="AQ5505" s="6"/>
    </row>
    <row r="5506" spans="43:43" x14ac:dyDescent="0.25">
      <c r="AQ5506" s="6"/>
    </row>
    <row r="5507" spans="43:43" x14ac:dyDescent="0.25">
      <c r="AQ5507" s="6"/>
    </row>
    <row r="5508" spans="43:43" x14ac:dyDescent="0.25">
      <c r="AQ5508" s="6"/>
    </row>
    <row r="5509" spans="43:43" x14ac:dyDescent="0.25">
      <c r="AQ5509" s="6"/>
    </row>
    <row r="5510" spans="43:43" x14ac:dyDescent="0.25">
      <c r="AQ5510" s="6"/>
    </row>
    <row r="5511" spans="43:43" x14ac:dyDescent="0.25">
      <c r="AQ5511" s="6"/>
    </row>
    <row r="5512" spans="43:43" x14ac:dyDescent="0.25">
      <c r="AQ5512" s="6"/>
    </row>
    <row r="5513" spans="43:43" x14ac:dyDescent="0.25">
      <c r="AQ5513" s="6"/>
    </row>
    <row r="5514" spans="43:43" x14ac:dyDescent="0.25">
      <c r="AQ5514" s="6"/>
    </row>
    <row r="5515" spans="43:43" x14ac:dyDescent="0.25">
      <c r="AQ5515" s="6"/>
    </row>
    <row r="5516" spans="43:43" x14ac:dyDescent="0.25">
      <c r="AQ5516" s="6"/>
    </row>
    <row r="5517" spans="43:43" x14ac:dyDescent="0.25">
      <c r="AQ5517" s="6"/>
    </row>
    <row r="5518" spans="43:43" x14ac:dyDescent="0.25">
      <c r="AQ5518" s="6"/>
    </row>
    <row r="5519" spans="43:43" x14ac:dyDescent="0.25">
      <c r="AQ5519" s="6"/>
    </row>
    <row r="5520" spans="43:43" x14ac:dyDescent="0.25">
      <c r="AQ5520" s="6"/>
    </row>
    <row r="5521" spans="43:43" x14ac:dyDescent="0.25">
      <c r="AQ5521" s="6"/>
    </row>
    <row r="5522" spans="43:43" x14ac:dyDescent="0.25">
      <c r="AQ5522" s="6"/>
    </row>
    <row r="5523" spans="43:43" x14ac:dyDescent="0.25">
      <c r="AQ5523" s="6"/>
    </row>
    <row r="5524" spans="43:43" x14ac:dyDescent="0.25">
      <c r="AQ5524" s="6"/>
    </row>
    <row r="5525" spans="43:43" x14ac:dyDescent="0.25">
      <c r="AQ5525" s="6"/>
    </row>
    <row r="5526" spans="43:43" x14ac:dyDescent="0.25">
      <c r="AQ5526" s="6"/>
    </row>
    <row r="5527" spans="43:43" x14ac:dyDescent="0.25">
      <c r="AQ5527" s="6"/>
    </row>
    <row r="5528" spans="43:43" x14ac:dyDescent="0.25">
      <c r="AQ5528" s="6"/>
    </row>
    <row r="5529" spans="43:43" x14ac:dyDescent="0.25">
      <c r="AQ5529" s="6"/>
    </row>
    <row r="5530" spans="43:43" x14ac:dyDescent="0.25">
      <c r="AQ5530" s="6"/>
    </row>
    <row r="5531" spans="43:43" x14ac:dyDescent="0.25">
      <c r="AQ5531" s="6"/>
    </row>
    <row r="5532" spans="43:43" x14ac:dyDescent="0.25">
      <c r="AQ5532" s="6"/>
    </row>
    <row r="5533" spans="43:43" x14ac:dyDescent="0.25">
      <c r="AQ5533" s="6"/>
    </row>
    <row r="5534" spans="43:43" x14ac:dyDescent="0.25">
      <c r="AQ5534" s="6"/>
    </row>
    <row r="5535" spans="43:43" x14ac:dyDescent="0.25">
      <c r="AQ5535" s="6"/>
    </row>
    <row r="5536" spans="43:43" x14ac:dyDescent="0.25">
      <c r="AQ5536" s="6"/>
    </row>
    <row r="5537" spans="43:43" x14ac:dyDescent="0.25">
      <c r="AQ5537" s="6"/>
    </row>
    <row r="5538" spans="43:43" x14ac:dyDescent="0.25">
      <c r="AQ5538" s="6"/>
    </row>
    <row r="5539" spans="43:43" x14ac:dyDescent="0.25">
      <c r="AQ5539" s="6"/>
    </row>
    <row r="5540" spans="43:43" x14ac:dyDescent="0.25">
      <c r="AQ5540" s="6"/>
    </row>
    <row r="5541" spans="43:43" x14ac:dyDescent="0.25">
      <c r="AQ5541" s="6"/>
    </row>
    <row r="5542" spans="43:43" x14ac:dyDescent="0.25">
      <c r="AQ5542" s="6"/>
    </row>
    <row r="5543" spans="43:43" x14ac:dyDescent="0.25">
      <c r="AQ5543" s="6"/>
    </row>
    <row r="5544" spans="43:43" x14ac:dyDescent="0.25">
      <c r="AQ5544" s="6"/>
    </row>
    <row r="5545" spans="43:43" x14ac:dyDescent="0.25">
      <c r="AQ5545" s="6"/>
    </row>
    <row r="5546" spans="43:43" x14ac:dyDescent="0.25">
      <c r="AQ5546" s="6"/>
    </row>
    <row r="5547" spans="43:43" x14ac:dyDescent="0.25">
      <c r="AQ5547" s="6"/>
    </row>
    <row r="5548" spans="43:43" x14ac:dyDescent="0.25">
      <c r="AQ5548" s="6"/>
    </row>
    <row r="5549" spans="43:43" x14ac:dyDescent="0.25">
      <c r="AQ5549" s="6"/>
    </row>
    <row r="5550" spans="43:43" x14ac:dyDescent="0.25">
      <c r="AQ5550" s="6"/>
    </row>
    <row r="5551" spans="43:43" x14ac:dyDescent="0.25">
      <c r="AQ5551" s="6"/>
    </row>
    <row r="5552" spans="43:43" x14ac:dyDescent="0.25">
      <c r="AQ5552" s="6"/>
    </row>
    <row r="5553" spans="43:43" x14ac:dyDescent="0.25">
      <c r="AQ5553" s="6"/>
    </row>
    <row r="5554" spans="43:43" x14ac:dyDescent="0.25">
      <c r="AQ5554" s="6"/>
    </row>
    <row r="5555" spans="43:43" x14ac:dyDescent="0.25">
      <c r="AQ5555" s="6"/>
    </row>
    <row r="5556" spans="43:43" x14ac:dyDescent="0.25">
      <c r="AQ5556" s="6"/>
    </row>
    <row r="5557" spans="43:43" x14ac:dyDescent="0.25">
      <c r="AQ5557" s="6"/>
    </row>
    <row r="5558" spans="43:43" x14ac:dyDescent="0.25">
      <c r="AQ5558" s="6"/>
    </row>
    <row r="5559" spans="43:43" x14ac:dyDescent="0.25">
      <c r="AQ5559" s="6"/>
    </row>
    <row r="5560" spans="43:43" x14ac:dyDescent="0.25">
      <c r="AQ5560" s="6"/>
    </row>
    <row r="5561" spans="43:43" x14ac:dyDescent="0.25">
      <c r="AQ5561" s="6"/>
    </row>
    <row r="5562" spans="43:43" x14ac:dyDescent="0.25">
      <c r="AQ5562" s="6"/>
    </row>
    <row r="5563" spans="43:43" x14ac:dyDescent="0.25">
      <c r="AQ5563" s="6"/>
    </row>
    <row r="5564" spans="43:43" x14ac:dyDescent="0.25">
      <c r="AQ5564" s="6"/>
    </row>
    <row r="5565" spans="43:43" x14ac:dyDescent="0.25">
      <c r="AQ5565" s="6"/>
    </row>
    <row r="5566" spans="43:43" x14ac:dyDescent="0.25">
      <c r="AQ5566" s="6"/>
    </row>
    <row r="5567" spans="43:43" x14ac:dyDescent="0.25">
      <c r="AQ5567" s="6"/>
    </row>
    <row r="5568" spans="43:43" x14ac:dyDescent="0.25">
      <c r="AQ5568" s="6"/>
    </row>
    <row r="5569" spans="43:43" x14ac:dyDescent="0.25">
      <c r="AQ5569" s="6"/>
    </row>
    <row r="5570" spans="43:43" x14ac:dyDescent="0.25">
      <c r="AQ5570" s="6"/>
    </row>
    <row r="5571" spans="43:43" x14ac:dyDescent="0.25">
      <c r="AQ5571" s="6"/>
    </row>
    <row r="5572" spans="43:43" x14ac:dyDescent="0.25">
      <c r="AQ5572" s="6"/>
    </row>
    <row r="5573" spans="43:43" x14ac:dyDescent="0.25">
      <c r="AQ5573" s="6"/>
    </row>
    <row r="5574" spans="43:43" x14ac:dyDescent="0.25">
      <c r="AQ5574" s="6"/>
    </row>
    <row r="5575" spans="43:43" x14ac:dyDescent="0.25">
      <c r="AQ5575" s="6"/>
    </row>
    <row r="5576" spans="43:43" x14ac:dyDescent="0.25">
      <c r="AQ5576" s="6"/>
    </row>
    <row r="5577" spans="43:43" x14ac:dyDescent="0.25">
      <c r="AQ5577" s="6"/>
    </row>
    <row r="5578" spans="43:43" x14ac:dyDescent="0.25">
      <c r="AQ5578" s="6"/>
    </row>
    <row r="5579" spans="43:43" x14ac:dyDescent="0.25">
      <c r="AQ5579" s="6"/>
    </row>
    <row r="5580" spans="43:43" x14ac:dyDescent="0.25">
      <c r="AQ5580" s="6"/>
    </row>
    <row r="5581" spans="43:43" x14ac:dyDescent="0.25">
      <c r="AQ5581" s="6"/>
    </row>
    <row r="5582" spans="43:43" x14ac:dyDescent="0.25">
      <c r="AQ5582" s="6"/>
    </row>
    <row r="5583" spans="43:43" x14ac:dyDescent="0.25">
      <c r="AQ5583" s="6"/>
    </row>
    <row r="5584" spans="43:43" x14ac:dyDescent="0.25">
      <c r="AQ5584" s="6"/>
    </row>
    <row r="5585" spans="43:43" x14ac:dyDescent="0.25">
      <c r="AQ5585" s="6"/>
    </row>
    <row r="5586" spans="43:43" x14ac:dyDescent="0.25">
      <c r="AQ5586" s="6"/>
    </row>
    <row r="5587" spans="43:43" x14ac:dyDescent="0.25">
      <c r="AQ5587" s="6"/>
    </row>
    <row r="5588" spans="43:43" x14ac:dyDescent="0.25">
      <c r="AQ5588" s="6"/>
    </row>
    <row r="5589" spans="43:43" x14ac:dyDescent="0.25">
      <c r="AQ5589" s="6"/>
    </row>
    <row r="5590" spans="43:43" x14ac:dyDescent="0.25">
      <c r="AQ5590" s="6"/>
    </row>
    <row r="5591" spans="43:43" x14ac:dyDescent="0.25">
      <c r="AQ5591" s="6"/>
    </row>
    <row r="5592" spans="43:43" x14ac:dyDescent="0.25">
      <c r="AQ5592" s="6"/>
    </row>
    <row r="5593" spans="43:43" x14ac:dyDescent="0.25">
      <c r="AQ5593" s="6"/>
    </row>
    <row r="5594" spans="43:43" x14ac:dyDescent="0.25">
      <c r="AQ5594" s="6"/>
    </row>
    <row r="5595" spans="43:43" x14ac:dyDescent="0.25">
      <c r="AQ5595" s="6"/>
    </row>
    <row r="5596" spans="43:43" x14ac:dyDescent="0.25">
      <c r="AQ5596" s="6"/>
    </row>
    <row r="5597" spans="43:43" x14ac:dyDescent="0.25">
      <c r="AQ5597" s="6"/>
    </row>
    <row r="5598" spans="43:43" x14ac:dyDescent="0.25">
      <c r="AQ5598" s="6"/>
    </row>
    <row r="5599" spans="43:43" x14ac:dyDescent="0.25">
      <c r="AQ5599" s="6"/>
    </row>
    <row r="5600" spans="43:43" x14ac:dyDescent="0.25">
      <c r="AQ5600" s="6"/>
    </row>
    <row r="5601" spans="43:43" x14ac:dyDescent="0.25">
      <c r="AQ5601" s="6"/>
    </row>
    <row r="5602" spans="43:43" x14ac:dyDescent="0.25">
      <c r="AQ5602" s="6"/>
    </row>
    <row r="5603" spans="43:43" x14ac:dyDescent="0.25">
      <c r="AQ5603" s="6"/>
    </row>
    <row r="5604" spans="43:43" x14ac:dyDescent="0.25">
      <c r="AQ5604" s="6"/>
    </row>
    <row r="5605" spans="43:43" x14ac:dyDescent="0.25">
      <c r="AQ5605" s="6"/>
    </row>
    <row r="5606" spans="43:43" x14ac:dyDescent="0.25">
      <c r="AQ5606" s="6"/>
    </row>
    <row r="5607" spans="43:43" x14ac:dyDescent="0.25">
      <c r="AQ5607" s="6"/>
    </row>
    <row r="5608" spans="43:43" x14ac:dyDescent="0.25">
      <c r="AQ5608" s="6"/>
    </row>
    <row r="5609" spans="43:43" x14ac:dyDescent="0.25">
      <c r="AQ5609" s="6"/>
    </row>
    <row r="5610" spans="43:43" x14ac:dyDescent="0.25">
      <c r="AQ5610" s="6"/>
    </row>
    <row r="5611" spans="43:43" x14ac:dyDescent="0.25">
      <c r="AQ5611" s="6"/>
    </row>
    <row r="5612" spans="43:43" x14ac:dyDescent="0.25">
      <c r="AQ5612" s="6"/>
    </row>
    <row r="5613" spans="43:43" x14ac:dyDescent="0.25">
      <c r="AQ5613" s="6"/>
    </row>
    <row r="5614" spans="43:43" x14ac:dyDescent="0.25">
      <c r="AQ5614" s="6"/>
    </row>
    <row r="5615" spans="43:43" x14ac:dyDescent="0.25">
      <c r="AQ5615" s="6"/>
    </row>
    <row r="5616" spans="43:43" x14ac:dyDescent="0.25">
      <c r="AQ5616" s="6"/>
    </row>
    <row r="5617" spans="43:43" x14ac:dyDescent="0.25">
      <c r="AQ5617" s="6"/>
    </row>
    <row r="5618" spans="43:43" x14ac:dyDescent="0.25">
      <c r="AQ5618" s="6"/>
    </row>
    <row r="5619" spans="43:43" x14ac:dyDescent="0.25">
      <c r="AQ5619" s="6"/>
    </row>
    <row r="5620" spans="43:43" x14ac:dyDescent="0.25">
      <c r="AQ5620" s="6"/>
    </row>
    <row r="5621" spans="43:43" x14ac:dyDescent="0.25">
      <c r="AQ5621" s="6"/>
    </row>
    <row r="5622" spans="43:43" x14ac:dyDescent="0.25">
      <c r="AQ5622" s="6"/>
    </row>
    <row r="5623" spans="43:43" x14ac:dyDescent="0.25">
      <c r="AQ5623" s="6"/>
    </row>
    <row r="5624" spans="43:43" x14ac:dyDescent="0.25">
      <c r="AQ5624" s="6"/>
    </row>
    <row r="5625" spans="43:43" x14ac:dyDescent="0.25">
      <c r="AQ5625" s="6"/>
    </row>
    <row r="5626" spans="43:43" x14ac:dyDescent="0.25">
      <c r="AQ5626" s="6"/>
    </row>
    <row r="5627" spans="43:43" x14ac:dyDescent="0.25">
      <c r="AQ5627" s="6"/>
    </row>
    <row r="5628" spans="43:43" x14ac:dyDescent="0.25">
      <c r="AQ5628" s="6"/>
    </row>
    <row r="5629" spans="43:43" x14ac:dyDescent="0.25">
      <c r="AQ5629" s="6"/>
    </row>
    <row r="5630" spans="43:43" x14ac:dyDescent="0.25">
      <c r="AQ5630" s="6"/>
    </row>
    <row r="5631" spans="43:43" x14ac:dyDescent="0.25">
      <c r="AQ5631" s="6"/>
    </row>
    <row r="5632" spans="43:43" x14ac:dyDescent="0.25">
      <c r="AQ5632" s="6"/>
    </row>
    <row r="5633" spans="43:43" x14ac:dyDescent="0.25">
      <c r="AQ5633" s="6"/>
    </row>
    <row r="5634" spans="43:43" x14ac:dyDescent="0.25">
      <c r="AQ5634" s="6"/>
    </row>
    <row r="5635" spans="43:43" x14ac:dyDescent="0.25">
      <c r="AQ5635" s="6"/>
    </row>
    <row r="5636" spans="43:43" x14ac:dyDescent="0.25">
      <c r="AQ5636" s="6"/>
    </row>
    <row r="5637" spans="43:43" x14ac:dyDescent="0.25">
      <c r="AQ5637" s="6"/>
    </row>
    <row r="5638" spans="43:43" x14ac:dyDescent="0.25">
      <c r="AQ5638" s="6"/>
    </row>
    <row r="5639" spans="43:43" x14ac:dyDescent="0.25">
      <c r="AQ5639" s="6"/>
    </row>
    <row r="5640" spans="43:43" x14ac:dyDescent="0.25">
      <c r="AQ5640" s="6"/>
    </row>
    <row r="5641" spans="43:43" x14ac:dyDescent="0.25">
      <c r="AQ5641" s="6"/>
    </row>
    <row r="5642" spans="43:43" x14ac:dyDescent="0.25">
      <c r="AQ5642" s="6"/>
    </row>
    <row r="5643" spans="43:43" x14ac:dyDescent="0.25">
      <c r="AQ5643" s="6"/>
    </row>
    <row r="5644" spans="43:43" x14ac:dyDescent="0.25">
      <c r="AQ5644" s="6"/>
    </row>
    <row r="5645" spans="43:43" x14ac:dyDescent="0.25">
      <c r="AQ5645" s="6"/>
    </row>
    <row r="5646" spans="43:43" x14ac:dyDescent="0.25">
      <c r="AQ5646" s="6"/>
    </row>
    <row r="5647" spans="43:43" x14ac:dyDescent="0.25">
      <c r="AQ5647" s="6"/>
    </row>
    <row r="5648" spans="43:43" x14ac:dyDescent="0.25">
      <c r="AQ5648" s="6"/>
    </row>
    <row r="5649" spans="43:43" x14ac:dyDescent="0.25">
      <c r="AQ5649" s="6"/>
    </row>
    <row r="5650" spans="43:43" x14ac:dyDescent="0.25">
      <c r="AQ5650" s="6"/>
    </row>
    <row r="5651" spans="43:43" x14ac:dyDescent="0.25">
      <c r="AQ5651" s="6"/>
    </row>
    <row r="5652" spans="43:43" x14ac:dyDescent="0.25">
      <c r="AQ5652" s="6"/>
    </row>
    <row r="5653" spans="43:43" x14ac:dyDescent="0.25">
      <c r="AQ5653" s="6"/>
    </row>
    <row r="5654" spans="43:43" x14ac:dyDescent="0.25">
      <c r="AQ5654" s="6"/>
    </row>
    <row r="5655" spans="43:43" x14ac:dyDescent="0.25">
      <c r="AQ5655" s="6"/>
    </row>
    <row r="5656" spans="43:43" x14ac:dyDescent="0.25">
      <c r="AQ5656" s="6"/>
    </row>
    <row r="5657" spans="43:43" x14ac:dyDescent="0.25">
      <c r="AQ5657" s="6"/>
    </row>
    <row r="5658" spans="43:43" x14ac:dyDescent="0.25">
      <c r="AQ5658" s="6"/>
    </row>
    <row r="5659" spans="43:43" x14ac:dyDescent="0.25">
      <c r="AQ5659" s="6"/>
    </row>
    <row r="5660" spans="43:43" x14ac:dyDescent="0.25">
      <c r="AQ5660" s="6"/>
    </row>
    <row r="5661" spans="43:43" x14ac:dyDescent="0.25">
      <c r="AQ5661" s="6"/>
    </row>
    <row r="5662" spans="43:43" x14ac:dyDescent="0.25">
      <c r="AQ5662" s="6"/>
    </row>
    <row r="5663" spans="43:43" x14ac:dyDescent="0.25">
      <c r="AQ5663" s="6"/>
    </row>
    <row r="5664" spans="43:43" x14ac:dyDescent="0.25">
      <c r="AQ5664" s="6"/>
    </row>
    <row r="5665" spans="43:43" x14ac:dyDescent="0.25">
      <c r="AQ5665" s="6"/>
    </row>
    <row r="5666" spans="43:43" x14ac:dyDescent="0.25">
      <c r="AQ5666" s="6"/>
    </row>
    <row r="5667" spans="43:43" x14ac:dyDescent="0.25">
      <c r="AQ5667" s="6"/>
    </row>
    <row r="5668" spans="43:43" x14ac:dyDescent="0.25">
      <c r="AQ5668" s="6"/>
    </row>
    <row r="5669" spans="43:43" x14ac:dyDescent="0.25">
      <c r="AQ5669" s="6"/>
    </row>
    <row r="5670" spans="43:43" x14ac:dyDescent="0.25">
      <c r="AQ5670" s="6"/>
    </row>
    <row r="5671" spans="43:43" x14ac:dyDescent="0.25">
      <c r="AQ5671" s="6"/>
    </row>
    <row r="5672" spans="43:43" x14ac:dyDescent="0.25">
      <c r="AQ5672" s="6"/>
    </row>
    <row r="5673" spans="43:43" x14ac:dyDescent="0.25">
      <c r="AQ5673" s="6"/>
    </row>
    <row r="5674" spans="43:43" x14ac:dyDescent="0.25">
      <c r="AQ5674" s="6"/>
    </row>
    <row r="5675" spans="43:43" x14ac:dyDescent="0.25">
      <c r="AQ5675" s="6"/>
    </row>
    <row r="5676" spans="43:43" x14ac:dyDescent="0.25">
      <c r="AQ5676" s="6"/>
    </row>
    <row r="5677" spans="43:43" x14ac:dyDescent="0.25">
      <c r="AQ5677" s="6"/>
    </row>
    <row r="5678" spans="43:43" x14ac:dyDescent="0.25">
      <c r="AQ5678" s="6"/>
    </row>
    <row r="5679" spans="43:43" x14ac:dyDescent="0.25">
      <c r="AQ5679" s="6"/>
    </row>
    <row r="5680" spans="43:43" x14ac:dyDescent="0.25">
      <c r="AQ5680" s="6"/>
    </row>
    <row r="5681" spans="43:43" x14ac:dyDescent="0.25">
      <c r="AQ5681" s="6"/>
    </row>
    <row r="5682" spans="43:43" x14ac:dyDescent="0.25">
      <c r="AQ5682" s="6"/>
    </row>
    <row r="5683" spans="43:43" x14ac:dyDescent="0.25">
      <c r="AQ5683" s="6"/>
    </row>
    <row r="5684" spans="43:43" x14ac:dyDescent="0.25">
      <c r="AQ5684" s="6"/>
    </row>
    <row r="5685" spans="43:43" x14ac:dyDescent="0.25">
      <c r="AQ5685" s="6"/>
    </row>
    <row r="5686" spans="43:43" x14ac:dyDescent="0.25">
      <c r="AQ5686" s="6"/>
    </row>
    <row r="5687" spans="43:43" x14ac:dyDescent="0.25">
      <c r="AQ5687" s="6"/>
    </row>
    <row r="5688" spans="43:43" x14ac:dyDescent="0.25">
      <c r="AQ5688" s="6"/>
    </row>
    <row r="5689" spans="43:43" x14ac:dyDescent="0.25">
      <c r="AQ5689" s="6"/>
    </row>
    <row r="5690" spans="43:43" x14ac:dyDescent="0.25">
      <c r="AQ5690" s="6"/>
    </row>
    <row r="5691" spans="43:43" x14ac:dyDescent="0.25">
      <c r="AQ5691" s="6"/>
    </row>
    <row r="5692" spans="43:43" x14ac:dyDescent="0.25">
      <c r="AQ5692" s="6"/>
    </row>
    <row r="5693" spans="43:43" x14ac:dyDescent="0.25">
      <c r="AQ5693" s="6"/>
    </row>
    <row r="5694" spans="43:43" x14ac:dyDescent="0.25">
      <c r="AQ5694" s="6"/>
    </row>
    <row r="5695" spans="43:43" x14ac:dyDescent="0.25">
      <c r="AQ5695" s="6"/>
    </row>
    <row r="5696" spans="43:43" x14ac:dyDescent="0.25">
      <c r="AQ5696" s="6"/>
    </row>
    <row r="5697" spans="43:43" x14ac:dyDescent="0.25">
      <c r="AQ5697" s="6"/>
    </row>
    <row r="5698" spans="43:43" x14ac:dyDescent="0.25">
      <c r="AQ5698" s="6"/>
    </row>
    <row r="5699" spans="43:43" x14ac:dyDescent="0.25">
      <c r="AQ5699" s="6"/>
    </row>
    <row r="5700" spans="43:43" x14ac:dyDescent="0.25">
      <c r="AQ5700" s="6"/>
    </row>
    <row r="5701" spans="43:43" x14ac:dyDescent="0.25">
      <c r="AQ5701" s="6"/>
    </row>
    <row r="5702" spans="43:43" x14ac:dyDescent="0.25">
      <c r="AQ5702" s="6"/>
    </row>
    <row r="5703" spans="43:43" x14ac:dyDescent="0.25">
      <c r="AQ5703" s="6"/>
    </row>
    <row r="5704" spans="43:43" x14ac:dyDescent="0.25">
      <c r="AQ5704" s="6"/>
    </row>
    <row r="5705" spans="43:43" x14ac:dyDescent="0.25">
      <c r="AQ5705" s="6"/>
    </row>
    <row r="5706" spans="43:43" x14ac:dyDescent="0.25">
      <c r="AQ5706" s="6"/>
    </row>
    <row r="5707" spans="43:43" x14ac:dyDescent="0.25">
      <c r="AQ5707" s="6"/>
    </row>
    <row r="5708" spans="43:43" x14ac:dyDescent="0.25">
      <c r="AQ5708" s="6"/>
    </row>
    <row r="5709" spans="43:43" x14ac:dyDescent="0.25">
      <c r="AQ5709" s="6"/>
    </row>
    <row r="5710" spans="43:43" x14ac:dyDescent="0.25">
      <c r="AQ5710" s="6"/>
    </row>
    <row r="5711" spans="43:43" x14ac:dyDescent="0.25">
      <c r="AQ5711" s="6"/>
    </row>
    <row r="5712" spans="43:43" x14ac:dyDescent="0.25">
      <c r="AQ5712" s="6"/>
    </row>
    <row r="5713" spans="43:43" x14ac:dyDescent="0.25">
      <c r="AQ5713" s="6"/>
    </row>
    <row r="5714" spans="43:43" x14ac:dyDescent="0.25">
      <c r="AQ5714" s="6"/>
    </row>
    <row r="5715" spans="43:43" x14ac:dyDescent="0.25">
      <c r="AQ5715" s="6"/>
    </row>
    <row r="5716" spans="43:43" x14ac:dyDescent="0.25">
      <c r="AQ5716" s="6"/>
    </row>
    <row r="5717" spans="43:43" x14ac:dyDescent="0.25">
      <c r="AQ5717" s="6"/>
    </row>
    <row r="5718" spans="43:43" x14ac:dyDescent="0.25">
      <c r="AQ5718" s="6"/>
    </row>
    <row r="5719" spans="43:43" x14ac:dyDescent="0.25">
      <c r="AQ5719" s="6"/>
    </row>
    <row r="5720" spans="43:43" x14ac:dyDescent="0.25">
      <c r="AQ5720" s="6"/>
    </row>
    <row r="5721" spans="43:43" x14ac:dyDescent="0.25">
      <c r="AQ5721" s="6"/>
    </row>
    <row r="5722" spans="43:43" x14ac:dyDescent="0.25">
      <c r="AQ5722" s="6"/>
    </row>
    <row r="5723" spans="43:43" x14ac:dyDescent="0.25">
      <c r="AQ5723" s="6"/>
    </row>
    <row r="5724" spans="43:43" x14ac:dyDescent="0.25">
      <c r="AQ5724" s="6"/>
    </row>
    <row r="5725" spans="43:43" x14ac:dyDescent="0.25">
      <c r="AQ5725" s="6"/>
    </row>
    <row r="5726" spans="43:43" x14ac:dyDescent="0.25">
      <c r="AQ5726" s="6"/>
    </row>
    <row r="5727" spans="43:43" x14ac:dyDescent="0.25">
      <c r="AQ5727" s="6"/>
    </row>
    <row r="5728" spans="43:43" x14ac:dyDescent="0.25">
      <c r="AQ5728" s="6"/>
    </row>
    <row r="5729" spans="43:43" x14ac:dyDescent="0.25">
      <c r="AQ5729" s="6"/>
    </row>
    <row r="5730" spans="43:43" x14ac:dyDescent="0.25">
      <c r="AQ5730" s="6"/>
    </row>
    <row r="5731" spans="43:43" x14ac:dyDescent="0.25">
      <c r="AQ5731" s="6"/>
    </row>
    <row r="5732" spans="43:43" x14ac:dyDescent="0.25">
      <c r="AQ5732" s="6"/>
    </row>
    <row r="5733" spans="43:43" x14ac:dyDescent="0.25">
      <c r="AQ5733" s="6"/>
    </row>
    <row r="5734" spans="43:43" x14ac:dyDescent="0.25">
      <c r="AQ5734" s="6"/>
    </row>
    <row r="5735" spans="43:43" x14ac:dyDescent="0.25">
      <c r="AQ5735" s="6"/>
    </row>
    <row r="5736" spans="43:43" x14ac:dyDescent="0.25">
      <c r="AQ5736" s="6"/>
    </row>
    <row r="5737" spans="43:43" x14ac:dyDescent="0.25">
      <c r="AQ5737" s="6"/>
    </row>
    <row r="5738" spans="43:43" x14ac:dyDescent="0.25">
      <c r="AQ5738" s="6"/>
    </row>
    <row r="5739" spans="43:43" x14ac:dyDescent="0.25">
      <c r="AQ5739" s="6"/>
    </row>
    <row r="5740" spans="43:43" x14ac:dyDescent="0.25">
      <c r="AQ5740" s="6"/>
    </row>
    <row r="5741" spans="43:43" x14ac:dyDescent="0.25">
      <c r="AQ5741" s="6"/>
    </row>
    <row r="5742" spans="43:43" x14ac:dyDescent="0.25">
      <c r="AQ5742" s="6"/>
    </row>
    <row r="5743" spans="43:43" x14ac:dyDescent="0.25">
      <c r="AQ5743" s="6"/>
    </row>
    <row r="5744" spans="43:43" x14ac:dyDescent="0.25">
      <c r="AQ5744" s="6"/>
    </row>
    <row r="5745" spans="43:43" x14ac:dyDescent="0.25">
      <c r="AQ5745" s="6"/>
    </row>
    <row r="5746" spans="43:43" x14ac:dyDescent="0.25">
      <c r="AQ5746" s="6"/>
    </row>
    <row r="5747" spans="43:43" x14ac:dyDescent="0.25">
      <c r="AQ5747" s="6"/>
    </row>
    <row r="5748" spans="43:43" x14ac:dyDescent="0.25">
      <c r="AQ5748" s="6"/>
    </row>
    <row r="5749" spans="43:43" x14ac:dyDescent="0.25">
      <c r="AQ5749" s="6"/>
    </row>
    <row r="5750" spans="43:43" x14ac:dyDescent="0.25">
      <c r="AQ5750" s="6"/>
    </row>
    <row r="5751" spans="43:43" x14ac:dyDescent="0.25">
      <c r="AQ5751" s="6"/>
    </row>
    <row r="5752" spans="43:43" x14ac:dyDescent="0.25">
      <c r="AQ5752" s="6"/>
    </row>
    <row r="5753" spans="43:43" x14ac:dyDescent="0.25">
      <c r="AQ5753" s="6"/>
    </row>
    <row r="5754" spans="43:43" x14ac:dyDescent="0.25">
      <c r="AQ5754" s="6"/>
    </row>
    <row r="5755" spans="43:43" x14ac:dyDescent="0.25">
      <c r="AQ5755" s="6"/>
    </row>
    <row r="5756" spans="43:43" x14ac:dyDescent="0.25">
      <c r="AQ5756" s="6"/>
    </row>
    <row r="5757" spans="43:43" x14ac:dyDescent="0.25">
      <c r="AQ5757" s="6"/>
    </row>
    <row r="5758" spans="43:43" x14ac:dyDescent="0.25">
      <c r="AQ5758" s="6"/>
    </row>
    <row r="5759" spans="43:43" x14ac:dyDescent="0.25">
      <c r="AQ5759" s="6"/>
    </row>
    <row r="5760" spans="43:43" x14ac:dyDescent="0.25">
      <c r="AQ5760" s="6"/>
    </row>
    <row r="5761" spans="43:43" x14ac:dyDescent="0.25">
      <c r="AQ5761" s="6"/>
    </row>
    <row r="5762" spans="43:43" x14ac:dyDescent="0.25">
      <c r="AQ5762" s="6"/>
    </row>
    <row r="5763" spans="43:43" x14ac:dyDescent="0.25">
      <c r="AQ5763" s="6"/>
    </row>
    <row r="5764" spans="43:43" x14ac:dyDescent="0.25">
      <c r="AQ5764" s="6"/>
    </row>
    <row r="5765" spans="43:43" x14ac:dyDescent="0.25">
      <c r="AQ5765" s="6"/>
    </row>
    <row r="5766" spans="43:43" x14ac:dyDescent="0.25">
      <c r="AQ5766" s="6"/>
    </row>
    <row r="5767" spans="43:43" x14ac:dyDescent="0.25">
      <c r="AQ5767" s="6"/>
    </row>
    <row r="5768" spans="43:43" x14ac:dyDescent="0.25">
      <c r="AQ5768" s="6"/>
    </row>
    <row r="5769" spans="43:43" x14ac:dyDescent="0.25">
      <c r="AQ5769" s="6"/>
    </row>
    <row r="5770" spans="43:43" x14ac:dyDescent="0.25">
      <c r="AQ5770" s="6"/>
    </row>
    <row r="5771" spans="43:43" x14ac:dyDescent="0.25">
      <c r="AQ5771" s="6"/>
    </row>
    <row r="5772" spans="43:43" x14ac:dyDescent="0.25">
      <c r="AQ5772" s="6"/>
    </row>
    <row r="5773" spans="43:43" x14ac:dyDescent="0.25">
      <c r="AQ5773" s="6"/>
    </row>
    <row r="5774" spans="43:43" x14ac:dyDescent="0.25">
      <c r="AQ5774" s="6"/>
    </row>
    <row r="5775" spans="43:43" x14ac:dyDescent="0.25">
      <c r="AQ5775" s="6"/>
    </row>
    <row r="5776" spans="43:43" x14ac:dyDescent="0.25">
      <c r="AQ5776" s="6"/>
    </row>
    <row r="5777" spans="43:43" x14ac:dyDescent="0.25">
      <c r="AQ5777" s="6"/>
    </row>
    <row r="5778" spans="43:43" x14ac:dyDescent="0.25">
      <c r="AQ5778" s="6"/>
    </row>
    <row r="5779" spans="43:43" x14ac:dyDescent="0.25">
      <c r="AQ5779" s="6"/>
    </row>
    <row r="5780" spans="43:43" x14ac:dyDescent="0.25">
      <c r="AQ5780" s="6"/>
    </row>
    <row r="5781" spans="43:43" x14ac:dyDescent="0.25">
      <c r="AQ5781" s="6"/>
    </row>
    <row r="5782" spans="43:43" x14ac:dyDescent="0.25">
      <c r="AQ5782" s="6"/>
    </row>
    <row r="5783" spans="43:43" x14ac:dyDescent="0.25">
      <c r="AQ5783" s="6"/>
    </row>
    <row r="5784" spans="43:43" x14ac:dyDescent="0.25">
      <c r="AQ5784" s="6"/>
    </row>
    <row r="5785" spans="43:43" x14ac:dyDescent="0.25">
      <c r="AQ5785" s="6"/>
    </row>
    <row r="5786" spans="43:43" x14ac:dyDescent="0.25">
      <c r="AQ5786" s="6"/>
    </row>
    <row r="5787" spans="43:43" x14ac:dyDescent="0.25">
      <c r="AQ5787" s="6"/>
    </row>
    <row r="5788" spans="43:43" x14ac:dyDescent="0.25">
      <c r="AQ5788" s="6"/>
    </row>
    <row r="5789" spans="43:43" x14ac:dyDescent="0.25">
      <c r="AQ5789" s="6"/>
    </row>
    <row r="5790" spans="43:43" x14ac:dyDescent="0.25">
      <c r="AQ5790" s="6"/>
    </row>
    <row r="5791" spans="43:43" x14ac:dyDescent="0.25">
      <c r="AQ5791" s="6"/>
    </row>
    <row r="5792" spans="43:43" x14ac:dyDescent="0.25">
      <c r="AQ5792" s="6"/>
    </row>
    <row r="5793" spans="43:43" x14ac:dyDescent="0.25">
      <c r="AQ5793" s="6"/>
    </row>
    <row r="5794" spans="43:43" x14ac:dyDescent="0.25">
      <c r="AQ5794" s="6"/>
    </row>
    <row r="5795" spans="43:43" x14ac:dyDescent="0.25">
      <c r="AQ5795" s="6"/>
    </row>
    <row r="5796" spans="43:43" x14ac:dyDescent="0.25">
      <c r="AQ5796" s="6"/>
    </row>
    <row r="5797" spans="43:43" x14ac:dyDescent="0.25">
      <c r="AQ5797" s="6"/>
    </row>
    <row r="5798" spans="43:43" x14ac:dyDescent="0.25">
      <c r="AQ5798" s="6"/>
    </row>
    <row r="5799" spans="43:43" x14ac:dyDescent="0.25">
      <c r="AQ5799" s="6"/>
    </row>
    <row r="5800" spans="43:43" x14ac:dyDescent="0.25">
      <c r="AQ5800" s="6"/>
    </row>
    <row r="5801" spans="43:43" x14ac:dyDescent="0.25">
      <c r="AQ5801" s="6"/>
    </row>
    <row r="5802" spans="43:43" x14ac:dyDescent="0.25">
      <c r="AQ5802" s="6"/>
    </row>
    <row r="5803" spans="43:43" x14ac:dyDescent="0.25">
      <c r="AQ5803" s="6"/>
    </row>
    <row r="5804" spans="43:43" x14ac:dyDescent="0.25">
      <c r="AQ5804" s="6"/>
    </row>
    <row r="5805" spans="43:43" x14ac:dyDescent="0.25">
      <c r="AQ5805" s="6"/>
    </row>
    <row r="5806" spans="43:43" x14ac:dyDescent="0.25">
      <c r="AQ5806" s="6"/>
    </row>
    <row r="5807" spans="43:43" x14ac:dyDescent="0.25">
      <c r="AQ5807" s="6"/>
    </row>
    <row r="5808" spans="43:43" x14ac:dyDescent="0.25">
      <c r="AQ5808" s="6"/>
    </row>
    <row r="5809" spans="43:43" x14ac:dyDescent="0.25">
      <c r="AQ5809" s="6"/>
    </row>
    <row r="5810" spans="43:43" x14ac:dyDescent="0.25">
      <c r="AQ5810" s="6"/>
    </row>
    <row r="5811" spans="43:43" x14ac:dyDescent="0.25">
      <c r="AQ5811" s="6"/>
    </row>
    <row r="5812" spans="43:43" x14ac:dyDescent="0.25">
      <c r="AQ5812" s="6"/>
    </row>
    <row r="5813" spans="43:43" x14ac:dyDescent="0.25">
      <c r="AQ5813" s="6"/>
    </row>
    <row r="5814" spans="43:43" x14ac:dyDescent="0.25">
      <c r="AQ5814" s="6"/>
    </row>
    <row r="5815" spans="43:43" x14ac:dyDescent="0.25">
      <c r="AQ5815" s="6"/>
    </row>
    <row r="5816" spans="43:43" x14ac:dyDescent="0.25">
      <c r="AQ5816" s="6"/>
    </row>
    <row r="5817" spans="43:43" x14ac:dyDescent="0.25">
      <c r="AQ5817" s="6"/>
    </row>
    <row r="5818" spans="43:43" x14ac:dyDescent="0.25">
      <c r="AQ5818" s="6"/>
    </row>
    <row r="5819" spans="43:43" x14ac:dyDescent="0.25">
      <c r="AQ5819" s="6"/>
    </row>
    <row r="5820" spans="43:43" x14ac:dyDescent="0.25">
      <c r="AQ5820" s="6"/>
    </row>
    <row r="5821" spans="43:43" x14ac:dyDescent="0.25">
      <c r="AQ5821" s="6"/>
    </row>
    <row r="5822" spans="43:43" x14ac:dyDescent="0.25">
      <c r="AQ5822" s="6"/>
    </row>
    <row r="5823" spans="43:43" x14ac:dyDescent="0.25">
      <c r="AQ5823" s="6"/>
    </row>
    <row r="5824" spans="43:43" x14ac:dyDescent="0.25">
      <c r="AQ5824" s="6"/>
    </row>
    <row r="5825" spans="43:43" x14ac:dyDescent="0.25">
      <c r="AQ5825" s="6"/>
    </row>
    <row r="5826" spans="43:43" x14ac:dyDescent="0.25">
      <c r="AQ5826" s="6"/>
    </row>
    <row r="5827" spans="43:43" x14ac:dyDescent="0.25">
      <c r="AQ5827" s="6"/>
    </row>
    <row r="5828" spans="43:43" x14ac:dyDescent="0.25">
      <c r="AQ5828" s="6"/>
    </row>
    <row r="5829" spans="43:43" x14ac:dyDescent="0.25">
      <c r="AQ5829" s="6"/>
    </row>
    <row r="5830" spans="43:43" x14ac:dyDescent="0.25">
      <c r="AQ5830" s="6"/>
    </row>
    <row r="5831" spans="43:43" x14ac:dyDescent="0.25">
      <c r="AQ5831" s="6"/>
    </row>
    <row r="5832" spans="43:43" x14ac:dyDescent="0.25">
      <c r="AQ5832" s="6"/>
    </row>
    <row r="5833" spans="43:43" x14ac:dyDescent="0.25">
      <c r="AQ5833" s="6"/>
    </row>
    <row r="5834" spans="43:43" x14ac:dyDescent="0.25">
      <c r="AQ5834" s="6"/>
    </row>
    <row r="5835" spans="43:43" x14ac:dyDescent="0.25">
      <c r="AQ5835" s="6"/>
    </row>
    <row r="5836" spans="43:43" x14ac:dyDescent="0.25">
      <c r="AQ5836" s="6"/>
    </row>
    <row r="5837" spans="43:43" x14ac:dyDescent="0.25">
      <c r="AQ5837" s="6"/>
    </row>
    <row r="5838" spans="43:43" x14ac:dyDescent="0.25">
      <c r="AQ5838" s="6"/>
    </row>
    <row r="5839" spans="43:43" x14ac:dyDescent="0.25">
      <c r="AQ5839" s="6"/>
    </row>
    <row r="5840" spans="43:43" x14ac:dyDescent="0.25">
      <c r="AQ5840" s="6"/>
    </row>
    <row r="5841" spans="43:43" x14ac:dyDescent="0.25">
      <c r="AQ5841" s="6"/>
    </row>
    <row r="5842" spans="43:43" x14ac:dyDescent="0.25">
      <c r="AQ5842" s="6"/>
    </row>
    <row r="5843" spans="43:43" x14ac:dyDescent="0.25">
      <c r="AQ5843" s="6"/>
    </row>
    <row r="5844" spans="43:43" x14ac:dyDescent="0.25">
      <c r="AQ5844" s="6"/>
    </row>
    <row r="5845" spans="43:43" x14ac:dyDescent="0.25">
      <c r="AQ5845" s="6"/>
    </row>
    <row r="5846" spans="43:43" x14ac:dyDescent="0.25">
      <c r="AQ5846" s="6"/>
    </row>
    <row r="5847" spans="43:43" x14ac:dyDescent="0.25">
      <c r="AQ5847" s="6"/>
    </row>
    <row r="5848" spans="43:43" x14ac:dyDescent="0.25">
      <c r="AQ5848" s="6"/>
    </row>
    <row r="5849" spans="43:43" x14ac:dyDescent="0.25">
      <c r="AQ5849" s="6"/>
    </row>
    <row r="5850" spans="43:43" x14ac:dyDescent="0.25">
      <c r="AQ5850" s="6"/>
    </row>
    <row r="5851" spans="43:43" x14ac:dyDescent="0.25">
      <c r="AQ5851" s="6"/>
    </row>
    <row r="5852" spans="43:43" x14ac:dyDescent="0.25">
      <c r="AQ5852" s="6"/>
    </row>
    <row r="5853" spans="43:43" x14ac:dyDescent="0.25">
      <c r="AQ5853" s="6"/>
    </row>
    <row r="5854" spans="43:43" x14ac:dyDescent="0.25">
      <c r="AQ5854" s="6"/>
    </row>
    <row r="5855" spans="43:43" x14ac:dyDescent="0.25">
      <c r="AQ5855" s="6"/>
    </row>
    <row r="5856" spans="43:43" x14ac:dyDescent="0.25">
      <c r="AQ5856" s="6"/>
    </row>
    <row r="5857" spans="43:43" x14ac:dyDescent="0.25">
      <c r="AQ5857" s="6"/>
    </row>
    <row r="5858" spans="43:43" x14ac:dyDescent="0.25">
      <c r="AQ5858" s="6"/>
    </row>
    <row r="5859" spans="43:43" x14ac:dyDescent="0.25">
      <c r="AQ5859" s="6"/>
    </row>
    <row r="5860" spans="43:43" x14ac:dyDescent="0.25">
      <c r="AQ5860" s="6"/>
    </row>
    <row r="5861" spans="43:43" x14ac:dyDescent="0.25">
      <c r="AQ5861" s="6"/>
    </row>
    <row r="5862" spans="43:43" x14ac:dyDescent="0.25">
      <c r="AQ5862" s="6"/>
    </row>
    <row r="5863" spans="43:43" x14ac:dyDescent="0.25">
      <c r="AQ5863" s="6"/>
    </row>
    <row r="5864" spans="43:43" x14ac:dyDescent="0.25">
      <c r="AQ5864" s="6"/>
    </row>
    <row r="5865" spans="43:43" x14ac:dyDescent="0.25">
      <c r="AQ5865" s="6"/>
    </row>
    <row r="5866" spans="43:43" x14ac:dyDescent="0.25">
      <c r="AQ5866" s="6"/>
    </row>
    <row r="5867" spans="43:43" x14ac:dyDescent="0.25">
      <c r="AQ5867" s="6"/>
    </row>
    <row r="5868" spans="43:43" x14ac:dyDescent="0.25">
      <c r="AQ5868" s="6"/>
    </row>
    <row r="5869" spans="43:43" x14ac:dyDescent="0.25">
      <c r="AQ5869" s="6"/>
    </row>
    <row r="5870" spans="43:43" x14ac:dyDescent="0.25">
      <c r="AQ5870" s="6"/>
    </row>
    <row r="5871" spans="43:43" x14ac:dyDescent="0.25">
      <c r="AQ5871" s="6"/>
    </row>
    <row r="5872" spans="43:43" x14ac:dyDescent="0.25">
      <c r="AQ5872" s="6"/>
    </row>
    <row r="5873" spans="43:43" x14ac:dyDescent="0.25">
      <c r="AQ5873" s="6"/>
    </row>
    <row r="5874" spans="43:43" x14ac:dyDescent="0.25">
      <c r="AQ5874" s="6"/>
    </row>
    <row r="5875" spans="43:43" x14ac:dyDescent="0.25">
      <c r="AQ5875" s="6"/>
    </row>
    <row r="5876" spans="43:43" x14ac:dyDescent="0.25">
      <c r="AQ5876" s="6"/>
    </row>
    <row r="5877" spans="43:43" x14ac:dyDescent="0.25">
      <c r="AQ5877" s="6"/>
    </row>
    <row r="5878" spans="43:43" x14ac:dyDescent="0.25">
      <c r="AQ5878" s="6"/>
    </row>
    <row r="5879" spans="43:43" x14ac:dyDescent="0.25">
      <c r="AQ5879" s="6"/>
    </row>
    <row r="5880" spans="43:43" x14ac:dyDescent="0.25">
      <c r="AQ5880" s="6"/>
    </row>
    <row r="5881" spans="43:43" x14ac:dyDescent="0.25">
      <c r="AQ5881" s="6"/>
    </row>
    <row r="5882" spans="43:43" x14ac:dyDescent="0.25">
      <c r="AQ5882" s="6"/>
    </row>
    <row r="5883" spans="43:43" x14ac:dyDescent="0.25">
      <c r="AQ5883" s="6"/>
    </row>
    <row r="5884" spans="43:43" x14ac:dyDescent="0.25">
      <c r="AQ5884" s="6"/>
    </row>
    <row r="5885" spans="43:43" x14ac:dyDescent="0.25">
      <c r="AQ5885" s="6"/>
    </row>
    <row r="5886" spans="43:43" x14ac:dyDescent="0.25">
      <c r="AQ5886" s="6"/>
    </row>
    <row r="5887" spans="43:43" x14ac:dyDescent="0.25">
      <c r="AQ5887" s="6"/>
    </row>
    <row r="5888" spans="43:43" x14ac:dyDescent="0.25">
      <c r="AQ5888" s="6"/>
    </row>
    <row r="5889" spans="43:43" x14ac:dyDescent="0.25">
      <c r="AQ5889" s="6"/>
    </row>
    <row r="5890" spans="43:43" x14ac:dyDescent="0.25">
      <c r="AQ5890" s="6"/>
    </row>
    <row r="5891" spans="43:43" x14ac:dyDescent="0.25">
      <c r="AQ5891" s="6"/>
    </row>
    <row r="5892" spans="43:43" x14ac:dyDescent="0.25">
      <c r="AQ5892" s="6"/>
    </row>
    <row r="5893" spans="43:43" x14ac:dyDescent="0.25">
      <c r="AQ5893" s="6"/>
    </row>
    <row r="5894" spans="43:43" x14ac:dyDescent="0.25">
      <c r="AQ5894" s="6"/>
    </row>
    <row r="5895" spans="43:43" x14ac:dyDescent="0.25">
      <c r="AQ5895" s="6"/>
    </row>
    <row r="5896" spans="43:43" x14ac:dyDescent="0.25">
      <c r="AQ5896" s="6"/>
    </row>
    <row r="5897" spans="43:43" x14ac:dyDescent="0.25">
      <c r="AQ5897" s="6"/>
    </row>
    <row r="5898" spans="43:43" x14ac:dyDescent="0.25">
      <c r="AQ5898" s="6"/>
    </row>
    <row r="5899" spans="43:43" x14ac:dyDescent="0.25">
      <c r="AQ5899" s="6"/>
    </row>
    <row r="5900" spans="43:43" x14ac:dyDescent="0.25">
      <c r="AQ5900" s="6"/>
    </row>
    <row r="5901" spans="43:43" x14ac:dyDescent="0.25">
      <c r="AQ5901" s="6"/>
    </row>
    <row r="5902" spans="43:43" x14ac:dyDescent="0.25">
      <c r="AQ5902" s="6"/>
    </row>
    <row r="5903" spans="43:43" x14ac:dyDescent="0.25">
      <c r="AQ5903" s="6"/>
    </row>
    <row r="5904" spans="43:43" x14ac:dyDescent="0.25">
      <c r="AQ5904" s="6"/>
    </row>
    <row r="5905" spans="43:43" x14ac:dyDescent="0.25">
      <c r="AQ5905" s="6"/>
    </row>
    <row r="5906" spans="43:43" x14ac:dyDescent="0.25">
      <c r="AQ5906" s="6"/>
    </row>
    <row r="5907" spans="43:43" x14ac:dyDescent="0.25">
      <c r="AQ5907" s="6"/>
    </row>
    <row r="5908" spans="43:43" x14ac:dyDescent="0.25">
      <c r="AQ5908" s="6"/>
    </row>
    <row r="5909" spans="43:43" x14ac:dyDescent="0.25">
      <c r="AQ5909" s="6"/>
    </row>
    <row r="5910" spans="43:43" x14ac:dyDescent="0.25">
      <c r="AQ5910" s="6"/>
    </row>
    <row r="5911" spans="43:43" x14ac:dyDescent="0.25">
      <c r="AQ5911" s="6"/>
    </row>
    <row r="5912" spans="43:43" x14ac:dyDescent="0.25">
      <c r="AQ5912" s="6"/>
    </row>
    <row r="5913" spans="43:43" x14ac:dyDescent="0.25">
      <c r="AQ5913" s="6"/>
    </row>
    <row r="5914" spans="43:43" x14ac:dyDescent="0.25">
      <c r="AQ5914" s="6"/>
    </row>
    <row r="5915" spans="43:43" x14ac:dyDescent="0.25">
      <c r="AQ5915" s="6"/>
    </row>
    <row r="5916" spans="43:43" x14ac:dyDescent="0.25">
      <c r="AQ5916" s="6"/>
    </row>
    <row r="5917" spans="43:43" x14ac:dyDescent="0.25">
      <c r="AQ5917" s="6"/>
    </row>
    <row r="5918" spans="43:43" x14ac:dyDescent="0.25">
      <c r="AQ5918" s="6"/>
    </row>
    <row r="5919" spans="43:43" x14ac:dyDescent="0.25">
      <c r="AQ5919" s="6"/>
    </row>
    <row r="5920" spans="43:43" x14ac:dyDescent="0.25">
      <c r="AQ5920" s="6"/>
    </row>
    <row r="5921" spans="43:43" x14ac:dyDescent="0.25">
      <c r="AQ5921" s="6"/>
    </row>
    <row r="5922" spans="43:43" x14ac:dyDescent="0.25">
      <c r="AQ5922" s="6"/>
    </row>
    <row r="5923" spans="43:43" x14ac:dyDescent="0.25">
      <c r="AQ5923" s="6"/>
    </row>
    <row r="5924" spans="43:43" x14ac:dyDescent="0.25">
      <c r="AQ5924" s="6"/>
    </row>
    <row r="5925" spans="43:43" x14ac:dyDescent="0.25">
      <c r="AQ5925" s="6"/>
    </row>
    <row r="5926" spans="43:43" x14ac:dyDescent="0.25">
      <c r="AQ5926" s="6"/>
    </row>
    <row r="5927" spans="43:43" x14ac:dyDescent="0.25">
      <c r="AQ5927" s="6"/>
    </row>
    <row r="5928" spans="43:43" x14ac:dyDescent="0.25">
      <c r="AQ5928" s="6"/>
    </row>
    <row r="5929" spans="43:43" x14ac:dyDescent="0.25">
      <c r="AQ5929" s="6"/>
    </row>
    <row r="5930" spans="43:43" x14ac:dyDescent="0.25">
      <c r="AQ5930" s="6"/>
    </row>
    <row r="5931" spans="43:43" x14ac:dyDescent="0.25">
      <c r="AQ5931" s="6"/>
    </row>
    <row r="5932" spans="43:43" x14ac:dyDescent="0.25">
      <c r="AQ5932" s="6"/>
    </row>
    <row r="5933" spans="43:43" x14ac:dyDescent="0.25">
      <c r="AQ5933" s="6"/>
    </row>
    <row r="5934" spans="43:43" x14ac:dyDescent="0.25">
      <c r="AQ5934" s="6"/>
    </row>
    <row r="5935" spans="43:43" x14ac:dyDescent="0.25">
      <c r="AQ5935" s="6"/>
    </row>
    <row r="5936" spans="43:43" x14ac:dyDescent="0.25">
      <c r="AQ5936" s="6"/>
    </row>
    <row r="5937" spans="43:43" x14ac:dyDescent="0.25">
      <c r="AQ5937" s="6"/>
    </row>
    <row r="5938" spans="43:43" x14ac:dyDescent="0.25">
      <c r="AQ5938" s="6"/>
    </row>
    <row r="5939" spans="43:43" x14ac:dyDescent="0.25">
      <c r="AQ5939" s="6"/>
    </row>
    <row r="5940" spans="43:43" x14ac:dyDescent="0.25">
      <c r="AQ5940" s="6"/>
    </row>
    <row r="5941" spans="43:43" x14ac:dyDescent="0.25">
      <c r="AQ5941" s="6"/>
    </row>
    <row r="5942" spans="43:43" x14ac:dyDescent="0.25">
      <c r="AQ5942" s="6"/>
    </row>
    <row r="5943" spans="43:43" x14ac:dyDescent="0.25">
      <c r="AQ5943" s="6"/>
    </row>
    <row r="5944" spans="43:43" x14ac:dyDescent="0.25">
      <c r="AQ5944" s="6"/>
    </row>
    <row r="5945" spans="43:43" x14ac:dyDescent="0.25">
      <c r="AQ5945" s="6"/>
    </row>
    <row r="5946" spans="43:43" x14ac:dyDescent="0.25">
      <c r="AQ5946" s="6"/>
    </row>
    <row r="5947" spans="43:43" x14ac:dyDescent="0.25">
      <c r="AQ5947" s="6"/>
    </row>
    <row r="5948" spans="43:43" x14ac:dyDescent="0.25">
      <c r="AQ5948" s="6"/>
    </row>
    <row r="5949" spans="43:43" x14ac:dyDescent="0.25">
      <c r="AQ5949" s="6"/>
    </row>
    <row r="5950" spans="43:43" x14ac:dyDescent="0.25">
      <c r="AQ5950" s="6"/>
    </row>
    <row r="5951" spans="43:43" x14ac:dyDescent="0.25">
      <c r="AQ5951" s="6"/>
    </row>
    <row r="5952" spans="43:43" x14ac:dyDescent="0.25">
      <c r="AQ5952" s="6"/>
    </row>
    <row r="5953" spans="43:43" x14ac:dyDescent="0.25">
      <c r="AQ5953" s="6"/>
    </row>
    <row r="5954" spans="43:43" x14ac:dyDescent="0.25">
      <c r="AQ5954" s="6"/>
    </row>
    <row r="5955" spans="43:43" x14ac:dyDescent="0.25">
      <c r="AQ5955" s="6"/>
    </row>
    <row r="5956" spans="43:43" x14ac:dyDescent="0.25">
      <c r="AQ5956" s="6"/>
    </row>
    <row r="5957" spans="43:43" x14ac:dyDescent="0.25">
      <c r="AQ5957" s="6"/>
    </row>
    <row r="5958" spans="43:43" x14ac:dyDescent="0.25">
      <c r="AQ5958" s="6"/>
    </row>
    <row r="5959" spans="43:43" x14ac:dyDescent="0.25">
      <c r="AQ5959" s="6"/>
    </row>
    <row r="5960" spans="43:43" x14ac:dyDescent="0.25">
      <c r="AQ5960" s="6"/>
    </row>
    <row r="5961" spans="43:43" x14ac:dyDescent="0.25">
      <c r="AQ5961" s="6"/>
    </row>
    <row r="5962" spans="43:43" x14ac:dyDescent="0.25">
      <c r="AQ5962" s="6"/>
    </row>
    <row r="5963" spans="43:43" x14ac:dyDescent="0.25">
      <c r="AQ5963" s="6"/>
    </row>
    <row r="5964" spans="43:43" x14ac:dyDescent="0.25">
      <c r="AQ5964" s="6"/>
    </row>
    <row r="5965" spans="43:43" x14ac:dyDescent="0.25">
      <c r="AQ5965" s="6"/>
    </row>
    <row r="5966" spans="43:43" x14ac:dyDescent="0.25">
      <c r="AQ5966" s="6"/>
    </row>
    <row r="5967" spans="43:43" x14ac:dyDescent="0.25">
      <c r="AQ5967" s="6"/>
    </row>
    <row r="5968" spans="43:43" x14ac:dyDescent="0.25">
      <c r="AQ5968" s="6"/>
    </row>
    <row r="5969" spans="43:43" x14ac:dyDescent="0.25">
      <c r="AQ5969" s="6"/>
    </row>
    <row r="5970" spans="43:43" x14ac:dyDescent="0.25">
      <c r="AQ5970" s="6"/>
    </row>
    <row r="5971" spans="43:43" x14ac:dyDescent="0.25">
      <c r="AQ5971" s="6"/>
    </row>
    <row r="5972" spans="43:43" x14ac:dyDescent="0.25">
      <c r="AQ5972" s="6"/>
    </row>
    <row r="5973" spans="43:43" x14ac:dyDescent="0.25">
      <c r="AQ5973" s="6"/>
    </row>
    <row r="5974" spans="43:43" x14ac:dyDescent="0.25">
      <c r="AQ5974" s="6"/>
    </row>
    <row r="5975" spans="43:43" x14ac:dyDescent="0.25">
      <c r="AQ5975" s="6"/>
    </row>
    <row r="5976" spans="43:43" x14ac:dyDescent="0.25">
      <c r="AQ5976" s="6"/>
    </row>
    <row r="5977" spans="43:43" x14ac:dyDescent="0.25">
      <c r="AQ5977" s="6"/>
    </row>
    <row r="5978" spans="43:43" x14ac:dyDescent="0.25">
      <c r="AQ5978" s="6"/>
    </row>
    <row r="5979" spans="43:43" x14ac:dyDescent="0.25">
      <c r="AQ5979" s="6"/>
    </row>
    <row r="5980" spans="43:43" x14ac:dyDescent="0.25">
      <c r="AQ5980" s="6"/>
    </row>
    <row r="5981" spans="43:43" x14ac:dyDescent="0.25">
      <c r="AQ5981" s="6"/>
    </row>
    <row r="5982" spans="43:43" x14ac:dyDescent="0.25">
      <c r="AQ5982" s="6"/>
    </row>
    <row r="5983" spans="43:43" x14ac:dyDescent="0.25">
      <c r="AQ5983" s="6"/>
    </row>
    <row r="5984" spans="43:43" x14ac:dyDescent="0.25">
      <c r="AQ5984" s="6"/>
    </row>
    <row r="5985" spans="43:43" x14ac:dyDescent="0.25">
      <c r="AQ5985" s="6"/>
    </row>
    <row r="5986" spans="43:43" x14ac:dyDescent="0.25">
      <c r="AQ5986" s="6"/>
    </row>
    <row r="5987" spans="43:43" x14ac:dyDescent="0.25">
      <c r="AQ5987" s="6"/>
    </row>
    <row r="5988" spans="43:43" x14ac:dyDescent="0.25">
      <c r="AQ5988" s="6"/>
    </row>
    <row r="5989" spans="43:43" x14ac:dyDescent="0.25">
      <c r="AQ5989" s="6"/>
    </row>
    <row r="5990" spans="43:43" x14ac:dyDescent="0.25">
      <c r="AQ5990" s="6"/>
    </row>
    <row r="5991" spans="43:43" x14ac:dyDescent="0.25">
      <c r="AQ5991" s="6"/>
    </row>
    <row r="5992" spans="43:43" x14ac:dyDescent="0.25">
      <c r="AQ5992" s="6"/>
    </row>
    <row r="5993" spans="43:43" x14ac:dyDescent="0.25">
      <c r="AQ5993" s="6"/>
    </row>
    <row r="5994" spans="43:43" x14ac:dyDescent="0.25">
      <c r="AQ5994" s="6"/>
    </row>
    <row r="5995" spans="43:43" x14ac:dyDescent="0.25">
      <c r="AQ5995" s="6"/>
    </row>
    <row r="5996" spans="43:43" x14ac:dyDescent="0.25">
      <c r="AQ5996" s="6"/>
    </row>
    <row r="5997" spans="43:43" x14ac:dyDescent="0.25">
      <c r="AQ5997" s="6"/>
    </row>
    <row r="5998" spans="43:43" x14ac:dyDescent="0.25">
      <c r="AQ5998" s="6"/>
    </row>
    <row r="5999" spans="43:43" x14ac:dyDescent="0.25">
      <c r="AQ5999" s="6"/>
    </row>
    <row r="6000" spans="43:43" x14ac:dyDescent="0.25">
      <c r="AQ6000" s="6"/>
    </row>
    <row r="6001" spans="43:43" x14ac:dyDescent="0.25">
      <c r="AQ6001" s="6"/>
    </row>
    <row r="6002" spans="43:43" x14ac:dyDescent="0.25">
      <c r="AQ6002" s="6"/>
    </row>
    <row r="6003" spans="43:43" x14ac:dyDescent="0.25">
      <c r="AQ6003" s="6"/>
    </row>
    <row r="6004" spans="43:43" x14ac:dyDescent="0.25">
      <c r="AQ6004" s="6"/>
    </row>
    <row r="6005" spans="43:43" x14ac:dyDescent="0.25">
      <c r="AQ6005" s="6"/>
    </row>
    <row r="6006" spans="43:43" x14ac:dyDescent="0.25">
      <c r="AQ6006" s="6"/>
    </row>
    <row r="6007" spans="43:43" x14ac:dyDescent="0.25">
      <c r="AQ6007" s="6"/>
    </row>
    <row r="6008" spans="43:43" x14ac:dyDescent="0.25">
      <c r="AQ6008" s="6"/>
    </row>
    <row r="6009" spans="43:43" x14ac:dyDescent="0.25">
      <c r="AQ6009" s="6"/>
    </row>
    <row r="6010" spans="43:43" x14ac:dyDescent="0.25">
      <c r="AQ6010" s="6"/>
    </row>
    <row r="6011" spans="43:43" x14ac:dyDescent="0.25">
      <c r="AQ6011" s="6"/>
    </row>
    <row r="6012" spans="43:43" x14ac:dyDescent="0.25">
      <c r="AQ6012" s="6"/>
    </row>
    <row r="6013" spans="43:43" x14ac:dyDescent="0.25">
      <c r="AQ6013" s="6"/>
    </row>
    <row r="6014" spans="43:43" x14ac:dyDescent="0.25">
      <c r="AQ6014" s="6"/>
    </row>
    <row r="6015" spans="43:43" x14ac:dyDescent="0.25">
      <c r="AQ6015" s="6"/>
    </row>
    <row r="6016" spans="43:43" x14ac:dyDescent="0.25">
      <c r="AQ6016" s="6"/>
    </row>
    <row r="6017" spans="43:43" x14ac:dyDescent="0.25">
      <c r="AQ6017" s="6"/>
    </row>
    <row r="6018" spans="43:43" x14ac:dyDescent="0.25">
      <c r="AQ6018" s="6"/>
    </row>
    <row r="6019" spans="43:43" x14ac:dyDescent="0.25">
      <c r="AQ6019" s="6"/>
    </row>
    <row r="6020" spans="43:43" x14ac:dyDescent="0.25">
      <c r="AQ6020" s="6"/>
    </row>
    <row r="6021" spans="43:43" x14ac:dyDescent="0.25">
      <c r="AQ6021" s="6"/>
    </row>
    <row r="6022" spans="43:43" x14ac:dyDescent="0.25">
      <c r="AQ6022" s="6"/>
    </row>
    <row r="6023" spans="43:43" x14ac:dyDescent="0.25">
      <c r="AQ6023" s="6"/>
    </row>
    <row r="6024" spans="43:43" x14ac:dyDescent="0.25">
      <c r="AQ6024" s="6"/>
    </row>
    <row r="6025" spans="43:43" x14ac:dyDescent="0.25">
      <c r="AQ6025" s="6"/>
    </row>
    <row r="6026" spans="43:43" x14ac:dyDescent="0.25">
      <c r="AQ6026" s="6"/>
    </row>
    <row r="6027" spans="43:43" x14ac:dyDescent="0.25">
      <c r="AQ6027" s="6"/>
    </row>
    <row r="6028" spans="43:43" x14ac:dyDescent="0.25">
      <c r="AQ6028" s="6"/>
    </row>
    <row r="6029" spans="43:43" x14ac:dyDescent="0.25">
      <c r="AQ6029" s="6"/>
    </row>
    <row r="6030" spans="43:43" x14ac:dyDescent="0.25">
      <c r="AQ6030" s="6"/>
    </row>
    <row r="6031" spans="43:43" x14ac:dyDescent="0.25">
      <c r="AQ6031" s="6"/>
    </row>
    <row r="6032" spans="43:43" x14ac:dyDescent="0.25">
      <c r="AQ6032" s="6"/>
    </row>
    <row r="6033" spans="43:43" x14ac:dyDescent="0.25">
      <c r="AQ6033" s="6"/>
    </row>
    <row r="6034" spans="43:43" x14ac:dyDescent="0.25">
      <c r="AQ6034" s="6"/>
    </row>
    <row r="6035" spans="43:43" x14ac:dyDescent="0.25">
      <c r="AQ6035" s="6"/>
    </row>
    <row r="6036" spans="43:43" x14ac:dyDescent="0.25">
      <c r="AQ6036" s="6"/>
    </row>
    <row r="6037" spans="43:43" x14ac:dyDescent="0.25">
      <c r="AQ6037" s="6"/>
    </row>
    <row r="6038" spans="43:43" x14ac:dyDescent="0.25">
      <c r="AQ6038" s="6"/>
    </row>
    <row r="6039" spans="43:43" x14ac:dyDescent="0.25">
      <c r="AQ6039" s="6"/>
    </row>
    <row r="6040" spans="43:43" x14ac:dyDescent="0.25">
      <c r="AQ6040" s="6"/>
    </row>
    <row r="6041" spans="43:43" x14ac:dyDescent="0.25">
      <c r="AQ6041" s="6"/>
    </row>
    <row r="6042" spans="43:43" x14ac:dyDescent="0.25">
      <c r="AQ6042" s="6"/>
    </row>
    <row r="6043" spans="43:43" x14ac:dyDescent="0.25">
      <c r="AQ6043" s="6"/>
    </row>
    <row r="6044" spans="43:43" x14ac:dyDescent="0.25">
      <c r="AQ6044" s="6"/>
    </row>
    <row r="6045" spans="43:43" x14ac:dyDescent="0.25">
      <c r="AQ6045" s="6"/>
    </row>
    <row r="6046" spans="43:43" x14ac:dyDescent="0.25">
      <c r="AQ6046" s="6"/>
    </row>
    <row r="6047" spans="43:43" x14ac:dyDescent="0.25">
      <c r="AQ6047" s="6"/>
    </row>
    <row r="6048" spans="43:43" x14ac:dyDescent="0.25">
      <c r="AQ6048" s="6"/>
    </row>
    <row r="6049" spans="43:43" x14ac:dyDescent="0.25">
      <c r="AQ6049" s="6"/>
    </row>
    <row r="6050" spans="43:43" x14ac:dyDescent="0.25">
      <c r="AQ6050" s="6"/>
    </row>
    <row r="6051" spans="43:43" x14ac:dyDescent="0.25">
      <c r="AQ6051" s="6"/>
    </row>
    <row r="6052" spans="43:43" x14ac:dyDescent="0.25">
      <c r="AQ6052" s="6"/>
    </row>
    <row r="6053" spans="43:43" x14ac:dyDescent="0.25">
      <c r="AQ6053" s="6"/>
    </row>
    <row r="6054" spans="43:43" x14ac:dyDescent="0.25">
      <c r="AQ6054" s="6"/>
    </row>
    <row r="6055" spans="43:43" x14ac:dyDescent="0.25">
      <c r="AQ6055" s="6"/>
    </row>
    <row r="6056" spans="43:43" x14ac:dyDescent="0.25">
      <c r="AQ6056" s="6"/>
    </row>
    <row r="6057" spans="43:43" x14ac:dyDescent="0.25">
      <c r="AQ6057" s="6"/>
    </row>
    <row r="6058" spans="43:43" x14ac:dyDescent="0.25">
      <c r="AQ6058" s="6"/>
    </row>
    <row r="6059" spans="43:43" x14ac:dyDescent="0.25">
      <c r="AQ6059" s="6"/>
    </row>
    <row r="6060" spans="43:43" x14ac:dyDescent="0.25">
      <c r="AQ6060" s="6"/>
    </row>
    <row r="6061" spans="43:43" x14ac:dyDescent="0.25">
      <c r="AQ6061" s="6"/>
    </row>
    <row r="6062" spans="43:43" x14ac:dyDescent="0.25">
      <c r="AQ6062" s="6"/>
    </row>
    <row r="6063" spans="43:43" x14ac:dyDescent="0.25">
      <c r="AQ6063" s="6"/>
    </row>
    <row r="6064" spans="43:43" x14ac:dyDescent="0.25">
      <c r="AQ6064" s="6"/>
    </row>
    <row r="6065" spans="43:43" x14ac:dyDescent="0.25">
      <c r="AQ6065" s="6"/>
    </row>
    <row r="6066" spans="43:43" x14ac:dyDescent="0.25">
      <c r="AQ6066" s="6"/>
    </row>
    <row r="6067" spans="43:43" x14ac:dyDescent="0.25">
      <c r="AQ6067" s="6"/>
    </row>
    <row r="6068" spans="43:43" x14ac:dyDescent="0.25">
      <c r="AQ6068" s="6"/>
    </row>
    <row r="6069" spans="43:43" x14ac:dyDescent="0.25">
      <c r="AQ6069" s="6"/>
    </row>
    <row r="6070" spans="43:43" x14ac:dyDescent="0.25">
      <c r="AQ6070" s="6"/>
    </row>
    <row r="6071" spans="43:43" x14ac:dyDescent="0.25">
      <c r="AQ6071" s="6"/>
    </row>
    <row r="6072" spans="43:43" x14ac:dyDescent="0.25">
      <c r="AQ6072" s="6"/>
    </row>
    <row r="6073" spans="43:43" x14ac:dyDescent="0.25">
      <c r="AQ6073" s="6"/>
    </row>
    <row r="6074" spans="43:43" x14ac:dyDescent="0.25">
      <c r="AQ6074" s="6"/>
    </row>
    <row r="6075" spans="43:43" x14ac:dyDescent="0.25">
      <c r="AQ6075" s="6"/>
    </row>
    <row r="6076" spans="43:43" x14ac:dyDescent="0.25">
      <c r="AQ6076" s="6"/>
    </row>
    <row r="6077" spans="43:43" x14ac:dyDescent="0.25">
      <c r="AQ6077" s="6"/>
    </row>
    <row r="6078" spans="43:43" x14ac:dyDescent="0.25">
      <c r="AQ6078" s="6"/>
    </row>
    <row r="6079" spans="43:43" x14ac:dyDescent="0.25">
      <c r="AQ6079" s="6"/>
    </row>
    <row r="6080" spans="43:43" x14ac:dyDescent="0.25">
      <c r="AQ6080" s="6"/>
    </row>
    <row r="6081" spans="43:43" x14ac:dyDescent="0.25">
      <c r="AQ6081" s="6"/>
    </row>
    <row r="6082" spans="43:43" x14ac:dyDescent="0.25">
      <c r="AQ6082" s="6"/>
    </row>
    <row r="6083" spans="43:43" x14ac:dyDescent="0.25">
      <c r="AQ6083" s="6"/>
    </row>
    <row r="6084" spans="43:43" x14ac:dyDescent="0.25">
      <c r="AQ6084" s="6"/>
    </row>
    <row r="6085" spans="43:43" x14ac:dyDescent="0.25">
      <c r="AQ6085" s="6"/>
    </row>
    <row r="6086" spans="43:43" x14ac:dyDescent="0.25">
      <c r="AQ6086" s="6"/>
    </row>
    <row r="6087" spans="43:43" x14ac:dyDescent="0.25">
      <c r="AQ6087" s="6"/>
    </row>
    <row r="6088" spans="43:43" x14ac:dyDescent="0.25">
      <c r="AQ6088" s="6"/>
    </row>
    <row r="6089" spans="43:43" x14ac:dyDescent="0.25">
      <c r="AQ6089" s="6"/>
    </row>
    <row r="6090" spans="43:43" x14ac:dyDescent="0.25">
      <c r="AQ6090" s="6"/>
    </row>
    <row r="6091" spans="43:43" x14ac:dyDescent="0.25">
      <c r="AQ6091" s="6"/>
    </row>
    <row r="6092" spans="43:43" x14ac:dyDescent="0.25">
      <c r="AQ6092" s="6"/>
    </row>
    <row r="6093" spans="43:43" x14ac:dyDescent="0.25">
      <c r="AQ6093" s="6"/>
    </row>
    <row r="6094" spans="43:43" x14ac:dyDescent="0.25">
      <c r="AQ6094" s="6"/>
    </row>
    <row r="6095" spans="43:43" x14ac:dyDescent="0.25">
      <c r="AQ6095" s="6"/>
    </row>
    <row r="6096" spans="43:43" x14ac:dyDescent="0.25">
      <c r="AQ6096" s="6"/>
    </row>
    <row r="6097" spans="43:43" x14ac:dyDescent="0.25">
      <c r="AQ6097" s="6"/>
    </row>
    <row r="6098" spans="43:43" x14ac:dyDescent="0.25">
      <c r="AQ6098" s="6"/>
    </row>
    <row r="6099" spans="43:43" x14ac:dyDescent="0.25">
      <c r="AQ6099" s="6"/>
    </row>
    <row r="6100" spans="43:43" x14ac:dyDescent="0.25">
      <c r="AQ6100" s="6"/>
    </row>
    <row r="6101" spans="43:43" x14ac:dyDescent="0.25">
      <c r="AQ6101" s="6"/>
    </row>
    <row r="6102" spans="43:43" x14ac:dyDescent="0.25">
      <c r="AQ6102" s="6"/>
    </row>
    <row r="6103" spans="43:43" x14ac:dyDescent="0.25">
      <c r="AQ6103" s="6"/>
    </row>
    <row r="6104" spans="43:43" x14ac:dyDescent="0.25">
      <c r="AQ6104" s="6"/>
    </row>
    <row r="6105" spans="43:43" x14ac:dyDescent="0.25">
      <c r="AQ6105" s="6"/>
    </row>
    <row r="6106" spans="43:43" x14ac:dyDescent="0.25">
      <c r="AQ6106" s="6"/>
    </row>
    <row r="6107" spans="43:43" x14ac:dyDescent="0.25">
      <c r="AQ6107" s="6"/>
    </row>
    <row r="6108" spans="43:43" x14ac:dyDescent="0.25">
      <c r="AQ6108" s="6"/>
    </row>
    <row r="6109" spans="43:43" x14ac:dyDescent="0.25">
      <c r="AQ6109" s="6"/>
    </row>
    <row r="6110" spans="43:43" x14ac:dyDescent="0.25">
      <c r="AQ6110" s="6"/>
    </row>
    <row r="6111" spans="43:43" x14ac:dyDescent="0.25">
      <c r="AQ6111" s="6"/>
    </row>
    <row r="6112" spans="43:43" x14ac:dyDescent="0.25">
      <c r="AQ6112" s="6"/>
    </row>
    <row r="6113" spans="43:43" x14ac:dyDescent="0.25">
      <c r="AQ6113" s="6"/>
    </row>
    <row r="6114" spans="43:43" x14ac:dyDescent="0.25">
      <c r="AQ6114" s="6"/>
    </row>
    <row r="6115" spans="43:43" x14ac:dyDescent="0.25">
      <c r="AQ6115" s="6"/>
    </row>
    <row r="6116" spans="43:43" x14ac:dyDescent="0.25">
      <c r="AQ6116" s="6"/>
    </row>
    <row r="6117" spans="43:43" x14ac:dyDescent="0.25">
      <c r="AQ6117" s="6"/>
    </row>
    <row r="6118" spans="43:43" x14ac:dyDescent="0.25">
      <c r="AQ6118" s="6"/>
    </row>
    <row r="6119" spans="43:43" x14ac:dyDescent="0.25">
      <c r="AQ6119" s="6"/>
    </row>
    <row r="6120" spans="43:43" x14ac:dyDescent="0.25">
      <c r="AQ6120" s="6"/>
    </row>
    <row r="6121" spans="43:43" x14ac:dyDescent="0.25">
      <c r="AQ6121" s="6"/>
    </row>
    <row r="6122" spans="43:43" x14ac:dyDescent="0.25">
      <c r="AQ6122" s="6"/>
    </row>
    <row r="6123" spans="43:43" x14ac:dyDescent="0.25">
      <c r="AQ6123" s="6"/>
    </row>
    <row r="6124" spans="43:43" x14ac:dyDescent="0.25">
      <c r="AQ6124" s="6"/>
    </row>
    <row r="6125" spans="43:43" x14ac:dyDescent="0.25">
      <c r="AQ6125" s="6"/>
    </row>
    <row r="6126" spans="43:43" x14ac:dyDescent="0.25">
      <c r="AQ6126" s="6"/>
    </row>
    <row r="6127" spans="43:43" x14ac:dyDescent="0.25">
      <c r="AQ6127" s="6"/>
    </row>
    <row r="6128" spans="43:43" x14ac:dyDescent="0.25">
      <c r="AQ6128" s="6"/>
    </row>
    <row r="6129" spans="43:43" x14ac:dyDescent="0.25">
      <c r="AQ6129" s="6"/>
    </row>
    <row r="6130" spans="43:43" x14ac:dyDescent="0.25">
      <c r="AQ6130" s="6"/>
    </row>
    <row r="6131" spans="43:43" x14ac:dyDescent="0.25">
      <c r="AQ6131" s="6"/>
    </row>
    <row r="6132" spans="43:43" x14ac:dyDescent="0.25">
      <c r="AQ6132" s="6"/>
    </row>
    <row r="6133" spans="43:43" x14ac:dyDescent="0.25">
      <c r="AQ6133" s="6"/>
    </row>
    <row r="6134" spans="43:43" x14ac:dyDescent="0.25">
      <c r="AQ6134" s="6"/>
    </row>
    <row r="6135" spans="43:43" x14ac:dyDescent="0.25">
      <c r="AQ6135" s="6"/>
    </row>
    <row r="6136" spans="43:43" x14ac:dyDescent="0.25">
      <c r="AQ6136" s="6"/>
    </row>
    <row r="6137" spans="43:43" x14ac:dyDescent="0.25">
      <c r="AQ6137" s="6"/>
    </row>
    <row r="6138" spans="43:43" x14ac:dyDescent="0.25">
      <c r="AQ6138" s="6"/>
    </row>
    <row r="6139" spans="43:43" x14ac:dyDescent="0.25">
      <c r="AQ6139" s="6"/>
    </row>
    <row r="6140" spans="43:43" x14ac:dyDescent="0.25">
      <c r="AQ6140" s="6"/>
    </row>
    <row r="6141" spans="43:43" x14ac:dyDescent="0.25">
      <c r="AQ6141" s="6"/>
    </row>
    <row r="6142" spans="43:43" x14ac:dyDescent="0.25">
      <c r="AQ6142" s="6"/>
    </row>
    <row r="6143" spans="43:43" x14ac:dyDescent="0.25">
      <c r="AQ6143" s="6"/>
    </row>
    <row r="6144" spans="43:43" x14ac:dyDescent="0.25">
      <c r="AQ6144" s="6"/>
    </row>
    <row r="6145" spans="43:43" x14ac:dyDescent="0.25">
      <c r="AQ6145" s="6"/>
    </row>
    <row r="6146" spans="43:43" x14ac:dyDescent="0.25">
      <c r="AQ6146" s="6"/>
    </row>
    <row r="6147" spans="43:43" x14ac:dyDescent="0.25">
      <c r="AQ6147" s="6"/>
    </row>
    <row r="6148" spans="43:43" x14ac:dyDescent="0.25">
      <c r="AQ6148" s="6"/>
    </row>
    <row r="6149" spans="43:43" x14ac:dyDescent="0.25">
      <c r="AQ6149" s="6"/>
    </row>
    <row r="6150" spans="43:43" x14ac:dyDescent="0.25">
      <c r="AQ6150" s="6"/>
    </row>
    <row r="6151" spans="43:43" x14ac:dyDescent="0.25">
      <c r="AQ6151" s="6"/>
    </row>
    <row r="6152" spans="43:43" x14ac:dyDescent="0.25">
      <c r="AQ6152" s="6"/>
    </row>
    <row r="6153" spans="43:43" x14ac:dyDescent="0.25">
      <c r="AQ6153" s="6"/>
    </row>
    <row r="6154" spans="43:43" x14ac:dyDescent="0.25">
      <c r="AQ6154" s="6"/>
    </row>
    <row r="6155" spans="43:43" x14ac:dyDescent="0.25">
      <c r="AQ6155" s="6"/>
    </row>
    <row r="6156" spans="43:43" x14ac:dyDescent="0.25">
      <c r="AQ6156" s="6"/>
    </row>
    <row r="6157" spans="43:43" x14ac:dyDescent="0.25">
      <c r="AQ6157" s="6"/>
    </row>
    <row r="6158" spans="43:43" x14ac:dyDescent="0.25">
      <c r="AQ6158" s="6"/>
    </row>
    <row r="6159" spans="43:43" x14ac:dyDescent="0.25">
      <c r="AQ6159" s="6"/>
    </row>
    <row r="6160" spans="43:43" x14ac:dyDescent="0.25">
      <c r="AQ6160" s="6"/>
    </row>
    <row r="6161" spans="43:43" x14ac:dyDescent="0.25">
      <c r="AQ6161" s="6"/>
    </row>
    <row r="6162" spans="43:43" x14ac:dyDescent="0.25">
      <c r="AQ6162" s="6"/>
    </row>
    <row r="6163" spans="43:43" x14ac:dyDescent="0.25">
      <c r="AQ6163" s="6"/>
    </row>
    <row r="6164" spans="43:43" x14ac:dyDescent="0.25">
      <c r="AQ6164" s="6"/>
    </row>
    <row r="6165" spans="43:43" x14ac:dyDescent="0.25">
      <c r="AQ6165" s="6"/>
    </row>
    <row r="6166" spans="43:43" x14ac:dyDescent="0.25">
      <c r="AQ6166" s="6"/>
    </row>
    <row r="6167" spans="43:43" x14ac:dyDescent="0.25">
      <c r="AQ6167" s="6"/>
    </row>
    <row r="6168" spans="43:43" x14ac:dyDescent="0.25">
      <c r="AQ6168" s="6"/>
    </row>
    <row r="6169" spans="43:43" x14ac:dyDescent="0.25">
      <c r="AQ6169" s="6"/>
    </row>
    <row r="6170" spans="43:43" x14ac:dyDescent="0.25">
      <c r="AQ6170" s="6"/>
    </row>
    <row r="6171" spans="43:43" x14ac:dyDescent="0.25">
      <c r="AQ6171" s="6"/>
    </row>
    <row r="6172" spans="43:43" x14ac:dyDescent="0.25">
      <c r="AQ6172" s="6"/>
    </row>
    <row r="6173" spans="43:43" x14ac:dyDescent="0.25">
      <c r="AQ6173" s="6"/>
    </row>
    <row r="6174" spans="43:43" x14ac:dyDescent="0.25">
      <c r="AQ6174" s="6"/>
    </row>
    <row r="6175" spans="43:43" x14ac:dyDescent="0.25">
      <c r="AQ6175" s="6"/>
    </row>
    <row r="6176" spans="43:43" x14ac:dyDescent="0.25">
      <c r="AQ6176" s="6"/>
    </row>
    <row r="6177" spans="43:43" x14ac:dyDescent="0.25">
      <c r="AQ6177" s="6"/>
    </row>
    <row r="6178" spans="43:43" x14ac:dyDescent="0.25">
      <c r="AQ6178" s="6"/>
    </row>
    <row r="6179" spans="43:43" x14ac:dyDescent="0.25">
      <c r="AQ6179" s="6"/>
    </row>
    <row r="6180" spans="43:43" x14ac:dyDescent="0.25">
      <c r="AQ6180" s="6"/>
    </row>
    <row r="6181" spans="43:43" x14ac:dyDescent="0.25">
      <c r="AQ6181" s="6"/>
    </row>
    <row r="6182" spans="43:43" x14ac:dyDescent="0.25">
      <c r="AQ6182" s="6"/>
    </row>
    <row r="6183" spans="43:43" x14ac:dyDescent="0.25">
      <c r="AQ6183" s="6"/>
    </row>
    <row r="6184" spans="43:43" x14ac:dyDescent="0.25">
      <c r="AQ6184" s="6"/>
    </row>
    <row r="6185" spans="43:43" x14ac:dyDescent="0.25">
      <c r="AQ6185" s="6"/>
    </row>
    <row r="6186" spans="43:43" x14ac:dyDescent="0.25">
      <c r="AQ6186" s="6"/>
    </row>
    <row r="6187" spans="43:43" x14ac:dyDescent="0.25">
      <c r="AQ6187" s="6"/>
    </row>
    <row r="6188" spans="43:43" x14ac:dyDescent="0.25">
      <c r="AQ6188" s="6"/>
    </row>
    <row r="6189" spans="43:43" x14ac:dyDescent="0.25">
      <c r="AQ6189" s="6"/>
    </row>
    <row r="6190" spans="43:43" x14ac:dyDescent="0.25">
      <c r="AQ6190" s="6"/>
    </row>
    <row r="6191" spans="43:43" x14ac:dyDescent="0.25">
      <c r="AQ6191" s="6"/>
    </row>
    <row r="6192" spans="43:43" x14ac:dyDescent="0.25">
      <c r="AQ6192" s="6"/>
    </row>
    <row r="6193" spans="43:43" x14ac:dyDescent="0.25">
      <c r="AQ6193" s="6"/>
    </row>
    <row r="6194" spans="43:43" x14ac:dyDescent="0.25">
      <c r="AQ6194" s="6"/>
    </row>
    <row r="6195" spans="43:43" x14ac:dyDescent="0.25">
      <c r="AQ6195" s="6"/>
    </row>
    <row r="6196" spans="43:43" x14ac:dyDescent="0.25">
      <c r="AQ6196" s="6"/>
    </row>
    <row r="6197" spans="43:43" x14ac:dyDescent="0.25">
      <c r="AQ6197" s="6"/>
    </row>
    <row r="6198" spans="43:43" x14ac:dyDescent="0.25">
      <c r="AQ6198" s="6"/>
    </row>
    <row r="6199" spans="43:43" x14ac:dyDescent="0.25">
      <c r="AQ6199" s="6"/>
    </row>
    <row r="6200" spans="43:43" x14ac:dyDescent="0.25">
      <c r="AQ6200" s="6"/>
    </row>
    <row r="6201" spans="43:43" x14ac:dyDescent="0.25">
      <c r="AQ6201" s="6"/>
    </row>
    <row r="6202" spans="43:43" x14ac:dyDescent="0.25">
      <c r="AQ6202" s="6"/>
    </row>
    <row r="6203" spans="43:43" x14ac:dyDescent="0.25">
      <c r="AQ6203" s="6"/>
    </row>
    <row r="6204" spans="43:43" x14ac:dyDescent="0.25">
      <c r="AQ6204" s="6"/>
    </row>
    <row r="6205" spans="43:43" x14ac:dyDescent="0.25">
      <c r="AQ6205" s="6"/>
    </row>
    <row r="6206" spans="43:43" x14ac:dyDescent="0.25">
      <c r="AQ6206" s="6"/>
    </row>
    <row r="6207" spans="43:43" x14ac:dyDescent="0.25">
      <c r="AQ6207" s="6"/>
    </row>
    <row r="6208" spans="43:43" x14ac:dyDescent="0.25">
      <c r="AQ6208" s="6"/>
    </row>
    <row r="6209" spans="43:43" x14ac:dyDescent="0.25">
      <c r="AQ6209" s="6"/>
    </row>
    <row r="6210" spans="43:43" x14ac:dyDescent="0.25">
      <c r="AQ6210" s="6"/>
    </row>
    <row r="6211" spans="43:43" x14ac:dyDescent="0.25">
      <c r="AQ6211" s="6"/>
    </row>
    <row r="6212" spans="43:43" x14ac:dyDescent="0.25">
      <c r="AQ6212" s="6"/>
    </row>
    <row r="6213" spans="43:43" x14ac:dyDescent="0.25">
      <c r="AQ6213" s="6"/>
    </row>
    <row r="6214" spans="43:43" x14ac:dyDescent="0.25">
      <c r="AQ6214" s="6"/>
    </row>
    <row r="6215" spans="43:43" x14ac:dyDescent="0.25">
      <c r="AQ6215" s="6"/>
    </row>
    <row r="6216" spans="43:43" x14ac:dyDescent="0.25">
      <c r="AQ6216" s="6"/>
    </row>
    <row r="6217" spans="43:43" x14ac:dyDescent="0.25">
      <c r="AQ6217" s="6"/>
    </row>
    <row r="6218" spans="43:43" x14ac:dyDescent="0.25">
      <c r="AQ6218" s="6"/>
    </row>
    <row r="6219" spans="43:43" x14ac:dyDescent="0.25">
      <c r="AQ6219" s="6"/>
    </row>
    <row r="6220" spans="43:43" x14ac:dyDescent="0.25">
      <c r="AQ6220" s="6"/>
    </row>
    <row r="6221" spans="43:43" x14ac:dyDescent="0.25">
      <c r="AQ6221" s="6"/>
    </row>
    <row r="6222" spans="43:43" x14ac:dyDescent="0.25">
      <c r="AQ6222" s="6"/>
    </row>
    <row r="6223" spans="43:43" x14ac:dyDescent="0.25">
      <c r="AQ6223" s="6"/>
    </row>
    <row r="6224" spans="43:43" x14ac:dyDescent="0.25">
      <c r="AQ6224" s="6"/>
    </row>
    <row r="6225" spans="43:43" x14ac:dyDescent="0.25">
      <c r="AQ6225" s="6"/>
    </row>
    <row r="6226" spans="43:43" x14ac:dyDescent="0.25">
      <c r="AQ6226" s="6"/>
    </row>
    <row r="6227" spans="43:43" x14ac:dyDescent="0.25">
      <c r="AQ6227" s="6"/>
    </row>
    <row r="6228" spans="43:43" x14ac:dyDescent="0.25">
      <c r="AQ6228" s="6"/>
    </row>
    <row r="6229" spans="43:43" x14ac:dyDescent="0.25">
      <c r="AQ6229" s="6"/>
    </row>
    <row r="6230" spans="43:43" x14ac:dyDescent="0.25">
      <c r="AQ6230" s="6"/>
    </row>
    <row r="6231" spans="43:43" x14ac:dyDescent="0.25">
      <c r="AQ6231" s="6"/>
    </row>
    <row r="6232" spans="43:43" x14ac:dyDescent="0.25">
      <c r="AQ6232" s="6"/>
    </row>
    <row r="6233" spans="43:43" x14ac:dyDescent="0.25">
      <c r="AQ6233" s="6"/>
    </row>
    <row r="6234" spans="43:43" x14ac:dyDescent="0.25">
      <c r="AQ6234" s="6"/>
    </row>
    <row r="6235" spans="43:43" x14ac:dyDescent="0.25">
      <c r="AQ6235" s="6"/>
    </row>
    <row r="6236" spans="43:43" x14ac:dyDescent="0.25">
      <c r="AQ6236" s="6"/>
    </row>
    <row r="6237" spans="43:43" x14ac:dyDescent="0.25">
      <c r="AQ6237" s="6"/>
    </row>
    <row r="6238" spans="43:43" x14ac:dyDescent="0.25">
      <c r="AQ6238" s="6"/>
    </row>
    <row r="6239" spans="43:43" x14ac:dyDescent="0.25">
      <c r="AQ6239" s="6"/>
    </row>
    <row r="6240" spans="43:43" x14ac:dyDescent="0.25">
      <c r="AQ6240" s="6"/>
    </row>
    <row r="6241" spans="43:43" x14ac:dyDescent="0.25">
      <c r="AQ6241" s="6"/>
    </row>
    <row r="6242" spans="43:43" x14ac:dyDescent="0.25">
      <c r="AQ6242" s="6"/>
    </row>
    <row r="6243" spans="43:43" x14ac:dyDescent="0.25">
      <c r="AQ6243" s="6"/>
    </row>
    <row r="6244" spans="43:43" x14ac:dyDescent="0.25">
      <c r="AQ6244" s="6"/>
    </row>
    <row r="6245" spans="43:43" x14ac:dyDescent="0.25">
      <c r="AQ6245" s="6"/>
    </row>
    <row r="6246" spans="43:43" x14ac:dyDescent="0.25">
      <c r="AQ6246" s="6"/>
    </row>
    <row r="6247" spans="43:43" x14ac:dyDescent="0.25">
      <c r="AQ6247" s="6"/>
    </row>
    <row r="6248" spans="43:43" x14ac:dyDescent="0.25">
      <c r="AQ6248" s="6"/>
    </row>
    <row r="6249" spans="43:43" x14ac:dyDescent="0.25">
      <c r="AQ6249" s="6"/>
    </row>
    <row r="6250" spans="43:43" x14ac:dyDescent="0.25">
      <c r="AQ6250" s="6"/>
    </row>
    <row r="6251" spans="43:43" x14ac:dyDescent="0.25">
      <c r="AQ6251" s="6"/>
    </row>
    <row r="6252" spans="43:43" x14ac:dyDescent="0.25">
      <c r="AQ6252" s="6"/>
    </row>
    <row r="6253" spans="43:43" x14ac:dyDescent="0.25">
      <c r="AQ6253" s="6"/>
    </row>
    <row r="6254" spans="43:43" x14ac:dyDescent="0.25">
      <c r="AQ6254" s="6"/>
    </row>
    <row r="6255" spans="43:43" x14ac:dyDescent="0.25">
      <c r="AQ6255" s="6"/>
    </row>
    <row r="6256" spans="43:43" x14ac:dyDescent="0.25">
      <c r="AQ6256" s="6"/>
    </row>
    <row r="6257" spans="43:43" x14ac:dyDescent="0.25">
      <c r="AQ6257" s="6"/>
    </row>
    <row r="6258" spans="43:43" x14ac:dyDescent="0.25">
      <c r="AQ6258" s="6"/>
    </row>
    <row r="6259" spans="43:43" x14ac:dyDescent="0.25">
      <c r="AQ6259" s="6"/>
    </row>
    <row r="6260" spans="43:43" x14ac:dyDescent="0.25">
      <c r="AQ6260" s="6"/>
    </row>
    <row r="6261" spans="43:43" x14ac:dyDescent="0.25">
      <c r="AQ6261" s="6"/>
    </row>
    <row r="6262" spans="43:43" x14ac:dyDescent="0.25">
      <c r="AQ6262" s="6"/>
    </row>
    <row r="6263" spans="43:43" x14ac:dyDescent="0.25">
      <c r="AQ6263" s="6"/>
    </row>
    <row r="6264" spans="43:43" x14ac:dyDescent="0.25">
      <c r="AQ6264" s="6"/>
    </row>
    <row r="6265" spans="43:43" x14ac:dyDescent="0.25">
      <c r="AQ6265" s="6"/>
    </row>
    <row r="6266" spans="43:43" x14ac:dyDescent="0.25">
      <c r="AQ6266" s="6"/>
    </row>
    <row r="6267" spans="43:43" x14ac:dyDescent="0.25">
      <c r="AQ6267" s="6"/>
    </row>
    <row r="6268" spans="43:43" x14ac:dyDescent="0.25">
      <c r="AQ6268" s="6"/>
    </row>
    <row r="6269" spans="43:43" x14ac:dyDescent="0.25">
      <c r="AQ6269" s="6"/>
    </row>
    <row r="6270" spans="43:43" x14ac:dyDescent="0.25">
      <c r="AQ6270" s="6"/>
    </row>
    <row r="6271" spans="43:43" x14ac:dyDescent="0.25">
      <c r="AQ6271" s="6"/>
    </row>
    <row r="6272" spans="43:43" x14ac:dyDescent="0.25">
      <c r="AQ6272" s="6"/>
    </row>
    <row r="6273" spans="43:43" x14ac:dyDescent="0.25">
      <c r="AQ6273" s="6"/>
    </row>
    <row r="6274" spans="43:43" x14ac:dyDescent="0.25">
      <c r="AQ6274" s="6"/>
    </row>
    <row r="6275" spans="43:43" x14ac:dyDescent="0.25">
      <c r="AQ6275" s="6"/>
    </row>
    <row r="6276" spans="43:43" x14ac:dyDescent="0.25">
      <c r="AQ6276" s="6"/>
    </row>
    <row r="6277" spans="43:43" x14ac:dyDescent="0.25">
      <c r="AQ6277" s="6"/>
    </row>
    <row r="6278" spans="43:43" x14ac:dyDescent="0.25">
      <c r="AQ6278" s="6"/>
    </row>
    <row r="6279" spans="43:43" x14ac:dyDescent="0.25">
      <c r="AQ6279" s="6"/>
    </row>
    <row r="6280" spans="43:43" x14ac:dyDescent="0.25">
      <c r="AQ6280" s="6"/>
    </row>
    <row r="6281" spans="43:43" x14ac:dyDescent="0.25">
      <c r="AQ6281" s="6"/>
    </row>
    <row r="6282" spans="43:43" x14ac:dyDescent="0.25">
      <c r="AQ6282" s="6"/>
    </row>
    <row r="6283" spans="43:43" x14ac:dyDescent="0.25">
      <c r="AQ6283" s="6"/>
    </row>
    <row r="6284" spans="43:43" x14ac:dyDescent="0.25">
      <c r="AQ6284" s="6"/>
    </row>
    <row r="6285" spans="43:43" x14ac:dyDescent="0.25">
      <c r="AQ6285" s="6"/>
    </row>
    <row r="6286" spans="43:43" x14ac:dyDescent="0.25">
      <c r="AQ6286" s="6"/>
    </row>
    <row r="6287" spans="43:43" x14ac:dyDescent="0.25">
      <c r="AQ6287" s="6"/>
    </row>
    <row r="6288" spans="43:43" x14ac:dyDescent="0.25">
      <c r="AQ6288" s="6"/>
    </row>
    <row r="6289" spans="43:43" x14ac:dyDescent="0.25">
      <c r="AQ6289" s="6"/>
    </row>
    <row r="6290" spans="43:43" x14ac:dyDescent="0.25">
      <c r="AQ6290" s="6"/>
    </row>
    <row r="6291" spans="43:43" x14ac:dyDescent="0.25">
      <c r="AQ6291" s="6"/>
    </row>
    <row r="6292" spans="43:43" x14ac:dyDescent="0.25">
      <c r="AQ6292" s="6"/>
    </row>
    <row r="6293" spans="43:43" x14ac:dyDescent="0.25">
      <c r="AQ6293" s="6"/>
    </row>
    <row r="6294" spans="43:43" x14ac:dyDescent="0.25">
      <c r="AQ6294" s="6"/>
    </row>
    <row r="6295" spans="43:43" x14ac:dyDescent="0.25">
      <c r="AQ6295" s="6"/>
    </row>
    <row r="6296" spans="43:43" x14ac:dyDescent="0.25">
      <c r="AQ6296" s="6"/>
    </row>
    <row r="6297" spans="43:43" x14ac:dyDescent="0.25">
      <c r="AQ6297" s="6"/>
    </row>
    <row r="6298" spans="43:43" x14ac:dyDescent="0.25">
      <c r="AQ6298" s="6"/>
    </row>
    <row r="6299" spans="43:43" x14ac:dyDescent="0.25">
      <c r="AQ6299" s="6"/>
    </row>
    <row r="6300" spans="43:43" x14ac:dyDescent="0.25">
      <c r="AQ6300" s="6"/>
    </row>
    <row r="6301" spans="43:43" x14ac:dyDescent="0.25">
      <c r="AQ6301" s="6"/>
    </row>
    <row r="6302" spans="43:43" x14ac:dyDescent="0.25">
      <c r="AQ6302" s="6"/>
    </row>
    <row r="6303" spans="43:43" x14ac:dyDescent="0.25">
      <c r="AQ6303" s="6"/>
    </row>
    <row r="6304" spans="43:43" x14ac:dyDescent="0.25">
      <c r="AQ6304" s="6"/>
    </row>
    <row r="6305" spans="43:43" x14ac:dyDescent="0.25">
      <c r="AQ6305" s="6"/>
    </row>
    <row r="6306" spans="43:43" x14ac:dyDescent="0.25">
      <c r="AQ6306" s="6"/>
    </row>
    <row r="6307" spans="43:43" x14ac:dyDescent="0.25">
      <c r="AQ6307" s="6"/>
    </row>
    <row r="6308" spans="43:43" x14ac:dyDescent="0.25">
      <c r="AQ6308" s="6"/>
    </row>
    <row r="6309" spans="43:43" x14ac:dyDescent="0.25">
      <c r="AQ6309" s="6"/>
    </row>
    <row r="6310" spans="43:43" x14ac:dyDescent="0.25">
      <c r="AQ6310" s="6"/>
    </row>
    <row r="6311" spans="43:43" x14ac:dyDescent="0.25">
      <c r="AQ6311" s="6"/>
    </row>
    <row r="6312" spans="43:43" x14ac:dyDescent="0.25">
      <c r="AQ6312" s="6"/>
    </row>
    <row r="6313" spans="43:43" x14ac:dyDescent="0.25">
      <c r="AQ6313" s="6"/>
    </row>
    <row r="6314" spans="43:43" x14ac:dyDescent="0.25">
      <c r="AQ6314" s="6"/>
    </row>
    <row r="6315" spans="43:43" x14ac:dyDescent="0.25">
      <c r="AQ6315" s="6"/>
    </row>
    <row r="6316" spans="43:43" x14ac:dyDescent="0.25">
      <c r="AQ6316" s="6"/>
    </row>
    <row r="6317" spans="43:43" x14ac:dyDescent="0.25">
      <c r="AQ6317" s="6"/>
    </row>
    <row r="6318" spans="43:43" x14ac:dyDescent="0.25">
      <c r="AQ6318" s="6"/>
    </row>
    <row r="6319" spans="43:43" x14ac:dyDescent="0.25">
      <c r="AQ6319" s="6"/>
    </row>
    <row r="6320" spans="43:43" x14ac:dyDescent="0.25">
      <c r="AQ6320" s="6"/>
    </row>
    <row r="6321" spans="43:43" x14ac:dyDescent="0.25">
      <c r="AQ6321" s="6"/>
    </row>
    <row r="6322" spans="43:43" x14ac:dyDescent="0.25">
      <c r="AQ6322" s="6"/>
    </row>
    <row r="6323" spans="43:43" x14ac:dyDescent="0.25">
      <c r="AQ6323" s="6"/>
    </row>
    <row r="6324" spans="43:43" x14ac:dyDescent="0.25">
      <c r="AQ6324" s="6"/>
    </row>
    <row r="6325" spans="43:43" x14ac:dyDescent="0.25">
      <c r="AQ6325" s="6"/>
    </row>
    <row r="6326" spans="43:43" x14ac:dyDescent="0.25">
      <c r="AQ6326" s="6"/>
    </row>
    <row r="6327" spans="43:43" x14ac:dyDescent="0.25">
      <c r="AQ6327" s="6"/>
    </row>
    <row r="6328" spans="43:43" x14ac:dyDescent="0.25">
      <c r="AQ6328" s="6"/>
    </row>
    <row r="6329" spans="43:43" x14ac:dyDescent="0.25">
      <c r="AQ6329" s="6"/>
    </row>
    <row r="6330" spans="43:43" x14ac:dyDescent="0.25">
      <c r="AQ6330" s="6"/>
    </row>
    <row r="6331" spans="43:43" x14ac:dyDescent="0.25">
      <c r="AQ6331" s="6"/>
    </row>
    <row r="6332" spans="43:43" x14ac:dyDescent="0.25">
      <c r="AQ6332" s="6"/>
    </row>
    <row r="6333" spans="43:43" x14ac:dyDescent="0.25">
      <c r="AQ6333" s="6"/>
    </row>
    <row r="6334" spans="43:43" x14ac:dyDescent="0.25">
      <c r="AQ6334" s="6"/>
    </row>
    <row r="6335" spans="43:43" x14ac:dyDescent="0.25">
      <c r="AQ6335" s="6"/>
    </row>
    <row r="6336" spans="43:43" x14ac:dyDescent="0.25">
      <c r="AQ6336" s="6"/>
    </row>
    <row r="6337" spans="43:43" x14ac:dyDescent="0.25">
      <c r="AQ6337" s="6"/>
    </row>
    <row r="6338" spans="43:43" x14ac:dyDescent="0.25">
      <c r="AQ6338" s="6"/>
    </row>
    <row r="6339" spans="43:43" x14ac:dyDescent="0.25">
      <c r="AQ6339" s="6"/>
    </row>
    <row r="6340" spans="43:43" x14ac:dyDescent="0.25">
      <c r="AQ6340" s="6"/>
    </row>
    <row r="6341" spans="43:43" x14ac:dyDescent="0.25">
      <c r="AQ6341" s="6"/>
    </row>
    <row r="6342" spans="43:43" x14ac:dyDescent="0.25">
      <c r="AQ6342" s="6"/>
    </row>
    <row r="6343" spans="43:43" x14ac:dyDescent="0.25">
      <c r="AQ6343" s="6"/>
    </row>
    <row r="6344" spans="43:43" x14ac:dyDescent="0.25">
      <c r="AQ6344" s="6"/>
    </row>
    <row r="6345" spans="43:43" x14ac:dyDescent="0.25">
      <c r="AQ6345" s="6"/>
    </row>
    <row r="6346" spans="43:43" x14ac:dyDescent="0.25">
      <c r="AQ6346" s="6"/>
    </row>
    <row r="6347" spans="43:43" x14ac:dyDescent="0.25">
      <c r="AQ6347" s="6"/>
    </row>
    <row r="6348" spans="43:43" x14ac:dyDescent="0.25">
      <c r="AQ6348" s="6"/>
    </row>
    <row r="6349" spans="43:43" x14ac:dyDescent="0.25">
      <c r="AQ6349" s="6"/>
    </row>
    <row r="6350" spans="43:43" x14ac:dyDescent="0.25">
      <c r="AQ6350" s="6"/>
    </row>
    <row r="6351" spans="43:43" x14ac:dyDescent="0.25">
      <c r="AQ6351" s="6"/>
    </row>
    <row r="6352" spans="43:43" x14ac:dyDescent="0.25">
      <c r="AQ6352" s="6"/>
    </row>
    <row r="6353" spans="43:43" x14ac:dyDescent="0.25">
      <c r="AQ6353" s="6"/>
    </row>
    <row r="6354" spans="43:43" x14ac:dyDescent="0.25">
      <c r="AQ6354" s="6"/>
    </row>
    <row r="6355" spans="43:43" x14ac:dyDescent="0.25">
      <c r="AQ6355" s="6"/>
    </row>
    <row r="6356" spans="43:43" x14ac:dyDescent="0.25">
      <c r="AQ6356" s="6"/>
    </row>
    <row r="6357" spans="43:43" x14ac:dyDescent="0.25">
      <c r="AQ6357" s="6"/>
    </row>
    <row r="6358" spans="43:43" x14ac:dyDescent="0.25">
      <c r="AQ6358" s="6"/>
    </row>
    <row r="6359" spans="43:43" x14ac:dyDescent="0.25">
      <c r="AQ6359" s="6"/>
    </row>
    <row r="6360" spans="43:43" x14ac:dyDescent="0.25">
      <c r="AQ6360" s="6"/>
    </row>
    <row r="6361" spans="43:43" x14ac:dyDescent="0.25">
      <c r="AQ6361" s="6"/>
    </row>
    <row r="6362" spans="43:43" x14ac:dyDescent="0.25">
      <c r="AQ6362" s="6"/>
    </row>
    <row r="6363" spans="43:43" x14ac:dyDescent="0.25">
      <c r="AQ6363" s="6"/>
    </row>
    <row r="6364" spans="43:43" x14ac:dyDescent="0.25">
      <c r="AQ6364" s="6"/>
    </row>
    <row r="6365" spans="43:43" x14ac:dyDescent="0.25">
      <c r="AQ6365" s="6"/>
    </row>
    <row r="6366" spans="43:43" x14ac:dyDescent="0.25">
      <c r="AQ6366" s="6"/>
    </row>
    <row r="6367" spans="43:43" x14ac:dyDescent="0.25">
      <c r="AQ6367" s="6"/>
    </row>
    <row r="6368" spans="43:43" x14ac:dyDescent="0.25">
      <c r="AQ6368" s="6"/>
    </row>
    <row r="6369" spans="43:43" x14ac:dyDescent="0.25">
      <c r="AQ6369" s="6"/>
    </row>
    <row r="6370" spans="43:43" x14ac:dyDescent="0.25">
      <c r="AQ6370" s="6"/>
    </row>
    <row r="6371" spans="43:43" x14ac:dyDescent="0.25">
      <c r="AQ6371" s="6"/>
    </row>
    <row r="6372" spans="43:43" x14ac:dyDescent="0.25">
      <c r="AQ6372" s="6"/>
    </row>
    <row r="6373" spans="43:43" x14ac:dyDescent="0.25">
      <c r="AQ6373" s="6"/>
    </row>
    <row r="6374" spans="43:43" x14ac:dyDescent="0.25">
      <c r="AQ6374" s="6"/>
    </row>
    <row r="6375" spans="43:43" x14ac:dyDescent="0.25">
      <c r="AQ6375" s="6"/>
    </row>
    <row r="6376" spans="43:43" x14ac:dyDescent="0.25">
      <c r="AQ6376" s="6"/>
    </row>
    <row r="6377" spans="43:43" x14ac:dyDescent="0.25">
      <c r="AQ6377" s="6"/>
    </row>
    <row r="6378" spans="43:43" x14ac:dyDescent="0.25">
      <c r="AQ6378" s="6"/>
    </row>
    <row r="6379" spans="43:43" x14ac:dyDescent="0.25">
      <c r="AQ6379" s="6"/>
    </row>
    <row r="6380" spans="43:43" x14ac:dyDescent="0.25">
      <c r="AQ6380" s="6"/>
    </row>
    <row r="6381" spans="43:43" x14ac:dyDescent="0.25">
      <c r="AQ6381" s="6"/>
    </row>
    <row r="6382" spans="43:43" x14ac:dyDescent="0.25">
      <c r="AQ6382" s="6"/>
    </row>
    <row r="6383" spans="43:43" x14ac:dyDescent="0.25">
      <c r="AQ6383" s="6"/>
    </row>
    <row r="6384" spans="43:43" x14ac:dyDescent="0.25">
      <c r="AQ6384" s="6"/>
    </row>
    <row r="6385" spans="43:43" x14ac:dyDescent="0.25">
      <c r="AQ6385" s="6"/>
    </row>
    <row r="6386" spans="43:43" x14ac:dyDescent="0.25">
      <c r="AQ6386" s="6"/>
    </row>
    <row r="6387" spans="43:43" x14ac:dyDescent="0.25">
      <c r="AQ6387" s="6"/>
    </row>
    <row r="6388" spans="43:43" x14ac:dyDescent="0.25">
      <c r="AQ6388" s="6"/>
    </row>
    <row r="6389" spans="43:43" x14ac:dyDescent="0.25">
      <c r="AQ6389" s="6"/>
    </row>
    <row r="6390" spans="43:43" x14ac:dyDescent="0.25">
      <c r="AQ6390" s="6"/>
    </row>
    <row r="6391" spans="43:43" x14ac:dyDescent="0.25">
      <c r="AQ6391" s="6"/>
    </row>
    <row r="6392" spans="43:43" x14ac:dyDescent="0.25">
      <c r="AQ6392" s="6"/>
    </row>
    <row r="6393" spans="43:43" x14ac:dyDescent="0.25">
      <c r="AQ6393" s="6"/>
    </row>
    <row r="6394" spans="43:43" x14ac:dyDescent="0.25">
      <c r="AQ6394" s="6"/>
    </row>
    <row r="6395" spans="43:43" x14ac:dyDescent="0.25">
      <c r="AQ6395" s="6"/>
    </row>
    <row r="6396" spans="43:43" x14ac:dyDescent="0.25">
      <c r="AQ6396" s="6"/>
    </row>
    <row r="6397" spans="43:43" x14ac:dyDescent="0.25">
      <c r="AQ6397" s="6"/>
    </row>
    <row r="6398" spans="43:43" x14ac:dyDescent="0.25">
      <c r="AQ6398" s="6"/>
    </row>
    <row r="6399" spans="43:43" x14ac:dyDescent="0.25">
      <c r="AQ6399" s="6"/>
    </row>
    <row r="6400" spans="43:43" x14ac:dyDescent="0.25">
      <c r="AQ6400" s="6"/>
    </row>
    <row r="6401" spans="43:43" x14ac:dyDescent="0.25">
      <c r="AQ6401" s="6"/>
    </row>
    <row r="6402" spans="43:43" x14ac:dyDescent="0.25">
      <c r="AQ6402" s="6"/>
    </row>
    <row r="6403" spans="43:43" x14ac:dyDescent="0.25">
      <c r="AQ6403" s="6"/>
    </row>
    <row r="6404" spans="43:43" x14ac:dyDescent="0.25">
      <c r="AQ6404" s="6"/>
    </row>
    <row r="6405" spans="43:43" x14ac:dyDescent="0.25">
      <c r="AQ6405" s="6"/>
    </row>
    <row r="6406" spans="43:43" x14ac:dyDescent="0.25">
      <c r="AQ6406" s="6"/>
    </row>
    <row r="6407" spans="43:43" x14ac:dyDescent="0.25">
      <c r="AQ6407" s="6"/>
    </row>
    <row r="6408" spans="43:43" x14ac:dyDescent="0.25">
      <c r="AQ6408" s="6"/>
    </row>
    <row r="6409" spans="43:43" x14ac:dyDescent="0.25">
      <c r="AQ6409" s="6"/>
    </row>
    <row r="6410" spans="43:43" x14ac:dyDescent="0.25">
      <c r="AQ6410" s="6"/>
    </row>
    <row r="6411" spans="43:43" x14ac:dyDescent="0.25">
      <c r="AQ6411" s="6"/>
    </row>
    <row r="6412" spans="43:43" x14ac:dyDescent="0.25">
      <c r="AQ6412" s="6"/>
    </row>
    <row r="6413" spans="43:43" x14ac:dyDescent="0.25">
      <c r="AQ6413" s="6"/>
    </row>
    <row r="6414" spans="43:43" x14ac:dyDescent="0.25">
      <c r="AQ6414" s="6"/>
    </row>
    <row r="6415" spans="43:43" x14ac:dyDescent="0.25">
      <c r="AQ6415" s="6"/>
    </row>
    <row r="6416" spans="43:43" x14ac:dyDescent="0.25">
      <c r="AQ6416" s="6"/>
    </row>
    <row r="6417" spans="43:43" x14ac:dyDescent="0.25">
      <c r="AQ6417" s="6"/>
    </row>
    <row r="6418" spans="43:43" x14ac:dyDescent="0.25">
      <c r="AQ6418" s="6"/>
    </row>
    <row r="6419" spans="43:43" x14ac:dyDescent="0.25">
      <c r="AQ6419" s="6"/>
    </row>
    <row r="6420" spans="43:43" x14ac:dyDescent="0.25">
      <c r="AQ6420" s="6"/>
    </row>
    <row r="6421" spans="43:43" x14ac:dyDescent="0.25">
      <c r="AQ6421" s="6"/>
    </row>
    <row r="6422" spans="43:43" x14ac:dyDescent="0.25">
      <c r="AQ6422" s="6"/>
    </row>
    <row r="6423" spans="43:43" x14ac:dyDescent="0.25">
      <c r="AQ6423" s="6"/>
    </row>
    <row r="6424" spans="43:43" x14ac:dyDescent="0.25">
      <c r="AQ6424" s="6"/>
    </row>
    <row r="6425" spans="43:43" x14ac:dyDescent="0.25">
      <c r="AQ6425" s="6"/>
    </row>
    <row r="6426" spans="43:43" x14ac:dyDescent="0.25">
      <c r="AQ6426" s="6"/>
    </row>
    <row r="6427" spans="43:43" x14ac:dyDescent="0.25">
      <c r="AQ6427" s="6"/>
    </row>
    <row r="6428" spans="43:43" x14ac:dyDescent="0.25">
      <c r="AQ6428" s="6"/>
    </row>
    <row r="6429" spans="43:43" x14ac:dyDescent="0.25">
      <c r="AQ6429" s="6"/>
    </row>
    <row r="6430" spans="43:43" x14ac:dyDescent="0.25">
      <c r="AQ6430" s="6"/>
    </row>
    <row r="6431" spans="43:43" x14ac:dyDescent="0.25">
      <c r="AQ6431" s="6"/>
    </row>
    <row r="6432" spans="43:43" x14ac:dyDescent="0.25">
      <c r="AQ6432" s="6"/>
    </row>
    <row r="6433" spans="43:43" x14ac:dyDescent="0.25">
      <c r="AQ6433" s="6"/>
    </row>
    <row r="6434" spans="43:43" x14ac:dyDescent="0.25">
      <c r="AQ6434" s="6"/>
    </row>
    <row r="6435" spans="43:43" x14ac:dyDescent="0.25">
      <c r="AQ6435" s="6"/>
    </row>
    <row r="6436" spans="43:43" x14ac:dyDescent="0.25">
      <c r="AQ6436" s="6"/>
    </row>
    <row r="6437" spans="43:43" x14ac:dyDescent="0.25">
      <c r="AQ6437" s="6"/>
    </row>
    <row r="6438" spans="43:43" x14ac:dyDescent="0.25">
      <c r="AQ6438" s="6"/>
    </row>
    <row r="6439" spans="43:43" x14ac:dyDescent="0.25">
      <c r="AQ6439" s="6"/>
    </row>
    <row r="6440" spans="43:43" x14ac:dyDescent="0.25">
      <c r="AQ6440" s="6"/>
    </row>
    <row r="6441" spans="43:43" x14ac:dyDescent="0.25">
      <c r="AQ6441" s="6"/>
    </row>
    <row r="6442" spans="43:43" x14ac:dyDescent="0.25">
      <c r="AQ6442" s="6"/>
    </row>
    <row r="6443" spans="43:43" x14ac:dyDescent="0.25">
      <c r="AQ6443" s="6"/>
    </row>
    <row r="6444" spans="43:43" x14ac:dyDescent="0.25">
      <c r="AQ6444" s="6"/>
    </row>
    <row r="6445" spans="43:43" x14ac:dyDescent="0.25">
      <c r="AQ6445" s="6"/>
    </row>
    <row r="6446" spans="43:43" x14ac:dyDescent="0.25">
      <c r="AQ6446" s="6"/>
    </row>
    <row r="6447" spans="43:43" x14ac:dyDescent="0.25">
      <c r="AQ6447" s="6"/>
    </row>
    <row r="6448" spans="43:43" x14ac:dyDescent="0.25">
      <c r="AQ6448" s="6"/>
    </row>
    <row r="6449" spans="43:43" x14ac:dyDescent="0.25">
      <c r="AQ6449" s="6"/>
    </row>
    <row r="6450" spans="43:43" x14ac:dyDescent="0.25">
      <c r="AQ6450" s="6"/>
    </row>
    <row r="6451" spans="43:43" x14ac:dyDescent="0.25">
      <c r="AQ6451" s="6"/>
    </row>
    <row r="6452" spans="43:43" x14ac:dyDescent="0.25">
      <c r="AQ6452" s="6"/>
    </row>
    <row r="6453" spans="43:43" x14ac:dyDescent="0.25">
      <c r="AQ6453" s="6"/>
    </row>
    <row r="6454" spans="43:43" x14ac:dyDescent="0.25">
      <c r="AQ6454" s="6"/>
    </row>
    <row r="6455" spans="43:43" x14ac:dyDescent="0.25">
      <c r="AQ6455" s="6"/>
    </row>
    <row r="6456" spans="43:43" x14ac:dyDescent="0.25">
      <c r="AQ6456" s="6"/>
    </row>
    <row r="6457" spans="43:43" x14ac:dyDescent="0.25">
      <c r="AQ6457" s="6"/>
    </row>
    <row r="6458" spans="43:43" x14ac:dyDescent="0.25">
      <c r="AQ6458" s="6"/>
    </row>
    <row r="6459" spans="43:43" x14ac:dyDescent="0.25">
      <c r="AQ6459" s="6"/>
    </row>
    <row r="6460" spans="43:43" x14ac:dyDescent="0.25">
      <c r="AQ6460" s="6"/>
    </row>
    <row r="6461" spans="43:43" x14ac:dyDescent="0.25">
      <c r="AQ6461" s="6"/>
    </row>
    <row r="6462" spans="43:43" x14ac:dyDescent="0.25">
      <c r="AQ6462" s="6"/>
    </row>
    <row r="6463" spans="43:43" x14ac:dyDescent="0.25">
      <c r="AQ6463" s="6"/>
    </row>
    <row r="6464" spans="43:43" x14ac:dyDescent="0.25">
      <c r="AQ6464" s="6"/>
    </row>
    <row r="6465" spans="43:43" x14ac:dyDescent="0.25">
      <c r="AQ6465" s="6"/>
    </row>
    <row r="6466" spans="43:43" x14ac:dyDescent="0.25">
      <c r="AQ6466" s="6"/>
    </row>
    <row r="6467" spans="43:43" x14ac:dyDescent="0.25">
      <c r="AQ6467" s="6"/>
    </row>
    <row r="6468" spans="43:43" x14ac:dyDescent="0.25">
      <c r="AQ6468" s="6"/>
    </row>
    <row r="6469" spans="43:43" x14ac:dyDescent="0.25">
      <c r="AQ6469" s="6"/>
    </row>
    <row r="6470" spans="43:43" x14ac:dyDescent="0.25">
      <c r="AQ6470" s="6"/>
    </row>
    <row r="6471" spans="43:43" x14ac:dyDescent="0.25">
      <c r="AQ6471" s="6"/>
    </row>
    <row r="6472" spans="43:43" x14ac:dyDescent="0.25">
      <c r="AQ6472" s="6"/>
    </row>
    <row r="6473" spans="43:43" x14ac:dyDescent="0.25">
      <c r="AQ6473" s="6"/>
    </row>
    <row r="6474" spans="43:43" x14ac:dyDescent="0.25">
      <c r="AQ6474" s="6"/>
    </row>
    <row r="6475" spans="43:43" x14ac:dyDescent="0.25">
      <c r="AQ6475" s="6"/>
    </row>
    <row r="6476" spans="43:43" x14ac:dyDescent="0.25">
      <c r="AQ6476" s="6"/>
    </row>
    <row r="6477" spans="43:43" x14ac:dyDescent="0.25">
      <c r="AQ6477" s="6"/>
    </row>
    <row r="6478" spans="43:43" x14ac:dyDescent="0.25">
      <c r="AQ6478" s="6"/>
    </row>
    <row r="6479" spans="43:43" x14ac:dyDescent="0.25">
      <c r="AQ6479" s="6"/>
    </row>
    <row r="6480" spans="43:43" x14ac:dyDescent="0.25">
      <c r="AQ6480" s="6"/>
    </row>
    <row r="6481" spans="43:43" x14ac:dyDescent="0.25">
      <c r="AQ6481" s="6"/>
    </row>
    <row r="6482" spans="43:43" x14ac:dyDescent="0.25">
      <c r="AQ6482" s="6"/>
    </row>
    <row r="6483" spans="43:43" x14ac:dyDescent="0.25">
      <c r="AQ6483" s="6"/>
    </row>
    <row r="6484" spans="43:43" x14ac:dyDescent="0.25">
      <c r="AQ6484" s="6"/>
    </row>
    <row r="6485" spans="43:43" x14ac:dyDescent="0.25">
      <c r="AQ6485" s="6"/>
    </row>
    <row r="6486" spans="43:43" x14ac:dyDescent="0.25">
      <c r="AQ6486" s="6"/>
    </row>
    <row r="6487" spans="43:43" x14ac:dyDescent="0.25">
      <c r="AQ6487" s="6"/>
    </row>
    <row r="6488" spans="43:43" x14ac:dyDescent="0.25">
      <c r="AQ6488" s="6"/>
    </row>
    <row r="6489" spans="43:43" x14ac:dyDescent="0.25">
      <c r="AQ6489" s="6"/>
    </row>
    <row r="6490" spans="43:43" x14ac:dyDescent="0.25">
      <c r="AQ6490" s="6"/>
    </row>
    <row r="6491" spans="43:43" x14ac:dyDescent="0.25">
      <c r="AQ6491" s="6"/>
    </row>
    <row r="6492" spans="43:43" x14ac:dyDescent="0.25">
      <c r="AQ6492" s="6"/>
    </row>
    <row r="6493" spans="43:43" x14ac:dyDescent="0.25">
      <c r="AQ6493" s="6"/>
    </row>
    <row r="6494" spans="43:43" x14ac:dyDescent="0.25">
      <c r="AQ6494" s="6"/>
    </row>
    <row r="6495" spans="43:43" x14ac:dyDescent="0.25">
      <c r="AQ6495" s="6"/>
    </row>
    <row r="6496" spans="43:43" x14ac:dyDescent="0.25">
      <c r="AQ6496" s="6"/>
    </row>
    <row r="6497" spans="43:43" x14ac:dyDescent="0.25">
      <c r="AQ6497" s="6"/>
    </row>
    <row r="6498" spans="43:43" x14ac:dyDescent="0.25">
      <c r="AQ6498" s="6"/>
    </row>
    <row r="6499" spans="43:43" x14ac:dyDescent="0.25">
      <c r="AQ6499" s="6"/>
    </row>
    <row r="6500" spans="43:43" x14ac:dyDescent="0.25">
      <c r="AQ6500" s="6"/>
    </row>
    <row r="6501" spans="43:43" x14ac:dyDescent="0.25">
      <c r="AQ6501" s="6"/>
    </row>
    <row r="6502" spans="43:43" x14ac:dyDescent="0.25">
      <c r="AQ6502" s="6"/>
    </row>
    <row r="6503" spans="43:43" x14ac:dyDescent="0.25">
      <c r="AQ6503" s="6"/>
    </row>
    <row r="6504" spans="43:43" x14ac:dyDescent="0.25">
      <c r="AQ6504" s="6"/>
    </row>
    <row r="6505" spans="43:43" x14ac:dyDescent="0.25">
      <c r="AQ6505" s="6"/>
    </row>
    <row r="6506" spans="43:43" x14ac:dyDescent="0.25">
      <c r="AQ6506" s="6"/>
    </row>
    <row r="6507" spans="43:43" x14ac:dyDescent="0.25">
      <c r="AQ6507" s="6"/>
    </row>
    <row r="6508" spans="43:43" x14ac:dyDescent="0.25">
      <c r="AQ6508" s="6"/>
    </row>
    <row r="6509" spans="43:43" x14ac:dyDescent="0.25">
      <c r="AQ6509" s="6"/>
    </row>
    <row r="6510" spans="43:43" x14ac:dyDescent="0.25">
      <c r="AQ6510" s="6"/>
    </row>
    <row r="6511" spans="43:43" x14ac:dyDescent="0.25">
      <c r="AQ6511" s="6"/>
    </row>
    <row r="6512" spans="43:43" x14ac:dyDescent="0.25">
      <c r="AQ6512" s="6"/>
    </row>
    <row r="6513" spans="43:43" x14ac:dyDescent="0.25">
      <c r="AQ6513" s="6"/>
    </row>
    <row r="6514" spans="43:43" x14ac:dyDescent="0.25">
      <c r="AQ6514" s="6"/>
    </row>
    <row r="6515" spans="43:43" x14ac:dyDescent="0.25">
      <c r="AQ6515" s="6"/>
    </row>
    <row r="6516" spans="43:43" x14ac:dyDescent="0.25">
      <c r="AQ6516" s="6"/>
    </row>
    <row r="6517" spans="43:43" x14ac:dyDescent="0.25">
      <c r="AQ6517" s="6"/>
    </row>
    <row r="6518" spans="43:43" x14ac:dyDescent="0.25">
      <c r="AQ6518" s="6"/>
    </row>
    <row r="6519" spans="43:43" x14ac:dyDescent="0.25">
      <c r="AQ6519" s="6"/>
    </row>
    <row r="6520" spans="43:43" x14ac:dyDescent="0.25">
      <c r="AQ6520" s="6"/>
    </row>
    <row r="6521" spans="43:43" x14ac:dyDescent="0.25">
      <c r="AQ6521" s="6"/>
    </row>
    <row r="6522" spans="43:43" x14ac:dyDescent="0.25">
      <c r="AQ6522" s="6"/>
    </row>
    <row r="6523" spans="43:43" x14ac:dyDescent="0.25">
      <c r="AQ6523" s="6"/>
    </row>
    <row r="6524" spans="43:43" x14ac:dyDescent="0.25">
      <c r="AQ6524" s="6"/>
    </row>
    <row r="6525" spans="43:43" x14ac:dyDescent="0.25">
      <c r="AQ6525" s="6"/>
    </row>
    <row r="6526" spans="43:43" x14ac:dyDescent="0.25">
      <c r="AQ6526" s="6"/>
    </row>
    <row r="6527" spans="43:43" x14ac:dyDescent="0.25">
      <c r="AQ6527" s="6"/>
    </row>
    <row r="6528" spans="43:43" x14ac:dyDescent="0.25">
      <c r="AQ6528" s="6"/>
    </row>
    <row r="6529" spans="43:43" x14ac:dyDescent="0.25">
      <c r="AQ6529" s="6"/>
    </row>
    <row r="6530" spans="43:43" x14ac:dyDescent="0.25">
      <c r="AQ6530" s="6"/>
    </row>
    <row r="6531" spans="43:43" x14ac:dyDescent="0.25">
      <c r="AQ6531" s="6"/>
    </row>
    <row r="6532" spans="43:43" x14ac:dyDescent="0.25">
      <c r="AQ6532" s="6"/>
    </row>
    <row r="6533" spans="43:43" x14ac:dyDescent="0.25">
      <c r="AQ6533" s="6"/>
    </row>
    <row r="6534" spans="43:43" x14ac:dyDescent="0.25">
      <c r="AQ6534" s="6"/>
    </row>
    <row r="6535" spans="43:43" x14ac:dyDescent="0.25">
      <c r="AQ6535" s="6"/>
    </row>
    <row r="6536" spans="43:43" x14ac:dyDescent="0.25">
      <c r="AQ6536" s="6"/>
    </row>
    <row r="6537" spans="43:43" x14ac:dyDescent="0.25">
      <c r="AQ6537" s="6"/>
    </row>
    <row r="6538" spans="43:43" x14ac:dyDescent="0.25">
      <c r="AQ6538" s="6"/>
    </row>
    <row r="6539" spans="43:43" x14ac:dyDescent="0.25">
      <c r="AQ6539" s="6"/>
    </row>
    <row r="6540" spans="43:43" x14ac:dyDescent="0.25">
      <c r="AQ6540" s="6"/>
    </row>
    <row r="6541" spans="43:43" x14ac:dyDescent="0.25">
      <c r="AQ6541" s="6"/>
    </row>
    <row r="6542" spans="43:43" x14ac:dyDescent="0.25">
      <c r="AQ6542" s="6"/>
    </row>
    <row r="6543" spans="43:43" x14ac:dyDescent="0.25">
      <c r="AQ6543" s="6"/>
    </row>
    <row r="6544" spans="43:43" x14ac:dyDescent="0.25">
      <c r="AQ6544" s="6"/>
    </row>
    <row r="6545" spans="43:43" x14ac:dyDescent="0.25">
      <c r="AQ6545" s="6"/>
    </row>
    <row r="6546" spans="43:43" x14ac:dyDescent="0.25">
      <c r="AQ6546" s="6"/>
    </row>
    <row r="6547" spans="43:43" x14ac:dyDescent="0.25">
      <c r="AQ6547" s="6"/>
    </row>
    <row r="6548" spans="43:43" x14ac:dyDescent="0.25">
      <c r="AQ6548" s="6"/>
    </row>
    <row r="6549" spans="43:43" x14ac:dyDescent="0.25">
      <c r="AQ6549" s="6"/>
    </row>
    <row r="6550" spans="43:43" x14ac:dyDescent="0.25">
      <c r="AQ6550" s="6"/>
    </row>
    <row r="6551" spans="43:43" x14ac:dyDescent="0.25">
      <c r="AQ6551" s="6"/>
    </row>
    <row r="6552" spans="43:43" x14ac:dyDescent="0.25">
      <c r="AQ6552" s="6"/>
    </row>
    <row r="6553" spans="43:43" x14ac:dyDescent="0.25">
      <c r="AQ6553" s="6"/>
    </row>
    <row r="6554" spans="43:43" x14ac:dyDescent="0.25">
      <c r="AQ6554" s="6"/>
    </row>
    <row r="6555" spans="43:43" x14ac:dyDescent="0.25">
      <c r="AQ6555" s="6"/>
    </row>
    <row r="6556" spans="43:43" x14ac:dyDescent="0.25">
      <c r="AQ6556" s="6"/>
    </row>
    <row r="6557" spans="43:43" x14ac:dyDescent="0.25">
      <c r="AQ6557" s="6"/>
    </row>
    <row r="6558" spans="43:43" x14ac:dyDescent="0.25">
      <c r="AQ6558" s="6"/>
    </row>
    <row r="6559" spans="43:43" x14ac:dyDescent="0.25">
      <c r="AQ6559" s="6"/>
    </row>
    <row r="6560" spans="43:43" x14ac:dyDescent="0.25">
      <c r="AQ6560" s="6"/>
    </row>
    <row r="6561" spans="43:43" x14ac:dyDescent="0.25">
      <c r="AQ6561" s="6"/>
    </row>
    <row r="6562" spans="43:43" x14ac:dyDescent="0.25">
      <c r="AQ6562" s="6"/>
    </row>
    <row r="6563" spans="43:43" x14ac:dyDescent="0.25">
      <c r="AQ6563" s="6"/>
    </row>
    <row r="6564" spans="43:43" x14ac:dyDescent="0.25">
      <c r="AQ6564" s="6"/>
    </row>
    <row r="6565" spans="43:43" x14ac:dyDescent="0.25">
      <c r="AQ6565" s="6"/>
    </row>
    <row r="6566" spans="43:43" x14ac:dyDescent="0.25">
      <c r="AQ6566" s="6"/>
    </row>
    <row r="6567" spans="43:43" x14ac:dyDescent="0.25">
      <c r="AQ6567" s="6"/>
    </row>
    <row r="6568" spans="43:43" x14ac:dyDescent="0.25">
      <c r="AQ6568" s="6"/>
    </row>
    <row r="6569" spans="43:43" x14ac:dyDescent="0.25">
      <c r="AQ6569" s="6"/>
    </row>
    <row r="6570" spans="43:43" x14ac:dyDescent="0.25">
      <c r="AQ6570" s="6"/>
    </row>
    <row r="6571" spans="43:43" x14ac:dyDescent="0.25">
      <c r="AQ6571" s="6"/>
    </row>
    <row r="6572" spans="43:43" x14ac:dyDescent="0.25">
      <c r="AQ6572" s="6"/>
    </row>
    <row r="6573" spans="43:43" x14ac:dyDescent="0.25">
      <c r="AQ6573" s="6"/>
    </row>
    <row r="6574" spans="43:43" x14ac:dyDescent="0.25">
      <c r="AQ6574" s="6"/>
    </row>
    <row r="6575" spans="43:43" x14ac:dyDescent="0.25">
      <c r="AQ6575" s="6"/>
    </row>
    <row r="6576" spans="43:43" x14ac:dyDescent="0.25">
      <c r="AQ6576" s="6"/>
    </row>
    <row r="6577" spans="43:43" x14ac:dyDescent="0.25">
      <c r="AQ6577" s="6"/>
    </row>
    <row r="6578" spans="43:43" x14ac:dyDescent="0.25">
      <c r="AQ6578" s="6"/>
    </row>
    <row r="6579" spans="43:43" x14ac:dyDescent="0.25">
      <c r="AQ6579" s="6"/>
    </row>
    <row r="6580" spans="43:43" x14ac:dyDescent="0.25">
      <c r="AQ6580" s="6"/>
    </row>
    <row r="6581" spans="43:43" x14ac:dyDescent="0.25">
      <c r="AQ6581" s="6"/>
    </row>
    <row r="6582" spans="43:43" x14ac:dyDescent="0.25">
      <c r="AQ6582" s="6"/>
    </row>
    <row r="6583" spans="43:43" x14ac:dyDescent="0.25">
      <c r="AQ6583" s="6"/>
    </row>
    <row r="6584" spans="43:43" x14ac:dyDescent="0.25">
      <c r="AQ6584" s="6"/>
    </row>
    <row r="6585" spans="43:43" x14ac:dyDescent="0.25">
      <c r="AQ6585" s="6"/>
    </row>
    <row r="6586" spans="43:43" x14ac:dyDescent="0.25">
      <c r="AQ6586" s="6"/>
    </row>
    <row r="6587" spans="43:43" x14ac:dyDescent="0.25">
      <c r="AQ6587" s="6"/>
    </row>
    <row r="6588" spans="43:43" x14ac:dyDescent="0.25">
      <c r="AQ6588" s="6"/>
    </row>
    <row r="6589" spans="43:43" x14ac:dyDescent="0.25">
      <c r="AQ6589" s="6"/>
    </row>
    <row r="6590" spans="43:43" x14ac:dyDescent="0.25">
      <c r="AQ6590" s="6"/>
    </row>
    <row r="6591" spans="43:43" x14ac:dyDescent="0.25">
      <c r="AQ6591" s="6"/>
    </row>
    <row r="6592" spans="43:43" x14ac:dyDescent="0.25">
      <c r="AQ6592" s="6"/>
    </row>
    <row r="6593" spans="43:43" x14ac:dyDescent="0.25">
      <c r="AQ6593" s="6"/>
    </row>
    <row r="6594" spans="43:43" x14ac:dyDescent="0.25">
      <c r="AQ6594" s="6"/>
    </row>
    <row r="6595" spans="43:43" x14ac:dyDescent="0.25">
      <c r="AQ6595" s="6"/>
    </row>
    <row r="6596" spans="43:43" x14ac:dyDescent="0.25">
      <c r="AQ6596" s="6"/>
    </row>
    <row r="6597" spans="43:43" x14ac:dyDescent="0.25">
      <c r="AQ6597" s="6"/>
    </row>
    <row r="6598" spans="43:43" x14ac:dyDescent="0.25">
      <c r="AQ6598" s="6"/>
    </row>
    <row r="6599" spans="43:43" x14ac:dyDescent="0.25">
      <c r="AQ6599" s="6"/>
    </row>
    <row r="6600" spans="43:43" x14ac:dyDescent="0.25">
      <c r="AQ6600" s="6"/>
    </row>
    <row r="6601" spans="43:43" x14ac:dyDescent="0.25">
      <c r="AQ6601" s="6"/>
    </row>
    <row r="6602" spans="43:43" x14ac:dyDescent="0.25">
      <c r="AQ6602" s="6"/>
    </row>
    <row r="6603" spans="43:43" x14ac:dyDescent="0.25">
      <c r="AQ6603" s="6"/>
    </row>
    <row r="6604" spans="43:43" x14ac:dyDescent="0.25">
      <c r="AQ6604" s="6"/>
    </row>
    <row r="6605" spans="43:43" x14ac:dyDescent="0.25">
      <c r="AQ6605" s="6"/>
    </row>
    <row r="6606" spans="43:43" x14ac:dyDescent="0.25">
      <c r="AQ6606" s="6"/>
    </row>
    <row r="6607" spans="43:43" x14ac:dyDescent="0.25">
      <c r="AQ6607" s="6"/>
    </row>
    <row r="6608" spans="43:43" x14ac:dyDescent="0.25">
      <c r="AQ6608" s="6"/>
    </row>
    <row r="6609" spans="43:43" x14ac:dyDescent="0.25">
      <c r="AQ6609" s="6"/>
    </row>
    <row r="6610" spans="43:43" x14ac:dyDescent="0.25">
      <c r="AQ6610" s="6"/>
    </row>
    <row r="6611" spans="43:43" x14ac:dyDescent="0.25">
      <c r="AQ6611" s="6"/>
    </row>
    <row r="6612" spans="43:43" x14ac:dyDescent="0.25">
      <c r="AQ6612" s="6"/>
    </row>
    <row r="6613" spans="43:43" x14ac:dyDescent="0.25">
      <c r="AQ6613" s="6"/>
    </row>
    <row r="6614" spans="43:43" x14ac:dyDescent="0.25">
      <c r="AQ6614" s="6"/>
    </row>
    <row r="6615" spans="43:43" x14ac:dyDescent="0.25">
      <c r="AQ6615" s="6"/>
    </row>
    <row r="6616" spans="43:43" x14ac:dyDescent="0.25">
      <c r="AQ6616" s="6"/>
    </row>
    <row r="6617" spans="43:43" x14ac:dyDescent="0.25">
      <c r="AQ6617" s="6"/>
    </row>
    <row r="6618" spans="43:43" x14ac:dyDescent="0.25">
      <c r="AQ6618" s="6"/>
    </row>
    <row r="6619" spans="43:43" x14ac:dyDescent="0.25">
      <c r="AQ6619" s="6"/>
    </row>
    <row r="6620" spans="43:43" x14ac:dyDescent="0.25">
      <c r="AQ6620" s="6"/>
    </row>
    <row r="6621" spans="43:43" x14ac:dyDescent="0.25">
      <c r="AQ6621" s="6"/>
    </row>
    <row r="6622" spans="43:43" x14ac:dyDescent="0.25">
      <c r="AQ6622" s="6"/>
    </row>
    <row r="6623" spans="43:43" x14ac:dyDescent="0.25">
      <c r="AQ6623" s="6"/>
    </row>
    <row r="6624" spans="43:43" x14ac:dyDescent="0.25">
      <c r="AQ6624" s="6"/>
    </row>
    <row r="6625" spans="43:43" x14ac:dyDescent="0.25">
      <c r="AQ6625" s="6"/>
    </row>
    <row r="6626" spans="43:43" x14ac:dyDescent="0.25">
      <c r="AQ6626" s="6"/>
    </row>
    <row r="6627" spans="43:43" x14ac:dyDescent="0.25">
      <c r="AQ6627" s="6"/>
    </row>
    <row r="6628" spans="43:43" x14ac:dyDescent="0.25">
      <c r="AQ6628" s="6"/>
    </row>
    <row r="6629" spans="43:43" x14ac:dyDescent="0.25">
      <c r="AQ6629" s="6"/>
    </row>
    <row r="6630" spans="43:43" x14ac:dyDescent="0.25">
      <c r="AQ6630" s="6"/>
    </row>
    <row r="6631" spans="43:43" x14ac:dyDescent="0.25">
      <c r="AQ6631" s="6"/>
    </row>
    <row r="6632" spans="43:43" x14ac:dyDescent="0.25">
      <c r="AQ6632" s="6"/>
    </row>
    <row r="6633" spans="43:43" x14ac:dyDescent="0.25">
      <c r="AQ6633" s="6"/>
    </row>
    <row r="6634" spans="43:43" x14ac:dyDescent="0.25">
      <c r="AQ6634" s="6"/>
    </row>
    <row r="6635" spans="43:43" x14ac:dyDescent="0.25">
      <c r="AQ6635" s="6"/>
    </row>
    <row r="6636" spans="43:43" x14ac:dyDescent="0.25">
      <c r="AQ6636" s="6"/>
    </row>
    <row r="6637" spans="43:43" x14ac:dyDescent="0.25">
      <c r="AQ6637" s="6"/>
    </row>
    <row r="6638" spans="43:43" x14ac:dyDescent="0.25">
      <c r="AQ6638" s="6"/>
    </row>
    <row r="6639" spans="43:43" x14ac:dyDescent="0.25">
      <c r="AQ6639" s="6"/>
    </row>
    <row r="6640" spans="43:43" x14ac:dyDescent="0.25">
      <c r="AQ6640" s="6"/>
    </row>
    <row r="6641" spans="43:43" x14ac:dyDescent="0.25">
      <c r="AQ6641" s="6"/>
    </row>
    <row r="6642" spans="43:43" x14ac:dyDescent="0.25">
      <c r="AQ6642" s="6"/>
    </row>
    <row r="6643" spans="43:43" x14ac:dyDescent="0.25">
      <c r="AQ6643" s="6"/>
    </row>
    <row r="6644" spans="43:43" x14ac:dyDescent="0.25">
      <c r="AQ6644" s="6"/>
    </row>
    <row r="6645" spans="43:43" x14ac:dyDescent="0.25">
      <c r="AQ6645" s="6"/>
    </row>
    <row r="6646" spans="43:43" x14ac:dyDescent="0.25">
      <c r="AQ6646" s="6"/>
    </row>
    <row r="6647" spans="43:43" x14ac:dyDescent="0.25">
      <c r="AQ6647" s="6"/>
    </row>
    <row r="6648" spans="43:43" x14ac:dyDescent="0.25">
      <c r="AQ6648" s="6"/>
    </row>
    <row r="6649" spans="43:43" x14ac:dyDescent="0.25">
      <c r="AQ6649" s="6"/>
    </row>
    <row r="6650" spans="43:43" x14ac:dyDescent="0.25">
      <c r="AQ6650" s="6"/>
    </row>
    <row r="6651" spans="43:43" x14ac:dyDescent="0.25">
      <c r="AQ6651" s="6"/>
    </row>
    <row r="6652" spans="43:43" x14ac:dyDescent="0.25">
      <c r="AQ6652" s="6"/>
    </row>
    <row r="6653" spans="43:43" x14ac:dyDescent="0.25">
      <c r="AQ6653" s="6"/>
    </row>
    <row r="6654" spans="43:43" x14ac:dyDescent="0.25">
      <c r="AQ6654" s="6"/>
    </row>
    <row r="6655" spans="43:43" x14ac:dyDescent="0.25">
      <c r="AQ6655" s="6"/>
    </row>
    <row r="6656" spans="43:43" x14ac:dyDescent="0.25">
      <c r="AQ6656" s="6"/>
    </row>
    <row r="6657" spans="43:43" x14ac:dyDescent="0.25">
      <c r="AQ6657" s="6"/>
    </row>
    <row r="6658" spans="43:43" x14ac:dyDescent="0.25">
      <c r="AQ6658" s="6"/>
    </row>
    <row r="6659" spans="43:43" x14ac:dyDescent="0.25">
      <c r="AQ6659" s="6"/>
    </row>
    <row r="6660" spans="43:43" x14ac:dyDescent="0.25">
      <c r="AQ6660" s="6"/>
    </row>
    <row r="6661" spans="43:43" x14ac:dyDescent="0.25">
      <c r="AQ6661" s="6"/>
    </row>
    <row r="6662" spans="43:43" x14ac:dyDescent="0.25">
      <c r="AQ6662" s="6"/>
    </row>
    <row r="6663" spans="43:43" x14ac:dyDescent="0.25">
      <c r="AQ6663" s="6"/>
    </row>
    <row r="6664" spans="43:43" x14ac:dyDescent="0.25">
      <c r="AQ6664" s="6"/>
    </row>
    <row r="6665" spans="43:43" x14ac:dyDescent="0.25">
      <c r="AQ6665" s="6"/>
    </row>
    <row r="6666" spans="43:43" x14ac:dyDescent="0.25">
      <c r="AQ6666" s="6"/>
    </row>
    <row r="6667" spans="43:43" x14ac:dyDescent="0.25">
      <c r="AQ6667" s="6"/>
    </row>
    <row r="6668" spans="43:43" x14ac:dyDescent="0.25">
      <c r="AQ6668" s="6"/>
    </row>
    <row r="6669" spans="43:43" x14ac:dyDescent="0.25">
      <c r="AQ6669" s="6"/>
    </row>
    <row r="6670" spans="43:43" x14ac:dyDescent="0.25">
      <c r="AQ6670" s="6"/>
    </row>
    <row r="6671" spans="43:43" x14ac:dyDescent="0.25">
      <c r="AQ6671" s="6"/>
    </row>
    <row r="6672" spans="43:43" x14ac:dyDescent="0.25">
      <c r="AQ6672" s="6"/>
    </row>
    <row r="6673" spans="43:43" x14ac:dyDescent="0.25">
      <c r="AQ6673" s="6"/>
    </row>
    <row r="6674" spans="43:43" x14ac:dyDescent="0.25">
      <c r="AQ6674" s="6"/>
    </row>
    <row r="6675" spans="43:43" x14ac:dyDescent="0.25">
      <c r="AQ6675" s="6"/>
    </row>
    <row r="6676" spans="43:43" x14ac:dyDescent="0.25">
      <c r="AQ6676" s="6"/>
    </row>
    <row r="6677" spans="43:43" x14ac:dyDescent="0.25">
      <c r="AQ6677" s="6"/>
    </row>
    <row r="6678" spans="43:43" x14ac:dyDescent="0.25">
      <c r="AQ6678" s="6"/>
    </row>
    <row r="6679" spans="43:43" x14ac:dyDescent="0.25">
      <c r="AQ6679" s="6"/>
    </row>
    <row r="6680" spans="43:43" x14ac:dyDescent="0.25">
      <c r="AQ6680" s="6"/>
    </row>
    <row r="6681" spans="43:43" x14ac:dyDescent="0.25">
      <c r="AQ6681" s="6"/>
    </row>
    <row r="6682" spans="43:43" x14ac:dyDescent="0.25">
      <c r="AQ6682" s="6"/>
    </row>
    <row r="6683" spans="43:43" x14ac:dyDescent="0.25">
      <c r="AQ6683" s="6"/>
    </row>
    <row r="6684" spans="43:43" x14ac:dyDescent="0.25">
      <c r="AQ6684" s="6"/>
    </row>
    <row r="6685" spans="43:43" x14ac:dyDescent="0.25">
      <c r="AQ6685" s="6"/>
    </row>
    <row r="6686" spans="43:43" x14ac:dyDescent="0.25">
      <c r="AQ6686" s="6"/>
    </row>
    <row r="6687" spans="43:43" x14ac:dyDescent="0.25">
      <c r="AQ6687" s="6"/>
    </row>
    <row r="6688" spans="43:43" x14ac:dyDescent="0.25">
      <c r="AQ6688" s="6"/>
    </row>
    <row r="6689" spans="43:43" x14ac:dyDescent="0.25">
      <c r="AQ6689" s="6"/>
    </row>
    <row r="6690" spans="43:43" x14ac:dyDescent="0.25">
      <c r="AQ6690" s="6"/>
    </row>
    <row r="6691" spans="43:43" x14ac:dyDescent="0.25">
      <c r="AQ6691" s="6"/>
    </row>
    <row r="6692" spans="43:43" x14ac:dyDescent="0.25">
      <c r="AQ6692" s="6"/>
    </row>
    <row r="6693" spans="43:43" x14ac:dyDescent="0.25">
      <c r="AQ6693" s="6"/>
    </row>
    <row r="6694" spans="43:43" x14ac:dyDescent="0.25">
      <c r="AQ6694" s="6"/>
    </row>
    <row r="6695" spans="43:43" x14ac:dyDescent="0.25">
      <c r="AQ6695" s="6"/>
    </row>
    <row r="6696" spans="43:43" x14ac:dyDescent="0.25">
      <c r="AQ6696" s="6"/>
    </row>
    <row r="6697" spans="43:43" x14ac:dyDescent="0.25">
      <c r="AQ6697" s="6"/>
    </row>
    <row r="6698" spans="43:43" x14ac:dyDescent="0.25">
      <c r="AQ6698" s="6"/>
    </row>
    <row r="6699" spans="43:43" x14ac:dyDescent="0.25">
      <c r="AQ6699" s="6"/>
    </row>
    <row r="6700" spans="43:43" x14ac:dyDescent="0.25">
      <c r="AQ6700" s="6"/>
    </row>
    <row r="6701" spans="43:43" x14ac:dyDescent="0.25">
      <c r="AQ6701" s="6"/>
    </row>
    <row r="6702" spans="43:43" x14ac:dyDescent="0.25">
      <c r="AQ6702" s="6"/>
    </row>
    <row r="6703" spans="43:43" x14ac:dyDescent="0.25">
      <c r="AQ6703" s="6"/>
    </row>
    <row r="6704" spans="43:43" x14ac:dyDescent="0.25">
      <c r="AQ6704" s="6"/>
    </row>
    <row r="6705" spans="43:43" x14ac:dyDescent="0.25">
      <c r="AQ6705" s="6"/>
    </row>
    <row r="6706" spans="43:43" x14ac:dyDescent="0.25">
      <c r="AQ6706" s="6"/>
    </row>
    <row r="6707" spans="43:43" x14ac:dyDescent="0.25">
      <c r="AQ6707" s="6"/>
    </row>
    <row r="6708" spans="43:43" x14ac:dyDescent="0.25">
      <c r="AQ6708" s="6"/>
    </row>
    <row r="6709" spans="43:43" x14ac:dyDescent="0.25">
      <c r="AQ6709" s="6"/>
    </row>
    <row r="6710" spans="43:43" x14ac:dyDescent="0.25">
      <c r="AQ6710" s="6"/>
    </row>
    <row r="6711" spans="43:43" x14ac:dyDescent="0.25">
      <c r="AQ6711" s="6"/>
    </row>
    <row r="6712" spans="43:43" x14ac:dyDescent="0.25">
      <c r="AQ6712" s="6"/>
    </row>
    <row r="6713" spans="43:43" x14ac:dyDescent="0.25">
      <c r="AQ6713" s="6"/>
    </row>
    <row r="6714" spans="43:43" x14ac:dyDescent="0.25">
      <c r="AQ6714" s="6"/>
    </row>
    <row r="6715" spans="43:43" x14ac:dyDescent="0.25">
      <c r="AQ6715" s="6"/>
    </row>
    <row r="6716" spans="43:43" x14ac:dyDescent="0.25">
      <c r="AQ6716" s="6"/>
    </row>
    <row r="6717" spans="43:43" x14ac:dyDescent="0.25">
      <c r="AQ6717" s="6"/>
    </row>
    <row r="6718" spans="43:43" x14ac:dyDescent="0.25">
      <c r="AQ6718" s="6"/>
    </row>
    <row r="6719" spans="43:43" x14ac:dyDescent="0.25">
      <c r="AQ6719" s="6"/>
    </row>
    <row r="6720" spans="43:43" x14ac:dyDescent="0.25">
      <c r="AQ6720" s="6"/>
    </row>
    <row r="6721" spans="43:43" x14ac:dyDescent="0.25">
      <c r="AQ6721" s="6"/>
    </row>
    <row r="6722" spans="43:43" x14ac:dyDescent="0.25">
      <c r="AQ6722" s="6"/>
    </row>
    <row r="6723" spans="43:43" x14ac:dyDescent="0.25">
      <c r="AQ6723" s="6"/>
    </row>
    <row r="6724" spans="43:43" x14ac:dyDescent="0.25">
      <c r="AQ6724" s="6"/>
    </row>
    <row r="6725" spans="43:43" x14ac:dyDescent="0.25">
      <c r="AQ6725" s="6"/>
    </row>
    <row r="6726" spans="43:43" x14ac:dyDescent="0.25">
      <c r="AQ6726" s="6"/>
    </row>
    <row r="6727" spans="43:43" x14ac:dyDescent="0.25">
      <c r="AQ6727" s="6"/>
    </row>
    <row r="6728" spans="43:43" x14ac:dyDescent="0.25">
      <c r="AQ6728" s="6"/>
    </row>
    <row r="6729" spans="43:43" x14ac:dyDescent="0.25">
      <c r="AQ6729" s="6"/>
    </row>
    <row r="6730" spans="43:43" x14ac:dyDescent="0.25">
      <c r="AQ6730" s="6"/>
    </row>
    <row r="6731" spans="43:43" x14ac:dyDescent="0.25">
      <c r="AQ6731" s="6"/>
    </row>
    <row r="6732" spans="43:43" x14ac:dyDescent="0.25">
      <c r="AQ6732" s="6"/>
    </row>
    <row r="6733" spans="43:43" x14ac:dyDescent="0.25">
      <c r="AQ6733" s="6"/>
    </row>
    <row r="6734" spans="43:43" x14ac:dyDescent="0.25">
      <c r="AQ6734" s="6"/>
    </row>
    <row r="6735" spans="43:43" x14ac:dyDescent="0.25">
      <c r="AQ6735" s="6"/>
    </row>
    <row r="6736" spans="43:43" x14ac:dyDescent="0.25">
      <c r="AQ6736" s="6"/>
    </row>
    <row r="6737" spans="43:43" x14ac:dyDescent="0.25">
      <c r="AQ6737" s="6"/>
    </row>
    <row r="6738" spans="43:43" x14ac:dyDescent="0.25">
      <c r="AQ6738" s="6"/>
    </row>
    <row r="6739" spans="43:43" x14ac:dyDescent="0.25">
      <c r="AQ6739" s="6"/>
    </row>
    <row r="6740" spans="43:43" x14ac:dyDescent="0.25">
      <c r="AQ6740" s="6"/>
    </row>
    <row r="6741" spans="43:43" x14ac:dyDescent="0.25">
      <c r="AQ6741" s="6"/>
    </row>
    <row r="6742" spans="43:43" x14ac:dyDescent="0.25">
      <c r="AQ6742" s="6"/>
    </row>
    <row r="6743" spans="43:43" x14ac:dyDescent="0.25">
      <c r="AQ6743" s="6"/>
    </row>
    <row r="6744" spans="43:43" x14ac:dyDescent="0.25">
      <c r="AQ6744" s="6"/>
    </row>
    <row r="6745" spans="43:43" x14ac:dyDescent="0.25">
      <c r="AQ6745" s="6"/>
    </row>
    <row r="6746" spans="43:43" x14ac:dyDescent="0.25">
      <c r="AQ6746" s="6"/>
    </row>
    <row r="6747" spans="43:43" x14ac:dyDescent="0.25">
      <c r="AQ6747" s="6"/>
    </row>
    <row r="6748" spans="43:43" x14ac:dyDescent="0.25">
      <c r="AQ6748" s="6"/>
    </row>
    <row r="6749" spans="43:43" x14ac:dyDescent="0.25">
      <c r="AQ6749" s="6"/>
    </row>
    <row r="6750" spans="43:43" x14ac:dyDescent="0.25">
      <c r="AQ6750" s="6"/>
    </row>
    <row r="6751" spans="43:43" x14ac:dyDescent="0.25">
      <c r="AQ6751" s="6"/>
    </row>
    <row r="6752" spans="43:43" x14ac:dyDescent="0.25">
      <c r="AQ6752" s="6"/>
    </row>
    <row r="6753" spans="43:43" x14ac:dyDescent="0.25">
      <c r="AQ6753" s="6"/>
    </row>
    <row r="6754" spans="43:43" x14ac:dyDescent="0.25">
      <c r="AQ6754" s="6"/>
    </row>
    <row r="6755" spans="43:43" x14ac:dyDescent="0.25">
      <c r="AQ6755" s="6"/>
    </row>
    <row r="6756" spans="43:43" x14ac:dyDescent="0.25">
      <c r="AQ6756" s="6"/>
    </row>
    <row r="6757" spans="43:43" x14ac:dyDescent="0.25">
      <c r="AQ6757" s="6"/>
    </row>
    <row r="6758" spans="43:43" x14ac:dyDescent="0.25">
      <c r="AQ6758" s="6"/>
    </row>
    <row r="6759" spans="43:43" x14ac:dyDescent="0.25">
      <c r="AQ6759" s="6"/>
    </row>
    <row r="6760" spans="43:43" x14ac:dyDescent="0.25">
      <c r="AQ6760" s="6"/>
    </row>
    <row r="6761" spans="43:43" x14ac:dyDescent="0.25">
      <c r="AQ6761" s="6"/>
    </row>
    <row r="6762" spans="43:43" x14ac:dyDescent="0.25">
      <c r="AQ6762" s="6"/>
    </row>
    <row r="6763" spans="43:43" x14ac:dyDescent="0.25">
      <c r="AQ6763" s="6"/>
    </row>
    <row r="6764" spans="43:43" x14ac:dyDescent="0.25">
      <c r="AQ6764" s="6"/>
    </row>
    <row r="6765" spans="43:43" x14ac:dyDescent="0.25">
      <c r="AQ6765" s="6"/>
    </row>
    <row r="6766" spans="43:43" x14ac:dyDescent="0.25">
      <c r="AQ6766" s="6"/>
    </row>
    <row r="6767" spans="43:43" x14ac:dyDescent="0.25">
      <c r="AQ6767" s="6"/>
    </row>
    <row r="6768" spans="43:43" x14ac:dyDescent="0.25">
      <c r="AQ6768" s="6"/>
    </row>
    <row r="6769" spans="43:43" x14ac:dyDescent="0.25">
      <c r="AQ6769" s="6"/>
    </row>
    <row r="6770" spans="43:43" x14ac:dyDescent="0.25">
      <c r="AQ6770" s="6"/>
    </row>
    <row r="6771" spans="43:43" x14ac:dyDescent="0.25">
      <c r="AQ6771" s="6"/>
    </row>
    <row r="6772" spans="43:43" x14ac:dyDescent="0.25">
      <c r="AQ6772" s="6"/>
    </row>
    <row r="6773" spans="43:43" x14ac:dyDescent="0.25">
      <c r="AQ6773" s="6"/>
    </row>
    <row r="6774" spans="43:43" x14ac:dyDescent="0.25">
      <c r="AQ6774" s="6"/>
    </row>
    <row r="6775" spans="43:43" x14ac:dyDescent="0.25">
      <c r="AQ6775" s="6"/>
    </row>
    <row r="6776" spans="43:43" x14ac:dyDescent="0.25">
      <c r="AQ6776" s="6"/>
    </row>
    <row r="6777" spans="43:43" x14ac:dyDescent="0.25">
      <c r="AQ6777" s="6"/>
    </row>
    <row r="6778" spans="43:43" x14ac:dyDescent="0.25">
      <c r="AQ6778" s="6"/>
    </row>
    <row r="6779" spans="43:43" x14ac:dyDescent="0.25">
      <c r="AQ6779" s="6"/>
    </row>
    <row r="6780" spans="43:43" x14ac:dyDescent="0.25">
      <c r="AQ6780" s="6"/>
    </row>
    <row r="6781" spans="43:43" x14ac:dyDescent="0.25">
      <c r="AQ6781" s="6"/>
    </row>
    <row r="6782" spans="43:43" x14ac:dyDescent="0.25">
      <c r="AQ6782" s="6"/>
    </row>
    <row r="6783" spans="43:43" x14ac:dyDescent="0.25">
      <c r="AQ6783" s="6"/>
    </row>
    <row r="6784" spans="43:43" x14ac:dyDescent="0.25">
      <c r="AQ6784" s="6"/>
    </row>
    <row r="6785" spans="43:43" x14ac:dyDescent="0.25">
      <c r="AQ6785" s="6"/>
    </row>
    <row r="6786" spans="43:43" x14ac:dyDescent="0.25">
      <c r="AQ6786" s="6"/>
    </row>
    <row r="6787" spans="43:43" x14ac:dyDescent="0.25">
      <c r="AQ6787" s="6"/>
    </row>
    <row r="6788" spans="43:43" x14ac:dyDescent="0.25">
      <c r="AQ6788" s="6"/>
    </row>
    <row r="6789" spans="43:43" x14ac:dyDescent="0.25">
      <c r="AQ6789" s="6"/>
    </row>
    <row r="6790" spans="43:43" x14ac:dyDescent="0.25">
      <c r="AQ6790" s="6"/>
    </row>
    <row r="6791" spans="43:43" x14ac:dyDescent="0.25">
      <c r="AQ6791" s="6"/>
    </row>
    <row r="6792" spans="43:43" x14ac:dyDescent="0.25">
      <c r="AQ6792" s="6"/>
    </row>
    <row r="6793" spans="43:43" x14ac:dyDescent="0.25">
      <c r="AQ6793" s="6"/>
    </row>
    <row r="6794" spans="43:43" x14ac:dyDescent="0.25">
      <c r="AQ6794" s="6"/>
    </row>
    <row r="6795" spans="43:43" x14ac:dyDescent="0.25">
      <c r="AQ6795" s="6"/>
    </row>
    <row r="6796" spans="43:43" x14ac:dyDescent="0.25">
      <c r="AQ6796" s="6"/>
    </row>
    <row r="6797" spans="43:43" x14ac:dyDescent="0.25">
      <c r="AQ6797" s="6"/>
    </row>
    <row r="6798" spans="43:43" x14ac:dyDescent="0.25">
      <c r="AQ6798" s="6"/>
    </row>
    <row r="6799" spans="43:43" x14ac:dyDescent="0.25">
      <c r="AQ6799" s="6"/>
    </row>
    <row r="6800" spans="43:43" x14ac:dyDescent="0.25">
      <c r="AQ6800" s="6"/>
    </row>
    <row r="6801" spans="43:43" x14ac:dyDescent="0.25">
      <c r="AQ6801" s="6"/>
    </row>
    <row r="6802" spans="43:43" x14ac:dyDescent="0.25">
      <c r="AQ6802" s="6"/>
    </row>
    <row r="6803" spans="43:43" x14ac:dyDescent="0.25">
      <c r="AQ6803" s="6"/>
    </row>
    <row r="6804" spans="43:43" x14ac:dyDescent="0.25">
      <c r="AQ6804" s="6"/>
    </row>
    <row r="6805" spans="43:43" x14ac:dyDescent="0.25">
      <c r="AQ6805" s="6"/>
    </row>
    <row r="6806" spans="43:43" x14ac:dyDescent="0.25">
      <c r="AQ6806" s="6"/>
    </row>
    <row r="6807" spans="43:43" x14ac:dyDescent="0.25">
      <c r="AQ6807" s="6"/>
    </row>
    <row r="6808" spans="43:43" x14ac:dyDescent="0.25">
      <c r="AQ6808" s="6"/>
    </row>
    <row r="6809" spans="43:43" x14ac:dyDescent="0.25">
      <c r="AQ6809" s="6"/>
    </row>
    <row r="6810" spans="43:43" x14ac:dyDescent="0.25">
      <c r="AQ6810" s="6"/>
    </row>
    <row r="6811" spans="43:43" x14ac:dyDescent="0.25">
      <c r="AQ6811" s="6"/>
    </row>
    <row r="6812" spans="43:43" x14ac:dyDescent="0.25">
      <c r="AQ6812" s="6"/>
    </row>
    <row r="6813" spans="43:43" x14ac:dyDescent="0.25">
      <c r="AQ6813" s="6"/>
    </row>
    <row r="6814" spans="43:43" x14ac:dyDescent="0.25">
      <c r="AQ6814" s="6"/>
    </row>
    <row r="6815" spans="43:43" x14ac:dyDescent="0.25">
      <c r="AQ6815" s="6"/>
    </row>
    <row r="6816" spans="43:43" x14ac:dyDescent="0.25">
      <c r="AQ6816" s="6"/>
    </row>
    <row r="6817" spans="43:43" x14ac:dyDescent="0.25">
      <c r="AQ6817" s="6"/>
    </row>
    <row r="6818" spans="43:43" x14ac:dyDescent="0.25">
      <c r="AQ6818" s="6"/>
    </row>
    <row r="6819" spans="43:43" x14ac:dyDescent="0.25">
      <c r="AQ6819" s="6"/>
    </row>
    <row r="6820" spans="43:43" x14ac:dyDescent="0.25">
      <c r="AQ6820" s="6"/>
    </row>
    <row r="6821" spans="43:43" x14ac:dyDescent="0.25">
      <c r="AQ6821" s="6"/>
    </row>
    <row r="6822" spans="43:43" x14ac:dyDescent="0.25">
      <c r="AQ6822" s="6"/>
    </row>
    <row r="6823" spans="43:43" x14ac:dyDescent="0.25">
      <c r="AQ6823" s="6"/>
    </row>
    <row r="6824" spans="43:43" x14ac:dyDescent="0.25">
      <c r="AQ6824" s="6"/>
    </row>
    <row r="6825" spans="43:43" x14ac:dyDescent="0.25">
      <c r="AQ6825" s="6"/>
    </row>
    <row r="6826" spans="43:43" x14ac:dyDescent="0.25">
      <c r="AQ6826" s="6"/>
    </row>
    <row r="6827" spans="43:43" x14ac:dyDescent="0.25">
      <c r="AQ6827" s="6"/>
    </row>
    <row r="6828" spans="43:43" x14ac:dyDescent="0.25">
      <c r="AQ6828" s="6"/>
    </row>
    <row r="6829" spans="43:43" x14ac:dyDescent="0.25">
      <c r="AQ6829" s="6"/>
    </row>
    <row r="6830" spans="43:43" x14ac:dyDescent="0.25">
      <c r="AQ6830" s="6"/>
    </row>
    <row r="6831" spans="43:43" x14ac:dyDescent="0.25">
      <c r="AQ6831" s="6"/>
    </row>
    <row r="6832" spans="43:43" x14ac:dyDescent="0.25">
      <c r="AQ6832" s="6"/>
    </row>
    <row r="6833" spans="43:43" x14ac:dyDescent="0.25">
      <c r="AQ6833" s="6"/>
    </row>
    <row r="6834" spans="43:43" x14ac:dyDescent="0.25">
      <c r="AQ6834" s="6"/>
    </row>
    <row r="6835" spans="43:43" x14ac:dyDescent="0.25">
      <c r="AQ6835" s="6"/>
    </row>
    <row r="6836" spans="43:43" x14ac:dyDescent="0.25">
      <c r="AQ6836" s="6"/>
    </row>
    <row r="6837" spans="43:43" x14ac:dyDescent="0.25">
      <c r="AQ6837" s="6"/>
    </row>
    <row r="6838" spans="43:43" x14ac:dyDescent="0.25">
      <c r="AQ6838" s="6"/>
    </row>
    <row r="6839" spans="43:43" x14ac:dyDescent="0.25">
      <c r="AQ6839" s="6"/>
    </row>
    <row r="6840" spans="43:43" x14ac:dyDescent="0.25">
      <c r="AQ6840" s="6"/>
    </row>
    <row r="6841" spans="43:43" x14ac:dyDescent="0.25">
      <c r="AQ6841" s="6"/>
    </row>
    <row r="6842" spans="43:43" x14ac:dyDescent="0.25">
      <c r="AQ6842" s="6"/>
    </row>
    <row r="6843" spans="43:43" x14ac:dyDescent="0.25">
      <c r="AQ6843" s="6"/>
    </row>
    <row r="6844" spans="43:43" x14ac:dyDescent="0.25">
      <c r="AQ6844" s="6"/>
    </row>
    <row r="6845" spans="43:43" x14ac:dyDescent="0.25">
      <c r="AQ6845" s="6"/>
    </row>
    <row r="6846" spans="43:43" x14ac:dyDescent="0.25">
      <c r="AQ6846" s="6"/>
    </row>
    <row r="6847" spans="43:43" x14ac:dyDescent="0.25">
      <c r="AQ6847" s="6"/>
    </row>
    <row r="6848" spans="43:43" x14ac:dyDescent="0.25">
      <c r="AQ6848" s="6"/>
    </row>
    <row r="6849" spans="43:43" x14ac:dyDescent="0.25">
      <c r="AQ6849" s="6"/>
    </row>
    <row r="6850" spans="43:43" x14ac:dyDescent="0.25">
      <c r="AQ6850" s="6"/>
    </row>
    <row r="6851" spans="43:43" x14ac:dyDescent="0.25">
      <c r="AQ6851" s="6"/>
    </row>
    <row r="6852" spans="43:43" x14ac:dyDescent="0.25">
      <c r="AQ6852" s="6"/>
    </row>
    <row r="6853" spans="43:43" x14ac:dyDescent="0.25">
      <c r="AQ6853" s="6"/>
    </row>
    <row r="6854" spans="43:43" x14ac:dyDescent="0.25">
      <c r="AQ6854" s="6"/>
    </row>
    <row r="6855" spans="43:43" x14ac:dyDescent="0.25">
      <c r="AQ6855" s="6"/>
    </row>
    <row r="6856" spans="43:43" x14ac:dyDescent="0.25">
      <c r="AQ6856" s="6"/>
    </row>
    <row r="6857" spans="43:43" x14ac:dyDescent="0.25">
      <c r="AQ6857" s="6"/>
    </row>
    <row r="6858" spans="43:43" x14ac:dyDescent="0.25">
      <c r="AQ6858" s="6"/>
    </row>
    <row r="6859" spans="43:43" x14ac:dyDescent="0.25">
      <c r="AQ6859" s="6"/>
    </row>
    <row r="6860" spans="43:43" x14ac:dyDescent="0.25">
      <c r="AQ6860" s="6"/>
    </row>
    <row r="6861" spans="43:43" x14ac:dyDescent="0.25">
      <c r="AQ6861" s="6"/>
    </row>
    <row r="6862" spans="43:43" x14ac:dyDescent="0.25">
      <c r="AQ6862" s="6"/>
    </row>
    <row r="6863" spans="43:43" x14ac:dyDescent="0.25">
      <c r="AQ6863" s="6"/>
    </row>
    <row r="6864" spans="43:43" x14ac:dyDescent="0.25">
      <c r="AQ6864" s="6"/>
    </row>
    <row r="6865" spans="43:43" x14ac:dyDescent="0.25">
      <c r="AQ6865" s="6"/>
    </row>
    <row r="6866" spans="43:43" x14ac:dyDescent="0.25">
      <c r="AQ6866" s="6"/>
    </row>
    <row r="6867" spans="43:43" x14ac:dyDescent="0.25">
      <c r="AQ6867" s="6"/>
    </row>
    <row r="6868" spans="43:43" x14ac:dyDescent="0.25">
      <c r="AQ6868" s="6"/>
    </row>
    <row r="6869" spans="43:43" x14ac:dyDescent="0.25">
      <c r="AQ6869" s="6"/>
    </row>
    <row r="6870" spans="43:43" x14ac:dyDescent="0.25">
      <c r="AQ6870" s="6"/>
    </row>
    <row r="6871" spans="43:43" x14ac:dyDescent="0.25">
      <c r="AQ6871" s="6"/>
    </row>
    <row r="6872" spans="43:43" x14ac:dyDescent="0.25">
      <c r="AQ6872" s="6"/>
    </row>
    <row r="6873" spans="43:43" x14ac:dyDescent="0.25">
      <c r="AQ6873" s="6"/>
    </row>
    <row r="6874" spans="43:43" x14ac:dyDescent="0.25">
      <c r="AQ6874" s="6"/>
    </row>
    <row r="6875" spans="43:43" x14ac:dyDescent="0.25">
      <c r="AQ6875" s="6"/>
    </row>
    <row r="6876" spans="43:43" x14ac:dyDescent="0.25">
      <c r="AQ6876" s="6"/>
    </row>
    <row r="6877" spans="43:43" x14ac:dyDescent="0.25">
      <c r="AQ6877" s="6"/>
    </row>
    <row r="6878" spans="43:43" x14ac:dyDescent="0.25">
      <c r="AQ6878" s="6"/>
    </row>
    <row r="6879" spans="43:43" x14ac:dyDescent="0.25">
      <c r="AQ6879" s="6"/>
    </row>
    <row r="6880" spans="43:43" x14ac:dyDescent="0.25">
      <c r="AQ6880" s="6"/>
    </row>
    <row r="6881" spans="43:43" x14ac:dyDescent="0.25">
      <c r="AQ6881" s="6"/>
    </row>
    <row r="6882" spans="43:43" x14ac:dyDescent="0.25">
      <c r="AQ6882" s="6"/>
    </row>
    <row r="6883" spans="43:43" x14ac:dyDescent="0.25">
      <c r="AQ6883" s="6"/>
    </row>
    <row r="6884" spans="43:43" x14ac:dyDescent="0.25">
      <c r="AQ6884" s="6"/>
    </row>
    <row r="6885" spans="43:43" x14ac:dyDescent="0.25">
      <c r="AQ6885" s="6"/>
    </row>
    <row r="6886" spans="43:43" x14ac:dyDescent="0.25">
      <c r="AQ6886" s="6"/>
    </row>
    <row r="6887" spans="43:43" x14ac:dyDescent="0.25">
      <c r="AQ6887" s="6"/>
    </row>
    <row r="6888" spans="43:43" x14ac:dyDescent="0.25">
      <c r="AQ6888" s="6"/>
    </row>
    <row r="6889" spans="43:43" x14ac:dyDescent="0.25">
      <c r="AQ6889" s="6"/>
    </row>
    <row r="6890" spans="43:43" x14ac:dyDescent="0.25">
      <c r="AQ6890" s="6"/>
    </row>
    <row r="6891" spans="43:43" x14ac:dyDescent="0.25">
      <c r="AQ6891" s="6"/>
    </row>
    <row r="6892" spans="43:43" x14ac:dyDescent="0.25">
      <c r="AQ6892" s="6"/>
    </row>
    <row r="6893" spans="43:43" x14ac:dyDescent="0.25">
      <c r="AQ6893" s="6"/>
    </row>
    <row r="6894" spans="43:43" x14ac:dyDescent="0.25">
      <c r="AQ6894" s="6"/>
    </row>
    <row r="6895" spans="43:43" x14ac:dyDescent="0.25">
      <c r="AQ6895" s="6"/>
    </row>
    <row r="6896" spans="43:43" x14ac:dyDescent="0.25">
      <c r="AQ6896" s="6"/>
    </row>
    <row r="6897" spans="43:43" x14ac:dyDescent="0.25">
      <c r="AQ6897" s="6"/>
    </row>
    <row r="6898" spans="43:43" x14ac:dyDescent="0.25">
      <c r="AQ6898" s="6"/>
    </row>
    <row r="6899" spans="43:43" x14ac:dyDescent="0.25">
      <c r="AQ6899" s="6"/>
    </row>
    <row r="6900" spans="43:43" x14ac:dyDescent="0.25">
      <c r="AQ6900" s="6"/>
    </row>
    <row r="6901" spans="43:43" x14ac:dyDescent="0.25">
      <c r="AQ6901" s="6"/>
    </row>
    <row r="6902" spans="43:43" x14ac:dyDescent="0.25">
      <c r="AQ6902" s="6"/>
    </row>
    <row r="6903" spans="43:43" x14ac:dyDescent="0.25">
      <c r="AQ6903" s="6"/>
    </row>
    <row r="6904" spans="43:43" x14ac:dyDescent="0.25">
      <c r="AQ6904" s="6"/>
    </row>
    <row r="6905" spans="43:43" x14ac:dyDescent="0.25">
      <c r="AQ6905" s="6"/>
    </row>
    <row r="6906" spans="43:43" x14ac:dyDescent="0.25">
      <c r="AQ6906" s="6"/>
    </row>
    <row r="6907" spans="43:43" x14ac:dyDescent="0.25">
      <c r="AQ6907" s="6"/>
    </row>
    <row r="6908" spans="43:43" x14ac:dyDescent="0.25">
      <c r="AQ6908" s="6"/>
    </row>
    <row r="6909" spans="43:43" x14ac:dyDescent="0.25">
      <c r="AQ6909" s="6"/>
    </row>
    <row r="6910" spans="43:43" x14ac:dyDescent="0.25">
      <c r="AQ6910" s="6"/>
    </row>
    <row r="6911" spans="43:43" x14ac:dyDescent="0.25">
      <c r="AQ6911" s="6"/>
    </row>
    <row r="6912" spans="43:43" x14ac:dyDescent="0.25">
      <c r="AQ6912" s="6"/>
    </row>
    <row r="6913" spans="43:43" x14ac:dyDescent="0.25">
      <c r="AQ6913" s="6"/>
    </row>
    <row r="6914" spans="43:43" x14ac:dyDescent="0.25">
      <c r="AQ6914" s="6"/>
    </row>
    <row r="6915" spans="43:43" x14ac:dyDescent="0.25">
      <c r="AQ6915" s="6"/>
    </row>
    <row r="6916" spans="43:43" x14ac:dyDescent="0.25">
      <c r="AQ6916" s="6"/>
    </row>
    <row r="6917" spans="43:43" x14ac:dyDescent="0.25">
      <c r="AQ6917" s="6"/>
    </row>
    <row r="6918" spans="43:43" x14ac:dyDescent="0.25">
      <c r="AQ6918" s="6"/>
    </row>
    <row r="6919" spans="43:43" x14ac:dyDescent="0.25">
      <c r="AQ6919" s="6"/>
    </row>
    <row r="6920" spans="43:43" x14ac:dyDescent="0.25">
      <c r="AQ6920" s="6"/>
    </row>
    <row r="6921" spans="43:43" x14ac:dyDescent="0.25">
      <c r="AQ6921" s="6"/>
    </row>
    <row r="6922" spans="43:43" x14ac:dyDescent="0.25">
      <c r="AQ6922" s="6"/>
    </row>
    <row r="6923" spans="43:43" x14ac:dyDescent="0.25">
      <c r="AQ6923" s="6"/>
    </row>
    <row r="6924" spans="43:43" x14ac:dyDescent="0.25">
      <c r="AQ6924" s="6"/>
    </row>
    <row r="6925" spans="43:43" x14ac:dyDescent="0.25">
      <c r="AQ6925" s="6"/>
    </row>
    <row r="6926" spans="43:43" x14ac:dyDescent="0.25">
      <c r="AQ6926" s="6"/>
    </row>
    <row r="6927" spans="43:43" x14ac:dyDescent="0.25">
      <c r="AQ6927" s="6"/>
    </row>
    <row r="6928" spans="43:43" x14ac:dyDescent="0.25">
      <c r="AQ6928" s="6"/>
    </row>
    <row r="6929" spans="43:43" x14ac:dyDescent="0.25">
      <c r="AQ6929" s="6"/>
    </row>
    <row r="6930" spans="43:43" x14ac:dyDescent="0.25">
      <c r="AQ6930" s="6"/>
    </row>
    <row r="6931" spans="43:43" x14ac:dyDescent="0.25">
      <c r="AQ6931" s="6"/>
    </row>
    <row r="6932" spans="43:43" x14ac:dyDescent="0.25">
      <c r="AQ6932" s="6"/>
    </row>
    <row r="6933" spans="43:43" x14ac:dyDescent="0.25">
      <c r="AQ6933" s="6"/>
    </row>
    <row r="6934" spans="43:43" x14ac:dyDescent="0.25">
      <c r="AQ6934" s="6"/>
    </row>
    <row r="6935" spans="43:43" x14ac:dyDescent="0.25">
      <c r="AQ6935" s="6"/>
    </row>
    <row r="6936" spans="43:43" x14ac:dyDescent="0.25">
      <c r="AQ6936" s="6"/>
    </row>
    <row r="6937" spans="43:43" x14ac:dyDescent="0.25">
      <c r="AQ6937" s="6"/>
    </row>
    <row r="6938" spans="43:43" x14ac:dyDescent="0.25">
      <c r="AQ6938" s="6"/>
    </row>
    <row r="6939" spans="43:43" x14ac:dyDescent="0.25">
      <c r="AQ6939" s="6"/>
    </row>
    <row r="6940" spans="43:43" x14ac:dyDescent="0.25">
      <c r="AQ6940" s="6"/>
    </row>
    <row r="6941" spans="43:43" x14ac:dyDescent="0.25">
      <c r="AQ6941" s="6"/>
    </row>
    <row r="6942" spans="43:43" x14ac:dyDescent="0.25">
      <c r="AQ6942" s="6"/>
    </row>
    <row r="6943" spans="43:43" x14ac:dyDescent="0.25">
      <c r="AQ6943" s="6"/>
    </row>
    <row r="6944" spans="43:43" x14ac:dyDescent="0.25">
      <c r="AQ6944" s="6"/>
    </row>
    <row r="6945" spans="43:43" x14ac:dyDescent="0.25">
      <c r="AQ6945" s="6"/>
    </row>
    <row r="6946" spans="43:43" x14ac:dyDescent="0.25">
      <c r="AQ6946" s="6"/>
    </row>
    <row r="6947" spans="43:43" x14ac:dyDescent="0.25">
      <c r="AQ6947" s="6"/>
    </row>
    <row r="6948" spans="43:43" x14ac:dyDescent="0.25">
      <c r="AQ6948" s="6"/>
    </row>
    <row r="6949" spans="43:43" x14ac:dyDescent="0.25">
      <c r="AQ6949" s="6"/>
    </row>
    <row r="6950" spans="43:43" x14ac:dyDescent="0.25">
      <c r="AQ6950" s="6"/>
    </row>
    <row r="6951" spans="43:43" x14ac:dyDescent="0.25">
      <c r="AQ6951" s="6"/>
    </row>
    <row r="6952" spans="43:43" x14ac:dyDescent="0.25">
      <c r="AQ6952" s="6"/>
    </row>
    <row r="6953" spans="43:43" x14ac:dyDescent="0.25">
      <c r="AQ6953" s="6"/>
    </row>
    <row r="6954" spans="43:43" x14ac:dyDescent="0.25">
      <c r="AQ6954" s="6"/>
    </row>
    <row r="6955" spans="43:43" x14ac:dyDescent="0.25">
      <c r="AQ6955" s="6"/>
    </row>
    <row r="6956" spans="43:43" x14ac:dyDescent="0.25">
      <c r="AQ6956" s="6"/>
    </row>
    <row r="6957" spans="43:43" x14ac:dyDescent="0.25">
      <c r="AQ6957" s="6"/>
    </row>
    <row r="6958" spans="43:43" x14ac:dyDescent="0.25">
      <c r="AQ6958" s="6"/>
    </row>
    <row r="6959" spans="43:43" x14ac:dyDescent="0.25">
      <c r="AQ6959" s="6"/>
    </row>
    <row r="6960" spans="43:43" x14ac:dyDescent="0.25">
      <c r="AQ6960" s="6"/>
    </row>
    <row r="6961" spans="43:43" x14ac:dyDescent="0.25">
      <c r="AQ6961" s="6"/>
    </row>
    <row r="6962" spans="43:43" x14ac:dyDescent="0.25">
      <c r="AQ6962" s="6"/>
    </row>
    <row r="6963" spans="43:43" x14ac:dyDescent="0.25">
      <c r="AQ6963" s="6"/>
    </row>
    <row r="6964" spans="43:43" x14ac:dyDescent="0.25">
      <c r="AQ6964" s="6"/>
    </row>
    <row r="6965" spans="43:43" x14ac:dyDescent="0.25">
      <c r="AQ6965" s="6"/>
    </row>
    <row r="6966" spans="43:43" x14ac:dyDescent="0.25">
      <c r="AQ6966" s="6"/>
    </row>
    <row r="6967" spans="43:43" x14ac:dyDescent="0.25">
      <c r="AQ6967" s="6"/>
    </row>
    <row r="6968" spans="43:43" x14ac:dyDescent="0.25">
      <c r="AQ6968" s="6"/>
    </row>
    <row r="6969" spans="43:43" x14ac:dyDescent="0.25">
      <c r="AQ6969" s="6"/>
    </row>
    <row r="6970" spans="43:43" x14ac:dyDescent="0.25">
      <c r="AQ6970" s="6"/>
    </row>
    <row r="6971" spans="43:43" x14ac:dyDescent="0.25">
      <c r="AQ6971" s="6"/>
    </row>
    <row r="6972" spans="43:43" x14ac:dyDescent="0.25">
      <c r="AQ6972" s="6"/>
    </row>
    <row r="6973" spans="43:43" x14ac:dyDescent="0.25">
      <c r="AQ6973" s="6"/>
    </row>
    <row r="6974" spans="43:43" x14ac:dyDescent="0.25">
      <c r="AQ6974" s="6"/>
    </row>
    <row r="6975" spans="43:43" x14ac:dyDescent="0.25">
      <c r="AQ6975" s="6"/>
    </row>
    <row r="6976" spans="43:43" x14ac:dyDescent="0.25">
      <c r="AQ6976" s="6"/>
    </row>
    <row r="6977" spans="43:43" x14ac:dyDescent="0.25">
      <c r="AQ6977" s="6"/>
    </row>
    <row r="6978" spans="43:43" x14ac:dyDescent="0.25">
      <c r="AQ6978" s="6"/>
    </row>
    <row r="6979" spans="43:43" x14ac:dyDescent="0.25">
      <c r="AQ6979" s="6"/>
    </row>
    <row r="6980" spans="43:43" x14ac:dyDescent="0.25">
      <c r="AQ6980" s="6"/>
    </row>
    <row r="6981" spans="43:43" x14ac:dyDescent="0.25">
      <c r="AQ6981" s="6"/>
    </row>
    <row r="6982" spans="43:43" x14ac:dyDescent="0.25">
      <c r="AQ6982" s="6"/>
    </row>
    <row r="6983" spans="43:43" x14ac:dyDescent="0.25">
      <c r="AQ6983" s="6"/>
    </row>
    <row r="6984" spans="43:43" x14ac:dyDescent="0.25">
      <c r="AQ6984" s="6"/>
    </row>
    <row r="6985" spans="43:43" x14ac:dyDescent="0.25">
      <c r="AQ6985" s="6"/>
    </row>
    <row r="6986" spans="43:43" x14ac:dyDescent="0.25">
      <c r="AQ6986" s="6"/>
    </row>
    <row r="6987" spans="43:43" x14ac:dyDescent="0.25">
      <c r="AQ6987" s="6"/>
    </row>
    <row r="6988" spans="43:43" x14ac:dyDescent="0.25">
      <c r="AQ6988" s="6"/>
    </row>
    <row r="6989" spans="43:43" x14ac:dyDescent="0.25">
      <c r="AQ6989" s="6"/>
    </row>
    <row r="6990" spans="43:43" x14ac:dyDescent="0.25">
      <c r="AQ6990" s="6"/>
    </row>
    <row r="6991" spans="43:43" x14ac:dyDescent="0.25">
      <c r="AQ6991" s="6"/>
    </row>
    <row r="6992" spans="43:43" x14ac:dyDescent="0.25">
      <c r="AQ6992" s="6"/>
    </row>
    <row r="6993" spans="43:43" x14ac:dyDescent="0.25">
      <c r="AQ6993" s="6"/>
    </row>
    <row r="6994" spans="43:43" x14ac:dyDescent="0.25">
      <c r="AQ6994" s="6"/>
    </row>
    <row r="6995" spans="43:43" x14ac:dyDescent="0.25">
      <c r="AQ6995" s="6"/>
    </row>
    <row r="6996" spans="43:43" x14ac:dyDescent="0.25">
      <c r="AQ6996" s="6"/>
    </row>
    <row r="6997" spans="43:43" x14ac:dyDescent="0.25">
      <c r="AQ6997" s="6"/>
    </row>
    <row r="6998" spans="43:43" x14ac:dyDescent="0.25">
      <c r="AQ6998" s="6"/>
    </row>
    <row r="6999" spans="43:43" x14ac:dyDescent="0.25">
      <c r="AQ6999" s="6"/>
    </row>
    <row r="7000" spans="43:43" x14ac:dyDescent="0.25">
      <c r="AQ7000" s="6"/>
    </row>
    <row r="7001" spans="43:43" x14ac:dyDescent="0.25">
      <c r="AQ7001" s="6"/>
    </row>
    <row r="7002" spans="43:43" x14ac:dyDescent="0.25">
      <c r="AQ7002" s="6"/>
    </row>
    <row r="7003" spans="43:43" x14ac:dyDescent="0.25">
      <c r="AQ7003" s="6"/>
    </row>
    <row r="7004" spans="43:43" x14ac:dyDescent="0.25">
      <c r="AQ7004" s="6"/>
    </row>
    <row r="7005" spans="43:43" x14ac:dyDescent="0.25">
      <c r="AQ7005" s="6"/>
    </row>
    <row r="7006" spans="43:43" x14ac:dyDescent="0.25">
      <c r="AQ7006" s="6"/>
    </row>
    <row r="7007" spans="43:43" x14ac:dyDescent="0.25">
      <c r="AQ7007" s="6"/>
    </row>
    <row r="7008" spans="43:43" x14ac:dyDescent="0.25">
      <c r="AQ7008" s="6"/>
    </row>
    <row r="7009" spans="43:43" x14ac:dyDescent="0.25">
      <c r="AQ7009" s="6"/>
    </row>
    <row r="7010" spans="43:43" x14ac:dyDescent="0.25">
      <c r="AQ7010" s="6"/>
    </row>
    <row r="7011" spans="43:43" x14ac:dyDescent="0.25">
      <c r="AQ7011" s="6"/>
    </row>
    <row r="7012" spans="43:43" x14ac:dyDescent="0.25">
      <c r="AQ7012" s="6"/>
    </row>
    <row r="7013" spans="43:43" x14ac:dyDescent="0.25">
      <c r="AQ7013" s="6"/>
    </row>
    <row r="7014" spans="43:43" x14ac:dyDescent="0.25">
      <c r="AQ7014" s="6"/>
    </row>
    <row r="7015" spans="43:43" x14ac:dyDescent="0.25">
      <c r="AQ7015" s="6"/>
    </row>
    <row r="7016" spans="43:43" x14ac:dyDescent="0.25">
      <c r="AQ7016" s="6"/>
    </row>
    <row r="7017" spans="43:43" x14ac:dyDescent="0.25">
      <c r="AQ7017" s="6"/>
    </row>
    <row r="7018" spans="43:43" x14ac:dyDescent="0.25">
      <c r="AQ7018" s="6"/>
    </row>
    <row r="7019" spans="43:43" x14ac:dyDescent="0.25">
      <c r="AQ7019" s="6"/>
    </row>
    <row r="7020" spans="43:43" x14ac:dyDescent="0.25">
      <c r="AQ7020" s="6"/>
    </row>
    <row r="7021" spans="43:43" x14ac:dyDescent="0.25">
      <c r="AQ7021" s="6"/>
    </row>
    <row r="7022" spans="43:43" x14ac:dyDescent="0.25">
      <c r="AQ7022" s="6"/>
    </row>
    <row r="7023" spans="43:43" x14ac:dyDescent="0.25">
      <c r="AQ7023" s="6"/>
    </row>
    <row r="7024" spans="43:43" x14ac:dyDescent="0.25">
      <c r="AQ7024" s="6"/>
    </row>
    <row r="7025" spans="43:43" x14ac:dyDescent="0.25">
      <c r="AQ7025" s="6"/>
    </row>
    <row r="7026" spans="43:43" x14ac:dyDescent="0.25">
      <c r="AQ7026" s="6"/>
    </row>
    <row r="7027" spans="43:43" x14ac:dyDescent="0.25">
      <c r="AQ7027" s="6"/>
    </row>
    <row r="7028" spans="43:43" x14ac:dyDescent="0.25">
      <c r="AQ7028" s="6"/>
    </row>
    <row r="7029" spans="43:43" x14ac:dyDescent="0.25">
      <c r="AQ7029" s="6"/>
    </row>
    <row r="7030" spans="43:43" x14ac:dyDescent="0.25">
      <c r="AQ7030" s="6"/>
    </row>
    <row r="7031" spans="43:43" x14ac:dyDescent="0.25">
      <c r="AQ7031" s="6"/>
    </row>
    <row r="7032" spans="43:43" x14ac:dyDescent="0.25">
      <c r="AQ7032" s="6"/>
    </row>
    <row r="7033" spans="43:43" x14ac:dyDescent="0.25">
      <c r="AQ7033" s="6"/>
    </row>
    <row r="7034" spans="43:43" x14ac:dyDescent="0.25">
      <c r="AQ7034" s="6"/>
    </row>
    <row r="7035" spans="43:43" x14ac:dyDescent="0.25">
      <c r="AQ7035" s="6"/>
    </row>
    <row r="7036" spans="43:43" x14ac:dyDescent="0.25">
      <c r="AQ7036" s="6"/>
    </row>
    <row r="7037" spans="43:43" x14ac:dyDescent="0.25">
      <c r="AQ7037" s="6"/>
    </row>
    <row r="7038" spans="43:43" x14ac:dyDescent="0.25">
      <c r="AQ7038" s="6"/>
    </row>
    <row r="7039" spans="43:43" x14ac:dyDescent="0.25">
      <c r="AQ7039" s="6"/>
    </row>
    <row r="7040" spans="43:43" x14ac:dyDescent="0.25">
      <c r="AQ7040" s="6"/>
    </row>
    <row r="7041" spans="43:43" x14ac:dyDescent="0.25">
      <c r="AQ7041" s="6"/>
    </row>
    <row r="7042" spans="43:43" x14ac:dyDescent="0.25">
      <c r="AQ7042" s="6"/>
    </row>
    <row r="7043" spans="43:43" x14ac:dyDescent="0.25">
      <c r="AQ7043" s="6"/>
    </row>
    <row r="7044" spans="43:43" x14ac:dyDescent="0.25">
      <c r="AQ7044" s="6"/>
    </row>
    <row r="7045" spans="43:43" x14ac:dyDescent="0.25">
      <c r="AQ7045" s="6"/>
    </row>
    <row r="7046" spans="43:43" x14ac:dyDescent="0.25">
      <c r="AQ7046" s="6"/>
    </row>
    <row r="7047" spans="43:43" x14ac:dyDescent="0.25">
      <c r="AQ7047" s="6"/>
    </row>
    <row r="7048" spans="43:43" x14ac:dyDescent="0.25">
      <c r="AQ7048" s="6"/>
    </row>
    <row r="7049" spans="43:43" x14ac:dyDescent="0.25">
      <c r="AQ7049" s="6"/>
    </row>
    <row r="7050" spans="43:43" x14ac:dyDescent="0.25">
      <c r="AQ7050" s="6"/>
    </row>
    <row r="7051" spans="43:43" x14ac:dyDescent="0.25">
      <c r="AQ7051" s="6"/>
    </row>
    <row r="7052" spans="43:43" x14ac:dyDescent="0.25">
      <c r="AQ7052" s="6"/>
    </row>
    <row r="7053" spans="43:43" x14ac:dyDescent="0.25">
      <c r="AQ7053" s="6"/>
    </row>
    <row r="7054" spans="43:43" x14ac:dyDescent="0.25">
      <c r="AQ7054" s="6"/>
    </row>
    <row r="7055" spans="43:43" x14ac:dyDescent="0.25">
      <c r="AQ7055" s="6"/>
    </row>
    <row r="7056" spans="43:43" x14ac:dyDescent="0.25">
      <c r="AQ7056" s="6"/>
    </row>
    <row r="7057" spans="43:43" x14ac:dyDescent="0.25">
      <c r="AQ7057" s="6"/>
    </row>
    <row r="7058" spans="43:43" x14ac:dyDescent="0.25">
      <c r="AQ7058" s="6"/>
    </row>
    <row r="7059" spans="43:43" x14ac:dyDescent="0.25">
      <c r="AQ7059" s="6"/>
    </row>
    <row r="7060" spans="43:43" x14ac:dyDescent="0.25">
      <c r="AQ7060" s="6"/>
    </row>
    <row r="7061" spans="43:43" x14ac:dyDescent="0.25">
      <c r="AQ7061" s="6"/>
    </row>
    <row r="7062" spans="43:43" x14ac:dyDescent="0.25">
      <c r="AQ7062" s="6"/>
    </row>
    <row r="7063" spans="43:43" x14ac:dyDescent="0.25">
      <c r="AQ7063" s="6"/>
    </row>
    <row r="7064" spans="43:43" x14ac:dyDescent="0.25">
      <c r="AQ7064" s="6"/>
    </row>
    <row r="7065" spans="43:43" x14ac:dyDescent="0.25">
      <c r="AQ7065" s="6"/>
    </row>
    <row r="7066" spans="43:43" x14ac:dyDescent="0.25">
      <c r="AQ7066" s="6"/>
    </row>
    <row r="7067" spans="43:43" x14ac:dyDescent="0.25">
      <c r="AQ7067" s="6"/>
    </row>
    <row r="7068" spans="43:43" x14ac:dyDescent="0.25">
      <c r="AQ7068" s="6"/>
    </row>
    <row r="7069" spans="43:43" x14ac:dyDescent="0.25">
      <c r="AQ7069" s="6"/>
    </row>
    <row r="7070" spans="43:43" x14ac:dyDescent="0.25">
      <c r="AQ7070" s="6"/>
    </row>
    <row r="7071" spans="43:43" x14ac:dyDescent="0.25">
      <c r="AQ7071" s="6"/>
    </row>
    <row r="7072" spans="43:43" x14ac:dyDescent="0.25">
      <c r="AQ7072" s="6"/>
    </row>
    <row r="7073" spans="43:43" x14ac:dyDescent="0.25">
      <c r="AQ7073" s="6"/>
    </row>
    <row r="7074" spans="43:43" x14ac:dyDescent="0.25">
      <c r="AQ7074" s="6"/>
    </row>
    <row r="7075" spans="43:43" x14ac:dyDescent="0.25">
      <c r="AQ7075" s="6"/>
    </row>
    <row r="7076" spans="43:43" x14ac:dyDescent="0.25">
      <c r="AQ7076" s="6"/>
    </row>
    <row r="7077" spans="43:43" x14ac:dyDescent="0.25">
      <c r="AQ7077" s="6"/>
    </row>
    <row r="7078" spans="43:43" x14ac:dyDescent="0.25">
      <c r="AQ7078" s="6"/>
    </row>
    <row r="7079" spans="43:43" x14ac:dyDescent="0.25">
      <c r="AQ7079" s="6"/>
    </row>
    <row r="7080" spans="43:43" x14ac:dyDescent="0.25">
      <c r="AQ7080" s="6"/>
    </row>
    <row r="7081" spans="43:43" x14ac:dyDescent="0.25">
      <c r="AQ7081" s="6"/>
    </row>
    <row r="7082" spans="43:43" x14ac:dyDescent="0.25">
      <c r="AQ7082" s="6"/>
    </row>
    <row r="7083" spans="43:43" x14ac:dyDescent="0.25">
      <c r="AQ7083" s="6"/>
    </row>
    <row r="7084" spans="43:43" x14ac:dyDescent="0.25">
      <c r="AQ7084" s="6"/>
    </row>
    <row r="7085" spans="43:43" x14ac:dyDescent="0.25">
      <c r="AQ7085" s="6"/>
    </row>
    <row r="7086" spans="43:43" x14ac:dyDescent="0.25">
      <c r="AQ7086" s="6"/>
    </row>
    <row r="7087" spans="43:43" x14ac:dyDescent="0.25">
      <c r="AQ7087" s="6"/>
    </row>
    <row r="7088" spans="43:43" x14ac:dyDescent="0.25">
      <c r="AQ7088" s="6"/>
    </row>
    <row r="7089" spans="43:43" x14ac:dyDescent="0.25">
      <c r="AQ7089" s="6"/>
    </row>
    <row r="7090" spans="43:43" x14ac:dyDescent="0.25">
      <c r="AQ7090" s="6"/>
    </row>
    <row r="7091" spans="43:43" x14ac:dyDescent="0.25">
      <c r="AQ7091" s="6"/>
    </row>
    <row r="7092" spans="43:43" x14ac:dyDescent="0.25">
      <c r="AQ7092" s="6"/>
    </row>
    <row r="7093" spans="43:43" x14ac:dyDescent="0.25">
      <c r="AQ7093" s="6"/>
    </row>
    <row r="7094" spans="43:43" x14ac:dyDescent="0.25">
      <c r="AQ7094" s="6"/>
    </row>
    <row r="7095" spans="43:43" x14ac:dyDescent="0.25">
      <c r="AQ7095" s="6"/>
    </row>
    <row r="7096" spans="43:43" x14ac:dyDescent="0.25">
      <c r="AQ7096" s="6"/>
    </row>
    <row r="7097" spans="43:43" x14ac:dyDescent="0.25">
      <c r="AQ7097" s="6"/>
    </row>
    <row r="7098" spans="43:43" x14ac:dyDescent="0.25">
      <c r="AQ7098" s="6"/>
    </row>
    <row r="7099" spans="43:43" x14ac:dyDescent="0.25">
      <c r="AQ7099" s="6"/>
    </row>
    <row r="7100" spans="43:43" x14ac:dyDescent="0.25">
      <c r="AQ7100" s="6"/>
    </row>
    <row r="7101" spans="43:43" x14ac:dyDescent="0.25">
      <c r="AQ7101" s="6"/>
    </row>
    <row r="7102" spans="43:43" x14ac:dyDescent="0.25">
      <c r="AQ7102" s="6"/>
    </row>
    <row r="7103" spans="43:43" x14ac:dyDescent="0.25">
      <c r="AQ7103" s="6"/>
    </row>
    <row r="7104" spans="43:43" x14ac:dyDescent="0.25">
      <c r="AQ7104" s="6"/>
    </row>
    <row r="7105" spans="43:43" x14ac:dyDescent="0.25">
      <c r="AQ7105" s="6"/>
    </row>
    <row r="7106" spans="43:43" x14ac:dyDescent="0.25">
      <c r="AQ7106" s="6"/>
    </row>
    <row r="7107" spans="43:43" x14ac:dyDescent="0.25">
      <c r="AQ7107" s="6"/>
    </row>
    <row r="7108" spans="43:43" x14ac:dyDescent="0.25">
      <c r="AQ7108" s="6"/>
    </row>
    <row r="7109" spans="43:43" x14ac:dyDescent="0.25">
      <c r="AQ7109" s="6"/>
    </row>
    <row r="7110" spans="43:43" x14ac:dyDescent="0.25">
      <c r="AQ7110" s="6"/>
    </row>
    <row r="7111" spans="43:43" x14ac:dyDescent="0.25">
      <c r="AQ7111" s="6"/>
    </row>
    <row r="7112" spans="43:43" x14ac:dyDescent="0.25">
      <c r="AQ7112" s="6"/>
    </row>
    <row r="7113" spans="43:43" x14ac:dyDescent="0.25">
      <c r="AQ7113" s="6"/>
    </row>
    <row r="7114" spans="43:43" x14ac:dyDescent="0.25">
      <c r="AQ7114" s="6"/>
    </row>
    <row r="7115" spans="43:43" x14ac:dyDescent="0.25">
      <c r="AQ7115" s="6"/>
    </row>
    <row r="7116" spans="43:43" x14ac:dyDescent="0.25">
      <c r="AQ7116" s="6"/>
    </row>
    <row r="7117" spans="43:43" x14ac:dyDescent="0.25">
      <c r="AQ7117" s="6"/>
    </row>
    <row r="7118" spans="43:43" x14ac:dyDescent="0.25">
      <c r="AQ7118" s="6"/>
    </row>
    <row r="7119" spans="43:43" x14ac:dyDescent="0.25">
      <c r="AQ7119" s="6"/>
    </row>
    <row r="7120" spans="43:43" x14ac:dyDescent="0.25">
      <c r="AQ7120" s="6"/>
    </row>
    <row r="7121" spans="43:43" x14ac:dyDescent="0.25">
      <c r="AQ7121" s="6"/>
    </row>
    <row r="7122" spans="43:43" x14ac:dyDescent="0.25">
      <c r="AQ7122" s="6"/>
    </row>
    <row r="7123" spans="43:43" x14ac:dyDescent="0.25">
      <c r="AQ7123" s="6"/>
    </row>
    <row r="7124" spans="43:43" x14ac:dyDescent="0.25">
      <c r="AQ7124" s="6"/>
    </row>
    <row r="7125" spans="43:43" x14ac:dyDescent="0.25">
      <c r="AQ7125" s="6"/>
    </row>
    <row r="7126" spans="43:43" x14ac:dyDescent="0.25">
      <c r="AQ7126" s="6"/>
    </row>
    <row r="7127" spans="43:43" x14ac:dyDescent="0.25">
      <c r="AQ7127" s="6"/>
    </row>
    <row r="7128" spans="43:43" x14ac:dyDescent="0.25">
      <c r="AQ7128" s="6"/>
    </row>
    <row r="7129" spans="43:43" x14ac:dyDescent="0.25">
      <c r="AQ7129" s="6"/>
    </row>
    <row r="7130" spans="43:43" x14ac:dyDescent="0.25">
      <c r="AQ7130" s="6"/>
    </row>
    <row r="7131" spans="43:43" x14ac:dyDescent="0.25">
      <c r="AQ7131" s="6"/>
    </row>
    <row r="7132" spans="43:43" x14ac:dyDescent="0.25">
      <c r="AQ7132" s="6"/>
    </row>
    <row r="7133" spans="43:43" x14ac:dyDescent="0.25">
      <c r="AQ7133" s="6"/>
    </row>
    <row r="7134" spans="43:43" x14ac:dyDescent="0.25">
      <c r="AQ7134" s="6"/>
    </row>
    <row r="7135" spans="43:43" x14ac:dyDescent="0.25">
      <c r="AQ7135" s="6"/>
    </row>
    <row r="7136" spans="43:43" x14ac:dyDescent="0.25">
      <c r="AQ7136" s="6"/>
    </row>
    <row r="7137" spans="43:43" x14ac:dyDescent="0.25">
      <c r="AQ7137" s="6"/>
    </row>
    <row r="7138" spans="43:43" x14ac:dyDescent="0.25">
      <c r="AQ7138" s="6"/>
    </row>
    <row r="7139" spans="43:43" x14ac:dyDescent="0.25">
      <c r="AQ7139" s="6"/>
    </row>
    <row r="7140" spans="43:43" x14ac:dyDescent="0.25">
      <c r="AQ7140" s="6"/>
    </row>
    <row r="7141" spans="43:43" x14ac:dyDescent="0.25">
      <c r="AQ7141" s="6"/>
    </row>
    <row r="7142" spans="43:43" x14ac:dyDescent="0.25">
      <c r="AQ7142" s="6"/>
    </row>
    <row r="7143" spans="43:43" x14ac:dyDescent="0.25">
      <c r="AQ7143" s="6"/>
    </row>
    <row r="7144" spans="43:43" x14ac:dyDescent="0.25">
      <c r="AQ7144" s="6"/>
    </row>
    <row r="7145" spans="43:43" x14ac:dyDescent="0.25">
      <c r="AQ7145" s="6"/>
    </row>
    <row r="7146" spans="43:43" x14ac:dyDescent="0.25">
      <c r="AQ7146" s="6"/>
    </row>
    <row r="7147" spans="43:43" x14ac:dyDescent="0.25">
      <c r="AQ7147" s="6"/>
    </row>
    <row r="7148" spans="43:43" x14ac:dyDescent="0.25">
      <c r="AQ7148" s="6"/>
    </row>
    <row r="7149" spans="43:43" x14ac:dyDescent="0.25">
      <c r="AQ7149" s="6"/>
    </row>
    <row r="7150" spans="43:43" x14ac:dyDescent="0.25">
      <c r="AQ7150" s="6"/>
    </row>
    <row r="7151" spans="43:43" x14ac:dyDescent="0.25">
      <c r="AQ7151" s="6"/>
    </row>
    <row r="7152" spans="43:43" x14ac:dyDescent="0.25">
      <c r="AQ7152" s="6"/>
    </row>
    <row r="7153" spans="43:43" x14ac:dyDescent="0.25">
      <c r="AQ7153" s="6"/>
    </row>
    <row r="7154" spans="43:43" x14ac:dyDescent="0.25">
      <c r="AQ7154" s="6"/>
    </row>
    <row r="7155" spans="43:43" x14ac:dyDescent="0.25">
      <c r="AQ7155" s="6"/>
    </row>
    <row r="7156" spans="43:43" x14ac:dyDescent="0.25">
      <c r="AQ7156" s="6"/>
    </row>
    <row r="7157" spans="43:43" x14ac:dyDescent="0.25">
      <c r="AQ7157" s="6"/>
    </row>
    <row r="7158" spans="43:43" x14ac:dyDescent="0.25">
      <c r="AQ7158" s="6"/>
    </row>
    <row r="7159" spans="43:43" x14ac:dyDescent="0.25">
      <c r="AQ7159" s="6"/>
    </row>
    <row r="7160" spans="43:43" x14ac:dyDescent="0.25">
      <c r="AQ7160" s="6"/>
    </row>
    <row r="7161" spans="43:43" x14ac:dyDescent="0.25">
      <c r="AQ7161" s="6"/>
    </row>
    <row r="7162" spans="43:43" x14ac:dyDescent="0.25">
      <c r="AQ7162" s="6"/>
    </row>
    <row r="7163" spans="43:43" x14ac:dyDescent="0.25">
      <c r="AQ7163" s="6"/>
    </row>
    <row r="7164" spans="43:43" x14ac:dyDescent="0.25">
      <c r="AQ7164" s="6"/>
    </row>
    <row r="7165" spans="43:43" x14ac:dyDescent="0.25">
      <c r="AQ7165" s="6"/>
    </row>
    <row r="7166" spans="43:43" x14ac:dyDescent="0.25">
      <c r="AQ7166" s="6"/>
    </row>
    <row r="7167" spans="43:43" x14ac:dyDescent="0.25">
      <c r="AQ7167" s="6"/>
    </row>
    <row r="7168" spans="43:43" x14ac:dyDescent="0.25">
      <c r="AQ7168" s="6"/>
    </row>
    <row r="7169" spans="43:43" x14ac:dyDescent="0.25">
      <c r="AQ7169" s="6"/>
    </row>
    <row r="7170" spans="43:43" x14ac:dyDescent="0.25">
      <c r="AQ7170" s="6"/>
    </row>
    <row r="7171" spans="43:43" x14ac:dyDescent="0.25">
      <c r="AQ7171" s="6"/>
    </row>
    <row r="7172" spans="43:43" x14ac:dyDescent="0.25">
      <c r="AQ7172" s="6"/>
    </row>
    <row r="7173" spans="43:43" x14ac:dyDescent="0.25">
      <c r="AQ7173" s="6"/>
    </row>
    <row r="7174" spans="43:43" x14ac:dyDescent="0.25">
      <c r="AQ7174" s="6"/>
    </row>
    <row r="7175" spans="43:43" x14ac:dyDescent="0.25">
      <c r="AQ7175" s="6"/>
    </row>
    <row r="7176" spans="43:43" x14ac:dyDescent="0.25">
      <c r="AQ7176" s="6"/>
    </row>
    <row r="7177" spans="43:43" x14ac:dyDescent="0.25">
      <c r="AQ7177" s="6"/>
    </row>
    <row r="7178" spans="43:43" x14ac:dyDescent="0.25">
      <c r="AQ7178" s="6"/>
    </row>
    <row r="7179" spans="43:43" x14ac:dyDescent="0.25">
      <c r="AQ7179" s="6"/>
    </row>
    <row r="7180" spans="43:43" x14ac:dyDescent="0.25">
      <c r="AQ7180" s="6"/>
    </row>
    <row r="7181" spans="43:43" x14ac:dyDescent="0.25">
      <c r="AQ7181" s="6"/>
    </row>
    <row r="7182" spans="43:43" x14ac:dyDescent="0.25">
      <c r="AQ7182" s="6"/>
    </row>
    <row r="7183" spans="43:43" x14ac:dyDescent="0.25">
      <c r="AQ7183" s="6"/>
    </row>
    <row r="7184" spans="43:43" x14ac:dyDescent="0.25">
      <c r="AQ7184" s="6"/>
    </row>
    <row r="7185" spans="43:43" x14ac:dyDescent="0.25">
      <c r="AQ7185" s="6"/>
    </row>
    <row r="7186" spans="43:43" x14ac:dyDescent="0.25">
      <c r="AQ7186" s="6"/>
    </row>
    <row r="7187" spans="43:43" x14ac:dyDescent="0.25">
      <c r="AQ7187" s="6"/>
    </row>
    <row r="7188" spans="43:43" x14ac:dyDescent="0.25">
      <c r="AQ7188" s="6"/>
    </row>
    <row r="7189" spans="43:43" x14ac:dyDescent="0.25">
      <c r="AQ7189" s="6"/>
    </row>
    <row r="7190" spans="43:43" x14ac:dyDescent="0.25">
      <c r="AQ7190" s="6"/>
    </row>
    <row r="7191" spans="43:43" x14ac:dyDescent="0.25">
      <c r="AQ7191" s="6"/>
    </row>
    <row r="7192" spans="43:43" x14ac:dyDescent="0.25">
      <c r="AQ7192" s="6"/>
    </row>
    <row r="7193" spans="43:43" x14ac:dyDescent="0.25">
      <c r="AQ7193" s="6"/>
    </row>
    <row r="7194" spans="43:43" x14ac:dyDescent="0.25">
      <c r="AQ7194" s="6"/>
    </row>
    <row r="7195" spans="43:43" x14ac:dyDescent="0.25">
      <c r="AQ7195" s="6"/>
    </row>
    <row r="7196" spans="43:43" x14ac:dyDescent="0.25">
      <c r="AQ7196" s="6"/>
    </row>
    <row r="7197" spans="43:43" x14ac:dyDescent="0.25">
      <c r="AQ7197" s="6"/>
    </row>
    <row r="7198" spans="43:43" x14ac:dyDescent="0.25">
      <c r="AQ7198" s="6"/>
    </row>
    <row r="7199" spans="43:43" x14ac:dyDescent="0.25">
      <c r="AQ7199" s="6"/>
    </row>
    <row r="7200" spans="43:43" x14ac:dyDescent="0.25">
      <c r="AQ7200" s="6"/>
    </row>
    <row r="7201" spans="43:43" x14ac:dyDescent="0.25">
      <c r="AQ7201" s="6"/>
    </row>
    <row r="7202" spans="43:43" x14ac:dyDescent="0.25">
      <c r="AQ7202" s="6"/>
    </row>
    <row r="7203" spans="43:43" x14ac:dyDescent="0.25">
      <c r="AQ7203" s="6"/>
    </row>
    <row r="7204" spans="43:43" x14ac:dyDescent="0.25">
      <c r="AQ7204" s="6"/>
    </row>
    <row r="7205" spans="43:43" x14ac:dyDescent="0.25">
      <c r="AQ7205" s="6"/>
    </row>
    <row r="7206" spans="43:43" x14ac:dyDescent="0.25">
      <c r="AQ7206" s="6"/>
    </row>
    <row r="7207" spans="43:43" x14ac:dyDescent="0.25">
      <c r="AQ7207" s="6"/>
    </row>
    <row r="7208" spans="43:43" x14ac:dyDescent="0.25">
      <c r="AQ7208" s="6"/>
    </row>
    <row r="7209" spans="43:43" x14ac:dyDescent="0.25">
      <c r="AQ7209" s="6"/>
    </row>
    <row r="7210" spans="43:43" x14ac:dyDescent="0.25">
      <c r="AQ7210" s="6"/>
    </row>
    <row r="7211" spans="43:43" x14ac:dyDescent="0.25">
      <c r="AQ7211" s="6"/>
    </row>
    <row r="7212" spans="43:43" x14ac:dyDescent="0.25">
      <c r="AQ7212" s="6"/>
    </row>
    <row r="7213" spans="43:43" x14ac:dyDescent="0.25">
      <c r="AQ7213" s="6"/>
    </row>
    <row r="7214" spans="43:43" x14ac:dyDescent="0.25">
      <c r="AQ7214" s="6"/>
    </row>
    <row r="7215" spans="43:43" x14ac:dyDescent="0.25">
      <c r="AQ7215" s="6"/>
    </row>
    <row r="7216" spans="43:43" x14ac:dyDescent="0.25">
      <c r="AQ7216" s="6"/>
    </row>
    <row r="7217" spans="43:43" x14ac:dyDescent="0.25">
      <c r="AQ7217" s="6"/>
    </row>
    <row r="7218" spans="43:43" x14ac:dyDescent="0.25">
      <c r="AQ7218" s="6"/>
    </row>
    <row r="7219" spans="43:43" x14ac:dyDescent="0.25">
      <c r="AQ7219" s="6"/>
    </row>
    <row r="7220" spans="43:43" x14ac:dyDescent="0.25">
      <c r="AQ7220" s="6"/>
    </row>
    <row r="7221" spans="43:43" x14ac:dyDescent="0.25">
      <c r="AQ7221" s="6"/>
    </row>
    <row r="7222" spans="43:43" x14ac:dyDescent="0.25">
      <c r="AQ7222" s="6"/>
    </row>
    <row r="7223" spans="43:43" x14ac:dyDescent="0.25">
      <c r="AQ7223" s="6"/>
    </row>
    <row r="7224" spans="43:43" x14ac:dyDescent="0.25">
      <c r="AQ7224" s="6"/>
    </row>
    <row r="7225" spans="43:43" x14ac:dyDescent="0.25">
      <c r="AQ7225" s="6"/>
    </row>
    <row r="7226" spans="43:43" x14ac:dyDescent="0.25">
      <c r="AQ7226" s="6"/>
    </row>
    <row r="7227" spans="43:43" x14ac:dyDescent="0.25">
      <c r="AQ7227" s="6"/>
    </row>
    <row r="7228" spans="43:43" x14ac:dyDescent="0.25">
      <c r="AQ7228" s="6"/>
    </row>
    <row r="7229" spans="43:43" x14ac:dyDescent="0.25">
      <c r="AQ7229" s="6"/>
    </row>
    <row r="7230" spans="43:43" x14ac:dyDescent="0.25">
      <c r="AQ7230" s="6"/>
    </row>
    <row r="7231" spans="43:43" x14ac:dyDescent="0.25">
      <c r="AQ7231" s="6"/>
    </row>
    <row r="7232" spans="43:43" x14ac:dyDescent="0.25">
      <c r="AQ7232" s="6"/>
    </row>
    <row r="7233" spans="43:43" x14ac:dyDescent="0.25">
      <c r="AQ7233" s="6"/>
    </row>
    <row r="7234" spans="43:43" x14ac:dyDescent="0.25">
      <c r="AQ7234" s="6"/>
    </row>
    <row r="7235" spans="43:43" x14ac:dyDescent="0.25">
      <c r="AQ7235" s="6"/>
    </row>
    <row r="7236" spans="43:43" x14ac:dyDescent="0.25">
      <c r="AQ7236" s="6"/>
    </row>
    <row r="7237" spans="43:43" x14ac:dyDescent="0.25">
      <c r="AQ7237" s="6"/>
    </row>
    <row r="7238" spans="43:43" x14ac:dyDescent="0.25">
      <c r="AQ7238" s="6"/>
    </row>
    <row r="7239" spans="43:43" x14ac:dyDescent="0.25">
      <c r="AQ7239" s="6"/>
    </row>
    <row r="7240" spans="43:43" x14ac:dyDescent="0.25">
      <c r="AQ7240" s="6"/>
    </row>
    <row r="7241" spans="43:43" x14ac:dyDescent="0.25">
      <c r="AQ7241" s="6"/>
    </row>
    <row r="7242" spans="43:43" x14ac:dyDescent="0.25">
      <c r="AQ7242" s="6"/>
    </row>
    <row r="7243" spans="43:43" x14ac:dyDescent="0.25">
      <c r="AQ7243" s="6"/>
    </row>
    <row r="7244" spans="43:43" x14ac:dyDescent="0.25">
      <c r="AQ7244" s="6"/>
    </row>
    <row r="7245" spans="43:43" x14ac:dyDescent="0.25">
      <c r="AQ7245" s="6"/>
    </row>
    <row r="7246" spans="43:43" x14ac:dyDescent="0.25">
      <c r="AQ7246" s="6"/>
    </row>
    <row r="7247" spans="43:43" x14ac:dyDescent="0.25">
      <c r="AQ7247" s="6"/>
    </row>
    <row r="7248" spans="43:43" x14ac:dyDescent="0.25">
      <c r="AQ7248" s="6"/>
    </row>
    <row r="7249" spans="43:43" x14ac:dyDescent="0.25">
      <c r="AQ7249" s="6"/>
    </row>
    <row r="7250" spans="43:43" x14ac:dyDescent="0.25">
      <c r="AQ7250" s="6"/>
    </row>
    <row r="7251" spans="43:43" x14ac:dyDescent="0.25">
      <c r="AQ7251" s="6"/>
    </row>
    <row r="7252" spans="43:43" x14ac:dyDescent="0.25">
      <c r="AQ7252" s="6"/>
    </row>
    <row r="7253" spans="43:43" x14ac:dyDescent="0.25">
      <c r="AQ7253" s="6"/>
    </row>
    <row r="7254" spans="43:43" x14ac:dyDescent="0.25">
      <c r="AQ7254" s="6"/>
    </row>
    <row r="7255" spans="43:43" x14ac:dyDescent="0.25">
      <c r="AQ7255" s="6"/>
    </row>
    <row r="7256" spans="43:43" x14ac:dyDescent="0.25">
      <c r="AQ7256" s="6"/>
    </row>
    <row r="7257" spans="43:43" x14ac:dyDescent="0.25">
      <c r="AQ7257" s="6"/>
    </row>
    <row r="7258" spans="43:43" x14ac:dyDescent="0.25">
      <c r="AQ7258" s="6"/>
    </row>
    <row r="7259" spans="43:43" x14ac:dyDescent="0.25">
      <c r="AQ7259" s="6"/>
    </row>
    <row r="7260" spans="43:43" x14ac:dyDescent="0.25">
      <c r="AQ7260" s="6"/>
    </row>
    <row r="7261" spans="43:43" x14ac:dyDescent="0.25">
      <c r="AQ7261" s="6"/>
    </row>
    <row r="7262" spans="43:43" x14ac:dyDescent="0.25">
      <c r="AQ7262" s="6"/>
    </row>
    <row r="7263" spans="43:43" x14ac:dyDescent="0.25">
      <c r="AQ7263" s="6"/>
    </row>
    <row r="7264" spans="43:43" x14ac:dyDescent="0.25">
      <c r="AQ7264" s="6"/>
    </row>
    <row r="7265" spans="43:43" x14ac:dyDescent="0.25">
      <c r="AQ7265" s="6"/>
    </row>
    <row r="7266" spans="43:43" x14ac:dyDescent="0.25">
      <c r="AQ7266" s="6"/>
    </row>
    <row r="7267" spans="43:43" x14ac:dyDescent="0.25">
      <c r="AQ7267" s="6"/>
    </row>
    <row r="7268" spans="43:43" x14ac:dyDescent="0.25">
      <c r="AQ7268" s="6"/>
    </row>
    <row r="7269" spans="43:43" x14ac:dyDescent="0.25">
      <c r="AQ7269" s="6"/>
    </row>
    <row r="7270" spans="43:43" x14ac:dyDescent="0.25">
      <c r="AQ7270" s="6"/>
    </row>
    <row r="7271" spans="43:43" x14ac:dyDescent="0.25">
      <c r="AQ7271" s="6"/>
    </row>
    <row r="7272" spans="43:43" x14ac:dyDescent="0.25">
      <c r="AQ7272" s="6"/>
    </row>
    <row r="7273" spans="43:43" x14ac:dyDescent="0.25">
      <c r="AQ7273" s="6"/>
    </row>
    <row r="7274" spans="43:43" x14ac:dyDescent="0.25">
      <c r="AQ7274" s="6"/>
    </row>
    <row r="7275" spans="43:43" x14ac:dyDescent="0.25">
      <c r="AQ7275" s="6"/>
    </row>
    <row r="7276" spans="43:43" x14ac:dyDescent="0.25">
      <c r="AQ7276" s="6"/>
    </row>
    <row r="7277" spans="43:43" x14ac:dyDescent="0.25">
      <c r="AQ7277" s="6"/>
    </row>
    <row r="7278" spans="43:43" x14ac:dyDescent="0.25">
      <c r="AQ7278" s="6"/>
    </row>
    <row r="7279" spans="43:43" x14ac:dyDescent="0.25">
      <c r="AQ7279" s="6"/>
    </row>
    <row r="7280" spans="43:43" x14ac:dyDescent="0.25">
      <c r="AQ7280" s="6"/>
    </row>
    <row r="7281" spans="43:43" x14ac:dyDescent="0.25">
      <c r="AQ7281" s="6"/>
    </row>
    <row r="7282" spans="43:43" x14ac:dyDescent="0.25">
      <c r="AQ7282" s="6"/>
    </row>
    <row r="7283" spans="43:43" x14ac:dyDescent="0.25">
      <c r="AQ7283" s="6"/>
    </row>
    <row r="7284" spans="43:43" x14ac:dyDescent="0.25">
      <c r="AQ7284" s="6"/>
    </row>
    <row r="7285" spans="43:43" x14ac:dyDescent="0.25">
      <c r="AQ7285" s="6"/>
    </row>
    <row r="7286" spans="43:43" x14ac:dyDescent="0.25">
      <c r="AQ7286" s="6"/>
    </row>
    <row r="7287" spans="43:43" x14ac:dyDescent="0.25">
      <c r="AQ7287" s="6"/>
    </row>
    <row r="7288" spans="43:43" x14ac:dyDescent="0.25">
      <c r="AQ7288" s="6"/>
    </row>
    <row r="7289" spans="43:43" x14ac:dyDescent="0.25">
      <c r="AQ7289" s="6"/>
    </row>
    <row r="7290" spans="43:43" x14ac:dyDescent="0.25">
      <c r="AQ7290" s="6"/>
    </row>
    <row r="7291" spans="43:43" x14ac:dyDescent="0.25">
      <c r="AQ7291" s="6"/>
    </row>
    <row r="7292" spans="43:43" x14ac:dyDescent="0.25">
      <c r="AQ7292" s="6"/>
    </row>
    <row r="7293" spans="43:43" x14ac:dyDescent="0.25">
      <c r="AQ7293" s="6"/>
    </row>
    <row r="7294" spans="43:43" x14ac:dyDescent="0.25">
      <c r="AQ7294" s="6"/>
    </row>
    <row r="7295" spans="43:43" x14ac:dyDescent="0.25">
      <c r="AQ7295" s="6"/>
    </row>
    <row r="7296" spans="43:43" x14ac:dyDescent="0.25">
      <c r="AQ7296" s="6"/>
    </row>
    <row r="7297" spans="43:43" x14ac:dyDescent="0.25">
      <c r="AQ7297" s="6"/>
    </row>
    <row r="7298" spans="43:43" x14ac:dyDescent="0.25">
      <c r="AQ7298" s="6"/>
    </row>
    <row r="7299" spans="43:43" x14ac:dyDescent="0.25">
      <c r="AQ7299" s="6"/>
    </row>
    <row r="7300" spans="43:43" x14ac:dyDescent="0.25">
      <c r="AQ7300" s="6"/>
    </row>
    <row r="7301" spans="43:43" x14ac:dyDescent="0.25">
      <c r="AQ7301" s="6"/>
    </row>
    <row r="7302" spans="43:43" x14ac:dyDescent="0.25">
      <c r="AQ7302" s="6"/>
    </row>
    <row r="7303" spans="43:43" x14ac:dyDescent="0.25">
      <c r="AQ7303" s="6"/>
    </row>
    <row r="7304" spans="43:43" x14ac:dyDescent="0.25">
      <c r="AQ7304" s="6"/>
    </row>
    <row r="7305" spans="43:43" x14ac:dyDescent="0.25">
      <c r="AQ7305" s="6"/>
    </row>
    <row r="7306" spans="43:43" x14ac:dyDescent="0.25">
      <c r="AQ7306" s="6"/>
    </row>
    <row r="7307" spans="43:43" x14ac:dyDescent="0.25">
      <c r="AQ7307" s="6"/>
    </row>
    <row r="7308" spans="43:43" x14ac:dyDescent="0.25">
      <c r="AQ7308" s="6"/>
    </row>
    <row r="7309" spans="43:43" x14ac:dyDescent="0.25">
      <c r="AQ7309" s="6"/>
    </row>
    <row r="7310" spans="43:43" x14ac:dyDescent="0.25">
      <c r="AQ7310" s="6"/>
    </row>
    <row r="7311" spans="43:43" x14ac:dyDescent="0.25">
      <c r="AQ7311" s="6"/>
    </row>
    <row r="7312" spans="43:43" x14ac:dyDescent="0.25">
      <c r="AQ7312" s="6"/>
    </row>
    <row r="7313" spans="43:43" x14ac:dyDescent="0.25">
      <c r="AQ7313" s="6"/>
    </row>
    <row r="7314" spans="43:43" x14ac:dyDescent="0.25">
      <c r="AQ7314" s="6"/>
    </row>
    <row r="7315" spans="43:43" x14ac:dyDescent="0.25">
      <c r="AQ7315" s="6"/>
    </row>
    <row r="7316" spans="43:43" x14ac:dyDescent="0.25">
      <c r="AQ7316" s="6"/>
    </row>
    <row r="7317" spans="43:43" x14ac:dyDescent="0.25">
      <c r="AQ7317" s="6"/>
    </row>
    <row r="7318" spans="43:43" x14ac:dyDescent="0.25">
      <c r="AQ7318" s="6"/>
    </row>
    <row r="7319" spans="43:43" x14ac:dyDescent="0.25">
      <c r="AQ7319" s="6"/>
    </row>
    <row r="7320" spans="43:43" x14ac:dyDescent="0.25">
      <c r="AQ7320" s="6"/>
    </row>
    <row r="7321" spans="43:43" x14ac:dyDescent="0.25">
      <c r="AQ7321" s="6"/>
    </row>
    <row r="7322" spans="43:43" x14ac:dyDescent="0.25">
      <c r="AQ7322" s="6"/>
    </row>
    <row r="7323" spans="43:43" x14ac:dyDescent="0.25">
      <c r="AQ7323" s="6"/>
    </row>
    <row r="7324" spans="43:43" x14ac:dyDescent="0.25">
      <c r="AQ7324" s="6"/>
    </row>
    <row r="7325" spans="43:43" x14ac:dyDescent="0.25">
      <c r="AQ7325" s="6"/>
    </row>
    <row r="7326" spans="43:43" x14ac:dyDescent="0.25">
      <c r="AQ7326" s="6"/>
    </row>
    <row r="7327" spans="43:43" x14ac:dyDescent="0.25">
      <c r="AQ7327" s="6"/>
    </row>
    <row r="7328" spans="43:43" x14ac:dyDescent="0.25">
      <c r="AQ7328" s="6"/>
    </row>
    <row r="7329" spans="43:43" x14ac:dyDescent="0.25">
      <c r="AQ7329" s="6"/>
    </row>
    <row r="7330" spans="43:43" x14ac:dyDescent="0.25">
      <c r="AQ7330" s="6"/>
    </row>
    <row r="7331" spans="43:43" x14ac:dyDescent="0.25">
      <c r="AQ7331" s="6"/>
    </row>
    <row r="7332" spans="43:43" x14ac:dyDescent="0.25">
      <c r="AQ7332" s="6"/>
    </row>
    <row r="7333" spans="43:43" x14ac:dyDescent="0.25">
      <c r="AQ7333" s="6"/>
    </row>
    <row r="7334" spans="43:43" x14ac:dyDescent="0.25">
      <c r="AQ7334" s="6"/>
    </row>
    <row r="7335" spans="43:43" x14ac:dyDescent="0.25">
      <c r="AQ7335" s="6"/>
    </row>
    <row r="7336" spans="43:43" x14ac:dyDescent="0.25">
      <c r="AQ7336" s="6"/>
    </row>
    <row r="7337" spans="43:43" x14ac:dyDescent="0.25">
      <c r="AQ7337" s="6"/>
    </row>
    <row r="7338" spans="43:43" x14ac:dyDescent="0.25">
      <c r="AQ7338" s="6"/>
    </row>
    <row r="7339" spans="43:43" x14ac:dyDescent="0.25">
      <c r="AQ7339" s="6"/>
    </row>
    <row r="7340" spans="43:43" x14ac:dyDescent="0.25">
      <c r="AQ7340" s="6"/>
    </row>
    <row r="7341" spans="43:43" x14ac:dyDescent="0.25">
      <c r="AQ7341" s="6"/>
    </row>
    <row r="7342" spans="43:43" x14ac:dyDescent="0.25">
      <c r="AQ7342" s="6"/>
    </row>
    <row r="7343" spans="43:43" x14ac:dyDescent="0.25">
      <c r="AQ7343" s="6"/>
    </row>
    <row r="7344" spans="43:43" x14ac:dyDescent="0.25">
      <c r="AQ7344" s="6"/>
    </row>
    <row r="7345" spans="43:43" x14ac:dyDescent="0.25">
      <c r="AQ7345" s="6"/>
    </row>
    <row r="7346" spans="43:43" x14ac:dyDescent="0.25">
      <c r="AQ7346" s="6"/>
    </row>
    <row r="7347" spans="43:43" x14ac:dyDescent="0.25">
      <c r="AQ7347" s="6"/>
    </row>
    <row r="7348" spans="43:43" x14ac:dyDescent="0.25">
      <c r="AQ7348" s="6"/>
    </row>
    <row r="7349" spans="43:43" x14ac:dyDescent="0.25">
      <c r="AQ7349" s="6"/>
    </row>
    <row r="7350" spans="43:43" x14ac:dyDescent="0.25">
      <c r="AQ7350" s="6"/>
    </row>
    <row r="7351" spans="43:43" x14ac:dyDescent="0.25">
      <c r="AQ7351" s="6"/>
    </row>
    <row r="7352" spans="43:43" x14ac:dyDescent="0.25">
      <c r="AQ7352" s="6"/>
    </row>
    <row r="7353" spans="43:43" x14ac:dyDescent="0.25">
      <c r="AQ7353" s="6"/>
    </row>
    <row r="7354" spans="43:43" x14ac:dyDescent="0.25">
      <c r="AQ7354" s="6"/>
    </row>
    <row r="7355" spans="43:43" x14ac:dyDescent="0.25">
      <c r="AQ7355" s="6"/>
    </row>
    <row r="7356" spans="43:43" x14ac:dyDescent="0.25">
      <c r="AQ7356" s="6"/>
    </row>
    <row r="7357" spans="43:43" x14ac:dyDescent="0.25">
      <c r="AQ7357" s="6"/>
    </row>
    <row r="7358" spans="43:43" x14ac:dyDescent="0.25">
      <c r="AQ7358" s="6"/>
    </row>
    <row r="7359" spans="43:43" x14ac:dyDescent="0.25">
      <c r="AQ7359" s="6"/>
    </row>
    <row r="7360" spans="43:43" x14ac:dyDescent="0.25">
      <c r="AQ7360" s="6"/>
    </row>
    <row r="7361" spans="43:43" x14ac:dyDescent="0.25">
      <c r="AQ7361" s="6"/>
    </row>
    <row r="7362" spans="43:43" x14ac:dyDescent="0.25">
      <c r="AQ7362" s="6"/>
    </row>
    <row r="7363" spans="43:43" x14ac:dyDescent="0.25">
      <c r="AQ7363" s="6"/>
    </row>
    <row r="7364" spans="43:43" x14ac:dyDescent="0.25">
      <c r="AQ7364" s="6"/>
    </row>
    <row r="7365" spans="43:43" x14ac:dyDescent="0.25">
      <c r="AQ7365" s="6"/>
    </row>
    <row r="7366" spans="43:43" x14ac:dyDescent="0.25">
      <c r="AQ7366" s="6"/>
    </row>
    <row r="7367" spans="43:43" x14ac:dyDescent="0.25">
      <c r="AQ7367" s="6"/>
    </row>
    <row r="7368" spans="43:43" x14ac:dyDescent="0.25">
      <c r="AQ7368" s="6"/>
    </row>
    <row r="7369" spans="43:43" x14ac:dyDescent="0.25">
      <c r="AQ7369" s="6"/>
    </row>
    <row r="7370" spans="43:43" x14ac:dyDescent="0.25">
      <c r="AQ7370" s="6"/>
    </row>
    <row r="7371" spans="43:43" x14ac:dyDescent="0.25">
      <c r="AQ7371" s="6"/>
    </row>
    <row r="7372" spans="43:43" x14ac:dyDescent="0.25">
      <c r="AQ7372" s="6"/>
    </row>
    <row r="7373" spans="43:43" x14ac:dyDescent="0.25">
      <c r="AQ7373" s="6"/>
    </row>
    <row r="7374" spans="43:43" x14ac:dyDescent="0.25">
      <c r="AQ7374" s="6"/>
    </row>
    <row r="7375" spans="43:43" x14ac:dyDescent="0.25">
      <c r="AQ7375" s="6"/>
    </row>
    <row r="7376" spans="43:43" x14ac:dyDescent="0.25">
      <c r="AQ7376" s="6"/>
    </row>
    <row r="7377" spans="43:43" x14ac:dyDescent="0.25">
      <c r="AQ7377" s="6"/>
    </row>
    <row r="7378" spans="43:43" x14ac:dyDescent="0.25">
      <c r="AQ7378" s="6"/>
    </row>
    <row r="7379" spans="43:43" x14ac:dyDescent="0.25">
      <c r="AQ7379" s="6"/>
    </row>
    <row r="7380" spans="43:43" x14ac:dyDescent="0.25">
      <c r="AQ7380" s="6"/>
    </row>
    <row r="7381" spans="43:43" x14ac:dyDescent="0.25">
      <c r="AQ7381" s="6"/>
    </row>
    <row r="7382" spans="43:43" x14ac:dyDescent="0.25">
      <c r="AQ7382" s="6"/>
    </row>
    <row r="7383" spans="43:43" x14ac:dyDescent="0.25">
      <c r="AQ7383" s="6"/>
    </row>
    <row r="7384" spans="43:43" x14ac:dyDescent="0.25">
      <c r="AQ7384" s="6"/>
    </row>
    <row r="7385" spans="43:43" x14ac:dyDescent="0.25">
      <c r="AQ7385" s="6"/>
    </row>
    <row r="7386" spans="43:43" x14ac:dyDescent="0.25">
      <c r="AQ7386" s="6"/>
    </row>
    <row r="7387" spans="43:43" x14ac:dyDescent="0.25">
      <c r="AQ7387" s="6"/>
    </row>
    <row r="7388" spans="43:43" x14ac:dyDescent="0.25">
      <c r="AQ7388" s="6"/>
    </row>
    <row r="7389" spans="43:43" x14ac:dyDescent="0.25">
      <c r="AQ7389" s="6"/>
    </row>
    <row r="7390" spans="43:43" x14ac:dyDescent="0.25">
      <c r="AQ7390" s="6"/>
    </row>
    <row r="7391" spans="43:43" x14ac:dyDescent="0.25">
      <c r="AQ7391" s="6"/>
    </row>
    <row r="7392" spans="43:43" x14ac:dyDescent="0.25">
      <c r="AQ7392" s="6"/>
    </row>
    <row r="7393" spans="43:43" x14ac:dyDescent="0.25">
      <c r="AQ7393" s="6"/>
    </row>
    <row r="7394" spans="43:43" x14ac:dyDescent="0.25">
      <c r="AQ7394" s="6"/>
    </row>
    <row r="7395" spans="43:43" x14ac:dyDescent="0.25">
      <c r="AQ7395" s="6"/>
    </row>
    <row r="7396" spans="43:43" x14ac:dyDescent="0.25">
      <c r="AQ7396" s="6"/>
    </row>
    <row r="7397" spans="43:43" x14ac:dyDescent="0.25">
      <c r="AQ7397" s="6"/>
    </row>
    <row r="7398" spans="43:43" x14ac:dyDescent="0.25">
      <c r="AQ7398" s="6"/>
    </row>
    <row r="7399" spans="43:43" x14ac:dyDescent="0.25">
      <c r="AQ7399" s="6"/>
    </row>
    <row r="7400" spans="43:43" x14ac:dyDescent="0.25">
      <c r="AQ7400" s="6"/>
    </row>
    <row r="7401" spans="43:43" x14ac:dyDescent="0.25">
      <c r="AQ7401" s="6"/>
    </row>
    <row r="7402" spans="43:43" x14ac:dyDescent="0.25">
      <c r="AQ7402" s="6"/>
    </row>
    <row r="7403" spans="43:43" x14ac:dyDescent="0.25">
      <c r="AQ7403" s="6"/>
    </row>
    <row r="7404" spans="43:43" x14ac:dyDescent="0.25">
      <c r="AQ7404" s="6"/>
    </row>
    <row r="7405" spans="43:43" x14ac:dyDescent="0.25">
      <c r="AQ7405" s="6"/>
    </row>
    <row r="7406" spans="43:43" x14ac:dyDescent="0.25">
      <c r="AQ7406" s="6"/>
    </row>
    <row r="7407" spans="43:43" x14ac:dyDescent="0.25">
      <c r="AQ7407" s="6"/>
    </row>
    <row r="7408" spans="43:43" x14ac:dyDescent="0.25">
      <c r="AQ7408" s="6"/>
    </row>
    <row r="7409" spans="43:43" x14ac:dyDescent="0.25">
      <c r="AQ7409" s="6"/>
    </row>
    <row r="7410" spans="43:43" x14ac:dyDescent="0.25">
      <c r="AQ7410" s="6"/>
    </row>
    <row r="7411" spans="43:43" x14ac:dyDescent="0.25">
      <c r="AQ7411" s="6"/>
    </row>
    <row r="7412" spans="43:43" x14ac:dyDescent="0.25">
      <c r="AQ7412" s="6"/>
    </row>
    <row r="7413" spans="43:43" x14ac:dyDescent="0.25">
      <c r="AQ7413" s="6"/>
    </row>
    <row r="7414" spans="43:43" x14ac:dyDescent="0.25">
      <c r="AQ7414" s="6"/>
    </row>
    <row r="7415" spans="43:43" x14ac:dyDescent="0.25">
      <c r="AQ7415" s="6"/>
    </row>
    <row r="7416" spans="43:43" x14ac:dyDescent="0.25">
      <c r="AQ7416" s="6"/>
    </row>
    <row r="7417" spans="43:43" x14ac:dyDescent="0.25">
      <c r="AQ7417" s="6"/>
    </row>
    <row r="7418" spans="43:43" x14ac:dyDescent="0.25">
      <c r="AQ7418" s="6"/>
    </row>
    <row r="7419" spans="43:43" x14ac:dyDescent="0.25">
      <c r="AQ7419" s="6"/>
    </row>
    <row r="7420" spans="43:43" x14ac:dyDescent="0.25">
      <c r="AQ7420" s="6"/>
    </row>
    <row r="7421" spans="43:43" x14ac:dyDescent="0.25">
      <c r="AQ7421" s="6"/>
    </row>
    <row r="7422" spans="43:43" x14ac:dyDescent="0.25">
      <c r="AQ7422" s="6"/>
    </row>
    <row r="7423" spans="43:43" x14ac:dyDescent="0.25">
      <c r="AQ7423" s="6"/>
    </row>
    <row r="7424" spans="43:43" x14ac:dyDescent="0.25">
      <c r="AQ7424" s="6"/>
    </row>
    <row r="7425" spans="43:43" x14ac:dyDescent="0.25">
      <c r="AQ7425" s="6"/>
    </row>
    <row r="7426" spans="43:43" x14ac:dyDescent="0.25">
      <c r="AQ7426" s="6"/>
    </row>
    <row r="7427" spans="43:43" x14ac:dyDescent="0.25">
      <c r="AQ7427" s="6"/>
    </row>
    <row r="7428" spans="43:43" x14ac:dyDescent="0.25">
      <c r="AQ7428" s="6"/>
    </row>
    <row r="7429" spans="43:43" x14ac:dyDescent="0.25">
      <c r="AQ7429" s="6"/>
    </row>
    <row r="7430" spans="43:43" x14ac:dyDescent="0.25">
      <c r="AQ7430" s="6"/>
    </row>
    <row r="7431" spans="43:43" x14ac:dyDescent="0.25">
      <c r="AQ7431" s="6"/>
    </row>
    <row r="7432" spans="43:43" x14ac:dyDescent="0.25">
      <c r="AQ7432" s="6"/>
    </row>
    <row r="7433" spans="43:43" x14ac:dyDescent="0.25">
      <c r="AQ7433" s="6"/>
    </row>
    <row r="7434" spans="43:43" x14ac:dyDescent="0.25">
      <c r="AQ7434" s="6"/>
    </row>
    <row r="7435" spans="43:43" x14ac:dyDescent="0.25">
      <c r="AQ7435" s="6"/>
    </row>
    <row r="7436" spans="43:43" x14ac:dyDescent="0.25">
      <c r="AQ7436" s="6"/>
    </row>
    <row r="7437" spans="43:43" x14ac:dyDescent="0.25">
      <c r="AQ7437" s="6"/>
    </row>
    <row r="7438" spans="43:43" x14ac:dyDescent="0.25">
      <c r="AQ7438" s="6"/>
    </row>
    <row r="7439" spans="43:43" x14ac:dyDescent="0.25">
      <c r="AQ7439" s="6"/>
    </row>
    <row r="7440" spans="43:43" x14ac:dyDescent="0.25">
      <c r="AQ7440" s="6"/>
    </row>
    <row r="7441" spans="43:43" x14ac:dyDescent="0.25">
      <c r="AQ7441" s="6"/>
    </row>
    <row r="7442" spans="43:43" x14ac:dyDescent="0.25">
      <c r="AQ7442" s="6"/>
    </row>
    <row r="7443" spans="43:43" x14ac:dyDescent="0.25">
      <c r="AQ7443" s="6"/>
    </row>
    <row r="7444" spans="43:43" x14ac:dyDescent="0.25">
      <c r="AQ7444" s="6"/>
    </row>
    <row r="7445" spans="43:43" x14ac:dyDescent="0.25">
      <c r="AQ7445" s="6"/>
    </row>
    <row r="7446" spans="43:43" x14ac:dyDescent="0.25">
      <c r="AQ7446" s="6"/>
    </row>
    <row r="7447" spans="43:43" x14ac:dyDescent="0.25">
      <c r="AQ7447" s="6"/>
    </row>
    <row r="7448" spans="43:43" x14ac:dyDescent="0.25">
      <c r="AQ7448" s="6"/>
    </row>
    <row r="7449" spans="43:43" x14ac:dyDescent="0.25">
      <c r="AQ7449" s="6"/>
    </row>
    <row r="7450" spans="43:43" x14ac:dyDescent="0.25">
      <c r="AQ7450" s="6"/>
    </row>
    <row r="7451" spans="43:43" x14ac:dyDescent="0.25">
      <c r="AQ7451" s="6"/>
    </row>
    <row r="7452" spans="43:43" x14ac:dyDescent="0.25">
      <c r="AQ7452" s="6"/>
    </row>
    <row r="7453" spans="43:43" x14ac:dyDescent="0.25">
      <c r="AQ7453" s="6"/>
    </row>
    <row r="7454" spans="43:43" x14ac:dyDescent="0.25">
      <c r="AQ7454" s="6"/>
    </row>
    <row r="7455" spans="43:43" x14ac:dyDescent="0.25">
      <c r="AQ7455" s="6"/>
    </row>
    <row r="7456" spans="43:43" x14ac:dyDescent="0.25">
      <c r="AQ7456" s="6"/>
    </row>
    <row r="7457" spans="43:43" x14ac:dyDescent="0.25">
      <c r="AQ7457" s="6"/>
    </row>
    <row r="7458" spans="43:43" x14ac:dyDescent="0.25">
      <c r="AQ7458" s="6"/>
    </row>
    <row r="7459" spans="43:43" x14ac:dyDescent="0.25">
      <c r="AQ7459" s="6"/>
    </row>
    <row r="7460" spans="43:43" x14ac:dyDescent="0.25">
      <c r="AQ7460" s="6"/>
    </row>
    <row r="7461" spans="43:43" x14ac:dyDescent="0.25">
      <c r="AQ7461" s="6"/>
    </row>
    <row r="7462" spans="43:43" x14ac:dyDescent="0.25">
      <c r="AQ7462" s="6"/>
    </row>
    <row r="7463" spans="43:43" x14ac:dyDescent="0.25">
      <c r="AQ7463" s="6"/>
    </row>
    <row r="7464" spans="43:43" x14ac:dyDescent="0.25">
      <c r="AQ7464" s="6"/>
    </row>
    <row r="7465" spans="43:43" x14ac:dyDescent="0.25">
      <c r="AQ7465" s="6"/>
    </row>
    <row r="7466" spans="43:43" x14ac:dyDescent="0.25">
      <c r="AQ7466" s="6"/>
    </row>
    <row r="7467" spans="43:43" x14ac:dyDescent="0.25">
      <c r="AQ7467" s="6"/>
    </row>
    <row r="7468" spans="43:43" x14ac:dyDescent="0.25">
      <c r="AQ7468" s="6"/>
    </row>
    <row r="7469" spans="43:43" x14ac:dyDescent="0.25">
      <c r="AQ7469" s="6"/>
    </row>
    <row r="7470" spans="43:43" x14ac:dyDescent="0.25">
      <c r="AQ7470" s="6"/>
    </row>
    <row r="7471" spans="43:43" x14ac:dyDescent="0.25">
      <c r="AQ7471" s="6"/>
    </row>
    <row r="7472" spans="43:43" x14ac:dyDescent="0.25">
      <c r="AQ7472" s="6"/>
    </row>
    <row r="7473" spans="43:43" x14ac:dyDescent="0.25">
      <c r="AQ7473" s="6"/>
    </row>
    <row r="7474" spans="43:43" x14ac:dyDescent="0.25">
      <c r="AQ7474" s="6"/>
    </row>
    <row r="7475" spans="43:43" x14ac:dyDescent="0.25">
      <c r="AQ7475" s="6"/>
    </row>
    <row r="7476" spans="43:43" x14ac:dyDescent="0.25">
      <c r="AQ7476" s="6"/>
    </row>
    <row r="7477" spans="43:43" x14ac:dyDescent="0.25">
      <c r="AQ7477" s="6"/>
    </row>
    <row r="7478" spans="43:43" x14ac:dyDescent="0.25">
      <c r="AQ7478" s="6"/>
    </row>
    <row r="7479" spans="43:43" x14ac:dyDescent="0.25">
      <c r="AQ7479" s="6"/>
    </row>
    <row r="7480" spans="43:43" x14ac:dyDescent="0.25">
      <c r="AQ7480" s="6"/>
    </row>
    <row r="7481" spans="43:43" x14ac:dyDescent="0.25">
      <c r="AQ7481" s="6"/>
    </row>
    <row r="7482" spans="43:43" x14ac:dyDescent="0.25">
      <c r="AQ7482" s="6"/>
    </row>
    <row r="7483" spans="43:43" x14ac:dyDescent="0.25">
      <c r="AQ7483" s="6"/>
    </row>
    <row r="7484" spans="43:43" x14ac:dyDescent="0.25">
      <c r="AQ7484" s="6"/>
    </row>
    <row r="7485" spans="43:43" x14ac:dyDescent="0.25">
      <c r="AQ7485" s="6"/>
    </row>
    <row r="7486" spans="43:43" x14ac:dyDescent="0.25">
      <c r="AQ7486" s="6"/>
    </row>
    <row r="7487" spans="43:43" x14ac:dyDescent="0.25">
      <c r="AQ7487" s="6"/>
    </row>
    <row r="7488" spans="43:43" x14ac:dyDescent="0.25">
      <c r="AQ7488" s="6"/>
    </row>
    <row r="7489" spans="43:43" x14ac:dyDescent="0.25">
      <c r="AQ7489" s="6"/>
    </row>
    <row r="7490" spans="43:43" x14ac:dyDescent="0.25">
      <c r="AQ7490" s="6"/>
    </row>
    <row r="7491" spans="43:43" x14ac:dyDescent="0.25">
      <c r="AQ7491" s="6"/>
    </row>
    <row r="7492" spans="43:43" x14ac:dyDescent="0.25">
      <c r="AQ7492" s="6"/>
    </row>
    <row r="7493" spans="43:43" x14ac:dyDescent="0.25">
      <c r="AQ7493" s="6"/>
    </row>
    <row r="7494" spans="43:43" x14ac:dyDescent="0.25">
      <c r="AQ7494" s="6"/>
    </row>
    <row r="7495" spans="43:43" x14ac:dyDescent="0.25">
      <c r="AQ7495" s="6"/>
    </row>
    <row r="7496" spans="43:43" x14ac:dyDescent="0.25">
      <c r="AQ7496" s="6"/>
    </row>
    <row r="7497" spans="43:43" x14ac:dyDescent="0.25">
      <c r="AQ7497" s="6"/>
    </row>
    <row r="7498" spans="43:43" x14ac:dyDescent="0.25">
      <c r="AQ7498" s="6"/>
    </row>
    <row r="7499" spans="43:43" x14ac:dyDescent="0.25">
      <c r="AQ7499" s="6"/>
    </row>
    <row r="7500" spans="43:43" x14ac:dyDescent="0.25">
      <c r="AQ7500" s="6"/>
    </row>
    <row r="7501" spans="43:43" x14ac:dyDescent="0.25">
      <c r="AQ7501" s="6"/>
    </row>
    <row r="7502" spans="43:43" x14ac:dyDescent="0.25">
      <c r="AQ7502" s="6"/>
    </row>
    <row r="7503" spans="43:43" x14ac:dyDescent="0.25">
      <c r="AQ7503" s="6"/>
    </row>
    <row r="7504" spans="43:43" x14ac:dyDescent="0.25">
      <c r="AQ7504" s="6"/>
    </row>
    <row r="7505" spans="43:43" x14ac:dyDescent="0.25">
      <c r="AQ7505" s="6"/>
    </row>
    <row r="7506" spans="43:43" x14ac:dyDescent="0.25">
      <c r="AQ7506" s="6"/>
    </row>
    <row r="7507" spans="43:43" x14ac:dyDescent="0.25">
      <c r="AQ7507" s="6"/>
    </row>
    <row r="7508" spans="43:43" x14ac:dyDescent="0.25">
      <c r="AQ7508" s="6"/>
    </row>
    <row r="7509" spans="43:43" x14ac:dyDescent="0.25">
      <c r="AQ7509" s="6"/>
    </row>
    <row r="7510" spans="43:43" x14ac:dyDescent="0.25">
      <c r="AQ7510" s="6"/>
    </row>
    <row r="7511" spans="43:43" x14ac:dyDescent="0.25">
      <c r="AQ7511" s="6"/>
    </row>
    <row r="7512" spans="43:43" x14ac:dyDescent="0.25">
      <c r="AQ7512" s="6"/>
    </row>
    <row r="7513" spans="43:43" x14ac:dyDescent="0.25">
      <c r="AQ7513" s="6"/>
    </row>
    <row r="7514" spans="43:43" x14ac:dyDescent="0.25">
      <c r="AQ7514" s="6"/>
    </row>
    <row r="7515" spans="43:43" x14ac:dyDescent="0.25">
      <c r="AQ7515" s="6"/>
    </row>
    <row r="7516" spans="43:43" x14ac:dyDescent="0.25">
      <c r="AQ7516" s="6"/>
    </row>
    <row r="7517" spans="43:43" x14ac:dyDescent="0.25">
      <c r="AQ7517" s="6"/>
    </row>
    <row r="7518" spans="43:43" x14ac:dyDescent="0.25">
      <c r="AQ7518" s="6"/>
    </row>
    <row r="7519" spans="43:43" x14ac:dyDescent="0.25">
      <c r="AQ7519" s="6"/>
    </row>
    <row r="7520" spans="43:43" x14ac:dyDescent="0.25">
      <c r="AQ7520" s="6"/>
    </row>
    <row r="7521" spans="43:43" x14ac:dyDescent="0.25">
      <c r="AQ7521" s="6"/>
    </row>
    <row r="7522" spans="43:43" x14ac:dyDescent="0.25">
      <c r="AQ7522" s="6"/>
    </row>
    <row r="7523" spans="43:43" x14ac:dyDescent="0.25">
      <c r="AQ7523" s="6"/>
    </row>
    <row r="7524" spans="43:43" x14ac:dyDescent="0.25">
      <c r="AQ7524" s="6"/>
    </row>
    <row r="7525" spans="43:43" x14ac:dyDescent="0.25">
      <c r="AQ7525" s="6"/>
    </row>
    <row r="7526" spans="43:43" x14ac:dyDescent="0.25">
      <c r="AQ7526" s="6"/>
    </row>
    <row r="7527" spans="43:43" x14ac:dyDescent="0.25">
      <c r="AQ7527" s="6"/>
    </row>
    <row r="7528" spans="43:43" x14ac:dyDescent="0.25">
      <c r="AQ7528" s="6"/>
    </row>
    <row r="7529" spans="43:43" x14ac:dyDescent="0.25">
      <c r="AQ7529" s="6"/>
    </row>
    <row r="7530" spans="43:43" x14ac:dyDescent="0.25">
      <c r="AQ7530" s="6"/>
    </row>
    <row r="7531" spans="43:43" x14ac:dyDescent="0.25">
      <c r="AQ7531" s="6"/>
    </row>
    <row r="7532" spans="43:43" x14ac:dyDescent="0.25">
      <c r="AQ7532" s="6"/>
    </row>
    <row r="7533" spans="43:43" x14ac:dyDescent="0.25">
      <c r="AQ7533" s="6"/>
    </row>
    <row r="7534" spans="43:43" x14ac:dyDescent="0.25">
      <c r="AQ7534" s="6"/>
    </row>
    <row r="7535" spans="43:43" x14ac:dyDescent="0.25">
      <c r="AQ7535" s="6"/>
    </row>
    <row r="7536" spans="43:43" x14ac:dyDescent="0.25">
      <c r="AQ7536" s="6"/>
    </row>
    <row r="7537" spans="43:43" x14ac:dyDescent="0.25">
      <c r="AQ7537" s="6"/>
    </row>
    <row r="7538" spans="43:43" x14ac:dyDescent="0.25">
      <c r="AQ7538" s="6"/>
    </row>
    <row r="7539" spans="43:43" x14ac:dyDescent="0.25">
      <c r="AQ7539" s="6"/>
    </row>
    <row r="7540" spans="43:43" x14ac:dyDescent="0.25">
      <c r="AQ7540" s="6"/>
    </row>
    <row r="7541" spans="43:43" x14ac:dyDescent="0.25">
      <c r="AQ7541" s="6"/>
    </row>
    <row r="7542" spans="43:43" x14ac:dyDescent="0.25">
      <c r="AQ7542" s="6"/>
    </row>
    <row r="7543" spans="43:43" x14ac:dyDescent="0.25">
      <c r="AQ7543" s="6"/>
    </row>
    <row r="7544" spans="43:43" x14ac:dyDescent="0.25">
      <c r="AQ7544" s="6"/>
    </row>
    <row r="7545" spans="43:43" x14ac:dyDescent="0.25">
      <c r="AQ7545" s="6"/>
    </row>
    <row r="7546" spans="43:43" x14ac:dyDescent="0.25">
      <c r="AQ7546" s="6"/>
    </row>
    <row r="7547" spans="43:43" x14ac:dyDescent="0.25">
      <c r="AQ7547" s="6"/>
    </row>
    <row r="7548" spans="43:43" x14ac:dyDescent="0.25">
      <c r="AQ7548" s="6"/>
    </row>
    <row r="7549" spans="43:43" x14ac:dyDescent="0.25">
      <c r="AQ7549" s="6"/>
    </row>
    <row r="7550" spans="43:43" x14ac:dyDescent="0.25">
      <c r="AQ7550" s="6"/>
    </row>
    <row r="7551" spans="43:43" x14ac:dyDescent="0.25">
      <c r="AQ7551" s="6"/>
    </row>
    <row r="7552" spans="43:43" x14ac:dyDescent="0.25">
      <c r="AQ7552" s="6"/>
    </row>
    <row r="7553" spans="43:43" x14ac:dyDescent="0.25">
      <c r="AQ7553" s="6"/>
    </row>
    <row r="7554" spans="43:43" x14ac:dyDescent="0.25">
      <c r="AQ7554" s="6"/>
    </row>
    <row r="7555" spans="43:43" x14ac:dyDescent="0.25">
      <c r="AQ7555" s="6"/>
    </row>
    <row r="7556" spans="43:43" x14ac:dyDescent="0.25">
      <c r="AQ7556" s="6"/>
    </row>
    <row r="7557" spans="43:43" x14ac:dyDescent="0.25">
      <c r="AQ7557" s="6"/>
    </row>
    <row r="7558" spans="43:43" x14ac:dyDescent="0.25">
      <c r="AQ7558" s="6"/>
    </row>
    <row r="7559" spans="43:43" x14ac:dyDescent="0.25">
      <c r="AQ7559" s="6"/>
    </row>
    <row r="7560" spans="43:43" x14ac:dyDescent="0.25">
      <c r="AQ7560" s="6"/>
    </row>
    <row r="7561" spans="43:43" x14ac:dyDescent="0.25">
      <c r="AQ7561" s="6"/>
    </row>
    <row r="7562" spans="43:43" x14ac:dyDescent="0.25">
      <c r="AQ7562" s="6"/>
    </row>
    <row r="7563" spans="43:43" x14ac:dyDescent="0.25">
      <c r="AQ7563" s="6"/>
    </row>
    <row r="7564" spans="43:43" x14ac:dyDescent="0.25">
      <c r="AQ7564" s="6"/>
    </row>
    <row r="7565" spans="43:43" x14ac:dyDescent="0.25">
      <c r="AQ7565" s="6"/>
    </row>
    <row r="7566" spans="43:43" x14ac:dyDescent="0.25">
      <c r="AQ7566" s="6"/>
    </row>
    <row r="7567" spans="43:43" x14ac:dyDescent="0.25">
      <c r="AQ7567" s="6"/>
    </row>
    <row r="7568" spans="43:43" x14ac:dyDescent="0.25">
      <c r="AQ7568" s="6"/>
    </row>
    <row r="7569" spans="43:43" x14ac:dyDescent="0.25">
      <c r="AQ7569" s="6"/>
    </row>
    <row r="7570" spans="43:43" x14ac:dyDescent="0.25">
      <c r="AQ7570" s="6"/>
    </row>
    <row r="7571" spans="43:43" x14ac:dyDescent="0.25">
      <c r="AQ7571" s="6"/>
    </row>
    <row r="7572" spans="43:43" x14ac:dyDescent="0.25">
      <c r="AQ7572" s="6"/>
    </row>
    <row r="7573" spans="43:43" x14ac:dyDescent="0.25">
      <c r="AQ7573" s="6"/>
    </row>
    <row r="7574" spans="43:43" x14ac:dyDescent="0.25">
      <c r="AQ7574" s="6"/>
    </row>
    <row r="7575" spans="43:43" x14ac:dyDescent="0.25">
      <c r="AQ7575" s="6"/>
    </row>
    <row r="7576" spans="43:43" x14ac:dyDescent="0.25">
      <c r="AQ7576" s="6"/>
    </row>
    <row r="7577" spans="43:43" x14ac:dyDescent="0.25">
      <c r="AQ7577" s="6"/>
    </row>
    <row r="7578" spans="43:43" x14ac:dyDescent="0.25">
      <c r="AQ7578" s="6"/>
    </row>
    <row r="7579" spans="43:43" x14ac:dyDescent="0.25">
      <c r="AQ7579" s="6"/>
    </row>
    <row r="7580" spans="43:43" x14ac:dyDescent="0.25">
      <c r="AQ7580" s="6"/>
    </row>
    <row r="7581" spans="43:43" x14ac:dyDescent="0.25">
      <c r="AQ7581" s="6"/>
    </row>
    <row r="7582" spans="43:43" x14ac:dyDescent="0.25">
      <c r="AQ7582" s="6"/>
    </row>
    <row r="7583" spans="43:43" x14ac:dyDescent="0.25">
      <c r="AQ7583" s="6"/>
    </row>
    <row r="7584" spans="43:43" x14ac:dyDescent="0.25">
      <c r="AQ7584" s="6"/>
    </row>
    <row r="7585" spans="43:43" x14ac:dyDescent="0.25">
      <c r="AQ7585" s="6"/>
    </row>
    <row r="7586" spans="43:43" x14ac:dyDescent="0.25">
      <c r="AQ7586" s="6"/>
    </row>
    <row r="7587" spans="43:43" x14ac:dyDescent="0.25">
      <c r="AQ7587" s="6"/>
    </row>
    <row r="7588" spans="43:43" x14ac:dyDescent="0.25">
      <c r="AQ7588" s="6"/>
    </row>
    <row r="7589" spans="43:43" x14ac:dyDescent="0.25">
      <c r="AQ7589" s="6"/>
    </row>
    <row r="7590" spans="43:43" x14ac:dyDescent="0.25">
      <c r="AQ7590" s="6"/>
    </row>
    <row r="7591" spans="43:43" x14ac:dyDescent="0.25">
      <c r="AQ7591" s="6"/>
    </row>
    <row r="7592" spans="43:43" x14ac:dyDescent="0.25">
      <c r="AQ7592" s="6"/>
    </row>
    <row r="7593" spans="43:43" x14ac:dyDescent="0.25">
      <c r="AQ7593" s="6"/>
    </row>
    <row r="7594" spans="43:43" x14ac:dyDescent="0.25">
      <c r="AQ7594" s="6"/>
    </row>
    <row r="7595" spans="43:43" x14ac:dyDescent="0.25">
      <c r="AQ7595" s="6"/>
    </row>
    <row r="7596" spans="43:43" x14ac:dyDescent="0.25">
      <c r="AQ7596" s="6"/>
    </row>
    <row r="7597" spans="43:43" x14ac:dyDescent="0.25">
      <c r="AQ7597" s="6"/>
    </row>
    <row r="7598" spans="43:43" x14ac:dyDescent="0.25">
      <c r="AQ7598" s="6"/>
    </row>
    <row r="7599" spans="43:43" x14ac:dyDescent="0.25">
      <c r="AQ7599" s="6"/>
    </row>
    <row r="7600" spans="43:43" x14ac:dyDescent="0.25">
      <c r="AQ7600" s="6"/>
    </row>
    <row r="7601" spans="43:43" x14ac:dyDescent="0.25">
      <c r="AQ7601" s="6"/>
    </row>
    <row r="7602" spans="43:43" x14ac:dyDescent="0.25">
      <c r="AQ7602" s="6"/>
    </row>
    <row r="7603" spans="43:43" x14ac:dyDescent="0.25">
      <c r="AQ7603" s="6"/>
    </row>
    <row r="7604" spans="43:43" x14ac:dyDescent="0.25">
      <c r="AQ7604" s="6"/>
    </row>
    <row r="7605" spans="43:43" x14ac:dyDescent="0.25">
      <c r="AQ7605" s="6"/>
    </row>
    <row r="7606" spans="43:43" x14ac:dyDescent="0.25">
      <c r="AQ7606" s="6"/>
    </row>
    <row r="7607" spans="43:43" x14ac:dyDescent="0.25">
      <c r="AQ7607" s="6"/>
    </row>
    <row r="7608" spans="43:43" x14ac:dyDescent="0.25">
      <c r="AQ7608" s="6"/>
    </row>
    <row r="7609" spans="43:43" x14ac:dyDescent="0.25">
      <c r="AQ7609" s="6"/>
    </row>
    <row r="7610" spans="43:43" x14ac:dyDescent="0.25">
      <c r="AQ7610" s="6"/>
    </row>
    <row r="7611" spans="43:43" x14ac:dyDescent="0.25">
      <c r="AQ7611" s="6"/>
    </row>
    <row r="7612" spans="43:43" x14ac:dyDescent="0.25">
      <c r="AQ7612" s="6"/>
    </row>
    <row r="7613" spans="43:43" x14ac:dyDescent="0.25">
      <c r="AQ7613" s="6"/>
    </row>
    <row r="7614" spans="43:43" x14ac:dyDescent="0.25">
      <c r="AQ7614" s="6"/>
    </row>
    <row r="7615" spans="43:43" x14ac:dyDescent="0.25">
      <c r="AQ7615" s="6"/>
    </row>
    <row r="7616" spans="43:43" x14ac:dyDescent="0.25">
      <c r="AQ7616" s="6"/>
    </row>
    <row r="7617" spans="43:43" x14ac:dyDescent="0.25">
      <c r="AQ7617" s="6"/>
    </row>
    <row r="7618" spans="43:43" x14ac:dyDescent="0.25">
      <c r="AQ7618" s="6"/>
    </row>
    <row r="7619" spans="43:43" x14ac:dyDescent="0.25">
      <c r="AQ7619" s="6"/>
    </row>
    <row r="7620" spans="43:43" x14ac:dyDescent="0.25">
      <c r="AQ7620" s="6"/>
    </row>
    <row r="7621" spans="43:43" x14ac:dyDescent="0.25">
      <c r="AQ7621" s="6"/>
    </row>
    <row r="7622" spans="43:43" x14ac:dyDescent="0.25">
      <c r="AQ7622" s="6"/>
    </row>
    <row r="7623" spans="43:43" x14ac:dyDescent="0.25">
      <c r="AQ7623" s="6"/>
    </row>
    <row r="7624" spans="43:43" x14ac:dyDescent="0.25">
      <c r="AQ7624" s="6"/>
    </row>
    <row r="7625" spans="43:43" x14ac:dyDescent="0.25">
      <c r="AQ7625" s="6"/>
    </row>
    <row r="7626" spans="43:43" x14ac:dyDescent="0.25">
      <c r="AQ7626" s="6"/>
    </row>
    <row r="7627" spans="43:43" x14ac:dyDescent="0.25">
      <c r="AQ7627" s="6"/>
    </row>
    <row r="7628" spans="43:43" x14ac:dyDescent="0.25">
      <c r="AQ7628" s="6"/>
    </row>
    <row r="7629" spans="43:43" x14ac:dyDescent="0.25">
      <c r="AQ7629" s="6"/>
    </row>
    <row r="7630" spans="43:43" x14ac:dyDescent="0.25">
      <c r="AQ7630" s="6"/>
    </row>
    <row r="7631" spans="43:43" x14ac:dyDescent="0.25">
      <c r="AQ7631" s="6"/>
    </row>
    <row r="7632" spans="43:43" x14ac:dyDescent="0.25">
      <c r="AQ7632" s="6"/>
    </row>
    <row r="7633" spans="43:43" x14ac:dyDescent="0.25">
      <c r="AQ7633" s="6"/>
    </row>
    <row r="7634" spans="43:43" x14ac:dyDescent="0.25">
      <c r="AQ7634" s="6"/>
    </row>
    <row r="7635" spans="43:43" x14ac:dyDescent="0.25">
      <c r="AQ7635" s="6"/>
    </row>
    <row r="7636" spans="43:43" x14ac:dyDescent="0.25">
      <c r="AQ7636" s="6"/>
    </row>
    <row r="7637" spans="43:43" x14ac:dyDescent="0.25">
      <c r="AQ7637" s="6"/>
    </row>
    <row r="7638" spans="43:43" x14ac:dyDescent="0.25">
      <c r="AQ7638" s="6"/>
    </row>
    <row r="7639" spans="43:43" x14ac:dyDescent="0.25">
      <c r="AQ7639" s="6"/>
    </row>
    <row r="7640" spans="43:43" x14ac:dyDescent="0.25">
      <c r="AQ7640" s="6"/>
    </row>
    <row r="7641" spans="43:43" x14ac:dyDescent="0.25">
      <c r="AQ7641" s="6"/>
    </row>
    <row r="7642" spans="43:43" x14ac:dyDescent="0.25">
      <c r="AQ7642" s="6"/>
    </row>
    <row r="7643" spans="43:43" x14ac:dyDescent="0.25">
      <c r="AQ7643" s="6"/>
    </row>
    <row r="7644" spans="43:43" x14ac:dyDescent="0.25">
      <c r="AQ7644" s="6"/>
    </row>
    <row r="7645" spans="43:43" x14ac:dyDescent="0.25">
      <c r="AQ7645" s="6"/>
    </row>
    <row r="7646" spans="43:43" x14ac:dyDescent="0.25">
      <c r="AQ7646" s="6"/>
    </row>
    <row r="7647" spans="43:43" x14ac:dyDescent="0.25">
      <c r="AQ7647" s="6"/>
    </row>
    <row r="7648" spans="43:43" x14ac:dyDescent="0.25">
      <c r="AQ7648" s="6"/>
    </row>
    <row r="7649" spans="43:43" x14ac:dyDescent="0.25">
      <c r="AQ7649" s="6"/>
    </row>
    <row r="7650" spans="43:43" x14ac:dyDescent="0.25">
      <c r="AQ7650" s="6"/>
    </row>
    <row r="7651" spans="43:43" x14ac:dyDescent="0.25">
      <c r="AQ7651" s="6"/>
    </row>
    <row r="7652" spans="43:43" x14ac:dyDescent="0.25">
      <c r="AQ7652" s="6"/>
    </row>
    <row r="7653" spans="43:43" x14ac:dyDescent="0.25">
      <c r="AQ7653" s="6"/>
    </row>
    <row r="7654" spans="43:43" x14ac:dyDescent="0.25">
      <c r="AQ7654" s="6"/>
    </row>
    <row r="7655" spans="43:43" x14ac:dyDescent="0.25">
      <c r="AQ7655" s="6"/>
    </row>
    <row r="7656" spans="43:43" x14ac:dyDescent="0.25">
      <c r="AQ7656" s="6"/>
    </row>
    <row r="7657" spans="43:43" x14ac:dyDescent="0.25">
      <c r="AQ7657" s="6"/>
    </row>
    <row r="7658" spans="43:43" x14ac:dyDescent="0.25">
      <c r="AQ7658" s="6"/>
    </row>
    <row r="7659" spans="43:43" x14ac:dyDescent="0.25">
      <c r="AQ7659" s="6"/>
    </row>
    <row r="7660" spans="43:43" x14ac:dyDescent="0.25">
      <c r="AQ7660" s="6"/>
    </row>
    <row r="7661" spans="43:43" x14ac:dyDescent="0.25">
      <c r="AQ7661" s="6"/>
    </row>
    <row r="7662" spans="43:43" x14ac:dyDescent="0.25">
      <c r="AQ7662" s="6"/>
    </row>
    <row r="7663" spans="43:43" x14ac:dyDescent="0.25">
      <c r="AQ7663" s="6"/>
    </row>
    <row r="7664" spans="43:43" x14ac:dyDescent="0.25">
      <c r="AQ7664" s="6"/>
    </row>
    <row r="7665" spans="43:43" x14ac:dyDescent="0.25">
      <c r="AQ7665" s="6"/>
    </row>
    <row r="7666" spans="43:43" x14ac:dyDescent="0.25">
      <c r="AQ7666" s="6"/>
    </row>
    <row r="7667" spans="43:43" x14ac:dyDescent="0.25">
      <c r="AQ7667" s="6"/>
    </row>
    <row r="7668" spans="43:43" x14ac:dyDescent="0.25">
      <c r="AQ7668" s="6"/>
    </row>
    <row r="7669" spans="43:43" x14ac:dyDescent="0.25">
      <c r="AQ7669" s="6"/>
    </row>
    <row r="7670" spans="43:43" x14ac:dyDescent="0.25">
      <c r="AQ7670" s="6"/>
    </row>
    <row r="7671" spans="43:43" x14ac:dyDescent="0.25">
      <c r="AQ7671" s="6"/>
    </row>
    <row r="7672" spans="43:43" x14ac:dyDescent="0.25">
      <c r="AQ7672" s="6"/>
    </row>
    <row r="7673" spans="43:43" x14ac:dyDescent="0.25">
      <c r="AQ7673" s="6"/>
    </row>
    <row r="7674" spans="43:43" x14ac:dyDescent="0.25">
      <c r="AQ7674" s="6"/>
    </row>
    <row r="7675" spans="43:43" x14ac:dyDescent="0.25">
      <c r="AQ7675" s="6"/>
    </row>
    <row r="7676" spans="43:43" x14ac:dyDescent="0.25">
      <c r="AQ7676" s="6"/>
    </row>
    <row r="7677" spans="43:43" x14ac:dyDescent="0.25">
      <c r="AQ7677" s="6"/>
    </row>
    <row r="7678" spans="43:43" x14ac:dyDescent="0.25">
      <c r="AQ7678" s="6"/>
    </row>
    <row r="7679" spans="43:43" x14ac:dyDescent="0.25">
      <c r="AQ7679" s="6"/>
    </row>
    <row r="7680" spans="43:43" x14ac:dyDescent="0.25">
      <c r="AQ7680" s="6"/>
    </row>
    <row r="7681" spans="43:43" x14ac:dyDescent="0.25">
      <c r="AQ7681" s="6"/>
    </row>
    <row r="7682" spans="43:43" x14ac:dyDescent="0.25">
      <c r="AQ7682" s="6"/>
    </row>
    <row r="7683" spans="43:43" x14ac:dyDescent="0.25">
      <c r="AQ7683" s="6"/>
    </row>
    <row r="7684" spans="43:43" x14ac:dyDescent="0.25">
      <c r="AQ7684" s="6"/>
    </row>
    <row r="7685" spans="43:43" x14ac:dyDescent="0.25">
      <c r="AQ7685" s="6"/>
    </row>
    <row r="7686" spans="43:43" x14ac:dyDescent="0.25">
      <c r="AQ7686" s="6"/>
    </row>
    <row r="7687" spans="43:43" x14ac:dyDescent="0.25">
      <c r="AQ7687" s="6"/>
    </row>
    <row r="7688" spans="43:43" x14ac:dyDescent="0.25">
      <c r="AQ7688" s="6"/>
    </row>
    <row r="7689" spans="43:43" x14ac:dyDescent="0.25">
      <c r="AQ7689" s="6"/>
    </row>
    <row r="7690" spans="43:43" x14ac:dyDescent="0.25">
      <c r="AQ7690" s="6"/>
    </row>
    <row r="7691" spans="43:43" x14ac:dyDescent="0.25">
      <c r="AQ7691" s="6"/>
    </row>
    <row r="7692" spans="43:43" x14ac:dyDescent="0.25">
      <c r="AQ7692" s="6"/>
    </row>
    <row r="7693" spans="43:43" x14ac:dyDescent="0.25">
      <c r="AQ7693" s="6"/>
    </row>
    <row r="7694" spans="43:43" x14ac:dyDescent="0.25">
      <c r="AQ7694" s="6"/>
    </row>
    <row r="7695" spans="43:43" x14ac:dyDescent="0.25">
      <c r="AQ7695" s="6"/>
    </row>
    <row r="7696" spans="43:43" x14ac:dyDescent="0.25">
      <c r="AQ7696" s="6"/>
    </row>
    <row r="7697" spans="43:43" x14ac:dyDescent="0.25">
      <c r="AQ7697" s="6"/>
    </row>
    <row r="7698" spans="43:43" x14ac:dyDescent="0.25">
      <c r="AQ7698" s="6"/>
    </row>
    <row r="7699" spans="43:43" x14ac:dyDescent="0.25">
      <c r="AQ7699" s="6"/>
    </row>
    <row r="7700" spans="43:43" x14ac:dyDescent="0.25">
      <c r="AQ7700" s="6"/>
    </row>
    <row r="7701" spans="43:43" x14ac:dyDescent="0.25">
      <c r="AQ7701" s="6"/>
    </row>
    <row r="7702" spans="43:43" x14ac:dyDescent="0.25">
      <c r="AQ7702" s="6"/>
    </row>
    <row r="7703" spans="43:43" x14ac:dyDescent="0.25">
      <c r="AQ7703" s="6"/>
    </row>
    <row r="7704" spans="43:43" x14ac:dyDescent="0.25">
      <c r="AQ7704" s="6"/>
    </row>
    <row r="7705" spans="43:43" x14ac:dyDescent="0.25">
      <c r="AQ7705" s="6"/>
    </row>
    <row r="7706" spans="43:43" x14ac:dyDescent="0.25">
      <c r="AQ7706" s="6"/>
    </row>
    <row r="7707" spans="43:43" x14ac:dyDescent="0.25">
      <c r="AQ7707" s="6"/>
    </row>
    <row r="7708" spans="43:43" x14ac:dyDescent="0.25">
      <c r="AQ7708" s="6"/>
    </row>
    <row r="7709" spans="43:43" x14ac:dyDescent="0.25">
      <c r="AQ7709" s="6"/>
    </row>
    <row r="7710" spans="43:43" x14ac:dyDescent="0.25">
      <c r="AQ7710" s="6"/>
    </row>
    <row r="7711" spans="43:43" x14ac:dyDescent="0.25">
      <c r="AQ7711" s="6"/>
    </row>
    <row r="7712" spans="43:43" x14ac:dyDescent="0.25">
      <c r="AQ7712" s="6"/>
    </row>
    <row r="7713" spans="43:43" x14ac:dyDescent="0.25">
      <c r="AQ7713" s="6"/>
    </row>
    <row r="7714" spans="43:43" x14ac:dyDescent="0.25">
      <c r="AQ7714" s="6"/>
    </row>
    <row r="7715" spans="43:43" x14ac:dyDescent="0.25">
      <c r="AQ7715" s="6"/>
    </row>
    <row r="7716" spans="43:43" x14ac:dyDescent="0.25">
      <c r="AQ7716" s="6"/>
    </row>
    <row r="7717" spans="43:43" x14ac:dyDescent="0.25">
      <c r="AQ7717" s="6"/>
    </row>
    <row r="7718" spans="43:43" x14ac:dyDescent="0.25">
      <c r="AQ7718" s="6"/>
    </row>
    <row r="7719" spans="43:43" x14ac:dyDescent="0.25">
      <c r="AQ7719" s="6"/>
    </row>
    <row r="7720" spans="43:43" x14ac:dyDescent="0.25">
      <c r="AQ7720" s="6"/>
    </row>
    <row r="7721" spans="43:43" x14ac:dyDescent="0.25">
      <c r="AQ7721" s="6"/>
    </row>
    <row r="7722" spans="43:43" x14ac:dyDescent="0.25">
      <c r="AQ7722" s="6"/>
    </row>
    <row r="7723" spans="43:43" x14ac:dyDescent="0.25">
      <c r="AQ7723" s="6"/>
    </row>
    <row r="7724" spans="43:43" x14ac:dyDescent="0.25">
      <c r="AQ7724" s="6"/>
    </row>
    <row r="7725" spans="43:43" x14ac:dyDescent="0.25">
      <c r="AQ7725" s="6"/>
    </row>
    <row r="7726" spans="43:43" x14ac:dyDescent="0.25">
      <c r="AQ7726" s="6"/>
    </row>
    <row r="7727" spans="43:43" x14ac:dyDescent="0.25">
      <c r="AQ7727" s="6"/>
    </row>
    <row r="7728" spans="43:43" x14ac:dyDescent="0.25">
      <c r="AQ7728" s="6"/>
    </row>
    <row r="7729" spans="43:43" x14ac:dyDescent="0.25">
      <c r="AQ7729" s="6"/>
    </row>
    <row r="7730" spans="43:43" x14ac:dyDescent="0.25">
      <c r="AQ7730" s="6"/>
    </row>
    <row r="7731" spans="43:43" x14ac:dyDescent="0.25">
      <c r="AQ7731" s="6"/>
    </row>
    <row r="7732" spans="43:43" x14ac:dyDescent="0.25">
      <c r="AQ7732" s="6"/>
    </row>
    <row r="7733" spans="43:43" x14ac:dyDescent="0.25">
      <c r="AQ7733" s="6"/>
    </row>
    <row r="7734" spans="43:43" x14ac:dyDescent="0.25">
      <c r="AQ7734" s="6"/>
    </row>
    <row r="7735" spans="43:43" x14ac:dyDescent="0.25">
      <c r="AQ7735" s="6"/>
    </row>
    <row r="7736" spans="43:43" x14ac:dyDescent="0.25">
      <c r="AQ7736" s="6"/>
    </row>
    <row r="7737" spans="43:43" x14ac:dyDescent="0.25">
      <c r="AQ7737" s="6"/>
    </row>
    <row r="7738" spans="43:43" x14ac:dyDescent="0.25">
      <c r="AQ7738" s="6"/>
    </row>
    <row r="7739" spans="43:43" x14ac:dyDescent="0.25">
      <c r="AQ7739" s="6"/>
    </row>
    <row r="7740" spans="43:43" x14ac:dyDescent="0.25">
      <c r="AQ7740" s="6"/>
    </row>
    <row r="7741" spans="43:43" x14ac:dyDescent="0.25">
      <c r="AQ7741" s="6"/>
    </row>
    <row r="7742" spans="43:43" x14ac:dyDescent="0.25">
      <c r="AQ7742" s="6"/>
    </row>
    <row r="7743" spans="43:43" x14ac:dyDescent="0.25">
      <c r="AQ7743" s="6"/>
    </row>
    <row r="7744" spans="43:43" x14ac:dyDescent="0.25">
      <c r="AQ7744" s="6"/>
    </row>
    <row r="7745" spans="43:43" x14ac:dyDescent="0.25">
      <c r="AQ7745" s="6"/>
    </row>
    <row r="7746" spans="43:43" x14ac:dyDescent="0.25">
      <c r="AQ7746" s="6"/>
    </row>
    <row r="7747" spans="43:43" x14ac:dyDescent="0.25">
      <c r="AQ7747" s="6"/>
    </row>
    <row r="7748" spans="43:43" x14ac:dyDescent="0.25">
      <c r="AQ7748" s="6"/>
    </row>
    <row r="7749" spans="43:43" x14ac:dyDescent="0.25">
      <c r="AQ7749" s="6"/>
    </row>
    <row r="7750" spans="43:43" x14ac:dyDescent="0.25">
      <c r="AQ7750" s="6"/>
    </row>
    <row r="7751" spans="43:43" x14ac:dyDescent="0.25">
      <c r="AQ7751" s="6"/>
    </row>
    <row r="7752" spans="43:43" x14ac:dyDescent="0.25">
      <c r="AQ7752" s="6"/>
    </row>
    <row r="7753" spans="43:43" x14ac:dyDescent="0.25">
      <c r="AQ7753" s="6"/>
    </row>
    <row r="7754" spans="43:43" x14ac:dyDescent="0.25">
      <c r="AQ7754" s="6"/>
    </row>
    <row r="7755" spans="43:43" x14ac:dyDescent="0.25">
      <c r="AQ7755" s="6"/>
    </row>
    <row r="7756" spans="43:43" x14ac:dyDescent="0.25">
      <c r="AQ7756" s="6"/>
    </row>
    <row r="7757" spans="43:43" x14ac:dyDescent="0.25">
      <c r="AQ7757" s="6"/>
    </row>
    <row r="7758" spans="43:43" x14ac:dyDescent="0.25">
      <c r="AQ7758" s="6"/>
    </row>
    <row r="7759" spans="43:43" x14ac:dyDescent="0.25">
      <c r="AQ7759" s="6"/>
    </row>
    <row r="7760" spans="43:43" x14ac:dyDescent="0.25">
      <c r="AQ7760" s="6"/>
    </row>
    <row r="7761" spans="43:43" x14ac:dyDescent="0.25">
      <c r="AQ7761" s="6"/>
    </row>
    <row r="7762" spans="43:43" x14ac:dyDescent="0.25">
      <c r="AQ7762" s="6"/>
    </row>
    <row r="7763" spans="43:43" x14ac:dyDescent="0.25">
      <c r="AQ7763" s="6"/>
    </row>
    <row r="7764" spans="43:43" x14ac:dyDescent="0.25">
      <c r="AQ7764" s="6"/>
    </row>
    <row r="7765" spans="43:43" x14ac:dyDescent="0.25">
      <c r="AQ7765" s="6"/>
    </row>
    <row r="7766" spans="43:43" x14ac:dyDescent="0.25">
      <c r="AQ7766" s="6"/>
    </row>
    <row r="7767" spans="43:43" x14ac:dyDescent="0.25">
      <c r="AQ7767" s="6"/>
    </row>
    <row r="7768" spans="43:43" x14ac:dyDescent="0.25">
      <c r="AQ7768" s="6"/>
    </row>
    <row r="7769" spans="43:43" x14ac:dyDescent="0.25">
      <c r="AQ7769" s="6"/>
    </row>
    <row r="7770" spans="43:43" x14ac:dyDescent="0.25">
      <c r="AQ7770" s="6"/>
    </row>
    <row r="7771" spans="43:43" x14ac:dyDescent="0.25">
      <c r="AQ7771" s="6"/>
    </row>
    <row r="7772" spans="43:43" x14ac:dyDescent="0.25">
      <c r="AQ7772" s="6"/>
    </row>
    <row r="7773" spans="43:43" x14ac:dyDescent="0.25">
      <c r="AQ7773" s="6"/>
    </row>
    <row r="7774" spans="43:43" x14ac:dyDescent="0.25">
      <c r="AQ7774" s="6"/>
    </row>
    <row r="7775" spans="43:43" x14ac:dyDescent="0.25">
      <c r="AQ7775" s="6"/>
    </row>
    <row r="7776" spans="43:43" x14ac:dyDescent="0.25">
      <c r="AQ7776" s="6"/>
    </row>
    <row r="7777" spans="43:43" x14ac:dyDescent="0.25">
      <c r="AQ7777" s="6"/>
    </row>
    <row r="7778" spans="43:43" x14ac:dyDescent="0.25">
      <c r="AQ7778" s="6"/>
    </row>
    <row r="7779" spans="43:43" x14ac:dyDescent="0.25">
      <c r="AQ7779" s="6"/>
    </row>
    <row r="7780" spans="43:43" x14ac:dyDescent="0.25">
      <c r="AQ7780" s="6"/>
    </row>
    <row r="7781" spans="43:43" x14ac:dyDescent="0.25">
      <c r="AQ7781" s="6"/>
    </row>
    <row r="7782" spans="43:43" x14ac:dyDescent="0.25">
      <c r="AQ7782" s="6"/>
    </row>
    <row r="7783" spans="43:43" x14ac:dyDescent="0.25">
      <c r="AQ7783" s="6"/>
    </row>
    <row r="7784" spans="43:43" x14ac:dyDescent="0.25">
      <c r="AQ7784" s="6"/>
    </row>
    <row r="7785" spans="43:43" x14ac:dyDescent="0.25">
      <c r="AQ7785" s="6"/>
    </row>
    <row r="7786" spans="43:43" x14ac:dyDescent="0.25">
      <c r="AQ7786" s="6"/>
    </row>
    <row r="7787" spans="43:43" x14ac:dyDescent="0.25">
      <c r="AQ7787" s="6"/>
    </row>
    <row r="7788" spans="43:43" x14ac:dyDescent="0.25">
      <c r="AQ7788" s="6"/>
    </row>
    <row r="7789" spans="43:43" x14ac:dyDescent="0.25">
      <c r="AQ7789" s="6"/>
    </row>
    <row r="7790" spans="43:43" x14ac:dyDescent="0.25">
      <c r="AQ7790" s="6"/>
    </row>
    <row r="7791" spans="43:43" x14ac:dyDescent="0.25">
      <c r="AQ7791" s="6"/>
    </row>
    <row r="7792" spans="43:43" x14ac:dyDescent="0.25">
      <c r="AQ7792" s="6"/>
    </row>
    <row r="7793" spans="43:43" x14ac:dyDescent="0.25">
      <c r="AQ7793" s="6"/>
    </row>
    <row r="7794" spans="43:43" x14ac:dyDescent="0.25">
      <c r="AQ7794" s="6"/>
    </row>
    <row r="7795" spans="43:43" x14ac:dyDescent="0.25">
      <c r="AQ7795" s="6"/>
    </row>
    <row r="7796" spans="43:43" x14ac:dyDescent="0.25">
      <c r="AQ7796" s="6"/>
    </row>
    <row r="7797" spans="43:43" x14ac:dyDescent="0.25">
      <c r="AQ7797" s="6"/>
    </row>
    <row r="7798" spans="43:43" x14ac:dyDescent="0.25">
      <c r="AQ7798" s="6"/>
    </row>
    <row r="7799" spans="43:43" x14ac:dyDescent="0.25">
      <c r="AQ7799" s="6"/>
    </row>
    <row r="7800" spans="43:43" x14ac:dyDescent="0.25">
      <c r="AQ7800" s="6"/>
    </row>
    <row r="7801" spans="43:43" x14ac:dyDescent="0.25">
      <c r="AQ7801" s="6"/>
    </row>
    <row r="7802" spans="43:43" x14ac:dyDescent="0.25">
      <c r="AQ7802" s="6"/>
    </row>
    <row r="7803" spans="43:43" x14ac:dyDescent="0.25">
      <c r="AQ7803" s="6"/>
    </row>
    <row r="7804" spans="43:43" x14ac:dyDescent="0.25">
      <c r="AQ7804" s="6"/>
    </row>
    <row r="7805" spans="43:43" x14ac:dyDescent="0.25">
      <c r="AQ7805" s="6"/>
    </row>
    <row r="7806" spans="43:43" x14ac:dyDescent="0.25">
      <c r="AQ7806" s="6"/>
    </row>
    <row r="7807" spans="43:43" x14ac:dyDescent="0.25">
      <c r="AQ7807" s="6"/>
    </row>
    <row r="7808" spans="43:43" x14ac:dyDescent="0.25">
      <c r="AQ7808" s="6"/>
    </row>
    <row r="7809" spans="43:43" x14ac:dyDescent="0.25">
      <c r="AQ7809" s="6"/>
    </row>
    <row r="7810" spans="43:43" x14ac:dyDescent="0.25">
      <c r="AQ7810" s="6"/>
    </row>
    <row r="7811" spans="43:43" x14ac:dyDescent="0.25">
      <c r="AQ7811" s="6"/>
    </row>
    <row r="7812" spans="43:43" x14ac:dyDescent="0.25">
      <c r="AQ7812" s="6"/>
    </row>
    <row r="7813" spans="43:43" x14ac:dyDescent="0.25">
      <c r="AQ7813" s="6"/>
    </row>
    <row r="7814" spans="43:43" x14ac:dyDescent="0.25">
      <c r="AQ7814" s="6"/>
    </row>
    <row r="7815" spans="43:43" x14ac:dyDescent="0.25">
      <c r="AQ7815" s="6"/>
    </row>
    <row r="7816" spans="43:43" x14ac:dyDescent="0.25">
      <c r="AQ7816" s="6"/>
    </row>
    <row r="7817" spans="43:43" x14ac:dyDescent="0.25">
      <c r="AQ7817" s="6"/>
    </row>
    <row r="7818" spans="43:43" x14ac:dyDescent="0.25">
      <c r="AQ7818" s="6"/>
    </row>
    <row r="7819" spans="43:43" x14ac:dyDescent="0.25">
      <c r="AQ7819" s="6"/>
    </row>
    <row r="7820" spans="43:43" x14ac:dyDescent="0.25">
      <c r="AQ7820" s="6"/>
    </row>
    <row r="7821" spans="43:43" x14ac:dyDescent="0.25">
      <c r="AQ7821" s="6"/>
    </row>
    <row r="7822" spans="43:43" x14ac:dyDescent="0.25">
      <c r="AQ7822" s="6"/>
    </row>
    <row r="7823" spans="43:43" x14ac:dyDescent="0.25">
      <c r="AQ7823" s="6"/>
    </row>
    <row r="7824" spans="43:43" x14ac:dyDescent="0.25">
      <c r="AQ7824" s="6"/>
    </row>
    <row r="7825" spans="43:43" x14ac:dyDescent="0.25">
      <c r="AQ7825" s="6"/>
    </row>
    <row r="7826" spans="43:43" x14ac:dyDescent="0.25">
      <c r="AQ7826" s="6"/>
    </row>
    <row r="7827" spans="43:43" x14ac:dyDescent="0.25">
      <c r="AQ7827" s="6"/>
    </row>
    <row r="7828" spans="43:43" x14ac:dyDescent="0.25">
      <c r="AQ7828" s="6"/>
    </row>
    <row r="7829" spans="43:43" x14ac:dyDescent="0.25">
      <c r="AQ7829" s="6"/>
    </row>
    <row r="7830" spans="43:43" x14ac:dyDescent="0.25">
      <c r="AQ7830" s="6"/>
    </row>
    <row r="7831" spans="43:43" x14ac:dyDescent="0.25">
      <c r="AQ7831" s="6"/>
    </row>
    <row r="7832" spans="43:43" x14ac:dyDescent="0.25">
      <c r="AQ7832" s="6"/>
    </row>
    <row r="7833" spans="43:43" x14ac:dyDescent="0.25">
      <c r="AQ7833" s="6"/>
    </row>
    <row r="7834" spans="43:43" x14ac:dyDescent="0.25">
      <c r="AQ7834" s="6"/>
    </row>
    <row r="7835" spans="43:43" x14ac:dyDescent="0.25">
      <c r="AQ7835" s="6"/>
    </row>
    <row r="7836" spans="43:43" x14ac:dyDescent="0.25">
      <c r="AQ7836" s="6"/>
    </row>
    <row r="7837" spans="43:43" x14ac:dyDescent="0.25">
      <c r="AQ7837" s="6"/>
    </row>
    <row r="7838" spans="43:43" x14ac:dyDescent="0.25">
      <c r="AQ7838" s="6"/>
    </row>
    <row r="7839" spans="43:43" x14ac:dyDescent="0.25">
      <c r="AQ7839" s="6"/>
    </row>
    <row r="7840" spans="43:43" x14ac:dyDescent="0.25">
      <c r="AQ7840" s="6"/>
    </row>
    <row r="7841" spans="43:43" x14ac:dyDescent="0.25">
      <c r="AQ7841" s="6"/>
    </row>
    <row r="7842" spans="43:43" x14ac:dyDescent="0.25">
      <c r="AQ7842" s="6"/>
    </row>
    <row r="7843" spans="43:43" x14ac:dyDescent="0.25">
      <c r="AQ7843" s="6"/>
    </row>
    <row r="7844" spans="43:43" x14ac:dyDescent="0.25">
      <c r="AQ7844" s="6"/>
    </row>
    <row r="7845" spans="43:43" x14ac:dyDescent="0.25">
      <c r="AQ7845" s="6"/>
    </row>
    <row r="7846" spans="43:43" x14ac:dyDescent="0.25">
      <c r="AQ7846" s="6"/>
    </row>
    <row r="7847" spans="43:43" x14ac:dyDescent="0.25">
      <c r="AQ7847" s="6"/>
    </row>
    <row r="7848" spans="43:43" x14ac:dyDescent="0.25">
      <c r="AQ7848" s="6"/>
    </row>
    <row r="7849" spans="43:43" x14ac:dyDescent="0.25">
      <c r="AQ7849" s="6"/>
    </row>
    <row r="7850" spans="43:43" x14ac:dyDescent="0.25">
      <c r="AQ7850" s="6"/>
    </row>
    <row r="7851" spans="43:43" x14ac:dyDescent="0.25">
      <c r="AQ7851" s="6"/>
    </row>
    <row r="7852" spans="43:43" x14ac:dyDescent="0.25">
      <c r="AQ7852" s="6"/>
    </row>
    <row r="7853" spans="43:43" x14ac:dyDescent="0.25">
      <c r="AQ7853" s="6"/>
    </row>
    <row r="7854" spans="43:43" x14ac:dyDescent="0.25">
      <c r="AQ7854" s="6"/>
    </row>
    <row r="7855" spans="43:43" x14ac:dyDescent="0.25">
      <c r="AQ7855" s="6"/>
    </row>
    <row r="7856" spans="43:43" x14ac:dyDescent="0.25">
      <c r="AQ7856" s="6"/>
    </row>
    <row r="7857" spans="43:43" x14ac:dyDescent="0.25">
      <c r="AQ7857" s="6"/>
    </row>
    <row r="7858" spans="43:43" x14ac:dyDescent="0.25">
      <c r="AQ7858" s="6"/>
    </row>
    <row r="7859" spans="43:43" x14ac:dyDescent="0.25">
      <c r="AQ7859" s="6"/>
    </row>
    <row r="7860" spans="43:43" x14ac:dyDescent="0.25">
      <c r="AQ7860" s="6"/>
    </row>
    <row r="7861" spans="43:43" x14ac:dyDescent="0.25">
      <c r="AQ7861" s="6"/>
    </row>
    <row r="7862" spans="43:43" x14ac:dyDescent="0.25">
      <c r="AQ7862" s="6"/>
    </row>
    <row r="7863" spans="43:43" x14ac:dyDescent="0.25">
      <c r="AQ7863" s="6"/>
    </row>
    <row r="7864" spans="43:43" x14ac:dyDescent="0.25">
      <c r="AQ7864" s="6"/>
    </row>
    <row r="7865" spans="43:43" x14ac:dyDescent="0.25">
      <c r="AQ7865" s="6"/>
    </row>
    <row r="7866" spans="43:43" x14ac:dyDescent="0.25">
      <c r="AQ7866" s="6"/>
    </row>
    <row r="7867" spans="43:43" x14ac:dyDescent="0.25">
      <c r="AQ7867" s="6"/>
    </row>
    <row r="7868" spans="43:43" x14ac:dyDescent="0.25">
      <c r="AQ7868" s="6"/>
    </row>
    <row r="7869" spans="43:43" x14ac:dyDescent="0.25">
      <c r="AQ7869" s="6"/>
    </row>
    <row r="7870" spans="43:43" x14ac:dyDescent="0.25">
      <c r="AQ7870" s="6"/>
    </row>
    <row r="7871" spans="43:43" x14ac:dyDescent="0.25">
      <c r="AQ7871" s="6"/>
    </row>
    <row r="7872" spans="43:43" x14ac:dyDescent="0.25">
      <c r="AQ7872" s="6"/>
    </row>
    <row r="7873" spans="43:43" x14ac:dyDescent="0.25">
      <c r="AQ7873" s="6"/>
    </row>
    <row r="7874" spans="43:43" x14ac:dyDescent="0.25">
      <c r="AQ7874" s="6"/>
    </row>
    <row r="7875" spans="43:43" x14ac:dyDescent="0.25">
      <c r="AQ7875" s="6"/>
    </row>
    <row r="7876" spans="43:43" x14ac:dyDescent="0.25">
      <c r="AQ7876" s="6"/>
    </row>
    <row r="7877" spans="43:43" x14ac:dyDescent="0.25">
      <c r="AQ7877" s="6"/>
    </row>
    <row r="7878" spans="43:43" x14ac:dyDescent="0.25">
      <c r="AQ7878" s="6"/>
    </row>
    <row r="7879" spans="43:43" x14ac:dyDescent="0.25">
      <c r="AQ7879" s="6"/>
    </row>
    <row r="7880" spans="43:43" x14ac:dyDescent="0.25">
      <c r="AQ7880" s="6"/>
    </row>
    <row r="7881" spans="43:43" x14ac:dyDescent="0.25">
      <c r="AQ7881" s="6"/>
    </row>
    <row r="7882" spans="43:43" x14ac:dyDescent="0.25">
      <c r="AQ7882" s="6"/>
    </row>
    <row r="7883" spans="43:43" x14ac:dyDescent="0.25">
      <c r="AQ7883" s="6"/>
    </row>
    <row r="7884" spans="43:43" x14ac:dyDescent="0.25">
      <c r="AQ7884" s="6"/>
    </row>
    <row r="7885" spans="43:43" x14ac:dyDescent="0.25">
      <c r="AQ7885" s="6"/>
    </row>
    <row r="7886" spans="43:43" x14ac:dyDescent="0.25">
      <c r="AQ7886" s="6"/>
    </row>
    <row r="7887" spans="43:43" x14ac:dyDescent="0.25">
      <c r="AQ7887" s="6"/>
    </row>
    <row r="7888" spans="43:43" x14ac:dyDescent="0.25">
      <c r="AQ7888" s="6"/>
    </row>
    <row r="7889" spans="43:43" x14ac:dyDescent="0.25">
      <c r="AQ7889" s="6"/>
    </row>
    <row r="7890" spans="43:43" x14ac:dyDescent="0.25">
      <c r="AQ7890" s="6"/>
    </row>
    <row r="7891" spans="43:43" x14ac:dyDescent="0.25">
      <c r="AQ7891" s="6"/>
    </row>
    <row r="7892" spans="43:43" x14ac:dyDescent="0.25">
      <c r="AQ7892" s="6"/>
    </row>
    <row r="7893" spans="43:43" x14ac:dyDescent="0.25">
      <c r="AQ7893" s="6"/>
    </row>
    <row r="7894" spans="43:43" x14ac:dyDescent="0.25">
      <c r="AQ7894" s="6"/>
    </row>
    <row r="7895" spans="43:43" x14ac:dyDescent="0.25">
      <c r="AQ7895" s="6"/>
    </row>
    <row r="7896" spans="43:43" x14ac:dyDescent="0.25">
      <c r="AQ7896" s="6"/>
    </row>
    <row r="7897" spans="43:43" x14ac:dyDescent="0.25">
      <c r="AQ7897" s="6"/>
    </row>
    <row r="7898" spans="43:43" x14ac:dyDescent="0.25">
      <c r="AQ7898" s="6"/>
    </row>
    <row r="7899" spans="43:43" x14ac:dyDescent="0.25">
      <c r="AQ7899" s="6"/>
    </row>
    <row r="7900" spans="43:43" x14ac:dyDescent="0.25">
      <c r="AQ7900" s="6"/>
    </row>
    <row r="7901" spans="43:43" x14ac:dyDescent="0.25">
      <c r="AQ7901" s="6"/>
    </row>
    <row r="7902" spans="43:43" x14ac:dyDescent="0.25">
      <c r="AQ7902" s="6"/>
    </row>
    <row r="7903" spans="43:43" x14ac:dyDescent="0.25">
      <c r="AQ7903" s="6"/>
    </row>
    <row r="7904" spans="43:43" x14ac:dyDescent="0.25">
      <c r="AQ7904" s="6"/>
    </row>
    <row r="7905" spans="43:43" x14ac:dyDescent="0.25">
      <c r="AQ7905" s="6"/>
    </row>
    <row r="7906" spans="43:43" x14ac:dyDescent="0.25">
      <c r="AQ7906" s="6"/>
    </row>
    <row r="7907" spans="43:43" x14ac:dyDescent="0.25">
      <c r="AQ7907" s="6"/>
    </row>
    <row r="7908" spans="43:43" x14ac:dyDescent="0.25">
      <c r="AQ7908" s="6"/>
    </row>
    <row r="7909" spans="43:43" x14ac:dyDescent="0.25">
      <c r="AQ7909" s="6"/>
    </row>
    <row r="7910" spans="43:43" x14ac:dyDescent="0.25">
      <c r="AQ7910" s="6"/>
    </row>
    <row r="7911" spans="43:43" x14ac:dyDescent="0.25">
      <c r="AQ7911" s="6"/>
    </row>
    <row r="7912" spans="43:43" x14ac:dyDescent="0.25">
      <c r="AQ7912" s="6"/>
    </row>
    <row r="7913" spans="43:43" x14ac:dyDescent="0.25">
      <c r="AQ7913" s="6"/>
    </row>
    <row r="7914" spans="43:43" x14ac:dyDescent="0.25">
      <c r="AQ7914" s="6"/>
    </row>
    <row r="7915" spans="43:43" x14ac:dyDescent="0.25">
      <c r="AQ7915" s="6"/>
    </row>
    <row r="7916" spans="43:43" x14ac:dyDescent="0.25">
      <c r="AQ7916" s="6"/>
    </row>
    <row r="7917" spans="43:43" x14ac:dyDescent="0.25">
      <c r="AQ7917" s="6"/>
    </row>
    <row r="7918" spans="43:43" x14ac:dyDescent="0.25">
      <c r="AQ7918" s="6"/>
    </row>
    <row r="7919" spans="43:43" x14ac:dyDescent="0.25">
      <c r="AQ7919" s="6"/>
    </row>
    <row r="7920" spans="43:43" x14ac:dyDescent="0.25">
      <c r="AQ7920" s="6"/>
    </row>
    <row r="7921" spans="43:43" x14ac:dyDescent="0.25">
      <c r="AQ7921" s="6"/>
    </row>
    <row r="7922" spans="43:43" x14ac:dyDescent="0.25">
      <c r="AQ7922" s="6"/>
    </row>
    <row r="7923" spans="43:43" x14ac:dyDescent="0.25">
      <c r="AQ7923" s="6"/>
    </row>
    <row r="7924" spans="43:43" x14ac:dyDescent="0.25">
      <c r="AQ7924" s="6"/>
    </row>
    <row r="7925" spans="43:43" x14ac:dyDescent="0.25">
      <c r="AQ7925" s="6"/>
    </row>
    <row r="7926" spans="43:43" x14ac:dyDescent="0.25">
      <c r="AQ7926" s="6"/>
    </row>
    <row r="7927" spans="43:43" x14ac:dyDescent="0.25">
      <c r="AQ7927" s="6"/>
    </row>
    <row r="7928" spans="43:43" x14ac:dyDescent="0.25">
      <c r="AQ7928" s="6"/>
    </row>
    <row r="7929" spans="43:43" x14ac:dyDescent="0.25">
      <c r="AQ7929" s="6"/>
    </row>
    <row r="7930" spans="43:43" x14ac:dyDescent="0.25">
      <c r="AQ7930" s="6"/>
    </row>
    <row r="7931" spans="43:43" x14ac:dyDescent="0.25">
      <c r="AQ7931" s="6"/>
    </row>
    <row r="7932" spans="43:43" x14ac:dyDescent="0.25">
      <c r="AQ7932" s="6"/>
    </row>
    <row r="7933" spans="43:43" x14ac:dyDescent="0.25">
      <c r="AQ7933" s="6"/>
    </row>
    <row r="7934" spans="43:43" x14ac:dyDescent="0.25">
      <c r="AQ7934" s="6"/>
    </row>
    <row r="7935" spans="43:43" x14ac:dyDescent="0.25">
      <c r="AQ7935" s="6"/>
    </row>
    <row r="7936" spans="43:43" x14ac:dyDescent="0.25">
      <c r="AQ7936" s="6"/>
    </row>
    <row r="7937" spans="43:43" x14ac:dyDescent="0.25">
      <c r="AQ7937" s="6"/>
    </row>
    <row r="7938" spans="43:43" x14ac:dyDescent="0.25">
      <c r="AQ7938" s="6"/>
    </row>
    <row r="7939" spans="43:43" x14ac:dyDescent="0.25">
      <c r="AQ7939" s="6"/>
    </row>
    <row r="7940" spans="43:43" x14ac:dyDescent="0.25">
      <c r="AQ7940" s="6"/>
    </row>
    <row r="7941" spans="43:43" x14ac:dyDescent="0.25">
      <c r="AQ7941" s="6"/>
    </row>
    <row r="7942" spans="43:43" x14ac:dyDescent="0.25">
      <c r="AQ7942" s="6"/>
    </row>
    <row r="7943" spans="43:43" x14ac:dyDescent="0.25">
      <c r="AQ7943" s="6"/>
    </row>
    <row r="7944" spans="43:43" x14ac:dyDescent="0.25">
      <c r="AQ7944" s="6"/>
    </row>
    <row r="7945" spans="43:43" x14ac:dyDescent="0.25">
      <c r="AQ7945" s="6"/>
    </row>
    <row r="7946" spans="43:43" x14ac:dyDescent="0.25">
      <c r="AQ7946" s="6"/>
    </row>
    <row r="7947" spans="43:43" x14ac:dyDescent="0.25">
      <c r="AQ7947" s="6"/>
    </row>
    <row r="7948" spans="43:43" x14ac:dyDescent="0.25">
      <c r="AQ7948" s="6"/>
    </row>
    <row r="7949" spans="43:43" x14ac:dyDescent="0.25">
      <c r="AQ7949" s="6"/>
    </row>
    <row r="7950" spans="43:43" x14ac:dyDescent="0.25">
      <c r="AQ7950" s="6"/>
    </row>
    <row r="7951" spans="43:43" x14ac:dyDescent="0.25">
      <c r="AQ7951" s="6"/>
    </row>
    <row r="7952" spans="43:43" x14ac:dyDescent="0.25">
      <c r="AQ7952" s="6"/>
    </row>
    <row r="7953" spans="43:43" x14ac:dyDescent="0.25">
      <c r="AQ7953" s="6"/>
    </row>
    <row r="7954" spans="43:43" x14ac:dyDescent="0.25">
      <c r="AQ7954" s="6"/>
    </row>
    <row r="7955" spans="43:43" x14ac:dyDescent="0.25">
      <c r="AQ7955" s="6"/>
    </row>
    <row r="7956" spans="43:43" x14ac:dyDescent="0.25">
      <c r="AQ7956" s="6"/>
    </row>
    <row r="7957" spans="43:43" x14ac:dyDescent="0.25">
      <c r="AQ7957" s="6"/>
    </row>
    <row r="7958" spans="43:43" x14ac:dyDescent="0.25">
      <c r="AQ7958" s="6"/>
    </row>
    <row r="7959" spans="43:43" x14ac:dyDescent="0.25">
      <c r="AQ7959" s="6"/>
    </row>
    <row r="7960" spans="43:43" x14ac:dyDescent="0.25">
      <c r="AQ7960" s="6"/>
    </row>
    <row r="7961" spans="43:43" x14ac:dyDescent="0.25">
      <c r="AQ7961" s="6"/>
    </row>
    <row r="7962" spans="43:43" x14ac:dyDescent="0.25">
      <c r="AQ7962" s="6"/>
    </row>
    <row r="7963" spans="43:43" x14ac:dyDescent="0.25">
      <c r="AQ7963" s="6"/>
    </row>
    <row r="7964" spans="43:43" x14ac:dyDescent="0.25">
      <c r="AQ7964" s="6"/>
    </row>
    <row r="7965" spans="43:43" x14ac:dyDescent="0.25">
      <c r="AQ7965" s="6"/>
    </row>
    <row r="7966" spans="43:43" x14ac:dyDescent="0.25">
      <c r="AQ7966" s="6"/>
    </row>
    <row r="7967" spans="43:43" x14ac:dyDescent="0.25">
      <c r="AQ7967" s="6"/>
    </row>
    <row r="7968" spans="43:43" x14ac:dyDescent="0.25">
      <c r="AQ7968" s="6"/>
    </row>
    <row r="7969" spans="43:43" x14ac:dyDescent="0.25">
      <c r="AQ7969" s="6"/>
    </row>
    <row r="7970" spans="43:43" x14ac:dyDescent="0.25">
      <c r="AQ7970" s="6"/>
    </row>
    <row r="7971" spans="43:43" x14ac:dyDescent="0.25">
      <c r="AQ7971" s="6"/>
    </row>
    <row r="7972" spans="43:43" x14ac:dyDescent="0.25">
      <c r="AQ7972" s="6"/>
    </row>
    <row r="7973" spans="43:43" x14ac:dyDescent="0.25">
      <c r="AQ7973" s="6"/>
    </row>
    <row r="7974" spans="43:43" x14ac:dyDescent="0.25">
      <c r="AQ7974" s="6"/>
    </row>
    <row r="7975" spans="43:43" x14ac:dyDescent="0.25">
      <c r="AQ7975" s="6"/>
    </row>
    <row r="7976" spans="43:43" x14ac:dyDescent="0.25">
      <c r="AQ7976" s="6"/>
    </row>
    <row r="7977" spans="43:43" x14ac:dyDescent="0.25">
      <c r="AQ7977" s="6"/>
    </row>
    <row r="7978" spans="43:43" x14ac:dyDescent="0.25">
      <c r="AQ7978" s="6"/>
    </row>
    <row r="7979" spans="43:43" x14ac:dyDescent="0.25">
      <c r="AQ7979" s="6"/>
    </row>
    <row r="7980" spans="43:43" x14ac:dyDescent="0.25">
      <c r="AQ7980" s="6"/>
    </row>
    <row r="7981" spans="43:43" x14ac:dyDescent="0.25">
      <c r="AQ7981" s="6"/>
    </row>
    <row r="7982" spans="43:43" x14ac:dyDescent="0.25">
      <c r="AQ7982" s="6"/>
    </row>
    <row r="7983" spans="43:43" x14ac:dyDescent="0.25">
      <c r="AQ7983" s="6"/>
    </row>
    <row r="7984" spans="43:43" x14ac:dyDescent="0.25">
      <c r="AQ7984" s="6"/>
    </row>
    <row r="7985" spans="43:43" x14ac:dyDescent="0.25">
      <c r="AQ7985" s="6"/>
    </row>
    <row r="7986" spans="43:43" x14ac:dyDescent="0.25">
      <c r="AQ7986" s="6"/>
    </row>
    <row r="7987" spans="43:43" x14ac:dyDescent="0.25">
      <c r="AQ7987" s="6"/>
    </row>
    <row r="7988" spans="43:43" x14ac:dyDescent="0.25">
      <c r="AQ7988" s="6"/>
    </row>
    <row r="7989" spans="43:43" x14ac:dyDescent="0.25">
      <c r="AQ7989" s="6"/>
    </row>
    <row r="7990" spans="43:43" x14ac:dyDescent="0.25">
      <c r="AQ7990" s="6"/>
    </row>
    <row r="7991" spans="43:43" x14ac:dyDescent="0.25">
      <c r="AQ7991" s="6"/>
    </row>
    <row r="7992" spans="43:43" x14ac:dyDescent="0.25">
      <c r="AQ7992" s="6"/>
    </row>
    <row r="7993" spans="43:43" x14ac:dyDescent="0.25">
      <c r="AQ7993" s="6"/>
    </row>
    <row r="7994" spans="43:43" x14ac:dyDescent="0.25">
      <c r="AQ7994" s="6"/>
    </row>
    <row r="7995" spans="43:43" x14ac:dyDescent="0.25">
      <c r="AQ7995" s="6"/>
    </row>
    <row r="7996" spans="43:43" x14ac:dyDescent="0.25">
      <c r="AQ7996" s="6"/>
    </row>
    <row r="7997" spans="43:43" x14ac:dyDescent="0.25">
      <c r="AQ7997" s="6"/>
    </row>
    <row r="7998" spans="43:43" x14ac:dyDescent="0.25">
      <c r="AQ7998" s="6"/>
    </row>
    <row r="7999" spans="43:43" x14ac:dyDescent="0.25">
      <c r="AQ7999" s="6"/>
    </row>
    <row r="8000" spans="43:43" x14ac:dyDescent="0.25">
      <c r="AQ8000" s="6"/>
    </row>
    <row r="8001" spans="43:43" x14ac:dyDescent="0.25">
      <c r="AQ8001" s="6"/>
    </row>
    <row r="8002" spans="43:43" x14ac:dyDescent="0.25">
      <c r="AQ8002" s="6"/>
    </row>
    <row r="8003" spans="43:43" x14ac:dyDescent="0.25">
      <c r="AQ8003" s="6"/>
    </row>
    <row r="8004" spans="43:43" x14ac:dyDescent="0.25">
      <c r="AQ8004" s="6"/>
    </row>
    <row r="8005" spans="43:43" x14ac:dyDescent="0.25">
      <c r="AQ8005" s="6"/>
    </row>
    <row r="8006" spans="43:43" x14ac:dyDescent="0.25">
      <c r="AQ8006" s="6"/>
    </row>
    <row r="8007" spans="43:43" x14ac:dyDescent="0.25">
      <c r="AQ8007" s="6"/>
    </row>
    <row r="8008" spans="43:43" x14ac:dyDescent="0.25">
      <c r="AQ8008" s="6"/>
    </row>
    <row r="8009" spans="43:43" x14ac:dyDescent="0.25">
      <c r="AQ8009" s="6"/>
    </row>
    <row r="8010" spans="43:43" x14ac:dyDescent="0.25">
      <c r="AQ8010" s="6"/>
    </row>
    <row r="8011" spans="43:43" x14ac:dyDescent="0.25">
      <c r="AQ8011" s="6"/>
    </row>
    <row r="8012" spans="43:43" x14ac:dyDescent="0.25">
      <c r="AQ8012" s="6"/>
    </row>
    <row r="8013" spans="43:43" x14ac:dyDescent="0.25">
      <c r="AQ8013" s="6"/>
    </row>
    <row r="8014" spans="43:43" x14ac:dyDescent="0.25">
      <c r="AQ8014" s="6"/>
    </row>
    <row r="8015" spans="43:43" x14ac:dyDescent="0.25">
      <c r="AQ8015" s="6"/>
    </row>
    <row r="8016" spans="43:43" x14ac:dyDescent="0.25">
      <c r="AQ8016" s="6"/>
    </row>
    <row r="8017" spans="43:43" x14ac:dyDescent="0.25">
      <c r="AQ8017" s="6"/>
    </row>
    <row r="8018" spans="43:43" x14ac:dyDescent="0.25">
      <c r="AQ8018" s="6"/>
    </row>
    <row r="8019" spans="43:43" x14ac:dyDescent="0.25">
      <c r="AQ8019" s="6"/>
    </row>
    <row r="8020" spans="43:43" x14ac:dyDescent="0.25">
      <c r="AQ8020" s="6"/>
    </row>
    <row r="8021" spans="43:43" x14ac:dyDescent="0.25">
      <c r="AQ8021" s="6"/>
    </row>
    <row r="8022" spans="43:43" x14ac:dyDescent="0.25">
      <c r="AQ8022" s="6"/>
    </row>
    <row r="8023" spans="43:43" x14ac:dyDescent="0.25">
      <c r="AQ8023" s="6"/>
    </row>
    <row r="8024" spans="43:43" x14ac:dyDescent="0.25">
      <c r="AQ8024" s="6"/>
    </row>
    <row r="8025" spans="43:43" x14ac:dyDescent="0.25">
      <c r="AQ8025" s="6"/>
    </row>
    <row r="8026" spans="43:43" x14ac:dyDescent="0.25">
      <c r="AQ8026" s="6"/>
    </row>
    <row r="8027" spans="43:43" x14ac:dyDescent="0.25">
      <c r="AQ8027" s="6"/>
    </row>
    <row r="8028" spans="43:43" x14ac:dyDescent="0.25">
      <c r="AQ8028" s="6"/>
    </row>
    <row r="8029" spans="43:43" x14ac:dyDescent="0.25">
      <c r="AQ8029" s="6"/>
    </row>
    <row r="8030" spans="43:43" x14ac:dyDescent="0.25">
      <c r="AQ8030" s="6"/>
    </row>
    <row r="8031" spans="43:43" x14ac:dyDescent="0.25">
      <c r="AQ8031" s="6"/>
    </row>
    <row r="8032" spans="43:43" x14ac:dyDescent="0.25">
      <c r="AQ8032" s="6"/>
    </row>
    <row r="8033" spans="43:43" x14ac:dyDescent="0.25">
      <c r="AQ8033" s="6"/>
    </row>
    <row r="8034" spans="43:43" x14ac:dyDescent="0.25">
      <c r="AQ8034" s="6"/>
    </row>
    <row r="8035" spans="43:43" x14ac:dyDescent="0.25">
      <c r="AQ8035" s="6"/>
    </row>
    <row r="8036" spans="43:43" x14ac:dyDescent="0.25">
      <c r="AQ8036" s="6"/>
    </row>
    <row r="8037" spans="43:43" x14ac:dyDescent="0.25">
      <c r="AQ8037" s="6"/>
    </row>
    <row r="8038" spans="43:43" x14ac:dyDescent="0.25">
      <c r="AQ8038" s="6"/>
    </row>
    <row r="8039" spans="43:43" x14ac:dyDescent="0.25">
      <c r="AQ8039" s="6"/>
    </row>
    <row r="8040" spans="43:43" x14ac:dyDescent="0.25">
      <c r="AQ8040" s="6"/>
    </row>
    <row r="8041" spans="43:43" x14ac:dyDescent="0.25">
      <c r="AQ8041" s="6"/>
    </row>
    <row r="8042" spans="43:43" x14ac:dyDescent="0.25">
      <c r="AQ8042" s="6"/>
    </row>
    <row r="8043" spans="43:43" x14ac:dyDescent="0.25">
      <c r="AQ8043" s="6"/>
    </row>
    <row r="8044" spans="43:43" x14ac:dyDescent="0.25">
      <c r="AQ8044" s="6"/>
    </row>
    <row r="8045" spans="43:43" x14ac:dyDescent="0.25">
      <c r="AQ8045" s="6"/>
    </row>
    <row r="8046" spans="43:43" x14ac:dyDescent="0.25">
      <c r="AQ8046" s="6"/>
    </row>
    <row r="8047" spans="43:43" x14ac:dyDescent="0.25">
      <c r="AQ8047" s="6"/>
    </row>
    <row r="8048" spans="43:43" x14ac:dyDescent="0.25">
      <c r="AQ8048" s="6"/>
    </row>
    <row r="8049" spans="43:43" x14ac:dyDescent="0.25">
      <c r="AQ8049" s="6"/>
    </row>
    <row r="8050" spans="43:43" x14ac:dyDescent="0.25">
      <c r="AQ8050" s="6"/>
    </row>
    <row r="8051" spans="43:43" x14ac:dyDescent="0.25">
      <c r="AQ8051" s="6"/>
    </row>
    <row r="8052" spans="43:43" x14ac:dyDescent="0.25">
      <c r="AQ8052" s="6"/>
    </row>
    <row r="8053" spans="43:43" x14ac:dyDescent="0.25">
      <c r="AQ8053" s="6"/>
    </row>
    <row r="8054" spans="43:43" x14ac:dyDescent="0.25">
      <c r="AQ8054" s="6"/>
    </row>
    <row r="8055" spans="43:43" x14ac:dyDescent="0.25">
      <c r="AQ8055" s="6"/>
    </row>
    <row r="8056" spans="43:43" x14ac:dyDescent="0.25">
      <c r="AQ8056" s="6"/>
    </row>
    <row r="8057" spans="43:43" x14ac:dyDescent="0.25">
      <c r="AQ8057" s="6"/>
    </row>
    <row r="8058" spans="43:43" x14ac:dyDescent="0.25">
      <c r="AQ8058" s="6"/>
    </row>
    <row r="8059" spans="43:43" x14ac:dyDescent="0.25">
      <c r="AQ8059" s="6"/>
    </row>
    <row r="8060" spans="43:43" x14ac:dyDescent="0.25">
      <c r="AQ8060" s="6"/>
    </row>
    <row r="8061" spans="43:43" x14ac:dyDescent="0.25">
      <c r="AQ8061" s="6"/>
    </row>
    <row r="8062" spans="43:43" x14ac:dyDescent="0.25">
      <c r="AQ8062" s="6"/>
    </row>
    <row r="8063" spans="43:43" x14ac:dyDescent="0.25">
      <c r="AQ8063" s="6"/>
    </row>
    <row r="8064" spans="43:43" x14ac:dyDescent="0.25">
      <c r="AQ8064" s="6"/>
    </row>
    <row r="8065" spans="43:43" x14ac:dyDescent="0.25">
      <c r="AQ8065" s="6"/>
    </row>
    <row r="8066" spans="43:43" x14ac:dyDescent="0.25">
      <c r="AQ8066" s="6"/>
    </row>
    <row r="8067" spans="43:43" x14ac:dyDescent="0.25">
      <c r="AQ8067" s="6"/>
    </row>
    <row r="8068" spans="43:43" x14ac:dyDescent="0.25">
      <c r="AQ8068" s="6"/>
    </row>
    <row r="8069" spans="43:43" x14ac:dyDescent="0.25">
      <c r="AQ8069" s="6"/>
    </row>
    <row r="8070" spans="43:43" x14ac:dyDescent="0.25">
      <c r="AQ8070" s="6"/>
    </row>
    <row r="8071" spans="43:43" x14ac:dyDescent="0.25">
      <c r="AQ8071" s="6"/>
    </row>
    <row r="8072" spans="43:43" x14ac:dyDescent="0.25">
      <c r="AQ8072" s="6"/>
    </row>
    <row r="8073" spans="43:43" x14ac:dyDescent="0.25">
      <c r="AQ8073" s="6"/>
    </row>
    <row r="8074" spans="43:43" x14ac:dyDescent="0.25">
      <c r="AQ8074" s="6"/>
    </row>
    <row r="8075" spans="43:43" x14ac:dyDescent="0.25">
      <c r="AQ8075" s="6"/>
    </row>
    <row r="8076" spans="43:43" x14ac:dyDescent="0.25">
      <c r="AQ8076" s="6"/>
    </row>
    <row r="8077" spans="43:43" x14ac:dyDescent="0.25">
      <c r="AQ8077" s="6"/>
    </row>
    <row r="8078" spans="43:43" x14ac:dyDescent="0.25">
      <c r="AQ8078" s="6"/>
    </row>
    <row r="8079" spans="43:43" x14ac:dyDescent="0.25">
      <c r="AQ8079" s="6"/>
    </row>
    <row r="8080" spans="43:43" x14ac:dyDescent="0.25">
      <c r="AQ8080" s="6"/>
    </row>
    <row r="8081" spans="43:43" x14ac:dyDescent="0.25">
      <c r="AQ8081" s="6"/>
    </row>
    <row r="8082" spans="43:43" x14ac:dyDescent="0.25">
      <c r="AQ8082" s="6"/>
    </row>
    <row r="8083" spans="43:43" x14ac:dyDescent="0.25">
      <c r="AQ8083" s="6"/>
    </row>
    <row r="8084" spans="43:43" x14ac:dyDescent="0.25">
      <c r="AQ8084" s="6"/>
    </row>
    <row r="8085" spans="43:43" x14ac:dyDescent="0.25">
      <c r="AQ8085" s="6"/>
    </row>
    <row r="8086" spans="43:43" x14ac:dyDescent="0.25">
      <c r="AQ8086" s="6"/>
    </row>
    <row r="8087" spans="43:43" x14ac:dyDescent="0.25">
      <c r="AQ8087" s="6"/>
    </row>
    <row r="8088" spans="43:43" x14ac:dyDescent="0.25">
      <c r="AQ8088" s="6"/>
    </row>
    <row r="8089" spans="43:43" x14ac:dyDescent="0.25">
      <c r="AQ8089" s="6"/>
    </row>
    <row r="8090" spans="43:43" x14ac:dyDescent="0.25">
      <c r="AQ8090" s="6"/>
    </row>
    <row r="8091" spans="43:43" x14ac:dyDescent="0.25">
      <c r="AQ8091" s="6"/>
    </row>
    <row r="8092" spans="43:43" x14ac:dyDescent="0.25">
      <c r="AQ8092" s="6"/>
    </row>
    <row r="8093" spans="43:43" x14ac:dyDescent="0.25">
      <c r="AQ8093" s="6"/>
    </row>
    <row r="8094" spans="43:43" x14ac:dyDescent="0.25">
      <c r="AQ8094" s="6"/>
    </row>
    <row r="8095" spans="43:43" x14ac:dyDescent="0.25">
      <c r="AQ8095" s="6"/>
    </row>
    <row r="8096" spans="43:43" x14ac:dyDescent="0.25">
      <c r="AQ8096" s="6"/>
    </row>
    <row r="8097" spans="43:43" x14ac:dyDescent="0.25">
      <c r="AQ8097" s="6"/>
    </row>
    <row r="8098" spans="43:43" x14ac:dyDescent="0.25">
      <c r="AQ8098" s="6"/>
    </row>
    <row r="8099" spans="43:43" x14ac:dyDescent="0.25">
      <c r="AQ8099" s="6"/>
    </row>
    <row r="8100" spans="43:43" x14ac:dyDescent="0.25">
      <c r="AQ8100" s="6"/>
    </row>
    <row r="8101" spans="43:43" x14ac:dyDescent="0.25">
      <c r="AQ8101" s="6"/>
    </row>
    <row r="8102" spans="43:43" x14ac:dyDescent="0.25">
      <c r="AQ8102" s="6"/>
    </row>
    <row r="8103" spans="43:43" x14ac:dyDescent="0.25">
      <c r="AQ8103" s="6"/>
    </row>
    <row r="8104" spans="43:43" x14ac:dyDescent="0.25">
      <c r="AQ8104" s="6"/>
    </row>
    <row r="8105" spans="43:43" x14ac:dyDescent="0.25">
      <c r="AQ8105" s="6"/>
    </row>
    <row r="8106" spans="43:43" x14ac:dyDescent="0.25">
      <c r="AQ8106" s="6"/>
    </row>
    <row r="8107" spans="43:43" x14ac:dyDescent="0.25">
      <c r="AQ8107" s="6"/>
    </row>
    <row r="8108" spans="43:43" x14ac:dyDescent="0.25">
      <c r="AQ8108" s="6"/>
    </row>
    <row r="8109" spans="43:43" x14ac:dyDescent="0.25">
      <c r="AQ8109" s="6"/>
    </row>
    <row r="8110" spans="43:43" x14ac:dyDescent="0.25">
      <c r="AQ8110" s="6"/>
    </row>
    <row r="8111" spans="43:43" x14ac:dyDescent="0.25">
      <c r="AQ8111" s="6"/>
    </row>
    <row r="8112" spans="43:43" x14ac:dyDescent="0.25">
      <c r="AQ8112" s="6"/>
    </row>
    <row r="8113" spans="43:43" x14ac:dyDescent="0.25">
      <c r="AQ8113" s="6"/>
    </row>
    <row r="8114" spans="43:43" x14ac:dyDescent="0.25">
      <c r="AQ8114" s="6"/>
    </row>
    <row r="8115" spans="43:43" x14ac:dyDescent="0.25">
      <c r="AQ8115" s="6"/>
    </row>
    <row r="8116" spans="43:43" x14ac:dyDescent="0.25">
      <c r="AQ8116" s="6"/>
    </row>
    <row r="8117" spans="43:43" x14ac:dyDescent="0.25">
      <c r="AQ8117" s="6"/>
    </row>
    <row r="8118" spans="43:43" x14ac:dyDescent="0.25">
      <c r="AQ8118" s="6"/>
    </row>
    <row r="8119" spans="43:43" x14ac:dyDescent="0.25">
      <c r="AQ8119" s="6"/>
    </row>
    <row r="8120" spans="43:43" x14ac:dyDescent="0.25">
      <c r="AQ8120" s="6"/>
    </row>
    <row r="8121" spans="43:43" x14ac:dyDescent="0.25">
      <c r="AQ8121" s="6"/>
    </row>
    <row r="8122" spans="43:43" x14ac:dyDescent="0.25">
      <c r="AQ8122" s="6"/>
    </row>
    <row r="8123" spans="43:43" x14ac:dyDescent="0.25">
      <c r="AQ8123" s="6"/>
    </row>
    <row r="8124" spans="43:43" x14ac:dyDescent="0.25">
      <c r="AQ8124" s="6"/>
    </row>
    <row r="8125" spans="43:43" x14ac:dyDescent="0.25">
      <c r="AQ8125" s="6"/>
    </row>
    <row r="8126" spans="43:43" x14ac:dyDescent="0.25">
      <c r="AQ8126" s="6"/>
    </row>
    <row r="8127" spans="43:43" x14ac:dyDescent="0.25">
      <c r="AQ8127" s="6"/>
    </row>
    <row r="8128" spans="43:43" x14ac:dyDescent="0.25">
      <c r="AQ8128" s="6"/>
    </row>
    <row r="8129" spans="43:43" x14ac:dyDescent="0.25">
      <c r="AQ8129" s="6"/>
    </row>
    <row r="8130" spans="43:43" x14ac:dyDescent="0.25">
      <c r="AQ8130" s="6"/>
    </row>
    <row r="8131" spans="43:43" x14ac:dyDescent="0.25">
      <c r="AQ8131" s="6"/>
    </row>
    <row r="8132" spans="43:43" x14ac:dyDescent="0.25">
      <c r="AQ8132" s="6"/>
    </row>
    <row r="8133" spans="43:43" x14ac:dyDescent="0.25">
      <c r="AQ8133" s="6"/>
    </row>
    <row r="8134" spans="43:43" x14ac:dyDescent="0.25">
      <c r="AQ8134" s="6"/>
    </row>
    <row r="8135" spans="43:43" x14ac:dyDescent="0.25">
      <c r="AQ8135" s="6"/>
    </row>
    <row r="8136" spans="43:43" x14ac:dyDescent="0.25">
      <c r="AQ8136" s="6"/>
    </row>
    <row r="8137" spans="43:43" x14ac:dyDescent="0.25">
      <c r="AQ8137" s="6"/>
    </row>
    <row r="8138" spans="43:43" x14ac:dyDescent="0.25">
      <c r="AQ8138" s="6"/>
    </row>
    <row r="8139" spans="43:43" x14ac:dyDescent="0.25">
      <c r="AQ8139" s="6"/>
    </row>
    <row r="8140" spans="43:43" x14ac:dyDescent="0.25">
      <c r="AQ8140" s="6"/>
    </row>
    <row r="8141" spans="43:43" x14ac:dyDescent="0.25">
      <c r="AQ8141" s="6"/>
    </row>
    <row r="8142" spans="43:43" x14ac:dyDescent="0.25">
      <c r="AQ8142" s="6"/>
    </row>
    <row r="8143" spans="43:43" x14ac:dyDescent="0.25">
      <c r="AQ8143" s="6"/>
    </row>
    <row r="8144" spans="43:43" x14ac:dyDescent="0.25">
      <c r="AQ8144" s="6"/>
    </row>
    <row r="8145" spans="43:43" x14ac:dyDescent="0.25">
      <c r="AQ8145" s="6"/>
    </row>
    <row r="8146" spans="43:43" x14ac:dyDescent="0.25">
      <c r="AQ8146" s="6"/>
    </row>
    <row r="8147" spans="43:43" x14ac:dyDescent="0.25">
      <c r="AQ8147" s="6"/>
    </row>
    <row r="8148" spans="43:43" x14ac:dyDescent="0.25">
      <c r="AQ8148" s="6"/>
    </row>
    <row r="8149" spans="43:43" x14ac:dyDescent="0.25">
      <c r="AQ8149" s="6"/>
    </row>
    <row r="8150" spans="43:43" x14ac:dyDescent="0.25">
      <c r="AQ8150" s="6"/>
    </row>
    <row r="8151" spans="43:43" x14ac:dyDescent="0.25">
      <c r="AQ8151" s="6"/>
    </row>
    <row r="8152" spans="43:43" x14ac:dyDescent="0.25">
      <c r="AQ8152" s="6"/>
    </row>
    <row r="8153" spans="43:43" x14ac:dyDescent="0.25">
      <c r="AQ8153" s="6"/>
    </row>
    <row r="8154" spans="43:43" x14ac:dyDescent="0.25">
      <c r="AQ8154" s="6"/>
    </row>
    <row r="8155" spans="43:43" x14ac:dyDescent="0.25">
      <c r="AQ8155" s="6"/>
    </row>
    <row r="8156" spans="43:43" x14ac:dyDescent="0.25">
      <c r="AQ8156" s="6"/>
    </row>
    <row r="8157" spans="43:43" x14ac:dyDescent="0.25">
      <c r="AQ8157" s="6"/>
    </row>
    <row r="8158" spans="43:43" x14ac:dyDescent="0.25">
      <c r="AQ8158" s="6"/>
    </row>
    <row r="8159" spans="43:43" x14ac:dyDescent="0.25">
      <c r="AQ8159" s="6"/>
    </row>
    <row r="8160" spans="43:43" x14ac:dyDescent="0.25">
      <c r="AQ8160" s="6"/>
    </row>
    <row r="8161" spans="43:43" x14ac:dyDescent="0.25">
      <c r="AQ8161" s="6"/>
    </row>
    <row r="8162" spans="43:43" x14ac:dyDescent="0.25">
      <c r="AQ8162" s="6"/>
    </row>
    <row r="8163" spans="43:43" x14ac:dyDescent="0.25">
      <c r="AQ8163" s="6"/>
    </row>
    <row r="8164" spans="43:43" x14ac:dyDescent="0.25">
      <c r="AQ8164" s="6"/>
    </row>
    <row r="8165" spans="43:43" x14ac:dyDescent="0.25">
      <c r="AQ8165" s="6"/>
    </row>
    <row r="8166" spans="43:43" x14ac:dyDescent="0.25">
      <c r="AQ8166" s="6"/>
    </row>
    <row r="8167" spans="43:43" x14ac:dyDescent="0.25">
      <c r="AQ8167" s="6"/>
    </row>
    <row r="8168" spans="43:43" x14ac:dyDescent="0.25">
      <c r="AQ8168" s="6"/>
    </row>
    <row r="8169" spans="43:43" x14ac:dyDescent="0.25">
      <c r="AQ8169" s="6"/>
    </row>
    <row r="8170" spans="43:43" x14ac:dyDescent="0.25">
      <c r="AQ8170" s="6"/>
    </row>
    <row r="8171" spans="43:43" x14ac:dyDescent="0.25">
      <c r="AQ8171" s="6"/>
    </row>
    <row r="8172" spans="43:43" x14ac:dyDescent="0.25">
      <c r="AQ8172" s="6"/>
    </row>
    <row r="8173" spans="43:43" x14ac:dyDescent="0.25">
      <c r="AQ8173" s="6"/>
    </row>
    <row r="8174" spans="43:43" x14ac:dyDescent="0.25">
      <c r="AQ8174" s="6"/>
    </row>
    <row r="8175" spans="43:43" x14ac:dyDescent="0.25">
      <c r="AQ8175" s="6"/>
    </row>
    <row r="8176" spans="43:43" x14ac:dyDescent="0.25">
      <c r="AQ8176" s="6"/>
    </row>
    <row r="8177" spans="43:43" x14ac:dyDescent="0.25">
      <c r="AQ8177" s="6"/>
    </row>
    <row r="8178" spans="43:43" x14ac:dyDescent="0.25">
      <c r="AQ8178" s="6"/>
    </row>
    <row r="8179" spans="43:43" x14ac:dyDescent="0.25">
      <c r="AQ8179" s="6"/>
    </row>
    <row r="8180" spans="43:43" x14ac:dyDescent="0.25">
      <c r="AQ8180" s="6"/>
    </row>
    <row r="8181" spans="43:43" x14ac:dyDescent="0.25">
      <c r="AQ8181" s="6"/>
    </row>
    <row r="8182" spans="43:43" x14ac:dyDescent="0.25">
      <c r="AQ8182" s="6"/>
    </row>
    <row r="8183" spans="43:43" x14ac:dyDescent="0.25">
      <c r="AQ8183" s="6"/>
    </row>
    <row r="8184" spans="43:43" x14ac:dyDescent="0.25">
      <c r="AQ8184" s="6"/>
    </row>
    <row r="8185" spans="43:43" x14ac:dyDescent="0.25">
      <c r="AQ8185" s="6"/>
    </row>
    <row r="8186" spans="43:43" x14ac:dyDescent="0.25">
      <c r="AQ8186" s="6"/>
    </row>
    <row r="8187" spans="43:43" x14ac:dyDescent="0.25">
      <c r="AQ8187" s="6"/>
    </row>
    <row r="8188" spans="43:43" x14ac:dyDescent="0.25">
      <c r="AQ8188" s="6"/>
    </row>
    <row r="8189" spans="43:43" x14ac:dyDescent="0.25">
      <c r="AQ8189" s="6"/>
    </row>
    <row r="8190" spans="43:43" x14ac:dyDescent="0.25">
      <c r="AQ8190" s="6"/>
    </row>
    <row r="8191" spans="43:43" x14ac:dyDescent="0.25">
      <c r="AQ8191" s="6"/>
    </row>
    <row r="8192" spans="43:43" x14ac:dyDescent="0.25">
      <c r="AQ8192" s="6"/>
    </row>
    <row r="8193" spans="43:43" x14ac:dyDescent="0.25">
      <c r="AQ8193" s="6"/>
    </row>
    <row r="8194" spans="43:43" x14ac:dyDescent="0.25">
      <c r="AQ8194" s="6"/>
    </row>
    <row r="8195" spans="43:43" x14ac:dyDescent="0.25">
      <c r="AQ8195" s="6"/>
    </row>
    <row r="8196" spans="43:43" x14ac:dyDescent="0.25">
      <c r="AQ8196" s="6"/>
    </row>
    <row r="8197" spans="43:43" x14ac:dyDescent="0.25">
      <c r="AQ8197" s="6"/>
    </row>
    <row r="8198" spans="43:43" x14ac:dyDescent="0.25">
      <c r="AQ8198" s="6"/>
    </row>
    <row r="8199" spans="43:43" x14ac:dyDescent="0.25">
      <c r="AQ8199" s="6"/>
    </row>
    <row r="8200" spans="43:43" x14ac:dyDescent="0.25">
      <c r="AQ8200" s="6"/>
    </row>
    <row r="8201" spans="43:43" x14ac:dyDescent="0.25">
      <c r="AQ8201" s="6"/>
    </row>
    <row r="8202" spans="43:43" x14ac:dyDescent="0.25">
      <c r="AQ8202" s="6"/>
    </row>
    <row r="8203" spans="43:43" x14ac:dyDescent="0.25">
      <c r="AQ8203" s="6"/>
    </row>
    <row r="8204" spans="43:43" x14ac:dyDescent="0.25">
      <c r="AQ8204" s="6"/>
    </row>
    <row r="8205" spans="43:43" x14ac:dyDescent="0.25">
      <c r="AQ8205" s="6"/>
    </row>
    <row r="8206" spans="43:43" x14ac:dyDescent="0.25">
      <c r="AQ8206" s="6"/>
    </row>
    <row r="8207" spans="43:43" x14ac:dyDescent="0.25">
      <c r="AQ8207" s="6"/>
    </row>
    <row r="8208" spans="43:43" x14ac:dyDescent="0.25">
      <c r="AQ8208" s="6"/>
    </row>
    <row r="8209" spans="43:43" x14ac:dyDescent="0.25">
      <c r="AQ8209" s="6"/>
    </row>
    <row r="8210" spans="43:43" x14ac:dyDescent="0.25">
      <c r="AQ8210" s="6"/>
    </row>
    <row r="8211" spans="43:43" x14ac:dyDescent="0.25">
      <c r="AQ8211" s="6"/>
    </row>
    <row r="8212" spans="43:43" x14ac:dyDescent="0.25">
      <c r="AQ8212" s="6"/>
    </row>
    <row r="8213" spans="43:43" x14ac:dyDescent="0.25">
      <c r="AQ8213" s="6"/>
    </row>
    <row r="8214" spans="43:43" x14ac:dyDescent="0.25">
      <c r="AQ8214" s="6"/>
    </row>
    <row r="8215" spans="43:43" x14ac:dyDescent="0.25">
      <c r="AQ8215" s="6"/>
    </row>
    <row r="8216" spans="43:43" x14ac:dyDescent="0.25">
      <c r="AQ8216" s="6"/>
    </row>
    <row r="8217" spans="43:43" x14ac:dyDescent="0.25">
      <c r="AQ8217" s="6"/>
    </row>
    <row r="8218" spans="43:43" x14ac:dyDescent="0.25">
      <c r="AQ8218" s="6"/>
    </row>
    <row r="8219" spans="43:43" x14ac:dyDescent="0.25">
      <c r="AQ8219" s="6"/>
    </row>
    <row r="8220" spans="43:43" x14ac:dyDescent="0.25">
      <c r="AQ8220" s="6"/>
    </row>
    <row r="8221" spans="43:43" x14ac:dyDescent="0.25">
      <c r="AQ8221" s="6"/>
    </row>
    <row r="8222" spans="43:43" x14ac:dyDescent="0.25">
      <c r="AQ8222" s="6"/>
    </row>
    <row r="8223" spans="43:43" x14ac:dyDescent="0.25">
      <c r="AQ8223" s="6"/>
    </row>
    <row r="8224" spans="43:43" x14ac:dyDescent="0.25">
      <c r="AQ8224" s="6"/>
    </row>
    <row r="8225" spans="43:43" x14ac:dyDescent="0.25">
      <c r="AQ8225" s="6"/>
    </row>
    <row r="8226" spans="43:43" x14ac:dyDescent="0.25">
      <c r="AQ8226" s="6"/>
    </row>
    <row r="8227" spans="43:43" x14ac:dyDescent="0.25">
      <c r="AQ8227" s="6"/>
    </row>
    <row r="8228" spans="43:43" x14ac:dyDescent="0.25">
      <c r="AQ8228" s="6"/>
    </row>
    <row r="8229" spans="43:43" x14ac:dyDescent="0.25">
      <c r="AQ8229" s="6"/>
    </row>
    <row r="8230" spans="43:43" x14ac:dyDescent="0.25">
      <c r="AQ8230" s="6"/>
    </row>
    <row r="8231" spans="43:43" x14ac:dyDescent="0.25">
      <c r="AQ8231" s="6"/>
    </row>
    <row r="8232" spans="43:43" x14ac:dyDescent="0.25">
      <c r="AQ8232" s="6"/>
    </row>
    <row r="8233" spans="43:43" x14ac:dyDescent="0.25">
      <c r="AQ8233" s="6"/>
    </row>
    <row r="8234" spans="43:43" x14ac:dyDescent="0.25">
      <c r="AQ8234" s="6"/>
    </row>
    <row r="8235" spans="43:43" x14ac:dyDescent="0.25">
      <c r="AQ8235" s="6"/>
    </row>
    <row r="8236" spans="43:43" x14ac:dyDescent="0.25">
      <c r="AQ8236" s="6"/>
    </row>
    <row r="8237" spans="43:43" x14ac:dyDescent="0.25">
      <c r="AQ8237" s="6"/>
    </row>
    <row r="8238" spans="43:43" x14ac:dyDescent="0.25">
      <c r="AQ8238" s="6"/>
    </row>
    <row r="8239" spans="43:43" x14ac:dyDescent="0.25">
      <c r="AQ8239" s="6"/>
    </row>
    <row r="8240" spans="43:43" x14ac:dyDescent="0.25">
      <c r="AQ8240" s="6"/>
    </row>
    <row r="8241" spans="43:43" x14ac:dyDescent="0.25">
      <c r="AQ8241" s="6"/>
    </row>
    <row r="8242" spans="43:43" x14ac:dyDescent="0.25">
      <c r="AQ8242" s="6"/>
    </row>
    <row r="8243" spans="43:43" x14ac:dyDescent="0.25">
      <c r="AQ8243" s="6"/>
    </row>
    <row r="8244" spans="43:43" x14ac:dyDescent="0.25">
      <c r="AQ8244" s="6"/>
    </row>
    <row r="8245" spans="43:43" x14ac:dyDescent="0.25">
      <c r="AQ8245" s="6"/>
    </row>
    <row r="8246" spans="43:43" x14ac:dyDescent="0.25">
      <c r="AQ8246" s="6"/>
    </row>
    <row r="8247" spans="43:43" x14ac:dyDescent="0.25">
      <c r="AQ8247" s="6"/>
    </row>
    <row r="8248" spans="43:43" x14ac:dyDescent="0.25">
      <c r="AQ8248" s="6"/>
    </row>
    <row r="8249" spans="43:43" x14ac:dyDescent="0.25">
      <c r="AQ8249" s="6"/>
    </row>
    <row r="8250" spans="43:43" x14ac:dyDescent="0.25">
      <c r="AQ8250" s="6"/>
    </row>
    <row r="8251" spans="43:43" x14ac:dyDescent="0.25">
      <c r="AQ8251" s="6"/>
    </row>
    <row r="8252" spans="43:43" x14ac:dyDescent="0.25">
      <c r="AQ8252" s="6"/>
    </row>
    <row r="8253" spans="43:43" x14ac:dyDescent="0.25">
      <c r="AQ8253" s="6"/>
    </row>
    <row r="8254" spans="43:43" x14ac:dyDescent="0.25">
      <c r="AQ8254" s="6"/>
    </row>
    <row r="8255" spans="43:43" x14ac:dyDescent="0.25">
      <c r="AQ8255" s="6"/>
    </row>
    <row r="8256" spans="43:43" x14ac:dyDescent="0.25">
      <c r="AQ8256" s="6"/>
    </row>
    <row r="8257" spans="43:43" x14ac:dyDescent="0.25">
      <c r="AQ8257" s="6"/>
    </row>
    <row r="8258" spans="43:43" x14ac:dyDescent="0.25">
      <c r="AQ8258" s="6"/>
    </row>
    <row r="8259" spans="43:43" x14ac:dyDescent="0.25">
      <c r="AQ8259" s="6"/>
    </row>
    <row r="8260" spans="43:43" x14ac:dyDescent="0.25">
      <c r="AQ8260" s="6"/>
    </row>
    <row r="8261" spans="43:43" x14ac:dyDescent="0.25">
      <c r="AQ8261" s="6"/>
    </row>
    <row r="8262" spans="43:43" x14ac:dyDescent="0.25">
      <c r="AQ8262" s="6"/>
    </row>
    <row r="8263" spans="43:43" x14ac:dyDescent="0.25">
      <c r="AQ8263" s="6"/>
    </row>
    <row r="8264" spans="43:43" x14ac:dyDescent="0.25">
      <c r="AQ8264" s="6"/>
    </row>
    <row r="8265" spans="43:43" x14ac:dyDescent="0.25">
      <c r="AQ8265" s="6"/>
    </row>
    <row r="8266" spans="43:43" x14ac:dyDescent="0.25">
      <c r="AQ8266" s="6"/>
    </row>
    <row r="8267" spans="43:43" x14ac:dyDescent="0.25">
      <c r="AQ8267" s="6"/>
    </row>
    <row r="8268" spans="43:43" x14ac:dyDescent="0.25">
      <c r="AQ8268" s="6"/>
    </row>
    <row r="8269" spans="43:43" x14ac:dyDescent="0.25">
      <c r="AQ8269" s="6"/>
    </row>
    <row r="8270" spans="43:43" x14ac:dyDescent="0.25">
      <c r="AQ8270" s="6"/>
    </row>
    <row r="8271" spans="43:43" x14ac:dyDescent="0.25">
      <c r="AQ8271" s="6"/>
    </row>
    <row r="8272" spans="43:43" x14ac:dyDescent="0.25">
      <c r="AQ8272" s="6"/>
    </row>
    <row r="8273" spans="43:43" x14ac:dyDescent="0.25">
      <c r="AQ8273" s="6"/>
    </row>
    <row r="8274" spans="43:43" x14ac:dyDescent="0.25">
      <c r="AQ8274" s="6"/>
    </row>
    <row r="8275" spans="43:43" x14ac:dyDescent="0.25">
      <c r="AQ8275" s="6"/>
    </row>
    <row r="8276" spans="43:43" x14ac:dyDescent="0.25">
      <c r="AQ8276" s="6"/>
    </row>
    <row r="8277" spans="43:43" x14ac:dyDescent="0.25">
      <c r="AQ8277" s="6"/>
    </row>
    <row r="8278" spans="43:43" x14ac:dyDescent="0.25">
      <c r="AQ8278" s="6"/>
    </row>
    <row r="8279" spans="43:43" x14ac:dyDescent="0.25">
      <c r="AQ8279" s="6"/>
    </row>
    <row r="8280" spans="43:43" x14ac:dyDescent="0.25">
      <c r="AQ8280" s="6"/>
    </row>
    <row r="8281" spans="43:43" x14ac:dyDescent="0.25">
      <c r="AQ8281" s="6"/>
    </row>
    <row r="8282" spans="43:43" x14ac:dyDescent="0.25">
      <c r="AQ8282" s="6"/>
    </row>
    <row r="8283" spans="43:43" x14ac:dyDescent="0.25">
      <c r="AQ8283" s="6"/>
    </row>
    <row r="8284" spans="43:43" x14ac:dyDescent="0.25">
      <c r="AQ8284" s="6"/>
    </row>
    <row r="8285" spans="43:43" x14ac:dyDescent="0.25">
      <c r="AQ8285" s="6"/>
    </row>
    <row r="8286" spans="43:43" x14ac:dyDescent="0.25">
      <c r="AQ8286" s="6"/>
    </row>
    <row r="8287" spans="43:43" x14ac:dyDescent="0.25">
      <c r="AQ8287" s="6"/>
    </row>
    <row r="8288" spans="43:43" x14ac:dyDescent="0.25">
      <c r="AQ8288" s="6"/>
    </row>
    <row r="8289" spans="43:43" x14ac:dyDescent="0.25">
      <c r="AQ8289" s="6"/>
    </row>
    <row r="8290" spans="43:43" x14ac:dyDescent="0.25">
      <c r="AQ8290" s="6"/>
    </row>
    <row r="8291" spans="43:43" x14ac:dyDescent="0.25">
      <c r="AQ8291" s="6"/>
    </row>
    <row r="8292" spans="43:43" x14ac:dyDescent="0.25">
      <c r="AQ8292" s="6"/>
    </row>
    <row r="8293" spans="43:43" x14ac:dyDescent="0.25">
      <c r="AQ8293" s="6"/>
    </row>
    <row r="8294" spans="43:43" x14ac:dyDescent="0.25">
      <c r="AQ8294" s="6"/>
    </row>
    <row r="8295" spans="43:43" x14ac:dyDescent="0.25">
      <c r="AQ8295" s="6"/>
    </row>
    <row r="8296" spans="43:43" x14ac:dyDescent="0.25">
      <c r="AQ8296" s="6"/>
    </row>
    <row r="8297" spans="43:43" x14ac:dyDescent="0.25">
      <c r="AQ8297" s="6"/>
    </row>
    <row r="8298" spans="43:43" x14ac:dyDescent="0.25">
      <c r="AQ8298" s="6"/>
    </row>
    <row r="8299" spans="43:43" x14ac:dyDescent="0.25">
      <c r="AQ8299" s="6"/>
    </row>
    <row r="8300" spans="43:43" x14ac:dyDescent="0.25">
      <c r="AQ8300" s="6"/>
    </row>
    <row r="8301" spans="43:43" x14ac:dyDescent="0.25">
      <c r="AQ8301" s="6"/>
    </row>
    <row r="8302" spans="43:43" x14ac:dyDescent="0.25">
      <c r="AQ8302" s="6"/>
    </row>
    <row r="8303" spans="43:43" x14ac:dyDescent="0.25">
      <c r="AQ8303" s="6"/>
    </row>
    <row r="8304" spans="43:43" x14ac:dyDescent="0.25">
      <c r="AQ8304" s="6"/>
    </row>
    <row r="8305" spans="43:43" x14ac:dyDescent="0.25">
      <c r="AQ8305" s="6"/>
    </row>
    <row r="8306" spans="43:43" x14ac:dyDescent="0.25">
      <c r="AQ8306" s="6"/>
    </row>
    <row r="8307" spans="43:43" x14ac:dyDescent="0.25">
      <c r="AQ8307" s="6"/>
    </row>
    <row r="8308" spans="43:43" x14ac:dyDescent="0.25">
      <c r="AQ8308" s="6"/>
    </row>
    <row r="8309" spans="43:43" x14ac:dyDescent="0.25">
      <c r="AQ8309" s="6"/>
    </row>
    <row r="8310" spans="43:43" x14ac:dyDescent="0.25">
      <c r="AQ8310" s="6"/>
    </row>
    <row r="8311" spans="43:43" x14ac:dyDescent="0.25">
      <c r="AQ8311" s="6"/>
    </row>
    <row r="8312" spans="43:43" x14ac:dyDescent="0.25">
      <c r="AQ8312" s="6"/>
    </row>
    <row r="8313" spans="43:43" x14ac:dyDescent="0.25">
      <c r="AQ8313" s="6"/>
    </row>
    <row r="8314" spans="43:43" x14ac:dyDescent="0.25">
      <c r="AQ8314" s="6"/>
    </row>
    <row r="8315" spans="43:43" x14ac:dyDescent="0.25">
      <c r="AQ8315" s="6"/>
    </row>
    <row r="8316" spans="43:43" x14ac:dyDescent="0.25">
      <c r="AQ8316" s="6"/>
    </row>
    <row r="8317" spans="43:43" x14ac:dyDescent="0.25">
      <c r="AQ8317" s="6"/>
    </row>
    <row r="8318" spans="43:43" x14ac:dyDescent="0.25">
      <c r="AQ8318" s="6"/>
    </row>
    <row r="8319" spans="43:43" x14ac:dyDescent="0.25">
      <c r="AQ8319" s="6"/>
    </row>
    <row r="8320" spans="43:43" x14ac:dyDescent="0.25">
      <c r="AQ8320" s="6"/>
    </row>
    <row r="8321" spans="43:43" x14ac:dyDescent="0.25">
      <c r="AQ8321" s="6"/>
    </row>
    <row r="8322" spans="43:43" x14ac:dyDescent="0.25">
      <c r="AQ8322" s="6"/>
    </row>
    <row r="8323" spans="43:43" x14ac:dyDescent="0.25">
      <c r="AQ8323" s="6"/>
    </row>
    <row r="8324" spans="43:43" x14ac:dyDescent="0.25">
      <c r="AQ8324" s="6"/>
    </row>
    <row r="8325" spans="43:43" x14ac:dyDescent="0.25">
      <c r="AQ8325" s="6"/>
    </row>
    <row r="8326" spans="43:43" x14ac:dyDescent="0.25">
      <c r="AQ8326" s="6"/>
    </row>
    <row r="8327" spans="43:43" x14ac:dyDescent="0.25">
      <c r="AQ8327" s="6"/>
    </row>
    <row r="8328" spans="43:43" x14ac:dyDescent="0.25">
      <c r="AQ8328" s="6"/>
    </row>
    <row r="8329" spans="43:43" x14ac:dyDescent="0.25">
      <c r="AQ8329" s="6"/>
    </row>
    <row r="8330" spans="43:43" x14ac:dyDescent="0.25">
      <c r="AQ8330" s="6"/>
    </row>
    <row r="8331" spans="43:43" x14ac:dyDescent="0.25">
      <c r="AQ8331" s="6"/>
    </row>
    <row r="8332" spans="43:43" x14ac:dyDescent="0.25">
      <c r="AQ8332" s="6"/>
    </row>
    <row r="8333" spans="43:43" x14ac:dyDescent="0.25">
      <c r="AQ8333" s="6"/>
    </row>
    <row r="8334" spans="43:43" x14ac:dyDescent="0.25">
      <c r="AQ8334" s="6"/>
    </row>
    <row r="8335" spans="43:43" x14ac:dyDescent="0.25">
      <c r="AQ8335" s="6"/>
    </row>
    <row r="8336" spans="43:43" x14ac:dyDescent="0.25">
      <c r="AQ8336" s="6"/>
    </row>
    <row r="8337" spans="43:43" x14ac:dyDescent="0.25">
      <c r="AQ8337" s="6"/>
    </row>
    <row r="8338" spans="43:43" x14ac:dyDescent="0.25">
      <c r="AQ8338" s="6"/>
    </row>
    <row r="8339" spans="43:43" x14ac:dyDescent="0.25">
      <c r="AQ8339" s="6"/>
    </row>
    <row r="8340" spans="43:43" x14ac:dyDescent="0.25">
      <c r="AQ8340" s="6"/>
    </row>
    <row r="8341" spans="43:43" x14ac:dyDescent="0.25">
      <c r="AQ8341" s="6"/>
    </row>
    <row r="8342" spans="43:43" x14ac:dyDescent="0.25">
      <c r="AQ8342" s="6"/>
    </row>
    <row r="8343" spans="43:43" x14ac:dyDescent="0.25">
      <c r="AQ8343" s="6"/>
    </row>
    <row r="8344" spans="43:43" x14ac:dyDescent="0.25">
      <c r="AQ8344" s="6"/>
    </row>
    <row r="8345" spans="43:43" x14ac:dyDescent="0.25">
      <c r="AQ8345" s="6"/>
    </row>
    <row r="8346" spans="43:43" x14ac:dyDescent="0.25">
      <c r="AQ8346" s="6"/>
    </row>
    <row r="8347" spans="43:43" x14ac:dyDescent="0.25">
      <c r="AQ8347" s="6"/>
    </row>
    <row r="8348" spans="43:43" x14ac:dyDescent="0.25">
      <c r="AQ8348" s="6"/>
    </row>
    <row r="8349" spans="43:43" x14ac:dyDescent="0.25">
      <c r="AQ8349" s="6"/>
    </row>
    <row r="8350" spans="43:43" x14ac:dyDescent="0.25">
      <c r="AQ8350" s="6"/>
    </row>
    <row r="8351" spans="43:43" x14ac:dyDescent="0.25">
      <c r="AQ8351" s="6"/>
    </row>
    <row r="8352" spans="43:43" x14ac:dyDescent="0.25">
      <c r="AQ8352" s="6"/>
    </row>
    <row r="8353" spans="43:43" x14ac:dyDescent="0.25">
      <c r="AQ8353" s="6"/>
    </row>
    <row r="8354" spans="43:43" x14ac:dyDescent="0.25">
      <c r="AQ8354" s="6"/>
    </row>
    <row r="8355" spans="43:43" x14ac:dyDescent="0.25">
      <c r="AQ8355" s="6"/>
    </row>
    <row r="8356" spans="43:43" x14ac:dyDescent="0.25">
      <c r="AQ8356" s="6"/>
    </row>
    <row r="8357" spans="43:43" x14ac:dyDescent="0.25">
      <c r="AQ8357" s="6"/>
    </row>
    <row r="8358" spans="43:43" x14ac:dyDescent="0.25">
      <c r="AQ8358" s="6"/>
    </row>
    <row r="8359" spans="43:43" x14ac:dyDescent="0.25">
      <c r="AQ8359" s="6"/>
    </row>
    <row r="8360" spans="43:43" x14ac:dyDescent="0.25">
      <c r="AQ8360" s="6"/>
    </row>
    <row r="8361" spans="43:43" x14ac:dyDescent="0.25">
      <c r="AQ8361" s="6"/>
    </row>
    <row r="8362" spans="43:43" x14ac:dyDescent="0.25">
      <c r="AQ8362" s="6"/>
    </row>
    <row r="8363" spans="43:43" x14ac:dyDescent="0.25">
      <c r="AQ8363" s="6"/>
    </row>
    <row r="8364" spans="43:43" x14ac:dyDescent="0.25">
      <c r="AQ8364" s="6"/>
    </row>
    <row r="8365" spans="43:43" x14ac:dyDescent="0.25">
      <c r="AQ8365" s="6"/>
    </row>
    <row r="8366" spans="43:43" x14ac:dyDescent="0.25">
      <c r="AQ8366" s="6"/>
    </row>
    <row r="8367" spans="43:43" x14ac:dyDescent="0.25">
      <c r="AQ8367" s="6"/>
    </row>
    <row r="8368" spans="43:43" x14ac:dyDescent="0.25">
      <c r="AQ8368" s="6"/>
    </row>
    <row r="8369" spans="43:43" x14ac:dyDescent="0.25">
      <c r="AQ8369" s="6"/>
    </row>
    <row r="8370" spans="43:43" x14ac:dyDescent="0.25">
      <c r="AQ8370" s="6"/>
    </row>
    <row r="8371" spans="43:43" x14ac:dyDescent="0.25">
      <c r="AQ8371" s="6"/>
    </row>
    <row r="8372" spans="43:43" x14ac:dyDescent="0.25">
      <c r="AQ8372" s="6"/>
    </row>
    <row r="8373" spans="43:43" x14ac:dyDescent="0.25">
      <c r="AQ8373" s="6"/>
    </row>
    <row r="8374" spans="43:43" x14ac:dyDescent="0.25">
      <c r="AQ8374" s="6"/>
    </row>
    <row r="8375" spans="43:43" x14ac:dyDescent="0.25">
      <c r="AQ8375" s="6"/>
    </row>
    <row r="8376" spans="43:43" x14ac:dyDescent="0.25">
      <c r="AQ8376" s="6"/>
    </row>
    <row r="8377" spans="43:43" x14ac:dyDescent="0.25">
      <c r="AQ8377" s="6"/>
    </row>
    <row r="8378" spans="43:43" x14ac:dyDescent="0.25">
      <c r="AQ8378" s="6"/>
    </row>
    <row r="8379" spans="43:43" x14ac:dyDescent="0.25">
      <c r="AQ8379" s="6"/>
    </row>
    <row r="8380" spans="43:43" x14ac:dyDescent="0.25">
      <c r="AQ8380" s="6"/>
    </row>
    <row r="8381" spans="43:43" x14ac:dyDescent="0.25">
      <c r="AQ8381" s="6"/>
    </row>
    <row r="8382" spans="43:43" x14ac:dyDescent="0.25">
      <c r="AQ8382" s="6"/>
    </row>
    <row r="8383" spans="43:43" x14ac:dyDescent="0.25">
      <c r="AQ8383" s="6"/>
    </row>
    <row r="8384" spans="43:43" x14ac:dyDescent="0.25">
      <c r="AQ8384" s="6"/>
    </row>
    <row r="8385" spans="43:43" x14ac:dyDescent="0.25">
      <c r="AQ8385" s="6"/>
    </row>
    <row r="8386" spans="43:43" x14ac:dyDescent="0.25">
      <c r="AQ8386" s="6"/>
    </row>
    <row r="8387" spans="43:43" x14ac:dyDescent="0.25">
      <c r="AQ8387" s="6"/>
    </row>
    <row r="8388" spans="43:43" x14ac:dyDescent="0.25">
      <c r="AQ8388" s="6"/>
    </row>
    <row r="8389" spans="43:43" x14ac:dyDescent="0.25">
      <c r="AQ8389" s="6"/>
    </row>
    <row r="8390" spans="43:43" x14ac:dyDescent="0.25">
      <c r="AQ8390" s="6"/>
    </row>
    <row r="8391" spans="43:43" x14ac:dyDescent="0.25">
      <c r="AQ8391" s="6"/>
    </row>
    <row r="8392" spans="43:43" x14ac:dyDescent="0.25">
      <c r="AQ8392" s="6"/>
    </row>
    <row r="8393" spans="43:43" x14ac:dyDescent="0.25">
      <c r="AQ8393" s="6"/>
    </row>
    <row r="8394" spans="43:43" x14ac:dyDescent="0.25">
      <c r="AQ8394" s="6"/>
    </row>
    <row r="8395" spans="43:43" x14ac:dyDescent="0.25">
      <c r="AQ8395" s="6"/>
    </row>
    <row r="8396" spans="43:43" x14ac:dyDescent="0.25">
      <c r="AQ8396" s="6"/>
    </row>
    <row r="8397" spans="43:43" x14ac:dyDescent="0.25">
      <c r="AQ8397" s="6"/>
    </row>
    <row r="8398" spans="43:43" x14ac:dyDescent="0.25">
      <c r="AQ8398" s="6"/>
    </row>
    <row r="8399" spans="43:43" x14ac:dyDescent="0.25">
      <c r="AQ8399" s="6"/>
    </row>
    <row r="8400" spans="43:43" x14ac:dyDescent="0.25">
      <c r="AQ8400" s="6"/>
    </row>
    <row r="8401" spans="43:43" x14ac:dyDescent="0.25">
      <c r="AQ8401" s="6"/>
    </row>
    <row r="8402" spans="43:43" x14ac:dyDescent="0.25">
      <c r="AQ8402" s="6"/>
    </row>
    <row r="8403" spans="43:43" x14ac:dyDescent="0.25">
      <c r="AQ8403" s="6"/>
    </row>
    <row r="8404" spans="43:43" x14ac:dyDescent="0.25">
      <c r="AQ8404" s="6"/>
    </row>
    <row r="8405" spans="43:43" x14ac:dyDescent="0.25">
      <c r="AQ8405" s="6"/>
    </row>
    <row r="8406" spans="43:43" x14ac:dyDescent="0.25">
      <c r="AQ8406" s="6"/>
    </row>
    <row r="8407" spans="43:43" x14ac:dyDescent="0.25">
      <c r="AQ8407" s="6"/>
    </row>
    <row r="8408" spans="43:43" x14ac:dyDescent="0.25">
      <c r="AQ8408" s="6"/>
    </row>
    <row r="8409" spans="43:43" x14ac:dyDescent="0.25">
      <c r="AQ8409" s="6"/>
    </row>
    <row r="8410" spans="43:43" x14ac:dyDescent="0.25">
      <c r="AQ8410" s="6"/>
    </row>
    <row r="8411" spans="43:43" x14ac:dyDescent="0.25">
      <c r="AQ8411" s="6"/>
    </row>
    <row r="8412" spans="43:43" x14ac:dyDescent="0.25">
      <c r="AQ8412" s="6"/>
    </row>
    <row r="8413" spans="43:43" x14ac:dyDescent="0.25">
      <c r="AQ8413" s="6"/>
    </row>
    <row r="8414" spans="43:43" x14ac:dyDescent="0.25">
      <c r="AQ8414" s="6"/>
    </row>
    <row r="8415" spans="43:43" x14ac:dyDescent="0.25">
      <c r="AQ8415" s="6"/>
    </row>
    <row r="8416" spans="43:43" x14ac:dyDescent="0.25">
      <c r="AQ8416" s="6"/>
    </row>
    <row r="8417" spans="43:43" x14ac:dyDescent="0.25">
      <c r="AQ8417" s="6"/>
    </row>
    <row r="8418" spans="43:43" x14ac:dyDescent="0.25">
      <c r="AQ8418" s="6"/>
    </row>
    <row r="8419" spans="43:43" x14ac:dyDescent="0.25">
      <c r="AQ8419" s="6"/>
    </row>
    <row r="8420" spans="43:43" x14ac:dyDescent="0.25">
      <c r="AQ8420" s="6"/>
    </row>
    <row r="8421" spans="43:43" x14ac:dyDescent="0.25">
      <c r="AQ8421" s="6"/>
    </row>
    <row r="8422" spans="43:43" x14ac:dyDescent="0.25">
      <c r="AQ8422" s="6"/>
    </row>
    <row r="8423" spans="43:43" x14ac:dyDescent="0.25">
      <c r="AQ8423" s="6"/>
    </row>
    <row r="8424" spans="43:43" x14ac:dyDescent="0.25">
      <c r="AQ8424" s="6"/>
    </row>
    <row r="8425" spans="43:43" x14ac:dyDescent="0.25">
      <c r="AQ8425" s="6"/>
    </row>
    <row r="8426" spans="43:43" x14ac:dyDescent="0.25">
      <c r="AQ8426" s="6"/>
    </row>
    <row r="8427" spans="43:43" x14ac:dyDescent="0.25">
      <c r="AQ8427" s="6"/>
    </row>
    <row r="8428" spans="43:43" x14ac:dyDescent="0.25">
      <c r="AQ8428" s="6"/>
    </row>
    <row r="8429" spans="43:43" x14ac:dyDescent="0.25">
      <c r="AQ8429" s="6"/>
    </row>
    <row r="8430" spans="43:43" x14ac:dyDescent="0.25">
      <c r="AQ8430" s="6"/>
    </row>
    <row r="8431" spans="43:43" x14ac:dyDescent="0.25">
      <c r="AQ8431" s="6"/>
    </row>
    <row r="8432" spans="43:43" x14ac:dyDescent="0.25">
      <c r="AQ8432" s="6"/>
    </row>
    <row r="8433" spans="43:43" x14ac:dyDescent="0.25">
      <c r="AQ8433" s="6"/>
    </row>
    <row r="8434" spans="43:43" x14ac:dyDescent="0.25">
      <c r="AQ8434" s="6"/>
    </row>
    <row r="8435" spans="43:43" x14ac:dyDescent="0.25">
      <c r="AQ8435" s="6"/>
    </row>
    <row r="8436" spans="43:43" x14ac:dyDescent="0.25">
      <c r="AQ8436" s="6"/>
    </row>
    <row r="8437" spans="43:43" x14ac:dyDescent="0.25">
      <c r="AQ8437" s="6"/>
    </row>
    <row r="8438" spans="43:43" x14ac:dyDescent="0.25">
      <c r="AQ8438" s="6"/>
    </row>
    <row r="8439" spans="43:43" x14ac:dyDescent="0.25">
      <c r="AQ8439" s="6"/>
    </row>
    <row r="8440" spans="43:43" x14ac:dyDescent="0.25">
      <c r="AQ8440" s="6"/>
    </row>
    <row r="8441" spans="43:43" x14ac:dyDescent="0.25">
      <c r="AQ8441" s="6"/>
    </row>
    <row r="8442" spans="43:43" x14ac:dyDescent="0.25">
      <c r="AQ8442" s="6"/>
    </row>
    <row r="8443" spans="43:43" x14ac:dyDescent="0.25">
      <c r="AQ8443" s="6"/>
    </row>
    <row r="8444" spans="43:43" x14ac:dyDescent="0.25">
      <c r="AQ8444" s="6"/>
    </row>
    <row r="8445" spans="43:43" x14ac:dyDescent="0.25">
      <c r="AQ8445" s="6"/>
    </row>
    <row r="8446" spans="43:43" x14ac:dyDescent="0.25">
      <c r="AQ8446" s="6"/>
    </row>
    <row r="8447" spans="43:43" x14ac:dyDescent="0.25">
      <c r="AQ8447" s="6"/>
    </row>
    <row r="8448" spans="43:43" x14ac:dyDescent="0.25">
      <c r="AQ8448" s="6"/>
    </row>
    <row r="8449" spans="43:43" x14ac:dyDescent="0.25">
      <c r="AQ8449" s="6"/>
    </row>
    <row r="8450" spans="43:43" x14ac:dyDescent="0.25">
      <c r="AQ8450" s="6"/>
    </row>
    <row r="8451" spans="43:43" x14ac:dyDescent="0.25">
      <c r="AQ8451" s="6"/>
    </row>
    <row r="8452" spans="43:43" x14ac:dyDescent="0.25">
      <c r="AQ8452" s="6"/>
    </row>
    <row r="8453" spans="43:43" x14ac:dyDescent="0.25">
      <c r="AQ8453" s="6"/>
    </row>
    <row r="8454" spans="43:43" x14ac:dyDescent="0.25">
      <c r="AQ8454" s="6"/>
    </row>
    <row r="8455" spans="43:43" x14ac:dyDescent="0.25">
      <c r="AQ8455" s="6"/>
    </row>
    <row r="8456" spans="43:43" x14ac:dyDescent="0.25">
      <c r="AQ8456" s="6"/>
    </row>
    <row r="8457" spans="43:43" x14ac:dyDescent="0.25">
      <c r="AQ8457" s="6"/>
    </row>
    <row r="8458" spans="43:43" x14ac:dyDescent="0.25">
      <c r="AQ8458" s="6"/>
    </row>
    <row r="8459" spans="43:43" x14ac:dyDescent="0.25">
      <c r="AQ8459" s="6"/>
    </row>
    <row r="8460" spans="43:43" x14ac:dyDescent="0.25">
      <c r="AQ8460" s="6"/>
    </row>
    <row r="8461" spans="43:43" x14ac:dyDescent="0.25">
      <c r="AQ8461" s="6"/>
    </row>
    <row r="8462" spans="43:43" x14ac:dyDescent="0.25">
      <c r="AQ8462" s="6"/>
    </row>
    <row r="8463" spans="43:43" x14ac:dyDescent="0.25">
      <c r="AQ8463" s="6"/>
    </row>
    <row r="8464" spans="43:43" x14ac:dyDescent="0.25">
      <c r="AQ8464" s="6"/>
    </row>
    <row r="8465" spans="43:43" x14ac:dyDescent="0.25">
      <c r="AQ8465" s="6"/>
    </row>
    <row r="8466" spans="43:43" x14ac:dyDescent="0.25">
      <c r="AQ8466" s="6"/>
    </row>
    <row r="8467" spans="43:43" x14ac:dyDescent="0.25">
      <c r="AQ8467" s="6"/>
    </row>
    <row r="8468" spans="43:43" x14ac:dyDescent="0.25">
      <c r="AQ8468" s="6"/>
    </row>
    <row r="8469" spans="43:43" x14ac:dyDescent="0.25">
      <c r="AQ8469" s="6"/>
    </row>
    <row r="8470" spans="43:43" x14ac:dyDescent="0.25">
      <c r="AQ8470" s="6"/>
    </row>
    <row r="8471" spans="43:43" x14ac:dyDescent="0.25">
      <c r="AQ8471" s="6"/>
    </row>
    <row r="8472" spans="43:43" x14ac:dyDescent="0.25">
      <c r="AQ8472" s="6"/>
    </row>
    <row r="8473" spans="43:43" x14ac:dyDescent="0.25">
      <c r="AQ8473" s="6"/>
    </row>
    <row r="8474" spans="43:43" x14ac:dyDescent="0.25">
      <c r="AQ8474" s="6"/>
    </row>
    <row r="8475" spans="43:43" x14ac:dyDescent="0.25">
      <c r="AQ8475" s="6"/>
    </row>
    <row r="8476" spans="43:43" x14ac:dyDescent="0.25">
      <c r="AQ8476" s="6"/>
    </row>
    <row r="8477" spans="43:43" x14ac:dyDescent="0.25">
      <c r="AQ8477" s="6"/>
    </row>
    <row r="8478" spans="43:43" x14ac:dyDescent="0.25">
      <c r="AQ8478" s="6"/>
    </row>
    <row r="8479" spans="43:43" x14ac:dyDescent="0.25">
      <c r="AQ8479" s="6"/>
    </row>
    <row r="8480" spans="43:43" x14ac:dyDescent="0.25">
      <c r="AQ8480" s="6"/>
    </row>
    <row r="8481" spans="43:43" x14ac:dyDescent="0.25">
      <c r="AQ8481" s="6"/>
    </row>
    <row r="8482" spans="43:43" x14ac:dyDescent="0.25">
      <c r="AQ8482" s="6"/>
    </row>
    <row r="8483" spans="43:43" x14ac:dyDescent="0.25">
      <c r="AQ8483" s="6"/>
    </row>
    <row r="8484" spans="43:43" x14ac:dyDescent="0.25">
      <c r="AQ8484" s="6"/>
    </row>
    <row r="8485" spans="43:43" x14ac:dyDescent="0.25">
      <c r="AQ8485" s="6"/>
    </row>
    <row r="8486" spans="43:43" x14ac:dyDescent="0.25">
      <c r="AQ8486" s="6"/>
    </row>
    <row r="8487" spans="43:43" x14ac:dyDescent="0.25">
      <c r="AQ8487" s="6"/>
    </row>
    <row r="8488" spans="43:43" x14ac:dyDescent="0.25">
      <c r="AQ8488" s="6"/>
    </row>
    <row r="8489" spans="43:43" x14ac:dyDescent="0.25">
      <c r="AQ8489" s="6"/>
    </row>
    <row r="8490" spans="43:43" x14ac:dyDescent="0.25">
      <c r="AQ8490" s="6"/>
    </row>
    <row r="8491" spans="43:43" x14ac:dyDescent="0.25">
      <c r="AQ8491" s="6"/>
    </row>
    <row r="8492" spans="43:43" x14ac:dyDescent="0.25">
      <c r="AQ8492" s="6"/>
    </row>
    <row r="8493" spans="43:43" x14ac:dyDescent="0.25">
      <c r="AQ8493" s="6"/>
    </row>
    <row r="8494" spans="43:43" x14ac:dyDescent="0.25">
      <c r="AQ8494" s="6"/>
    </row>
    <row r="8495" spans="43:43" x14ac:dyDescent="0.25">
      <c r="AQ8495" s="6"/>
    </row>
    <row r="8496" spans="43:43" x14ac:dyDescent="0.25">
      <c r="AQ8496" s="6"/>
    </row>
    <row r="8497" spans="43:43" x14ac:dyDescent="0.25">
      <c r="AQ8497" s="6"/>
    </row>
    <row r="8498" spans="43:43" x14ac:dyDescent="0.25">
      <c r="AQ8498" s="6"/>
    </row>
    <row r="8499" spans="43:43" x14ac:dyDescent="0.25">
      <c r="AQ8499" s="6"/>
    </row>
    <row r="8500" spans="43:43" x14ac:dyDescent="0.25">
      <c r="AQ8500" s="6"/>
    </row>
    <row r="8501" spans="43:43" x14ac:dyDescent="0.25">
      <c r="AQ8501" s="6"/>
    </row>
    <row r="8502" spans="43:43" x14ac:dyDescent="0.25">
      <c r="AQ8502" s="6"/>
    </row>
    <row r="8503" spans="43:43" x14ac:dyDescent="0.25">
      <c r="AQ8503" s="6"/>
    </row>
    <row r="8504" spans="43:43" x14ac:dyDescent="0.25">
      <c r="AQ8504" s="6"/>
    </row>
    <row r="8505" spans="43:43" x14ac:dyDescent="0.25">
      <c r="AQ8505" s="6"/>
    </row>
    <row r="8506" spans="43:43" x14ac:dyDescent="0.25">
      <c r="AQ8506" s="6"/>
    </row>
    <row r="8507" spans="43:43" x14ac:dyDescent="0.25">
      <c r="AQ8507" s="6"/>
    </row>
    <row r="8508" spans="43:43" x14ac:dyDescent="0.25">
      <c r="AQ8508" s="6"/>
    </row>
    <row r="8509" spans="43:43" x14ac:dyDescent="0.25">
      <c r="AQ8509" s="6"/>
    </row>
    <row r="8510" spans="43:43" x14ac:dyDescent="0.25">
      <c r="AQ8510" s="6"/>
    </row>
    <row r="8511" spans="43:43" x14ac:dyDescent="0.25">
      <c r="AQ8511" s="6"/>
    </row>
    <row r="8512" spans="43:43" x14ac:dyDescent="0.25">
      <c r="AQ8512" s="6"/>
    </row>
    <row r="8513" spans="43:43" x14ac:dyDescent="0.25">
      <c r="AQ8513" s="6"/>
    </row>
    <row r="8514" spans="43:43" x14ac:dyDescent="0.25">
      <c r="AQ8514" s="6"/>
    </row>
    <row r="8515" spans="43:43" x14ac:dyDescent="0.25">
      <c r="AQ8515" s="6"/>
    </row>
    <row r="8516" spans="43:43" x14ac:dyDescent="0.25">
      <c r="AQ8516" s="6"/>
    </row>
    <row r="8517" spans="43:43" x14ac:dyDescent="0.25">
      <c r="AQ8517" s="6"/>
    </row>
    <row r="8518" spans="43:43" x14ac:dyDescent="0.25">
      <c r="AQ8518" s="6"/>
    </row>
    <row r="8519" spans="43:43" x14ac:dyDescent="0.25">
      <c r="AQ8519" s="6"/>
    </row>
    <row r="8520" spans="43:43" x14ac:dyDescent="0.25">
      <c r="AQ8520" s="6"/>
    </row>
    <row r="8521" spans="43:43" x14ac:dyDescent="0.25">
      <c r="AQ8521" s="6"/>
    </row>
    <row r="8522" spans="43:43" x14ac:dyDescent="0.25">
      <c r="AQ8522" s="6"/>
    </row>
    <row r="8523" spans="43:43" x14ac:dyDescent="0.25">
      <c r="AQ8523" s="6"/>
    </row>
    <row r="8524" spans="43:43" x14ac:dyDescent="0.25">
      <c r="AQ8524" s="6"/>
    </row>
    <row r="8525" spans="43:43" x14ac:dyDescent="0.25">
      <c r="AQ8525" s="6"/>
    </row>
    <row r="8526" spans="43:43" x14ac:dyDescent="0.25">
      <c r="AQ8526" s="6"/>
    </row>
    <row r="8527" spans="43:43" x14ac:dyDescent="0.25">
      <c r="AQ8527" s="6"/>
    </row>
    <row r="8528" spans="43:43" x14ac:dyDescent="0.25">
      <c r="AQ8528" s="6"/>
    </row>
    <row r="8529" spans="43:43" x14ac:dyDescent="0.25">
      <c r="AQ8529" s="6"/>
    </row>
    <row r="8530" spans="43:43" x14ac:dyDescent="0.25">
      <c r="AQ8530" s="6"/>
    </row>
    <row r="8531" spans="43:43" x14ac:dyDescent="0.25">
      <c r="AQ8531" s="6"/>
    </row>
    <row r="8532" spans="43:43" x14ac:dyDescent="0.25">
      <c r="AQ8532" s="6"/>
    </row>
    <row r="8533" spans="43:43" x14ac:dyDescent="0.25">
      <c r="AQ8533" s="6"/>
    </row>
    <row r="8534" spans="43:43" x14ac:dyDescent="0.25">
      <c r="AQ8534" s="6"/>
    </row>
    <row r="8535" spans="43:43" x14ac:dyDescent="0.25">
      <c r="AQ8535" s="6"/>
    </row>
    <row r="8536" spans="43:43" x14ac:dyDescent="0.25">
      <c r="AQ8536" s="6"/>
    </row>
    <row r="8537" spans="43:43" x14ac:dyDescent="0.25">
      <c r="AQ8537" s="6"/>
    </row>
    <row r="8538" spans="43:43" x14ac:dyDescent="0.25">
      <c r="AQ8538" s="6"/>
    </row>
    <row r="8539" spans="43:43" x14ac:dyDescent="0.25">
      <c r="AQ8539" s="6"/>
    </row>
    <row r="8540" spans="43:43" x14ac:dyDescent="0.25">
      <c r="AQ8540" s="6"/>
    </row>
    <row r="8541" spans="43:43" x14ac:dyDescent="0.25">
      <c r="AQ8541" s="6"/>
    </row>
    <row r="8542" spans="43:43" x14ac:dyDescent="0.25">
      <c r="AQ8542" s="6"/>
    </row>
    <row r="8543" spans="43:43" x14ac:dyDescent="0.25">
      <c r="AQ8543" s="6"/>
    </row>
    <row r="8544" spans="43:43" x14ac:dyDescent="0.25">
      <c r="AQ8544" s="6"/>
    </row>
    <row r="8545" spans="43:43" x14ac:dyDescent="0.25">
      <c r="AQ8545" s="6"/>
    </row>
    <row r="8546" spans="43:43" x14ac:dyDescent="0.25">
      <c r="AQ8546" s="6"/>
    </row>
    <row r="8547" spans="43:43" x14ac:dyDescent="0.25">
      <c r="AQ8547" s="6"/>
    </row>
    <row r="8548" spans="43:43" x14ac:dyDescent="0.25">
      <c r="AQ8548" s="6"/>
    </row>
    <row r="8549" spans="43:43" x14ac:dyDescent="0.25">
      <c r="AQ8549" s="6"/>
    </row>
    <row r="8550" spans="43:43" x14ac:dyDescent="0.25">
      <c r="AQ8550" s="6"/>
    </row>
    <row r="8551" spans="43:43" x14ac:dyDescent="0.25">
      <c r="AQ8551" s="6"/>
    </row>
    <row r="8552" spans="43:43" x14ac:dyDescent="0.25">
      <c r="AQ8552" s="6"/>
    </row>
    <row r="8553" spans="43:43" x14ac:dyDescent="0.25">
      <c r="AQ8553" s="6"/>
    </row>
    <row r="8554" spans="43:43" x14ac:dyDescent="0.25">
      <c r="AQ8554" s="6"/>
    </row>
    <row r="8555" spans="43:43" x14ac:dyDescent="0.25">
      <c r="AQ8555" s="6"/>
    </row>
    <row r="8556" spans="43:43" x14ac:dyDescent="0.25">
      <c r="AQ8556" s="6"/>
    </row>
    <row r="8557" spans="43:43" x14ac:dyDescent="0.25">
      <c r="AQ8557" s="6"/>
    </row>
    <row r="8558" spans="43:43" x14ac:dyDescent="0.25">
      <c r="AQ8558" s="6"/>
    </row>
    <row r="8559" spans="43:43" x14ac:dyDescent="0.25">
      <c r="AQ8559" s="6"/>
    </row>
    <row r="8560" spans="43:43" x14ac:dyDescent="0.25">
      <c r="AQ8560" s="6"/>
    </row>
    <row r="8561" spans="43:43" x14ac:dyDescent="0.25">
      <c r="AQ8561" s="6"/>
    </row>
    <row r="8562" spans="43:43" x14ac:dyDescent="0.25">
      <c r="AQ8562" s="6"/>
    </row>
    <row r="8563" spans="43:43" x14ac:dyDescent="0.25">
      <c r="AQ8563" s="6"/>
    </row>
    <row r="8564" spans="43:43" x14ac:dyDescent="0.25">
      <c r="AQ8564" s="6"/>
    </row>
    <row r="8565" spans="43:43" x14ac:dyDescent="0.25">
      <c r="AQ8565" s="6"/>
    </row>
    <row r="8566" spans="43:43" x14ac:dyDescent="0.25">
      <c r="AQ8566" s="6"/>
    </row>
    <row r="8567" spans="43:43" x14ac:dyDescent="0.25">
      <c r="AQ8567" s="6"/>
    </row>
    <row r="8568" spans="43:43" x14ac:dyDescent="0.25">
      <c r="AQ8568" s="6"/>
    </row>
    <row r="8569" spans="43:43" x14ac:dyDescent="0.25">
      <c r="AQ8569" s="6"/>
    </row>
    <row r="8570" spans="43:43" x14ac:dyDescent="0.25">
      <c r="AQ8570" s="6"/>
    </row>
    <row r="8571" spans="43:43" x14ac:dyDescent="0.25">
      <c r="AQ8571" s="6"/>
    </row>
    <row r="8572" spans="43:43" x14ac:dyDescent="0.25">
      <c r="AQ8572" s="6"/>
    </row>
    <row r="8573" spans="43:43" x14ac:dyDescent="0.25">
      <c r="AQ8573" s="6"/>
    </row>
    <row r="8574" spans="43:43" x14ac:dyDescent="0.25">
      <c r="AQ8574" s="6"/>
    </row>
    <row r="8575" spans="43:43" x14ac:dyDescent="0.25">
      <c r="AQ8575" s="6"/>
    </row>
    <row r="8576" spans="43:43" x14ac:dyDescent="0.25">
      <c r="AQ8576" s="6"/>
    </row>
    <row r="8577" spans="43:43" x14ac:dyDescent="0.25">
      <c r="AQ8577" s="6"/>
    </row>
    <row r="8578" spans="43:43" x14ac:dyDescent="0.25">
      <c r="AQ8578" s="6"/>
    </row>
    <row r="8579" spans="43:43" x14ac:dyDescent="0.25">
      <c r="AQ8579" s="6"/>
    </row>
    <row r="8580" spans="43:43" x14ac:dyDescent="0.25">
      <c r="AQ8580" s="6"/>
    </row>
    <row r="8581" spans="43:43" x14ac:dyDescent="0.25">
      <c r="AQ8581" s="6"/>
    </row>
    <row r="8582" spans="43:43" x14ac:dyDescent="0.25">
      <c r="AQ8582" s="6"/>
    </row>
    <row r="8583" spans="43:43" x14ac:dyDescent="0.25">
      <c r="AQ8583" s="6"/>
    </row>
    <row r="8584" spans="43:43" x14ac:dyDescent="0.25">
      <c r="AQ8584" s="6"/>
    </row>
    <row r="8585" spans="43:43" x14ac:dyDescent="0.25">
      <c r="AQ8585" s="6"/>
    </row>
    <row r="8586" spans="43:43" x14ac:dyDescent="0.25">
      <c r="AQ8586" s="6"/>
    </row>
    <row r="8587" spans="43:43" x14ac:dyDescent="0.25">
      <c r="AQ8587" s="6"/>
    </row>
    <row r="8588" spans="43:43" x14ac:dyDescent="0.25">
      <c r="AQ8588" s="6"/>
    </row>
    <row r="8589" spans="43:43" x14ac:dyDescent="0.25">
      <c r="AQ8589" s="6"/>
    </row>
    <row r="8590" spans="43:43" x14ac:dyDescent="0.25">
      <c r="AQ8590" s="6"/>
    </row>
    <row r="8591" spans="43:43" x14ac:dyDescent="0.25">
      <c r="AQ8591" s="6"/>
    </row>
    <row r="8592" spans="43:43" x14ac:dyDescent="0.25">
      <c r="AQ8592" s="6"/>
    </row>
    <row r="8593" spans="43:43" x14ac:dyDescent="0.25">
      <c r="AQ8593" s="6"/>
    </row>
    <row r="8594" spans="43:43" x14ac:dyDescent="0.25">
      <c r="AQ8594" s="6"/>
    </row>
    <row r="8595" spans="43:43" x14ac:dyDescent="0.25">
      <c r="AQ8595" s="6"/>
    </row>
    <row r="8596" spans="43:43" x14ac:dyDescent="0.25">
      <c r="AQ8596" s="6"/>
    </row>
    <row r="8597" spans="43:43" x14ac:dyDescent="0.25">
      <c r="AQ8597" s="6"/>
    </row>
    <row r="8598" spans="43:43" x14ac:dyDescent="0.25">
      <c r="AQ8598" s="6"/>
    </row>
    <row r="8599" spans="43:43" x14ac:dyDescent="0.25">
      <c r="AQ8599" s="6"/>
    </row>
    <row r="8600" spans="43:43" x14ac:dyDescent="0.25">
      <c r="AQ8600" s="6"/>
    </row>
    <row r="8601" spans="43:43" x14ac:dyDescent="0.25">
      <c r="AQ8601" s="6"/>
    </row>
    <row r="8602" spans="43:43" x14ac:dyDescent="0.25">
      <c r="AQ8602" s="6"/>
    </row>
    <row r="8603" spans="43:43" x14ac:dyDescent="0.25">
      <c r="AQ8603" s="6"/>
    </row>
    <row r="8604" spans="43:43" x14ac:dyDescent="0.25">
      <c r="AQ8604" s="6"/>
    </row>
    <row r="8605" spans="43:43" x14ac:dyDescent="0.25">
      <c r="AQ8605" s="6"/>
    </row>
    <row r="8606" spans="43:43" x14ac:dyDescent="0.25">
      <c r="AQ8606" s="6"/>
    </row>
    <row r="8607" spans="43:43" x14ac:dyDescent="0.25">
      <c r="AQ8607" s="6"/>
    </row>
    <row r="8608" spans="43:43" x14ac:dyDescent="0.25">
      <c r="AQ8608" s="6"/>
    </row>
    <row r="8609" spans="43:43" x14ac:dyDescent="0.25">
      <c r="AQ8609" s="6"/>
    </row>
    <row r="8610" spans="43:43" x14ac:dyDescent="0.25">
      <c r="AQ8610" s="6"/>
    </row>
    <row r="8611" spans="43:43" x14ac:dyDescent="0.25">
      <c r="AQ8611" s="6"/>
    </row>
    <row r="8612" spans="43:43" x14ac:dyDescent="0.25">
      <c r="AQ8612" s="6"/>
    </row>
    <row r="8613" spans="43:43" x14ac:dyDescent="0.25">
      <c r="AQ8613" s="6"/>
    </row>
    <row r="8614" spans="43:43" x14ac:dyDescent="0.25">
      <c r="AQ8614" s="6"/>
    </row>
    <row r="8615" spans="43:43" x14ac:dyDescent="0.25">
      <c r="AQ8615" s="6"/>
    </row>
    <row r="8616" spans="43:43" x14ac:dyDescent="0.25">
      <c r="AQ8616" s="6"/>
    </row>
    <row r="8617" spans="43:43" x14ac:dyDescent="0.25">
      <c r="AQ8617" s="6"/>
    </row>
    <row r="8618" spans="43:43" x14ac:dyDescent="0.25">
      <c r="AQ8618" s="6"/>
    </row>
    <row r="8619" spans="43:43" x14ac:dyDescent="0.25">
      <c r="AQ8619" s="6"/>
    </row>
    <row r="8620" spans="43:43" x14ac:dyDescent="0.25">
      <c r="AQ8620" s="6"/>
    </row>
    <row r="8621" spans="43:43" x14ac:dyDescent="0.25">
      <c r="AQ8621" s="6"/>
    </row>
    <row r="8622" spans="43:43" x14ac:dyDescent="0.25">
      <c r="AQ8622" s="6"/>
    </row>
    <row r="8623" spans="43:43" x14ac:dyDescent="0.25">
      <c r="AQ8623" s="6"/>
    </row>
    <row r="8624" spans="43:43" x14ac:dyDescent="0.25">
      <c r="AQ8624" s="6"/>
    </row>
    <row r="8625" spans="43:43" x14ac:dyDescent="0.25">
      <c r="AQ8625" s="6"/>
    </row>
    <row r="8626" spans="43:43" x14ac:dyDescent="0.25">
      <c r="AQ8626" s="6"/>
    </row>
    <row r="8627" spans="43:43" x14ac:dyDescent="0.25">
      <c r="AQ8627" s="6"/>
    </row>
    <row r="8628" spans="43:43" x14ac:dyDescent="0.25">
      <c r="AQ8628" s="6"/>
    </row>
    <row r="8629" spans="43:43" x14ac:dyDescent="0.25">
      <c r="AQ8629" s="6"/>
    </row>
    <row r="8630" spans="43:43" x14ac:dyDescent="0.25">
      <c r="AQ8630" s="6"/>
    </row>
    <row r="8631" spans="43:43" x14ac:dyDescent="0.25">
      <c r="AQ8631" s="6"/>
    </row>
    <row r="8632" spans="43:43" x14ac:dyDescent="0.25">
      <c r="AQ8632" s="6"/>
    </row>
    <row r="8633" spans="43:43" x14ac:dyDescent="0.25">
      <c r="AQ8633" s="6"/>
    </row>
    <row r="8634" spans="43:43" x14ac:dyDescent="0.25">
      <c r="AQ8634" s="6"/>
    </row>
    <row r="8635" spans="43:43" x14ac:dyDescent="0.25">
      <c r="AQ8635" s="6"/>
    </row>
    <row r="8636" spans="43:43" x14ac:dyDescent="0.25">
      <c r="AQ8636" s="6"/>
    </row>
    <row r="8637" spans="43:43" x14ac:dyDescent="0.25">
      <c r="AQ8637" s="6"/>
    </row>
    <row r="8638" spans="43:43" x14ac:dyDescent="0.25">
      <c r="AQ8638" s="6"/>
    </row>
    <row r="8639" spans="43:43" x14ac:dyDescent="0.25">
      <c r="AQ8639" s="6"/>
    </row>
    <row r="8640" spans="43:43" x14ac:dyDescent="0.25">
      <c r="AQ8640" s="6"/>
    </row>
    <row r="8641" spans="43:43" x14ac:dyDescent="0.25">
      <c r="AQ8641" s="6"/>
    </row>
    <row r="8642" spans="43:43" x14ac:dyDescent="0.25">
      <c r="AQ8642" s="6"/>
    </row>
    <row r="8643" spans="43:43" x14ac:dyDescent="0.25">
      <c r="AQ8643" s="6"/>
    </row>
    <row r="8644" spans="43:43" x14ac:dyDescent="0.25">
      <c r="AQ8644" s="6"/>
    </row>
    <row r="8645" spans="43:43" x14ac:dyDescent="0.25">
      <c r="AQ8645" s="6"/>
    </row>
    <row r="8646" spans="43:43" x14ac:dyDescent="0.25">
      <c r="AQ8646" s="6"/>
    </row>
    <row r="8647" spans="43:43" x14ac:dyDescent="0.25">
      <c r="AQ8647" s="6"/>
    </row>
    <row r="8648" spans="43:43" x14ac:dyDescent="0.25">
      <c r="AQ8648" s="6"/>
    </row>
    <row r="8649" spans="43:43" x14ac:dyDescent="0.25">
      <c r="AQ8649" s="6"/>
    </row>
    <row r="8650" spans="43:43" x14ac:dyDescent="0.25">
      <c r="AQ8650" s="6"/>
    </row>
    <row r="8651" spans="43:43" x14ac:dyDescent="0.25">
      <c r="AQ8651" s="6"/>
    </row>
    <row r="8652" spans="43:43" x14ac:dyDescent="0.25">
      <c r="AQ8652" s="6"/>
    </row>
    <row r="8653" spans="43:43" x14ac:dyDescent="0.25">
      <c r="AQ8653" s="6"/>
    </row>
    <row r="8654" spans="43:43" x14ac:dyDescent="0.25">
      <c r="AQ8654" s="6"/>
    </row>
    <row r="8655" spans="43:43" x14ac:dyDescent="0.25">
      <c r="AQ8655" s="6"/>
    </row>
    <row r="8656" spans="43:43" x14ac:dyDescent="0.25">
      <c r="AQ8656" s="6"/>
    </row>
    <row r="8657" spans="43:43" x14ac:dyDescent="0.25">
      <c r="AQ8657" s="6"/>
    </row>
    <row r="8658" spans="43:43" x14ac:dyDescent="0.25">
      <c r="AQ8658" s="6"/>
    </row>
    <row r="8659" spans="43:43" x14ac:dyDescent="0.25">
      <c r="AQ8659" s="6"/>
    </row>
    <row r="8660" spans="43:43" x14ac:dyDescent="0.25">
      <c r="AQ8660" s="6"/>
    </row>
    <row r="8661" spans="43:43" x14ac:dyDescent="0.25">
      <c r="AQ8661" s="6"/>
    </row>
    <row r="8662" spans="43:43" x14ac:dyDescent="0.25">
      <c r="AQ8662" s="6"/>
    </row>
    <row r="8663" spans="43:43" x14ac:dyDescent="0.25">
      <c r="AQ8663" s="6"/>
    </row>
    <row r="8664" spans="43:43" x14ac:dyDescent="0.25">
      <c r="AQ8664" s="6"/>
    </row>
    <row r="8665" spans="43:43" x14ac:dyDescent="0.25">
      <c r="AQ8665" s="6"/>
    </row>
    <row r="8666" spans="43:43" x14ac:dyDescent="0.25">
      <c r="AQ8666" s="6"/>
    </row>
    <row r="8667" spans="43:43" x14ac:dyDescent="0.25">
      <c r="AQ8667" s="6"/>
    </row>
    <row r="8668" spans="43:43" x14ac:dyDescent="0.25">
      <c r="AQ8668" s="6"/>
    </row>
    <row r="8669" spans="43:43" x14ac:dyDescent="0.25">
      <c r="AQ8669" s="6"/>
    </row>
    <row r="8670" spans="43:43" x14ac:dyDescent="0.25">
      <c r="AQ8670" s="6"/>
    </row>
    <row r="8671" spans="43:43" x14ac:dyDescent="0.25">
      <c r="AQ8671" s="6"/>
    </row>
    <row r="8672" spans="43:43" x14ac:dyDescent="0.25">
      <c r="AQ8672" s="6"/>
    </row>
    <row r="8673" spans="43:43" x14ac:dyDescent="0.25">
      <c r="AQ8673" s="6"/>
    </row>
    <row r="8674" spans="43:43" x14ac:dyDescent="0.25">
      <c r="AQ8674" s="6"/>
    </row>
    <row r="8675" spans="43:43" x14ac:dyDescent="0.25">
      <c r="AQ8675" s="6"/>
    </row>
    <row r="8676" spans="43:43" x14ac:dyDescent="0.25">
      <c r="AQ8676" s="6"/>
    </row>
    <row r="8677" spans="43:43" x14ac:dyDescent="0.25">
      <c r="AQ8677" s="6"/>
    </row>
    <row r="8678" spans="43:43" x14ac:dyDescent="0.25">
      <c r="AQ8678" s="6"/>
    </row>
    <row r="8679" spans="43:43" x14ac:dyDescent="0.25">
      <c r="AQ8679" s="6"/>
    </row>
    <row r="8680" spans="43:43" x14ac:dyDescent="0.25">
      <c r="AQ8680" s="6"/>
    </row>
    <row r="8681" spans="43:43" x14ac:dyDescent="0.25">
      <c r="AQ8681" s="6"/>
    </row>
    <row r="8682" spans="43:43" x14ac:dyDescent="0.25">
      <c r="AQ8682" s="6"/>
    </row>
    <row r="8683" spans="43:43" x14ac:dyDescent="0.25">
      <c r="AQ8683" s="6"/>
    </row>
    <row r="8684" spans="43:43" x14ac:dyDescent="0.25">
      <c r="AQ8684" s="6"/>
    </row>
    <row r="8685" spans="43:43" x14ac:dyDescent="0.25">
      <c r="AQ8685" s="6"/>
    </row>
    <row r="8686" spans="43:43" x14ac:dyDescent="0.25">
      <c r="AQ8686" s="6"/>
    </row>
    <row r="8687" spans="43:43" x14ac:dyDescent="0.25">
      <c r="AQ8687" s="6"/>
    </row>
    <row r="8688" spans="43:43" x14ac:dyDescent="0.25">
      <c r="AQ8688" s="6"/>
    </row>
    <row r="8689" spans="43:43" x14ac:dyDescent="0.25">
      <c r="AQ8689" s="6"/>
    </row>
    <row r="8690" spans="43:43" x14ac:dyDescent="0.25">
      <c r="AQ8690" s="6"/>
    </row>
    <row r="8691" spans="43:43" x14ac:dyDescent="0.25">
      <c r="AQ8691" s="6"/>
    </row>
    <row r="8692" spans="43:43" x14ac:dyDescent="0.25">
      <c r="AQ8692" s="6"/>
    </row>
    <row r="8693" spans="43:43" x14ac:dyDescent="0.25">
      <c r="AQ8693" s="6"/>
    </row>
    <row r="8694" spans="43:43" x14ac:dyDescent="0.25">
      <c r="AQ8694" s="6"/>
    </row>
    <row r="8695" spans="43:43" x14ac:dyDescent="0.25">
      <c r="AQ8695" s="6"/>
    </row>
    <row r="8696" spans="43:43" x14ac:dyDescent="0.25">
      <c r="AQ8696" s="6"/>
    </row>
    <row r="8697" spans="43:43" x14ac:dyDescent="0.25">
      <c r="AQ8697" s="6"/>
    </row>
    <row r="8698" spans="43:43" x14ac:dyDescent="0.25">
      <c r="AQ8698" s="6"/>
    </row>
    <row r="8699" spans="43:43" x14ac:dyDescent="0.25">
      <c r="AQ8699" s="6"/>
    </row>
    <row r="8700" spans="43:43" x14ac:dyDescent="0.25">
      <c r="AQ8700" s="6"/>
    </row>
    <row r="8701" spans="43:43" x14ac:dyDescent="0.25">
      <c r="AQ8701" s="6"/>
    </row>
    <row r="8702" spans="43:43" x14ac:dyDescent="0.25">
      <c r="AQ8702" s="6"/>
    </row>
    <row r="8703" spans="43:43" x14ac:dyDescent="0.25">
      <c r="AQ8703" s="6"/>
    </row>
    <row r="8704" spans="43:43" x14ac:dyDescent="0.25">
      <c r="AQ8704" s="6"/>
    </row>
    <row r="8705" spans="43:43" x14ac:dyDescent="0.25">
      <c r="AQ8705" s="6"/>
    </row>
    <row r="8706" spans="43:43" x14ac:dyDescent="0.25">
      <c r="AQ8706" s="6"/>
    </row>
    <row r="8707" spans="43:43" x14ac:dyDescent="0.25">
      <c r="AQ8707" s="6"/>
    </row>
    <row r="8708" spans="43:43" x14ac:dyDescent="0.25">
      <c r="AQ8708" s="6"/>
    </row>
    <row r="8709" spans="43:43" x14ac:dyDescent="0.25">
      <c r="AQ8709" s="6"/>
    </row>
    <row r="8710" spans="43:43" x14ac:dyDescent="0.25">
      <c r="AQ8710" s="6"/>
    </row>
    <row r="8711" spans="43:43" x14ac:dyDescent="0.25">
      <c r="AQ8711" s="6"/>
    </row>
    <row r="8712" spans="43:43" x14ac:dyDescent="0.25">
      <c r="AQ8712" s="6"/>
    </row>
    <row r="8713" spans="43:43" x14ac:dyDescent="0.25">
      <c r="AQ8713" s="6"/>
    </row>
    <row r="8714" spans="43:43" x14ac:dyDescent="0.25">
      <c r="AQ8714" s="6"/>
    </row>
    <row r="8715" spans="43:43" x14ac:dyDescent="0.25">
      <c r="AQ8715" s="6"/>
    </row>
    <row r="8716" spans="43:43" x14ac:dyDescent="0.25">
      <c r="AQ8716" s="6"/>
    </row>
    <row r="8717" spans="43:43" x14ac:dyDescent="0.25">
      <c r="AQ8717" s="6"/>
    </row>
    <row r="8718" spans="43:43" x14ac:dyDescent="0.25">
      <c r="AQ8718" s="6"/>
    </row>
    <row r="8719" spans="43:43" x14ac:dyDescent="0.25">
      <c r="AQ8719" s="6"/>
    </row>
    <row r="8720" spans="43:43" x14ac:dyDescent="0.25">
      <c r="AQ8720" s="6"/>
    </row>
    <row r="8721" spans="43:43" x14ac:dyDescent="0.25">
      <c r="AQ8721" s="6"/>
    </row>
    <row r="8722" spans="43:43" x14ac:dyDescent="0.25">
      <c r="AQ8722" s="6"/>
    </row>
    <row r="8723" spans="43:43" x14ac:dyDescent="0.25">
      <c r="AQ8723" s="6"/>
    </row>
    <row r="8724" spans="43:43" x14ac:dyDescent="0.25">
      <c r="AQ8724" s="6"/>
    </row>
    <row r="8725" spans="43:43" x14ac:dyDescent="0.25">
      <c r="AQ8725" s="6"/>
    </row>
    <row r="8726" spans="43:43" x14ac:dyDescent="0.25">
      <c r="AQ8726" s="6"/>
    </row>
    <row r="8727" spans="43:43" x14ac:dyDescent="0.25">
      <c r="AQ8727" s="6"/>
    </row>
    <row r="8728" spans="43:43" x14ac:dyDescent="0.25">
      <c r="AQ8728" s="6"/>
    </row>
    <row r="8729" spans="43:43" x14ac:dyDescent="0.25">
      <c r="AQ8729" s="6"/>
    </row>
    <row r="8730" spans="43:43" x14ac:dyDescent="0.25">
      <c r="AQ8730" s="6"/>
    </row>
    <row r="8731" spans="43:43" x14ac:dyDescent="0.25">
      <c r="AQ8731" s="6"/>
    </row>
    <row r="8732" spans="43:43" x14ac:dyDescent="0.25">
      <c r="AQ8732" s="6"/>
    </row>
    <row r="8733" spans="43:43" x14ac:dyDescent="0.25">
      <c r="AQ8733" s="6"/>
    </row>
    <row r="8734" spans="43:43" x14ac:dyDescent="0.25">
      <c r="AQ8734" s="6"/>
    </row>
    <row r="8735" spans="43:43" x14ac:dyDescent="0.25">
      <c r="AQ8735" s="6"/>
    </row>
    <row r="8736" spans="43:43" x14ac:dyDescent="0.25">
      <c r="AQ8736" s="6"/>
    </row>
    <row r="8737" spans="43:43" x14ac:dyDescent="0.25">
      <c r="AQ8737" s="6"/>
    </row>
    <row r="8738" spans="43:43" x14ac:dyDescent="0.25">
      <c r="AQ8738" s="6"/>
    </row>
    <row r="8739" spans="43:43" x14ac:dyDescent="0.25">
      <c r="AQ8739" s="6"/>
    </row>
    <row r="8740" spans="43:43" x14ac:dyDescent="0.25">
      <c r="AQ8740" s="6"/>
    </row>
    <row r="8741" spans="43:43" x14ac:dyDescent="0.25">
      <c r="AQ8741" s="6"/>
    </row>
    <row r="8742" spans="43:43" x14ac:dyDescent="0.25">
      <c r="AQ8742" s="6"/>
    </row>
    <row r="8743" spans="43:43" x14ac:dyDescent="0.25">
      <c r="AQ8743" s="6"/>
    </row>
    <row r="8744" spans="43:43" x14ac:dyDescent="0.25">
      <c r="AQ8744" s="6"/>
    </row>
    <row r="8745" spans="43:43" x14ac:dyDescent="0.25">
      <c r="AQ8745" s="6"/>
    </row>
    <row r="8746" spans="43:43" x14ac:dyDescent="0.25">
      <c r="AQ8746" s="6"/>
    </row>
    <row r="8747" spans="43:43" x14ac:dyDescent="0.25">
      <c r="AQ8747" s="6"/>
    </row>
    <row r="8748" spans="43:43" x14ac:dyDescent="0.25">
      <c r="AQ8748" s="6"/>
    </row>
    <row r="8749" spans="43:43" x14ac:dyDescent="0.25">
      <c r="AQ8749" s="6"/>
    </row>
    <row r="8750" spans="43:43" x14ac:dyDescent="0.25">
      <c r="AQ8750" s="6"/>
    </row>
    <row r="8751" spans="43:43" x14ac:dyDescent="0.25">
      <c r="AQ8751" s="6"/>
    </row>
    <row r="8752" spans="43:43" x14ac:dyDescent="0.25">
      <c r="AQ8752" s="6"/>
    </row>
    <row r="8753" spans="43:43" x14ac:dyDescent="0.25">
      <c r="AQ8753" s="6"/>
    </row>
    <row r="8754" spans="43:43" x14ac:dyDescent="0.25">
      <c r="AQ8754" s="6"/>
    </row>
    <row r="8755" spans="43:43" x14ac:dyDescent="0.25">
      <c r="AQ8755" s="6"/>
    </row>
    <row r="8756" spans="43:43" x14ac:dyDescent="0.25">
      <c r="AQ8756" s="6"/>
    </row>
    <row r="8757" spans="43:43" x14ac:dyDescent="0.25">
      <c r="AQ8757" s="6"/>
    </row>
    <row r="8758" spans="43:43" x14ac:dyDescent="0.25">
      <c r="AQ8758" s="6"/>
    </row>
    <row r="8759" spans="43:43" x14ac:dyDescent="0.25">
      <c r="AQ8759" s="6"/>
    </row>
    <row r="8760" spans="43:43" x14ac:dyDescent="0.25">
      <c r="AQ8760" s="6"/>
    </row>
    <row r="8761" spans="43:43" x14ac:dyDescent="0.25">
      <c r="AQ8761" s="6"/>
    </row>
    <row r="8762" spans="43:43" x14ac:dyDescent="0.25">
      <c r="AQ8762" s="6"/>
    </row>
    <row r="8763" spans="43:43" x14ac:dyDescent="0.25">
      <c r="AQ8763" s="6"/>
    </row>
    <row r="8764" spans="43:43" x14ac:dyDescent="0.25">
      <c r="AQ8764" s="6"/>
    </row>
    <row r="8765" spans="43:43" x14ac:dyDescent="0.25">
      <c r="AQ8765" s="6"/>
    </row>
    <row r="8766" spans="43:43" x14ac:dyDescent="0.25">
      <c r="AQ8766" s="6"/>
    </row>
    <row r="8767" spans="43:43" x14ac:dyDescent="0.25">
      <c r="AQ8767" s="6"/>
    </row>
    <row r="8768" spans="43:43" x14ac:dyDescent="0.25">
      <c r="AQ8768" s="6"/>
    </row>
    <row r="8769" spans="43:43" x14ac:dyDescent="0.25">
      <c r="AQ8769" s="6"/>
    </row>
    <row r="8770" spans="43:43" x14ac:dyDescent="0.25">
      <c r="AQ8770" s="6"/>
    </row>
    <row r="8771" spans="43:43" x14ac:dyDescent="0.25">
      <c r="AQ8771" s="6"/>
    </row>
    <row r="8772" spans="43:43" x14ac:dyDescent="0.25">
      <c r="AQ8772" s="6"/>
    </row>
    <row r="8773" spans="43:43" x14ac:dyDescent="0.25">
      <c r="AQ8773" s="6"/>
    </row>
    <row r="8774" spans="43:43" x14ac:dyDescent="0.25">
      <c r="AQ8774" s="6"/>
    </row>
    <row r="8775" spans="43:43" x14ac:dyDescent="0.25">
      <c r="AQ8775" s="6"/>
    </row>
    <row r="8776" spans="43:43" x14ac:dyDescent="0.25">
      <c r="AQ8776" s="6"/>
    </row>
    <row r="8777" spans="43:43" x14ac:dyDescent="0.25">
      <c r="AQ8777" s="6"/>
    </row>
    <row r="8778" spans="43:43" x14ac:dyDescent="0.25">
      <c r="AQ8778" s="6"/>
    </row>
    <row r="8779" spans="43:43" x14ac:dyDescent="0.25">
      <c r="AQ8779" s="6"/>
    </row>
    <row r="8780" spans="43:43" x14ac:dyDescent="0.25">
      <c r="AQ8780" s="6"/>
    </row>
    <row r="8781" spans="43:43" x14ac:dyDescent="0.25">
      <c r="AQ8781" s="6"/>
    </row>
    <row r="8782" spans="43:43" x14ac:dyDescent="0.25">
      <c r="AQ8782" s="6"/>
    </row>
    <row r="8783" spans="43:43" x14ac:dyDescent="0.25">
      <c r="AQ8783" s="6"/>
    </row>
    <row r="8784" spans="43:43" x14ac:dyDescent="0.25">
      <c r="AQ8784" s="6"/>
    </row>
    <row r="8785" spans="43:43" x14ac:dyDescent="0.25">
      <c r="AQ8785" s="6"/>
    </row>
    <row r="8786" spans="43:43" x14ac:dyDescent="0.25">
      <c r="AQ8786" s="6"/>
    </row>
    <row r="8787" spans="43:43" x14ac:dyDescent="0.25">
      <c r="AQ8787" s="6"/>
    </row>
    <row r="8788" spans="43:43" x14ac:dyDescent="0.25">
      <c r="AQ8788" s="6"/>
    </row>
    <row r="8789" spans="43:43" x14ac:dyDescent="0.25">
      <c r="AQ8789" s="6"/>
    </row>
    <row r="8790" spans="43:43" x14ac:dyDescent="0.25">
      <c r="AQ8790" s="6"/>
    </row>
    <row r="8791" spans="43:43" x14ac:dyDescent="0.25">
      <c r="AQ8791" s="6"/>
    </row>
    <row r="8792" spans="43:43" x14ac:dyDescent="0.25">
      <c r="AQ8792" s="6"/>
    </row>
    <row r="8793" spans="43:43" x14ac:dyDescent="0.25">
      <c r="AQ8793" s="6"/>
    </row>
    <row r="8794" spans="43:43" x14ac:dyDescent="0.25">
      <c r="AQ8794" s="6"/>
    </row>
    <row r="8795" spans="43:43" x14ac:dyDescent="0.25">
      <c r="AQ8795" s="6"/>
    </row>
    <row r="8796" spans="43:43" x14ac:dyDescent="0.25">
      <c r="AQ8796" s="6"/>
    </row>
    <row r="8797" spans="43:43" x14ac:dyDescent="0.25">
      <c r="AQ8797" s="6"/>
    </row>
    <row r="8798" spans="43:43" x14ac:dyDescent="0.25">
      <c r="AQ8798" s="6"/>
    </row>
    <row r="8799" spans="43:43" x14ac:dyDescent="0.25">
      <c r="AQ8799" s="6"/>
    </row>
    <row r="8800" spans="43:43" x14ac:dyDescent="0.25">
      <c r="AQ8800" s="6"/>
    </row>
    <row r="8801" spans="43:43" x14ac:dyDescent="0.25">
      <c r="AQ8801" s="6"/>
    </row>
    <row r="8802" spans="43:43" x14ac:dyDescent="0.25">
      <c r="AQ8802" s="6"/>
    </row>
    <row r="8803" spans="43:43" x14ac:dyDescent="0.25">
      <c r="AQ8803" s="6"/>
    </row>
    <row r="8804" spans="43:43" x14ac:dyDescent="0.25">
      <c r="AQ8804" s="6"/>
    </row>
    <row r="8805" spans="43:43" x14ac:dyDescent="0.25">
      <c r="AQ8805" s="6"/>
    </row>
    <row r="8806" spans="43:43" x14ac:dyDescent="0.25">
      <c r="AQ8806" s="6"/>
    </row>
    <row r="8807" spans="43:43" x14ac:dyDescent="0.25">
      <c r="AQ8807" s="6"/>
    </row>
    <row r="8808" spans="43:43" x14ac:dyDescent="0.25">
      <c r="AQ8808" s="6"/>
    </row>
    <row r="8809" spans="43:43" x14ac:dyDescent="0.25">
      <c r="AQ8809" s="6"/>
    </row>
    <row r="8810" spans="43:43" x14ac:dyDescent="0.25">
      <c r="AQ8810" s="6"/>
    </row>
    <row r="8811" spans="43:43" x14ac:dyDescent="0.25">
      <c r="AQ8811" s="6"/>
    </row>
    <row r="8812" spans="43:43" x14ac:dyDescent="0.25">
      <c r="AQ8812" s="6"/>
    </row>
    <row r="8813" spans="43:43" x14ac:dyDescent="0.25">
      <c r="AQ8813" s="6"/>
    </row>
    <row r="8814" spans="43:43" x14ac:dyDescent="0.25">
      <c r="AQ8814" s="6"/>
    </row>
    <row r="8815" spans="43:43" x14ac:dyDescent="0.25">
      <c r="AQ8815" s="6"/>
    </row>
    <row r="8816" spans="43:43" x14ac:dyDescent="0.25">
      <c r="AQ8816" s="6"/>
    </row>
    <row r="8817" spans="43:43" x14ac:dyDescent="0.25">
      <c r="AQ8817" s="6"/>
    </row>
    <row r="8818" spans="43:43" x14ac:dyDescent="0.25">
      <c r="AQ8818" s="6"/>
    </row>
    <row r="8819" spans="43:43" x14ac:dyDescent="0.25">
      <c r="AQ8819" s="6"/>
    </row>
    <row r="8820" spans="43:43" x14ac:dyDescent="0.25">
      <c r="AQ8820" s="6"/>
    </row>
    <row r="8821" spans="43:43" x14ac:dyDescent="0.25">
      <c r="AQ8821" s="6"/>
    </row>
    <row r="8822" spans="43:43" x14ac:dyDescent="0.25">
      <c r="AQ8822" s="6"/>
    </row>
    <row r="8823" spans="43:43" x14ac:dyDescent="0.25">
      <c r="AQ8823" s="6"/>
    </row>
    <row r="8824" spans="43:43" x14ac:dyDescent="0.25">
      <c r="AQ8824" s="6"/>
    </row>
    <row r="8825" spans="43:43" x14ac:dyDescent="0.25">
      <c r="AQ8825" s="6"/>
    </row>
    <row r="8826" spans="43:43" x14ac:dyDescent="0.25">
      <c r="AQ8826" s="6"/>
    </row>
    <row r="8827" spans="43:43" x14ac:dyDescent="0.25">
      <c r="AQ8827" s="6"/>
    </row>
    <row r="8828" spans="43:43" x14ac:dyDescent="0.25">
      <c r="AQ8828" s="6"/>
    </row>
    <row r="8829" spans="43:43" x14ac:dyDescent="0.25">
      <c r="AQ8829" s="6"/>
    </row>
    <row r="8830" spans="43:43" x14ac:dyDescent="0.25">
      <c r="AQ8830" s="6"/>
    </row>
    <row r="8831" spans="43:43" x14ac:dyDescent="0.25">
      <c r="AQ8831" s="6"/>
    </row>
    <row r="8832" spans="43:43" x14ac:dyDescent="0.25">
      <c r="AQ8832" s="6"/>
    </row>
    <row r="8833" spans="43:43" x14ac:dyDescent="0.25">
      <c r="AQ8833" s="6"/>
    </row>
    <row r="8834" spans="43:43" x14ac:dyDescent="0.25">
      <c r="AQ8834" s="6"/>
    </row>
    <row r="8835" spans="43:43" x14ac:dyDescent="0.25">
      <c r="AQ8835" s="6"/>
    </row>
    <row r="8836" spans="43:43" x14ac:dyDescent="0.25">
      <c r="AQ8836" s="6"/>
    </row>
    <row r="8837" spans="43:43" x14ac:dyDescent="0.25">
      <c r="AQ8837" s="6"/>
    </row>
    <row r="8838" spans="43:43" x14ac:dyDescent="0.25">
      <c r="AQ8838" s="6"/>
    </row>
    <row r="8839" spans="43:43" x14ac:dyDescent="0.25">
      <c r="AQ8839" s="6"/>
    </row>
    <row r="8840" spans="43:43" x14ac:dyDescent="0.25">
      <c r="AQ8840" s="6"/>
    </row>
    <row r="8841" spans="43:43" x14ac:dyDescent="0.25">
      <c r="AQ8841" s="6"/>
    </row>
    <row r="8842" spans="43:43" x14ac:dyDescent="0.25">
      <c r="AQ8842" s="6"/>
    </row>
    <row r="8843" spans="43:43" x14ac:dyDescent="0.25">
      <c r="AQ8843" s="6"/>
    </row>
    <row r="8844" spans="43:43" x14ac:dyDescent="0.25">
      <c r="AQ8844" s="6"/>
    </row>
    <row r="8845" spans="43:43" x14ac:dyDescent="0.25">
      <c r="AQ8845" s="6"/>
    </row>
    <row r="8846" spans="43:43" x14ac:dyDescent="0.25">
      <c r="AQ8846" s="6"/>
    </row>
    <row r="8847" spans="43:43" x14ac:dyDescent="0.25">
      <c r="AQ8847" s="6"/>
    </row>
    <row r="8848" spans="43:43" x14ac:dyDescent="0.25">
      <c r="AQ8848" s="6"/>
    </row>
    <row r="8849" spans="43:43" x14ac:dyDescent="0.25">
      <c r="AQ8849" s="6"/>
    </row>
    <row r="8850" spans="43:43" x14ac:dyDescent="0.25">
      <c r="AQ8850" s="6"/>
    </row>
    <row r="8851" spans="43:43" x14ac:dyDescent="0.25">
      <c r="AQ8851" s="6"/>
    </row>
    <row r="8852" spans="43:43" x14ac:dyDescent="0.25">
      <c r="AQ8852" s="6"/>
    </row>
    <row r="8853" spans="43:43" x14ac:dyDescent="0.25">
      <c r="AQ8853" s="6"/>
    </row>
    <row r="8854" spans="43:43" x14ac:dyDescent="0.25">
      <c r="AQ8854" s="6"/>
    </row>
    <row r="8855" spans="43:43" x14ac:dyDescent="0.25">
      <c r="AQ8855" s="6"/>
    </row>
    <row r="8856" spans="43:43" x14ac:dyDescent="0.25">
      <c r="AQ8856" s="6"/>
    </row>
    <row r="8857" spans="43:43" x14ac:dyDescent="0.25">
      <c r="AQ8857" s="6"/>
    </row>
    <row r="8858" spans="43:43" x14ac:dyDescent="0.25">
      <c r="AQ8858" s="6"/>
    </row>
    <row r="8859" spans="43:43" x14ac:dyDescent="0.25">
      <c r="AQ8859" s="6"/>
    </row>
    <row r="8860" spans="43:43" x14ac:dyDescent="0.25">
      <c r="AQ8860" s="6"/>
    </row>
    <row r="8861" spans="43:43" x14ac:dyDescent="0.25">
      <c r="AQ8861" s="6"/>
    </row>
    <row r="8862" spans="43:43" x14ac:dyDescent="0.25">
      <c r="AQ8862" s="6"/>
    </row>
    <row r="8863" spans="43:43" x14ac:dyDescent="0.25">
      <c r="AQ8863" s="6"/>
    </row>
    <row r="8864" spans="43:43" x14ac:dyDescent="0.25">
      <c r="AQ8864" s="6"/>
    </row>
    <row r="8865" spans="43:43" x14ac:dyDescent="0.25">
      <c r="AQ8865" s="6"/>
    </row>
    <row r="8866" spans="43:43" x14ac:dyDescent="0.25">
      <c r="AQ8866" s="6"/>
    </row>
    <row r="8867" spans="43:43" x14ac:dyDescent="0.25">
      <c r="AQ8867" s="6"/>
    </row>
    <row r="8868" spans="43:43" x14ac:dyDescent="0.25">
      <c r="AQ8868" s="6"/>
    </row>
    <row r="8869" spans="43:43" x14ac:dyDescent="0.25">
      <c r="AQ8869" s="6"/>
    </row>
    <row r="8870" spans="43:43" x14ac:dyDescent="0.25">
      <c r="AQ8870" s="6"/>
    </row>
    <row r="8871" spans="43:43" x14ac:dyDescent="0.25">
      <c r="AQ8871" s="6"/>
    </row>
    <row r="8872" spans="43:43" x14ac:dyDescent="0.25">
      <c r="AQ8872" s="6"/>
    </row>
    <row r="8873" spans="43:43" x14ac:dyDescent="0.25">
      <c r="AQ8873" s="6"/>
    </row>
    <row r="8874" spans="43:43" x14ac:dyDescent="0.25">
      <c r="AQ8874" s="6"/>
    </row>
    <row r="8875" spans="43:43" x14ac:dyDescent="0.25">
      <c r="AQ8875" s="6"/>
    </row>
    <row r="8876" spans="43:43" x14ac:dyDescent="0.25">
      <c r="AQ8876" s="6"/>
    </row>
    <row r="8877" spans="43:43" x14ac:dyDescent="0.25">
      <c r="AQ8877" s="6"/>
    </row>
    <row r="8878" spans="43:43" x14ac:dyDescent="0.25">
      <c r="AQ8878" s="6"/>
    </row>
    <row r="8879" spans="43:43" x14ac:dyDescent="0.25">
      <c r="AQ8879" s="6"/>
    </row>
    <row r="8880" spans="43:43" x14ac:dyDescent="0.25">
      <c r="AQ8880" s="6"/>
    </row>
    <row r="8881" spans="43:43" x14ac:dyDescent="0.25">
      <c r="AQ8881" s="6"/>
    </row>
    <row r="8882" spans="43:43" x14ac:dyDescent="0.25">
      <c r="AQ8882" s="6"/>
    </row>
    <row r="8883" spans="43:43" x14ac:dyDescent="0.25">
      <c r="AQ8883" s="6"/>
    </row>
    <row r="8884" spans="43:43" x14ac:dyDescent="0.25">
      <c r="AQ8884" s="6"/>
    </row>
    <row r="8885" spans="43:43" x14ac:dyDescent="0.25">
      <c r="AQ8885" s="6"/>
    </row>
    <row r="8886" spans="43:43" x14ac:dyDescent="0.25">
      <c r="AQ8886" s="6"/>
    </row>
    <row r="8887" spans="43:43" x14ac:dyDescent="0.25">
      <c r="AQ8887" s="6"/>
    </row>
    <row r="8888" spans="43:43" x14ac:dyDescent="0.25">
      <c r="AQ8888" s="6"/>
    </row>
    <row r="8889" spans="43:43" x14ac:dyDescent="0.25">
      <c r="AQ8889" s="6"/>
    </row>
    <row r="8890" spans="43:43" x14ac:dyDescent="0.25">
      <c r="AQ8890" s="6"/>
    </row>
    <row r="8891" spans="43:43" x14ac:dyDescent="0.25">
      <c r="AQ8891" s="6"/>
    </row>
    <row r="8892" spans="43:43" x14ac:dyDescent="0.25">
      <c r="AQ8892" s="6"/>
    </row>
    <row r="8893" spans="43:43" x14ac:dyDescent="0.25">
      <c r="AQ8893" s="6"/>
    </row>
    <row r="8894" spans="43:43" x14ac:dyDescent="0.25">
      <c r="AQ8894" s="6"/>
    </row>
    <row r="8895" spans="43:43" x14ac:dyDescent="0.25">
      <c r="AQ8895" s="6"/>
    </row>
    <row r="8896" spans="43:43" x14ac:dyDescent="0.25">
      <c r="AQ8896" s="6"/>
    </row>
    <row r="8897" spans="43:43" x14ac:dyDescent="0.25">
      <c r="AQ8897" s="6"/>
    </row>
    <row r="8898" spans="43:43" x14ac:dyDescent="0.25">
      <c r="AQ8898" s="6"/>
    </row>
    <row r="8899" spans="43:43" x14ac:dyDescent="0.25">
      <c r="AQ8899" s="6"/>
    </row>
    <row r="8900" spans="43:43" x14ac:dyDescent="0.25">
      <c r="AQ8900" s="6"/>
    </row>
    <row r="8901" spans="43:43" x14ac:dyDescent="0.25">
      <c r="AQ8901" s="6"/>
    </row>
    <row r="8902" spans="43:43" x14ac:dyDescent="0.25">
      <c r="AQ8902" s="6"/>
    </row>
    <row r="8903" spans="43:43" x14ac:dyDescent="0.25">
      <c r="AQ8903" s="6"/>
    </row>
    <row r="8904" spans="43:43" x14ac:dyDescent="0.25">
      <c r="AQ8904" s="6"/>
    </row>
    <row r="8905" spans="43:43" x14ac:dyDescent="0.25">
      <c r="AQ8905" s="6"/>
    </row>
    <row r="8906" spans="43:43" x14ac:dyDescent="0.25">
      <c r="AQ8906" s="6"/>
    </row>
    <row r="8907" spans="43:43" x14ac:dyDescent="0.25">
      <c r="AQ8907" s="6"/>
    </row>
    <row r="8908" spans="43:43" x14ac:dyDescent="0.25">
      <c r="AQ8908" s="6"/>
    </row>
    <row r="8909" spans="43:43" x14ac:dyDescent="0.25">
      <c r="AQ8909" s="6"/>
    </row>
    <row r="8910" spans="43:43" x14ac:dyDescent="0.25">
      <c r="AQ8910" s="6"/>
    </row>
    <row r="8911" spans="43:43" x14ac:dyDescent="0.25">
      <c r="AQ8911" s="6"/>
    </row>
    <row r="8912" spans="43:43" x14ac:dyDescent="0.25">
      <c r="AQ8912" s="6"/>
    </row>
    <row r="8913" spans="43:43" x14ac:dyDescent="0.25">
      <c r="AQ8913" s="6"/>
    </row>
    <row r="8914" spans="43:43" x14ac:dyDescent="0.25">
      <c r="AQ8914" s="6"/>
    </row>
    <row r="8915" spans="43:43" x14ac:dyDescent="0.25">
      <c r="AQ8915" s="6"/>
    </row>
    <row r="8916" spans="43:43" x14ac:dyDescent="0.25">
      <c r="AQ8916" s="6"/>
    </row>
    <row r="8917" spans="43:43" x14ac:dyDescent="0.25">
      <c r="AQ8917" s="6"/>
    </row>
    <row r="8918" spans="43:43" x14ac:dyDescent="0.25">
      <c r="AQ8918" s="6"/>
    </row>
    <row r="8919" spans="43:43" x14ac:dyDescent="0.25">
      <c r="AQ8919" s="6"/>
    </row>
    <row r="8920" spans="43:43" x14ac:dyDescent="0.25">
      <c r="AQ8920" s="6"/>
    </row>
    <row r="8921" spans="43:43" x14ac:dyDescent="0.25">
      <c r="AQ8921" s="6"/>
    </row>
    <row r="8922" spans="43:43" x14ac:dyDescent="0.25">
      <c r="AQ8922" s="6"/>
    </row>
    <row r="8923" spans="43:43" x14ac:dyDescent="0.25">
      <c r="AQ8923" s="6"/>
    </row>
    <row r="8924" spans="43:43" x14ac:dyDescent="0.25">
      <c r="AQ8924" s="6"/>
    </row>
    <row r="8925" spans="43:43" x14ac:dyDescent="0.25">
      <c r="AQ8925" s="6"/>
    </row>
    <row r="8926" spans="43:43" x14ac:dyDescent="0.25">
      <c r="AQ8926" s="6"/>
    </row>
    <row r="8927" spans="43:43" x14ac:dyDescent="0.25">
      <c r="AQ8927" s="6"/>
    </row>
    <row r="8928" spans="43:43" x14ac:dyDescent="0.25">
      <c r="AQ8928" s="6"/>
    </row>
    <row r="8929" spans="43:43" x14ac:dyDescent="0.25">
      <c r="AQ8929" s="6"/>
    </row>
    <row r="8930" spans="43:43" x14ac:dyDescent="0.25">
      <c r="AQ8930" s="6"/>
    </row>
    <row r="8931" spans="43:43" x14ac:dyDescent="0.25">
      <c r="AQ8931" s="6"/>
    </row>
    <row r="8932" spans="43:43" x14ac:dyDescent="0.25">
      <c r="AQ8932" s="6"/>
    </row>
    <row r="8933" spans="43:43" x14ac:dyDescent="0.25">
      <c r="AQ8933" s="6"/>
    </row>
    <row r="8934" spans="43:43" x14ac:dyDescent="0.25">
      <c r="AQ8934" s="6"/>
    </row>
    <row r="8935" spans="43:43" x14ac:dyDescent="0.25">
      <c r="AQ8935" s="6"/>
    </row>
    <row r="8936" spans="43:43" x14ac:dyDescent="0.25">
      <c r="AQ8936" s="6"/>
    </row>
    <row r="8937" spans="43:43" x14ac:dyDescent="0.25">
      <c r="AQ8937" s="6"/>
    </row>
    <row r="8938" spans="43:43" x14ac:dyDescent="0.25">
      <c r="AQ8938" s="6"/>
    </row>
    <row r="8939" spans="43:43" x14ac:dyDescent="0.25">
      <c r="AQ8939" s="6"/>
    </row>
    <row r="8940" spans="43:43" x14ac:dyDescent="0.25">
      <c r="AQ8940" s="6"/>
    </row>
    <row r="8941" spans="43:43" x14ac:dyDescent="0.25">
      <c r="AQ8941" s="6"/>
    </row>
    <row r="8942" spans="43:43" x14ac:dyDescent="0.25">
      <c r="AQ8942" s="6"/>
    </row>
    <row r="8943" spans="43:43" x14ac:dyDescent="0.25">
      <c r="AQ8943" s="6"/>
    </row>
    <row r="8944" spans="43:43" x14ac:dyDescent="0.25">
      <c r="AQ8944" s="6"/>
    </row>
    <row r="8945" spans="43:43" x14ac:dyDescent="0.25">
      <c r="AQ8945" s="6"/>
    </row>
    <row r="8946" spans="43:43" x14ac:dyDescent="0.25">
      <c r="AQ8946" s="6"/>
    </row>
    <row r="8947" spans="43:43" x14ac:dyDescent="0.25">
      <c r="AQ8947" s="6"/>
    </row>
    <row r="8948" spans="43:43" x14ac:dyDescent="0.25">
      <c r="AQ8948" s="6"/>
    </row>
    <row r="8949" spans="43:43" x14ac:dyDescent="0.25">
      <c r="AQ8949" s="6"/>
    </row>
    <row r="8950" spans="43:43" x14ac:dyDescent="0.25">
      <c r="AQ8950" s="6"/>
    </row>
    <row r="8951" spans="43:43" x14ac:dyDescent="0.25">
      <c r="AQ8951" s="6"/>
    </row>
    <row r="8952" spans="43:43" x14ac:dyDescent="0.25">
      <c r="AQ8952" s="6"/>
    </row>
    <row r="8953" spans="43:43" x14ac:dyDescent="0.25">
      <c r="AQ8953" s="6"/>
    </row>
    <row r="8954" spans="43:43" x14ac:dyDescent="0.25">
      <c r="AQ8954" s="6"/>
    </row>
    <row r="8955" spans="43:43" x14ac:dyDescent="0.25">
      <c r="AQ8955" s="6"/>
    </row>
    <row r="8956" spans="43:43" x14ac:dyDescent="0.25">
      <c r="AQ8956" s="6"/>
    </row>
    <row r="8957" spans="43:43" x14ac:dyDescent="0.25">
      <c r="AQ8957" s="6"/>
    </row>
    <row r="8958" spans="43:43" x14ac:dyDescent="0.25">
      <c r="AQ8958" s="6"/>
    </row>
    <row r="8959" spans="43:43" x14ac:dyDescent="0.25">
      <c r="AQ8959" s="6"/>
    </row>
    <row r="8960" spans="43:43" x14ac:dyDescent="0.25">
      <c r="AQ8960" s="6"/>
    </row>
    <row r="8961" spans="43:43" x14ac:dyDescent="0.25">
      <c r="AQ8961" s="6"/>
    </row>
    <row r="8962" spans="43:43" x14ac:dyDescent="0.25">
      <c r="AQ8962" s="6"/>
    </row>
    <row r="8963" spans="43:43" x14ac:dyDescent="0.25">
      <c r="AQ8963" s="6"/>
    </row>
    <row r="8964" spans="43:43" x14ac:dyDescent="0.25">
      <c r="AQ8964" s="6"/>
    </row>
    <row r="8965" spans="43:43" x14ac:dyDescent="0.25">
      <c r="AQ8965" s="6"/>
    </row>
    <row r="8966" spans="43:43" x14ac:dyDescent="0.25">
      <c r="AQ8966" s="6"/>
    </row>
    <row r="8967" spans="43:43" x14ac:dyDescent="0.25">
      <c r="AQ8967" s="6"/>
    </row>
    <row r="8968" spans="43:43" x14ac:dyDescent="0.25">
      <c r="AQ8968" s="6"/>
    </row>
    <row r="8969" spans="43:43" x14ac:dyDescent="0.25">
      <c r="AQ8969" s="6"/>
    </row>
    <row r="8970" spans="43:43" x14ac:dyDescent="0.25">
      <c r="AQ8970" s="6"/>
    </row>
    <row r="8971" spans="43:43" x14ac:dyDescent="0.25">
      <c r="AQ8971" s="6"/>
    </row>
    <row r="8972" spans="43:43" x14ac:dyDescent="0.25">
      <c r="AQ8972" s="6"/>
    </row>
    <row r="8973" spans="43:43" x14ac:dyDescent="0.25">
      <c r="AQ8973" s="6"/>
    </row>
    <row r="8974" spans="43:43" x14ac:dyDescent="0.25">
      <c r="AQ8974" s="6"/>
    </row>
    <row r="8975" spans="43:43" x14ac:dyDescent="0.25">
      <c r="AQ8975" s="6"/>
    </row>
    <row r="8976" spans="43:43" x14ac:dyDescent="0.25">
      <c r="AQ8976" s="6"/>
    </row>
    <row r="8977" spans="43:43" x14ac:dyDescent="0.25">
      <c r="AQ8977" s="6"/>
    </row>
    <row r="8978" spans="43:43" x14ac:dyDescent="0.25">
      <c r="AQ8978" s="6"/>
    </row>
    <row r="8979" spans="43:43" x14ac:dyDescent="0.25">
      <c r="AQ8979" s="6"/>
    </row>
    <row r="8980" spans="43:43" x14ac:dyDescent="0.25">
      <c r="AQ8980" s="6"/>
    </row>
    <row r="8981" spans="43:43" x14ac:dyDescent="0.25">
      <c r="AQ8981" s="6"/>
    </row>
    <row r="8982" spans="43:43" x14ac:dyDescent="0.25">
      <c r="AQ8982" s="6"/>
    </row>
    <row r="8983" spans="43:43" x14ac:dyDescent="0.25">
      <c r="AQ8983" s="6"/>
    </row>
    <row r="8984" spans="43:43" x14ac:dyDescent="0.25">
      <c r="AQ8984" s="6"/>
    </row>
    <row r="8985" spans="43:43" x14ac:dyDescent="0.25">
      <c r="AQ8985" s="6"/>
    </row>
    <row r="8986" spans="43:43" x14ac:dyDescent="0.25">
      <c r="AQ8986" s="6"/>
    </row>
    <row r="8987" spans="43:43" x14ac:dyDescent="0.25">
      <c r="AQ8987" s="6"/>
    </row>
    <row r="8988" spans="43:43" x14ac:dyDescent="0.25">
      <c r="AQ8988" s="6"/>
    </row>
    <row r="8989" spans="43:43" x14ac:dyDescent="0.25">
      <c r="AQ8989" s="6"/>
    </row>
    <row r="8990" spans="43:43" x14ac:dyDescent="0.25">
      <c r="AQ8990" s="6"/>
    </row>
    <row r="8991" spans="43:43" x14ac:dyDescent="0.25">
      <c r="AQ8991" s="6"/>
    </row>
    <row r="8992" spans="43:43" x14ac:dyDescent="0.25">
      <c r="AQ8992" s="6"/>
    </row>
    <row r="8993" spans="43:43" x14ac:dyDescent="0.25">
      <c r="AQ8993" s="6"/>
    </row>
    <row r="8994" spans="43:43" x14ac:dyDescent="0.25">
      <c r="AQ8994" s="6"/>
    </row>
    <row r="8995" spans="43:43" x14ac:dyDescent="0.25">
      <c r="AQ8995" s="6"/>
    </row>
    <row r="8996" spans="43:43" x14ac:dyDescent="0.25">
      <c r="AQ8996" s="6"/>
    </row>
    <row r="8997" spans="43:43" x14ac:dyDescent="0.25">
      <c r="AQ8997" s="6"/>
    </row>
    <row r="8998" spans="43:43" x14ac:dyDescent="0.25">
      <c r="AQ8998" s="6"/>
    </row>
    <row r="8999" spans="43:43" x14ac:dyDescent="0.25">
      <c r="AQ8999" s="6"/>
    </row>
    <row r="9000" spans="43:43" x14ac:dyDescent="0.25">
      <c r="AQ9000" s="6"/>
    </row>
    <row r="9001" spans="43:43" x14ac:dyDescent="0.25">
      <c r="AQ9001" s="6"/>
    </row>
    <row r="9002" spans="43:43" x14ac:dyDescent="0.25">
      <c r="AQ9002" s="6"/>
    </row>
    <row r="9003" spans="43:43" x14ac:dyDescent="0.25">
      <c r="AQ9003" s="6"/>
    </row>
    <row r="9004" spans="43:43" x14ac:dyDescent="0.25">
      <c r="AQ9004" s="6"/>
    </row>
    <row r="9005" spans="43:43" x14ac:dyDescent="0.25">
      <c r="AQ9005" s="6"/>
    </row>
    <row r="9006" spans="43:43" x14ac:dyDescent="0.25">
      <c r="AQ9006" s="6"/>
    </row>
    <row r="9007" spans="43:43" x14ac:dyDescent="0.25">
      <c r="AQ9007" s="6"/>
    </row>
    <row r="9008" spans="43:43" x14ac:dyDescent="0.25">
      <c r="AQ9008" s="6"/>
    </row>
    <row r="9009" spans="43:43" x14ac:dyDescent="0.25">
      <c r="AQ9009" s="6"/>
    </row>
    <row r="9010" spans="43:43" x14ac:dyDescent="0.25">
      <c r="AQ9010" s="6"/>
    </row>
    <row r="9011" spans="43:43" x14ac:dyDescent="0.25">
      <c r="AQ9011" s="6"/>
    </row>
    <row r="9012" spans="43:43" x14ac:dyDescent="0.25">
      <c r="AQ9012" s="6"/>
    </row>
    <row r="9013" spans="43:43" x14ac:dyDescent="0.25">
      <c r="AQ9013" s="6"/>
    </row>
    <row r="9014" spans="43:43" x14ac:dyDescent="0.25">
      <c r="AQ9014" s="6"/>
    </row>
    <row r="9015" spans="43:43" x14ac:dyDescent="0.25">
      <c r="AQ9015" s="6"/>
    </row>
    <row r="9016" spans="43:43" x14ac:dyDescent="0.25">
      <c r="AQ9016" s="6"/>
    </row>
    <row r="9017" spans="43:43" x14ac:dyDescent="0.25">
      <c r="AQ9017" s="6"/>
    </row>
    <row r="9018" spans="43:43" x14ac:dyDescent="0.25">
      <c r="AQ9018" s="6"/>
    </row>
    <row r="9019" spans="43:43" x14ac:dyDescent="0.25">
      <c r="AQ9019" s="6"/>
    </row>
    <row r="9020" spans="43:43" x14ac:dyDescent="0.25">
      <c r="AQ9020" s="6"/>
    </row>
    <row r="9021" spans="43:43" x14ac:dyDescent="0.25">
      <c r="AQ9021" s="6"/>
    </row>
    <row r="9022" spans="43:43" x14ac:dyDescent="0.25">
      <c r="AQ9022" s="6"/>
    </row>
    <row r="9023" spans="43:43" x14ac:dyDescent="0.25">
      <c r="AQ9023" s="6"/>
    </row>
    <row r="9024" spans="43:43" x14ac:dyDescent="0.25">
      <c r="AQ9024" s="6"/>
    </row>
    <row r="9025" spans="43:43" x14ac:dyDescent="0.25">
      <c r="AQ9025" s="6"/>
    </row>
    <row r="9026" spans="43:43" x14ac:dyDescent="0.25">
      <c r="AQ9026" s="6"/>
    </row>
    <row r="9027" spans="43:43" x14ac:dyDescent="0.25">
      <c r="AQ9027" s="6"/>
    </row>
    <row r="9028" spans="43:43" x14ac:dyDescent="0.25">
      <c r="AQ9028" s="6"/>
    </row>
    <row r="9029" spans="43:43" x14ac:dyDescent="0.25">
      <c r="AQ9029" s="6"/>
    </row>
    <row r="9030" spans="43:43" x14ac:dyDescent="0.25">
      <c r="AQ9030" s="6"/>
    </row>
    <row r="9031" spans="43:43" x14ac:dyDescent="0.25">
      <c r="AQ9031" s="6"/>
    </row>
    <row r="9032" spans="43:43" x14ac:dyDescent="0.25">
      <c r="AQ9032" s="6"/>
    </row>
    <row r="9033" spans="43:43" x14ac:dyDescent="0.25">
      <c r="AQ9033" s="6"/>
    </row>
    <row r="9034" spans="43:43" x14ac:dyDescent="0.25">
      <c r="AQ9034" s="6"/>
    </row>
    <row r="9035" spans="43:43" x14ac:dyDescent="0.25">
      <c r="AQ9035" s="6"/>
    </row>
    <row r="9036" spans="43:43" x14ac:dyDescent="0.25">
      <c r="AQ9036" s="6"/>
    </row>
    <row r="9037" spans="43:43" x14ac:dyDescent="0.25">
      <c r="AQ9037" s="6"/>
    </row>
    <row r="9038" spans="43:43" x14ac:dyDescent="0.25">
      <c r="AQ9038" s="6"/>
    </row>
    <row r="9039" spans="43:43" x14ac:dyDescent="0.25">
      <c r="AQ9039" s="6"/>
    </row>
    <row r="9040" spans="43:43" x14ac:dyDescent="0.25">
      <c r="AQ9040" s="6"/>
    </row>
    <row r="9041" spans="43:43" x14ac:dyDescent="0.25">
      <c r="AQ9041" s="6"/>
    </row>
    <row r="9042" spans="43:43" x14ac:dyDescent="0.25">
      <c r="AQ9042" s="6"/>
    </row>
    <row r="9043" spans="43:43" x14ac:dyDescent="0.25">
      <c r="AQ9043" s="6"/>
    </row>
    <row r="9044" spans="43:43" x14ac:dyDescent="0.25">
      <c r="AQ9044" s="6"/>
    </row>
    <row r="9045" spans="43:43" x14ac:dyDescent="0.25">
      <c r="AQ9045" s="6"/>
    </row>
    <row r="9046" spans="43:43" x14ac:dyDescent="0.25">
      <c r="AQ9046" s="6"/>
    </row>
    <row r="9047" spans="43:43" x14ac:dyDescent="0.25">
      <c r="AQ9047" s="6"/>
    </row>
    <row r="9048" spans="43:43" x14ac:dyDescent="0.25">
      <c r="AQ9048" s="6"/>
    </row>
    <row r="9049" spans="43:43" x14ac:dyDescent="0.25">
      <c r="AQ9049" s="6"/>
    </row>
    <row r="9050" spans="43:43" x14ac:dyDescent="0.25">
      <c r="AQ9050" s="6"/>
    </row>
    <row r="9051" spans="43:43" x14ac:dyDescent="0.25">
      <c r="AQ9051" s="6"/>
    </row>
    <row r="9052" spans="43:43" x14ac:dyDescent="0.25">
      <c r="AQ9052" s="6"/>
    </row>
    <row r="9053" spans="43:43" x14ac:dyDescent="0.25">
      <c r="AQ9053" s="6"/>
    </row>
    <row r="9054" spans="43:43" x14ac:dyDescent="0.25">
      <c r="AQ9054" s="6"/>
    </row>
    <row r="9055" spans="43:43" x14ac:dyDescent="0.25">
      <c r="AQ9055" s="6"/>
    </row>
    <row r="9056" spans="43:43" x14ac:dyDescent="0.25">
      <c r="AQ9056" s="6"/>
    </row>
    <row r="9057" spans="43:43" x14ac:dyDescent="0.25">
      <c r="AQ9057" s="6"/>
    </row>
    <row r="9058" spans="43:43" x14ac:dyDescent="0.25">
      <c r="AQ9058" s="6"/>
    </row>
    <row r="9059" spans="43:43" x14ac:dyDescent="0.25">
      <c r="AQ9059" s="6"/>
    </row>
    <row r="9060" spans="43:43" x14ac:dyDescent="0.25">
      <c r="AQ9060" s="6"/>
    </row>
    <row r="9061" spans="43:43" x14ac:dyDescent="0.25">
      <c r="AQ9061" s="6"/>
    </row>
    <row r="9062" spans="43:43" x14ac:dyDescent="0.25">
      <c r="AQ9062" s="6"/>
    </row>
    <row r="9063" spans="43:43" x14ac:dyDescent="0.25">
      <c r="AQ9063" s="6"/>
    </row>
    <row r="9064" spans="43:43" x14ac:dyDescent="0.25">
      <c r="AQ9064" s="6"/>
    </row>
    <row r="9065" spans="43:43" x14ac:dyDescent="0.25">
      <c r="AQ9065" s="6"/>
    </row>
    <row r="9066" spans="43:43" x14ac:dyDescent="0.25">
      <c r="AQ9066" s="6"/>
    </row>
    <row r="9067" spans="43:43" x14ac:dyDescent="0.25">
      <c r="AQ9067" s="6"/>
    </row>
    <row r="9068" spans="43:43" x14ac:dyDescent="0.25">
      <c r="AQ9068" s="6"/>
    </row>
    <row r="9069" spans="43:43" x14ac:dyDescent="0.25">
      <c r="AQ9069" s="6"/>
    </row>
    <row r="9070" spans="43:43" x14ac:dyDescent="0.25">
      <c r="AQ9070" s="6"/>
    </row>
    <row r="9071" spans="43:43" x14ac:dyDescent="0.25">
      <c r="AQ9071" s="6"/>
    </row>
    <row r="9072" spans="43:43" x14ac:dyDescent="0.25">
      <c r="AQ9072" s="6"/>
    </row>
    <row r="9073" spans="43:43" x14ac:dyDescent="0.25">
      <c r="AQ9073" s="6"/>
    </row>
    <row r="9074" spans="43:43" x14ac:dyDescent="0.25">
      <c r="AQ9074" s="6"/>
    </row>
    <row r="9075" spans="43:43" x14ac:dyDescent="0.25">
      <c r="AQ9075" s="6"/>
    </row>
    <row r="9076" spans="43:43" x14ac:dyDescent="0.25">
      <c r="AQ9076" s="6"/>
    </row>
    <row r="9077" spans="43:43" x14ac:dyDescent="0.25">
      <c r="AQ9077" s="6"/>
    </row>
    <row r="9078" spans="43:43" x14ac:dyDescent="0.25">
      <c r="AQ9078" s="6"/>
    </row>
    <row r="9079" spans="43:43" x14ac:dyDescent="0.25">
      <c r="AQ9079" s="6"/>
    </row>
    <row r="9080" spans="43:43" x14ac:dyDescent="0.25">
      <c r="AQ9080" s="6"/>
    </row>
    <row r="9081" spans="43:43" x14ac:dyDescent="0.25">
      <c r="AQ9081" s="6"/>
    </row>
    <row r="9082" spans="43:43" x14ac:dyDescent="0.25">
      <c r="AQ9082" s="6"/>
    </row>
    <row r="9083" spans="43:43" x14ac:dyDescent="0.25">
      <c r="AQ9083" s="6"/>
    </row>
    <row r="9084" spans="43:43" x14ac:dyDescent="0.25">
      <c r="AQ9084" s="6"/>
    </row>
    <row r="9085" spans="43:43" x14ac:dyDescent="0.25">
      <c r="AQ9085" s="6"/>
    </row>
    <row r="9086" spans="43:43" x14ac:dyDescent="0.25">
      <c r="AQ9086" s="6"/>
    </row>
    <row r="9087" spans="43:43" x14ac:dyDescent="0.25">
      <c r="AQ9087" s="6"/>
    </row>
    <row r="9088" spans="43:43" x14ac:dyDescent="0.25">
      <c r="AQ9088" s="6"/>
    </row>
    <row r="9089" spans="43:43" x14ac:dyDescent="0.25">
      <c r="AQ9089" s="6"/>
    </row>
    <row r="9090" spans="43:43" x14ac:dyDescent="0.25">
      <c r="AQ9090" s="6"/>
    </row>
    <row r="9091" spans="43:43" x14ac:dyDescent="0.25">
      <c r="AQ9091" s="6"/>
    </row>
    <row r="9092" spans="43:43" x14ac:dyDescent="0.25">
      <c r="AQ9092" s="6"/>
    </row>
    <row r="9093" spans="43:43" x14ac:dyDescent="0.25">
      <c r="AQ9093" s="6"/>
    </row>
    <row r="9094" spans="43:43" x14ac:dyDescent="0.25">
      <c r="AQ9094" s="6"/>
    </row>
    <row r="9095" spans="43:43" x14ac:dyDescent="0.25">
      <c r="AQ9095" s="6"/>
    </row>
    <row r="9096" spans="43:43" x14ac:dyDescent="0.25">
      <c r="AQ9096" s="6"/>
    </row>
    <row r="9097" spans="43:43" x14ac:dyDescent="0.25">
      <c r="AQ9097" s="6"/>
    </row>
    <row r="9098" spans="43:43" x14ac:dyDescent="0.25">
      <c r="AQ9098" s="6"/>
    </row>
    <row r="9099" spans="43:43" x14ac:dyDescent="0.25">
      <c r="AQ9099" s="6"/>
    </row>
    <row r="9100" spans="43:43" x14ac:dyDescent="0.25">
      <c r="AQ9100" s="6"/>
    </row>
    <row r="9101" spans="43:43" x14ac:dyDescent="0.25">
      <c r="AQ9101" s="6"/>
    </row>
    <row r="9102" spans="43:43" x14ac:dyDescent="0.25">
      <c r="AQ9102" s="6"/>
    </row>
    <row r="9103" spans="43:43" x14ac:dyDescent="0.25">
      <c r="AQ9103" s="6"/>
    </row>
    <row r="9104" spans="43:43" x14ac:dyDescent="0.25">
      <c r="AQ9104" s="6"/>
    </row>
    <row r="9105" spans="43:43" x14ac:dyDescent="0.25">
      <c r="AQ9105" s="6"/>
    </row>
    <row r="9106" spans="43:43" x14ac:dyDescent="0.25">
      <c r="AQ9106" s="6"/>
    </row>
    <row r="9107" spans="43:43" x14ac:dyDescent="0.25">
      <c r="AQ9107" s="6"/>
    </row>
    <row r="9108" spans="43:43" x14ac:dyDescent="0.25">
      <c r="AQ9108" s="6"/>
    </row>
    <row r="9109" spans="43:43" x14ac:dyDescent="0.25">
      <c r="AQ9109" s="6"/>
    </row>
    <row r="9110" spans="43:43" x14ac:dyDescent="0.25">
      <c r="AQ9110" s="6"/>
    </row>
    <row r="9111" spans="43:43" x14ac:dyDescent="0.25">
      <c r="AQ9111" s="6"/>
    </row>
    <row r="9112" spans="43:43" x14ac:dyDescent="0.25">
      <c r="AQ9112" s="6"/>
    </row>
    <row r="9113" spans="43:43" x14ac:dyDescent="0.25">
      <c r="AQ9113" s="6"/>
    </row>
    <row r="9114" spans="43:43" x14ac:dyDescent="0.25">
      <c r="AQ9114" s="6"/>
    </row>
    <row r="9115" spans="43:43" x14ac:dyDescent="0.25">
      <c r="AQ9115" s="6"/>
    </row>
    <row r="9116" spans="43:43" x14ac:dyDescent="0.25">
      <c r="AQ9116" s="6"/>
    </row>
    <row r="9117" spans="43:43" x14ac:dyDescent="0.25">
      <c r="AQ9117" s="6"/>
    </row>
    <row r="9118" spans="43:43" x14ac:dyDescent="0.25">
      <c r="AQ9118" s="6"/>
    </row>
    <row r="9119" spans="43:43" x14ac:dyDescent="0.25">
      <c r="AQ9119" s="6"/>
    </row>
    <row r="9120" spans="43:43" x14ac:dyDescent="0.25">
      <c r="AQ9120" s="6"/>
    </row>
    <row r="9121" spans="43:43" x14ac:dyDescent="0.25">
      <c r="AQ9121" s="6"/>
    </row>
    <row r="9122" spans="43:43" x14ac:dyDescent="0.25">
      <c r="AQ9122" s="6"/>
    </row>
    <row r="9123" spans="43:43" x14ac:dyDescent="0.25">
      <c r="AQ9123" s="6"/>
    </row>
    <row r="9124" spans="43:43" x14ac:dyDescent="0.25">
      <c r="AQ9124" s="6"/>
    </row>
    <row r="9125" spans="43:43" x14ac:dyDescent="0.25">
      <c r="AQ9125" s="6"/>
    </row>
    <row r="9126" spans="43:43" x14ac:dyDescent="0.25">
      <c r="AQ9126" s="6"/>
    </row>
    <row r="9127" spans="43:43" x14ac:dyDescent="0.25">
      <c r="AQ9127" s="6"/>
    </row>
    <row r="9128" spans="43:43" x14ac:dyDescent="0.25">
      <c r="AQ9128" s="6"/>
    </row>
    <row r="9129" spans="43:43" x14ac:dyDescent="0.25">
      <c r="AQ9129" s="6"/>
    </row>
    <row r="9130" spans="43:43" x14ac:dyDescent="0.25">
      <c r="AQ9130" s="6"/>
    </row>
    <row r="9131" spans="43:43" x14ac:dyDescent="0.25">
      <c r="AQ9131" s="6"/>
    </row>
    <row r="9132" spans="43:43" x14ac:dyDescent="0.25">
      <c r="AQ9132" s="6"/>
    </row>
    <row r="9133" spans="43:43" x14ac:dyDescent="0.25">
      <c r="AQ9133" s="6"/>
    </row>
    <row r="9134" spans="43:43" x14ac:dyDescent="0.25">
      <c r="AQ9134" s="6"/>
    </row>
    <row r="9135" spans="43:43" x14ac:dyDescent="0.25">
      <c r="AQ9135" s="6"/>
    </row>
    <row r="9136" spans="43:43" x14ac:dyDescent="0.25">
      <c r="AQ9136" s="6"/>
    </row>
    <row r="9137" spans="43:43" x14ac:dyDescent="0.25">
      <c r="AQ9137" s="6"/>
    </row>
    <row r="9138" spans="43:43" x14ac:dyDescent="0.25">
      <c r="AQ9138" s="6"/>
    </row>
    <row r="9139" spans="43:43" x14ac:dyDescent="0.25">
      <c r="AQ9139" s="6"/>
    </row>
    <row r="9140" spans="43:43" x14ac:dyDescent="0.25">
      <c r="AQ9140" s="6"/>
    </row>
    <row r="9141" spans="43:43" x14ac:dyDescent="0.25">
      <c r="AQ9141" s="6"/>
    </row>
    <row r="9142" spans="43:43" x14ac:dyDescent="0.25">
      <c r="AQ9142" s="6"/>
    </row>
    <row r="9143" spans="43:43" x14ac:dyDescent="0.25">
      <c r="AQ9143" s="6"/>
    </row>
    <row r="9144" spans="43:43" x14ac:dyDescent="0.25">
      <c r="AQ9144" s="6"/>
    </row>
    <row r="9145" spans="43:43" x14ac:dyDescent="0.25">
      <c r="AQ9145" s="6"/>
    </row>
    <row r="9146" spans="43:43" x14ac:dyDescent="0.25">
      <c r="AQ9146" s="6"/>
    </row>
    <row r="9147" spans="43:43" x14ac:dyDescent="0.25">
      <c r="AQ9147" s="6"/>
    </row>
    <row r="9148" spans="43:43" x14ac:dyDescent="0.25">
      <c r="AQ9148" s="6"/>
    </row>
    <row r="9149" spans="43:43" x14ac:dyDescent="0.25">
      <c r="AQ9149" s="6"/>
    </row>
    <row r="9150" spans="43:43" x14ac:dyDescent="0.25">
      <c r="AQ9150" s="6"/>
    </row>
    <row r="9151" spans="43:43" x14ac:dyDescent="0.25">
      <c r="AQ9151" s="6"/>
    </row>
    <row r="9152" spans="43:43" x14ac:dyDescent="0.25">
      <c r="AQ9152" s="6"/>
    </row>
    <row r="9153" spans="43:43" x14ac:dyDescent="0.25">
      <c r="AQ9153" s="6"/>
    </row>
    <row r="9154" spans="43:43" x14ac:dyDescent="0.25">
      <c r="AQ9154" s="6"/>
    </row>
    <row r="9155" spans="43:43" x14ac:dyDescent="0.25">
      <c r="AQ9155" s="6"/>
    </row>
    <row r="9156" spans="43:43" x14ac:dyDescent="0.25">
      <c r="AQ9156" s="6"/>
    </row>
    <row r="9157" spans="43:43" x14ac:dyDescent="0.25">
      <c r="AQ9157" s="6"/>
    </row>
    <row r="9158" spans="43:43" x14ac:dyDescent="0.25">
      <c r="AQ9158" s="6"/>
    </row>
    <row r="9159" spans="43:43" x14ac:dyDescent="0.25">
      <c r="AQ9159" s="6"/>
    </row>
    <row r="9160" spans="43:43" x14ac:dyDescent="0.25">
      <c r="AQ9160" s="6"/>
    </row>
    <row r="9161" spans="43:43" x14ac:dyDescent="0.25">
      <c r="AQ9161" s="6"/>
    </row>
    <row r="9162" spans="43:43" x14ac:dyDescent="0.25">
      <c r="AQ9162" s="6"/>
    </row>
    <row r="9163" spans="43:43" x14ac:dyDescent="0.25">
      <c r="AQ9163" s="6"/>
    </row>
    <row r="9164" spans="43:43" x14ac:dyDescent="0.25">
      <c r="AQ9164" s="6"/>
    </row>
    <row r="9165" spans="43:43" x14ac:dyDescent="0.25">
      <c r="AQ9165" s="6"/>
    </row>
    <row r="9166" spans="43:43" x14ac:dyDescent="0.25">
      <c r="AQ9166" s="6"/>
    </row>
    <row r="9167" spans="43:43" x14ac:dyDescent="0.25">
      <c r="AQ9167" s="6"/>
    </row>
    <row r="9168" spans="43:43" x14ac:dyDescent="0.25">
      <c r="AQ9168" s="6"/>
    </row>
    <row r="9169" spans="43:43" x14ac:dyDescent="0.25">
      <c r="AQ9169" s="6"/>
    </row>
    <row r="9170" spans="43:43" x14ac:dyDescent="0.25">
      <c r="AQ9170" s="6"/>
    </row>
    <row r="9171" spans="43:43" x14ac:dyDescent="0.25">
      <c r="AQ9171" s="6"/>
    </row>
    <row r="9172" spans="43:43" x14ac:dyDescent="0.25">
      <c r="AQ9172" s="6"/>
    </row>
    <row r="9173" spans="43:43" x14ac:dyDescent="0.25">
      <c r="AQ9173" s="6"/>
    </row>
    <row r="9174" spans="43:43" x14ac:dyDescent="0.25">
      <c r="AQ9174" s="6"/>
    </row>
    <row r="9175" spans="43:43" x14ac:dyDescent="0.25">
      <c r="AQ9175" s="6"/>
    </row>
    <row r="9176" spans="43:43" x14ac:dyDescent="0.25">
      <c r="AQ9176" s="6"/>
    </row>
    <row r="9177" spans="43:43" x14ac:dyDescent="0.25">
      <c r="AQ9177" s="6"/>
    </row>
    <row r="9178" spans="43:43" x14ac:dyDescent="0.25">
      <c r="AQ9178" s="6"/>
    </row>
    <row r="9179" spans="43:43" x14ac:dyDescent="0.25">
      <c r="AQ9179" s="6"/>
    </row>
    <row r="9180" spans="43:43" x14ac:dyDescent="0.25">
      <c r="AQ9180" s="6"/>
    </row>
    <row r="9181" spans="43:43" x14ac:dyDescent="0.25">
      <c r="AQ9181" s="6"/>
    </row>
    <row r="9182" spans="43:43" x14ac:dyDescent="0.25">
      <c r="AQ9182" s="6"/>
    </row>
    <row r="9183" spans="43:43" x14ac:dyDescent="0.25">
      <c r="AQ9183" s="6"/>
    </row>
    <row r="9184" spans="43:43" x14ac:dyDescent="0.25">
      <c r="AQ9184" s="6"/>
    </row>
    <row r="9185" spans="43:43" x14ac:dyDescent="0.25">
      <c r="AQ9185" s="6"/>
    </row>
    <row r="9186" spans="43:43" x14ac:dyDescent="0.25">
      <c r="AQ9186" s="6"/>
    </row>
    <row r="9187" spans="43:43" x14ac:dyDescent="0.25">
      <c r="AQ9187" s="6"/>
    </row>
    <row r="9188" spans="43:43" x14ac:dyDescent="0.25">
      <c r="AQ9188" s="6"/>
    </row>
    <row r="9189" spans="43:43" x14ac:dyDescent="0.25">
      <c r="AQ9189" s="6"/>
    </row>
    <row r="9190" spans="43:43" x14ac:dyDescent="0.25">
      <c r="AQ9190" s="6"/>
    </row>
    <row r="9191" spans="43:43" x14ac:dyDescent="0.25">
      <c r="AQ9191" s="6"/>
    </row>
    <row r="9192" spans="43:43" x14ac:dyDescent="0.25">
      <c r="AQ9192" s="6"/>
    </row>
    <row r="9193" spans="43:43" x14ac:dyDescent="0.25">
      <c r="AQ9193" s="6"/>
    </row>
    <row r="9194" spans="43:43" x14ac:dyDescent="0.25">
      <c r="AQ9194" s="6"/>
    </row>
    <row r="9195" spans="43:43" x14ac:dyDescent="0.25">
      <c r="AQ9195" s="6"/>
    </row>
    <row r="9196" spans="43:43" x14ac:dyDescent="0.25">
      <c r="AQ9196" s="6"/>
    </row>
    <row r="9197" spans="43:43" x14ac:dyDescent="0.25">
      <c r="AQ9197" s="6"/>
    </row>
    <row r="9198" spans="43:43" x14ac:dyDescent="0.25">
      <c r="AQ9198" s="6"/>
    </row>
    <row r="9199" spans="43:43" x14ac:dyDescent="0.25">
      <c r="AQ9199" s="6"/>
    </row>
    <row r="9200" spans="43:43" x14ac:dyDescent="0.25">
      <c r="AQ9200" s="6"/>
    </row>
    <row r="9201" spans="43:43" x14ac:dyDescent="0.25">
      <c r="AQ9201" s="6"/>
    </row>
    <row r="9202" spans="43:43" x14ac:dyDescent="0.25">
      <c r="AQ9202" s="6"/>
    </row>
    <row r="9203" spans="43:43" x14ac:dyDescent="0.25">
      <c r="AQ9203" s="6"/>
    </row>
    <row r="9204" spans="43:43" x14ac:dyDescent="0.25">
      <c r="AQ9204" s="6"/>
    </row>
    <row r="9205" spans="43:43" x14ac:dyDescent="0.25">
      <c r="AQ9205" s="6"/>
    </row>
    <row r="9206" spans="43:43" x14ac:dyDescent="0.25">
      <c r="AQ9206" s="6"/>
    </row>
    <row r="9207" spans="43:43" x14ac:dyDescent="0.25">
      <c r="AQ9207" s="6"/>
    </row>
    <row r="9208" spans="43:43" x14ac:dyDescent="0.25">
      <c r="AQ9208" s="6"/>
    </row>
    <row r="9209" spans="43:43" x14ac:dyDescent="0.25">
      <c r="AQ9209" s="6"/>
    </row>
    <row r="9210" spans="43:43" x14ac:dyDescent="0.25">
      <c r="AQ9210" s="6"/>
    </row>
    <row r="9211" spans="43:43" x14ac:dyDescent="0.25">
      <c r="AQ9211" s="6"/>
    </row>
    <row r="9212" spans="43:43" x14ac:dyDescent="0.25">
      <c r="AQ9212" s="6"/>
    </row>
    <row r="9213" spans="43:43" x14ac:dyDescent="0.25">
      <c r="AQ9213" s="6"/>
    </row>
    <row r="9214" spans="43:43" x14ac:dyDescent="0.25">
      <c r="AQ9214" s="6"/>
    </row>
    <row r="9215" spans="43:43" x14ac:dyDescent="0.25">
      <c r="AQ9215" s="6"/>
    </row>
    <row r="9216" spans="43:43" x14ac:dyDescent="0.25">
      <c r="AQ9216" s="6"/>
    </row>
    <row r="9217" spans="43:43" x14ac:dyDescent="0.25">
      <c r="AQ9217" s="6"/>
    </row>
    <row r="9218" spans="43:43" x14ac:dyDescent="0.25">
      <c r="AQ9218" s="6"/>
    </row>
    <row r="9219" spans="43:43" x14ac:dyDescent="0.25">
      <c r="AQ9219" s="6"/>
    </row>
    <row r="9220" spans="43:43" x14ac:dyDescent="0.25">
      <c r="AQ9220" s="6"/>
    </row>
    <row r="9221" spans="43:43" x14ac:dyDescent="0.25">
      <c r="AQ9221" s="6"/>
    </row>
    <row r="9222" spans="43:43" x14ac:dyDescent="0.25">
      <c r="AQ9222" s="6"/>
    </row>
    <row r="9223" spans="43:43" x14ac:dyDescent="0.25">
      <c r="AQ9223" s="6"/>
    </row>
    <row r="9224" spans="43:43" x14ac:dyDescent="0.25">
      <c r="AQ9224" s="6"/>
    </row>
    <row r="9225" spans="43:43" x14ac:dyDescent="0.25">
      <c r="AQ9225" s="6"/>
    </row>
    <row r="9226" spans="43:43" x14ac:dyDescent="0.25">
      <c r="AQ9226" s="6"/>
    </row>
    <row r="9227" spans="43:43" x14ac:dyDescent="0.25">
      <c r="AQ9227" s="6"/>
    </row>
    <row r="9228" spans="43:43" x14ac:dyDescent="0.25">
      <c r="AQ9228" s="6"/>
    </row>
    <row r="9229" spans="43:43" x14ac:dyDescent="0.25">
      <c r="AQ9229" s="6"/>
    </row>
    <row r="9230" spans="43:43" x14ac:dyDescent="0.25">
      <c r="AQ9230" s="6"/>
    </row>
    <row r="9231" spans="43:43" x14ac:dyDescent="0.25">
      <c r="AQ9231" s="6"/>
    </row>
    <row r="9232" spans="43:43" x14ac:dyDescent="0.25">
      <c r="AQ9232" s="6"/>
    </row>
    <row r="9233" spans="43:43" x14ac:dyDescent="0.25">
      <c r="AQ9233" s="6"/>
    </row>
    <row r="9234" spans="43:43" x14ac:dyDescent="0.25">
      <c r="AQ9234" s="6"/>
    </row>
    <row r="9235" spans="43:43" x14ac:dyDescent="0.25">
      <c r="AQ9235" s="6"/>
    </row>
    <row r="9236" spans="43:43" x14ac:dyDescent="0.25">
      <c r="AQ9236" s="6"/>
    </row>
    <row r="9237" spans="43:43" x14ac:dyDescent="0.25">
      <c r="AQ9237" s="6"/>
    </row>
    <row r="9238" spans="43:43" x14ac:dyDescent="0.25">
      <c r="AQ9238" s="6"/>
    </row>
    <row r="9239" spans="43:43" x14ac:dyDescent="0.25">
      <c r="AQ9239" s="6"/>
    </row>
    <row r="9240" spans="43:43" x14ac:dyDescent="0.25">
      <c r="AQ9240" s="6"/>
    </row>
    <row r="9241" spans="43:43" x14ac:dyDescent="0.25">
      <c r="AQ9241" s="6"/>
    </row>
    <row r="9242" spans="43:43" x14ac:dyDescent="0.25">
      <c r="AQ9242" s="6"/>
    </row>
    <row r="9243" spans="43:43" x14ac:dyDescent="0.25">
      <c r="AQ9243" s="6"/>
    </row>
    <row r="9244" spans="43:43" x14ac:dyDescent="0.25">
      <c r="AQ9244" s="6"/>
    </row>
    <row r="9245" spans="43:43" x14ac:dyDescent="0.25">
      <c r="AQ9245" s="6"/>
    </row>
    <row r="9246" spans="43:43" x14ac:dyDescent="0.25">
      <c r="AQ9246" s="6"/>
    </row>
    <row r="9247" spans="43:43" x14ac:dyDescent="0.25">
      <c r="AQ9247" s="6"/>
    </row>
    <row r="9248" spans="43:43" x14ac:dyDescent="0.25">
      <c r="AQ9248" s="6"/>
    </row>
    <row r="9249" spans="43:43" x14ac:dyDescent="0.25">
      <c r="AQ9249" s="6"/>
    </row>
    <row r="9250" spans="43:43" x14ac:dyDescent="0.25">
      <c r="AQ9250" s="6"/>
    </row>
    <row r="9251" spans="43:43" x14ac:dyDescent="0.25">
      <c r="AQ9251" s="6"/>
    </row>
    <row r="9252" spans="43:43" x14ac:dyDescent="0.25">
      <c r="AQ9252" s="6"/>
    </row>
    <row r="9253" spans="43:43" x14ac:dyDescent="0.25">
      <c r="AQ9253" s="6"/>
    </row>
    <row r="9254" spans="43:43" x14ac:dyDescent="0.25">
      <c r="AQ9254" s="6"/>
    </row>
    <row r="9255" spans="43:43" x14ac:dyDescent="0.25">
      <c r="AQ9255" s="6"/>
    </row>
    <row r="9256" spans="43:43" x14ac:dyDescent="0.25">
      <c r="AQ9256" s="6"/>
    </row>
    <row r="9257" spans="43:43" x14ac:dyDescent="0.25">
      <c r="AQ9257" s="6"/>
    </row>
    <row r="9258" spans="43:43" x14ac:dyDescent="0.25">
      <c r="AQ9258" s="6"/>
    </row>
    <row r="9259" spans="43:43" x14ac:dyDescent="0.25">
      <c r="AQ9259" s="6"/>
    </row>
    <row r="9260" spans="43:43" x14ac:dyDescent="0.25">
      <c r="AQ9260" s="6"/>
    </row>
    <row r="9261" spans="43:43" x14ac:dyDescent="0.25">
      <c r="AQ9261" s="6"/>
    </row>
    <row r="9262" spans="43:43" x14ac:dyDescent="0.25">
      <c r="AQ9262" s="6"/>
    </row>
    <row r="9263" spans="43:43" x14ac:dyDescent="0.25">
      <c r="AQ9263" s="6"/>
    </row>
    <row r="9264" spans="43:43" x14ac:dyDescent="0.25">
      <c r="AQ9264" s="6"/>
    </row>
    <row r="9265" spans="43:43" x14ac:dyDescent="0.25">
      <c r="AQ9265" s="6"/>
    </row>
    <row r="9266" spans="43:43" x14ac:dyDescent="0.25">
      <c r="AQ9266" s="6"/>
    </row>
    <row r="9267" spans="43:43" x14ac:dyDescent="0.25">
      <c r="AQ9267" s="6"/>
    </row>
    <row r="9268" spans="43:43" x14ac:dyDescent="0.25">
      <c r="AQ9268" s="6"/>
    </row>
    <row r="9269" spans="43:43" x14ac:dyDescent="0.25">
      <c r="AQ9269" s="6"/>
    </row>
    <row r="9270" spans="43:43" x14ac:dyDescent="0.25">
      <c r="AQ9270" s="6"/>
    </row>
    <row r="9271" spans="43:43" x14ac:dyDescent="0.25">
      <c r="AQ9271" s="6"/>
    </row>
    <row r="9272" spans="43:43" x14ac:dyDescent="0.25">
      <c r="AQ9272" s="6"/>
    </row>
    <row r="9273" spans="43:43" x14ac:dyDescent="0.25">
      <c r="AQ9273" s="6"/>
    </row>
    <row r="9274" spans="43:43" x14ac:dyDescent="0.25">
      <c r="AQ9274" s="6"/>
    </row>
    <row r="9275" spans="43:43" x14ac:dyDescent="0.25">
      <c r="AQ9275" s="6"/>
    </row>
    <row r="9276" spans="43:43" x14ac:dyDescent="0.25">
      <c r="AQ9276" s="6"/>
    </row>
    <row r="9277" spans="43:43" x14ac:dyDescent="0.25">
      <c r="AQ9277" s="6"/>
    </row>
    <row r="9278" spans="43:43" x14ac:dyDescent="0.25">
      <c r="AQ9278" s="6"/>
    </row>
    <row r="9279" spans="43:43" x14ac:dyDescent="0.25">
      <c r="AQ9279" s="6"/>
    </row>
    <row r="9280" spans="43:43" x14ac:dyDescent="0.25">
      <c r="AQ9280" s="6"/>
    </row>
    <row r="9281" spans="43:43" x14ac:dyDescent="0.25">
      <c r="AQ9281" s="6"/>
    </row>
    <row r="9282" spans="43:43" x14ac:dyDescent="0.25">
      <c r="AQ9282" s="6"/>
    </row>
    <row r="9283" spans="43:43" x14ac:dyDescent="0.25">
      <c r="AQ9283" s="6"/>
    </row>
    <row r="9284" spans="43:43" x14ac:dyDescent="0.25">
      <c r="AQ9284" s="6"/>
    </row>
    <row r="9285" spans="43:43" x14ac:dyDescent="0.25">
      <c r="AQ9285" s="6"/>
    </row>
    <row r="9286" spans="43:43" x14ac:dyDescent="0.25">
      <c r="AQ9286" s="6"/>
    </row>
    <row r="9287" spans="43:43" x14ac:dyDescent="0.25">
      <c r="AQ9287" s="6"/>
    </row>
    <row r="9288" spans="43:43" x14ac:dyDescent="0.25">
      <c r="AQ9288" s="6"/>
    </row>
    <row r="9289" spans="43:43" x14ac:dyDescent="0.25">
      <c r="AQ9289" s="6"/>
    </row>
    <row r="9290" spans="43:43" x14ac:dyDescent="0.25">
      <c r="AQ9290" s="6"/>
    </row>
    <row r="9291" spans="43:43" x14ac:dyDescent="0.25">
      <c r="AQ9291" s="6"/>
    </row>
    <row r="9292" spans="43:43" x14ac:dyDescent="0.25">
      <c r="AQ9292" s="6"/>
    </row>
    <row r="9293" spans="43:43" x14ac:dyDescent="0.25">
      <c r="AQ9293" s="6"/>
    </row>
    <row r="9294" spans="43:43" x14ac:dyDescent="0.25">
      <c r="AQ9294" s="6"/>
    </row>
    <row r="9295" spans="43:43" x14ac:dyDescent="0.25">
      <c r="AQ9295" s="6"/>
    </row>
    <row r="9296" spans="43:43" x14ac:dyDescent="0.25">
      <c r="AQ9296" s="6"/>
    </row>
    <row r="9297" spans="43:43" x14ac:dyDescent="0.25">
      <c r="AQ9297" s="6"/>
    </row>
    <row r="9298" spans="43:43" x14ac:dyDescent="0.25">
      <c r="AQ9298" s="6"/>
    </row>
    <row r="9299" spans="43:43" x14ac:dyDescent="0.25">
      <c r="AQ9299" s="6"/>
    </row>
    <row r="9300" spans="43:43" x14ac:dyDescent="0.25">
      <c r="AQ9300" s="6"/>
    </row>
    <row r="9301" spans="43:43" x14ac:dyDescent="0.25">
      <c r="AQ9301" s="6"/>
    </row>
    <row r="9302" spans="43:43" x14ac:dyDescent="0.25">
      <c r="AQ9302" s="6"/>
    </row>
    <row r="9303" spans="43:43" x14ac:dyDescent="0.25">
      <c r="AQ9303" s="6"/>
    </row>
    <row r="9304" spans="43:43" x14ac:dyDescent="0.25">
      <c r="AQ9304" s="6"/>
    </row>
    <row r="9305" spans="43:43" x14ac:dyDescent="0.25">
      <c r="AQ9305" s="6"/>
    </row>
    <row r="9306" spans="43:43" x14ac:dyDescent="0.25">
      <c r="AQ9306" s="6"/>
    </row>
    <row r="9307" spans="43:43" x14ac:dyDescent="0.25">
      <c r="AQ9307" s="6"/>
    </row>
    <row r="9308" spans="43:43" x14ac:dyDescent="0.25">
      <c r="AQ9308" s="6"/>
    </row>
    <row r="9309" spans="43:43" x14ac:dyDescent="0.25">
      <c r="AQ9309" s="6"/>
    </row>
    <row r="9310" spans="43:43" x14ac:dyDescent="0.25">
      <c r="AQ9310" s="6"/>
    </row>
    <row r="9311" spans="43:43" x14ac:dyDescent="0.25">
      <c r="AQ9311" s="6"/>
    </row>
    <row r="9312" spans="43:43" x14ac:dyDescent="0.25">
      <c r="AQ9312" s="6"/>
    </row>
    <row r="9313" spans="43:43" x14ac:dyDescent="0.25">
      <c r="AQ9313" s="6"/>
    </row>
    <row r="9314" spans="43:43" x14ac:dyDescent="0.25">
      <c r="AQ9314" s="6"/>
    </row>
    <row r="9315" spans="43:43" x14ac:dyDescent="0.25">
      <c r="AQ9315" s="6"/>
    </row>
    <row r="9316" spans="43:43" x14ac:dyDescent="0.25">
      <c r="AQ9316" s="6"/>
    </row>
    <row r="9317" spans="43:43" x14ac:dyDescent="0.25">
      <c r="AQ9317" s="6"/>
    </row>
    <row r="9318" spans="43:43" x14ac:dyDescent="0.25">
      <c r="AQ9318" s="6"/>
    </row>
    <row r="9319" spans="43:43" x14ac:dyDescent="0.25">
      <c r="AQ9319" s="6"/>
    </row>
    <row r="9320" spans="43:43" x14ac:dyDescent="0.25">
      <c r="AQ9320" s="6"/>
    </row>
    <row r="9321" spans="43:43" x14ac:dyDescent="0.25">
      <c r="AQ9321" s="6"/>
    </row>
    <row r="9322" spans="43:43" x14ac:dyDescent="0.25">
      <c r="AQ9322" s="6"/>
    </row>
    <row r="9323" spans="43:43" x14ac:dyDescent="0.25">
      <c r="AQ9323" s="6"/>
    </row>
    <row r="9324" spans="43:43" x14ac:dyDescent="0.25">
      <c r="AQ9324" s="6"/>
    </row>
    <row r="9325" spans="43:43" x14ac:dyDescent="0.25">
      <c r="AQ9325" s="6"/>
    </row>
    <row r="9326" spans="43:43" x14ac:dyDescent="0.25">
      <c r="AQ9326" s="6"/>
    </row>
    <row r="9327" spans="43:43" x14ac:dyDescent="0.25">
      <c r="AQ9327" s="6"/>
    </row>
    <row r="9328" spans="43:43" x14ac:dyDescent="0.25">
      <c r="AQ9328" s="6"/>
    </row>
    <row r="9329" spans="43:43" x14ac:dyDescent="0.25">
      <c r="AQ9329" s="6"/>
    </row>
    <row r="9330" spans="43:43" x14ac:dyDescent="0.25">
      <c r="AQ9330" s="6"/>
    </row>
    <row r="9331" spans="43:43" x14ac:dyDescent="0.25">
      <c r="AQ9331" s="6"/>
    </row>
    <row r="9332" spans="43:43" x14ac:dyDescent="0.25">
      <c r="AQ9332" s="6"/>
    </row>
    <row r="9333" spans="43:43" x14ac:dyDescent="0.25">
      <c r="AQ9333" s="6"/>
    </row>
    <row r="9334" spans="43:43" x14ac:dyDescent="0.25">
      <c r="AQ9334" s="6"/>
    </row>
    <row r="9335" spans="43:43" x14ac:dyDescent="0.25">
      <c r="AQ9335" s="6"/>
    </row>
    <row r="9336" spans="43:43" x14ac:dyDescent="0.25">
      <c r="AQ9336" s="6"/>
    </row>
    <row r="9337" spans="43:43" x14ac:dyDescent="0.25">
      <c r="AQ9337" s="6"/>
    </row>
    <row r="9338" spans="43:43" x14ac:dyDescent="0.25">
      <c r="AQ9338" s="6"/>
    </row>
    <row r="9339" spans="43:43" x14ac:dyDescent="0.25">
      <c r="AQ9339" s="6"/>
    </row>
    <row r="9340" spans="43:43" x14ac:dyDescent="0.25">
      <c r="AQ9340" s="6"/>
    </row>
    <row r="9341" spans="43:43" x14ac:dyDescent="0.25">
      <c r="AQ9341" s="6"/>
    </row>
    <row r="9342" spans="43:43" x14ac:dyDescent="0.25">
      <c r="AQ9342" s="6"/>
    </row>
    <row r="9343" spans="43:43" x14ac:dyDescent="0.25">
      <c r="AQ9343" s="6"/>
    </row>
    <row r="9344" spans="43:43" x14ac:dyDescent="0.25">
      <c r="AQ9344" s="6"/>
    </row>
    <row r="9345" spans="43:43" x14ac:dyDescent="0.25">
      <c r="AQ9345" s="6"/>
    </row>
    <row r="9346" spans="43:43" x14ac:dyDescent="0.25">
      <c r="AQ9346" s="6"/>
    </row>
    <row r="9347" spans="43:43" x14ac:dyDescent="0.25">
      <c r="AQ9347" s="6"/>
    </row>
    <row r="9348" spans="43:43" x14ac:dyDescent="0.25">
      <c r="AQ9348" s="6"/>
    </row>
    <row r="9349" spans="43:43" x14ac:dyDescent="0.25">
      <c r="AQ9349" s="6"/>
    </row>
    <row r="9350" spans="43:43" x14ac:dyDescent="0.25">
      <c r="AQ9350" s="6"/>
    </row>
    <row r="9351" spans="43:43" x14ac:dyDescent="0.25">
      <c r="AQ9351" s="6"/>
    </row>
    <row r="9352" spans="43:43" x14ac:dyDescent="0.25">
      <c r="AQ9352" s="6"/>
    </row>
    <row r="9353" spans="43:43" x14ac:dyDescent="0.25">
      <c r="AQ9353" s="6"/>
    </row>
    <row r="9354" spans="43:43" x14ac:dyDescent="0.25">
      <c r="AQ9354" s="6"/>
    </row>
    <row r="9355" spans="43:43" x14ac:dyDescent="0.25">
      <c r="AQ9355" s="6"/>
    </row>
    <row r="9356" spans="43:43" x14ac:dyDescent="0.25">
      <c r="AQ9356" s="6"/>
    </row>
    <row r="9357" spans="43:43" x14ac:dyDescent="0.25">
      <c r="AQ9357" s="6"/>
    </row>
    <row r="9358" spans="43:43" x14ac:dyDescent="0.25">
      <c r="AQ9358" s="6"/>
    </row>
    <row r="9359" spans="43:43" x14ac:dyDescent="0.25">
      <c r="AQ9359" s="6"/>
    </row>
    <row r="9360" spans="43:43" x14ac:dyDescent="0.25">
      <c r="AQ9360" s="6"/>
    </row>
    <row r="9361" spans="43:43" x14ac:dyDescent="0.25">
      <c r="AQ9361" s="6"/>
    </row>
    <row r="9362" spans="43:43" x14ac:dyDescent="0.25">
      <c r="AQ9362" s="6"/>
    </row>
    <row r="9363" spans="43:43" x14ac:dyDescent="0.25">
      <c r="AQ9363" s="6"/>
    </row>
    <row r="9364" spans="43:43" x14ac:dyDescent="0.25">
      <c r="AQ9364" s="6"/>
    </row>
    <row r="9365" spans="43:43" x14ac:dyDescent="0.25">
      <c r="AQ9365" s="6"/>
    </row>
    <row r="9366" spans="43:43" x14ac:dyDescent="0.25">
      <c r="AQ9366" s="6"/>
    </row>
    <row r="9367" spans="43:43" x14ac:dyDescent="0.25">
      <c r="AQ9367" s="6"/>
    </row>
    <row r="9368" spans="43:43" x14ac:dyDescent="0.25">
      <c r="AQ9368" s="6"/>
    </row>
    <row r="9369" spans="43:43" x14ac:dyDescent="0.25">
      <c r="AQ9369" s="6"/>
    </row>
    <row r="9370" spans="43:43" x14ac:dyDescent="0.25">
      <c r="AQ9370" s="6"/>
    </row>
    <row r="9371" spans="43:43" x14ac:dyDescent="0.25">
      <c r="AQ9371" s="6"/>
    </row>
    <row r="9372" spans="43:43" x14ac:dyDescent="0.25">
      <c r="AQ9372" s="6"/>
    </row>
    <row r="9373" spans="43:43" x14ac:dyDescent="0.25">
      <c r="AQ9373" s="6"/>
    </row>
    <row r="9374" spans="43:43" x14ac:dyDescent="0.25">
      <c r="AQ9374" s="6"/>
    </row>
    <row r="9375" spans="43:43" x14ac:dyDescent="0.25">
      <c r="AQ9375" s="6"/>
    </row>
    <row r="9376" spans="43:43" x14ac:dyDescent="0.25">
      <c r="AQ9376" s="6"/>
    </row>
    <row r="9377" spans="43:43" x14ac:dyDescent="0.25">
      <c r="AQ9377" s="6"/>
    </row>
    <row r="9378" spans="43:43" x14ac:dyDescent="0.25">
      <c r="AQ9378" s="6"/>
    </row>
    <row r="9379" spans="43:43" x14ac:dyDescent="0.25">
      <c r="AQ9379" s="6"/>
    </row>
    <row r="9380" spans="43:43" x14ac:dyDescent="0.25">
      <c r="AQ9380" s="6"/>
    </row>
    <row r="9381" spans="43:43" x14ac:dyDescent="0.25">
      <c r="AQ9381" s="6"/>
    </row>
    <row r="9382" spans="43:43" x14ac:dyDescent="0.25">
      <c r="AQ9382" s="6"/>
    </row>
    <row r="9383" spans="43:43" x14ac:dyDescent="0.25">
      <c r="AQ9383" s="6"/>
    </row>
    <row r="9384" spans="43:43" x14ac:dyDescent="0.25">
      <c r="AQ9384" s="6"/>
    </row>
    <row r="9385" spans="43:43" x14ac:dyDescent="0.25">
      <c r="AQ9385" s="6"/>
    </row>
    <row r="9386" spans="43:43" x14ac:dyDescent="0.25">
      <c r="AQ9386" s="6"/>
    </row>
    <row r="9387" spans="43:43" x14ac:dyDescent="0.25">
      <c r="AQ9387" s="6"/>
    </row>
    <row r="9388" spans="43:43" x14ac:dyDescent="0.25">
      <c r="AQ9388" s="6"/>
    </row>
    <row r="9389" spans="43:43" x14ac:dyDescent="0.25">
      <c r="AQ9389" s="6"/>
    </row>
    <row r="9390" spans="43:43" x14ac:dyDescent="0.25">
      <c r="AQ9390" s="6"/>
    </row>
    <row r="9391" spans="43:43" x14ac:dyDescent="0.25">
      <c r="AQ9391" s="6"/>
    </row>
    <row r="9392" spans="43:43" x14ac:dyDescent="0.25">
      <c r="AQ9392" s="6"/>
    </row>
    <row r="9393" spans="43:43" x14ac:dyDescent="0.25">
      <c r="AQ9393" s="6"/>
    </row>
    <row r="9394" spans="43:43" x14ac:dyDescent="0.25">
      <c r="AQ9394" s="6"/>
    </row>
    <row r="9395" spans="43:43" x14ac:dyDescent="0.25">
      <c r="AQ9395" s="6"/>
    </row>
    <row r="9396" spans="43:43" x14ac:dyDescent="0.25">
      <c r="AQ9396" s="6"/>
    </row>
    <row r="9397" spans="43:43" x14ac:dyDescent="0.25">
      <c r="AQ9397" s="6"/>
    </row>
    <row r="9398" spans="43:43" x14ac:dyDescent="0.25">
      <c r="AQ9398" s="6"/>
    </row>
    <row r="9399" spans="43:43" x14ac:dyDescent="0.25">
      <c r="AQ9399" s="6"/>
    </row>
    <row r="9400" spans="43:43" x14ac:dyDescent="0.25">
      <c r="AQ9400" s="6"/>
    </row>
    <row r="9401" spans="43:43" x14ac:dyDescent="0.25">
      <c r="AQ9401" s="6"/>
    </row>
    <row r="9402" spans="43:43" x14ac:dyDescent="0.25">
      <c r="AQ9402" s="6"/>
    </row>
    <row r="9403" spans="43:43" x14ac:dyDescent="0.25">
      <c r="AQ9403" s="6"/>
    </row>
    <row r="9404" spans="43:43" x14ac:dyDescent="0.25">
      <c r="AQ9404" s="6"/>
    </row>
    <row r="9405" spans="43:43" x14ac:dyDescent="0.25">
      <c r="AQ9405" s="6"/>
    </row>
    <row r="9406" spans="43:43" x14ac:dyDescent="0.25">
      <c r="AQ9406" s="6"/>
    </row>
    <row r="9407" spans="43:43" x14ac:dyDescent="0.25">
      <c r="AQ9407" s="6"/>
    </row>
    <row r="9408" spans="43:43" x14ac:dyDescent="0.25">
      <c r="AQ9408" s="6"/>
    </row>
    <row r="9409" spans="43:43" x14ac:dyDescent="0.25">
      <c r="AQ9409" s="6"/>
    </row>
    <row r="9410" spans="43:43" x14ac:dyDescent="0.25">
      <c r="AQ9410" s="6"/>
    </row>
    <row r="9411" spans="43:43" x14ac:dyDescent="0.25">
      <c r="AQ9411" s="6"/>
    </row>
    <row r="9412" spans="43:43" x14ac:dyDescent="0.25">
      <c r="AQ9412" s="6"/>
    </row>
    <row r="9413" spans="43:43" x14ac:dyDescent="0.25">
      <c r="AQ9413" s="6"/>
    </row>
    <row r="9414" spans="43:43" x14ac:dyDescent="0.25">
      <c r="AQ9414" s="6"/>
    </row>
    <row r="9415" spans="43:43" x14ac:dyDescent="0.25">
      <c r="AQ9415" s="6"/>
    </row>
    <row r="9416" spans="43:43" x14ac:dyDescent="0.25">
      <c r="AQ9416" s="6"/>
    </row>
    <row r="9417" spans="43:43" x14ac:dyDescent="0.25">
      <c r="AQ9417" s="6"/>
    </row>
    <row r="9418" spans="43:43" x14ac:dyDescent="0.25">
      <c r="AQ9418" s="6"/>
    </row>
    <row r="9419" spans="43:43" x14ac:dyDescent="0.25">
      <c r="AQ9419" s="6"/>
    </row>
    <row r="9420" spans="43:43" x14ac:dyDescent="0.25">
      <c r="AQ9420" s="6"/>
    </row>
    <row r="9421" spans="43:43" x14ac:dyDescent="0.25">
      <c r="AQ9421" s="6"/>
    </row>
    <row r="9422" spans="43:43" x14ac:dyDescent="0.25">
      <c r="AQ9422" s="6"/>
    </row>
    <row r="9423" spans="43:43" x14ac:dyDescent="0.25">
      <c r="AQ9423" s="6"/>
    </row>
    <row r="9424" spans="43:43" x14ac:dyDescent="0.25">
      <c r="AQ9424" s="6"/>
    </row>
    <row r="9425" spans="43:43" x14ac:dyDescent="0.25">
      <c r="AQ9425" s="6"/>
    </row>
    <row r="9426" spans="43:43" x14ac:dyDescent="0.25">
      <c r="AQ9426" s="6"/>
    </row>
    <row r="9427" spans="43:43" x14ac:dyDescent="0.25">
      <c r="AQ9427" s="6"/>
    </row>
    <row r="9428" spans="43:43" x14ac:dyDescent="0.25">
      <c r="AQ9428" s="6"/>
    </row>
    <row r="9429" spans="43:43" x14ac:dyDescent="0.25">
      <c r="AQ9429" s="6"/>
    </row>
    <row r="9430" spans="43:43" x14ac:dyDescent="0.25">
      <c r="AQ9430" s="6"/>
    </row>
    <row r="9431" spans="43:43" x14ac:dyDescent="0.25">
      <c r="AQ9431" s="6"/>
    </row>
    <row r="9432" spans="43:43" x14ac:dyDescent="0.25">
      <c r="AQ9432" s="6"/>
    </row>
    <row r="9433" spans="43:43" x14ac:dyDescent="0.25">
      <c r="AQ9433" s="6"/>
    </row>
    <row r="9434" spans="43:43" x14ac:dyDescent="0.25">
      <c r="AQ9434" s="6"/>
    </row>
    <row r="9435" spans="43:43" x14ac:dyDescent="0.25">
      <c r="AQ9435" s="6"/>
    </row>
    <row r="9436" spans="43:43" x14ac:dyDescent="0.25">
      <c r="AQ9436" s="6"/>
    </row>
    <row r="9437" spans="43:43" x14ac:dyDescent="0.25">
      <c r="AQ9437" s="6"/>
    </row>
    <row r="9438" spans="43:43" x14ac:dyDescent="0.25">
      <c r="AQ9438" s="6"/>
    </row>
    <row r="9439" spans="43:43" x14ac:dyDescent="0.25">
      <c r="AQ9439" s="6"/>
    </row>
    <row r="9440" spans="43:43" x14ac:dyDescent="0.25">
      <c r="AQ9440" s="6"/>
    </row>
    <row r="9441" spans="43:43" x14ac:dyDescent="0.25">
      <c r="AQ9441" s="6"/>
    </row>
    <row r="9442" spans="43:43" x14ac:dyDescent="0.25">
      <c r="AQ9442" s="6"/>
    </row>
    <row r="9443" spans="43:43" x14ac:dyDescent="0.25">
      <c r="AQ9443" s="6"/>
    </row>
    <row r="9444" spans="43:43" x14ac:dyDescent="0.25">
      <c r="AQ9444" s="6"/>
    </row>
    <row r="9445" spans="43:43" x14ac:dyDescent="0.25">
      <c r="AQ9445" s="6"/>
    </row>
    <row r="9446" spans="43:43" x14ac:dyDescent="0.25">
      <c r="AQ9446" s="6"/>
    </row>
    <row r="9447" spans="43:43" x14ac:dyDescent="0.25">
      <c r="AQ9447" s="6"/>
    </row>
    <row r="9448" spans="43:43" x14ac:dyDescent="0.25">
      <c r="AQ9448" s="6"/>
    </row>
    <row r="9449" spans="43:43" x14ac:dyDescent="0.25">
      <c r="AQ9449" s="6"/>
    </row>
    <row r="9450" spans="43:43" x14ac:dyDescent="0.25">
      <c r="AQ9450" s="6"/>
    </row>
    <row r="9451" spans="43:43" x14ac:dyDescent="0.25">
      <c r="AQ9451" s="6"/>
    </row>
    <row r="9452" spans="43:43" x14ac:dyDescent="0.25">
      <c r="AQ9452" s="6"/>
    </row>
    <row r="9453" spans="43:43" x14ac:dyDescent="0.25">
      <c r="AQ9453" s="6"/>
    </row>
    <row r="9454" spans="43:43" x14ac:dyDescent="0.25">
      <c r="AQ9454" s="6"/>
    </row>
    <row r="9455" spans="43:43" x14ac:dyDescent="0.25">
      <c r="AQ9455" s="6"/>
    </row>
    <row r="9456" spans="43:43" x14ac:dyDescent="0.25">
      <c r="AQ9456" s="6"/>
    </row>
    <row r="9457" spans="43:43" x14ac:dyDescent="0.25">
      <c r="AQ9457" s="6"/>
    </row>
    <row r="9458" spans="43:43" x14ac:dyDescent="0.25">
      <c r="AQ9458" s="6"/>
    </row>
    <row r="9459" spans="43:43" x14ac:dyDescent="0.25">
      <c r="AQ9459" s="6"/>
    </row>
    <row r="9460" spans="43:43" x14ac:dyDescent="0.25">
      <c r="AQ9460" s="6"/>
    </row>
    <row r="9461" spans="43:43" x14ac:dyDescent="0.25">
      <c r="AQ9461" s="6"/>
    </row>
    <row r="9462" spans="43:43" x14ac:dyDescent="0.25">
      <c r="AQ9462" s="6"/>
    </row>
    <row r="9463" spans="43:43" x14ac:dyDescent="0.25">
      <c r="AQ9463" s="6"/>
    </row>
    <row r="9464" spans="43:43" x14ac:dyDescent="0.25">
      <c r="AQ9464" s="6"/>
    </row>
    <row r="9465" spans="43:43" x14ac:dyDescent="0.25">
      <c r="AQ9465" s="6"/>
    </row>
    <row r="9466" spans="43:43" x14ac:dyDescent="0.25">
      <c r="AQ9466" s="6"/>
    </row>
    <row r="9467" spans="43:43" x14ac:dyDescent="0.25">
      <c r="AQ9467" s="6"/>
    </row>
    <row r="9468" spans="43:43" x14ac:dyDescent="0.25">
      <c r="AQ9468" s="6"/>
    </row>
    <row r="9469" spans="43:43" x14ac:dyDescent="0.25">
      <c r="AQ9469" s="6"/>
    </row>
    <row r="9470" spans="43:43" x14ac:dyDescent="0.25">
      <c r="AQ9470" s="6"/>
    </row>
    <row r="9471" spans="43:43" x14ac:dyDescent="0.25">
      <c r="AQ9471" s="6"/>
    </row>
    <row r="9472" spans="43:43" x14ac:dyDescent="0.25">
      <c r="AQ9472" s="6"/>
    </row>
    <row r="9473" spans="43:43" x14ac:dyDescent="0.25">
      <c r="AQ9473" s="6"/>
    </row>
    <row r="9474" spans="43:43" x14ac:dyDescent="0.25">
      <c r="AQ9474" s="6"/>
    </row>
    <row r="9475" spans="43:43" x14ac:dyDescent="0.25">
      <c r="AQ9475" s="6"/>
    </row>
    <row r="9476" spans="43:43" x14ac:dyDescent="0.25">
      <c r="AQ9476" s="6"/>
    </row>
    <row r="9477" spans="43:43" x14ac:dyDescent="0.25">
      <c r="AQ9477" s="6"/>
    </row>
    <row r="9478" spans="43:43" x14ac:dyDescent="0.25">
      <c r="AQ9478" s="6"/>
    </row>
    <row r="9479" spans="43:43" x14ac:dyDescent="0.25">
      <c r="AQ9479" s="6"/>
    </row>
    <row r="9480" spans="43:43" x14ac:dyDescent="0.25">
      <c r="AQ9480" s="6"/>
    </row>
    <row r="9481" spans="43:43" x14ac:dyDescent="0.25">
      <c r="AQ9481" s="6"/>
    </row>
    <row r="9482" spans="43:43" x14ac:dyDescent="0.25">
      <c r="AQ9482" s="6"/>
    </row>
    <row r="9483" spans="43:43" x14ac:dyDescent="0.25">
      <c r="AQ9483" s="6"/>
    </row>
    <row r="9484" spans="43:43" x14ac:dyDescent="0.25">
      <c r="AQ9484" s="6"/>
    </row>
    <row r="9485" spans="43:43" x14ac:dyDescent="0.25">
      <c r="AQ9485" s="6"/>
    </row>
    <row r="9486" spans="43:43" x14ac:dyDescent="0.25">
      <c r="AQ9486" s="6"/>
    </row>
    <row r="9487" spans="43:43" x14ac:dyDescent="0.25">
      <c r="AQ9487" s="6"/>
    </row>
    <row r="9488" spans="43:43" x14ac:dyDescent="0.25">
      <c r="AQ9488" s="6"/>
    </row>
    <row r="9489" spans="43:43" x14ac:dyDescent="0.25">
      <c r="AQ9489" s="6"/>
    </row>
    <row r="9490" spans="43:43" x14ac:dyDescent="0.25">
      <c r="AQ9490" s="6"/>
    </row>
    <row r="9491" spans="43:43" x14ac:dyDescent="0.25">
      <c r="AQ9491" s="6"/>
    </row>
    <row r="9492" spans="43:43" x14ac:dyDescent="0.25">
      <c r="AQ9492" s="6"/>
    </row>
    <row r="9493" spans="43:43" x14ac:dyDescent="0.25">
      <c r="AQ9493" s="6"/>
    </row>
    <row r="9494" spans="43:43" x14ac:dyDescent="0.25">
      <c r="AQ9494" s="6"/>
    </row>
    <row r="9495" spans="43:43" x14ac:dyDescent="0.25">
      <c r="AQ9495" s="6"/>
    </row>
    <row r="9496" spans="43:43" x14ac:dyDescent="0.25">
      <c r="AQ9496" s="6"/>
    </row>
    <row r="9497" spans="43:43" x14ac:dyDescent="0.25">
      <c r="AQ9497" s="6"/>
    </row>
    <row r="9498" spans="43:43" x14ac:dyDescent="0.25">
      <c r="AQ9498" s="6"/>
    </row>
    <row r="9499" spans="43:43" x14ac:dyDescent="0.25">
      <c r="AQ9499" s="6"/>
    </row>
    <row r="9500" spans="43:43" x14ac:dyDescent="0.25">
      <c r="AQ9500" s="6"/>
    </row>
    <row r="9501" spans="43:43" x14ac:dyDescent="0.25">
      <c r="AQ9501" s="6"/>
    </row>
    <row r="9502" spans="43:43" x14ac:dyDescent="0.25">
      <c r="AQ9502" s="6"/>
    </row>
    <row r="9503" spans="43:43" x14ac:dyDescent="0.25">
      <c r="AQ9503" s="6"/>
    </row>
    <row r="9504" spans="43:43" x14ac:dyDescent="0.25">
      <c r="AQ9504" s="6"/>
    </row>
    <row r="9505" spans="43:43" x14ac:dyDescent="0.25">
      <c r="AQ9505" s="6"/>
    </row>
    <row r="9506" spans="43:43" x14ac:dyDescent="0.25">
      <c r="AQ9506" s="6"/>
    </row>
    <row r="9507" spans="43:43" x14ac:dyDescent="0.25">
      <c r="AQ9507" s="6"/>
    </row>
    <row r="9508" spans="43:43" x14ac:dyDescent="0.25">
      <c r="AQ9508" s="6"/>
    </row>
    <row r="9509" spans="43:43" x14ac:dyDescent="0.25">
      <c r="AQ9509" s="6"/>
    </row>
    <row r="9510" spans="43:43" x14ac:dyDescent="0.25">
      <c r="AQ9510" s="6"/>
    </row>
    <row r="9511" spans="43:43" x14ac:dyDescent="0.25">
      <c r="AQ9511" s="6"/>
    </row>
    <row r="9512" spans="43:43" x14ac:dyDescent="0.25">
      <c r="AQ9512" s="6"/>
    </row>
    <row r="9513" spans="43:43" x14ac:dyDescent="0.25">
      <c r="AQ9513" s="6"/>
    </row>
    <row r="9514" spans="43:43" x14ac:dyDescent="0.25">
      <c r="AQ9514" s="6"/>
    </row>
    <row r="9515" spans="43:43" x14ac:dyDescent="0.25">
      <c r="AQ9515" s="6"/>
    </row>
    <row r="9516" spans="43:43" x14ac:dyDescent="0.25">
      <c r="AQ9516" s="6"/>
    </row>
    <row r="9517" spans="43:43" x14ac:dyDescent="0.25">
      <c r="AQ9517" s="6"/>
    </row>
    <row r="9518" spans="43:43" x14ac:dyDescent="0.25">
      <c r="AQ9518" s="6"/>
    </row>
    <row r="9519" spans="43:43" x14ac:dyDescent="0.25">
      <c r="AQ9519" s="6"/>
    </row>
    <row r="9520" spans="43:43" x14ac:dyDescent="0.25">
      <c r="AQ9520" s="6"/>
    </row>
    <row r="9521" spans="43:43" x14ac:dyDescent="0.25">
      <c r="AQ9521" s="6"/>
    </row>
    <row r="9522" spans="43:43" x14ac:dyDescent="0.25">
      <c r="AQ9522" s="6"/>
    </row>
    <row r="9523" spans="43:43" x14ac:dyDescent="0.25">
      <c r="AQ9523" s="6"/>
    </row>
    <row r="9524" spans="43:43" x14ac:dyDescent="0.25">
      <c r="AQ9524" s="6"/>
    </row>
    <row r="9525" spans="43:43" x14ac:dyDescent="0.25">
      <c r="AQ9525" s="6"/>
    </row>
    <row r="9526" spans="43:43" x14ac:dyDescent="0.25">
      <c r="AQ9526" s="6"/>
    </row>
    <row r="9527" spans="43:43" x14ac:dyDescent="0.25">
      <c r="AQ9527" s="6"/>
    </row>
    <row r="9528" spans="43:43" x14ac:dyDescent="0.25">
      <c r="AQ9528" s="6"/>
    </row>
    <row r="9529" spans="43:43" x14ac:dyDescent="0.25">
      <c r="AQ9529" s="6"/>
    </row>
    <row r="9530" spans="43:43" x14ac:dyDescent="0.25">
      <c r="AQ9530" s="6"/>
    </row>
    <row r="9531" spans="43:43" x14ac:dyDescent="0.25">
      <c r="AQ9531" s="6"/>
    </row>
    <row r="9532" spans="43:43" x14ac:dyDescent="0.25">
      <c r="AQ9532" s="6"/>
    </row>
    <row r="9533" spans="43:43" x14ac:dyDescent="0.25">
      <c r="AQ9533" s="6"/>
    </row>
    <row r="9534" spans="43:43" x14ac:dyDescent="0.25">
      <c r="AQ9534" s="6"/>
    </row>
    <row r="9535" spans="43:43" x14ac:dyDescent="0.25">
      <c r="AQ9535" s="6"/>
    </row>
    <row r="9536" spans="43:43" x14ac:dyDescent="0.25">
      <c r="AQ9536" s="6"/>
    </row>
    <row r="9537" spans="43:43" x14ac:dyDescent="0.25">
      <c r="AQ9537" s="6"/>
    </row>
    <row r="9538" spans="43:43" x14ac:dyDescent="0.25">
      <c r="AQ9538" s="6"/>
    </row>
    <row r="9539" spans="43:43" x14ac:dyDescent="0.25">
      <c r="AQ9539" s="6"/>
    </row>
    <row r="9540" spans="43:43" x14ac:dyDescent="0.25">
      <c r="AQ9540" s="6"/>
    </row>
    <row r="9541" spans="43:43" x14ac:dyDescent="0.25">
      <c r="AQ9541" s="6"/>
    </row>
    <row r="9542" spans="43:43" x14ac:dyDescent="0.25">
      <c r="AQ9542" s="6"/>
    </row>
    <row r="9543" spans="43:43" x14ac:dyDescent="0.25">
      <c r="AQ9543" s="6"/>
    </row>
    <row r="9544" spans="43:43" x14ac:dyDescent="0.25">
      <c r="AQ9544" s="6"/>
    </row>
    <row r="9545" spans="43:43" x14ac:dyDescent="0.25">
      <c r="AQ9545" s="6"/>
    </row>
    <row r="9546" spans="43:43" x14ac:dyDescent="0.25">
      <c r="AQ9546" s="6"/>
    </row>
    <row r="9547" spans="43:43" x14ac:dyDescent="0.25">
      <c r="AQ9547" s="6"/>
    </row>
    <row r="9548" spans="43:43" x14ac:dyDescent="0.25">
      <c r="AQ9548" s="6"/>
    </row>
    <row r="9549" spans="43:43" x14ac:dyDescent="0.25">
      <c r="AQ9549" s="6"/>
    </row>
    <row r="9550" spans="43:43" x14ac:dyDescent="0.25">
      <c r="AQ9550" s="6"/>
    </row>
    <row r="9551" spans="43:43" x14ac:dyDescent="0.25">
      <c r="AQ9551" s="6"/>
    </row>
    <row r="9552" spans="43:43" x14ac:dyDescent="0.25">
      <c r="AQ9552" s="6"/>
    </row>
    <row r="9553" spans="43:43" x14ac:dyDescent="0.25">
      <c r="AQ9553" s="6"/>
    </row>
    <row r="9554" spans="43:43" x14ac:dyDescent="0.25">
      <c r="AQ9554" s="6"/>
    </row>
    <row r="9555" spans="43:43" x14ac:dyDescent="0.25">
      <c r="AQ9555" s="6"/>
    </row>
    <row r="9556" spans="43:43" x14ac:dyDescent="0.25">
      <c r="AQ9556" s="6"/>
    </row>
    <row r="9557" spans="43:43" x14ac:dyDescent="0.25">
      <c r="AQ9557" s="6"/>
    </row>
    <row r="9558" spans="43:43" x14ac:dyDescent="0.25">
      <c r="AQ9558" s="6"/>
    </row>
    <row r="9559" spans="43:43" x14ac:dyDescent="0.25">
      <c r="AQ9559" s="6"/>
    </row>
    <row r="9560" spans="43:43" x14ac:dyDescent="0.25">
      <c r="AQ9560" s="6"/>
    </row>
    <row r="9561" spans="43:43" x14ac:dyDescent="0.25">
      <c r="AQ9561" s="6"/>
    </row>
    <row r="9562" spans="43:43" x14ac:dyDescent="0.25">
      <c r="AQ9562" s="6"/>
    </row>
    <row r="9563" spans="43:43" x14ac:dyDescent="0.25">
      <c r="AQ9563" s="6"/>
    </row>
    <row r="9564" spans="43:43" x14ac:dyDescent="0.25">
      <c r="AQ9564" s="6"/>
    </row>
    <row r="9565" spans="43:43" x14ac:dyDescent="0.25">
      <c r="AQ9565" s="6"/>
    </row>
    <row r="9566" spans="43:43" x14ac:dyDescent="0.25">
      <c r="AQ9566" s="6"/>
    </row>
    <row r="9567" spans="43:43" x14ac:dyDescent="0.25">
      <c r="AQ9567" s="6"/>
    </row>
    <row r="9568" spans="43:43" x14ac:dyDescent="0.25">
      <c r="AQ9568" s="6"/>
    </row>
    <row r="9569" spans="43:43" x14ac:dyDescent="0.25">
      <c r="AQ9569" s="6"/>
    </row>
    <row r="9570" spans="43:43" x14ac:dyDescent="0.25">
      <c r="AQ9570" s="6"/>
    </row>
    <row r="9571" spans="43:43" x14ac:dyDescent="0.25">
      <c r="AQ9571" s="6"/>
    </row>
    <row r="9572" spans="43:43" x14ac:dyDescent="0.25">
      <c r="AQ9572" s="6"/>
    </row>
    <row r="9573" spans="43:43" x14ac:dyDescent="0.25">
      <c r="AQ9573" s="6"/>
    </row>
    <row r="9574" spans="43:43" x14ac:dyDescent="0.25">
      <c r="AQ9574" s="6"/>
    </row>
    <row r="9575" spans="43:43" x14ac:dyDescent="0.25">
      <c r="AQ9575" s="6"/>
    </row>
    <row r="9576" spans="43:43" x14ac:dyDescent="0.25">
      <c r="AQ9576" s="6"/>
    </row>
    <row r="9577" spans="43:43" x14ac:dyDescent="0.25">
      <c r="AQ9577" s="6"/>
    </row>
    <row r="9578" spans="43:43" x14ac:dyDescent="0.25">
      <c r="AQ9578" s="6"/>
    </row>
    <row r="9579" spans="43:43" x14ac:dyDescent="0.25">
      <c r="AQ9579" s="6"/>
    </row>
    <row r="9580" spans="43:43" x14ac:dyDescent="0.25">
      <c r="AQ9580" s="6"/>
    </row>
    <row r="9581" spans="43:43" x14ac:dyDescent="0.25">
      <c r="AQ9581" s="6"/>
    </row>
    <row r="9582" spans="43:43" x14ac:dyDescent="0.25">
      <c r="AQ9582" s="6"/>
    </row>
    <row r="9583" spans="43:43" x14ac:dyDescent="0.25">
      <c r="AQ9583" s="6"/>
    </row>
    <row r="9584" spans="43:43" x14ac:dyDescent="0.25">
      <c r="AQ9584" s="6"/>
    </row>
    <row r="9585" spans="43:43" x14ac:dyDescent="0.25">
      <c r="AQ9585" s="6"/>
    </row>
    <row r="9586" spans="43:43" x14ac:dyDescent="0.25">
      <c r="AQ9586" s="6"/>
    </row>
    <row r="9587" spans="43:43" x14ac:dyDescent="0.25">
      <c r="AQ9587" s="6"/>
    </row>
    <row r="9588" spans="43:43" x14ac:dyDescent="0.25">
      <c r="AQ9588" s="6"/>
    </row>
    <row r="9589" spans="43:43" x14ac:dyDescent="0.25">
      <c r="AQ9589" s="6"/>
    </row>
    <row r="9590" spans="43:43" x14ac:dyDescent="0.25">
      <c r="AQ9590" s="6"/>
    </row>
    <row r="9591" spans="43:43" x14ac:dyDescent="0.25">
      <c r="AQ9591" s="6"/>
    </row>
    <row r="9592" spans="43:43" x14ac:dyDescent="0.25">
      <c r="AQ9592" s="6"/>
    </row>
    <row r="9593" spans="43:43" x14ac:dyDescent="0.25">
      <c r="AQ9593" s="6"/>
    </row>
    <row r="9594" spans="43:43" x14ac:dyDescent="0.25">
      <c r="AQ9594" s="6"/>
    </row>
    <row r="9595" spans="43:43" x14ac:dyDescent="0.25">
      <c r="AQ9595" s="6"/>
    </row>
    <row r="9596" spans="43:43" x14ac:dyDescent="0.25">
      <c r="AQ9596" s="6"/>
    </row>
    <row r="9597" spans="43:43" x14ac:dyDescent="0.25">
      <c r="AQ9597" s="6"/>
    </row>
    <row r="9598" spans="43:43" x14ac:dyDescent="0.25">
      <c r="AQ9598" s="6"/>
    </row>
    <row r="9599" spans="43:43" x14ac:dyDescent="0.25">
      <c r="AQ9599" s="6"/>
    </row>
    <row r="9600" spans="43:43" x14ac:dyDescent="0.25">
      <c r="AQ9600" s="6"/>
    </row>
    <row r="9601" spans="43:43" x14ac:dyDescent="0.25">
      <c r="AQ9601" s="6"/>
    </row>
    <row r="9602" spans="43:43" x14ac:dyDescent="0.25">
      <c r="AQ9602" s="6"/>
    </row>
    <row r="9603" spans="43:43" x14ac:dyDescent="0.25">
      <c r="AQ9603" s="6"/>
    </row>
    <row r="9604" spans="43:43" x14ac:dyDescent="0.25">
      <c r="AQ9604" s="6"/>
    </row>
    <row r="9605" spans="43:43" x14ac:dyDescent="0.25">
      <c r="AQ9605" s="6"/>
    </row>
    <row r="9606" spans="43:43" x14ac:dyDescent="0.25">
      <c r="AQ9606" s="6"/>
    </row>
    <row r="9607" spans="43:43" x14ac:dyDescent="0.25">
      <c r="AQ9607" s="6"/>
    </row>
    <row r="9608" spans="43:43" x14ac:dyDescent="0.25">
      <c r="AQ9608" s="6"/>
    </row>
    <row r="9609" spans="43:43" x14ac:dyDescent="0.25">
      <c r="AQ9609" s="6"/>
    </row>
    <row r="9610" spans="43:43" x14ac:dyDescent="0.25">
      <c r="AQ9610" s="6"/>
    </row>
    <row r="9611" spans="43:43" x14ac:dyDescent="0.25">
      <c r="AQ9611" s="6"/>
    </row>
    <row r="9612" spans="43:43" x14ac:dyDescent="0.25">
      <c r="AQ9612" s="6"/>
    </row>
    <row r="9613" spans="43:43" x14ac:dyDescent="0.25">
      <c r="AQ9613" s="6"/>
    </row>
    <row r="9614" spans="43:43" x14ac:dyDescent="0.25">
      <c r="AQ9614" s="6"/>
    </row>
    <row r="9615" spans="43:43" x14ac:dyDescent="0.25">
      <c r="AQ9615" s="6"/>
    </row>
    <row r="9616" spans="43:43" x14ac:dyDescent="0.25">
      <c r="AQ9616" s="6"/>
    </row>
    <row r="9617" spans="43:43" x14ac:dyDescent="0.25">
      <c r="AQ9617" s="6"/>
    </row>
    <row r="9618" spans="43:43" x14ac:dyDescent="0.25">
      <c r="AQ9618" s="6"/>
    </row>
    <row r="9619" spans="43:43" x14ac:dyDescent="0.25">
      <c r="AQ9619" s="6"/>
    </row>
    <row r="9620" spans="43:43" x14ac:dyDescent="0.25">
      <c r="AQ9620" s="6"/>
    </row>
    <row r="9621" spans="43:43" x14ac:dyDescent="0.25">
      <c r="AQ9621" s="6"/>
    </row>
    <row r="9622" spans="43:43" x14ac:dyDescent="0.25">
      <c r="AQ9622" s="6"/>
    </row>
    <row r="9623" spans="43:43" x14ac:dyDescent="0.25">
      <c r="AQ9623" s="6"/>
    </row>
    <row r="9624" spans="43:43" x14ac:dyDescent="0.25">
      <c r="AQ9624" s="6"/>
    </row>
    <row r="9625" spans="43:43" x14ac:dyDescent="0.25">
      <c r="AQ9625" s="6"/>
    </row>
    <row r="9626" spans="43:43" x14ac:dyDescent="0.25">
      <c r="AQ9626" s="6"/>
    </row>
    <row r="9627" spans="43:43" x14ac:dyDescent="0.25">
      <c r="AQ9627" s="6"/>
    </row>
    <row r="9628" spans="43:43" x14ac:dyDescent="0.25">
      <c r="AQ9628" s="6"/>
    </row>
    <row r="9629" spans="43:43" x14ac:dyDescent="0.25">
      <c r="AQ9629" s="6"/>
    </row>
    <row r="9630" spans="43:43" x14ac:dyDescent="0.25">
      <c r="AQ9630" s="6"/>
    </row>
    <row r="9631" spans="43:43" x14ac:dyDescent="0.25">
      <c r="AQ9631" s="6"/>
    </row>
    <row r="9632" spans="43:43" x14ac:dyDescent="0.25">
      <c r="AQ9632" s="6"/>
    </row>
    <row r="9633" spans="43:43" x14ac:dyDescent="0.25">
      <c r="AQ9633" s="6"/>
    </row>
    <row r="9634" spans="43:43" x14ac:dyDescent="0.25">
      <c r="AQ9634" s="6"/>
    </row>
    <row r="9635" spans="43:43" x14ac:dyDescent="0.25">
      <c r="AQ9635" s="6"/>
    </row>
    <row r="9636" spans="43:43" x14ac:dyDescent="0.25">
      <c r="AQ9636" s="6"/>
    </row>
    <row r="9637" spans="43:43" x14ac:dyDescent="0.25">
      <c r="AQ9637" s="6"/>
    </row>
    <row r="9638" spans="43:43" x14ac:dyDescent="0.25">
      <c r="AQ9638" s="6"/>
    </row>
    <row r="9639" spans="43:43" x14ac:dyDescent="0.25">
      <c r="AQ9639" s="6"/>
    </row>
    <row r="9640" spans="43:43" x14ac:dyDescent="0.25">
      <c r="AQ9640" s="6"/>
    </row>
    <row r="9641" spans="43:43" x14ac:dyDescent="0.25">
      <c r="AQ9641" s="6"/>
    </row>
    <row r="9642" spans="43:43" x14ac:dyDescent="0.25">
      <c r="AQ9642" s="6"/>
    </row>
    <row r="9643" spans="43:43" x14ac:dyDescent="0.25">
      <c r="AQ9643" s="6"/>
    </row>
    <row r="9644" spans="43:43" x14ac:dyDescent="0.25">
      <c r="AQ9644" s="6"/>
    </row>
    <row r="9645" spans="43:43" x14ac:dyDescent="0.25">
      <c r="AQ9645" s="6"/>
    </row>
    <row r="9646" spans="43:43" x14ac:dyDescent="0.25">
      <c r="AQ9646" s="6"/>
    </row>
    <row r="9647" spans="43:43" x14ac:dyDescent="0.25">
      <c r="AQ9647" s="6"/>
    </row>
    <row r="9648" spans="43:43" x14ac:dyDescent="0.25">
      <c r="AQ9648" s="6"/>
    </row>
    <row r="9649" spans="43:43" x14ac:dyDescent="0.25">
      <c r="AQ9649" s="6"/>
    </row>
    <row r="9650" spans="43:43" x14ac:dyDescent="0.25">
      <c r="AQ9650" s="6"/>
    </row>
    <row r="9651" spans="43:43" x14ac:dyDescent="0.25">
      <c r="AQ9651" s="6"/>
    </row>
    <row r="9652" spans="43:43" x14ac:dyDescent="0.25">
      <c r="AQ9652" s="6"/>
    </row>
    <row r="9653" spans="43:43" x14ac:dyDescent="0.25">
      <c r="AQ9653" s="6"/>
    </row>
    <row r="9654" spans="43:43" x14ac:dyDescent="0.25">
      <c r="AQ9654" s="6"/>
    </row>
    <row r="9655" spans="43:43" x14ac:dyDescent="0.25">
      <c r="AQ9655" s="6"/>
    </row>
    <row r="9656" spans="43:43" x14ac:dyDescent="0.25">
      <c r="AQ9656" s="6"/>
    </row>
    <row r="9657" spans="43:43" x14ac:dyDescent="0.25">
      <c r="AQ9657" s="6"/>
    </row>
    <row r="9658" spans="43:43" x14ac:dyDescent="0.25">
      <c r="AQ9658" s="6"/>
    </row>
    <row r="9659" spans="43:43" x14ac:dyDescent="0.25">
      <c r="AQ9659" s="6"/>
    </row>
    <row r="9660" spans="43:43" x14ac:dyDescent="0.25">
      <c r="AQ9660" s="6"/>
    </row>
    <row r="9661" spans="43:43" x14ac:dyDescent="0.25">
      <c r="AQ9661" s="6"/>
    </row>
    <row r="9662" spans="43:43" x14ac:dyDescent="0.25">
      <c r="AQ9662" s="6"/>
    </row>
    <row r="9663" spans="43:43" x14ac:dyDescent="0.25">
      <c r="AQ9663" s="6"/>
    </row>
    <row r="9664" spans="43:43" x14ac:dyDescent="0.25">
      <c r="AQ9664" s="6"/>
    </row>
    <row r="9665" spans="43:43" x14ac:dyDescent="0.25">
      <c r="AQ9665" s="6"/>
    </row>
    <row r="9666" spans="43:43" x14ac:dyDescent="0.25">
      <c r="AQ9666" s="6"/>
    </row>
    <row r="9667" spans="43:43" x14ac:dyDescent="0.25">
      <c r="AQ9667" s="6"/>
    </row>
    <row r="9668" spans="43:43" x14ac:dyDescent="0.25">
      <c r="AQ9668" s="6"/>
    </row>
    <row r="9669" spans="43:43" x14ac:dyDescent="0.25">
      <c r="AQ9669" s="6"/>
    </row>
    <row r="9670" spans="43:43" x14ac:dyDescent="0.25">
      <c r="AQ9670" s="6"/>
    </row>
    <row r="9671" spans="43:43" x14ac:dyDescent="0.25">
      <c r="AQ9671" s="6"/>
    </row>
    <row r="9672" spans="43:43" x14ac:dyDescent="0.25">
      <c r="AQ9672" s="6"/>
    </row>
    <row r="9673" spans="43:43" x14ac:dyDescent="0.25">
      <c r="AQ9673" s="6"/>
    </row>
    <row r="9674" spans="43:43" x14ac:dyDescent="0.25">
      <c r="AQ9674" s="6"/>
    </row>
    <row r="9675" spans="43:43" x14ac:dyDescent="0.25">
      <c r="AQ9675" s="6"/>
    </row>
    <row r="9676" spans="43:43" x14ac:dyDescent="0.25">
      <c r="AQ9676" s="6"/>
    </row>
    <row r="9677" spans="43:43" x14ac:dyDescent="0.25">
      <c r="AQ9677" s="6"/>
    </row>
    <row r="9678" spans="43:43" x14ac:dyDescent="0.25">
      <c r="AQ9678" s="6"/>
    </row>
    <row r="9679" spans="43:43" x14ac:dyDescent="0.25">
      <c r="AQ9679" s="6"/>
    </row>
    <row r="9680" spans="43:43" x14ac:dyDescent="0.25">
      <c r="AQ9680" s="6"/>
    </row>
    <row r="9681" spans="43:43" x14ac:dyDescent="0.25">
      <c r="AQ9681" s="6"/>
    </row>
    <row r="9682" spans="43:43" x14ac:dyDescent="0.25">
      <c r="AQ9682" s="6"/>
    </row>
    <row r="9683" spans="43:43" x14ac:dyDescent="0.25">
      <c r="AQ9683" s="6"/>
    </row>
    <row r="9684" spans="43:43" x14ac:dyDescent="0.25">
      <c r="AQ9684" s="6"/>
    </row>
    <row r="9685" spans="43:43" x14ac:dyDescent="0.25">
      <c r="AQ9685" s="6"/>
    </row>
    <row r="9686" spans="43:43" x14ac:dyDescent="0.25">
      <c r="AQ9686" s="6"/>
    </row>
    <row r="9687" spans="43:43" x14ac:dyDescent="0.25">
      <c r="AQ9687" s="6"/>
    </row>
    <row r="9688" spans="43:43" x14ac:dyDescent="0.25">
      <c r="AQ9688" s="6"/>
    </row>
    <row r="9689" spans="43:43" x14ac:dyDescent="0.25">
      <c r="AQ9689" s="6"/>
    </row>
    <row r="9690" spans="43:43" x14ac:dyDescent="0.25">
      <c r="AQ9690" s="6"/>
    </row>
    <row r="9691" spans="43:43" x14ac:dyDescent="0.25">
      <c r="AQ9691" s="6"/>
    </row>
    <row r="9692" spans="43:43" x14ac:dyDescent="0.25">
      <c r="AQ9692" s="6"/>
    </row>
    <row r="9693" spans="43:43" x14ac:dyDescent="0.25">
      <c r="AQ9693" s="6"/>
    </row>
    <row r="9694" spans="43:43" x14ac:dyDescent="0.25">
      <c r="AQ9694" s="6"/>
    </row>
    <row r="9695" spans="43:43" x14ac:dyDescent="0.25">
      <c r="AQ9695" s="6"/>
    </row>
    <row r="9696" spans="43:43" x14ac:dyDescent="0.25">
      <c r="AQ9696" s="6"/>
    </row>
    <row r="9697" spans="43:43" x14ac:dyDescent="0.25">
      <c r="AQ9697" s="6"/>
    </row>
    <row r="9698" spans="43:43" x14ac:dyDescent="0.25">
      <c r="AQ9698" s="6"/>
    </row>
    <row r="9699" spans="43:43" x14ac:dyDescent="0.25">
      <c r="AQ9699" s="6"/>
    </row>
    <row r="9700" spans="43:43" x14ac:dyDescent="0.25">
      <c r="AQ9700" s="6"/>
    </row>
    <row r="9701" spans="43:43" x14ac:dyDescent="0.25">
      <c r="AQ9701" s="6"/>
    </row>
    <row r="9702" spans="43:43" x14ac:dyDescent="0.25">
      <c r="AQ9702" s="6"/>
    </row>
    <row r="9703" spans="43:43" x14ac:dyDescent="0.25">
      <c r="AQ9703" s="6"/>
    </row>
    <row r="9704" spans="43:43" x14ac:dyDescent="0.25">
      <c r="AQ9704" s="6"/>
    </row>
    <row r="9705" spans="43:43" x14ac:dyDescent="0.25">
      <c r="AQ9705" s="6"/>
    </row>
    <row r="9706" spans="43:43" x14ac:dyDescent="0.25">
      <c r="AQ9706" s="6"/>
    </row>
    <row r="9707" spans="43:43" x14ac:dyDescent="0.25">
      <c r="AQ9707" s="6"/>
    </row>
    <row r="9708" spans="43:43" x14ac:dyDescent="0.25">
      <c r="AQ9708" s="6"/>
    </row>
    <row r="9709" spans="43:43" x14ac:dyDescent="0.25">
      <c r="AQ9709" s="6"/>
    </row>
    <row r="9710" spans="43:43" x14ac:dyDescent="0.25">
      <c r="AQ9710" s="6"/>
    </row>
    <row r="9711" spans="43:43" x14ac:dyDescent="0.25">
      <c r="AQ9711" s="6"/>
    </row>
    <row r="9712" spans="43:43" x14ac:dyDescent="0.25">
      <c r="AQ9712" s="6"/>
    </row>
    <row r="9713" spans="43:43" x14ac:dyDescent="0.25">
      <c r="AQ9713" s="6"/>
    </row>
    <row r="9714" spans="43:43" x14ac:dyDescent="0.25">
      <c r="AQ9714" s="6"/>
    </row>
    <row r="9715" spans="43:43" x14ac:dyDescent="0.25">
      <c r="AQ9715" s="6"/>
    </row>
    <row r="9716" spans="43:43" x14ac:dyDescent="0.25">
      <c r="AQ9716" s="6"/>
    </row>
    <row r="9717" spans="43:43" x14ac:dyDescent="0.25">
      <c r="AQ9717" s="6"/>
    </row>
    <row r="9718" spans="43:43" x14ac:dyDescent="0.25">
      <c r="AQ9718" s="6"/>
    </row>
    <row r="9719" spans="43:43" x14ac:dyDescent="0.25">
      <c r="AQ9719" s="6"/>
    </row>
    <row r="9720" spans="43:43" x14ac:dyDescent="0.25">
      <c r="AQ9720" s="6"/>
    </row>
    <row r="9721" spans="43:43" x14ac:dyDescent="0.25">
      <c r="AQ9721" s="6"/>
    </row>
    <row r="9722" spans="43:43" x14ac:dyDescent="0.25">
      <c r="AQ9722" s="6"/>
    </row>
    <row r="9723" spans="43:43" x14ac:dyDescent="0.25">
      <c r="AQ9723" s="6"/>
    </row>
    <row r="9724" spans="43:43" x14ac:dyDescent="0.25">
      <c r="AQ9724" s="6"/>
    </row>
    <row r="9725" spans="43:43" x14ac:dyDescent="0.25">
      <c r="AQ9725" s="6"/>
    </row>
    <row r="9726" spans="43:43" x14ac:dyDescent="0.25">
      <c r="AQ9726" s="6"/>
    </row>
    <row r="9727" spans="43:43" x14ac:dyDescent="0.25">
      <c r="AQ9727" s="6"/>
    </row>
    <row r="9728" spans="43:43" x14ac:dyDescent="0.25">
      <c r="AQ9728" s="6"/>
    </row>
    <row r="9729" spans="43:43" x14ac:dyDescent="0.25">
      <c r="AQ9729" s="6"/>
    </row>
    <row r="9730" spans="43:43" x14ac:dyDescent="0.25">
      <c r="AQ9730" s="6"/>
    </row>
    <row r="9731" spans="43:43" x14ac:dyDescent="0.25">
      <c r="AQ9731" s="6"/>
    </row>
    <row r="9732" spans="43:43" x14ac:dyDescent="0.25">
      <c r="AQ9732" s="6"/>
    </row>
    <row r="9733" spans="43:43" x14ac:dyDescent="0.25">
      <c r="AQ9733" s="6"/>
    </row>
    <row r="9734" spans="43:43" x14ac:dyDescent="0.25">
      <c r="AQ9734" s="6"/>
    </row>
    <row r="9735" spans="43:43" x14ac:dyDescent="0.25">
      <c r="AQ9735" s="6"/>
    </row>
    <row r="9736" spans="43:43" x14ac:dyDescent="0.25">
      <c r="AQ9736" s="6"/>
    </row>
    <row r="9737" spans="43:43" x14ac:dyDescent="0.25">
      <c r="AQ9737" s="6"/>
    </row>
    <row r="9738" spans="43:43" x14ac:dyDescent="0.25">
      <c r="AQ9738" s="6"/>
    </row>
    <row r="9739" spans="43:43" x14ac:dyDescent="0.25">
      <c r="AQ9739" s="6"/>
    </row>
    <row r="9740" spans="43:43" x14ac:dyDescent="0.25">
      <c r="AQ9740" s="6"/>
    </row>
    <row r="9741" spans="43:43" x14ac:dyDescent="0.25">
      <c r="AQ9741" s="6"/>
    </row>
    <row r="9742" spans="43:43" x14ac:dyDescent="0.25">
      <c r="AQ9742" s="6"/>
    </row>
    <row r="9743" spans="43:43" x14ac:dyDescent="0.25">
      <c r="AQ9743" s="6"/>
    </row>
    <row r="9744" spans="43:43" x14ac:dyDescent="0.25">
      <c r="AQ9744" s="6"/>
    </row>
    <row r="9745" spans="43:43" x14ac:dyDescent="0.25">
      <c r="AQ9745" s="6"/>
    </row>
    <row r="9746" spans="43:43" x14ac:dyDescent="0.25">
      <c r="AQ9746" s="6"/>
    </row>
    <row r="9747" spans="43:43" x14ac:dyDescent="0.25">
      <c r="AQ9747" s="6"/>
    </row>
    <row r="9748" spans="43:43" x14ac:dyDescent="0.25">
      <c r="AQ9748" s="6"/>
    </row>
    <row r="9749" spans="43:43" x14ac:dyDescent="0.25">
      <c r="AQ9749" s="6"/>
    </row>
    <row r="9750" spans="43:43" x14ac:dyDescent="0.25">
      <c r="AQ9750" s="6"/>
    </row>
    <row r="9751" spans="43:43" x14ac:dyDescent="0.25">
      <c r="AQ9751" s="6"/>
    </row>
    <row r="9752" spans="43:43" x14ac:dyDescent="0.25">
      <c r="AQ9752" s="6"/>
    </row>
    <row r="9753" spans="43:43" x14ac:dyDescent="0.25">
      <c r="AQ9753" s="6"/>
    </row>
    <row r="9754" spans="43:43" x14ac:dyDescent="0.25">
      <c r="AQ9754" s="6"/>
    </row>
    <row r="9755" spans="43:43" x14ac:dyDescent="0.25">
      <c r="AQ9755" s="6"/>
    </row>
    <row r="9756" spans="43:43" x14ac:dyDescent="0.25">
      <c r="AQ9756" s="6"/>
    </row>
    <row r="9757" spans="43:43" x14ac:dyDescent="0.25">
      <c r="AQ9757" s="6"/>
    </row>
    <row r="9758" spans="43:43" x14ac:dyDescent="0.25">
      <c r="AQ9758" s="6"/>
    </row>
    <row r="9759" spans="43:43" x14ac:dyDescent="0.25">
      <c r="AQ9759" s="6"/>
    </row>
    <row r="9760" spans="43:43" x14ac:dyDescent="0.25">
      <c r="AQ9760" s="6"/>
    </row>
    <row r="9761" spans="43:43" x14ac:dyDescent="0.25">
      <c r="AQ9761" s="6"/>
    </row>
    <row r="9762" spans="43:43" x14ac:dyDescent="0.25">
      <c r="AQ9762" s="6"/>
    </row>
    <row r="9763" spans="43:43" x14ac:dyDescent="0.25">
      <c r="AQ9763" s="6"/>
    </row>
    <row r="9764" spans="43:43" x14ac:dyDescent="0.25">
      <c r="AQ9764" s="6"/>
    </row>
    <row r="9765" spans="43:43" x14ac:dyDescent="0.25">
      <c r="AQ9765" s="6"/>
    </row>
    <row r="9766" spans="43:43" x14ac:dyDescent="0.25">
      <c r="AQ9766" s="6"/>
    </row>
    <row r="9767" spans="43:43" x14ac:dyDescent="0.25">
      <c r="AQ9767" s="6"/>
    </row>
    <row r="9768" spans="43:43" x14ac:dyDescent="0.25">
      <c r="AQ9768" s="6"/>
    </row>
    <row r="9769" spans="43:43" x14ac:dyDescent="0.25">
      <c r="AQ9769" s="6"/>
    </row>
    <row r="9770" spans="43:43" x14ac:dyDescent="0.25">
      <c r="AQ9770" s="6"/>
    </row>
    <row r="9771" spans="43:43" x14ac:dyDescent="0.25">
      <c r="AQ9771" s="6"/>
    </row>
    <row r="9772" spans="43:43" x14ac:dyDescent="0.25">
      <c r="AQ9772" s="6"/>
    </row>
    <row r="9773" spans="43:43" x14ac:dyDescent="0.25">
      <c r="AQ9773" s="6"/>
    </row>
    <row r="9774" spans="43:43" x14ac:dyDescent="0.25">
      <c r="AQ9774" s="6"/>
    </row>
    <row r="9775" spans="43:43" x14ac:dyDescent="0.25">
      <c r="AQ9775" s="6"/>
    </row>
    <row r="9776" spans="43:43" x14ac:dyDescent="0.25">
      <c r="AQ9776" s="6"/>
    </row>
    <row r="9777" spans="43:43" x14ac:dyDescent="0.25">
      <c r="AQ9777" s="6"/>
    </row>
    <row r="9778" spans="43:43" x14ac:dyDescent="0.25">
      <c r="AQ9778" s="6"/>
    </row>
    <row r="9779" spans="43:43" x14ac:dyDescent="0.25">
      <c r="AQ9779" s="6"/>
    </row>
    <row r="9780" spans="43:43" x14ac:dyDescent="0.25">
      <c r="AQ9780" s="6"/>
    </row>
    <row r="9781" spans="43:43" x14ac:dyDescent="0.25">
      <c r="AQ9781" s="6"/>
    </row>
    <row r="9782" spans="43:43" x14ac:dyDescent="0.25">
      <c r="AQ9782" s="6"/>
    </row>
    <row r="9783" spans="43:43" x14ac:dyDescent="0.25">
      <c r="AQ9783" s="6"/>
    </row>
    <row r="9784" spans="43:43" x14ac:dyDescent="0.25">
      <c r="AQ9784" s="6"/>
    </row>
    <row r="9785" spans="43:43" x14ac:dyDescent="0.25">
      <c r="AQ9785" s="6"/>
    </row>
    <row r="9786" spans="43:43" x14ac:dyDescent="0.25">
      <c r="AQ9786" s="6"/>
    </row>
    <row r="9787" spans="43:43" x14ac:dyDescent="0.25">
      <c r="AQ9787" s="6"/>
    </row>
    <row r="9788" spans="43:43" x14ac:dyDescent="0.25">
      <c r="AQ9788" s="6"/>
    </row>
    <row r="9789" spans="43:43" x14ac:dyDescent="0.25">
      <c r="AQ9789" s="6"/>
    </row>
    <row r="9790" spans="43:43" x14ac:dyDescent="0.25">
      <c r="AQ9790" s="6"/>
    </row>
    <row r="9791" spans="43:43" x14ac:dyDescent="0.25">
      <c r="AQ9791" s="6"/>
    </row>
    <row r="9792" spans="43:43" x14ac:dyDescent="0.25">
      <c r="AQ9792" s="6"/>
    </row>
    <row r="9793" spans="43:43" x14ac:dyDescent="0.25">
      <c r="AQ9793" s="6"/>
    </row>
    <row r="9794" spans="43:43" x14ac:dyDescent="0.25">
      <c r="AQ9794" s="6"/>
    </row>
    <row r="9795" spans="43:43" x14ac:dyDescent="0.25">
      <c r="AQ9795" s="6"/>
    </row>
    <row r="9796" spans="43:43" x14ac:dyDescent="0.25">
      <c r="AQ9796" s="6"/>
    </row>
    <row r="9797" spans="43:43" x14ac:dyDescent="0.25">
      <c r="AQ9797" s="6"/>
    </row>
    <row r="9798" spans="43:43" x14ac:dyDescent="0.25">
      <c r="AQ9798" s="6"/>
    </row>
    <row r="9799" spans="43:43" x14ac:dyDescent="0.25">
      <c r="AQ9799" s="6"/>
    </row>
    <row r="9800" spans="43:43" x14ac:dyDescent="0.25">
      <c r="AQ9800" s="6"/>
    </row>
    <row r="9801" spans="43:43" x14ac:dyDescent="0.25">
      <c r="AQ9801" s="6"/>
    </row>
    <row r="9802" spans="43:43" x14ac:dyDescent="0.25">
      <c r="AQ9802" s="6"/>
    </row>
    <row r="9803" spans="43:43" x14ac:dyDescent="0.25">
      <c r="AQ9803" s="6"/>
    </row>
    <row r="9804" spans="43:43" x14ac:dyDescent="0.25">
      <c r="AQ9804" s="6"/>
    </row>
    <row r="9805" spans="43:43" x14ac:dyDescent="0.25">
      <c r="AQ9805" s="6"/>
    </row>
    <row r="9806" spans="43:43" x14ac:dyDescent="0.25">
      <c r="AQ9806" s="6"/>
    </row>
    <row r="9807" spans="43:43" x14ac:dyDescent="0.25">
      <c r="AQ9807" s="6"/>
    </row>
    <row r="9808" spans="43:43" x14ac:dyDescent="0.25">
      <c r="AQ9808" s="6"/>
    </row>
    <row r="9809" spans="43:43" x14ac:dyDescent="0.25">
      <c r="AQ9809" s="6"/>
    </row>
    <row r="9810" spans="43:43" x14ac:dyDescent="0.25">
      <c r="AQ9810" s="6"/>
    </row>
    <row r="9811" spans="43:43" x14ac:dyDescent="0.25">
      <c r="AQ9811" s="6"/>
    </row>
    <row r="9812" spans="43:43" x14ac:dyDescent="0.25">
      <c r="AQ9812" s="6"/>
    </row>
    <row r="9813" spans="43:43" x14ac:dyDescent="0.25">
      <c r="AQ9813" s="6"/>
    </row>
    <row r="9814" spans="43:43" x14ac:dyDescent="0.25">
      <c r="AQ9814" s="6"/>
    </row>
    <row r="9815" spans="43:43" x14ac:dyDescent="0.25">
      <c r="AQ9815" s="6"/>
    </row>
    <row r="9816" spans="43:43" x14ac:dyDescent="0.25">
      <c r="AQ9816" s="6"/>
    </row>
    <row r="9817" spans="43:43" x14ac:dyDescent="0.25">
      <c r="AQ9817" s="6"/>
    </row>
    <row r="9818" spans="43:43" x14ac:dyDescent="0.25">
      <c r="AQ9818" s="6"/>
    </row>
    <row r="9819" spans="43:43" x14ac:dyDescent="0.25">
      <c r="AQ9819" s="6"/>
    </row>
    <row r="9820" spans="43:43" x14ac:dyDescent="0.25">
      <c r="AQ9820" s="6"/>
    </row>
    <row r="9821" spans="43:43" x14ac:dyDescent="0.25">
      <c r="AQ9821" s="6"/>
    </row>
    <row r="9822" spans="43:43" x14ac:dyDescent="0.25">
      <c r="AQ9822" s="6"/>
    </row>
    <row r="9823" spans="43:43" x14ac:dyDescent="0.25">
      <c r="AQ9823" s="6"/>
    </row>
    <row r="9824" spans="43:43" x14ac:dyDescent="0.25">
      <c r="AQ9824" s="6"/>
    </row>
    <row r="9825" spans="43:43" x14ac:dyDescent="0.25">
      <c r="AQ9825" s="6"/>
    </row>
    <row r="9826" spans="43:43" x14ac:dyDescent="0.25">
      <c r="AQ9826" s="6"/>
    </row>
    <row r="9827" spans="43:43" x14ac:dyDescent="0.25">
      <c r="AQ9827" s="6"/>
    </row>
    <row r="9828" spans="43:43" x14ac:dyDescent="0.25">
      <c r="AQ9828" s="6"/>
    </row>
    <row r="9829" spans="43:43" x14ac:dyDescent="0.25">
      <c r="AQ9829" s="6"/>
    </row>
    <row r="9830" spans="43:43" x14ac:dyDescent="0.25">
      <c r="AQ9830" s="6"/>
    </row>
    <row r="9831" spans="43:43" x14ac:dyDescent="0.25">
      <c r="AQ9831" s="6"/>
    </row>
    <row r="9832" spans="43:43" x14ac:dyDescent="0.25">
      <c r="AQ9832" s="6"/>
    </row>
    <row r="9833" spans="43:43" x14ac:dyDescent="0.25">
      <c r="AQ9833" s="6"/>
    </row>
    <row r="9834" spans="43:43" x14ac:dyDescent="0.25">
      <c r="AQ9834" s="6"/>
    </row>
    <row r="9835" spans="43:43" x14ac:dyDescent="0.25">
      <c r="AQ9835" s="6"/>
    </row>
    <row r="9836" spans="43:43" x14ac:dyDescent="0.25">
      <c r="AQ9836" s="6"/>
    </row>
    <row r="9837" spans="43:43" x14ac:dyDescent="0.25">
      <c r="AQ9837" s="6"/>
    </row>
    <row r="9838" spans="43:43" x14ac:dyDescent="0.25">
      <c r="AQ9838" s="6"/>
    </row>
    <row r="9839" spans="43:43" x14ac:dyDescent="0.25">
      <c r="AQ9839" s="6"/>
    </row>
    <row r="9840" spans="43:43" x14ac:dyDescent="0.25">
      <c r="AQ9840" s="6"/>
    </row>
    <row r="9841" spans="43:43" x14ac:dyDescent="0.25">
      <c r="AQ9841" s="6"/>
    </row>
    <row r="9842" spans="43:43" x14ac:dyDescent="0.25">
      <c r="AQ9842" s="6"/>
    </row>
    <row r="9843" spans="43:43" x14ac:dyDescent="0.25">
      <c r="AQ9843" s="6"/>
    </row>
    <row r="9844" spans="43:43" x14ac:dyDescent="0.25">
      <c r="AQ9844" s="6"/>
    </row>
    <row r="9845" spans="43:43" x14ac:dyDescent="0.25">
      <c r="AQ9845" s="6"/>
    </row>
    <row r="9846" spans="43:43" x14ac:dyDescent="0.25">
      <c r="AQ9846" s="6"/>
    </row>
    <row r="9847" spans="43:43" x14ac:dyDescent="0.25">
      <c r="AQ9847" s="6"/>
    </row>
    <row r="9848" spans="43:43" x14ac:dyDescent="0.25">
      <c r="AQ9848" s="6"/>
    </row>
    <row r="9849" spans="43:43" x14ac:dyDescent="0.25">
      <c r="AQ9849" s="6"/>
    </row>
    <row r="9850" spans="43:43" x14ac:dyDescent="0.25">
      <c r="AQ9850" s="6"/>
    </row>
    <row r="9851" spans="43:43" x14ac:dyDescent="0.25">
      <c r="AQ9851" s="6"/>
    </row>
    <row r="9852" spans="43:43" x14ac:dyDescent="0.25">
      <c r="AQ9852" s="6"/>
    </row>
    <row r="9853" spans="43:43" x14ac:dyDescent="0.25">
      <c r="AQ9853" s="6"/>
    </row>
    <row r="9854" spans="43:43" x14ac:dyDescent="0.25">
      <c r="AQ9854" s="6"/>
    </row>
    <row r="9855" spans="43:43" x14ac:dyDescent="0.25">
      <c r="AQ9855" s="6"/>
    </row>
    <row r="9856" spans="43:43" x14ac:dyDescent="0.25">
      <c r="AQ9856" s="6"/>
    </row>
    <row r="9857" spans="43:43" x14ac:dyDescent="0.25">
      <c r="AQ9857" s="6"/>
    </row>
    <row r="9858" spans="43:43" x14ac:dyDescent="0.25">
      <c r="AQ9858" s="6"/>
    </row>
    <row r="9859" spans="43:43" x14ac:dyDescent="0.25">
      <c r="AQ9859" s="6"/>
    </row>
    <row r="9860" spans="43:43" x14ac:dyDescent="0.25">
      <c r="AQ9860" s="6"/>
    </row>
    <row r="9861" spans="43:43" x14ac:dyDescent="0.25">
      <c r="AQ9861" s="6"/>
    </row>
    <row r="9862" spans="43:43" x14ac:dyDescent="0.25">
      <c r="AQ9862" s="6"/>
    </row>
    <row r="9863" spans="43:43" x14ac:dyDescent="0.25">
      <c r="AQ9863" s="6"/>
    </row>
    <row r="9864" spans="43:43" x14ac:dyDescent="0.25">
      <c r="AQ9864" s="6"/>
    </row>
    <row r="9865" spans="43:43" x14ac:dyDescent="0.25">
      <c r="AQ9865" s="6"/>
    </row>
    <row r="9866" spans="43:43" x14ac:dyDescent="0.25">
      <c r="AQ9866" s="6"/>
    </row>
    <row r="9867" spans="43:43" x14ac:dyDescent="0.25">
      <c r="AQ9867" s="6"/>
    </row>
    <row r="9868" spans="43:43" x14ac:dyDescent="0.25">
      <c r="AQ9868" s="6"/>
    </row>
    <row r="9869" spans="43:43" x14ac:dyDescent="0.25">
      <c r="AQ9869" s="6"/>
    </row>
    <row r="9870" spans="43:43" x14ac:dyDescent="0.25">
      <c r="AQ9870" s="6"/>
    </row>
    <row r="9871" spans="43:43" x14ac:dyDescent="0.25">
      <c r="AQ9871" s="6"/>
    </row>
    <row r="9872" spans="43:43" x14ac:dyDescent="0.25">
      <c r="AQ9872" s="6"/>
    </row>
    <row r="9873" spans="43:43" x14ac:dyDescent="0.25">
      <c r="AQ9873" s="6"/>
    </row>
    <row r="9874" spans="43:43" x14ac:dyDescent="0.25">
      <c r="AQ9874" s="6"/>
    </row>
    <row r="9875" spans="43:43" x14ac:dyDescent="0.25">
      <c r="AQ9875" s="6"/>
    </row>
    <row r="9876" spans="43:43" x14ac:dyDescent="0.25">
      <c r="AQ9876" s="6"/>
    </row>
    <row r="9877" spans="43:43" x14ac:dyDescent="0.25">
      <c r="AQ9877" s="6"/>
    </row>
    <row r="9878" spans="43:43" x14ac:dyDescent="0.25">
      <c r="AQ9878" s="6"/>
    </row>
    <row r="9879" spans="43:43" x14ac:dyDescent="0.25">
      <c r="AQ9879" s="6"/>
    </row>
    <row r="9880" spans="43:43" x14ac:dyDescent="0.25">
      <c r="AQ9880" s="6"/>
    </row>
    <row r="9881" spans="43:43" x14ac:dyDescent="0.25">
      <c r="AQ9881" s="6"/>
    </row>
    <row r="9882" spans="43:43" x14ac:dyDescent="0.25">
      <c r="AQ9882" s="6"/>
    </row>
    <row r="9883" spans="43:43" x14ac:dyDescent="0.25">
      <c r="AQ9883" s="6"/>
    </row>
    <row r="9884" spans="43:43" x14ac:dyDescent="0.25">
      <c r="AQ9884" s="6"/>
    </row>
    <row r="9885" spans="43:43" x14ac:dyDescent="0.25">
      <c r="AQ9885" s="6"/>
    </row>
    <row r="9886" spans="43:43" x14ac:dyDescent="0.25">
      <c r="AQ9886" s="6"/>
    </row>
    <row r="9887" spans="43:43" x14ac:dyDescent="0.25">
      <c r="AQ9887" s="6"/>
    </row>
    <row r="9888" spans="43:43" x14ac:dyDescent="0.25">
      <c r="AQ9888" s="6"/>
    </row>
    <row r="9889" spans="43:43" x14ac:dyDescent="0.25">
      <c r="AQ9889" s="6"/>
    </row>
    <row r="9890" spans="43:43" x14ac:dyDescent="0.25">
      <c r="AQ9890" s="6"/>
    </row>
    <row r="9891" spans="43:43" x14ac:dyDescent="0.25">
      <c r="AQ9891" s="6"/>
    </row>
    <row r="9892" spans="43:43" x14ac:dyDescent="0.25">
      <c r="AQ9892" s="6"/>
    </row>
    <row r="9893" spans="43:43" x14ac:dyDescent="0.25">
      <c r="AQ9893" s="6"/>
    </row>
    <row r="9894" spans="43:43" x14ac:dyDescent="0.25">
      <c r="AQ9894" s="6"/>
    </row>
    <row r="9895" spans="43:43" x14ac:dyDescent="0.25">
      <c r="AQ9895" s="6"/>
    </row>
    <row r="9896" spans="43:43" x14ac:dyDescent="0.25">
      <c r="AQ9896" s="6"/>
    </row>
    <row r="9897" spans="43:43" x14ac:dyDescent="0.25">
      <c r="AQ9897" s="6"/>
    </row>
    <row r="9898" spans="43:43" x14ac:dyDescent="0.25">
      <c r="AQ9898" s="6"/>
    </row>
    <row r="9899" spans="43:43" x14ac:dyDescent="0.25">
      <c r="AQ9899" s="6"/>
    </row>
    <row r="9900" spans="43:43" x14ac:dyDescent="0.25">
      <c r="AQ9900" s="6"/>
    </row>
    <row r="9901" spans="43:43" x14ac:dyDescent="0.25">
      <c r="AQ9901" s="6"/>
    </row>
    <row r="9902" spans="43:43" x14ac:dyDescent="0.25">
      <c r="AQ9902" s="6"/>
    </row>
    <row r="9903" spans="43:43" x14ac:dyDescent="0.25">
      <c r="AQ9903" s="6"/>
    </row>
    <row r="9904" spans="43:43" x14ac:dyDescent="0.25">
      <c r="AQ9904" s="6"/>
    </row>
    <row r="9905" spans="43:43" x14ac:dyDescent="0.25">
      <c r="AQ9905" s="6"/>
    </row>
    <row r="9906" spans="43:43" x14ac:dyDescent="0.25">
      <c r="AQ9906" s="6"/>
    </row>
    <row r="9907" spans="43:43" x14ac:dyDescent="0.25">
      <c r="AQ9907" s="6"/>
    </row>
    <row r="9908" spans="43:43" x14ac:dyDescent="0.25">
      <c r="AQ9908" s="6"/>
    </row>
    <row r="9909" spans="43:43" x14ac:dyDescent="0.25">
      <c r="AQ9909" s="6"/>
    </row>
    <row r="9910" spans="43:43" x14ac:dyDescent="0.25">
      <c r="AQ9910" s="6"/>
    </row>
    <row r="9911" spans="43:43" x14ac:dyDescent="0.25">
      <c r="AQ9911" s="6"/>
    </row>
    <row r="9912" spans="43:43" x14ac:dyDescent="0.25">
      <c r="AQ9912" s="6"/>
    </row>
    <row r="9913" spans="43:43" x14ac:dyDescent="0.25">
      <c r="AQ9913" s="6"/>
    </row>
    <row r="9914" spans="43:43" x14ac:dyDescent="0.25">
      <c r="AQ9914" s="6"/>
    </row>
    <row r="9915" spans="43:43" x14ac:dyDescent="0.25">
      <c r="AQ9915" s="6"/>
    </row>
    <row r="9916" spans="43:43" x14ac:dyDescent="0.25">
      <c r="AQ9916" s="6"/>
    </row>
    <row r="9917" spans="43:43" x14ac:dyDescent="0.25">
      <c r="AQ9917" s="6"/>
    </row>
    <row r="9918" spans="43:43" x14ac:dyDescent="0.25">
      <c r="AQ9918" s="6"/>
    </row>
    <row r="9919" spans="43:43" x14ac:dyDescent="0.25">
      <c r="AQ9919" s="6"/>
    </row>
    <row r="9920" spans="43:43" x14ac:dyDescent="0.25">
      <c r="AQ9920" s="6"/>
    </row>
    <row r="9921" spans="43:43" x14ac:dyDescent="0.25">
      <c r="AQ9921" s="6"/>
    </row>
    <row r="9922" spans="43:43" x14ac:dyDescent="0.25">
      <c r="AQ9922" s="6"/>
    </row>
    <row r="9923" spans="43:43" x14ac:dyDescent="0.25">
      <c r="AQ9923" s="6"/>
    </row>
    <row r="9924" spans="43:43" x14ac:dyDescent="0.25">
      <c r="AQ9924" s="6"/>
    </row>
    <row r="9925" spans="43:43" x14ac:dyDescent="0.25">
      <c r="AQ9925" s="6"/>
    </row>
    <row r="9926" spans="43:43" x14ac:dyDescent="0.25">
      <c r="AQ9926" s="6"/>
    </row>
    <row r="9927" spans="43:43" x14ac:dyDescent="0.25">
      <c r="AQ9927" s="6"/>
    </row>
    <row r="9928" spans="43:43" x14ac:dyDescent="0.25">
      <c r="AQ9928" s="6"/>
    </row>
    <row r="9929" spans="43:43" x14ac:dyDescent="0.25">
      <c r="AQ9929" s="6"/>
    </row>
    <row r="9930" spans="43:43" x14ac:dyDescent="0.25">
      <c r="AQ9930" s="6"/>
    </row>
    <row r="9931" spans="43:43" x14ac:dyDescent="0.25">
      <c r="AQ9931" s="6"/>
    </row>
    <row r="9932" spans="43:43" x14ac:dyDescent="0.25">
      <c r="AQ9932" s="6"/>
    </row>
    <row r="9933" spans="43:43" x14ac:dyDescent="0.25">
      <c r="AQ9933" s="6"/>
    </row>
    <row r="9934" spans="43:43" x14ac:dyDescent="0.25">
      <c r="AQ9934" s="6"/>
    </row>
    <row r="9935" spans="43:43" x14ac:dyDescent="0.25">
      <c r="AQ9935" s="6"/>
    </row>
    <row r="9936" spans="43:43" x14ac:dyDescent="0.25">
      <c r="AQ9936" s="6"/>
    </row>
    <row r="9937" spans="43:43" x14ac:dyDescent="0.25">
      <c r="AQ9937" s="6"/>
    </row>
    <row r="9938" spans="43:43" x14ac:dyDescent="0.25">
      <c r="AQ9938" s="6"/>
    </row>
    <row r="9939" spans="43:43" x14ac:dyDescent="0.25">
      <c r="AQ9939" s="6"/>
    </row>
    <row r="9940" spans="43:43" x14ac:dyDescent="0.25">
      <c r="AQ9940" s="6"/>
    </row>
    <row r="9941" spans="43:43" x14ac:dyDescent="0.25">
      <c r="AQ9941" s="6"/>
    </row>
    <row r="9942" spans="43:43" x14ac:dyDescent="0.25">
      <c r="AQ9942" s="6"/>
    </row>
    <row r="9943" spans="43:43" x14ac:dyDescent="0.25">
      <c r="AQ9943" s="6"/>
    </row>
    <row r="9944" spans="43:43" x14ac:dyDescent="0.25">
      <c r="AQ9944" s="6"/>
    </row>
    <row r="9945" spans="43:43" x14ac:dyDescent="0.25">
      <c r="AQ9945" s="6"/>
    </row>
    <row r="9946" spans="43:43" x14ac:dyDescent="0.25">
      <c r="AQ9946" s="6"/>
    </row>
    <row r="9947" spans="43:43" x14ac:dyDescent="0.25">
      <c r="AQ9947" s="6"/>
    </row>
    <row r="9948" spans="43:43" x14ac:dyDescent="0.25">
      <c r="AQ9948" s="6"/>
    </row>
    <row r="9949" spans="43:43" x14ac:dyDescent="0.25">
      <c r="AQ9949" s="6"/>
    </row>
    <row r="9950" spans="43:43" x14ac:dyDescent="0.25">
      <c r="AQ9950" s="6"/>
    </row>
    <row r="9951" spans="43:43" x14ac:dyDescent="0.25">
      <c r="AQ9951" s="6"/>
    </row>
    <row r="9952" spans="43:43" x14ac:dyDescent="0.25">
      <c r="AQ9952" s="6"/>
    </row>
    <row r="9953" spans="43:43" x14ac:dyDescent="0.25">
      <c r="AQ9953" s="6"/>
    </row>
    <row r="9954" spans="43:43" x14ac:dyDescent="0.25">
      <c r="AQ9954" s="6"/>
    </row>
    <row r="9955" spans="43:43" x14ac:dyDescent="0.25">
      <c r="AQ9955" s="6"/>
    </row>
    <row r="9956" spans="43:43" x14ac:dyDescent="0.25">
      <c r="AQ9956" s="6"/>
    </row>
    <row r="9957" spans="43:43" x14ac:dyDescent="0.25">
      <c r="AQ9957" s="6"/>
    </row>
    <row r="9958" spans="43:43" x14ac:dyDescent="0.25">
      <c r="AQ9958" s="6"/>
    </row>
    <row r="9959" spans="43:43" x14ac:dyDescent="0.25">
      <c r="AQ9959" s="6"/>
    </row>
    <row r="9960" spans="43:43" x14ac:dyDescent="0.25">
      <c r="AQ9960" s="6"/>
    </row>
    <row r="9961" spans="43:43" x14ac:dyDescent="0.25">
      <c r="AQ9961" s="6"/>
    </row>
    <row r="9962" spans="43:43" x14ac:dyDescent="0.25">
      <c r="AQ9962" s="6"/>
    </row>
    <row r="9963" spans="43:43" x14ac:dyDescent="0.25">
      <c r="AQ9963" s="6"/>
    </row>
    <row r="9964" spans="43:43" x14ac:dyDescent="0.25">
      <c r="AQ9964" s="6"/>
    </row>
    <row r="9965" spans="43:43" x14ac:dyDescent="0.25">
      <c r="AQ9965" s="6"/>
    </row>
    <row r="9966" spans="43:43" x14ac:dyDescent="0.25">
      <c r="AQ9966" s="6"/>
    </row>
    <row r="9967" spans="43:43" x14ac:dyDescent="0.25">
      <c r="AQ9967" s="6"/>
    </row>
    <row r="9968" spans="43:43" x14ac:dyDescent="0.25">
      <c r="AQ9968" s="6"/>
    </row>
    <row r="9969" spans="43:43" x14ac:dyDescent="0.25">
      <c r="AQ9969" s="6"/>
    </row>
    <row r="9970" spans="43:43" x14ac:dyDescent="0.25">
      <c r="AQ9970" s="6"/>
    </row>
    <row r="9971" spans="43:43" x14ac:dyDescent="0.25">
      <c r="AQ9971" s="6"/>
    </row>
    <row r="9972" spans="43:43" x14ac:dyDescent="0.25">
      <c r="AQ9972" s="6"/>
    </row>
    <row r="9973" spans="43:43" x14ac:dyDescent="0.25">
      <c r="AQ9973" s="6"/>
    </row>
    <row r="9974" spans="43:43" x14ac:dyDescent="0.25">
      <c r="AQ9974" s="6"/>
    </row>
    <row r="9975" spans="43:43" x14ac:dyDescent="0.25">
      <c r="AQ9975" s="6"/>
    </row>
    <row r="9976" spans="43:43" x14ac:dyDescent="0.25">
      <c r="AQ9976" s="6"/>
    </row>
    <row r="9977" spans="43:43" x14ac:dyDescent="0.25">
      <c r="AQ9977" s="6"/>
    </row>
    <row r="9978" spans="43:43" x14ac:dyDescent="0.25">
      <c r="AQ9978" s="6"/>
    </row>
    <row r="9979" spans="43:43" x14ac:dyDescent="0.25">
      <c r="AQ9979" s="6"/>
    </row>
    <row r="9980" spans="43:43" x14ac:dyDescent="0.25">
      <c r="AQ9980" s="6"/>
    </row>
    <row r="9981" spans="43:43" x14ac:dyDescent="0.25">
      <c r="AQ9981" s="6"/>
    </row>
    <row r="9982" spans="43:43" x14ac:dyDescent="0.25">
      <c r="AQ9982" s="6"/>
    </row>
    <row r="9983" spans="43:43" x14ac:dyDescent="0.25">
      <c r="AQ9983" s="6"/>
    </row>
    <row r="9984" spans="43:43" x14ac:dyDescent="0.25">
      <c r="AQ9984" s="6"/>
    </row>
    <row r="9985" spans="43:43" x14ac:dyDescent="0.25">
      <c r="AQ9985" s="6"/>
    </row>
    <row r="9986" spans="43:43" x14ac:dyDescent="0.25">
      <c r="AQ9986" s="6"/>
    </row>
    <row r="9987" spans="43:43" x14ac:dyDescent="0.25">
      <c r="AQ9987" s="6"/>
    </row>
    <row r="9988" spans="43:43" x14ac:dyDescent="0.25">
      <c r="AQ9988" s="6"/>
    </row>
    <row r="9989" spans="43:43" x14ac:dyDescent="0.25">
      <c r="AQ9989" s="6"/>
    </row>
    <row r="9990" spans="43:43" x14ac:dyDescent="0.25">
      <c r="AQ9990" s="6"/>
    </row>
    <row r="9991" spans="43:43" x14ac:dyDescent="0.25">
      <c r="AQ9991" s="6"/>
    </row>
    <row r="9992" spans="43:43" x14ac:dyDescent="0.25">
      <c r="AQ9992" s="6"/>
    </row>
    <row r="9993" spans="43:43" x14ac:dyDescent="0.25">
      <c r="AQ9993" s="6"/>
    </row>
    <row r="9994" spans="43:43" x14ac:dyDescent="0.25">
      <c r="AQ9994" s="6"/>
    </row>
    <row r="9995" spans="43:43" x14ac:dyDescent="0.25">
      <c r="AQ9995" s="6"/>
    </row>
    <row r="9996" spans="43:43" x14ac:dyDescent="0.25">
      <c r="AQ9996" s="6"/>
    </row>
    <row r="9997" spans="43:43" x14ac:dyDescent="0.25">
      <c r="AQ9997" s="6"/>
    </row>
    <row r="9998" spans="43:43" x14ac:dyDescent="0.25">
      <c r="AQ9998" s="6"/>
    </row>
    <row r="9999" spans="43:43" x14ac:dyDescent="0.25">
      <c r="AQ9999" s="6"/>
    </row>
    <row r="10000" spans="43:43" x14ac:dyDescent="0.25">
      <c r="AQ10000" s="6"/>
    </row>
    <row r="10001" spans="43:43" x14ac:dyDescent="0.25">
      <c r="AQ10001" s="6"/>
    </row>
    <row r="10002" spans="43:43" x14ac:dyDescent="0.25">
      <c r="AQ10002" s="6"/>
    </row>
    <row r="10003" spans="43:43" x14ac:dyDescent="0.25">
      <c r="AQ10003" s="6"/>
    </row>
    <row r="10004" spans="43:43" x14ac:dyDescent="0.25">
      <c r="AQ10004" s="6"/>
    </row>
    <row r="10005" spans="43:43" x14ac:dyDescent="0.25">
      <c r="AQ10005" s="6"/>
    </row>
    <row r="10006" spans="43:43" x14ac:dyDescent="0.25">
      <c r="AQ10006" s="6"/>
    </row>
    <row r="10007" spans="43:43" x14ac:dyDescent="0.25">
      <c r="AQ10007" s="6"/>
    </row>
    <row r="10008" spans="43:43" x14ac:dyDescent="0.25">
      <c r="AQ10008" s="6"/>
    </row>
    <row r="10009" spans="43:43" x14ac:dyDescent="0.25">
      <c r="AQ10009" s="6"/>
    </row>
    <row r="10010" spans="43:43" x14ac:dyDescent="0.25">
      <c r="AQ10010" s="6"/>
    </row>
    <row r="10011" spans="43:43" x14ac:dyDescent="0.25">
      <c r="AQ10011" s="6"/>
    </row>
    <row r="10012" spans="43:43" x14ac:dyDescent="0.25">
      <c r="AQ10012" s="6"/>
    </row>
    <row r="10013" spans="43:43" x14ac:dyDescent="0.25">
      <c r="AQ10013" s="6"/>
    </row>
    <row r="10014" spans="43:43" x14ac:dyDescent="0.25">
      <c r="AQ10014" s="6"/>
    </row>
    <row r="10015" spans="43:43" x14ac:dyDescent="0.25">
      <c r="AQ10015" s="6"/>
    </row>
    <row r="10016" spans="43:43" x14ac:dyDescent="0.25">
      <c r="AQ10016" s="6"/>
    </row>
    <row r="10017" spans="43:43" x14ac:dyDescent="0.25">
      <c r="AQ10017" s="6"/>
    </row>
    <row r="10018" spans="43:43" x14ac:dyDescent="0.25">
      <c r="AQ10018" s="6"/>
    </row>
    <row r="10019" spans="43:43" x14ac:dyDescent="0.25">
      <c r="AQ10019" s="6"/>
    </row>
    <row r="10020" spans="43:43" x14ac:dyDescent="0.25">
      <c r="AQ10020" s="6"/>
    </row>
    <row r="10021" spans="43:43" x14ac:dyDescent="0.25">
      <c r="AQ10021" s="6"/>
    </row>
    <row r="10022" spans="43:43" x14ac:dyDescent="0.25">
      <c r="AQ10022" s="6"/>
    </row>
    <row r="10023" spans="43:43" x14ac:dyDescent="0.25">
      <c r="AQ10023" s="6"/>
    </row>
    <row r="10024" spans="43:43" x14ac:dyDescent="0.25">
      <c r="AQ10024" s="6"/>
    </row>
    <row r="10025" spans="43:43" x14ac:dyDescent="0.25">
      <c r="AQ10025" s="6"/>
    </row>
    <row r="10026" spans="43:43" x14ac:dyDescent="0.25">
      <c r="AQ10026" s="6"/>
    </row>
    <row r="10027" spans="43:43" x14ac:dyDescent="0.25">
      <c r="AQ10027" s="6"/>
    </row>
    <row r="10028" spans="43:43" x14ac:dyDescent="0.25">
      <c r="AQ10028" s="6"/>
    </row>
    <row r="10029" spans="43:43" x14ac:dyDescent="0.25">
      <c r="AQ10029" s="6"/>
    </row>
    <row r="10030" spans="43:43" x14ac:dyDescent="0.25">
      <c r="AQ10030" s="6"/>
    </row>
    <row r="10031" spans="43:43" x14ac:dyDescent="0.25">
      <c r="AQ10031" s="6"/>
    </row>
    <row r="10032" spans="43:43" x14ac:dyDescent="0.25">
      <c r="AQ10032" s="6"/>
    </row>
    <row r="10033" spans="43:43" x14ac:dyDescent="0.25">
      <c r="AQ10033" s="6"/>
    </row>
    <row r="10034" spans="43:43" x14ac:dyDescent="0.25">
      <c r="AQ10034" s="6"/>
    </row>
    <row r="10035" spans="43:43" x14ac:dyDescent="0.25">
      <c r="AQ10035" s="6"/>
    </row>
    <row r="10036" spans="43:43" x14ac:dyDescent="0.25">
      <c r="AQ10036" s="6"/>
    </row>
    <row r="10037" spans="43:43" x14ac:dyDescent="0.25">
      <c r="AQ10037" s="6"/>
    </row>
    <row r="10038" spans="43:43" x14ac:dyDescent="0.25">
      <c r="AQ10038" s="6"/>
    </row>
    <row r="10039" spans="43:43" x14ac:dyDescent="0.25">
      <c r="AQ10039" s="6"/>
    </row>
    <row r="10040" spans="43:43" x14ac:dyDescent="0.25">
      <c r="AQ10040" s="6"/>
    </row>
    <row r="10041" spans="43:43" x14ac:dyDescent="0.25">
      <c r="AQ10041" s="6"/>
    </row>
    <row r="10042" spans="43:43" x14ac:dyDescent="0.25">
      <c r="AQ10042" s="6"/>
    </row>
    <row r="10043" spans="43:43" x14ac:dyDescent="0.25">
      <c r="AQ10043" s="6"/>
    </row>
    <row r="10044" spans="43:43" x14ac:dyDescent="0.25">
      <c r="AQ10044" s="6"/>
    </row>
    <row r="10045" spans="43:43" x14ac:dyDescent="0.25">
      <c r="AQ10045" s="6"/>
    </row>
    <row r="10046" spans="43:43" x14ac:dyDescent="0.25">
      <c r="AQ10046" s="6"/>
    </row>
    <row r="10047" spans="43:43" x14ac:dyDescent="0.25">
      <c r="AQ10047" s="6"/>
    </row>
    <row r="10048" spans="43:43" x14ac:dyDescent="0.25">
      <c r="AQ10048" s="6"/>
    </row>
    <row r="10049" spans="43:43" x14ac:dyDescent="0.25">
      <c r="AQ10049" s="6"/>
    </row>
    <row r="10050" spans="43:43" x14ac:dyDescent="0.25">
      <c r="AQ10050" s="6"/>
    </row>
    <row r="10051" spans="43:43" x14ac:dyDescent="0.25">
      <c r="AQ10051" s="6"/>
    </row>
    <row r="10052" spans="43:43" x14ac:dyDescent="0.25">
      <c r="AQ10052" s="6"/>
    </row>
    <row r="10053" spans="43:43" x14ac:dyDescent="0.25">
      <c r="AQ10053" s="6"/>
    </row>
    <row r="10054" spans="43:43" x14ac:dyDescent="0.25">
      <c r="AQ10054" s="6"/>
    </row>
    <row r="10055" spans="43:43" x14ac:dyDescent="0.25">
      <c r="AQ10055" s="6"/>
    </row>
    <row r="10056" spans="43:43" x14ac:dyDescent="0.25">
      <c r="AQ10056" s="6"/>
    </row>
    <row r="10057" spans="43:43" x14ac:dyDescent="0.25">
      <c r="AQ10057" s="6"/>
    </row>
    <row r="10058" spans="43:43" x14ac:dyDescent="0.25">
      <c r="AQ10058" s="6"/>
    </row>
    <row r="10059" spans="43:43" x14ac:dyDescent="0.25">
      <c r="AQ10059" s="6"/>
    </row>
    <row r="10060" spans="43:43" x14ac:dyDescent="0.25">
      <c r="AQ10060" s="6"/>
    </row>
    <row r="10061" spans="43:43" x14ac:dyDescent="0.25">
      <c r="AQ10061" s="6"/>
    </row>
    <row r="10062" spans="43:43" x14ac:dyDescent="0.25">
      <c r="AQ10062" s="6"/>
    </row>
    <row r="10063" spans="43:43" x14ac:dyDescent="0.25">
      <c r="AQ10063" s="6"/>
    </row>
    <row r="10064" spans="43:43" x14ac:dyDescent="0.25">
      <c r="AQ10064" s="6"/>
    </row>
    <row r="10065" spans="43:43" x14ac:dyDescent="0.25">
      <c r="AQ10065" s="6"/>
    </row>
    <row r="10066" spans="43:43" x14ac:dyDescent="0.25">
      <c r="AQ10066" s="6"/>
    </row>
    <row r="10067" spans="43:43" x14ac:dyDescent="0.25">
      <c r="AQ10067" s="6"/>
    </row>
    <row r="10068" spans="43:43" x14ac:dyDescent="0.25">
      <c r="AQ10068" s="6"/>
    </row>
    <row r="10069" spans="43:43" x14ac:dyDescent="0.25">
      <c r="AQ10069" s="6"/>
    </row>
    <row r="10070" spans="43:43" x14ac:dyDescent="0.25">
      <c r="AQ10070" s="6"/>
    </row>
    <row r="10071" spans="43:43" x14ac:dyDescent="0.25">
      <c r="AQ10071" s="6"/>
    </row>
    <row r="10072" spans="43:43" x14ac:dyDescent="0.25">
      <c r="AQ10072" s="6"/>
    </row>
    <row r="10073" spans="43:43" x14ac:dyDescent="0.25">
      <c r="AQ10073" s="6"/>
    </row>
    <row r="10074" spans="43:43" x14ac:dyDescent="0.25">
      <c r="AQ10074" s="6"/>
    </row>
    <row r="10075" spans="43:43" x14ac:dyDescent="0.25">
      <c r="AQ10075" s="6"/>
    </row>
    <row r="10076" spans="43:43" x14ac:dyDescent="0.25">
      <c r="AQ10076" s="6"/>
    </row>
    <row r="10077" spans="43:43" x14ac:dyDescent="0.25">
      <c r="AQ10077" s="6"/>
    </row>
    <row r="10078" spans="43:43" x14ac:dyDescent="0.25">
      <c r="AQ10078" s="6"/>
    </row>
    <row r="10079" spans="43:43" x14ac:dyDescent="0.25">
      <c r="AQ10079" s="6"/>
    </row>
    <row r="10080" spans="43:43" x14ac:dyDescent="0.25">
      <c r="AQ10080" s="6"/>
    </row>
    <row r="10081" spans="43:43" x14ac:dyDescent="0.25">
      <c r="AQ10081" s="6"/>
    </row>
    <row r="10082" spans="43:43" x14ac:dyDescent="0.25">
      <c r="AQ10082" s="6"/>
    </row>
    <row r="10083" spans="43:43" x14ac:dyDescent="0.25">
      <c r="AQ10083" s="6"/>
    </row>
    <row r="10084" spans="43:43" x14ac:dyDescent="0.25">
      <c r="AQ10084" s="6"/>
    </row>
    <row r="10085" spans="43:43" x14ac:dyDescent="0.25">
      <c r="AQ10085" s="6"/>
    </row>
    <row r="10086" spans="43:43" x14ac:dyDescent="0.25">
      <c r="AQ10086" s="6"/>
    </row>
    <row r="10087" spans="43:43" x14ac:dyDescent="0.25">
      <c r="AQ10087" s="6"/>
    </row>
    <row r="10088" spans="43:43" x14ac:dyDescent="0.25">
      <c r="AQ10088" s="6"/>
    </row>
    <row r="10089" spans="43:43" x14ac:dyDescent="0.25">
      <c r="AQ10089" s="6"/>
    </row>
    <row r="10090" spans="43:43" x14ac:dyDescent="0.25">
      <c r="AQ10090" s="6"/>
    </row>
    <row r="10091" spans="43:43" x14ac:dyDescent="0.25">
      <c r="AQ10091" s="6"/>
    </row>
    <row r="10092" spans="43:43" x14ac:dyDescent="0.25">
      <c r="AQ10092" s="6"/>
    </row>
    <row r="10093" spans="43:43" x14ac:dyDescent="0.25">
      <c r="AQ10093" s="6"/>
    </row>
    <row r="10094" spans="43:43" x14ac:dyDescent="0.25">
      <c r="AQ10094" s="6"/>
    </row>
    <row r="10095" spans="43:43" x14ac:dyDescent="0.25">
      <c r="AQ10095" s="6"/>
    </row>
    <row r="10096" spans="43:43" x14ac:dyDescent="0.25">
      <c r="AQ10096" s="6"/>
    </row>
    <row r="10097" spans="43:43" x14ac:dyDescent="0.25">
      <c r="AQ10097" s="6"/>
    </row>
    <row r="10098" spans="43:43" x14ac:dyDescent="0.25">
      <c r="AQ10098" s="6"/>
    </row>
    <row r="10099" spans="43:43" x14ac:dyDescent="0.25">
      <c r="AQ10099" s="6"/>
    </row>
    <row r="10100" spans="43:43" x14ac:dyDescent="0.25">
      <c r="AQ10100" s="6"/>
    </row>
    <row r="10101" spans="43:43" x14ac:dyDescent="0.25">
      <c r="AQ10101" s="6"/>
    </row>
    <row r="10102" spans="43:43" x14ac:dyDescent="0.25">
      <c r="AQ10102" s="6"/>
    </row>
    <row r="10103" spans="43:43" x14ac:dyDescent="0.25">
      <c r="AQ10103" s="6"/>
    </row>
    <row r="10104" spans="43:43" x14ac:dyDescent="0.25">
      <c r="AQ10104" s="6"/>
    </row>
    <row r="10105" spans="43:43" x14ac:dyDescent="0.25">
      <c r="AQ10105" s="6"/>
    </row>
    <row r="10106" spans="43:43" x14ac:dyDescent="0.25">
      <c r="AQ10106" s="6"/>
    </row>
    <row r="10107" spans="43:43" x14ac:dyDescent="0.25">
      <c r="AQ10107" s="6"/>
    </row>
    <row r="10108" spans="43:43" x14ac:dyDescent="0.25">
      <c r="AQ10108" s="6"/>
    </row>
    <row r="10109" spans="43:43" x14ac:dyDescent="0.25">
      <c r="AQ10109" s="6"/>
    </row>
    <row r="10110" spans="43:43" x14ac:dyDescent="0.25">
      <c r="AQ10110" s="6"/>
    </row>
    <row r="10111" spans="43:43" x14ac:dyDescent="0.25">
      <c r="AQ10111" s="6"/>
    </row>
    <row r="10112" spans="43:43" x14ac:dyDescent="0.25">
      <c r="AQ10112" s="6"/>
    </row>
    <row r="10113" spans="43:43" x14ac:dyDescent="0.25">
      <c r="AQ10113" s="6"/>
    </row>
    <row r="10114" spans="43:43" x14ac:dyDescent="0.25">
      <c r="AQ10114" s="6"/>
    </row>
    <row r="10115" spans="43:43" x14ac:dyDescent="0.25">
      <c r="AQ10115" s="6"/>
    </row>
    <row r="10116" spans="43:43" x14ac:dyDescent="0.25">
      <c r="AQ10116" s="6"/>
    </row>
    <row r="10117" spans="43:43" x14ac:dyDescent="0.25">
      <c r="AQ10117" s="6"/>
    </row>
    <row r="10118" spans="43:43" x14ac:dyDescent="0.25">
      <c r="AQ10118" s="6"/>
    </row>
    <row r="10119" spans="43:43" x14ac:dyDescent="0.25">
      <c r="AQ10119" s="6"/>
    </row>
    <row r="10120" spans="43:43" x14ac:dyDescent="0.25">
      <c r="AQ10120" s="6"/>
    </row>
    <row r="10121" spans="43:43" x14ac:dyDescent="0.25">
      <c r="AQ10121" s="6"/>
    </row>
    <row r="10122" spans="43:43" x14ac:dyDescent="0.25">
      <c r="AQ10122" s="6"/>
    </row>
    <row r="10123" spans="43:43" x14ac:dyDescent="0.25">
      <c r="AQ10123" s="6"/>
    </row>
    <row r="10124" spans="43:43" x14ac:dyDescent="0.25">
      <c r="AQ10124" s="6"/>
    </row>
    <row r="10125" spans="43:43" x14ac:dyDescent="0.25">
      <c r="AQ10125" s="6"/>
    </row>
    <row r="10126" spans="43:43" x14ac:dyDescent="0.25">
      <c r="AQ10126" s="6"/>
    </row>
    <row r="10127" spans="43:43" x14ac:dyDescent="0.25">
      <c r="AQ10127" s="6"/>
    </row>
    <row r="10128" spans="43:43" x14ac:dyDescent="0.25">
      <c r="AQ10128" s="6"/>
    </row>
    <row r="10129" spans="43:43" x14ac:dyDescent="0.25">
      <c r="AQ10129" s="6"/>
    </row>
    <row r="10130" spans="43:43" x14ac:dyDescent="0.25">
      <c r="AQ10130" s="6"/>
    </row>
    <row r="10131" spans="43:43" x14ac:dyDescent="0.25">
      <c r="AQ10131" s="6"/>
    </row>
    <row r="10132" spans="43:43" x14ac:dyDescent="0.25">
      <c r="AQ10132" s="6"/>
    </row>
    <row r="10133" spans="43:43" x14ac:dyDescent="0.25">
      <c r="AQ10133" s="6"/>
    </row>
    <row r="10134" spans="43:43" x14ac:dyDescent="0.25">
      <c r="AQ10134" s="6"/>
    </row>
    <row r="10135" spans="43:43" x14ac:dyDescent="0.25">
      <c r="AQ10135" s="6"/>
    </row>
    <row r="10136" spans="43:43" x14ac:dyDescent="0.25">
      <c r="AQ10136" s="6"/>
    </row>
    <row r="10137" spans="43:43" x14ac:dyDescent="0.25">
      <c r="AQ10137" s="6"/>
    </row>
    <row r="10138" spans="43:43" x14ac:dyDescent="0.25">
      <c r="AQ10138" s="6"/>
    </row>
    <row r="10139" spans="43:43" x14ac:dyDescent="0.25">
      <c r="AQ10139" s="6"/>
    </row>
    <row r="10140" spans="43:43" x14ac:dyDescent="0.25">
      <c r="AQ10140" s="6"/>
    </row>
    <row r="10141" spans="43:43" x14ac:dyDescent="0.25">
      <c r="AQ10141" s="6"/>
    </row>
    <row r="10142" spans="43:43" x14ac:dyDescent="0.25">
      <c r="AQ10142" s="6"/>
    </row>
    <row r="10143" spans="43:43" x14ac:dyDescent="0.25">
      <c r="AQ10143" s="6"/>
    </row>
    <row r="10144" spans="43:43" x14ac:dyDescent="0.25">
      <c r="AQ10144" s="6"/>
    </row>
    <row r="10145" spans="43:43" x14ac:dyDescent="0.25">
      <c r="AQ10145" s="6"/>
    </row>
    <row r="10146" spans="43:43" x14ac:dyDescent="0.25">
      <c r="AQ10146" s="6"/>
    </row>
    <row r="10147" spans="43:43" x14ac:dyDescent="0.25">
      <c r="AQ10147" s="6"/>
    </row>
    <row r="10148" spans="43:43" x14ac:dyDescent="0.25">
      <c r="AQ10148" s="6"/>
    </row>
    <row r="10149" spans="43:43" x14ac:dyDescent="0.25">
      <c r="AQ10149" s="6"/>
    </row>
    <row r="10150" spans="43:43" x14ac:dyDescent="0.25">
      <c r="AQ10150" s="6"/>
    </row>
    <row r="10151" spans="43:43" x14ac:dyDescent="0.25">
      <c r="AQ10151" s="6"/>
    </row>
    <row r="10152" spans="43:43" x14ac:dyDescent="0.25">
      <c r="AQ10152" s="6"/>
    </row>
    <row r="10153" spans="43:43" x14ac:dyDescent="0.25">
      <c r="AQ10153" s="6"/>
    </row>
    <row r="10154" spans="43:43" x14ac:dyDescent="0.25">
      <c r="AQ10154" s="6"/>
    </row>
    <row r="10155" spans="43:43" x14ac:dyDescent="0.25">
      <c r="AQ10155" s="6"/>
    </row>
    <row r="10156" spans="43:43" x14ac:dyDescent="0.25">
      <c r="AQ10156" s="6"/>
    </row>
    <row r="10157" spans="43:43" x14ac:dyDescent="0.25">
      <c r="AQ10157" s="6"/>
    </row>
    <row r="10158" spans="43:43" x14ac:dyDescent="0.25">
      <c r="AQ10158" s="6"/>
    </row>
    <row r="10159" spans="43:43" x14ac:dyDescent="0.25">
      <c r="AQ10159" s="6"/>
    </row>
    <row r="10160" spans="43:43" x14ac:dyDescent="0.25">
      <c r="AQ10160" s="6"/>
    </row>
    <row r="10161" spans="43:43" x14ac:dyDescent="0.25">
      <c r="AQ10161" s="6"/>
    </row>
    <row r="10162" spans="43:43" x14ac:dyDescent="0.25">
      <c r="AQ10162" s="6"/>
    </row>
    <row r="10163" spans="43:43" x14ac:dyDescent="0.25">
      <c r="AQ10163" s="6"/>
    </row>
    <row r="10164" spans="43:43" x14ac:dyDescent="0.25">
      <c r="AQ10164" s="6"/>
    </row>
    <row r="10165" spans="43:43" x14ac:dyDescent="0.25">
      <c r="AQ10165" s="6"/>
    </row>
    <row r="10166" spans="43:43" x14ac:dyDescent="0.25">
      <c r="AQ10166" s="6"/>
    </row>
    <row r="10167" spans="43:43" x14ac:dyDescent="0.25">
      <c r="AQ10167" s="6"/>
    </row>
    <row r="10168" spans="43:43" x14ac:dyDescent="0.25">
      <c r="AQ10168" s="6"/>
    </row>
    <row r="10169" spans="43:43" x14ac:dyDescent="0.25">
      <c r="AQ10169" s="6"/>
    </row>
    <row r="10170" spans="43:43" x14ac:dyDescent="0.25">
      <c r="AQ10170" s="6"/>
    </row>
    <row r="10171" spans="43:43" x14ac:dyDescent="0.25">
      <c r="AQ10171" s="6"/>
    </row>
    <row r="10172" spans="43:43" x14ac:dyDescent="0.25">
      <c r="AQ10172" s="6"/>
    </row>
    <row r="10173" spans="43:43" x14ac:dyDescent="0.25">
      <c r="AQ10173" s="6"/>
    </row>
    <row r="10174" spans="43:43" x14ac:dyDescent="0.25">
      <c r="AQ10174" s="6"/>
    </row>
    <row r="10175" spans="43:43" x14ac:dyDescent="0.25">
      <c r="AQ10175" s="6"/>
    </row>
    <row r="10176" spans="43:43" x14ac:dyDescent="0.25">
      <c r="AQ10176" s="6"/>
    </row>
    <row r="10177" spans="43:43" x14ac:dyDescent="0.25">
      <c r="AQ10177" s="6"/>
    </row>
    <row r="10178" spans="43:43" x14ac:dyDescent="0.25">
      <c r="AQ10178" s="6"/>
    </row>
    <row r="10179" spans="43:43" x14ac:dyDescent="0.25">
      <c r="AQ10179" s="6"/>
    </row>
    <row r="10180" spans="43:43" x14ac:dyDescent="0.25">
      <c r="AQ10180" s="6"/>
    </row>
    <row r="10181" spans="43:43" x14ac:dyDescent="0.25">
      <c r="AQ10181" s="6"/>
    </row>
    <row r="10182" spans="43:43" x14ac:dyDescent="0.25">
      <c r="AQ10182" s="6"/>
    </row>
    <row r="10183" spans="43:43" x14ac:dyDescent="0.25">
      <c r="AQ10183" s="6"/>
    </row>
    <row r="10184" spans="43:43" x14ac:dyDescent="0.25">
      <c r="AQ10184" s="6"/>
    </row>
    <row r="10185" spans="43:43" x14ac:dyDescent="0.25">
      <c r="AQ10185" s="6"/>
    </row>
    <row r="10186" spans="43:43" x14ac:dyDescent="0.25">
      <c r="AQ10186" s="6"/>
    </row>
    <row r="10187" spans="43:43" x14ac:dyDescent="0.25">
      <c r="AQ10187" s="6"/>
    </row>
    <row r="10188" spans="43:43" x14ac:dyDescent="0.25">
      <c r="AQ10188" s="6"/>
    </row>
    <row r="10189" spans="43:43" x14ac:dyDescent="0.25">
      <c r="AQ10189" s="6"/>
    </row>
    <row r="10190" spans="43:43" x14ac:dyDescent="0.25">
      <c r="AQ10190" s="6"/>
    </row>
    <row r="10191" spans="43:43" x14ac:dyDescent="0.25">
      <c r="AQ10191" s="6"/>
    </row>
    <row r="10192" spans="43:43" x14ac:dyDescent="0.25">
      <c r="AQ10192" s="6"/>
    </row>
    <row r="10193" spans="43:43" x14ac:dyDescent="0.25">
      <c r="AQ10193" s="6"/>
    </row>
    <row r="10194" spans="43:43" x14ac:dyDescent="0.25">
      <c r="AQ10194" s="6"/>
    </row>
    <row r="10195" spans="43:43" x14ac:dyDescent="0.25">
      <c r="AQ10195" s="6"/>
    </row>
    <row r="10196" spans="43:43" x14ac:dyDescent="0.25">
      <c r="AQ10196" s="6"/>
    </row>
    <row r="10197" spans="43:43" x14ac:dyDescent="0.25">
      <c r="AQ10197" s="6"/>
    </row>
    <row r="10198" spans="43:43" x14ac:dyDescent="0.25">
      <c r="AQ10198" s="6"/>
    </row>
    <row r="10199" spans="43:43" x14ac:dyDescent="0.25">
      <c r="AQ10199" s="6"/>
    </row>
    <row r="10200" spans="43:43" x14ac:dyDescent="0.25">
      <c r="AQ10200" s="6"/>
    </row>
    <row r="10201" spans="43:43" x14ac:dyDescent="0.25">
      <c r="AQ10201" s="6"/>
    </row>
    <row r="10202" spans="43:43" x14ac:dyDescent="0.25">
      <c r="AQ10202" s="6"/>
    </row>
    <row r="10203" spans="43:43" x14ac:dyDescent="0.25">
      <c r="AQ10203" s="6"/>
    </row>
    <row r="10204" spans="43:43" x14ac:dyDescent="0.25">
      <c r="AQ10204" s="6"/>
    </row>
    <row r="10205" spans="43:43" x14ac:dyDescent="0.25">
      <c r="AQ10205" s="6"/>
    </row>
    <row r="10206" spans="43:43" x14ac:dyDescent="0.25">
      <c r="AQ10206" s="6"/>
    </row>
    <row r="10207" spans="43:43" x14ac:dyDescent="0.25">
      <c r="AQ10207" s="6"/>
    </row>
    <row r="10208" spans="43:43" x14ac:dyDescent="0.25">
      <c r="AQ10208" s="6"/>
    </row>
    <row r="10209" spans="43:43" x14ac:dyDescent="0.25">
      <c r="AQ10209" s="6"/>
    </row>
    <row r="10210" spans="43:43" x14ac:dyDescent="0.25">
      <c r="AQ10210" s="6"/>
    </row>
    <row r="10211" spans="43:43" x14ac:dyDescent="0.25">
      <c r="AQ10211" s="6"/>
    </row>
    <row r="10212" spans="43:43" x14ac:dyDescent="0.25">
      <c r="AQ10212" s="6"/>
    </row>
    <row r="10213" spans="43:43" x14ac:dyDescent="0.25">
      <c r="AQ10213" s="6"/>
    </row>
    <row r="10214" spans="43:43" x14ac:dyDescent="0.25">
      <c r="AQ10214" s="6"/>
    </row>
    <row r="10215" spans="43:43" x14ac:dyDescent="0.25">
      <c r="AQ10215" s="6"/>
    </row>
    <row r="10216" spans="43:43" x14ac:dyDescent="0.25">
      <c r="AQ10216" s="6"/>
    </row>
    <row r="10217" spans="43:43" x14ac:dyDescent="0.25">
      <c r="AQ10217" s="6"/>
    </row>
    <row r="10218" spans="43:43" x14ac:dyDescent="0.25">
      <c r="AQ10218" s="6"/>
    </row>
    <row r="10219" spans="43:43" x14ac:dyDescent="0.25">
      <c r="AQ10219" s="6"/>
    </row>
    <row r="10220" spans="43:43" x14ac:dyDescent="0.25">
      <c r="AQ10220" s="6"/>
    </row>
    <row r="10221" spans="43:43" x14ac:dyDescent="0.25">
      <c r="AQ10221" s="6"/>
    </row>
    <row r="10222" spans="43:43" x14ac:dyDescent="0.25">
      <c r="AQ10222" s="6"/>
    </row>
    <row r="10223" spans="43:43" x14ac:dyDescent="0.25">
      <c r="AQ10223" s="6"/>
    </row>
    <row r="10224" spans="43:43" x14ac:dyDescent="0.25">
      <c r="AQ10224" s="6"/>
    </row>
    <row r="10225" spans="43:43" x14ac:dyDescent="0.25">
      <c r="AQ10225" s="6"/>
    </row>
    <row r="10226" spans="43:43" x14ac:dyDescent="0.25">
      <c r="AQ10226" s="6"/>
    </row>
    <row r="10227" spans="43:43" x14ac:dyDescent="0.25">
      <c r="AQ10227" s="6"/>
    </row>
    <row r="10228" spans="43:43" x14ac:dyDescent="0.25">
      <c r="AQ10228" s="6"/>
    </row>
    <row r="10229" spans="43:43" x14ac:dyDescent="0.25">
      <c r="AQ10229" s="6"/>
    </row>
    <row r="10230" spans="43:43" x14ac:dyDescent="0.25">
      <c r="AQ10230" s="6"/>
    </row>
    <row r="10231" spans="43:43" x14ac:dyDescent="0.25">
      <c r="AQ10231" s="6"/>
    </row>
    <row r="10232" spans="43:43" x14ac:dyDescent="0.25">
      <c r="AQ10232" s="6"/>
    </row>
    <row r="10233" spans="43:43" x14ac:dyDescent="0.25">
      <c r="AQ10233" s="6"/>
    </row>
    <row r="10234" spans="43:43" x14ac:dyDescent="0.25">
      <c r="AQ10234" s="6"/>
    </row>
    <row r="10235" spans="43:43" x14ac:dyDescent="0.25">
      <c r="AQ10235" s="6"/>
    </row>
    <row r="10236" spans="43:43" x14ac:dyDescent="0.25">
      <c r="AQ10236" s="6"/>
    </row>
    <row r="10237" spans="43:43" x14ac:dyDescent="0.25">
      <c r="AQ10237" s="6"/>
    </row>
    <row r="10238" spans="43:43" x14ac:dyDescent="0.25">
      <c r="AQ10238" s="6"/>
    </row>
    <row r="10239" spans="43:43" x14ac:dyDescent="0.25">
      <c r="AQ10239" s="6"/>
    </row>
    <row r="10240" spans="43:43" x14ac:dyDescent="0.25">
      <c r="AQ10240" s="6"/>
    </row>
    <row r="10241" spans="43:43" x14ac:dyDescent="0.25">
      <c r="AQ10241" s="6"/>
    </row>
    <row r="10242" spans="43:43" x14ac:dyDescent="0.25">
      <c r="AQ10242" s="6"/>
    </row>
    <row r="10243" spans="43:43" x14ac:dyDescent="0.25">
      <c r="AQ10243" s="6"/>
    </row>
    <row r="10244" spans="43:43" x14ac:dyDescent="0.25">
      <c r="AQ10244" s="6"/>
    </row>
    <row r="10245" spans="43:43" x14ac:dyDescent="0.25">
      <c r="AQ10245" s="6"/>
    </row>
    <row r="10246" spans="43:43" x14ac:dyDescent="0.25">
      <c r="AQ10246" s="6"/>
    </row>
    <row r="10247" spans="43:43" x14ac:dyDescent="0.25">
      <c r="AQ10247" s="6"/>
    </row>
    <row r="10248" spans="43:43" x14ac:dyDescent="0.25">
      <c r="AQ10248" s="6"/>
    </row>
    <row r="10249" spans="43:43" x14ac:dyDescent="0.25">
      <c r="AQ10249" s="6"/>
    </row>
    <row r="10250" spans="43:43" x14ac:dyDescent="0.25">
      <c r="AQ10250" s="6"/>
    </row>
    <row r="10251" spans="43:43" x14ac:dyDescent="0.25">
      <c r="AQ10251" s="6"/>
    </row>
    <row r="10252" spans="43:43" x14ac:dyDescent="0.25">
      <c r="AQ10252" s="6"/>
    </row>
    <row r="10253" spans="43:43" x14ac:dyDescent="0.25">
      <c r="AQ10253" s="6"/>
    </row>
    <row r="10254" spans="43:43" x14ac:dyDescent="0.25">
      <c r="AQ10254" s="6"/>
    </row>
    <row r="10255" spans="43:43" x14ac:dyDescent="0.25">
      <c r="AQ10255" s="6"/>
    </row>
    <row r="10256" spans="43:43" x14ac:dyDescent="0.25">
      <c r="AQ10256" s="6"/>
    </row>
    <row r="10257" spans="43:43" x14ac:dyDescent="0.25">
      <c r="AQ10257" s="6"/>
    </row>
    <row r="10258" spans="43:43" x14ac:dyDescent="0.25">
      <c r="AQ10258" s="6"/>
    </row>
    <row r="10259" spans="43:43" x14ac:dyDescent="0.25">
      <c r="AQ10259" s="6"/>
    </row>
    <row r="10260" spans="43:43" x14ac:dyDescent="0.25">
      <c r="AQ10260" s="6"/>
    </row>
    <row r="10261" spans="43:43" x14ac:dyDescent="0.25">
      <c r="AQ10261" s="6"/>
    </row>
    <row r="10262" spans="43:43" x14ac:dyDescent="0.25">
      <c r="AQ10262" s="6"/>
    </row>
    <row r="10263" spans="43:43" x14ac:dyDescent="0.25">
      <c r="AQ10263" s="6"/>
    </row>
    <row r="10264" spans="43:43" x14ac:dyDescent="0.25">
      <c r="AQ10264" s="6"/>
    </row>
    <row r="10265" spans="43:43" x14ac:dyDescent="0.25">
      <c r="AQ10265" s="6"/>
    </row>
    <row r="10266" spans="43:43" x14ac:dyDescent="0.25">
      <c r="AQ10266" s="6"/>
    </row>
    <row r="10267" spans="43:43" x14ac:dyDescent="0.25">
      <c r="AQ10267" s="6"/>
    </row>
    <row r="10268" spans="43:43" x14ac:dyDescent="0.25">
      <c r="AQ10268" s="6"/>
    </row>
    <row r="10269" spans="43:43" x14ac:dyDescent="0.25">
      <c r="AQ10269" s="6"/>
    </row>
    <row r="10270" spans="43:43" x14ac:dyDescent="0.25">
      <c r="AQ10270" s="6"/>
    </row>
    <row r="10271" spans="43:43" x14ac:dyDescent="0.25">
      <c r="AQ10271" s="6"/>
    </row>
    <row r="10272" spans="43:43" x14ac:dyDescent="0.25">
      <c r="AQ10272" s="6"/>
    </row>
    <row r="10273" spans="43:43" x14ac:dyDescent="0.25">
      <c r="AQ10273" s="6"/>
    </row>
    <row r="10274" spans="43:43" x14ac:dyDescent="0.25">
      <c r="AQ10274" s="6"/>
    </row>
    <row r="10275" spans="43:43" x14ac:dyDescent="0.25">
      <c r="AQ10275" s="6"/>
    </row>
    <row r="10276" spans="43:43" x14ac:dyDescent="0.25">
      <c r="AQ10276" s="6"/>
    </row>
    <row r="10277" spans="43:43" x14ac:dyDescent="0.25">
      <c r="AQ10277" s="6"/>
    </row>
    <row r="10278" spans="43:43" x14ac:dyDescent="0.25">
      <c r="AQ10278" s="6"/>
    </row>
    <row r="10279" spans="43:43" x14ac:dyDescent="0.25">
      <c r="AQ10279" s="6"/>
    </row>
    <row r="10280" spans="43:43" x14ac:dyDescent="0.25">
      <c r="AQ10280" s="6"/>
    </row>
    <row r="10281" spans="43:43" x14ac:dyDescent="0.25">
      <c r="AQ10281" s="6"/>
    </row>
    <row r="10282" spans="43:43" x14ac:dyDescent="0.25">
      <c r="AQ10282" s="6"/>
    </row>
    <row r="10283" spans="43:43" x14ac:dyDescent="0.25">
      <c r="AQ10283" s="6"/>
    </row>
    <row r="10284" spans="43:43" x14ac:dyDescent="0.25">
      <c r="AQ10284" s="6"/>
    </row>
    <row r="10285" spans="43:43" x14ac:dyDescent="0.25">
      <c r="AQ10285" s="6"/>
    </row>
    <row r="10286" spans="43:43" x14ac:dyDescent="0.25">
      <c r="AQ10286" s="6"/>
    </row>
    <row r="10287" spans="43:43" x14ac:dyDescent="0.25">
      <c r="AQ10287" s="6"/>
    </row>
    <row r="10288" spans="43:43" x14ac:dyDescent="0.25">
      <c r="AQ10288" s="6"/>
    </row>
    <row r="10289" spans="43:43" x14ac:dyDescent="0.25">
      <c r="AQ10289" s="6"/>
    </row>
    <row r="10290" spans="43:43" x14ac:dyDescent="0.25">
      <c r="AQ10290" s="6"/>
    </row>
    <row r="10291" spans="43:43" x14ac:dyDescent="0.25">
      <c r="AQ10291" s="6"/>
    </row>
    <row r="10292" spans="43:43" x14ac:dyDescent="0.25">
      <c r="AQ10292" s="6"/>
    </row>
    <row r="10293" spans="43:43" x14ac:dyDescent="0.25">
      <c r="AQ10293" s="6"/>
    </row>
    <row r="10294" spans="43:43" x14ac:dyDescent="0.25">
      <c r="AQ10294" s="6"/>
    </row>
    <row r="10295" spans="43:43" x14ac:dyDescent="0.25">
      <c r="AQ10295" s="6"/>
    </row>
    <row r="10296" spans="43:43" x14ac:dyDescent="0.25">
      <c r="AQ10296" s="6"/>
    </row>
    <row r="10297" spans="43:43" x14ac:dyDescent="0.25">
      <c r="AQ10297" s="6"/>
    </row>
    <row r="10298" spans="43:43" x14ac:dyDescent="0.25">
      <c r="AQ10298" s="6"/>
    </row>
    <row r="10299" spans="43:43" x14ac:dyDescent="0.25">
      <c r="AQ10299" s="6"/>
    </row>
    <row r="10300" spans="43:43" x14ac:dyDescent="0.25">
      <c r="AQ10300" s="6"/>
    </row>
    <row r="10301" spans="43:43" x14ac:dyDescent="0.25">
      <c r="AQ10301" s="6"/>
    </row>
    <row r="10302" spans="43:43" x14ac:dyDescent="0.25">
      <c r="AQ10302" s="6"/>
    </row>
    <row r="10303" spans="43:43" x14ac:dyDescent="0.25">
      <c r="AQ10303" s="6"/>
    </row>
    <row r="10304" spans="43:43" x14ac:dyDescent="0.25">
      <c r="AQ10304" s="6"/>
    </row>
    <row r="10305" spans="43:43" x14ac:dyDescent="0.25">
      <c r="AQ10305" s="6"/>
    </row>
    <row r="10306" spans="43:43" x14ac:dyDescent="0.25">
      <c r="AQ10306" s="6"/>
    </row>
    <row r="10307" spans="43:43" x14ac:dyDescent="0.25">
      <c r="AQ10307" s="6"/>
    </row>
    <row r="10308" spans="43:43" x14ac:dyDescent="0.25">
      <c r="AQ10308" s="6"/>
    </row>
    <row r="10309" spans="43:43" x14ac:dyDescent="0.25">
      <c r="AQ10309" s="6"/>
    </row>
    <row r="10310" spans="43:43" x14ac:dyDescent="0.25">
      <c r="AQ10310" s="6"/>
    </row>
    <row r="10311" spans="43:43" x14ac:dyDescent="0.25">
      <c r="AQ10311" s="6"/>
    </row>
    <row r="10312" spans="43:43" x14ac:dyDescent="0.25">
      <c r="AQ10312" s="6"/>
    </row>
    <row r="10313" spans="43:43" x14ac:dyDescent="0.25">
      <c r="AQ10313" s="6"/>
    </row>
    <row r="10314" spans="43:43" x14ac:dyDescent="0.25">
      <c r="AQ10314" s="6"/>
    </row>
    <row r="10315" spans="43:43" x14ac:dyDescent="0.25">
      <c r="AQ10315" s="6"/>
    </row>
    <row r="10316" spans="43:43" x14ac:dyDescent="0.25">
      <c r="AQ10316" s="6"/>
    </row>
    <row r="10317" spans="43:43" x14ac:dyDescent="0.25">
      <c r="AQ10317" s="6"/>
    </row>
    <row r="10318" spans="43:43" x14ac:dyDescent="0.25">
      <c r="AQ10318" s="6"/>
    </row>
    <row r="10319" spans="43:43" x14ac:dyDescent="0.25">
      <c r="AQ10319" s="6"/>
    </row>
    <row r="10320" spans="43:43" x14ac:dyDescent="0.25">
      <c r="AQ10320" s="6"/>
    </row>
    <row r="10321" spans="43:43" x14ac:dyDescent="0.25">
      <c r="AQ10321" s="6"/>
    </row>
    <row r="10322" spans="43:43" x14ac:dyDescent="0.25">
      <c r="AQ10322" s="6"/>
    </row>
    <row r="10323" spans="43:43" x14ac:dyDescent="0.25">
      <c r="AQ10323" s="6"/>
    </row>
    <row r="10324" spans="43:43" x14ac:dyDescent="0.25">
      <c r="AQ10324" s="6"/>
    </row>
    <row r="10325" spans="43:43" x14ac:dyDescent="0.25">
      <c r="AQ10325" s="6"/>
    </row>
    <row r="10326" spans="43:43" x14ac:dyDescent="0.25">
      <c r="AQ10326" s="6"/>
    </row>
    <row r="10327" spans="43:43" x14ac:dyDescent="0.25">
      <c r="AQ10327" s="6"/>
    </row>
    <row r="10328" spans="43:43" x14ac:dyDescent="0.25">
      <c r="AQ10328" s="6"/>
    </row>
    <row r="10329" spans="43:43" x14ac:dyDescent="0.25">
      <c r="AQ10329" s="6"/>
    </row>
    <row r="10330" spans="43:43" x14ac:dyDescent="0.25">
      <c r="AQ10330" s="6"/>
    </row>
    <row r="10331" spans="43:43" x14ac:dyDescent="0.25">
      <c r="AQ10331" s="6"/>
    </row>
    <row r="10332" spans="43:43" x14ac:dyDescent="0.25">
      <c r="AQ10332" s="6"/>
    </row>
    <row r="10333" spans="43:43" x14ac:dyDescent="0.25">
      <c r="AQ10333" s="6"/>
    </row>
    <row r="10334" spans="43:43" x14ac:dyDescent="0.25">
      <c r="AQ10334" s="6"/>
    </row>
    <row r="10335" spans="43:43" x14ac:dyDescent="0.25">
      <c r="AQ10335" s="6"/>
    </row>
    <row r="10336" spans="43:43" x14ac:dyDescent="0.25">
      <c r="AQ10336" s="6"/>
    </row>
    <row r="10337" spans="43:43" x14ac:dyDescent="0.25">
      <c r="AQ10337" s="6"/>
    </row>
    <row r="10338" spans="43:43" x14ac:dyDescent="0.25">
      <c r="AQ10338" s="6"/>
    </row>
    <row r="10339" spans="43:43" x14ac:dyDescent="0.25">
      <c r="AQ10339" s="6"/>
    </row>
    <row r="10340" spans="43:43" x14ac:dyDescent="0.25">
      <c r="AQ10340" s="6"/>
    </row>
    <row r="10341" spans="43:43" x14ac:dyDescent="0.25">
      <c r="AQ10341" s="6"/>
    </row>
    <row r="10342" spans="43:43" x14ac:dyDescent="0.25">
      <c r="AQ10342" s="6"/>
    </row>
    <row r="10343" spans="43:43" x14ac:dyDescent="0.25">
      <c r="AQ10343" s="6"/>
    </row>
    <row r="10344" spans="43:43" x14ac:dyDescent="0.25">
      <c r="AQ10344" s="6"/>
    </row>
    <row r="10345" spans="43:43" x14ac:dyDescent="0.25">
      <c r="AQ10345" s="6"/>
    </row>
    <row r="10346" spans="43:43" x14ac:dyDescent="0.25">
      <c r="AQ10346" s="6"/>
    </row>
    <row r="10347" spans="43:43" x14ac:dyDescent="0.25">
      <c r="AQ10347" s="6"/>
    </row>
    <row r="10348" spans="43:43" x14ac:dyDescent="0.25">
      <c r="AQ10348" s="6"/>
    </row>
    <row r="10349" spans="43:43" x14ac:dyDescent="0.25">
      <c r="AQ10349" s="6"/>
    </row>
    <row r="10350" spans="43:43" x14ac:dyDescent="0.25">
      <c r="AQ10350" s="6"/>
    </row>
    <row r="10351" spans="43:43" x14ac:dyDescent="0.25">
      <c r="AQ10351" s="6"/>
    </row>
    <row r="10352" spans="43:43" x14ac:dyDescent="0.25">
      <c r="AQ10352" s="6"/>
    </row>
    <row r="10353" spans="43:43" x14ac:dyDescent="0.25">
      <c r="AQ10353" s="6"/>
    </row>
    <row r="10354" spans="43:43" x14ac:dyDescent="0.25">
      <c r="AQ10354" s="6"/>
    </row>
    <row r="10355" spans="43:43" x14ac:dyDescent="0.25">
      <c r="AQ10355" s="6"/>
    </row>
    <row r="10356" spans="43:43" x14ac:dyDescent="0.25">
      <c r="AQ10356" s="6"/>
    </row>
    <row r="10357" spans="43:43" x14ac:dyDescent="0.25">
      <c r="AQ10357" s="6"/>
    </row>
    <row r="10358" spans="43:43" x14ac:dyDescent="0.25">
      <c r="AQ10358" s="6"/>
    </row>
    <row r="10359" spans="43:43" x14ac:dyDescent="0.25">
      <c r="AQ10359" s="6"/>
    </row>
    <row r="10360" spans="43:43" x14ac:dyDescent="0.25">
      <c r="AQ10360" s="6"/>
    </row>
    <row r="10361" spans="43:43" x14ac:dyDescent="0.25">
      <c r="AQ10361" s="6"/>
    </row>
    <row r="10362" spans="43:43" x14ac:dyDescent="0.25">
      <c r="AQ10362" s="6"/>
    </row>
    <row r="10363" spans="43:43" x14ac:dyDescent="0.25">
      <c r="AQ10363" s="6"/>
    </row>
    <row r="10364" spans="43:43" x14ac:dyDescent="0.25">
      <c r="AQ10364" s="6"/>
    </row>
    <row r="10365" spans="43:43" x14ac:dyDescent="0.25">
      <c r="AQ10365" s="6"/>
    </row>
    <row r="10366" spans="43:43" x14ac:dyDescent="0.25">
      <c r="AQ10366" s="6"/>
    </row>
    <row r="10367" spans="43:43" x14ac:dyDescent="0.25">
      <c r="AQ10367" s="6"/>
    </row>
    <row r="10368" spans="43:43" x14ac:dyDescent="0.25">
      <c r="AQ10368" s="6"/>
    </row>
    <row r="10369" spans="43:43" x14ac:dyDescent="0.25">
      <c r="AQ10369" s="6"/>
    </row>
    <row r="10370" spans="43:43" x14ac:dyDescent="0.25">
      <c r="AQ10370" s="6"/>
    </row>
    <row r="10371" spans="43:43" x14ac:dyDescent="0.25">
      <c r="AQ10371" s="6"/>
    </row>
    <row r="10372" spans="43:43" x14ac:dyDescent="0.25">
      <c r="AQ10372" s="6"/>
    </row>
    <row r="10373" spans="43:43" x14ac:dyDescent="0.25">
      <c r="AQ10373" s="6"/>
    </row>
    <row r="10374" spans="43:43" x14ac:dyDescent="0.25">
      <c r="AQ10374" s="6"/>
    </row>
    <row r="10375" spans="43:43" x14ac:dyDescent="0.25">
      <c r="AQ10375" s="6"/>
    </row>
    <row r="10376" spans="43:43" x14ac:dyDescent="0.25">
      <c r="AQ10376" s="6"/>
    </row>
    <row r="10377" spans="43:43" x14ac:dyDescent="0.25">
      <c r="AQ10377" s="6"/>
    </row>
    <row r="10378" spans="43:43" x14ac:dyDescent="0.25">
      <c r="AQ10378" s="6"/>
    </row>
    <row r="10379" spans="43:43" x14ac:dyDescent="0.25">
      <c r="AQ10379" s="6"/>
    </row>
    <row r="10380" spans="43:43" x14ac:dyDescent="0.25">
      <c r="AQ10380" s="6"/>
    </row>
    <row r="10381" spans="43:43" x14ac:dyDescent="0.25">
      <c r="AQ10381" s="6"/>
    </row>
    <row r="10382" spans="43:43" x14ac:dyDescent="0.25">
      <c r="AQ10382" s="6"/>
    </row>
    <row r="10383" spans="43:43" x14ac:dyDescent="0.25">
      <c r="AQ10383" s="6"/>
    </row>
    <row r="10384" spans="43:43" x14ac:dyDescent="0.25">
      <c r="AQ10384" s="6"/>
    </row>
    <row r="10385" spans="43:43" x14ac:dyDescent="0.25">
      <c r="AQ10385" s="6"/>
    </row>
    <row r="10386" spans="43:43" x14ac:dyDescent="0.25">
      <c r="AQ10386" s="6"/>
    </row>
    <row r="10387" spans="43:43" x14ac:dyDescent="0.25">
      <c r="AQ10387" s="6"/>
    </row>
    <row r="10388" spans="43:43" x14ac:dyDescent="0.25">
      <c r="AQ10388" s="6"/>
    </row>
    <row r="10389" spans="43:43" x14ac:dyDescent="0.25">
      <c r="AQ10389" s="6"/>
    </row>
    <row r="10390" spans="43:43" x14ac:dyDescent="0.25">
      <c r="AQ10390" s="6"/>
    </row>
    <row r="10391" spans="43:43" x14ac:dyDescent="0.25">
      <c r="AQ10391" s="6"/>
    </row>
    <row r="10392" spans="43:43" x14ac:dyDescent="0.25">
      <c r="AQ10392" s="6"/>
    </row>
    <row r="10393" spans="43:43" x14ac:dyDescent="0.25">
      <c r="AQ10393" s="6"/>
    </row>
    <row r="10394" spans="43:43" x14ac:dyDescent="0.25">
      <c r="AQ10394" s="6"/>
    </row>
    <row r="10395" spans="43:43" x14ac:dyDescent="0.25">
      <c r="AQ10395" s="6"/>
    </row>
    <row r="10396" spans="43:43" x14ac:dyDescent="0.25">
      <c r="AQ10396" s="6"/>
    </row>
    <row r="10397" spans="43:43" x14ac:dyDescent="0.25">
      <c r="AQ10397" s="6"/>
    </row>
    <row r="10398" spans="43:43" x14ac:dyDescent="0.25">
      <c r="AQ10398" s="6"/>
    </row>
    <row r="10399" spans="43:43" x14ac:dyDescent="0.25">
      <c r="AQ10399" s="6"/>
    </row>
    <row r="10400" spans="43:43" x14ac:dyDescent="0.25">
      <c r="AQ10400" s="6"/>
    </row>
    <row r="10401" spans="43:43" x14ac:dyDescent="0.25">
      <c r="AQ10401" s="6"/>
    </row>
    <row r="10402" spans="43:43" x14ac:dyDescent="0.25">
      <c r="AQ10402" s="6"/>
    </row>
    <row r="10403" spans="43:43" x14ac:dyDescent="0.25">
      <c r="AQ10403" s="6"/>
    </row>
    <row r="10404" spans="43:43" x14ac:dyDescent="0.25">
      <c r="AQ10404" s="6"/>
    </row>
    <row r="10405" spans="43:43" x14ac:dyDescent="0.25">
      <c r="AQ10405" s="6"/>
    </row>
    <row r="10406" spans="43:43" x14ac:dyDescent="0.25">
      <c r="AQ10406" s="6"/>
    </row>
    <row r="10407" spans="43:43" x14ac:dyDescent="0.25">
      <c r="AQ10407" s="6"/>
    </row>
    <row r="10408" spans="43:43" x14ac:dyDescent="0.25">
      <c r="AQ10408" s="6"/>
    </row>
    <row r="10409" spans="43:43" x14ac:dyDescent="0.25">
      <c r="AQ10409" s="6"/>
    </row>
    <row r="10410" spans="43:43" x14ac:dyDescent="0.25">
      <c r="AQ10410" s="6"/>
    </row>
    <row r="10411" spans="43:43" x14ac:dyDescent="0.25">
      <c r="AQ10411" s="6"/>
    </row>
    <row r="10412" spans="43:43" x14ac:dyDescent="0.25">
      <c r="AQ10412" s="6"/>
    </row>
    <row r="10413" spans="43:43" x14ac:dyDescent="0.25">
      <c r="AQ10413" s="6"/>
    </row>
    <row r="10414" spans="43:43" x14ac:dyDescent="0.25">
      <c r="AQ10414" s="6"/>
    </row>
    <row r="10415" spans="43:43" x14ac:dyDescent="0.25">
      <c r="AQ10415" s="6"/>
    </row>
    <row r="10416" spans="43:43" x14ac:dyDescent="0.25">
      <c r="AQ10416" s="6"/>
    </row>
    <row r="10417" spans="43:43" x14ac:dyDescent="0.25">
      <c r="AQ10417" s="6"/>
    </row>
    <row r="10418" spans="43:43" x14ac:dyDescent="0.25">
      <c r="AQ10418" s="6"/>
    </row>
    <row r="10419" spans="43:43" x14ac:dyDescent="0.25">
      <c r="AQ10419" s="6"/>
    </row>
    <row r="10420" spans="43:43" x14ac:dyDescent="0.25">
      <c r="AQ10420" s="6"/>
    </row>
    <row r="10421" spans="43:43" x14ac:dyDescent="0.25">
      <c r="AQ10421" s="6"/>
    </row>
    <row r="10422" spans="43:43" x14ac:dyDescent="0.25">
      <c r="AQ10422" s="6"/>
    </row>
    <row r="10423" spans="43:43" x14ac:dyDescent="0.25">
      <c r="AQ10423" s="6"/>
    </row>
    <row r="10424" spans="43:43" x14ac:dyDescent="0.25">
      <c r="AQ10424" s="6"/>
    </row>
    <row r="10425" spans="43:43" x14ac:dyDescent="0.25">
      <c r="AQ10425" s="6"/>
    </row>
    <row r="10426" spans="43:43" x14ac:dyDescent="0.25">
      <c r="AQ10426" s="6"/>
    </row>
    <row r="10427" spans="43:43" x14ac:dyDescent="0.25">
      <c r="AQ10427" s="6"/>
    </row>
    <row r="10428" spans="43:43" x14ac:dyDescent="0.25">
      <c r="AQ10428" s="6"/>
    </row>
    <row r="10429" spans="43:43" x14ac:dyDescent="0.25">
      <c r="AQ10429" s="6"/>
    </row>
    <row r="10430" spans="43:43" x14ac:dyDescent="0.25">
      <c r="AQ10430" s="6"/>
    </row>
    <row r="10431" spans="43:43" x14ac:dyDescent="0.25">
      <c r="AQ10431" s="6"/>
    </row>
    <row r="10432" spans="43:43" x14ac:dyDescent="0.25">
      <c r="AQ10432" s="6"/>
    </row>
    <row r="10433" spans="43:43" x14ac:dyDescent="0.25">
      <c r="AQ10433" s="6"/>
    </row>
    <row r="10434" spans="43:43" x14ac:dyDescent="0.25">
      <c r="AQ10434" s="6"/>
    </row>
    <row r="10435" spans="43:43" x14ac:dyDescent="0.25">
      <c r="AQ10435" s="6"/>
    </row>
    <row r="10436" spans="43:43" x14ac:dyDescent="0.25">
      <c r="AQ10436" s="6"/>
    </row>
    <row r="10437" spans="43:43" x14ac:dyDescent="0.25">
      <c r="AQ10437" s="6"/>
    </row>
    <row r="10438" spans="43:43" x14ac:dyDescent="0.25">
      <c r="AQ10438" s="6"/>
    </row>
    <row r="10439" spans="43:43" x14ac:dyDescent="0.25">
      <c r="AQ10439" s="6"/>
    </row>
    <row r="10440" spans="43:43" x14ac:dyDescent="0.25">
      <c r="AQ10440" s="6"/>
    </row>
    <row r="10441" spans="43:43" x14ac:dyDescent="0.25">
      <c r="AQ10441" s="6"/>
    </row>
    <row r="10442" spans="43:43" x14ac:dyDescent="0.25">
      <c r="AQ10442" s="6"/>
    </row>
    <row r="10443" spans="43:43" x14ac:dyDescent="0.25">
      <c r="AQ10443" s="6"/>
    </row>
    <row r="10444" spans="43:43" x14ac:dyDescent="0.25">
      <c r="AQ10444" s="6"/>
    </row>
    <row r="10445" spans="43:43" x14ac:dyDescent="0.25">
      <c r="AQ10445" s="6"/>
    </row>
    <row r="10446" spans="43:43" x14ac:dyDescent="0.25">
      <c r="AQ10446" s="6"/>
    </row>
    <row r="10447" spans="43:43" x14ac:dyDescent="0.25">
      <c r="AQ10447" s="6"/>
    </row>
    <row r="10448" spans="43:43" x14ac:dyDescent="0.25">
      <c r="AQ10448" s="6"/>
    </row>
    <row r="10449" spans="43:43" x14ac:dyDescent="0.25">
      <c r="AQ10449" s="6"/>
    </row>
    <row r="10450" spans="43:43" x14ac:dyDescent="0.25">
      <c r="AQ10450" s="6"/>
    </row>
    <row r="10451" spans="43:43" x14ac:dyDescent="0.25">
      <c r="AQ10451" s="6"/>
    </row>
    <row r="10452" spans="43:43" x14ac:dyDescent="0.25">
      <c r="AQ10452" s="6"/>
    </row>
    <row r="10453" spans="43:43" x14ac:dyDescent="0.25">
      <c r="AQ10453" s="6"/>
    </row>
    <row r="10454" spans="43:43" x14ac:dyDescent="0.25">
      <c r="AQ10454" s="6"/>
    </row>
    <row r="10455" spans="43:43" x14ac:dyDescent="0.25">
      <c r="AQ10455" s="6"/>
    </row>
    <row r="10456" spans="43:43" x14ac:dyDescent="0.25">
      <c r="AQ10456" s="6"/>
    </row>
    <row r="10457" spans="43:43" x14ac:dyDescent="0.25">
      <c r="AQ10457" s="6"/>
    </row>
    <row r="10458" spans="43:43" x14ac:dyDescent="0.25">
      <c r="AQ10458" s="6"/>
    </row>
    <row r="10459" spans="43:43" x14ac:dyDescent="0.25">
      <c r="AQ10459" s="6"/>
    </row>
    <row r="10460" spans="43:43" x14ac:dyDescent="0.25">
      <c r="AQ10460" s="6"/>
    </row>
    <row r="10461" spans="43:43" x14ac:dyDescent="0.25">
      <c r="AQ10461" s="6"/>
    </row>
    <row r="10462" spans="43:43" x14ac:dyDescent="0.25">
      <c r="AQ10462" s="6"/>
    </row>
    <row r="10463" spans="43:43" x14ac:dyDescent="0.25">
      <c r="AQ10463" s="6"/>
    </row>
    <row r="10464" spans="43:43" x14ac:dyDescent="0.25">
      <c r="AQ10464" s="6"/>
    </row>
    <row r="10465" spans="43:43" x14ac:dyDescent="0.25">
      <c r="AQ10465" s="6"/>
    </row>
    <row r="10466" spans="43:43" x14ac:dyDescent="0.25">
      <c r="AQ10466" s="6"/>
    </row>
    <row r="10467" spans="43:43" x14ac:dyDescent="0.25">
      <c r="AQ10467" s="6"/>
    </row>
    <row r="10468" spans="43:43" x14ac:dyDescent="0.25">
      <c r="AQ10468" s="6"/>
    </row>
    <row r="10469" spans="43:43" x14ac:dyDescent="0.25">
      <c r="AQ10469" s="6"/>
    </row>
    <row r="10470" spans="43:43" x14ac:dyDescent="0.25">
      <c r="AQ10470" s="6"/>
    </row>
    <row r="10471" spans="43:43" x14ac:dyDescent="0.25">
      <c r="AQ10471" s="6"/>
    </row>
    <row r="10472" spans="43:43" x14ac:dyDescent="0.25">
      <c r="AQ10472" s="6"/>
    </row>
    <row r="10473" spans="43:43" x14ac:dyDescent="0.25">
      <c r="AQ10473" s="6"/>
    </row>
    <row r="10474" spans="43:43" x14ac:dyDescent="0.25">
      <c r="AQ10474" s="6"/>
    </row>
    <row r="10475" spans="43:43" x14ac:dyDescent="0.25">
      <c r="AQ10475" s="6"/>
    </row>
    <row r="10476" spans="43:43" x14ac:dyDescent="0.25">
      <c r="AQ10476" s="6"/>
    </row>
    <row r="10477" spans="43:43" x14ac:dyDescent="0.25">
      <c r="AQ10477" s="6"/>
    </row>
    <row r="10478" spans="43:43" x14ac:dyDescent="0.25">
      <c r="AQ10478" s="6"/>
    </row>
    <row r="10479" spans="43:43" x14ac:dyDescent="0.25">
      <c r="AQ10479" s="6"/>
    </row>
    <row r="10480" spans="43:43" x14ac:dyDescent="0.25">
      <c r="AQ10480" s="6"/>
    </row>
    <row r="10481" spans="43:43" x14ac:dyDescent="0.25">
      <c r="AQ10481" s="6"/>
    </row>
    <row r="10482" spans="43:43" x14ac:dyDescent="0.25">
      <c r="AQ10482" s="6"/>
    </row>
    <row r="10483" spans="43:43" x14ac:dyDescent="0.25">
      <c r="AQ10483" s="6"/>
    </row>
    <row r="10484" spans="43:43" x14ac:dyDescent="0.25">
      <c r="AQ10484" s="6"/>
    </row>
    <row r="10485" spans="43:43" x14ac:dyDescent="0.25">
      <c r="AQ10485" s="6"/>
    </row>
    <row r="10486" spans="43:43" x14ac:dyDescent="0.25">
      <c r="AQ10486" s="6"/>
    </row>
    <row r="10487" spans="43:43" x14ac:dyDescent="0.25">
      <c r="AQ10487" s="6"/>
    </row>
    <row r="10488" spans="43:43" x14ac:dyDescent="0.25">
      <c r="AQ10488" s="6"/>
    </row>
    <row r="10489" spans="43:43" x14ac:dyDescent="0.25">
      <c r="AQ10489" s="6"/>
    </row>
    <row r="10490" spans="43:43" x14ac:dyDescent="0.25">
      <c r="AQ10490" s="6"/>
    </row>
    <row r="10491" spans="43:43" x14ac:dyDescent="0.25">
      <c r="AQ10491" s="6"/>
    </row>
    <row r="10492" spans="43:43" x14ac:dyDescent="0.25">
      <c r="AQ10492" s="6"/>
    </row>
    <row r="10493" spans="43:43" x14ac:dyDescent="0.25">
      <c r="AQ10493" s="6"/>
    </row>
    <row r="10494" spans="43:43" x14ac:dyDescent="0.25">
      <c r="AQ10494" s="6"/>
    </row>
    <row r="10495" spans="43:43" x14ac:dyDescent="0.25">
      <c r="AQ10495" s="6"/>
    </row>
    <row r="10496" spans="43:43" x14ac:dyDescent="0.25">
      <c r="AQ10496" s="6"/>
    </row>
    <row r="10497" spans="43:43" x14ac:dyDescent="0.25">
      <c r="AQ10497" s="6"/>
    </row>
    <row r="10498" spans="43:43" x14ac:dyDescent="0.25">
      <c r="AQ10498" s="6"/>
    </row>
    <row r="10499" spans="43:43" x14ac:dyDescent="0.25">
      <c r="AQ10499" s="6"/>
    </row>
    <row r="10500" spans="43:43" x14ac:dyDescent="0.25">
      <c r="AQ10500" s="6"/>
    </row>
    <row r="10501" spans="43:43" x14ac:dyDescent="0.25">
      <c r="AQ10501" s="6"/>
    </row>
    <row r="10502" spans="43:43" x14ac:dyDescent="0.25">
      <c r="AQ10502" s="6"/>
    </row>
    <row r="10503" spans="43:43" x14ac:dyDescent="0.25">
      <c r="AQ10503" s="6"/>
    </row>
    <row r="10504" spans="43:43" x14ac:dyDescent="0.25">
      <c r="AQ10504" s="6"/>
    </row>
    <row r="10505" spans="43:43" x14ac:dyDescent="0.25">
      <c r="AQ10505" s="6"/>
    </row>
    <row r="10506" spans="43:43" x14ac:dyDescent="0.25">
      <c r="AQ10506" s="6"/>
    </row>
    <row r="10507" spans="43:43" x14ac:dyDescent="0.25">
      <c r="AQ10507" s="6"/>
    </row>
    <row r="10508" spans="43:43" x14ac:dyDescent="0.25">
      <c r="AQ10508" s="6"/>
    </row>
    <row r="10509" spans="43:43" x14ac:dyDescent="0.25">
      <c r="AQ10509" s="6"/>
    </row>
    <row r="10510" spans="43:43" x14ac:dyDescent="0.25">
      <c r="AQ10510" s="6"/>
    </row>
    <row r="10511" spans="43:43" x14ac:dyDescent="0.25">
      <c r="AQ10511" s="6"/>
    </row>
    <row r="10512" spans="43:43" x14ac:dyDescent="0.25">
      <c r="AQ10512" s="6"/>
    </row>
    <row r="10513" spans="43:43" x14ac:dyDescent="0.25">
      <c r="AQ10513" s="6"/>
    </row>
    <row r="10514" spans="43:43" x14ac:dyDescent="0.25">
      <c r="AQ10514" s="6"/>
    </row>
    <row r="10515" spans="43:43" x14ac:dyDescent="0.25">
      <c r="AQ10515" s="6"/>
    </row>
    <row r="10516" spans="43:43" x14ac:dyDescent="0.25">
      <c r="AQ10516" s="6"/>
    </row>
    <row r="10517" spans="43:43" x14ac:dyDescent="0.25">
      <c r="AQ10517" s="6"/>
    </row>
    <row r="10518" spans="43:43" x14ac:dyDescent="0.25">
      <c r="AQ10518" s="6"/>
    </row>
    <row r="10519" spans="43:43" x14ac:dyDescent="0.25">
      <c r="AQ10519" s="6"/>
    </row>
    <row r="10520" spans="43:43" x14ac:dyDescent="0.25">
      <c r="AQ10520" s="6"/>
    </row>
    <row r="10521" spans="43:43" x14ac:dyDescent="0.25">
      <c r="AQ10521" s="6"/>
    </row>
    <row r="10522" spans="43:43" x14ac:dyDescent="0.25">
      <c r="AQ10522" s="6"/>
    </row>
    <row r="10523" spans="43:43" x14ac:dyDescent="0.25">
      <c r="AQ10523" s="6"/>
    </row>
    <row r="10524" spans="43:43" x14ac:dyDescent="0.25">
      <c r="AQ10524" s="6"/>
    </row>
    <row r="10525" spans="43:43" x14ac:dyDescent="0.25">
      <c r="AQ10525" s="6"/>
    </row>
    <row r="10526" spans="43:43" x14ac:dyDescent="0.25">
      <c r="AQ10526" s="6"/>
    </row>
    <row r="10527" spans="43:43" x14ac:dyDescent="0.25">
      <c r="AQ10527" s="6"/>
    </row>
    <row r="10528" spans="43:43" x14ac:dyDescent="0.25">
      <c r="AQ10528" s="6"/>
    </row>
    <row r="10529" spans="43:43" x14ac:dyDescent="0.25">
      <c r="AQ10529" s="6"/>
    </row>
    <row r="10530" spans="43:43" x14ac:dyDescent="0.25">
      <c r="AQ10530" s="6"/>
    </row>
    <row r="10531" spans="43:43" x14ac:dyDescent="0.25">
      <c r="AQ10531" s="6"/>
    </row>
    <row r="10532" spans="43:43" x14ac:dyDescent="0.25">
      <c r="AQ10532" s="6"/>
    </row>
    <row r="10533" spans="43:43" x14ac:dyDescent="0.25">
      <c r="AQ10533" s="6"/>
    </row>
    <row r="10534" spans="43:43" x14ac:dyDescent="0.25">
      <c r="AQ10534" s="6"/>
    </row>
    <row r="10535" spans="43:43" x14ac:dyDescent="0.25">
      <c r="AQ10535" s="6"/>
    </row>
    <row r="10536" spans="43:43" x14ac:dyDescent="0.25">
      <c r="AQ10536" s="6"/>
    </row>
    <row r="10537" spans="43:43" x14ac:dyDescent="0.25">
      <c r="AQ10537" s="6"/>
    </row>
    <row r="10538" spans="43:43" x14ac:dyDescent="0.25">
      <c r="AQ10538" s="6"/>
    </row>
    <row r="10539" spans="43:43" x14ac:dyDescent="0.25">
      <c r="AQ10539" s="6"/>
    </row>
    <row r="10540" spans="43:43" x14ac:dyDescent="0.25">
      <c r="AQ10540" s="6"/>
    </row>
    <row r="10541" spans="43:43" x14ac:dyDescent="0.25">
      <c r="AQ10541" s="6"/>
    </row>
    <row r="10542" spans="43:43" x14ac:dyDescent="0.25">
      <c r="AQ10542" s="6"/>
    </row>
    <row r="10543" spans="43:43" x14ac:dyDescent="0.25">
      <c r="AQ10543" s="6"/>
    </row>
    <row r="10544" spans="43:43" x14ac:dyDescent="0.25">
      <c r="AQ10544" s="6"/>
    </row>
    <row r="10545" spans="43:43" x14ac:dyDescent="0.25">
      <c r="AQ10545" s="6"/>
    </row>
    <row r="10546" spans="43:43" x14ac:dyDescent="0.25">
      <c r="AQ10546" s="6"/>
    </row>
    <row r="10547" spans="43:43" x14ac:dyDescent="0.25">
      <c r="AQ10547" s="6"/>
    </row>
    <row r="10548" spans="43:43" x14ac:dyDescent="0.25">
      <c r="AQ10548" s="6"/>
    </row>
    <row r="10549" spans="43:43" x14ac:dyDescent="0.25">
      <c r="AQ10549" s="6"/>
    </row>
    <row r="10550" spans="43:43" x14ac:dyDescent="0.25">
      <c r="AQ10550" s="6"/>
    </row>
    <row r="10551" spans="43:43" x14ac:dyDescent="0.25">
      <c r="AQ10551" s="6"/>
    </row>
    <row r="10552" spans="43:43" x14ac:dyDescent="0.25">
      <c r="AQ10552" s="6"/>
    </row>
    <row r="10553" spans="43:43" x14ac:dyDescent="0.25">
      <c r="AQ10553" s="6"/>
    </row>
    <row r="10554" spans="43:43" x14ac:dyDescent="0.25">
      <c r="AQ10554" s="6"/>
    </row>
    <row r="10555" spans="43:43" x14ac:dyDescent="0.25">
      <c r="AQ10555" s="6"/>
    </row>
    <row r="10556" spans="43:43" x14ac:dyDescent="0.25">
      <c r="AQ10556" s="6"/>
    </row>
    <row r="10557" spans="43:43" x14ac:dyDescent="0.25">
      <c r="AQ10557" s="6"/>
    </row>
    <row r="10558" spans="43:43" x14ac:dyDescent="0.25">
      <c r="AQ10558" s="6"/>
    </row>
    <row r="10559" spans="43:43" x14ac:dyDescent="0.25">
      <c r="AQ10559" s="6"/>
    </row>
    <row r="10560" spans="43:43" x14ac:dyDescent="0.25">
      <c r="AQ10560" s="6"/>
    </row>
    <row r="10561" spans="43:43" x14ac:dyDescent="0.25">
      <c r="AQ10561" s="6"/>
    </row>
    <row r="10562" spans="43:43" x14ac:dyDescent="0.25">
      <c r="AQ10562" s="6"/>
    </row>
    <row r="10563" spans="43:43" x14ac:dyDescent="0.25">
      <c r="AQ10563" s="6"/>
    </row>
    <row r="10564" spans="43:43" x14ac:dyDescent="0.25">
      <c r="AQ10564" s="6"/>
    </row>
    <row r="10565" spans="43:43" x14ac:dyDescent="0.25">
      <c r="AQ10565" s="6"/>
    </row>
    <row r="10566" spans="43:43" x14ac:dyDescent="0.25">
      <c r="AQ10566" s="6"/>
    </row>
    <row r="10567" spans="43:43" x14ac:dyDescent="0.25">
      <c r="AQ10567" s="6"/>
    </row>
    <row r="10568" spans="43:43" x14ac:dyDescent="0.25">
      <c r="AQ10568" s="6"/>
    </row>
    <row r="10569" spans="43:43" x14ac:dyDescent="0.25">
      <c r="AQ10569" s="6"/>
    </row>
    <row r="10570" spans="43:43" x14ac:dyDescent="0.25">
      <c r="AQ10570" s="6"/>
    </row>
    <row r="10571" spans="43:43" x14ac:dyDescent="0.25">
      <c r="AQ10571" s="6"/>
    </row>
    <row r="10572" spans="43:43" x14ac:dyDescent="0.25">
      <c r="AQ10572" s="6"/>
    </row>
    <row r="10573" spans="43:43" x14ac:dyDescent="0.25">
      <c r="AQ10573" s="6"/>
    </row>
    <row r="10574" spans="43:43" x14ac:dyDescent="0.25">
      <c r="AQ10574" s="6"/>
    </row>
    <row r="10575" spans="43:43" x14ac:dyDescent="0.25">
      <c r="AQ10575" s="6"/>
    </row>
    <row r="10576" spans="43:43" x14ac:dyDescent="0.25">
      <c r="AQ10576" s="6"/>
    </row>
    <row r="10577" spans="43:43" x14ac:dyDescent="0.25">
      <c r="AQ10577" s="6"/>
    </row>
    <row r="10578" spans="43:43" x14ac:dyDescent="0.25">
      <c r="AQ10578" s="6"/>
    </row>
    <row r="10579" spans="43:43" x14ac:dyDescent="0.25">
      <c r="AQ10579" s="6"/>
    </row>
    <row r="10580" spans="43:43" x14ac:dyDescent="0.25">
      <c r="AQ10580" s="6"/>
    </row>
    <row r="10581" spans="43:43" x14ac:dyDescent="0.25">
      <c r="AQ10581" s="6"/>
    </row>
    <row r="10582" spans="43:43" x14ac:dyDescent="0.25">
      <c r="AQ10582" s="6"/>
    </row>
    <row r="10583" spans="43:43" x14ac:dyDescent="0.25">
      <c r="AQ10583" s="6"/>
    </row>
    <row r="10584" spans="43:43" x14ac:dyDescent="0.25">
      <c r="AQ10584" s="6"/>
    </row>
    <row r="10585" spans="43:43" x14ac:dyDescent="0.25">
      <c r="AQ10585" s="6"/>
    </row>
    <row r="10586" spans="43:43" x14ac:dyDescent="0.25">
      <c r="AQ10586" s="6"/>
    </row>
    <row r="10587" spans="43:43" x14ac:dyDescent="0.25">
      <c r="AQ10587" s="6"/>
    </row>
    <row r="10588" spans="43:43" x14ac:dyDescent="0.25">
      <c r="AQ10588" s="6"/>
    </row>
    <row r="10589" spans="43:43" x14ac:dyDescent="0.25">
      <c r="AQ10589" s="6"/>
    </row>
    <row r="10590" spans="43:43" x14ac:dyDescent="0.25">
      <c r="AQ10590" s="6"/>
    </row>
    <row r="10591" spans="43:43" x14ac:dyDescent="0.25">
      <c r="AQ10591" s="6"/>
    </row>
    <row r="10592" spans="43:43" x14ac:dyDescent="0.25">
      <c r="AQ10592" s="6"/>
    </row>
    <row r="10593" spans="43:43" x14ac:dyDescent="0.25">
      <c r="AQ10593" s="6"/>
    </row>
    <row r="10594" spans="43:43" x14ac:dyDescent="0.25">
      <c r="AQ10594" s="6"/>
    </row>
    <row r="10595" spans="43:43" x14ac:dyDescent="0.25">
      <c r="AQ10595" s="6"/>
    </row>
    <row r="10596" spans="43:43" x14ac:dyDescent="0.25">
      <c r="AQ10596" s="6"/>
    </row>
    <row r="10597" spans="43:43" x14ac:dyDescent="0.25">
      <c r="AQ10597" s="6"/>
    </row>
    <row r="10598" spans="43:43" x14ac:dyDescent="0.25">
      <c r="AQ10598" s="6"/>
    </row>
    <row r="10599" spans="43:43" x14ac:dyDescent="0.25">
      <c r="AQ10599" s="6"/>
    </row>
    <row r="10600" spans="43:43" x14ac:dyDescent="0.25">
      <c r="AQ10600" s="6"/>
    </row>
    <row r="10601" spans="43:43" x14ac:dyDescent="0.25">
      <c r="AQ10601" s="6"/>
    </row>
    <row r="10602" spans="43:43" x14ac:dyDescent="0.25">
      <c r="AQ10602" s="6"/>
    </row>
    <row r="10603" spans="43:43" x14ac:dyDescent="0.25">
      <c r="AQ10603" s="6"/>
    </row>
    <row r="10604" spans="43:43" x14ac:dyDescent="0.25">
      <c r="AQ10604" s="6"/>
    </row>
    <row r="10605" spans="43:43" x14ac:dyDescent="0.25">
      <c r="AQ10605" s="6"/>
    </row>
    <row r="10606" spans="43:43" x14ac:dyDescent="0.25">
      <c r="AQ10606" s="6"/>
    </row>
    <row r="10607" spans="43:43" x14ac:dyDescent="0.25">
      <c r="AQ10607" s="6"/>
    </row>
    <row r="10608" spans="43:43" x14ac:dyDescent="0.25">
      <c r="AQ10608" s="6"/>
    </row>
    <row r="10609" spans="43:43" x14ac:dyDescent="0.25">
      <c r="AQ10609" s="6"/>
    </row>
    <row r="10610" spans="43:43" x14ac:dyDescent="0.25">
      <c r="AQ10610" s="6"/>
    </row>
    <row r="10611" spans="43:43" x14ac:dyDescent="0.25">
      <c r="AQ10611" s="6"/>
    </row>
    <row r="10612" spans="43:43" x14ac:dyDescent="0.25">
      <c r="AQ10612" s="6"/>
    </row>
    <row r="10613" spans="43:43" x14ac:dyDescent="0.25">
      <c r="AQ10613" s="6"/>
    </row>
    <row r="10614" spans="43:43" x14ac:dyDescent="0.25">
      <c r="AQ10614" s="6"/>
    </row>
    <row r="10615" spans="43:43" x14ac:dyDescent="0.25">
      <c r="AQ10615" s="6"/>
    </row>
    <row r="10616" spans="43:43" x14ac:dyDescent="0.25">
      <c r="AQ10616" s="6"/>
    </row>
    <row r="10617" spans="43:43" x14ac:dyDescent="0.25">
      <c r="AQ10617" s="6"/>
    </row>
    <row r="10618" spans="43:43" x14ac:dyDescent="0.25">
      <c r="AQ10618" s="6"/>
    </row>
    <row r="10619" spans="43:43" x14ac:dyDescent="0.25">
      <c r="AQ10619" s="6"/>
    </row>
    <row r="10620" spans="43:43" x14ac:dyDescent="0.25">
      <c r="AQ10620" s="6"/>
    </row>
    <row r="10621" spans="43:43" x14ac:dyDescent="0.25">
      <c r="AQ10621" s="6"/>
    </row>
    <row r="10622" spans="43:43" x14ac:dyDescent="0.25">
      <c r="AQ10622" s="6"/>
    </row>
    <row r="10623" spans="43:43" x14ac:dyDescent="0.25">
      <c r="AQ10623" s="6"/>
    </row>
    <row r="10624" spans="43:43" x14ac:dyDescent="0.25">
      <c r="AQ10624" s="6"/>
    </row>
    <row r="10625" spans="43:43" x14ac:dyDescent="0.25">
      <c r="AQ10625" s="6"/>
    </row>
    <row r="10626" spans="43:43" x14ac:dyDescent="0.25">
      <c r="AQ10626" s="6"/>
    </row>
    <row r="10627" spans="43:43" x14ac:dyDescent="0.25">
      <c r="AQ10627" s="6"/>
    </row>
    <row r="10628" spans="43:43" x14ac:dyDescent="0.25">
      <c r="AQ10628" s="6"/>
    </row>
    <row r="10629" spans="43:43" x14ac:dyDescent="0.25">
      <c r="AQ10629" s="6"/>
    </row>
    <row r="10630" spans="43:43" x14ac:dyDescent="0.25">
      <c r="AQ10630" s="6"/>
    </row>
    <row r="10631" spans="43:43" x14ac:dyDescent="0.25">
      <c r="AQ10631" s="6"/>
    </row>
    <row r="10632" spans="43:43" x14ac:dyDescent="0.25">
      <c r="AQ10632" s="6"/>
    </row>
    <row r="10633" spans="43:43" x14ac:dyDescent="0.25">
      <c r="AQ10633" s="6"/>
    </row>
    <row r="10634" spans="43:43" x14ac:dyDescent="0.25">
      <c r="AQ10634" s="6"/>
    </row>
    <row r="10635" spans="43:43" x14ac:dyDescent="0.25">
      <c r="AQ10635" s="6"/>
    </row>
    <row r="10636" spans="43:43" x14ac:dyDescent="0.25">
      <c r="AQ10636" s="6"/>
    </row>
    <row r="10637" spans="43:43" x14ac:dyDescent="0.25">
      <c r="AQ10637" s="6"/>
    </row>
    <row r="10638" spans="43:43" x14ac:dyDescent="0.25">
      <c r="AQ10638" s="6"/>
    </row>
    <row r="10639" spans="43:43" x14ac:dyDescent="0.25">
      <c r="AQ10639" s="6"/>
    </row>
    <row r="10640" spans="43:43" x14ac:dyDescent="0.25">
      <c r="AQ10640" s="6"/>
    </row>
    <row r="10641" spans="43:43" x14ac:dyDescent="0.25">
      <c r="AQ10641" s="6"/>
    </row>
    <row r="10642" spans="43:43" x14ac:dyDescent="0.25">
      <c r="AQ10642" s="6"/>
    </row>
    <row r="10643" spans="43:43" x14ac:dyDescent="0.25">
      <c r="AQ10643" s="6"/>
    </row>
    <row r="10644" spans="43:43" x14ac:dyDescent="0.25">
      <c r="AQ10644" s="6"/>
    </row>
    <row r="10645" spans="43:43" x14ac:dyDescent="0.25">
      <c r="AQ10645" s="6"/>
    </row>
    <row r="10646" spans="43:43" x14ac:dyDescent="0.25">
      <c r="AQ10646" s="6"/>
    </row>
    <row r="10647" spans="43:43" x14ac:dyDescent="0.25">
      <c r="AQ10647" s="6"/>
    </row>
    <row r="10648" spans="43:43" x14ac:dyDescent="0.25">
      <c r="AQ10648" s="6"/>
    </row>
    <row r="10649" spans="43:43" x14ac:dyDescent="0.25">
      <c r="AQ10649" s="6"/>
    </row>
    <row r="10650" spans="43:43" x14ac:dyDescent="0.25">
      <c r="AQ10650" s="6"/>
    </row>
    <row r="10651" spans="43:43" x14ac:dyDescent="0.25">
      <c r="AQ10651" s="6"/>
    </row>
    <row r="10652" spans="43:43" x14ac:dyDescent="0.25">
      <c r="AQ10652" s="6"/>
    </row>
    <row r="10653" spans="43:43" x14ac:dyDescent="0.25">
      <c r="AQ10653" s="6"/>
    </row>
    <row r="10654" spans="43:43" x14ac:dyDescent="0.25">
      <c r="AQ10654" s="6"/>
    </row>
    <row r="10655" spans="43:43" x14ac:dyDescent="0.25">
      <c r="AQ10655" s="6"/>
    </row>
    <row r="10656" spans="43:43" x14ac:dyDescent="0.25">
      <c r="AQ10656" s="6"/>
    </row>
    <row r="10657" spans="43:43" x14ac:dyDescent="0.25">
      <c r="AQ10657" s="6"/>
    </row>
    <row r="10658" spans="43:43" x14ac:dyDescent="0.25">
      <c r="AQ10658" s="6"/>
    </row>
    <row r="10659" spans="43:43" x14ac:dyDescent="0.25">
      <c r="AQ10659" s="6"/>
    </row>
    <row r="10660" spans="43:43" x14ac:dyDescent="0.25">
      <c r="AQ10660" s="6"/>
    </row>
    <row r="10661" spans="43:43" x14ac:dyDescent="0.25">
      <c r="AQ10661" s="6"/>
    </row>
    <row r="10662" spans="43:43" x14ac:dyDescent="0.25">
      <c r="AQ10662" s="6"/>
    </row>
    <row r="10663" spans="43:43" x14ac:dyDescent="0.25">
      <c r="AQ10663" s="6"/>
    </row>
    <row r="10664" spans="43:43" x14ac:dyDescent="0.25">
      <c r="AQ10664" s="6"/>
    </row>
    <row r="10665" spans="43:43" x14ac:dyDescent="0.25">
      <c r="AQ10665" s="6"/>
    </row>
    <row r="10666" spans="43:43" x14ac:dyDescent="0.25">
      <c r="AQ10666" s="6"/>
    </row>
    <row r="10667" spans="43:43" x14ac:dyDescent="0.25">
      <c r="AQ10667" s="6"/>
    </row>
    <row r="10668" spans="43:43" x14ac:dyDescent="0.25">
      <c r="AQ10668" s="6"/>
    </row>
    <row r="10669" spans="43:43" x14ac:dyDescent="0.25">
      <c r="AQ10669" s="6"/>
    </row>
    <row r="10670" spans="43:43" x14ac:dyDescent="0.25">
      <c r="AQ10670" s="6"/>
    </row>
    <row r="10671" spans="43:43" x14ac:dyDescent="0.25">
      <c r="AQ10671" s="6"/>
    </row>
    <row r="10672" spans="43:43" x14ac:dyDescent="0.25">
      <c r="AQ10672" s="6"/>
    </row>
    <row r="10673" spans="43:43" x14ac:dyDescent="0.25">
      <c r="AQ10673" s="6"/>
    </row>
    <row r="10674" spans="43:43" x14ac:dyDescent="0.25">
      <c r="AQ10674" s="6"/>
    </row>
    <row r="10675" spans="43:43" x14ac:dyDescent="0.25">
      <c r="AQ10675" s="6"/>
    </row>
    <row r="10676" spans="43:43" x14ac:dyDescent="0.25">
      <c r="AQ10676" s="6"/>
    </row>
    <row r="10677" spans="43:43" x14ac:dyDescent="0.25">
      <c r="AQ10677" s="6"/>
    </row>
    <row r="10678" spans="43:43" x14ac:dyDescent="0.25">
      <c r="AQ10678" s="6"/>
    </row>
    <row r="10679" spans="43:43" x14ac:dyDescent="0.25">
      <c r="AQ10679" s="6"/>
    </row>
    <row r="10680" spans="43:43" x14ac:dyDescent="0.25">
      <c r="AQ10680" s="6"/>
    </row>
    <row r="10681" spans="43:43" x14ac:dyDescent="0.25">
      <c r="AQ10681" s="6"/>
    </row>
    <row r="10682" spans="43:43" x14ac:dyDescent="0.25">
      <c r="AQ10682" s="6"/>
    </row>
    <row r="10683" spans="43:43" x14ac:dyDescent="0.25">
      <c r="AQ10683" s="6"/>
    </row>
    <row r="10684" spans="43:43" x14ac:dyDescent="0.25">
      <c r="AQ10684" s="6"/>
    </row>
    <row r="10685" spans="43:43" x14ac:dyDescent="0.25">
      <c r="AQ10685" s="6"/>
    </row>
    <row r="10686" spans="43:43" x14ac:dyDescent="0.25">
      <c r="AQ10686" s="6"/>
    </row>
    <row r="10687" spans="43:43" x14ac:dyDescent="0.25">
      <c r="AQ10687" s="6"/>
    </row>
    <row r="10688" spans="43:43" x14ac:dyDescent="0.25">
      <c r="AQ10688" s="6"/>
    </row>
    <row r="10689" spans="43:43" x14ac:dyDescent="0.25">
      <c r="AQ10689" s="6"/>
    </row>
    <row r="10690" spans="43:43" x14ac:dyDescent="0.25">
      <c r="AQ10690" s="6"/>
    </row>
    <row r="10691" spans="43:43" x14ac:dyDescent="0.25">
      <c r="AQ10691" s="6"/>
    </row>
    <row r="10692" spans="43:43" x14ac:dyDescent="0.25">
      <c r="AQ10692" s="6"/>
    </row>
    <row r="10693" spans="43:43" x14ac:dyDescent="0.25">
      <c r="AQ10693" s="6"/>
    </row>
    <row r="10694" spans="43:43" x14ac:dyDescent="0.25">
      <c r="AQ10694" s="6"/>
    </row>
    <row r="10695" spans="43:43" x14ac:dyDescent="0.25">
      <c r="AQ10695" s="6"/>
    </row>
    <row r="10696" spans="43:43" x14ac:dyDescent="0.25">
      <c r="AQ10696" s="6"/>
    </row>
    <row r="10697" spans="43:43" x14ac:dyDescent="0.25">
      <c r="AQ10697" s="6"/>
    </row>
    <row r="10698" spans="43:43" x14ac:dyDescent="0.25">
      <c r="AQ10698" s="6"/>
    </row>
    <row r="10699" spans="43:43" x14ac:dyDescent="0.25">
      <c r="AQ10699" s="6"/>
    </row>
    <row r="10700" spans="43:43" x14ac:dyDescent="0.25">
      <c r="AQ10700" s="6"/>
    </row>
    <row r="10701" spans="43:43" x14ac:dyDescent="0.25">
      <c r="AQ10701" s="6"/>
    </row>
    <row r="10702" spans="43:43" x14ac:dyDescent="0.25">
      <c r="AQ10702" s="6"/>
    </row>
    <row r="10703" spans="43:43" x14ac:dyDescent="0.25">
      <c r="AQ10703" s="6"/>
    </row>
    <row r="10704" spans="43:43" x14ac:dyDescent="0.25">
      <c r="AQ10704" s="6"/>
    </row>
    <row r="10705" spans="43:43" x14ac:dyDescent="0.25">
      <c r="AQ10705" s="6"/>
    </row>
    <row r="10706" spans="43:43" x14ac:dyDescent="0.25">
      <c r="AQ10706" s="6"/>
    </row>
    <row r="10707" spans="43:43" x14ac:dyDescent="0.25">
      <c r="AQ10707" s="6"/>
    </row>
    <row r="10708" spans="43:43" x14ac:dyDescent="0.25">
      <c r="AQ10708" s="6"/>
    </row>
    <row r="10709" spans="43:43" x14ac:dyDescent="0.25">
      <c r="AQ10709" s="6"/>
    </row>
    <row r="10710" spans="43:43" x14ac:dyDescent="0.25">
      <c r="AQ10710" s="6"/>
    </row>
    <row r="10711" spans="43:43" x14ac:dyDescent="0.25">
      <c r="AQ10711" s="6"/>
    </row>
    <row r="10712" spans="43:43" x14ac:dyDescent="0.25">
      <c r="AQ10712" s="6"/>
    </row>
    <row r="10713" spans="43:43" x14ac:dyDescent="0.25">
      <c r="AQ10713" s="6"/>
    </row>
    <row r="10714" spans="43:43" x14ac:dyDescent="0.25">
      <c r="AQ10714" s="6"/>
    </row>
    <row r="10715" spans="43:43" x14ac:dyDescent="0.25">
      <c r="AQ10715" s="6"/>
    </row>
    <row r="10716" spans="43:43" x14ac:dyDescent="0.25">
      <c r="AQ10716" s="6"/>
    </row>
    <row r="10717" spans="43:43" x14ac:dyDescent="0.25">
      <c r="AQ10717" s="6"/>
    </row>
    <row r="10718" spans="43:43" x14ac:dyDescent="0.25">
      <c r="AQ10718" s="6"/>
    </row>
    <row r="10719" spans="43:43" x14ac:dyDescent="0.25">
      <c r="AQ10719" s="6"/>
    </row>
    <row r="10720" spans="43:43" x14ac:dyDescent="0.25">
      <c r="AQ10720" s="6"/>
    </row>
    <row r="10721" spans="43:43" x14ac:dyDescent="0.25">
      <c r="AQ10721" s="6"/>
    </row>
    <row r="10722" spans="43:43" x14ac:dyDescent="0.25">
      <c r="AQ10722" s="6"/>
    </row>
    <row r="10723" spans="43:43" x14ac:dyDescent="0.25">
      <c r="AQ10723" s="6"/>
    </row>
    <row r="10724" spans="43:43" x14ac:dyDescent="0.25">
      <c r="AQ10724" s="6"/>
    </row>
    <row r="10725" spans="43:43" x14ac:dyDescent="0.25">
      <c r="AQ10725" s="6"/>
    </row>
    <row r="10726" spans="43:43" x14ac:dyDescent="0.25">
      <c r="AQ10726" s="6"/>
    </row>
    <row r="10727" spans="43:43" x14ac:dyDescent="0.25">
      <c r="AQ10727" s="6"/>
    </row>
    <row r="10728" spans="43:43" x14ac:dyDescent="0.25">
      <c r="AQ10728" s="6"/>
    </row>
    <row r="10729" spans="43:43" x14ac:dyDescent="0.25">
      <c r="AQ10729" s="6"/>
    </row>
    <row r="10730" spans="43:43" x14ac:dyDescent="0.25">
      <c r="AQ10730" s="6"/>
    </row>
    <row r="10731" spans="43:43" x14ac:dyDescent="0.25">
      <c r="AQ10731" s="6"/>
    </row>
    <row r="10732" spans="43:43" x14ac:dyDescent="0.25">
      <c r="AQ10732" s="6"/>
    </row>
    <row r="10733" spans="43:43" x14ac:dyDescent="0.25">
      <c r="AQ10733" s="6"/>
    </row>
    <row r="10734" spans="43:43" x14ac:dyDescent="0.25">
      <c r="AQ10734" s="6"/>
    </row>
    <row r="10735" spans="43:43" x14ac:dyDescent="0.25">
      <c r="AQ10735" s="6"/>
    </row>
    <row r="10736" spans="43:43" x14ac:dyDescent="0.25">
      <c r="AQ10736" s="6"/>
    </row>
    <row r="10737" spans="43:43" x14ac:dyDescent="0.25">
      <c r="AQ10737" s="6"/>
    </row>
    <row r="10738" spans="43:43" x14ac:dyDescent="0.25">
      <c r="AQ10738" s="6"/>
    </row>
    <row r="10739" spans="43:43" x14ac:dyDescent="0.25">
      <c r="AQ10739" s="6"/>
    </row>
    <row r="10740" spans="43:43" x14ac:dyDescent="0.25">
      <c r="AQ10740" s="6"/>
    </row>
    <row r="10741" spans="43:43" x14ac:dyDescent="0.25">
      <c r="AQ10741" s="6"/>
    </row>
    <row r="10742" spans="43:43" x14ac:dyDescent="0.25">
      <c r="AQ10742" s="6"/>
    </row>
    <row r="10743" spans="43:43" x14ac:dyDescent="0.25">
      <c r="AQ10743" s="6"/>
    </row>
    <row r="10744" spans="43:43" x14ac:dyDescent="0.25">
      <c r="AQ10744" s="6"/>
    </row>
    <row r="10745" spans="43:43" x14ac:dyDescent="0.25">
      <c r="AQ10745" s="6"/>
    </row>
    <row r="10746" spans="43:43" x14ac:dyDescent="0.25">
      <c r="AQ10746" s="6"/>
    </row>
    <row r="10747" spans="43:43" x14ac:dyDescent="0.25">
      <c r="AQ10747" s="6"/>
    </row>
    <row r="10748" spans="43:43" x14ac:dyDescent="0.25">
      <c r="AQ10748" s="6"/>
    </row>
    <row r="10749" spans="43:43" x14ac:dyDescent="0.25">
      <c r="AQ10749" s="6"/>
    </row>
    <row r="10750" spans="43:43" x14ac:dyDescent="0.25">
      <c r="AQ10750" s="6"/>
    </row>
    <row r="10751" spans="43:43" x14ac:dyDescent="0.25">
      <c r="AQ10751" s="6"/>
    </row>
    <row r="10752" spans="43:43" x14ac:dyDescent="0.25">
      <c r="AQ10752" s="6"/>
    </row>
    <row r="10753" spans="43:43" x14ac:dyDescent="0.25">
      <c r="AQ10753" s="6"/>
    </row>
    <row r="10754" spans="43:43" x14ac:dyDescent="0.25">
      <c r="AQ10754" s="6"/>
    </row>
    <row r="10755" spans="43:43" x14ac:dyDescent="0.25">
      <c r="AQ10755" s="6"/>
    </row>
    <row r="10756" spans="43:43" x14ac:dyDescent="0.25">
      <c r="AQ10756" s="6"/>
    </row>
    <row r="10757" spans="43:43" x14ac:dyDescent="0.25">
      <c r="AQ10757" s="6"/>
    </row>
    <row r="10758" spans="43:43" x14ac:dyDescent="0.25">
      <c r="AQ10758" s="6"/>
    </row>
    <row r="10759" spans="43:43" x14ac:dyDescent="0.25">
      <c r="AQ10759" s="6"/>
    </row>
    <row r="10760" spans="43:43" x14ac:dyDescent="0.25">
      <c r="AQ10760" s="6"/>
    </row>
    <row r="10761" spans="43:43" x14ac:dyDescent="0.25">
      <c r="AQ10761" s="6"/>
    </row>
    <row r="10762" spans="43:43" x14ac:dyDescent="0.25">
      <c r="AQ10762" s="6"/>
    </row>
    <row r="10763" spans="43:43" x14ac:dyDescent="0.25">
      <c r="AQ10763" s="6"/>
    </row>
    <row r="10764" spans="43:43" x14ac:dyDescent="0.25">
      <c r="AQ10764" s="6"/>
    </row>
    <row r="10765" spans="43:43" x14ac:dyDescent="0.25">
      <c r="AQ10765" s="6"/>
    </row>
    <row r="10766" spans="43:43" x14ac:dyDescent="0.25">
      <c r="AQ10766" s="6"/>
    </row>
    <row r="10767" spans="43:43" x14ac:dyDescent="0.25">
      <c r="AQ10767" s="6"/>
    </row>
    <row r="10768" spans="43:43" x14ac:dyDescent="0.25">
      <c r="AQ10768" s="6"/>
    </row>
    <row r="10769" spans="43:43" x14ac:dyDescent="0.25">
      <c r="AQ10769" s="6"/>
    </row>
    <row r="10770" spans="43:43" x14ac:dyDescent="0.25">
      <c r="AQ10770" s="6"/>
    </row>
    <row r="10771" spans="43:43" x14ac:dyDescent="0.25">
      <c r="AQ10771" s="6"/>
    </row>
    <row r="10772" spans="43:43" x14ac:dyDescent="0.25">
      <c r="AQ10772" s="6"/>
    </row>
    <row r="10773" spans="43:43" x14ac:dyDescent="0.25">
      <c r="AQ10773" s="6"/>
    </row>
    <row r="10774" spans="43:43" x14ac:dyDescent="0.25">
      <c r="AQ10774" s="6"/>
    </row>
    <row r="10775" spans="43:43" x14ac:dyDescent="0.25">
      <c r="AQ10775" s="6"/>
    </row>
    <row r="10776" spans="43:43" x14ac:dyDescent="0.25">
      <c r="AQ10776" s="6"/>
    </row>
    <row r="10777" spans="43:43" x14ac:dyDescent="0.25">
      <c r="AQ10777" s="6"/>
    </row>
    <row r="10778" spans="43:43" x14ac:dyDescent="0.25">
      <c r="AQ10778" s="6"/>
    </row>
    <row r="10779" spans="43:43" x14ac:dyDescent="0.25">
      <c r="AQ10779" s="6"/>
    </row>
    <row r="10780" spans="43:43" x14ac:dyDescent="0.25">
      <c r="AQ10780" s="6"/>
    </row>
    <row r="10781" spans="43:43" x14ac:dyDescent="0.25">
      <c r="AQ10781" s="6"/>
    </row>
    <row r="10782" spans="43:43" x14ac:dyDescent="0.25">
      <c r="AQ10782" s="6"/>
    </row>
    <row r="10783" spans="43:43" x14ac:dyDescent="0.25">
      <c r="AQ10783" s="6"/>
    </row>
    <row r="10784" spans="43:43" x14ac:dyDescent="0.25">
      <c r="AQ10784" s="6"/>
    </row>
    <row r="10785" spans="43:43" x14ac:dyDescent="0.25">
      <c r="AQ10785" s="6"/>
    </row>
    <row r="10786" spans="43:43" x14ac:dyDescent="0.25">
      <c r="AQ10786" s="6"/>
    </row>
    <row r="10787" spans="43:43" x14ac:dyDescent="0.25">
      <c r="AQ10787" s="6"/>
    </row>
    <row r="10788" spans="43:43" x14ac:dyDescent="0.25">
      <c r="AQ10788" s="6"/>
    </row>
    <row r="10789" spans="43:43" x14ac:dyDescent="0.25">
      <c r="AQ10789" s="6"/>
    </row>
    <row r="10790" spans="43:43" x14ac:dyDescent="0.25">
      <c r="AQ10790" s="6"/>
    </row>
    <row r="10791" spans="43:43" x14ac:dyDescent="0.25">
      <c r="AQ10791" s="6"/>
    </row>
    <row r="10792" spans="43:43" x14ac:dyDescent="0.25">
      <c r="AQ10792" s="6"/>
    </row>
    <row r="10793" spans="43:43" x14ac:dyDescent="0.25">
      <c r="AQ10793" s="6"/>
    </row>
    <row r="10794" spans="43:43" x14ac:dyDescent="0.25">
      <c r="AQ10794" s="6"/>
    </row>
    <row r="10795" spans="43:43" x14ac:dyDescent="0.25">
      <c r="AQ10795" s="6"/>
    </row>
    <row r="10796" spans="43:43" x14ac:dyDescent="0.25">
      <c r="AQ10796" s="6"/>
    </row>
    <row r="10797" spans="43:43" x14ac:dyDescent="0.25">
      <c r="AQ10797" s="6"/>
    </row>
    <row r="10798" spans="43:43" x14ac:dyDescent="0.25">
      <c r="AQ10798" s="6"/>
    </row>
    <row r="10799" spans="43:43" x14ac:dyDescent="0.25">
      <c r="AQ10799" s="6"/>
    </row>
    <row r="10800" spans="43:43" x14ac:dyDescent="0.25">
      <c r="AQ10800" s="6"/>
    </row>
    <row r="10801" spans="43:43" x14ac:dyDescent="0.25">
      <c r="AQ10801" s="6"/>
    </row>
    <row r="10802" spans="43:43" x14ac:dyDescent="0.25">
      <c r="AQ10802" s="6"/>
    </row>
    <row r="10803" spans="43:43" x14ac:dyDescent="0.25">
      <c r="AQ10803" s="6"/>
    </row>
    <row r="10804" spans="43:43" x14ac:dyDescent="0.25">
      <c r="AQ10804" s="6"/>
    </row>
    <row r="10805" spans="43:43" x14ac:dyDescent="0.25">
      <c r="AQ10805" s="6"/>
    </row>
    <row r="10806" spans="43:43" x14ac:dyDescent="0.25">
      <c r="AQ10806" s="6"/>
    </row>
    <row r="10807" spans="43:43" x14ac:dyDescent="0.25">
      <c r="AQ10807" s="6"/>
    </row>
    <row r="10808" spans="43:43" x14ac:dyDescent="0.25">
      <c r="AQ10808" s="6"/>
    </row>
    <row r="10809" spans="43:43" x14ac:dyDescent="0.25">
      <c r="AQ10809" s="6"/>
    </row>
    <row r="10810" spans="43:43" x14ac:dyDescent="0.25">
      <c r="AQ10810" s="6"/>
    </row>
    <row r="10811" spans="43:43" x14ac:dyDescent="0.25">
      <c r="AQ10811" s="6"/>
    </row>
    <row r="10812" spans="43:43" x14ac:dyDescent="0.25">
      <c r="AQ10812" s="6"/>
    </row>
    <row r="10813" spans="43:43" x14ac:dyDescent="0.25">
      <c r="AQ10813" s="6"/>
    </row>
    <row r="10814" spans="43:43" x14ac:dyDescent="0.25">
      <c r="AQ10814" s="6"/>
    </row>
    <row r="10815" spans="43:43" x14ac:dyDescent="0.25">
      <c r="AQ10815" s="6"/>
    </row>
    <row r="10816" spans="43:43" x14ac:dyDescent="0.25">
      <c r="AQ10816" s="6"/>
    </row>
    <row r="10817" spans="43:43" x14ac:dyDescent="0.25">
      <c r="AQ10817" s="6"/>
    </row>
    <row r="10818" spans="43:43" x14ac:dyDescent="0.25">
      <c r="AQ10818" s="6"/>
    </row>
    <row r="10819" spans="43:43" x14ac:dyDescent="0.25">
      <c r="AQ10819" s="6"/>
    </row>
    <row r="10820" spans="43:43" x14ac:dyDescent="0.25">
      <c r="AQ10820" s="6"/>
    </row>
    <row r="10821" spans="43:43" x14ac:dyDescent="0.25">
      <c r="AQ10821" s="6"/>
    </row>
    <row r="10822" spans="43:43" x14ac:dyDescent="0.25">
      <c r="AQ10822" s="6"/>
    </row>
    <row r="10823" spans="43:43" x14ac:dyDescent="0.25">
      <c r="AQ10823" s="6"/>
    </row>
    <row r="10824" spans="43:43" x14ac:dyDescent="0.25">
      <c r="AQ10824" s="6"/>
    </row>
    <row r="10825" spans="43:43" x14ac:dyDescent="0.25">
      <c r="AQ10825" s="6"/>
    </row>
    <row r="10826" spans="43:43" x14ac:dyDescent="0.25">
      <c r="AQ10826" s="6"/>
    </row>
    <row r="10827" spans="43:43" x14ac:dyDescent="0.25">
      <c r="AQ10827" s="6"/>
    </row>
    <row r="10828" spans="43:43" x14ac:dyDescent="0.25">
      <c r="AQ10828" s="6"/>
    </row>
    <row r="10829" spans="43:43" x14ac:dyDescent="0.25">
      <c r="AQ10829" s="6"/>
    </row>
    <row r="10830" spans="43:43" x14ac:dyDescent="0.25">
      <c r="AQ10830" s="6"/>
    </row>
    <row r="10831" spans="43:43" x14ac:dyDescent="0.25">
      <c r="AQ10831" s="6"/>
    </row>
    <row r="10832" spans="43:43" x14ac:dyDescent="0.25">
      <c r="AQ10832" s="6"/>
    </row>
    <row r="10833" spans="43:43" x14ac:dyDescent="0.25">
      <c r="AQ10833" s="6"/>
    </row>
    <row r="10834" spans="43:43" x14ac:dyDescent="0.25">
      <c r="AQ10834" s="6"/>
    </row>
    <row r="10835" spans="43:43" x14ac:dyDescent="0.25">
      <c r="AQ10835" s="6"/>
    </row>
    <row r="10836" spans="43:43" x14ac:dyDescent="0.25">
      <c r="AQ10836" s="6"/>
    </row>
    <row r="10837" spans="43:43" x14ac:dyDescent="0.25">
      <c r="AQ10837" s="6"/>
    </row>
    <row r="10838" spans="43:43" x14ac:dyDescent="0.25">
      <c r="AQ10838" s="6"/>
    </row>
    <row r="10839" spans="43:43" x14ac:dyDescent="0.25">
      <c r="AQ10839" s="6"/>
    </row>
    <row r="10840" spans="43:43" x14ac:dyDescent="0.25">
      <c r="AQ10840" s="6"/>
    </row>
    <row r="10841" spans="43:43" x14ac:dyDescent="0.25">
      <c r="AQ10841" s="6"/>
    </row>
    <row r="10842" spans="43:43" x14ac:dyDescent="0.25">
      <c r="AQ10842" s="6"/>
    </row>
    <row r="10843" spans="43:43" x14ac:dyDescent="0.25">
      <c r="AQ10843" s="6"/>
    </row>
    <row r="10844" spans="43:43" x14ac:dyDescent="0.25">
      <c r="AQ10844" s="6"/>
    </row>
    <row r="10845" spans="43:43" x14ac:dyDescent="0.25">
      <c r="AQ10845" s="6"/>
    </row>
    <row r="10846" spans="43:43" x14ac:dyDescent="0.25">
      <c r="AQ10846" s="6"/>
    </row>
    <row r="10847" spans="43:43" x14ac:dyDescent="0.25">
      <c r="AQ10847" s="6"/>
    </row>
    <row r="10848" spans="43:43" x14ac:dyDescent="0.25">
      <c r="AQ10848" s="6"/>
    </row>
    <row r="10849" spans="43:43" x14ac:dyDescent="0.25">
      <c r="AQ10849" s="6"/>
    </row>
    <row r="10850" spans="43:43" x14ac:dyDescent="0.25">
      <c r="AQ10850" s="6"/>
    </row>
    <row r="10851" spans="43:43" x14ac:dyDescent="0.25">
      <c r="AQ10851" s="6"/>
    </row>
    <row r="10852" spans="43:43" x14ac:dyDescent="0.25">
      <c r="AQ10852" s="6"/>
    </row>
    <row r="10853" spans="43:43" x14ac:dyDescent="0.25">
      <c r="AQ10853" s="6"/>
    </row>
    <row r="10854" spans="43:43" x14ac:dyDescent="0.25">
      <c r="AQ10854" s="6"/>
    </row>
    <row r="10855" spans="43:43" x14ac:dyDescent="0.25">
      <c r="AQ10855" s="6"/>
    </row>
    <row r="10856" spans="43:43" x14ac:dyDescent="0.25">
      <c r="AQ10856" s="6"/>
    </row>
    <row r="10857" spans="43:43" x14ac:dyDescent="0.25">
      <c r="AQ10857" s="6"/>
    </row>
    <row r="10858" spans="43:43" x14ac:dyDescent="0.25">
      <c r="AQ10858" s="6"/>
    </row>
    <row r="10859" spans="43:43" x14ac:dyDescent="0.25">
      <c r="AQ10859" s="6"/>
    </row>
    <row r="10860" spans="43:43" x14ac:dyDescent="0.25">
      <c r="AQ10860" s="6"/>
    </row>
    <row r="10861" spans="43:43" x14ac:dyDescent="0.25">
      <c r="AQ10861" s="6"/>
    </row>
    <row r="10862" spans="43:43" x14ac:dyDescent="0.25">
      <c r="AQ10862" s="6"/>
    </row>
    <row r="10863" spans="43:43" x14ac:dyDescent="0.25">
      <c r="AQ10863" s="6"/>
    </row>
    <row r="10864" spans="43:43" x14ac:dyDescent="0.25">
      <c r="AQ10864" s="6"/>
    </row>
    <row r="10865" spans="43:43" x14ac:dyDescent="0.25">
      <c r="AQ10865" s="6"/>
    </row>
    <row r="10866" spans="43:43" x14ac:dyDescent="0.25">
      <c r="AQ10866" s="6"/>
    </row>
    <row r="10867" spans="43:43" x14ac:dyDescent="0.25">
      <c r="AQ10867" s="6"/>
    </row>
    <row r="10868" spans="43:43" x14ac:dyDescent="0.25">
      <c r="AQ10868" s="6"/>
    </row>
    <row r="10869" spans="43:43" x14ac:dyDescent="0.25">
      <c r="AQ10869" s="6"/>
    </row>
    <row r="10870" spans="43:43" x14ac:dyDescent="0.25">
      <c r="AQ10870" s="6"/>
    </row>
    <row r="10871" spans="43:43" x14ac:dyDescent="0.25">
      <c r="AQ10871" s="6"/>
    </row>
    <row r="10872" spans="43:43" x14ac:dyDescent="0.25">
      <c r="AQ10872" s="6"/>
    </row>
    <row r="10873" spans="43:43" x14ac:dyDescent="0.25">
      <c r="AQ10873" s="6"/>
    </row>
    <row r="10874" spans="43:43" x14ac:dyDescent="0.25">
      <c r="AQ10874" s="6"/>
    </row>
    <row r="10875" spans="43:43" x14ac:dyDescent="0.25">
      <c r="AQ10875" s="6"/>
    </row>
    <row r="10876" spans="43:43" x14ac:dyDescent="0.25">
      <c r="AQ10876" s="6"/>
    </row>
    <row r="10877" spans="43:43" x14ac:dyDescent="0.25">
      <c r="AQ10877" s="6"/>
    </row>
    <row r="10878" spans="43:43" x14ac:dyDescent="0.25">
      <c r="AQ10878" s="6"/>
    </row>
    <row r="10879" spans="43:43" x14ac:dyDescent="0.25">
      <c r="AQ10879" s="6"/>
    </row>
    <row r="10880" spans="43:43" x14ac:dyDescent="0.25">
      <c r="AQ10880" s="6"/>
    </row>
    <row r="10881" spans="43:43" x14ac:dyDescent="0.25">
      <c r="AQ10881" s="6"/>
    </row>
    <row r="10882" spans="43:43" x14ac:dyDescent="0.25">
      <c r="AQ10882" s="6"/>
    </row>
    <row r="10883" spans="43:43" x14ac:dyDescent="0.25">
      <c r="AQ10883" s="6"/>
    </row>
    <row r="10884" spans="43:43" x14ac:dyDescent="0.25">
      <c r="AQ10884" s="6"/>
    </row>
    <row r="10885" spans="43:43" x14ac:dyDescent="0.25">
      <c r="AQ10885" s="6"/>
    </row>
    <row r="10886" spans="43:43" x14ac:dyDescent="0.25">
      <c r="AQ10886" s="6"/>
    </row>
    <row r="10887" spans="43:43" x14ac:dyDescent="0.25">
      <c r="AQ10887" s="6"/>
    </row>
    <row r="10888" spans="43:43" x14ac:dyDescent="0.25">
      <c r="AQ10888" s="6"/>
    </row>
    <row r="10889" spans="43:43" x14ac:dyDescent="0.25">
      <c r="AQ10889" s="6"/>
    </row>
    <row r="10890" spans="43:43" x14ac:dyDescent="0.25">
      <c r="AQ10890" s="6"/>
    </row>
    <row r="10891" spans="43:43" x14ac:dyDescent="0.25">
      <c r="AQ10891" s="6"/>
    </row>
    <row r="10892" spans="43:43" x14ac:dyDescent="0.25">
      <c r="AQ10892" s="6"/>
    </row>
    <row r="10893" spans="43:43" x14ac:dyDescent="0.25">
      <c r="AQ10893" s="6"/>
    </row>
    <row r="10894" spans="43:43" x14ac:dyDescent="0.25">
      <c r="AQ10894" s="6"/>
    </row>
    <row r="10895" spans="43:43" x14ac:dyDescent="0.25">
      <c r="AQ10895" s="6"/>
    </row>
    <row r="10896" spans="43:43" x14ac:dyDescent="0.25">
      <c r="AQ10896" s="6"/>
    </row>
    <row r="10897" spans="43:43" x14ac:dyDescent="0.25">
      <c r="AQ10897" s="6"/>
    </row>
    <row r="10898" spans="43:43" x14ac:dyDescent="0.25">
      <c r="AQ10898" s="6"/>
    </row>
    <row r="10899" spans="43:43" x14ac:dyDescent="0.25">
      <c r="AQ10899" s="6"/>
    </row>
    <row r="10900" spans="43:43" x14ac:dyDescent="0.25">
      <c r="AQ10900" s="6"/>
    </row>
    <row r="10901" spans="43:43" x14ac:dyDescent="0.25">
      <c r="AQ10901" s="6"/>
    </row>
    <row r="10902" spans="43:43" x14ac:dyDescent="0.25">
      <c r="AQ10902" s="6"/>
    </row>
    <row r="10903" spans="43:43" x14ac:dyDescent="0.25">
      <c r="AQ10903" s="6"/>
    </row>
    <row r="10904" spans="43:43" x14ac:dyDescent="0.25">
      <c r="AQ10904" s="6"/>
    </row>
    <row r="10905" spans="43:43" x14ac:dyDescent="0.25">
      <c r="AQ10905" s="6"/>
    </row>
    <row r="10906" spans="43:43" x14ac:dyDescent="0.25">
      <c r="AQ10906" s="6"/>
    </row>
    <row r="10907" spans="43:43" x14ac:dyDescent="0.25">
      <c r="AQ10907" s="6"/>
    </row>
    <row r="10908" spans="43:43" x14ac:dyDescent="0.25">
      <c r="AQ10908" s="6"/>
    </row>
    <row r="10909" spans="43:43" x14ac:dyDescent="0.25">
      <c r="AQ10909" s="6"/>
    </row>
    <row r="10910" spans="43:43" x14ac:dyDescent="0.25">
      <c r="AQ10910" s="6"/>
    </row>
    <row r="10911" spans="43:43" x14ac:dyDescent="0.25">
      <c r="AQ10911" s="6"/>
    </row>
    <row r="10912" spans="43:43" x14ac:dyDescent="0.25">
      <c r="AQ10912" s="6"/>
    </row>
    <row r="10913" spans="43:43" x14ac:dyDescent="0.25">
      <c r="AQ10913" s="6"/>
    </row>
    <row r="10914" spans="43:43" x14ac:dyDescent="0.25">
      <c r="AQ10914" s="6"/>
    </row>
    <row r="10915" spans="43:43" x14ac:dyDescent="0.25">
      <c r="AQ10915" s="6"/>
    </row>
    <row r="10916" spans="43:43" x14ac:dyDescent="0.25">
      <c r="AQ10916" s="6"/>
    </row>
    <row r="10917" spans="43:43" x14ac:dyDescent="0.25">
      <c r="AQ10917" s="6"/>
    </row>
    <row r="10918" spans="43:43" x14ac:dyDescent="0.25">
      <c r="AQ10918" s="6"/>
    </row>
    <row r="10919" spans="43:43" x14ac:dyDescent="0.25">
      <c r="AQ10919" s="6"/>
    </row>
    <row r="10920" spans="43:43" x14ac:dyDescent="0.25">
      <c r="AQ10920" s="6"/>
    </row>
    <row r="10921" spans="43:43" x14ac:dyDescent="0.25">
      <c r="AQ10921" s="6"/>
    </row>
    <row r="10922" spans="43:43" x14ac:dyDescent="0.25">
      <c r="AQ10922" s="6"/>
    </row>
    <row r="10923" spans="43:43" x14ac:dyDescent="0.25">
      <c r="AQ10923" s="6"/>
    </row>
    <row r="10924" spans="43:43" x14ac:dyDescent="0.25">
      <c r="AQ10924" s="6"/>
    </row>
    <row r="10925" spans="43:43" x14ac:dyDescent="0.25">
      <c r="AQ10925" s="6"/>
    </row>
    <row r="10926" spans="43:43" x14ac:dyDescent="0.25">
      <c r="AQ10926" s="6"/>
    </row>
    <row r="10927" spans="43:43" x14ac:dyDescent="0.25">
      <c r="AQ10927" s="6"/>
    </row>
    <row r="10928" spans="43:43" x14ac:dyDescent="0.25">
      <c r="AQ10928" s="6"/>
    </row>
    <row r="10929" spans="43:43" x14ac:dyDescent="0.25">
      <c r="AQ10929" s="6"/>
    </row>
    <row r="10930" spans="43:43" x14ac:dyDescent="0.25">
      <c r="AQ10930" s="6"/>
    </row>
    <row r="10931" spans="43:43" x14ac:dyDescent="0.25">
      <c r="AQ10931" s="6"/>
    </row>
    <row r="10932" spans="43:43" x14ac:dyDescent="0.25">
      <c r="AQ10932" s="6"/>
    </row>
    <row r="10933" spans="43:43" x14ac:dyDescent="0.25">
      <c r="AQ10933" s="6"/>
    </row>
    <row r="10934" spans="43:43" x14ac:dyDescent="0.25">
      <c r="AQ10934" s="6"/>
    </row>
    <row r="10935" spans="43:43" x14ac:dyDescent="0.25">
      <c r="AQ10935" s="6"/>
    </row>
    <row r="10936" spans="43:43" x14ac:dyDescent="0.25">
      <c r="AQ10936" s="6"/>
    </row>
    <row r="10937" spans="43:43" x14ac:dyDescent="0.25">
      <c r="AQ10937" s="6"/>
    </row>
    <row r="10938" spans="43:43" x14ac:dyDescent="0.25">
      <c r="AQ10938" s="6"/>
    </row>
    <row r="10939" spans="43:43" x14ac:dyDescent="0.25">
      <c r="AQ10939" s="6"/>
    </row>
    <row r="10940" spans="43:43" x14ac:dyDescent="0.25">
      <c r="AQ10940" s="6"/>
    </row>
    <row r="10941" spans="43:43" x14ac:dyDescent="0.25">
      <c r="AQ10941" s="6"/>
    </row>
    <row r="10942" spans="43:43" x14ac:dyDescent="0.25">
      <c r="AQ10942" s="6"/>
    </row>
    <row r="10943" spans="43:43" x14ac:dyDescent="0.25">
      <c r="AQ10943" s="6"/>
    </row>
    <row r="10944" spans="43:43" x14ac:dyDescent="0.25">
      <c r="AQ10944" s="6"/>
    </row>
    <row r="10945" spans="43:43" x14ac:dyDescent="0.25">
      <c r="AQ10945" s="6"/>
    </row>
    <row r="10946" spans="43:43" x14ac:dyDescent="0.25">
      <c r="AQ10946" s="6"/>
    </row>
    <row r="10947" spans="43:43" x14ac:dyDescent="0.25">
      <c r="AQ10947" s="6"/>
    </row>
    <row r="10948" spans="43:43" x14ac:dyDescent="0.25">
      <c r="AQ10948" s="6"/>
    </row>
    <row r="10949" spans="43:43" x14ac:dyDescent="0.25">
      <c r="AQ10949" s="6"/>
    </row>
    <row r="10950" spans="43:43" x14ac:dyDescent="0.25">
      <c r="AQ10950" s="6"/>
    </row>
    <row r="10951" spans="43:43" x14ac:dyDescent="0.25">
      <c r="AQ10951" s="6"/>
    </row>
    <row r="10952" spans="43:43" x14ac:dyDescent="0.25">
      <c r="AQ10952" s="6"/>
    </row>
    <row r="10953" spans="43:43" x14ac:dyDescent="0.25">
      <c r="AQ10953" s="6"/>
    </row>
    <row r="10954" spans="43:43" x14ac:dyDescent="0.25">
      <c r="AQ10954" s="6"/>
    </row>
    <row r="10955" spans="43:43" x14ac:dyDescent="0.25">
      <c r="AQ10955" s="6"/>
    </row>
    <row r="10956" spans="43:43" x14ac:dyDescent="0.25">
      <c r="AQ10956" s="6"/>
    </row>
    <row r="10957" spans="43:43" x14ac:dyDescent="0.25">
      <c r="AQ10957" s="6"/>
    </row>
    <row r="10958" spans="43:43" x14ac:dyDescent="0.25">
      <c r="AQ10958" s="6"/>
    </row>
    <row r="10959" spans="43:43" x14ac:dyDescent="0.25">
      <c r="AQ10959" s="6"/>
    </row>
    <row r="10960" spans="43:43" x14ac:dyDescent="0.25">
      <c r="AQ10960" s="6"/>
    </row>
    <row r="10961" spans="43:43" x14ac:dyDescent="0.25">
      <c r="AQ10961" s="6"/>
    </row>
    <row r="10962" spans="43:43" x14ac:dyDescent="0.25">
      <c r="AQ10962" s="6"/>
    </row>
    <row r="10963" spans="43:43" x14ac:dyDescent="0.25">
      <c r="AQ10963" s="6"/>
    </row>
    <row r="10964" spans="43:43" x14ac:dyDescent="0.25">
      <c r="AQ10964" s="6"/>
    </row>
    <row r="10965" spans="43:43" x14ac:dyDescent="0.25">
      <c r="AQ10965" s="6"/>
    </row>
    <row r="10966" spans="43:43" x14ac:dyDescent="0.25">
      <c r="AQ10966" s="6"/>
    </row>
    <row r="10967" spans="43:43" x14ac:dyDescent="0.25">
      <c r="AQ10967" s="6"/>
    </row>
    <row r="10968" spans="43:43" x14ac:dyDescent="0.25">
      <c r="AQ10968" s="6"/>
    </row>
    <row r="10969" spans="43:43" x14ac:dyDescent="0.25">
      <c r="AQ10969" s="6"/>
    </row>
    <row r="10970" spans="43:43" x14ac:dyDescent="0.25">
      <c r="AQ10970" s="6"/>
    </row>
    <row r="10971" spans="43:43" x14ac:dyDescent="0.25">
      <c r="AQ10971" s="6"/>
    </row>
    <row r="10972" spans="43:43" x14ac:dyDescent="0.25">
      <c r="AQ10972" s="6"/>
    </row>
    <row r="10973" spans="43:43" x14ac:dyDescent="0.25">
      <c r="AQ10973" s="6"/>
    </row>
    <row r="10974" spans="43:43" x14ac:dyDescent="0.25">
      <c r="AQ10974" s="6"/>
    </row>
    <row r="10975" spans="43:43" x14ac:dyDescent="0.25">
      <c r="AQ10975" s="6"/>
    </row>
    <row r="10976" spans="43:43" x14ac:dyDescent="0.25">
      <c r="AQ10976" s="6"/>
    </row>
    <row r="10977" spans="43:43" x14ac:dyDescent="0.25">
      <c r="AQ10977" s="6"/>
    </row>
    <row r="10978" spans="43:43" x14ac:dyDescent="0.25">
      <c r="AQ10978" s="6"/>
    </row>
    <row r="10979" spans="43:43" x14ac:dyDescent="0.25">
      <c r="AQ10979" s="6"/>
    </row>
    <row r="10980" spans="43:43" x14ac:dyDescent="0.25">
      <c r="AQ10980" s="6"/>
    </row>
    <row r="10981" spans="43:43" x14ac:dyDescent="0.25">
      <c r="AQ10981" s="6"/>
    </row>
    <row r="10982" spans="43:43" x14ac:dyDescent="0.25">
      <c r="AQ10982" s="6"/>
    </row>
    <row r="10983" spans="43:43" x14ac:dyDescent="0.25">
      <c r="AQ10983" s="6"/>
    </row>
    <row r="10984" spans="43:43" x14ac:dyDescent="0.25">
      <c r="AQ10984" s="6"/>
    </row>
    <row r="10985" spans="43:43" x14ac:dyDescent="0.25">
      <c r="AQ10985" s="6"/>
    </row>
    <row r="10986" spans="43:43" x14ac:dyDescent="0.25">
      <c r="AQ10986" s="6"/>
    </row>
    <row r="10987" spans="43:43" x14ac:dyDescent="0.25">
      <c r="AQ10987" s="6"/>
    </row>
    <row r="10988" spans="43:43" x14ac:dyDescent="0.25">
      <c r="AQ10988" s="6"/>
    </row>
    <row r="10989" spans="43:43" x14ac:dyDescent="0.25">
      <c r="AQ10989" s="6"/>
    </row>
    <row r="10990" spans="43:43" x14ac:dyDescent="0.25">
      <c r="AQ10990" s="6"/>
    </row>
    <row r="10991" spans="43:43" x14ac:dyDescent="0.25">
      <c r="AQ10991" s="6"/>
    </row>
    <row r="10992" spans="43:43" x14ac:dyDescent="0.25">
      <c r="AQ10992" s="6"/>
    </row>
    <row r="10993" spans="43:43" x14ac:dyDescent="0.25">
      <c r="AQ10993" s="6"/>
    </row>
    <row r="10994" spans="43:43" x14ac:dyDescent="0.25">
      <c r="AQ10994" s="6"/>
    </row>
    <row r="10995" spans="43:43" x14ac:dyDescent="0.25">
      <c r="AQ10995" s="6"/>
    </row>
    <row r="10996" spans="43:43" x14ac:dyDescent="0.25">
      <c r="AQ10996" s="6"/>
    </row>
    <row r="10997" spans="43:43" x14ac:dyDescent="0.25">
      <c r="AQ10997" s="6"/>
    </row>
    <row r="10998" spans="43:43" x14ac:dyDescent="0.25">
      <c r="AQ10998" s="6"/>
    </row>
    <row r="10999" spans="43:43" x14ac:dyDescent="0.25">
      <c r="AQ10999" s="6"/>
    </row>
    <row r="11000" spans="43:43" x14ac:dyDescent="0.25">
      <c r="AQ11000" s="6"/>
    </row>
    <row r="11001" spans="43:43" x14ac:dyDescent="0.25">
      <c r="AQ11001" s="6"/>
    </row>
    <row r="11002" spans="43:43" x14ac:dyDescent="0.25">
      <c r="AQ11002" s="6"/>
    </row>
    <row r="11003" spans="43:43" x14ac:dyDescent="0.25">
      <c r="AQ11003" s="6"/>
    </row>
    <row r="11004" spans="43:43" x14ac:dyDescent="0.25">
      <c r="AQ11004" s="6"/>
    </row>
    <row r="11005" spans="43:43" x14ac:dyDescent="0.25">
      <c r="AQ11005" s="6"/>
    </row>
    <row r="11006" spans="43:43" x14ac:dyDescent="0.25">
      <c r="AQ11006" s="6"/>
    </row>
    <row r="11007" spans="43:43" x14ac:dyDescent="0.25">
      <c r="AQ11007" s="6"/>
    </row>
    <row r="11008" spans="43:43" x14ac:dyDescent="0.25">
      <c r="AQ11008" s="6"/>
    </row>
    <row r="11009" spans="43:43" x14ac:dyDescent="0.25">
      <c r="AQ11009" s="6"/>
    </row>
    <row r="11010" spans="43:43" x14ac:dyDescent="0.25">
      <c r="AQ11010" s="6"/>
    </row>
    <row r="11011" spans="43:43" x14ac:dyDescent="0.25">
      <c r="AQ11011" s="6"/>
    </row>
    <row r="11012" spans="43:43" x14ac:dyDescent="0.25">
      <c r="AQ11012" s="6"/>
    </row>
    <row r="11013" spans="43:43" x14ac:dyDescent="0.25">
      <c r="AQ11013" s="6"/>
    </row>
    <row r="11014" spans="43:43" x14ac:dyDescent="0.25">
      <c r="AQ11014" s="6"/>
    </row>
    <row r="11015" spans="43:43" x14ac:dyDescent="0.25">
      <c r="AQ11015" s="6"/>
    </row>
    <row r="11016" spans="43:43" x14ac:dyDescent="0.25">
      <c r="AQ11016" s="6"/>
    </row>
    <row r="11017" spans="43:43" x14ac:dyDescent="0.25">
      <c r="AQ11017" s="6"/>
    </row>
    <row r="11018" spans="43:43" x14ac:dyDescent="0.25">
      <c r="AQ11018" s="6"/>
    </row>
    <row r="11019" spans="43:43" x14ac:dyDescent="0.25">
      <c r="AQ11019" s="6"/>
    </row>
    <row r="11020" spans="43:43" x14ac:dyDescent="0.25">
      <c r="AQ11020" s="6"/>
    </row>
    <row r="11021" spans="43:43" x14ac:dyDescent="0.25">
      <c r="AQ11021" s="6"/>
    </row>
    <row r="11022" spans="43:43" x14ac:dyDescent="0.25">
      <c r="AQ11022" s="6"/>
    </row>
    <row r="11023" spans="43:43" x14ac:dyDescent="0.25">
      <c r="AQ11023" s="6"/>
    </row>
    <row r="11024" spans="43:43" x14ac:dyDescent="0.25">
      <c r="AQ11024" s="6"/>
    </row>
    <row r="11025" spans="43:43" x14ac:dyDescent="0.25">
      <c r="AQ11025" s="6"/>
    </row>
    <row r="11026" spans="43:43" x14ac:dyDescent="0.25">
      <c r="AQ11026" s="6"/>
    </row>
    <row r="11027" spans="43:43" x14ac:dyDescent="0.25">
      <c r="AQ11027" s="6"/>
    </row>
    <row r="11028" spans="43:43" x14ac:dyDescent="0.25">
      <c r="AQ11028" s="6"/>
    </row>
    <row r="11029" spans="43:43" x14ac:dyDescent="0.25">
      <c r="AQ11029" s="6"/>
    </row>
    <row r="11030" spans="43:43" x14ac:dyDescent="0.25">
      <c r="AQ11030" s="6"/>
    </row>
    <row r="11031" spans="43:43" x14ac:dyDescent="0.25">
      <c r="AQ11031" s="6"/>
    </row>
    <row r="11032" spans="43:43" x14ac:dyDescent="0.25">
      <c r="AQ11032" s="6"/>
    </row>
    <row r="11033" spans="43:43" x14ac:dyDescent="0.25">
      <c r="AQ11033" s="6"/>
    </row>
    <row r="11034" spans="43:43" x14ac:dyDescent="0.25">
      <c r="AQ11034" s="6"/>
    </row>
    <row r="11035" spans="43:43" x14ac:dyDescent="0.25">
      <c r="AQ11035" s="6"/>
    </row>
    <row r="11036" spans="43:43" x14ac:dyDescent="0.25">
      <c r="AQ11036" s="6"/>
    </row>
    <row r="11037" spans="43:43" x14ac:dyDescent="0.25">
      <c r="AQ11037" s="6"/>
    </row>
    <row r="11038" spans="43:43" x14ac:dyDescent="0.25">
      <c r="AQ11038" s="6"/>
    </row>
    <row r="11039" spans="43:43" x14ac:dyDescent="0.25">
      <c r="AQ11039" s="6"/>
    </row>
    <row r="11040" spans="43:43" x14ac:dyDescent="0.25">
      <c r="AQ11040" s="6"/>
    </row>
    <row r="11041" spans="43:43" x14ac:dyDescent="0.25">
      <c r="AQ11041" s="6"/>
    </row>
    <row r="11042" spans="43:43" x14ac:dyDescent="0.25">
      <c r="AQ11042" s="6"/>
    </row>
    <row r="11043" spans="43:43" x14ac:dyDescent="0.25">
      <c r="AQ11043" s="6"/>
    </row>
    <row r="11044" spans="43:43" x14ac:dyDescent="0.25">
      <c r="AQ11044" s="6"/>
    </row>
    <row r="11045" spans="43:43" x14ac:dyDescent="0.25">
      <c r="AQ11045" s="6"/>
    </row>
    <row r="11046" spans="43:43" x14ac:dyDescent="0.25">
      <c r="AQ11046" s="6"/>
    </row>
    <row r="11047" spans="43:43" x14ac:dyDescent="0.25">
      <c r="AQ11047" s="6"/>
    </row>
    <row r="11048" spans="43:43" x14ac:dyDescent="0.25">
      <c r="AQ11048" s="6"/>
    </row>
    <row r="11049" spans="43:43" x14ac:dyDescent="0.25">
      <c r="AQ11049" s="6"/>
    </row>
    <row r="11050" spans="43:43" x14ac:dyDescent="0.25">
      <c r="AQ11050" s="6"/>
    </row>
    <row r="11051" spans="43:43" x14ac:dyDescent="0.25">
      <c r="AQ11051" s="6"/>
    </row>
    <row r="11052" spans="43:43" x14ac:dyDescent="0.25">
      <c r="AQ11052" s="6"/>
    </row>
    <row r="11053" spans="43:43" x14ac:dyDescent="0.25">
      <c r="AQ11053" s="6"/>
    </row>
    <row r="11054" spans="43:43" x14ac:dyDescent="0.25">
      <c r="AQ11054" s="6"/>
    </row>
    <row r="11055" spans="43:43" x14ac:dyDescent="0.25">
      <c r="AQ11055" s="6"/>
    </row>
    <row r="11056" spans="43:43" x14ac:dyDescent="0.25">
      <c r="AQ11056" s="6"/>
    </row>
    <row r="11057" spans="43:43" x14ac:dyDescent="0.25">
      <c r="AQ11057" s="6"/>
    </row>
    <row r="11058" spans="43:43" x14ac:dyDescent="0.25">
      <c r="AQ11058" s="6"/>
    </row>
    <row r="11059" spans="43:43" x14ac:dyDescent="0.25">
      <c r="AQ11059" s="6"/>
    </row>
    <row r="11060" spans="43:43" x14ac:dyDescent="0.25">
      <c r="AQ11060" s="6"/>
    </row>
    <row r="11061" spans="43:43" x14ac:dyDescent="0.25">
      <c r="AQ11061" s="6"/>
    </row>
    <row r="11062" spans="43:43" x14ac:dyDescent="0.25">
      <c r="AQ11062" s="6"/>
    </row>
    <row r="11063" spans="43:43" x14ac:dyDescent="0.25">
      <c r="AQ11063" s="6"/>
    </row>
    <row r="11064" spans="43:43" x14ac:dyDescent="0.25">
      <c r="AQ11064" s="6"/>
    </row>
    <row r="11065" spans="43:43" x14ac:dyDescent="0.25">
      <c r="AQ11065" s="6"/>
    </row>
    <row r="11066" spans="43:43" x14ac:dyDescent="0.25">
      <c r="AQ11066" s="6"/>
    </row>
    <row r="11067" spans="43:43" x14ac:dyDescent="0.25">
      <c r="AQ11067" s="6"/>
    </row>
    <row r="11068" spans="43:43" x14ac:dyDescent="0.25">
      <c r="AQ11068" s="6"/>
    </row>
    <row r="11069" spans="43:43" x14ac:dyDescent="0.25">
      <c r="AQ11069" s="6"/>
    </row>
    <row r="11070" spans="43:43" x14ac:dyDescent="0.25">
      <c r="AQ11070" s="6"/>
    </row>
    <row r="11071" spans="43:43" x14ac:dyDescent="0.25">
      <c r="AQ11071" s="6"/>
    </row>
    <row r="11072" spans="43:43" x14ac:dyDescent="0.25">
      <c r="AQ11072" s="6"/>
    </row>
    <row r="11073" spans="43:43" x14ac:dyDescent="0.25">
      <c r="AQ11073" s="6"/>
    </row>
    <row r="11074" spans="43:43" x14ac:dyDescent="0.25">
      <c r="AQ11074" s="6"/>
    </row>
    <row r="11075" spans="43:43" x14ac:dyDescent="0.25">
      <c r="AQ11075" s="6"/>
    </row>
    <row r="11076" spans="43:43" x14ac:dyDescent="0.25">
      <c r="AQ11076" s="6"/>
    </row>
    <row r="11077" spans="43:43" x14ac:dyDescent="0.25">
      <c r="AQ11077" s="6"/>
    </row>
    <row r="11078" spans="43:43" x14ac:dyDescent="0.25">
      <c r="AQ11078" s="6"/>
    </row>
    <row r="11079" spans="43:43" x14ac:dyDescent="0.25">
      <c r="AQ11079" s="6"/>
    </row>
    <row r="11080" spans="43:43" x14ac:dyDescent="0.25">
      <c r="AQ11080" s="6"/>
    </row>
    <row r="11081" spans="43:43" x14ac:dyDescent="0.25">
      <c r="AQ11081" s="6"/>
    </row>
    <row r="11082" spans="43:43" x14ac:dyDescent="0.25">
      <c r="AQ11082" s="6"/>
    </row>
    <row r="11083" spans="43:43" x14ac:dyDescent="0.25">
      <c r="AQ11083" s="6"/>
    </row>
    <row r="11084" spans="43:43" x14ac:dyDescent="0.25">
      <c r="AQ11084" s="6"/>
    </row>
    <row r="11085" spans="43:43" x14ac:dyDescent="0.25">
      <c r="AQ11085" s="6"/>
    </row>
    <row r="11086" spans="43:43" x14ac:dyDescent="0.25">
      <c r="AQ11086" s="6"/>
    </row>
    <row r="11087" spans="43:43" x14ac:dyDescent="0.25">
      <c r="AQ11087" s="6"/>
    </row>
    <row r="11088" spans="43:43" x14ac:dyDescent="0.25">
      <c r="AQ11088" s="6"/>
    </row>
    <row r="11089" spans="43:43" x14ac:dyDescent="0.25">
      <c r="AQ11089" s="6"/>
    </row>
    <row r="11090" spans="43:43" x14ac:dyDescent="0.25">
      <c r="AQ11090" s="6"/>
    </row>
    <row r="11091" spans="43:43" x14ac:dyDescent="0.25">
      <c r="AQ11091" s="6"/>
    </row>
    <row r="11092" spans="43:43" x14ac:dyDescent="0.25">
      <c r="AQ11092" s="6"/>
    </row>
    <row r="11093" spans="43:43" x14ac:dyDescent="0.25">
      <c r="AQ11093" s="6"/>
    </row>
    <row r="11094" spans="43:43" x14ac:dyDescent="0.25">
      <c r="AQ11094" s="6"/>
    </row>
    <row r="11095" spans="43:43" x14ac:dyDescent="0.25">
      <c r="AQ11095" s="6"/>
    </row>
    <row r="11096" spans="43:43" x14ac:dyDescent="0.25">
      <c r="AQ11096" s="6"/>
    </row>
    <row r="11097" spans="43:43" x14ac:dyDescent="0.25">
      <c r="AQ11097" s="6"/>
    </row>
    <row r="11098" spans="43:43" x14ac:dyDescent="0.25">
      <c r="AQ11098" s="6"/>
    </row>
    <row r="11099" spans="43:43" x14ac:dyDescent="0.25">
      <c r="AQ11099" s="6"/>
    </row>
    <row r="11100" spans="43:43" x14ac:dyDescent="0.25">
      <c r="AQ11100" s="6"/>
    </row>
    <row r="11101" spans="43:43" x14ac:dyDescent="0.25">
      <c r="AQ11101" s="6"/>
    </row>
    <row r="11102" spans="43:43" x14ac:dyDescent="0.25">
      <c r="AQ11102" s="6"/>
    </row>
    <row r="11103" spans="43:43" x14ac:dyDescent="0.25">
      <c r="AQ11103" s="6"/>
    </row>
    <row r="11104" spans="43:43" x14ac:dyDescent="0.25">
      <c r="AQ11104" s="6"/>
    </row>
    <row r="11105" spans="43:43" x14ac:dyDescent="0.25">
      <c r="AQ11105" s="6"/>
    </row>
    <row r="11106" spans="43:43" x14ac:dyDescent="0.25">
      <c r="AQ11106" s="6"/>
    </row>
    <row r="11107" spans="43:43" x14ac:dyDescent="0.25">
      <c r="AQ11107" s="6"/>
    </row>
    <row r="11108" spans="43:43" x14ac:dyDescent="0.25">
      <c r="AQ11108" s="6"/>
    </row>
    <row r="11109" spans="43:43" x14ac:dyDescent="0.25">
      <c r="AQ11109" s="6"/>
    </row>
    <row r="11110" spans="43:43" x14ac:dyDescent="0.25">
      <c r="AQ11110" s="6"/>
    </row>
    <row r="11111" spans="43:43" x14ac:dyDescent="0.25">
      <c r="AQ11111" s="6"/>
    </row>
    <row r="11112" spans="43:43" x14ac:dyDescent="0.25">
      <c r="AQ11112" s="6"/>
    </row>
    <row r="11113" spans="43:43" x14ac:dyDescent="0.25">
      <c r="AQ11113" s="6"/>
    </row>
    <row r="11114" spans="43:43" x14ac:dyDescent="0.25">
      <c r="AQ11114" s="6"/>
    </row>
    <row r="11115" spans="43:43" x14ac:dyDescent="0.25">
      <c r="AQ11115" s="6"/>
    </row>
    <row r="11116" spans="43:43" x14ac:dyDescent="0.25">
      <c r="AQ11116" s="6"/>
    </row>
    <row r="11117" spans="43:43" x14ac:dyDescent="0.25">
      <c r="AQ11117" s="6"/>
    </row>
    <row r="11118" spans="43:43" x14ac:dyDescent="0.25">
      <c r="AQ11118" s="6"/>
    </row>
    <row r="11119" spans="43:43" x14ac:dyDescent="0.25">
      <c r="AQ11119" s="6"/>
    </row>
    <row r="11120" spans="43:43" x14ac:dyDescent="0.25">
      <c r="AQ11120" s="6"/>
    </row>
    <row r="11121" spans="43:43" x14ac:dyDescent="0.25">
      <c r="AQ11121" s="6"/>
    </row>
    <row r="11122" spans="43:43" x14ac:dyDescent="0.25">
      <c r="AQ11122" s="6"/>
    </row>
    <row r="11123" spans="43:43" x14ac:dyDescent="0.25">
      <c r="AQ11123" s="6"/>
    </row>
    <row r="11124" spans="43:43" x14ac:dyDescent="0.25">
      <c r="AQ11124" s="6"/>
    </row>
    <row r="11125" spans="43:43" x14ac:dyDescent="0.25">
      <c r="AQ11125" s="6"/>
    </row>
    <row r="11126" spans="43:43" x14ac:dyDescent="0.25">
      <c r="AQ11126" s="6"/>
    </row>
    <row r="11127" spans="43:43" x14ac:dyDescent="0.25">
      <c r="AQ11127" s="6"/>
    </row>
    <row r="11128" spans="43:43" x14ac:dyDescent="0.25">
      <c r="AQ11128" s="6"/>
    </row>
    <row r="11129" spans="43:43" x14ac:dyDescent="0.25">
      <c r="AQ11129" s="6"/>
    </row>
    <row r="11130" spans="43:43" x14ac:dyDescent="0.25">
      <c r="AQ11130" s="6"/>
    </row>
    <row r="11131" spans="43:43" x14ac:dyDescent="0.25">
      <c r="AQ11131" s="6"/>
    </row>
    <row r="11132" spans="43:43" x14ac:dyDescent="0.25">
      <c r="AQ11132" s="6"/>
    </row>
    <row r="11133" spans="43:43" x14ac:dyDescent="0.25">
      <c r="AQ11133" s="6"/>
    </row>
    <row r="11134" spans="43:43" x14ac:dyDescent="0.25">
      <c r="AQ11134" s="6"/>
    </row>
    <row r="11135" spans="43:43" x14ac:dyDescent="0.25">
      <c r="AQ11135" s="6"/>
    </row>
    <row r="11136" spans="43:43" x14ac:dyDescent="0.25">
      <c r="AQ11136" s="6"/>
    </row>
    <row r="11137" spans="43:43" x14ac:dyDescent="0.25">
      <c r="AQ11137" s="6"/>
    </row>
    <row r="11138" spans="43:43" x14ac:dyDescent="0.25">
      <c r="AQ11138" s="6"/>
    </row>
    <row r="11139" spans="43:43" x14ac:dyDescent="0.25">
      <c r="AQ11139" s="6"/>
    </row>
    <row r="11140" spans="43:43" x14ac:dyDescent="0.25">
      <c r="AQ11140" s="6"/>
    </row>
    <row r="11141" spans="43:43" x14ac:dyDescent="0.25">
      <c r="AQ11141" s="6"/>
    </row>
    <row r="11142" spans="43:43" x14ac:dyDescent="0.25">
      <c r="AQ11142" s="6"/>
    </row>
    <row r="11143" spans="43:43" x14ac:dyDescent="0.25">
      <c r="AQ11143" s="6"/>
    </row>
    <row r="11144" spans="43:43" x14ac:dyDescent="0.25">
      <c r="AQ11144" s="6"/>
    </row>
    <row r="11145" spans="43:43" x14ac:dyDescent="0.25">
      <c r="AQ11145" s="6"/>
    </row>
    <row r="11146" spans="43:43" x14ac:dyDescent="0.25">
      <c r="AQ11146" s="6"/>
    </row>
    <row r="11147" spans="43:43" x14ac:dyDescent="0.25">
      <c r="AQ11147" s="6"/>
    </row>
    <row r="11148" spans="43:43" x14ac:dyDescent="0.25">
      <c r="AQ11148" s="6"/>
    </row>
    <row r="11149" spans="43:43" x14ac:dyDescent="0.25">
      <c r="AQ11149" s="6"/>
    </row>
    <row r="11150" spans="43:43" x14ac:dyDescent="0.25">
      <c r="AQ11150" s="6"/>
    </row>
    <row r="11151" spans="43:43" x14ac:dyDescent="0.25">
      <c r="AQ11151" s="6"/>
    </row>
    <row r="11152" spans="43:43" x14ac:dyDescent="0.25">
      <c r="AQ11152" s="6"/>
    </row>
    <row r="11153" spans="43:43" x14ac:dyDescent="0.25">
      <c r="AQ11153" s="6"/>
    </row>
    <row r="11154" spans="43:43" x14ac:dyDescent="0.25">
      <c r="AQ11154" s="6"/>
    </row>
    <row r="11155" spans="43:43" x14ac:dyDescent="0.25">
      <c r="AQ11155" s="6"/>
    </row>
    <row r="11156" spans="43:43" x14ac:dyDescent="0.25">
      <c r="AQ11156" s="6"/>
    </row>
    <row r="11157" spans="43:43" x14ac:dyDescent="0.25">
      <c r="AQ11157" s="6"/>
    </row>
    <row r="11158" spans="43:43" x14ac:dyDescent="0.25">
      <c r="AQ11158" s="6"/>
    </row>
    <row r="11159" spans="43:43" x14ac:dyDescent="0.25">
      <c r="AQ11159" s="6"/>
    </row>
    <row r="11160" spans="43:43" x14ac:dyDescent="0.25">
      <c r="AQ11160" s="6"/>
    </row>
    <row r="11161" spans="43:43" x14ac:dyDescent="0.25">
      <c r="AQ11161" s="6"/>
    </row>
    <row r="11162" spans="43:43" x14ac:dyDescent="0.25">
      <c r="AQ11162" s="6"/>
    </row>
    <row r="11163" spans="43:43" x14ac:dyDescent="0.25">
      <c r="AQ11163" s="6"/>
    </row>
    <row r="11164" spans="43:43" x14ac:dyDescent="0.25">
      <c r="AQ11164" s="6"/>
    </row>
    <row r="11165" spans="43:43" x14ac:dyDescent="0.25">
      <c r="AQ11165" s="6"/>
    </row>
    <row r="11166" spans="43:43" x14ac:dyDescent="0.25">
      <c r="AQ11166" s="6"/>
    </row>
    <row r="11167" spans="43:43" x14ac:dyDescent="0.25">
      <c r="AQ11167" s="6"/>
    </row>
    <row r="11168" spans="43:43" x14ac:dyDescent="0.25">
      <c r="AQ11168" s="6"/>
    </row>
    <row r="11169" spans="43:43" x14ac:dyDescent="0.25">
      <c r="AQ11169" s="6"/>
    </row>
    <row r="11170" spans="43:43" x14ac:dyDescent="0.25">
      <c r="AQ11170" s="6"/>
    </row>
    <row r="11171" spans="43:43" x14ac:dyDescent="0.25">
      <c r="AQ11171" s="6"/>
    </row>
    <row r="11172" spans="43:43" x14ac:dyDescent="0.25">
      <c r="AQ11172" s="6"/>
    </row>
    <row r="11173" spans="43:43" x14ac:dyDescent="0.25">
      <c r="AQ11173" s="6"/>
    </row>
    <row r="11174" spans="43:43" x14ac:dyDescent="0.25">
      <c r="AQ11174" s="6"/>
    </row>
    <row r="11175" spans="43:43" x14ac:dyDescent="0.25">
      <c r="AQ11175" s="6"/>
    </row>
    <row r="11176" spans="43:43" x14ac:dyDescent="0.25">
      <c r="AQ11176" s="6"/>
    </row>
    <row r="11177" spans="43:43" x14ac:dyDescent="0.25">
      <c r="AQ11177" s="6"/>
    </row>
    <row r="11178" spans="43:43" x14ac:dyDescent="0.25">
      <c r="AQ11178" s="6"/>
    </row>
    <row r="11179" spans="43:43" x14ac:dyDescent="0.25">
      <c r="AQ11179" s="6"/>
    </row>
    <row r="11180" spans="43:43" x14ac:dyDescent="0.25">
      <c r="AQ11180" s="6"/>
    </row>
    <row r="11181" spans="43:43" x14ac:dyDescent="0.25">
      <c r="AQ11181" s="6"/>
    </row>
    <row r="11182" spans="43:43" x14ac:dyDescent="0.25">
      <c r="AQ11182" s="6"/>
    </row>
    <row r="11183" spans="43:43" x14ac:dyDescent="0.25">
      <c r="AQ11183" s="6"/>
    </row>
    <row r="11184" spans="43:43" x14ac:dyDescent="0.25">
      <c r="AQ11184" s="6"/>
    </row>
    <row r="11185" spans="43:43" x14ac:dyDescent="0.25">
      <c r="AQ11185" s="6"/>
    </row>
    <row r="11186" spans="43:43" x14ac:dyDescent="0.25">
      <c r="AQ11186" s="6"/>
    </row>
    <row r="11187" spans="43:43" x14ac:dyDescent="0.25">
      <c r="AQ11187" s="6"/>
    </row>
    <row r="11188" spans="43:43" x14ac:dyDescent="0.25">
      <c r="AQ11188" s="6"/>
    </row>
    <row r="11189" spans="43:43" x14ac:dyDescent="0.25">
      <c r="AQ11189" s="6"/>
    </row>
    <row r="11190" spans="43:43" x14ac:dyDescent="0.25">
      <c r="AQ11190" s="6"/>
    </row>
    <row r="11191" spans="43:43" x14ac:dyDescent="0.25">
      <c r="AQ11191" s="6"/>
    </row>
    <row r="11192" spans="43:43" x14ac:dyDescent="0.25">
      <c r="AQ11192" s="6"/>
    </row>
    <row r="11193" spans="43:43" x14ac:dyDescent="0.25">
      <c r="AQ11193" s="6"/>
    </row>
    <row r="11194" spans="43:43" x14ac:dyDescent="0.25">
      <c r="AQ11194" s="6"/>
    </row>
    <row r="11195" spans="43:43" x14ac:dyDescent="0.25">
      <c r="AQ11195" s="6"/>
    </row>
    <row r="11196" spans="43:43" x14ac:dyDescent="0.25">
      <c r="AQ11196" s="6"/>
    </row>
    <row r="11197" spans="43:43" x14ac:dyDescent="0.25">
      <c r="AQ11197" s="6"/>
    </row>
    <row r="11198" spans="43:43" x14ac:dyDescent="0.25">
      <c r="AQ11198" s="6"/>
    </row>
    <row r="11199" spans="43:43" x14ac:dyDescent="0.25">
      <c r="AQ11199" s="6"/>
    </row>
    <row r="11200" spans="43:43" x14ac:dyDescent="0.25">
      <c r="AQ11200" s="6"/>
    </row>
    <row r="11201" spans="43:43" x14ac:dyDescent="0.25">
      <c r="AQ11201" s="6"/>
    </row>
    <row r="11202" spans="43:43" x14ac:dyDescent="0.25">
      <c r="AQ11202" s="6"/>
    </row>
    <row r="11203" spans="43:43" x14ac:dyDescent="0.25">
      <c r="AQ11203" s="6"/>
    </row>
    <row r="11204" spans="43:43" x14ac:dyDescent="0.25">
      <c r="AQ11204" s="6"/>
    </row>
    <row r="11205" spans="43:43" x14ac:dyDescent="0.25">
      <c r="AQ11205" s="6"/>
    </row>
    <row r="11206" spans="43:43" x14ac:dyDescent="0.25">
      <c r="AQ11206" s="6"/>
    </row>
    <row r="11207" spans="43:43" x14ac:dyDescent="0.25">
      <c r="AQ11207" s="6"/>
    </row>
    <row r="11208" spans="43:43" x14ac:dyDescent="0.25">
      <c r="AQ11208" s="6"/>
    </row>
    <row r="11209" spans="43:43" x14ac:dyDescent="0.25">
      <c r="AQ11209" s="6"/>
    </row>
    <row r="11210" spans="43:43" x14ac:dyDescent="0.25">
      <c r="AQ11210" s="6"/>
    </row>
    <row r="11211" spans="43:43" x14ac:dyDescent="0.25">
      <c r="AQ11211" s="6"/>
    </row>
    <row r="11212" spans="43:43" x14ac:dyDescent="0.25">
      <c r="AQ11212" s="6"/>
    </row>
    <row r="11213" spans="43:43" x14ac:dyDescent="0.25">
      <c r="AQ11213" s="6"/>
    </row>
    <row r="11214" spans="43:43" x14ac:dyDescent="0.25">
      <c r="AQ11214" s="6"/>
    </row>
    <row r="11215" spans="43:43" x14ac:dyDescent="0.25">
      <c r="AQ11215" s="6"/>
    </row>
    <row r="11216" spans="43:43" x14ac:dyDescent="0.25">
      <c r="AQ11216" s="6"/>
    </row>
    <row r="11217" spans="43:43" x14ac:dyDescent="0.25">
      <c r="AQ11217" s="6"/>
    </row>
    <row r="11218" spans="43:43" x14ac:dyDescent="0.25">
      <c r="AQ11218" s="6"/>
    </row>
    <row r="11219" spans="43:43" x14ac:dyDescent="0.25">
      <c r="AQ11219" s="6"/>
    </row>
    <row r="11220" spans="43:43" x14ac:dyDescent="0.25">
      <c r="AQ11220" s="6"/>
    </row>
    <row r="11221" spans="43:43" x14ac:dyDescent="0.25">
      <c r="AQ11221" s="6"/>
    </row>
    <row r="11222" spans="43:43" x14ac:dyDescent="0.25">
      <c r="AQ11222" s="6"/>
    </row>
    <row r="11223" spans="43:43" x14ac:dyDescent="0.25">
      <c r="AQ11223" s="6"/>
    </row>
    <row r="11224" spans="43:43" x14ac:dyDescent="0.25">
      <c r="AQ11224" s="6"/>
    </row>
    <row r="11225" spans="43:43" x14ac:dyDescent="0.25">
      <c r="AQ11225" s="6"/>
    </row>
    <row r="11226" spans="43:43" x14ac:dyDescent="0.25">
      <c r="AQ11226" s="6"/>
    </row>
    <row r="11227" spans="43:43" x14ac:dyDescent="0.25">
      <c r="AQ11227" s="6"/>
    </row>
    <row r="11228" spans="43:43" x14ac:dyDescent="0.25">
      <c r="AQ11228" s="6"/>
    </row>
    <row r="11229" spans="43:43" x14ac:dyDescent="0.25">
      <c r="AQ11229" s="6"/>
    </row>
    <row r="11230" spans="43:43" x14ac:dyDescent="0.25">
      <c r="AQ11230" s="6"/>
    </row>
    <row r="11231" spans="43:43" x14ac:dyDescent="0.25">
      <c r="AQ11231" s="6"/>
    </row>
    <row r="11232" spans="43:43" x14ac:dyDescent="0.25">
      <c r="AQ11232" s="6"/>
    </row>
    <row r="11233" spans="43:43" x14ac:dyDescent="0.25">
      <c r="AQ11233" s="6"/>
    </row>
    <row r="11234" spans="43:43" x14ac:dyDescent="0.25">
      <c r="AQ11234" s="6"/>
    </row>
    <row r="11235" spans="43:43" x14ac:dyDescent="0.25">
      <c r="AQ11235" s="6"/>
    </row>
    <row r="11236" spans="43:43" x14ac:dyDescent="0.25">
      <c r="AQ11236" s="6"/>
    </row>
    <row r="11237" spans="43:43" x14ac:dyDescent="0.25">
      <c r="AQ11237" s="6"/>
    </row>
    <row r="11238" spans="43:43" x14ac:dyDescent="0.25">
      <c r="AQ11238" s="6"/>
    </row>
    <row r="11239" spans="43:43" x14ac:dyDescent="0.25">
      <c r="AQ11239" s="6"/>
    </row>
    <row r="11240" spans="43:43" x14ac:dyDescent="0.25">
      <c r="AQ11240" s="6"/>
    </row>
    <row r="11241" spans="43:43" x14ac:dyDescent="0.25">
      <c r="AQ11241" s="6"/>
    </row>
    <row r="11242" spans="43:43" x14ac:dyDescent="0.25">
      <c r="AQ11242" s="6"/>
    </row>
    <row r="11243" spans="43:43" x14ac:dyDescent="0.25">
      <c r="AQ11243" s="6"/>
    </row>
    <row r="11244" spans="43:43" x14ac:dyDescent="0.25">
      <c r="AQ11244" s="6"/>
    </row>
    <row r="11245" spans="43:43" x14ac:dyDescent="0.25">
      <c r="AQ11245" s="6"/>
    </row>
    <row r="11246" spans="43:43" x14ac:dyDescent="0.25">
      <c r="AQ11246" s="6"/>
    </row>
    <row r="11247" spans="43:43" x14ac:dyDescent="0.25">
      <c r="AQ11247" s="6"/>
    </row>
    <row r="11248" spans="43:43" x14ac:dyDescent="0.25">
      <c r="AQ11248" s="6"/>
    </row>
    <row r="11249" spans="43:43" x14ac:dyDescent="0.25">
      <c r="AQ11249" s="6"/>
    </row>
    <row r="11250" spans="43:43" x14ac:dyDescent="0.25">
      <c r="AQ11250" s="6"/>
    </row>
    <row r="11251" spans="43:43" x14ac:dyDescent="0.25">
      <c r="AQ11251" s="6"/>
    </row>
    <row r="11252" spans="43:43" x14ac:dyDescent="0.25">
      <c r="AQ11252" s="6"/>
    </row>
    <row r="11253" spans="43:43" x14ac:dyDescent="0.25">
      <c r="AQ11253" s="6"/>
    </row>
    <row r="11254" spans="43:43" x14ac:dyDescent="0.25">
      <c r="AQ11254" s="6"/>
    </row>
    <row r="11255" spans="43:43" x14ac:dyDescent="0.25">
      <c r="AQ11255" s="6"/>
    </row>
    <row r="11256" spans="43:43" x14ac:dyDescent="0.25">
      <c r="AQ11256" s="6"/>
    </row>
    <row r="11257" spans="43:43" x14ac:dyDescent="0.25">
      <c r="AQ11257" s="6"/>
    </row>
    <row r="11258" spans="43:43" x14ac:dyDescent="0.25">
      <c r="AQ11258" s="6"/>
    </row>
    <row r="11259" spans="43:43" x14ac:dyDescent="0.25">
      <c r="AQ11259" s="6"/>
    </row>
    <row r="11260" spans="43:43" x14ac:dyDescent="0.25">
      <c r="AQ11260" s="6"/>
    </row>
    <row r="11261" spans="43:43" x14ac:dyDescent="0.25">
      <c r="AQ11261" s="6"/>
    </row>
    <row r="11262" spans="43:43" x14ac:dyDescent="0.25">
      <c r="AQ11262" s="6"/>
    </row>
    <row r="11263" spans="43:43" x14ac:dyDescent="0.25">
      <c r="AQ11263" s="6"/>
    </row>
    <row r="11264" spans="43:43" x14ac:dyDescent="0.25">
      <c r="AQ11264" s="6"/>
    </row>
    <row r="11265" spans="43:43" x14ac:dyDescent="0.25">
      <c r="AQ11265" s="6"/>
    </row>
    <row r="11266" spans="43:43" x14ac:dyDescent="0.25">
      <c r="AQ11266" s="6"/>
    </row>
    <row r="11267" spans="43:43" x14ac:dyDescent="0.25">
      <c r="AQ11267" s="6"/>
    </row>
    <row r="11268" spans="43:43" x14ac:dyDescent="0.25">
      <c r="AQ11268" s="6"/>
    </row>
    <row r="11269" spans="43:43" x14ac:dyDescent="0.25">
      <c r="AQ11269" s="6"/>
    </row>
    <row r="11270" spans="43:43" x14ac:dyDescent="0.25">
      <c r="AQ11270" s="6"/>
    </row>
    <row r="11271" spans="43:43" x14ac:dyDescent="0.25">
      <c r="AQ11271" s="6"/>
    </row>
    <row r="11272" spans="43:43" x14ac:dyDescent="0.25">
      <c r="AQ11272" s="6"/>
    </row>
    <row r="11273" spans="43:43" x14ac:dyDescent="0.25">
      <c r="AQ11273" s="6"/>
    </row>
    <row r="11274" spans="43:43" x14ac:dyDescent="0.25">
      <c r="AQ11274" s="6"/>
    </row>
    <row r="11275" spans="43:43" x14ac:dyDescent="0.25">
      <c r="AQ11275" s="6"/>
    </row>
    <row r="11276" spans="43:43" x14ac:dyDescent="0.25">
      <c r="AQ11276" s="6"/>
    </row>
    <row r="11277" spans="43:43" x14ac:dyDescent="0.25">
      <c r="AQ11277" s="6"/>
    </row>
    <row r="11278" spans="43:43" x14ac:dyDescent="0.25">
      <c r="AQ11278" s="6"/>
    </row>
    <row r="11279" spans="43:43" x14ac:dyDescent="0.25">
      <c r="AQ11279" s="6"/>
    </row>
    <row r="11280" spans="43:43" x14ac:dyDescent="0.25">
      <c r="AQ11280" s="6"/>
    </row>
    <row r="11281" spans="43:43" x14ac:dyDescent="0.25">
      <c r="AQ11281" s="6"/>
    </row>
    <row r="11282" spans="43:43" x14ac:dyDescent="0.25">
      <c r="AQ11282" s="6"/>
    </row>
    <row r="11283" spans="43:43" x14ac:dyDescent="0.25">
      <c r="AQ11283" s="6"/>
    </row>
    <row r="11284" spans="43:43" x14ac:dyDescent="0.25">
      <c r="AQ11284" s="6"/>
    </row>
    <row r="11285" spans="43:43" x14ac:dyDescent="0.25">
      <c r="AQ11285" s="6"/>
    </row>
    <row r="11286" spans="43:43" x14ac:dyDescent="0.25">
      <c r="AQ11286" s="6"/>
    </row>
    <row r="11287" spans="43:43" x14ac:dyDescent="0.25">
      <c r="AQ11287" s="6"/>
    </row>
    <row r="11288" spans="43:43" x14ac:dyDescent="0.25">
      <c r="AQ11288" s="6"/>
    </row>
    <row r="11289" spans="43:43" x14ac:dyDescent="0.25">
      <c r="AQ11289" s="6"/>
    </row>
    <row r="11290" spans="43:43" x14ac:dyDescent="0.25">
      <c r="AQ11290" s="6"/>
    </row>
    <row r="11291" spans="43:43" x14ac:dyDescent="0.25">
      <c r="AQ11291" s="6"/>
    </row>
    <row r="11292" spans="43:43" x14ac:dyDescent="0.25">
      <c r="AQ11292" s="6"/>
    </row>
    <row r="11293" spans="43:43" x14ac:dyDescent="0.25">
      <c r="AQ11293" s="6"/>
    </row>
    <row r="11294" spans="43:43" x14ac:dyDescent="0.25">
      <c r="AQ11294" s="6"/>
    </row>
    <row r="11295" spans="43:43" x14ac:dyDescent="0.25">
      <c r="AQ11295" s="6"/>
    </row>
    <row r="11296" spans="43:43" x14ac:dyDescent="0.25">
      <c r="AQ11296" s="6"/>
    </row>
    <row r="11297" spans="43:43" x14ac:dyDescent="0.25">
      <c r="AQ11297" s="6"/>
    </row>
    <row r="11298" spans="43:43" x14ac:dyDescent="0.25">
      <c r="AQ11298" s="6"/>
    </row>
    <row r="11299" spans="43:43" x14ac:dyDescent="0.25">
      <c r="AQ11299" s="6"/>
    </row>
    <row r="11300" spans="43:43" x14ac:dyDescent="0.25">
      <c r="AQ11300" s="6"/>
    </row>
    <row r="11301" spans="43:43" x14ac:dyDescent="0.25">
      <c r="AQ11301" s="6"/>
    </row>
    <row r="11302" spans="43:43" x14ac:dyDescent="0.25">
      <c r="AQ11302" s="6"/>
    </row>
    <row r="11303" spans="43:43" x14ac:dyDescent="0.25">
      <c r="AQ11303" s="6"/>
    </row>
    <row r="11304" spans="43:43" x14ac:dyDescent="0.25">
      <c r="AQ11304" s="6"/>
    </row>
    <row r="11305" spans="43:43" x14ac:dyDescent="0.25">
      <c r="AQ11305" s="6"/>
    </row>
    <row r="11306" spans="43:43" x14ac:dyDescent="0.25">
      <c r="AQ11306" s="6"/>
    </row>
    <row r="11307" spans="43:43" x14ac:dyDescent="0.25">
      <c r="AQ11307" s="6"/>
    </row>
    <row r="11308" spans="43:43" x14ac:dyDescent="0.25">
      <c r="AQ11308" s="6"/>
    </row>
    <row r="11309" spans="43:43" x14ac:dyDescent="0.25">
      <c r="AQ11309" s="6"/>
    </row>
    <row r="11310" spans="43:43" x14ac:dyDescent="0.25">
      <c r="AQ11310" s="6"/>
    </row>
    <row r="11311" spans="43:43" x14ac:dyDescent="0.25">
      <c r="AQ11311" s="6"/>
    </row>
    <row r="11312" spans="43:43" x14ac:dyDescent="0.25">
      <c r="AQ11312" s="6"/>
    </row>
    <row r="11313" spans="43:43" x14ac:dyDescent="0.25">
      <c r="AQ11313" s="6"/>
    </row>
    <row r="11314" spans="43:43" x14ac:dyDescent="0.25">
      <c r="AQ11314" s="6"/>
    </row>
    <row r="11315" spans="43:43" x14ac:dyDescent="0.25">
      <c r="AQ11315" s="6"/>
    </row>
    <row r="11316" spans="43:43" x14ac:dyDescent="0.25">
      <c r="AQ11316" s="6"/>
    </row>
    <row r="11317" spans="43:43" x14ac:dyDescent="0.25">
      <c r="AQ11317" s="6"/>
    </row>
    <row r="11318" spans="43:43" x14ac:dyDescent="0.25">
      <c r="AQ11318" s="6"/>
    </row>
    <row r="11319" spans="43:43" x14ac:dyDescent="0.25">
      <c r="AQ11319" s="6"/>
    </row>
    <row r="11320" spans="43:43" x14ac:dyDescent="0.25">
      <c r="AQ11320" s="6"/>
    </row>
    <row r="11321" spans="43:43" x14ac:dyDescent="0.25">
      <c r="AQ11321" s="6"/>
    </row>
    <row r="11322" spans="43:43" x14ac:dyDescent="0.25">
      <c r="AQ11322" s="6"/>
    </row>
    <row r="11323" spans="43:43" x14ac:dyDescent="0.25">
      <c r="AQ11323" s="6"/>
    </row>
    <row r="11324" spans="43:43" x14ac:dyDescent="0.25">
      <c r="AQ11324" s="6"/>
    </row>
    <row r="11325" spans="43:43" x14ac:dyDescent="0.25">
      <c r="AQ11325" s="6"/>
    </row>
    <row r="11326" spans="43:43" x14ac:dyDescent="0.25">
      <c r="AQ11326" s="6"/>
    </row>
    <row r="11327" spans="43:43" x14ac:dyDescent="0.25">
      <c r="AQ11327" s="6"/>
    </row>
    <row r="11328" spans="43:43" x14ac:dyDescent="0.25">
      <c r="AQ11328" s="6"/>
    </row>
    <row r="11329" spans="43:43" x14ac:dyDescent="0.25">
      <c r="AQ11329" s="6"/>
    </row>
    <row r="11330" spans="43:43" x14ac:dyDescent="0.25">
      <c r="AQ11330" s="6"/>
    </row>
    <row r="11331" spans="43:43" x14ac:dyDescent="0.25">
      <c r="AQ11331" s="6"/>
    </row>
    <row r="11332" spans="43:43" x14ac:dyDescent="0.25">
      <c r="AQ11332" s="6"/>
    </row>
    <row r="11333" spans="43:43" x14ac:dyDescent="0.25">
      <c r="AQ11333" s="6"/>
    </row>
    <row r="11334" spans="43:43" x14ac:dyDescent="0.25">
      <c r="AQ11334" s="6"/>
    </row>
    <row r="11335" spans="43:43" x14ac:dyDescent="0.25">
      <c r="AQ11335" s="6"/>
    </row>
    <row r="11336" spans="43:43" x14ac:dyDescent="0.25">
      <c r="AQ11336" s="6"/>
    </row>
    <row r="11337" spans="43:43" x14ac:dyDescent="0.25">
      <c r="AQ11337" s="6"/>
    </row>
    <row r="11338" spans="43:43" x14ac:dyDescent="0.25">
      <c r="AQ11338" s="6"/>
    </row>
    <row r="11339" spans="43:43" x14ac:dyDescent="0.25">
      <c r="AQ11339" s="6"/>
    </row>
    <row r="11340" spans="43:43" x14ac:dyDescent="0.25">
      <c r="AQ11340" s="6"/>
    </row>
    <row r="11341" spans="43:43" x14ac:dyDescent="0.25">
      <c r="AQ11341" s="6"/>
    </row>
    <row r="11342" spans="43:43" x14ac:dyDescent="0.25">
      <c r="AQ11342" s="6"/>
    </row>
    <row r="11343" spans="43:43" x14ac:dyDescent="0.25">
      <c r="AQ11343" s="6"/>
    </row>
    <row r="11344" spans="43:43" x14ac:dyDescent="0.25">
      <c r="AQ11344" s="6"/>
    </row>
    <row r="11345" spans="43:43" x14ac:dyDescent="0.25">
      <c r="AQ11345" s="6"/>
    </row>
    <row r="11346" spans="43:43" x14ac:dyDescent="0.25">
      <c r="AQ11346" s="6"/>
    </row>
    <row r="11347" spans="43:43" x14ac:dyDescent="0.25">
      <c r="AQ11347" s="6"/>
    </row>
    <row r="11348" spans="43:43" x14ac:dyDescent="0.25">
      <c r="AQ11348" s="6"/>
    </row>
    <row r="11349" spans="43:43" x14ac:dyDescent="0.25">
      <c r="AQ11349" s="6"/>
    </row>
    <row r="11350" spans="43:43" x14ac:dyDescent="0.25">
      <c r="AQ11350" s="6"/>
    </row>
    <row r="11351" spans="43:43" x14ac:dyDescent="0.25">
      <c r="AQ11351" s="6"/>
    </row>
    <row r="11352" spans="43:43" x14ac:dyDescent="0.25">
      <c r="AQ11352" s="6"/>
    </row>
    <row r="11353" spans="43:43" x14ac:dyDescent="0.25">
      <c r="AQ11353" s="6"/>
    </row>
    <row r="11354" spans="43:43" x14ac:dyDescent="0.25">
      <c r="AQ11354" s="6"/>
    </row>
    <row r="11355" spans="43:43" x14ac:dyDescent="0.25">
      <c r="AQ11355" s="6"/>
    </row>
    <row r="11356" spans="43:43" x14ac:dyDescent="0.25">
      <c r="AQ11356" s="6"/>
    </row>
    <row r="11357" spans="43:43" x14ac:dyDescent="0.25">
      <c r="AQ11357" s="6"/>
    </row>
    <row r="11358" spans="43:43" x14ac:dyDescent="0.25">
      <c r="AQ11358" s="6"/>
    </row>
    <row r="11359" spans="43:43" x14ac:dyDescent="0.25">
      <c r="AQ11359" s="6"/>
    </row>
    <row r="11360" spans="43:43" x14ac:dyDescent="0.25">
      <c r="AQ11360" s="6"/>
    </row>
    <row r="11361" spans="43:43" x14ac:dyDescent="0.25">
      <c r="AQ11361" s="6"/>
    </row>
    <row r="11362" spans="43:43" x14ac:dyDescent="0.25">
      <c r="AQ11362" s="6"/>
    </row>
    <row r="11363" spans="43:43" x14ac:dyDescent="0.25">
      <c r="AQ11363" s="6"/>
    </row>
    <row r="11364" spans="43:43" x14ac:dyDescent="0.25">
      <c r="AQ11364" s="6"/>
    </row>
    <row r="11365" spans="43:43" x14ac:dyDescent="0.25">
      <c r="AQ11365" s="6"/>
    </row>
    <row r="11366" spans="43:43" x14ac:dyDescent="0.25">
      <c r="AQ11366" s="6"/>
    </row>
    <row r="11367" spans="43:43" x14ac:dyDescent="0.25">
      <c r="AQ11367" s="6"/>
    </row>
    <row r="11368" spans="43:43" x14ac:dyDescent="0.25">
      <c r="AQ11368" s="6"/>
    </row>
    <row r="11369" spans="43:43" x14ac:dyDescent="0.25">
      <c r="AQ11369" s="6"/>
    </row>
    <row r="11370" spans="43:43" x14ac:dyDescent="0.25">
      <c r="AQ11370" s="6"/>
    </row>
    <row r="11371" spans="43:43" x14ac:dyDescent="0.25">
      <c r="AQ11371" s="6"/>
    </row>
    <row r="11372" spans="43:43" x14ac:dyDescent="0.25">
      <c r="AQ11372" s="6"/>
    </row>
    <row r="11373" spans="43:43" x14ac:dyDescent="0.25">
      <c r="AQ11373" s="6"/>
    </row>
    <row r="11374" spans="43:43" x14ac:dyDescent="0.25">
      <c r="AQ11374" s="6"/>
    </row>
    <row r="11375" spans="43:43" x14ac:dyDescent="0.25">
      <c r="AQ11375" s="6"/>
    </row>
    <row r="11376" spans="43:43" x14ac:dyDescent="0.25">
      <c r="AQ11376" s="6"/>
    </row>
    <row r="11377" spans="43:43" x14ac:dyDescent="0.25">
      <c r="AQ11377" s="6"/>
    </row>
    <row r="11378" spans="43:43" x14ac:dyDescent="0.25">
      <c r="AQ11378" s="6"/>
    </row>
    <row r="11379" spans="43:43" x14ac:dyDescent="0.25">
      <c r="AQ11379" s="6"/>
    </row>
    <row r="11380" spans="43:43" x14ac:dyDescent="0.25">
      <c r="AQ11380" s="6"/>
    </row>
    <row r="11381" spans="43:43" x14ac:dyDescent="0.25">
      <c r="AQ11381" s="6"/>
    </row>
    <row r="11382" spans="43:43" x14ac:dyDescent="0.25">
      <c r="AQ11382" s="6"/>
    </row>
    <row r="11383" spans="43:43" x14ac:dyDescent="0.25">
      <c r="AQ11383" s="6"/>
    </row>
    <row r="11384" spans="43:43" x14ac:dyDescent="0.25">
      <c r="AQ11384" s="6"/>
    </row>
    <row r="11385" spans="43:43" x14ac:dyDescent="0.25">
      <c r="AQ11385" s="6"/>
    </row>
    <row r="11386" spans="43:43" x14ac:dyDescent="0.25">
      <c r="AQ11386" s="6"/>
    </row>
    <row r="11387" spans="43:43" x14ac:dyDescent="0.25">
      <c r="AQ11387" s="6"/>
    </row>
    <row r="11388" spans="43:43" x14ac:dyDescent="0.25">
      <c r="AQ11388" s="6"/>
    </row>
    <row r="11389" spans="43:43" x14ac:dyDescent="0.25">
      <c r="AQ11389" s="6"/>
    </row>
    <row r="11390" spans="43:43" x14ac:dyDescent="0.25">
      <c r="AQ11390" s="6"/>
    </row>
    <row r="11391" spans="43:43" x14ac:dyDescent="0.25">
      <c r="AQ11391" s="6"/>
    </row>
    <row r="11392" spans="43:43" x14ac:dyDescent="0.25">
      <c r="AQ11392" s="6"/>
    </row>
    <row r="11393" spans="43:43" x14ac:dyDescent="0.25">
      <c r="AQ11393" s="6"/>
    </row>
    <row r="11394" spans="43:43" x14ac:dyDescent="0.25">
      <c r="AQ11394" s="6"/>
    </row>
    <row r="11395" spans="43:43" x14ac:dyDescent="0.25">
      <c r="AQ11395" s="6"/>
    </row>
    <row r="11396" spans="43:43" x14ac:dyDescent="0.25">
      <c r="AQ11396" s="6"/>
    </row>
    <row r="11397" spans="43:43" x14ac:dyDescent="0.25">
      <c r="AQ11397" s="6"/>
    </row>
    <row r="11398" spans="43:43" x14ac:dyDescent="0.25">
      <c r="AQ11398" s="6"/>
    </row>
    <row r="11399" spans="43:43" x14ac:dyDescent="0.25">
      <c r="AQ11399" s="6"/>
    </row>
    <row r="11400" spans="43:43" x14ac:dyDescent="0.25">
      <c r="AQ11400" s="6"/>
    </row>
    <row r="11401" spans="43:43" x14ac:dyDescent="0.25">
      <c r="AQ11401" s="6"/>
    </row>
    <row r="11402" spans="43:43" x14ac:dyDescent="0.25">
      <c r="AQ11402" s="6"/>
    </row>
    <row r="11403" spans="43:43" x14ac:dyDescent="0.25">
      <c r="AQ11403" s="6"/>
    </row>
    <row r="11404" spans="43:43" x14ac:dyDescent="0.25">
      <c r="AQ11404" s="6"/>
    </row>
    <row r="11405" spans="43:43" x14ac:dyDescent="0.25">
      <c r="AQ11405" s="6"/>
    </row>
    <row r="11406" spans="43:43" x14ac:dyDescent="0.25">
      <c r="AQ11406" s="6"/>
    </row>
    <row r="11407" spans="43:43" x14ac:dyDescent="0.25">
      <c r="AQ11407" s="6"/>
    </row>
    <row r="11408" spans="43:43" x14ac:dyDescent="0.25">
      <c r="AQ11408" s="6"/>
    </row>
    <row r="11409" spans="43:43" x14ac:dyDescent="0.25">
      <c r="AQ11409" s="6"/>
    </row>
    <row r="11410" spans="43:43" x14ac:dyDescent="0.25">
      <c r="AQ11410" s="6"/>
    </row>
    <row r="11411" spans="43:43" x14ac:dyDescent="0.25">
      <c r="AQ11411" s="6"/>
    </row>
    <row r="11412" spans="43:43" x14ac:dyDescent="0.25">
      <c r="AQ11412" s="6"/>
    </row>
    <row r="11413" spans="43:43" x14ac:dyDescent="0.25">
      <c r="AQ11413" s="6"/>
    </row>
    <row r="11414" spans="43:43" x14ac:dyDescent="0.25">
      <c r="AQ11414" s="6"/>
    </row>
    <row r="11415" spans="43:43" x14ac:dyDescent="0.25">
      <c r="AQ11415" s="6"/>
    </row>
    <row r="11416" spans="43:43" x14ac:dyDescent="0.25">
      <c r="AQ11416" s="6"/>
    </row>
    <row r="11417" spans="43:43" x14ac:dyDescent="0.25">
      <c r="AQ11417" s="6"/>
    </row>
    <row r="11418" spans="43:43" x14ac:dyDescent="0.25">
      <c r="AQ11418" s="6"/>
    </row>
    <row r="11419" spans="43:43" x14ac:dyDescent="0.25">
      <c r="AQ11419" s="6"/>
    </row>
    <row r="11420" spans="43:43" x14ac:dyDescent="0.25">
      <c r="AQ11420" s="6"/>
    </row>
    <row r="11421" spans="43:43" x14ac:dyDescent="0.25">
      <c r="AQ11421" s="6"/>
    </row>
    <row r="11422" spans="43:43" x14ac:dyDescent="0.25">
      <c r="AQ11422" s="6"/>
    </row>
    <row r="11423" spans="43:43" x14ac:dyDescent="0.25">
      <c r="AQ11423" s="6"/>
    </row>
    <row r="11424" spans="43:43" x14ac:dyDescent="0.25">
      <c r="AQ11424" s="6"/>
    </row>
    <row r="11425" spans="43:43" x14ac:dyDescent="0.25">
      <c r="AQ11425" s="6"/>
    </row>
    <row r="11426" spans="43:43" x14ac:dyDescent="0.25">
      <c r="AQ11426" s="6"/>
    </row>
    <row r="11427" spans="43:43" x14ac:dyDescent="0.25">
      <c r="AQ11427" s="6"/>
    </row>
    <row r="11428" spans="43:43" x14ac:dyDescent="0.25">
      <c r="AQ11428" s="6"/>
    </row>
    <row r="11429" spans="43:43" x14ac:dyDescent="0.25">
      <c r="AQ11429" s="6"/>
    </row>
    <row r="11430" spans="43:43" x14ac:dyDescent="0.25">
      <c r="AQ11430" s="6"/>
    </row>
    <row r="11431" spans="43:43" x14ac:dyDescent="0.25">
      <c r="AQ11431" s="6"/>
    </row>
    <row r="11432" spans="43:43" x14ac:dyDescent="0.25">
      <c r="AQ11432" s="6"/>
    </row>
    <row r="11433" spans="43:43" x14ac:dyDescent="0.25">
      <c r="AQ11433" s="6"/>
    </row>
    <row r="11434" spans="43:43" x14ac:dyDescent="0.25">
      <c r="AQ11434" s="6"/>
    </row>
    <row r="11435" spans="43:43" x14ac:dyDescent="0.25">
      <c r="AQ11435" s="6"/>
    </row>
    <row r="11436" spans="43:43" x14ac:dyDescent="0.25">
      <c r="AQ11436" s="6"/>
    </row>
    <row r="11437" spans="43:43" x14ac:dyDescent="0.25">
      <c r="AQ11437" s="6"/>
    </row>
    <row r="11438" spans="43:43" x14ac:dyDescent="0.25">
      <c r="AQ11438" s="6"/>
    </row>
    <row r="11439" spans="43:43" x14ac:dyDescent="0.25">
      <c r="AQ11439" s="6"/>
    </row>
    <row r="11440" spans="43:43" x14ac:dyDescent="0.25">
      <c r="AQ11440" s="6"/>
    </row>
    <row r="11441" spans="43:43" x14ac:dyDescent="0.25">
      <c r="AQ11441" s="6"/>
    </row>
    <row r="11442" spans="43:43" x14ac:dyDescent="0.25">
      <c r="AQ11442" s="6"/>
    </row>
    <row r="11443" spans="43:43" x14ac:dyDescent="0.25">
      <c r="AQ11443" s="6"/>
    </row>
    <row r="11444" spans="43:43" x14ac:dyDescent="0.25">
      <c r="AQ11444" s="6"/>
    </row>
    <row r="11445" spans="43:43" x14ac:dyDescent="0.25">
      <c r="AQ11445" s="6"/>
    </row>
    <row r="11446" spans="43:43" x14ac:dyDescent="0.25">
      <c r="AQ11446" s="6"/>
    </row>
    <row r="11447" spans="43:43" x14ac:dyDescent="0.25">
      <c r="AQ11447" s="6"/>
    </row>
    <row r="11448" spans="43:43" x14ac:dyDescent="0.25">
      <c r="AQ11448" s="6"/>
    </row>
    <row r="11449" spans="43:43" x14ac:dyDescent="0.25">
      <c r="AQ11449" s="6"/>
    </row>
    <row r="11450" spans="43:43" x14ac:dyDescent="0.25">
      <c r="AQ11450" s="6"/>
    </row>
    <row r="11451" spans="43:43" x14ac:dyDescent="0.25">
      <c r="AQ11451" s="6"/>
    </row>
    <row r="11452" spans="43:43" x14ac:dyDescent="0.25">
      <c r="AQ11452" s="6"/>
    </row>
    <row r="11453" spans="43:43" x14ac:dyDescent="0.25">
      <c r="AQ11453" s="6"/>
    </row>
    <row r="11454" spans="43:43" x14ac:dyDescent="0.25">
      <c r="AQ11454" s="6"/>
    </row>
    <row r="11455" spans="43:43" x14ac:dyDescent="0.25">
      <c r="AQ11455" s="6"/>
    </row>
    <row r="11456" spans="43:43" x14ac:dyDescent="0.25">
      <c r="AQ11456" s="6"/>
    </row>
    <row r="11457" spans="43:43" x14ac:dyDescent="0.25">
      <c r="AQ11457" s="6"/>
    </row>
    <row r="11458" spans="43:43" x14ac:dyDescent="0.25">
      <c r="AQ11458" s="6"/>
    </row>
    <row r="11459" spans="43:43" x14ac:dyDescent="0.25">
      <c r="AQ11459" s="6"/>
    </row>
    <row r="11460" spans="43:43" x14ac:dyDescent="0.25">
      <c r="AQ11460" s="6"/>
    </row>
    <row r="11461" spans="43:43" x14ac:dyDescent="0.25">
      <c r="AQ11461" s="6"/>
    </row>
    <row r="11462" spans="43:43" x14ac:dyDescent="0.25">
      <c r="AQ11462" s="6"/>
    </row>
    <row r="11463" spans="43:43" x14ac:dyDescent="0.25">
      <c r="AQ11463" s="6"/>
    </row>
    <row r="11464" spans="43:43" x14ac:dyDescent="0.25">
      <c r="AQ11464" s="6"/>
    </row>
    <row r="11465" spans="43:43" x14ac:dyDescent="0.25">
      <c r="AQ11465" s="6"/>
    </row>
    <row r="11466" spans="43:43" x14ac:dyDescent="0.25">
      <c r="AQ11466" s="6"/>
    </row>
    <row r="11467" spans="43:43" x14ac:dyDescent="0.25">
      <c r="AQ11467" s="6"/>
    </row>
    <row r="11468" spans="43:43" x14ac:dyDescent="0.25">
      <c r="AQ11468" s="6"/>
    </row>
    <row r="11469" spans="43:43" x14ac:dyDescent="0.25">
      <c r="AQ11469" s="6"/>
    </row>
    <row r="11470" spans="43:43" x14ac:dyDescent="0.25">
      <c r="AQ11470" s="6"/>
    </row>
    <row r="11471" spans="43:43" x14ac:dyDescent="0.25">
      <c r="AQ11471" s="6"/>
    </row>
    <row r="11472" spans="43:43" x14ac:dyDescent="0.25">
      <c r="AQ11472" s="6"/>
    </row>
    <row r="11473" spans="43:43" x14ac:dyDescent="0.25">
      <c r="AQ11473" s="6"/>
    </row>
    <row r="11474" spans="43:43" x14ac:dyDescent="0.25">
      <c r="AQ11474" s="6"/>
    </row>
    <row r="11475" spans="43:43" x14ac:dyDescent="0.25">
      <c r="AQ11475" s="6"/>
    </row>
    <row r="11476" spans="43:43" x14ac:dyDescent="0.25">
      <c r="AQ11476" s="6"/>
    </row>
    <row r="11477" spans="43:43" x14ac:dyDescent="0.25">
      <c r="AQ11477" s="6"/>
    </row>
    <row r="11478" spans="43:43" x14ac:dyDescent="0.25">
      <c r="AQ11478" s="6"/>
    </row>
    <row r="11479" spans="43:43" x14ac:dyDescent="0.25">
      <c r="AQ11479" s="6"/>
    </row>
    <row r="11480" spans="43:43" x14ac:dyDescent="0.25">
      <c r="AQ11480" s="6"/>
    </row>
    <row r="11481" spans="43:43" x14ac:dyDescent="0.25">
      <c r="AQ11481" s="6"/>
    </row>
    <row r="11482" spans="43:43" x14ac:dyDescent="0.25">
      <c r="AQ11482" s="6"/>
    </row>
    <row r="11483" spans="43:43" x14ac:dyDescent="0.25">
      <c r="AQ11483" s="6"/>
    </row>
    <row r="11484" spans="43:43" x14ac:dyDescent="0.25">
      <c r="AQ11484" s="6"/>
    </row>
    <row r="11485" spans="43:43" x14ac:dyDescent="0.25">
      <c r="AQ11485" s="6"/>
    </row>
    <row r="11486" spans="43:43" x14ac:dyDescent="0.25">
      <c r="AQ11486" s="6"/>
    </row>
    <row r="11487" spans="43:43" x14ac:dyDescent="0.25">
      <c r="AQ11487" s="6"/>
    </row>
    <row r="11488" spans="43:43" x14ac:dyDescent="0.25">
      <c r="AQ11488" s="6"/>
    </row>
    <row r="11489" spans="43:43" x14ac:dyDescent="0.25">
      <c r="AQ11489" s="6"/>
    </row>
    <row r="11490" spans="43:43" x14ac:dyDescent="0.25">
      <c r="AQ11490" s="6"/>
    </row>
    <row r="11491" spans="43:43" x14ac:dyDescent="0.25">
      <c r="AQ11491" s="6"/>
    </row>
    <row r="11492" spans="43:43" x14ac:dyDescent="0.25">
      <c r="AQ11492" s="6"/>
    </row>
    <row r="11493" spans="43:43" x14ac:dyDescent="0.25">
      <c r="AQ11493" s="6"/>
    </row>
    <row r="11494" spans="43:43" x14ac:dyDescent="0.25">
      <c r="AQ11494" s="6"/>
    </row>
    <row r="11495" spans="43:43" x14ac:dyDescent="0.25">
      <c r="AQ11495" s="6"/>
    </row>
    <row r="11496" spans="43:43" x14ac:dyDescent="0.25">
      <c r="AQ11496" s="6"/>
    </row>
    <row r="11497" spans="43:43" x14ac:dyDescent="0.25">
      <c r="AQ11497" s="6"/>
    </row>
    <row r="11498" spans="43:43" x14ac:dyDescent="0.25">
      <c r="AQ11498" s="6"/>
    </row>
    <row r="11499" spans="43:43" x14ac:dyDescent="0.25">
      <c r="AQ11499" s="6"/>
    </row>
    <row r="11500" spans="43:43" x14ac:dyDescent="0.25">
      <c r="AQ11500" s="6"/>
    </row>
    <row r="11501" spans="43:43" x14ac:dyDescent="0.25">
      <c r="AQ11501" s="6"/>
    </row>
    <row r="11502" spans="43:43" x14ac:dyDescent="0.25">
      <c r="AQ11502" s="6"/>
    </row>
    <row r="11503" spans="43:43" x14ac:dyDescent="0.25">
      <c r="AQ11503" s="6"/>
    </row>
    <row r="11504" spans="43:43" x14ac:dyDescent="0.25">
      <c r="AQ11504" s="6"/>
    </row>
    <row r="11505" spans="43:43" x14ac:dyDescent="0.25">
      <c r="AQ11505" s="6"/>
    </row>
    <row r="11506" spans="43:43" x14ac:dyDescent="0.25">
      <c r="AQ11506" s="6"/>
    </row>
    <row r="11507" spans="43:43" x14ac:dyDescent="0.25">
      <c r="AQ11507" s="6"/>
    </row>
    <row r="11508" spans="43:43" x14ac:dyDescent="0.25">
      <c r="AQ11508" s="6"/>
    </row>
    <row r="11509" spans="43:43" x14ac:dyDescent="0.25">
      <c r="AQ11509" s="6"/>
    </row>
    <row r="11510" spans="43:43" x14ac:dyDescent="0.25">
      <c r="AQ11510" s="6"/>
    </row>
    <row r="11511" spans="43:43" x14ac:dyDescent="0.25">
      <c r="AQ11511" s="6"/>
    </row>
    <row r="11512" spans="43:43" x14ac:dyDescent="0.25">
      <c r="AQ11512" s="6"/>
    </row>
    <row r="11513" spans="43:43" x14ac:dyDescent="0.25">
      <c r="AQ11513" s="6"/>
    </row>
    <row r="11514" spans="43:43" x14ac:dyDescent="0.25">
      <c r="AQ11514" s="6"/>
    </row>
    <row r="11515" spans="43:43" x14ac:dyDescent="0.25">
      <c r="AQ11515" s="6"/>
    </row>
    <row r="11516" spans="43:43" x14ac:dyDescent="0.25">
      <c r="AQ11516" s="6"/>
    </row>
    <row r="11517" spans="43:43" x14ac:dyDescent="0.25">
      <c r="AQ11517" s="6"/>
    </row>
    <row r="11518" spans="43:43" x14ac:dyDescent="0.25">
      <c r="AQ11518" s="6"/>
    </row>
    <row r="11519" spans="43:43" x14ac:dyDescent="0.25">
      <c r="AQ11519" s="6"/>
    </row>
    <row r="11520" spans="43:43" x14ac:dyDescent="0.25">
      <c r="AQ11520" s="6"/>
    </row>
    <row r="11521" spans="43:43" x14ac:dyDescent="0.25">
      <c r="AQ11521" s="6"/>
    </row>
    <row r="11522" spans="43:43" x14ac:dyDescent="0.25">
      <c r="AQ11522" s="6"/>
    </row>
    <row r="11523" spans="43:43" x14ac:dyDescent="0.25">
      <c r="AQ11523" s="6"/>
    </row>
    <row r="11524" spans="43:43" x14ac:dyDescent="0.25">
      <c r="AQ11524" s="6"/>
    </row>
    <row r="11525" spans="43:43" x14ac:dyDescent="0.25">
      <c r="AQ11525" s="6"/>
    </row>
    <row r="11526" spans="43:43" x14ac:dyDescent="0.25">
      <c r="AQ11526" s="6"/>
    </row>
    <row r="11527" spans="43:43" x14ac:dyDescent="0.25">
      <c r="AQ11527" s="6"/>
    </row>
    <row r="11528" spans="43:43" x14ac:dyDescent="0.25">
      <c r="AQ11528" s="6"/>
    </row>
    <row r="11529" spans="43:43" x14ac:dyDescent="0.25">
      <c r="AQ11529" s="6"/>
    </row>
    <row r="11530" spans="43:43" x14ac:dyDescent="0.25">
      <c r="AQ11530" s="6"/>
    </row>
    <row r="11531" spans="43:43" x14ac:dyDescent="0.25">
      <c r="AQ11531" s="6"/>
    </row>
    <row r="11532" spans="43:43" x14ac:dyDescent="0.25">
      <c r="AQ11532" s="6"/>
    </row>
    <row r="11533" spans="43:43" x14ac:dyDescent="0.25">
      <c r="AQ11533" s="6"/>
    </row>
    <row r="11534" spans="43:43" x14ac:dyDescent="0.25">
      <c r="AQ11534" s="6"/>
    </row>
    <row r="11535" spans="43:43" x14ac:dyDescent="0.25">
      <c r="AQ11535" s="6"/>
    </row>
    <row r="11536" spans="43:43" x14ac:dyDescent="0.25">
      <c r="AQ11536" s="6"/>
    </row>
    <row r="11537" spans="43:43" x14ac:dyDescent="0.25">
      <c r="AQ11537" s="6"/>
    </row>
    <row r="11538" spans="43:43" x14ac:dyDescent="0.25">
      <c r="AQ11538" s="6"/>
    </row>
    <row r="11539" spans="43:43" x14ac:dyDescent="0.25">
      <c r="AQ11539" s="6"/>
    </row>
    <row r="11540" spans="43:43" x14ac:dyDescent="0.25">
      <c r="AQ11540" s="6"/>
    </row>
    <row r="11541" spans="43:43" x14ac:dyDescent="0.25">
      <c r="AQ11541" s="6"/>
    </row>
    <row r="11542" spans="43:43" x14ac:dyDescent="0.25">
      <c r="AQ11542" s="6"/>
    </row>
    <row r="11543" spans="43:43" x14ac:dyDescent="0.25">
      <c r="AQ11543" s="6"/>
    </row>
    <row r="11544" spans="43:43" x14ac:dyDescent="0.25">
      <c r="AQ11544" s="6"/>
    </row>
    <row r="11545" spans="43:43" x14ac:dyDescent="0.25">
      <c r="AQ11545" s="6"/>
    </row>
    <row r="11546" spans="43:43" x14ac:dyDescent="0.25">
      <c r="AQ11546" s="6"/>
    </row>
    <row r="11547" spans="43:43" x14ac:dyDescent="0.25">
      <c r="AQ11547" s="6"/>
    </row>
    <row r="11548" spans="43:43" x14ac:dyDescent="0.25">
      <c r="AQ11548" s="6"/>
    </row>
    <row r="11549" spans="43:43" x14ac:dyDescent="0.25">
      <c r="AQ11549" s="6"/>
    </row>
    <row r="11550" spans="43:43" x14ac:dyDescent="0.25">
      <c r="AQ11550" s="6"/>
    </row>
    <row r="11551" spans="43:43" x14ac:dyDescent="0.25">
      <c r="AQ11551" s="6"/>
    </row>
    <row r="11552" spans="43:43" x14ac:dyDescent="0.25">
      <c r="AQ11552" s="6"/>
    </row>
    <row r="11553" spans="43:43" x14ac:dyDescent="0.25">
      <c r="AQ11553" s="6"/>
    </row>
    <row r="11554" spans="43:43" x14ac:dyDescent="0.25">
      <c r="AQ11554" s="6"/>
    </row>
    <row r="11555" spans="43:43" x14ac:dyDescent="0.25">
      <c r="AQ11555" s="6"/>
    </row>
    <row r="11556" spans="43:43" x14ac:dyDescent="0.25">
      <c r="AQ11556" s="6"/>
    </row>
    <row r="11557" spans="43:43" x14ac:dyDescent="0.25">
      <c r="AQ11557" s="6"/>
    </row>
    <row r="11558" spans="43:43" x14ac:dyDescent="0.25">
      <c r="AQ11558" s="6"/>
    </row>
    <row r="11559" spans="43:43" x14ac:dyDescent="0.25">
      <c r="AQ11559" s="6"/>
    </row>
    <row r="11560" spans="43:43" x14ac:dyDescent="0.25">
      <c r="AQ11560" s="6"/>
    </row>
    <row r="11561" spans="43:43" x14ac:dyDescent="0.25">
      <c r="AQ11561" s="6"/>
    </row>
    <row r="11562" spans="43:43" x14ac:dyDescent="0.25">
      <c r="AQ11562" s="6"/>
    </row>
    <row r="11563" spans="43:43" x14ac:dyDescent="0.25">
      <c r="AQ11563" s="6"/>
    </row>
    <row r="11564" spans="43:43" x14ac:dyDescent="0.25">
      <c r="AQ11564" s="6"/>
    </row>
    <row r="11565" spans="43:43" x14ac:dyDescent="0.25">
      <c r="AQ11565" s="6"/>
    </row>
    <row r="11566" spans="43:43" x14ac:dyDescent="0.25">
      <c r="AQ11566" s="6"/>
    </row>
    <row r="11567" spans="43:43" x14ac:dyDescent="0.25">
      <c r="AQ11567" s="6"/>
    </row>
    <row r="11568" spans="43:43" x14ac:dyDescent="0.25">
      <c r="AQ11568" s="6"/>
    </row>
    <row r="11569" spans="43:43" x14ac:dyDescent="0.25">
      <c r="AQ11569" s="6"/>
    </row>
    <row r="11570" spans="43:43" x14ac:dyDescent="0.25">
      <c r="AQ11570" s="6"/>
    </row>
    <row r="11571" spans="43:43" x14ac:dyDescent="0.25">
      <c r="AQ11571" s="6"/>
    </row>
    <row r="11572" spans="43:43" x14ac:dyDescent="0.25">
      <c r="AQ11572" s="6"/>
    </row>
    <row r="11573" spans="43:43" x14ac:dyDescent="0.25">
      <c r="AQ11573" s="6"/>
    </row>
    <row r="11574" spans="43:43" x14ac:dyDescent="0.25">
      <c r="AQ11574" s="6"/>
    </row>
    <row r="11575" spans="43:43" x14ac:dyDescent="0.25">
      <c r="AQ11575" s="6"/>
    </row>
    <row r="11576" spans="43:43" x14ac:dyDescent="0.25">
      <c r="AQ11576" s="6"/>
    </row>
    <row r="11577" spans="43:43" x14ac:dyDescent="0.25">
      <c r="AQ11577" s="6"/>
    </row>
    <row r="11578" spans="43:43" x14ac:dyDescent="0.25">
      <c r="AQ11578" s="6"/>
    </row>
    <row r="11579" spans="43:43" x14ac:dyDescent="0.25">
      <c r="AQ11579" s="6"/>
    </row>
    <row r="11580" spans="43:43" x14ac:dyDescent="0.25">
      <c r="AQ11580" s="6"/>
    </row>
    <row r="11581" spans="43:43" x14ac:dyDescent="0.25">
      <c r="AQ11581" s="6"/>
    </row>
    <row r="11582" spans="43:43" x14ac:dyDescent="0.25">
      <c r="AQ11582" s="6"/>
    </row>
    <row r="11583" spans="43:43" x14ac:dyDescent="0.25">
      <c r="AQ11583" s="6"/>
    </row>
    <row r="11584" spans="43:43" x14ac:dyDescent="0.25">
      <c r="AQ11584" s="6"/>
    </row>
    <row r="11585" spans="43:43" x14ac:dyDescent="0.25">
      <c r="AQ11585" s="6"/>
    </row>
    <row r="11586" spans="43:43" x14ac:dyDescent="0.25">
      <c r="AQ11586" s="6"/>
    </row>
    <row r="11587" spans="43:43" x14ac:dyDescent="0.25">
      <c r="AQ11587" s="6"/>
    </row>
    <row r="11588" spans="43:43" x14ac:dyDescent="0.25">
      <c r="AQ11588" s="6"/>
    </row>
    <row r="11589" spans="43:43" x14ac:dyDescent="0.25">
      <c r="AQ11589" s="6"/>
    </row>
    <row r="11590" spans="43:43" x14ac:dyDescent="0.25">
      <c r="AQ11590" s="6"/>
    </row>
    <row r="11591" spans="43:43" x14ac:dyDescent="0.25">
      <c r="AQ11591" s="6"/>
    </row>
    <row r="11592" spans="43:43" x14ac:dyDescent="0.25">
      <c r="AQ11592" s="6"/>
    </row>
    <row r="11593" spans="43:43" x14ac:dyDescent="0.25">
      <c r="AQ11593" s="6"/>
    </row>
    <row r="11594" spans="43:43" x14ac:dyDescent="0.25">
      <c r="AQ11594" s="6"/>
    </row>
    <row r="11595" spans="43:43" x14ac:dyDescent="0.25">
      <c r="AQ11595" s="6"/>
    </row>
    <row r="11596" spans="43:43" x14ac:dyDescent="0.25">
      <c r="AQ11596" s="6"/>
    </row>
    <row r="11597" spans="43:43" x14ac:dyDescent="0.25">
      <c r="AQ11597" s="6"/>
    </row>
    <row r="11598" spans="43:43" x14ac:dyDescent="0.25">
      <c r="AQ11598" s="6"/>
    </row>
    <row r="11599" spans="43:43" x14ac:dyDescent="0.25">
      <c r="AQ11599" s="6"/>
    </row>
    <row r="11600" spans="43:43" x14ac:dyDescent="0.25">
      <c r="AQ11600" s="6"/>
    </row>
    <row r="11601" spans="43:43" x14ac:dyDescent="0.25">
      <c r="AQ11601" s="6"/>
    </row>
    <row r="11602" spans="43:43" x14ac:dyDescent="0.25">
      <c r="AQ11602" s="6"/>
    </row>
    <row r="11603" spans="43:43" x14ac:dyDescent="0.25">
      <c r="AQ11603" s="6"/>
    </row>
    <row r="11604" spans="43:43" x14ac:dyDescent="0.25">
      <c r="AQ11604" s="6"/>
    </row>
    <row r="11605" spans="43:43" x14ac:dyDescent="0.25">
      <c r="AQ11605" s="6"/>
    </row>
    <row r="11606" spans="43:43" x14ac:dyDescent="0.25">
      <c r="AQ11606" s="6"/>
    </row>
    <row r="11607" spans="43:43" x14ac:dyDescent="0.25">
      <c r="AQ11607" s="6"/>
    </row>
    <row r="11608" spans="43:43" x14ac:dyDescent="0.25">
      <c r="AQ11608" s="6"/>
    </row>
    <row r="11609" spans="43:43" x14ac:dyDescent="0.25">
      <c r="AQ11609" s="6"/>
    </row>
    <row r="11610" spans="43:43" x14ac:dyDescent="0.25">
      <c r="AQ11610" s="6"/>
    </row>
    <row r="11611" spans="43:43" x14ac:dyDescent="0.25">
      <c r="AQ11611" s="6"/>
    </row>
    <row r="11612" spans="43:43" x14ac:dyDescent="0.25">
      <c r="AQ11612" s="6"/>
    </row>
    <row r="11613" spans="43:43" x14ac:dyDescent="0.25">
      <c r="AQ11613" s="6"/>
    </row>
    <row r="11614" spans="43:43" x14ac:dyDescent="0.25">
      <c r="AQ11614" s="6"/>
    </row>
    <row r="11615" spans="43:43" x14ac:dyDescent="0.25">
      <c r="AQ11615" s="6"/>
    </row>
    <row r="11616" spans="43:43" x14ac:dyDescent="0.25">
      <c r="AQ11616" s="6"/>
    </row>
    <row r="11617" spans="43:43" x14ac:dyDescent="0.25">
      <c r="AQ11617" s="6"/>
    </row>
    <row r="11618" spans="43:43" x14ac:dyDescent="0.25">
      <c r="AQ11618" s="6"/>
    </row>
    <row r="11619" spans="43:43" x14ac:dyDescent="0.25">
      <c r="AQ11619" s="6"/>
    </row>
    <row r="11620" spans="43:43" x14ac:dyDescent="0.25">
      <c r="AQ11620" s="6"/>
    </row>
    <row r="11621" spans="43:43" x14ac:dyDescent="0.25">
      <c r="AQ11621" s="6"/>
    </row>
    <row r="11622" spans="43:43" x14ac:dyDescent="0.25">
      <c r="AQ11622" s="6"/>
    </row>
    <row r="11623" spans="43:43" x14ac:dyDescent="0.25">
      <c r="AQ11623" s="6"/>
    </row>
    <row r="11624" spans="43:43" x14ac:dyDescent="0.25">
      <c r="AQ11624" s="6"/>
    </row>
    <row r="11625" spans="43:43" x14ac:dyDescent="0.25">
      <c r="AQ11625" s="6"/>
    </row>
    <row r="11626" spans="43:43" x14ac:dyDescent="0.25">
      <c r="AQ11626" s="6"/>
    </row>
    <row r="11627" spans="43:43" x14ac:dyDescent="0.25">
      <c r="AQ11627" s="6"/>
    </row>
    <row r="11628" spans="43:43" x14ac:dyDescent="0.25">
      <c r="AQ11628" s="6"/>
    </row>
    <row r="11629" spans="43:43" x14ac:dyDescent="0.25">
      <c r="AQ11629" s="6"/>
    </row>
    <row r="11630" spans="43:43" x14ac:dyDescent="0.25">
      <c r="AQ11630" s="6"/>
    </row>
    <row r="11631" spans="43:43" x14ac:dyDescent="0.25">
      <c r="AQ11631" s="6"/>
    </row>
    <row r="11632" spans="43:43" x14ac:dyDescent="0.25">
      <c r="AQ11632" s="6"/>
    </row>
    <row r="11633" spans="43:43" x14ac:dyDescent="0.25">
      <c r="AQ11633" s="6"/>
    </row>
    <row r="11634" spans="43:43" x14ac:dyDescent="0.25">
      <c r="AQ11634" s="6"/>
    </row>
    <row r="11635" spans="43:43" x14ac:dyDescent="0.25">
      <c r="AQ11635" s="6"/>
    </row>
    <row r="11636" spans="43:43" x14ac:dyDescent="0.25">
      <c r="AQ11636" s="6"/>
    </row>
    <row r="11637" spans="43:43" x14ac:dyDescent="0.25">
      <c r="AQ11637" s="6"/>
    </row>
    <row r="11638" spans="43:43" x14ac:dyDescent="0.25">
      <c r="AQ11638" s="6"/>
    </row>
    <row r="11639" spans="43:43" x14ac:dyDescent="0.25">
      <c r="AQ11639" s="6"/>
    </row>
    <row r="11640" spans="43:43" x14ac:dyDescent="0.25">
      <c r="AQ11640" s="6"/>
    </row>
    <row r="11641" spans="43:43" x14ac:dyDescent="0.25">
      <c r="AQ11641" s="6"/>
    </row>
    <row r="11642" spans="43:43" x14ac:dyDescent="0.25">
      <c r="AQ11642" s="6"/>
    </row>
    <row r="11643" spans="43:43" x14ac:dyDescent="0.25">
      <c r="AQ11643" s="6"/>
    </row>
    <row r="11644" spans="43:43" x14ac:dyDescent="0.25">
      <c r="AQ11644" s="6"/>
    </row>
    <row r="11645" spans="43:43" x14ac:dyDescent="0.25">
      <c r="AQ11645" s="6"/>
    </row>
    <row r="11646" spans="43:43" x14ac:dyDescent="0.25">
      <c r="AQ11646" s="6"/>
    </row>
    <row r="11647" spans="43:43" x14ac:dyDescent="0.25">
      <c r="AQ11647" s="6"/>
    </row>
    <row r="11648" spans="43:43" x14ac:dyDescent="0.25">
      <c r="AQ11648" s="6"/>
    </row>
    <row r="11649" spans="43:43" x14ac:dyDescent="0.25">
      <c r="AQ11649" s="6"/>
    </row>
    <row r="11650" spans="43:43" x14ac:dyDescent="0.25">
      <c r="AQ11650" s="6"/>
    </row>
    <row r="11651" spans="43:43" x14ac:dyDescent="0.25">
      <c r="AQ11651" s="6"/>
    </row>
    <row r="11652" spans="43:43" x14ac:dyDescent="0.25">
      <c r="AQ11652" s="6"/>
    </row>
    <row r="11653" spans="43:43" x14ac:dyDescent="0.25">
      <c r="AQ11653" s="6"/>
    </row>
    <row r="11654" spans="43:43" x14ac:dyDescent="0.25">
      <c r="AQ11654" s="6"/>
    </row>
    <row r="11655" spans="43:43" x14ac:dyDescent="0.25">
      <c r="AQ11655" s="6"/>
    </row>
    <row r="11656" spans="43:43" x14ac:dyDescent="0.25">
      <c r="AQ11656" s="6"/>
    </row>
    <row r="11657" spans="43:43" x14ac:dyDescent="0.25">
      <c r="AQ11657" s="6"/>
    </row>
    <row r="11658" spans="43:43" x14ac:dyDescent="0.25">
      <c r="AQ11658" s="6"/>
    </row>
    <row r="11659" spans="43:43" x14ac:dyDescent="0.25">
      <c r="AQ11659" s="6"/>
    </row>
    <row r="11660" spans="43:43" x14ac:dyDescent="0.25">
      <c r="AQ11660" s="6"/>
    </row>
    <row r="11661" spans="43:43" x14ac:dyDescent="0.25">
      <c r="AQ11661" s="6"/>
    </row>
    <row r="11662" spans="43:43" x14ac:dyDescent="0.25">
      <c r="AQ11662" s="6"/>
    </row>
    <row r="11663" spans="43:43" x14ac:dyDescent="0.25">
      <c r="AQ11663" s="6"/>
    </row>
    <row r="11664" spans="43:43" x14ac:dyDescent="0.25">
      <c r="AQ11664" s="6"/>
    </row>
    <row r="11665" spans="43:43" x14ac:dyDescent="0.25">
      <c r="AQ11665" s="6"/>
    </row>
    <row r="11666" spans="43:43" x14ac:dyDescent="0.25">
      <c r="AQ11666" s="6"/>
    </row>
    <row r="11667" spans="43:43" x14ac:dyDescent="0.25">
      <c r="AQ11667" s="6"/>
    </row>
    <row r="11668" spans="43:43" x14ac:dyDescent="0.25">
      <c r="AQ11668" s="6"/>
    </row>
    <row r="11669" spans="43:43" x14ac:dyDescent="0.25">
      <c r="AQ11669" s="6"/>
    </row>
    <row r="11670" spans="43:43" x14ac:dyDescent="0.25">
      <c r="AQ11670" s="6"/>
    </row>
    <row r="11671" spans="43:43" x14ac:dyDescent="0.25">
      <c r="AQ11671" s="6"/>
    </row>
    <row r="11672" spans="43:43" x14ac:dyDescent="0.25">
      <c r="AQ11672" s="6"/>
    </row>
    <row r="11673" spans="43:43" x14ac:dyDescent="0.25">
      <c r="AQ11673" s="6"/>
    </row>
    <row r="11674" spans="43:43" x14ac:dyDescent="0.25">
      <c r="AQ11674" s="6"/>
    </row>
    <row r="11675" spans="43:43" x14ac:dyDescent="0.25">
      <c r="AQ11675" s="6"/>
    </row>
    <row r="11676" spans="43:43" x14ac:dyDescent="0.25">
      <c r="AQ11676" s="6"/>
    </row>
    <row r="11677" spans="43:43" x14ac:dyDescent="0.25">
      <c r="AQ11677" s="6"/>
    </row>
    <row r="11678" spans="43:43" x14ac:dyDescent="0.25">
      <c r="AQ11678" s="6"/>
    </row>
    <row r="11679" spans="43:43" x14ac:dyDescent="0.25">
      <c r="AQ11679" s="6"/>
    </row>
    <row r="11680" spans="43:43" x14ac:dyDescent="0.25">
      <c r="AQ11680" s="6"/>
    </row>
    <row r="11681" spans="43:43" x14ac:dyDescent="0.25">
      <c r="AQ11681" s="6"/>
    </row>
    <row r="11682" spans="43:43" x14ac:dyDescent="0.25">
      <c r="AQ11682" s="6"/>
    </row>
    <row r="11683" spans="43:43" x14ac:dyDescent="0.25">
      <c r="AQ11683" s="6"/>
    </row>
    <row r="11684" spans="43:43" x14ac:dyDescent="0.25">
      <c r="AQ11684" s="6"/>
    </row>
    <row r="11685" spans="43:43" x14ac:dyDescent="0.25">
      <c r="AQ11685" s="6"/>
    </row>
    <row r="11686" spans="43:43" x14ac:dyDescent="0.25">
      <c r="AQ11686" s="6"/>
    </row>
    <row r="11687" spans="43:43" x14ac:dyDescent="0.25">
      <c r="AQ11687" s="6"/>
    </row>
    <row r="11688" spans="43:43" x14ac:dyDescent="0.25">
      <c r="AQ11688" s="6"/>
    </row>
    <row r="11689" spans="43:43" x14ac:dyDescent="0.25">
      <c r="AQ11689" s="6"/>
    </row>
    <row r="11690" spans="43:43" x14ac:dyDescent="0.25">
      <c r="AQ11690" s="6"/>
    </row>
    <row r="11691" spans="43:43" x14ac:dyDescent="0.25">
      <c r="AQ11691" s="6"/>
    </row>
    <row r="11692" spans="43:43" x14ac:dyDescent="0.25">
      <c r="AQ11692" s="6"/>
    </row>
    <row r="11693" spans="43:43" x14ac:dyDescent="0.25">
      <c r="AQ11693" s="6"/>
    </row>
    <row r="11694" spans="43:43" x14ac:dyDescent="0.25">
      <c r="AQ11694" s="6"/>
    </row>
    <row r="11695" spans="43:43" x14ac:dyDescent="0.25">
      <c r="AQ11695" s="6"/>
    </row>
    <row r="11696" spans="43:43" x14ac:dyDescent="0.25">
      <c r="AQ11696" s="6"/>
    </row>
    <row r="11697" spans="43:43" x14ac:dyDescent="0.25">
      <c r="AQ11697" s="6"/>
    </row>
    <row r="11698" spans="43:43" x14ac:dyDescent="0.25">
      <c r="AQ11698" s="6"/>
    </row>
    <row r="11699" spans="43:43" x14ac:dyDescent="0.25">
      <c r="AQ11699" s="6"/>
    </row>
    <row r="11700" spans="43:43" x14ac:dyDescent="0.25">
      <c r="AQ11700" s="6"/>
    </row>
    <row r="11701" spans="43:43" x14ac:dyDescent="0.25">
      <c r="AQ11701" s="6"/>
    </row>
    <row r="11702" spans="43:43" x14ac:dyDescent="0.25">
      <c r="AQ11702" s="6"/>
    </row>
    <row r="11703" spans="43:43" x14ac:dyDescent="0.25">
      <c r="AQ11703" s="6"/>
    </row>
    <row r="11704" spans="43:43" x14ac:dyDescent="0.25">
      <c r="AQ11704" s="6"/>
    </row>
    <row r="11705" spans="43:43" x14ac:dyDescent="0.25">
      <c r="AQ11705" s="6"/>
    </row>
    <row r="11706" spans="43:43" x14ac:dyDescent="0.25">
      <c r="AQ11706" s="6"/>
    </row>
    <row r="11707" spans="43:43" x14ac:dyDescent="0.25">
      <c r="AQ11707" s="6"/>
    </row>
    <row r="11708" spans="43:43" x14ac:dyDescent="0.25">
      <c r="AQ11708" s="6"/>
    </row>
    <row r="11709" spans="43:43" x14ac:dyDescent="0.25">
      <c r="AQ11709" s="6"/>
    </row>
    <row r="11710" spans="43:43" x14ac:dyDescent="0.25">
      <c r="AQ11710" s="6"/>
    </row>
    <row r="11711" spans="43:43" x14ac:dyDescent="0.25">
      <c r="AQ11711" s="6"/>
    </row>
    <row r="11712" spans="43:43" x14ac:dyDescent="0.25">
      <c r="AQ11712" s="6"/>
    </row>
    <row r="11713" spans="43:43" x14ac:dyDescent="0.25">
      <c r="AQ11713" s="6"/>
    </row>
    <row r="11714" spans="43:43" x14ac:dyDescent="0.25">
      <c r="AQ11714" s="6"/>
    </row>
    <row r="11715" spans="43:43" x14ac:dyDescent="0.25">
      <c r="AQ11715" s="6"/>
    </row>
    <row r="11716" spans="43:43" x14ac:dyDescent="0.25">
      <c r="AQ11716" s="6"/>
    </row>
    <row r="11717" spans="43:43" x14ac:dyDescent="0.25">
      <c r="AQ11717" s="6"/>
    </row>
    <row r="11718" spans="43:43" x14ac:dyDescent="0.25">
      <c r="AQ11718" s="6"/>
    </row>
    <row r="11719" spans="43:43" x14ac:dyDescent="0.25">
      <c r="AQ11719" s="6"/>
    </row>
    <row r="11720" spans="43:43" x14ac:dyDescent="0.25">
      <c r="AQ11720" s="6"/>
    </row>
    <row r="11721" spans="43:43" x14ac:dyDescent="0.25">
      <c r="AQ11721" s="6"/>
    </row>
    <row r="11722" spans="43:43" x14ac:dyDescent="0.25">
      <c r="AQ11722" s="6"/>
    </row>
    <row r="11723" spans="43:43" x14ac:dyDescent="0.25">
      <c r="AQ11723" s="6"/>
    </row>
    <row r="11724" spans="43:43" x14ac:dyDescent="0.25">
      <c r="AQ11724" s="6"/>
    </row>
    <row r="11725" spans="43:43" x14ac:dyDescent="0.25">
      <c r="AQ11725" s="6"/>
    </row>
    <row r="11726" spans="43:43" x14ac:dyDescent="0.25">
      <c r="AQ11726" s="6"/>
    </row>
    <row r="11727" spans="43:43" x14ac:dyDescent="0.25">
      <c r="AQ11727" s="6"/>
    </row>
    <row r="11728" spans="43:43" x14ac:dyDescent="0.25">
      <c r="AQ11728" s="6"/>
    </row>
    <row r="11729" spans="43:43" x14ac:dyDescent="0.25">
      <c r="AQ11729" s="6"/>
    </row>
    <row r="11730" spans="43:43" x14ac:dyDescent="0.25">
      <c r="AQ11730" s="6"/>
    </row>
    <row r="11731" spans="43:43" x14ac:dyDescent="0.25">
      <c r="AQ11731" s="6"/>
    </row>
    <row r="11732" spans="43:43" x14ac:dyDescent="0.25">
      <c r="AQ11732" s="6"/>
    </row>
    <row r="11733" spans="43:43" x14ac:dyDescent="0.25">
      <c r="AQ11733" s="6"/>
    </row>
    <row r="11734" spans="43:43" x14ac:dyDescent="0.25">
      <c r="AQ11734" s="6"/>
    </row>
    <row r="11735" spans="43:43" x14ac:dyDescent="0.25">
      <c r="AQ11735" s="6"/>
    </row>
    <row r="11736" spans="43:43" x14ac:dyDescent="0.25">
      <c r="AQ11736" s="6"/>
    </row>
    <row r="11737" spans="43:43" x14ac:dyDescent="0.25">
      <c r="AQ11737" s="6"/>
    </row>
    <row r="11738" spans="43:43" x14ac:dyDescent="0.25">
      <c r="AQ11738" s="6"/>
    </row>
    <row r="11739" spans="43:43" x14ac:dyDescent="0.25">
      <c r="AQ11739" s="6"/>
    </row>
    <row r="11740" spans="43:43" x14ac:dyDescent="0.25">
      <c r="AQ11740" s="6"/>
    </row>
    <row r="11741" spans="43:43" x14ac:dyDescent="0.25">
      <c r="AQ11741" s="6"/>
    </row>
    <row r="11742" spans="43:43" x14ac:dyDescent="0.25">
      <c r="AQ11742" s="6"/>
    </row>
    <row r="11743" spans="43:43" x14ac:dyDescent="0.25">
      <c r="AQ11743" s="6"/>
    </row>
    <row r="11744" spans="43:43" x14ac:dyDescent="0.25">
      <c r="AQ11744" s="6"/>
    </row>
    <row r="11745" spans="43:43" x14ac:dyDescent="0.25">
      <c r="AQ11745" s="6"/>
    </row>
    <row r="11746" spans="43:43" x14ac:dyDescent="0.25">
      <c r="AQ11746" s="6"/>
    </row>
    <row r="11747" spans="43:43" x14ac:dyDescent="0.25">
      <c r="AQ11747" s="6"/>
    </row>
    <row r="11748" spans="43:43" x14ac:dyDescent="0.25">
      <c r="AQ11748" s="6"/>
    </row>
    <row r="11749" spans="43:43" x14ac:dyDescent="0.25">
      <c r="AQ11749" s="6"/>
    </row>
    <row r="11750" spans="43:43" x14ac:dyDescent="0.25">
      <c r="AQ11750" s="6"/>
    </row>
    <row r="11751" spans="43:43" x14ac:dyDescent="0.25">
      <c r="AQ11751" s="6"/>
    </row>
    <row r="11752" spans="43:43" x14ac:dyDescent="0.25">
      <c r="AQ11752" s="6"/>
    </row>
    <row r="11753" spans="43:43" x14ac:dyDescent="0.25">
      <c r="AQ11753" s="6"/>
    </row>
    <row r="11754" spans="43:43" x14ac:dyDescent="0.25">
      <c r="AQ11754" s="6"/>
    </row>
    <row r="11755" spans="43:43" x14ac:dyDescent="0.25">
      <c r="AQ11755" s="6"/>
    </row>
    <row r="11756" spans="43:43" x14ac:dyDescent="0.25">
      <c r="AQ11756" s="6"/>
    </row>
    <row r="11757" spans="43:43" x14ac:dyDescent="0.25">
      <c r="AQ11757" s="6"/>
    </row>
    <row r="11758" spans="43:43" x14ac:dyDescent="0.25">
      <c r="AQ11758" s="6"/>
    </row>
    <row r="11759" spans="43:43" x14ac:dyDescent="0.25">
      <c r="AQ11759" s="6"/>
    </row>
    <row r="11760" spans="43:43" x14ac:dyDescent="0.25">
      <c r="AQ11760" s="6"/>
    </row>
    <row r="11761" spans="43:43" x14ac:dyDescent="0.25">
      <c r="AQ11761" s="6"/>
    </row>
    <row r="11762" spans="43:43" x14ac:dyDescent="0.25">
      <c r="AQ11762" s="6"/>
    </row>
    <row r="11763" spans="43:43" x14ac:dyDescent="0.25">
      <c r="AQ11763" s="6"/>
    </row>
    <row r="11764" spans="43:43" x14ac:dyDescent="0.25">
      <c r="AQ11764" s="6"/>
    </row>
    <row r="11765" spans="43:43" x14ac:dyDescent="0.25">
      <c r="AQ11765" s="6"/>
    </row>
    <row r="11766" spans="43:43" x14ac:dyDescent="0.25">
      <c r="AQ11766" s="6"/>
    </row>
    <row r="11767" spans="43:43" x14ac:dyDescent="0.25">
      <c r="AQ11767" s="6"/>
    </row>
    <row r="11768" spans="43:43" x14ac:dyDescent="0.25">
      <c r="AQ11768" s="6"/>
    </row>
    <row r="11769" spans="43:43" x14ac:dyDescent="0.25">
      <c r="AQ11769" s="6"/>
    </row>
    <row r="11770" spans="43:43" x14ac:dyDescent="0.25">
      <c r="AQ11770" s="6"/>
    </row>
    <row r="11771" spans="43:43" x14ac:dyDescent="0.25">
      <c r="AQ11771" s="6"/>
    </row>
    <row r="11772" spans="43:43" x14ac:dyDescent="0.25">
      <c r="AQ11772" s="6"/>
    </row>
    <row r="11773" spans="43:43" x14ac:dyDescent="0.25">
      <c r="AQ11773" s="6"/>
    </row>
    <row r="11774" spans="43:43" x14ac:dyDescent="0.25">
      <c r="AQ11774" s="6"/>
    </row>
    <row r="11775" spans="43:43" x14ac:dyDescent="0.25">
      <c r="AQ11775" s="6"/>
    </row>
    <row r="11776" spans="43:43" x14ac:dyDescent="0.25">
      <c r="AQ11776" s="6"/>
    </row>
    <row r="11777" spans="43:43" x14ac:dyDescent="0.25">
      <c r="AQ11777" s="6"/>
    </row>
    <row r="11778" spans="43:43" x14ac:dyDescent="0.25">
      <c r="AQ11778" s="6"/>
    </row>
    <row r="11779" spans="43:43" x14ac:dyDescent="0.25">
      <c r="AQ11779" s="6"/>
    </row>
    <row r="11780" spans="43:43" x14ac:dyDescent="0.25">
      <c r="AQ11780" s="6"/>
    </row>
    <row r="11781" spans="43:43" x14ac:dyDescent="0.25">
      <c r="AQ11781" s="6"/>
    </row>
    <row r="11782" spans="43:43" x14ac:dyDescent="0.25">
      <c r="AQ11782" s="6"/>
    </row>
    <row r="11783" spans="43:43" x14ac:dyDescent="0.25">
      <c r="AQ11783" s="6"/>
    </row>
    <row r="11784" spans="43:43" x14ac:dyDescent="0.25">
      <c r="AQ11784" s="6"/>
    </row>
    <row r="11785" spans="43:43" x14ac:dyDescent="0.25">
      <c r="AQ11785" s="6"/>
    </row>
    <row r="11786" spans="43:43" x14ac:dyDescent="0.25">
      <c r="AQ11786" s="6"/>
    </row>
    <row r="11787" spans="43:43" x14ac:dyDescent="0.25">
      <c r="AQ11787" s="6"/>
    </row>
    <row r="11788" spans="43:43" x14ac:dyDescent="0.25">
      <c r="AQ11788" s="6"/>
    </row>
    <row r="11789" spans="43:43" x14ac:dyDescent="0.25">
      <c r="AQ11789" s="6"/>
    </row>
    <row r="11790" spans="43:43" x14ac:dyDescent="0.25">
      <c r="AQ11790" s="6"/>
    </row>
    <row r="11791" spans="43:43" x14ac:dyDescent="0.25">
      <c r="AQ11791" s="6"/>
    </row>
    <row r="11792" spans="43:43" x14ac:dyDescent="0.25">
      <c r="AQ11792" s="6"/>
    </row>
    <row r="11793" spans="43:43" x14ac:dyDescent="0.25">
      <c r="AQ11793" s="6"/>
    </row>
    <row r="11794" spans="43:43" x14ac:dyDescent="0.25">
      <c r="AQ11794" s="6"/>
    </row>
    <row r="11795" spans="43:43" x14ac:dyDescent="0.25">
      <c r="AQ11795" s="6"/>
    </row>
    <row r="11796" spans="43:43" x14ac:dyDescent="0.25">
      <c r="AQ11796" s="6"/>
    </row>
    <row r="11797" spans="43:43" x14ac:dyDescent="0.25">
      <c r="AQ11797" s="6"/>
    </row>
    <row r="11798" spans="43:43" x14ac:dyDescent="0.25">
      <c r="AQ11798" s="6"/>
    </row>
    <row r="11799" spans="43:43" x14ac:dyDescent="0.25">
      <c r="AQ11799" s="6"/>
    </row>
    <row r="11800" spans="43:43" x14ac:dyDescent="0.25">
      <c r="AQ11800" s="6"/>
    </row>
    <row r="11801" spans="43:43" x14ac:dyDescent="0.25">
      <c r="AQ11801" s="6"/>
    </row>
    <row r="11802" spans="43:43" x14ac:dyDescent="0.25">
      <c r="AQ11802" s="6"/>
    </row>
    <row r="11803" spans="43:43" x14ac:dyDescent="0.25">
      <c r="AQ11803" s="6"/>
    </row>
    <row r="11804" spans="43:43" x14ac:dyDescent="0.25">
      <c r="AQ11804" s="6"/>
    </row>
    <row r="11805" spans="43:43" x14ac:dyDescent="0.25">
      <c r="AQ11805" s="6"/>
    </row>
    <row r="11806" spans="43:43" x14ac:dyDescent="0.25">
      <c r="AQ11806" s="6"/>
    </row>
    <row r="11807" spans="43:43" x14ac:dyDescent="0.25">
      <c r="AQ11807" s="6"/>
    </row>
    <row r="11808" spans="43:43" x14ac:dyDescent="0.25">
      <c r="AQ11808" s="6"/>
    </row>
    <row r="11809" spans="43:43" x14ac:dyDescent="0.25">
      <c r="AQ11809" s="6"/>
    </row>
    <row r="11810" spans="43:43" x14ac:dyDescent="0.25">
      <c r="AQ11810" s="6"/>
    </row>
    <row r="11811" spans="43:43" x14ac:dyDescent="0.25">
      <c r="AQ11811" s="6"/>
    </row>
    <row r="11812" spans="43:43" x14ac:dyDescent="0.25">
      <c r="AQ11812" s="6"/>
    </row>
    <row r="11813" spans="43:43" x14ac:dyDescent="0.25">
      <c r="AQ11813" s="6"/>
    </row>
    <row r="11814" spans="43:43" x14ac:dyDescent="0.25">
      <c r="AQ11814" s="6"/>
    </row>
    <row r="11815" spans="43:43" x14ac:dyDescent="0.25">
      <c r="AQ11815" s="6"/>
    </row>
    <row r="11816" spans="43:43" x14ac:dyDescent="0.25">
      <c r="AQ11816" s="6"/>
    </row>
    <row r="11817" spans="43:43" x14ac:dyDescent="0.25">
      <c r="AQ11817" s="6"/>
    </row>
    <row r="11818" spans="43:43" x14ac:dyDescent="0.25">
      <c r="AQ11818" s="6"/>
    </row>
    <row r="11819" spans="43:43" x14ac:dyDescent="0.25">
      <c r="AQ11819" s="6"/>
    </row>
    <row r="11820" spans="43:43" x14ac:dyDescent="0.25">
      <c r="AQ11820" s="6"/>
    </row>
    <row r="11821" spans="43:43" x14ac:dyDescent="0.25">
      <c r="AQ11821" s="6"/>
    </row>
    <row r="11822" spans="43:43" x14ac:dyDescent="0.25">
      <c r="AQ11822" s="6"/>
    </row>
    <row r="11823" spans="43:43" x14ac:dyDescent="0.25">
      <c r="AQ11823" s="6"/>
    </row>
    <row r="11824" spans="43:43" x14ac:dyDescent="0.25">
      <c r="AQ11824" s="6"/>
    </row>
    <row r="11825" spans="43:43" x14ac:dyDescent="0.25">
      <c r="AQ11825" s="6"/>
    </row>
    <row r="11826" spans="43:43" x14ac:dyDescent="0.25">
      <c r="AQ11826" s="6"/>
    </row>
    <row r="11827" spans="43:43" x14ac:dyDescent="0.25">
      <c r="AQ11827" s="6"/>
    </row>
    <row r="11828" spans="43:43" x14ac:dyDescent="0.25">
      <c r="AQ11828" s="6"/>
    </row>
    <row r="11829" spans="43:43" x14ac:dyDescent="0.25">
      <c r="AQ11829" s="6"/>
    </row>
    <row r="11830" spans="43:43" x14ac:dyDescent="0.25">
      <c r="AQ11830" s="6"/>
    </row>
    <row r="11831" spans="43:43" x14ac:dyDescent="0.25">
      <c r="AQ11831" s="6"/>
    </row>
    <row r="11832" spans="43:43" x14ac:dyDescent="0.25">
      <c r="AQ11832" s="6"/>
    </row>
    <row r="11833" spans="43:43" x14ac:dyDescent="0.25">
      <c r="AQ11833" s="6"/>
    </row>
    <row r="11834" spans="43:43" x14ac:dyDescent="0.25">
      <c r="AQ11834" s="6"/>
    </row>
    <row r="11835" spans="43:43" x14ac:dyDescent="0.25">
      <c r="AQ11835" s="6"/>
    </row>
    <row r="11836" spans="43:43" x14ac:dyDescent="0.25">
      <c r="AQ11836" s="6"/>
    </row>
    <row r="11837" spans="43:43" x14ac:dyDescent="0.25">
      <c r="AQ11837" s="6"/>
    </row>
    <row r="11838" spans="43:43" x14ac:dyDescent="0.25">
      <c r="AQ11838" s="6"/>
    </row>
    <row r="11839" spans="43:43" x14ac:dyDescent="0.25">
      <c r="AQ11839" s="6"/>
    </row>
    <row r="11840" spans="43:43" x14ac:dyDescent="0.25">
      <c r="AQ11840" s="6"/>
    </row>
    <row r="11841" spans="43:43" x14ac:dyDescent="0.25">
      <c r="AQ11841" s="6"/>
    </row>
    <row r="11842" spans="43:43" x14ac:dyDescent="0.25">
      <c r="AQ11842" s="6"/>
    </row>
    <row r="11843" spans="43:43" x14ac:dyDescent="0.25">
      <c r="AQ11843" s="6"/>
    </row>
    <row r="11844" spans="43:43" x14ac:dyDescent="0.25">
      <c r="AQ11844" s="6"/>
    </row>
    <row r="11845" spans="43:43" x14ac:dyDescent="0.25">
      <c r="AQ11845" s="6"/>
    </row>
    <row r="11846" spans="43:43" x14ac:dyDescent="0.25">
      <c r="AQ11846" s="6"/>
    </row>
    <row r="11847" spans="43:43" x14ac:dyDescent="0.25">
      <c r="AQ11847" s="6"/>
    </row>
    <row r="11848" spans="43:43" x14ac:dyDescent="0.25">
      <c r="AQ11848" s="6"/>
    </row>
    <row r="11849" spans="43:43" x14ac:dyDescent="0.25">
      <c r="AQ11849" s="6"/>
    </row>
    <row r="11850" spans="43:43" x14ac:dyDescent="0.25">
      <c r="AQ11850" s="6"/>
    </row>
    <row r="11851" spans="43:43" x14ac:dyDescent="0.25">
      <c r="AQ11851" s="6"/>
    </row>
    <row r="11852" spans="43:43" x14ac:dyDescent="0.25">
      <c r="AQ11852" s="6"/>
    </row>
    <row r="11853" spans="43:43" x14ac:dyDescent="0.25">
      <c r="AQ11853" s="6"/>
    </row>
    <row r="11854" spans="43:43" x14ac:dyDescent="0.25">
      <c r="AQ11854" s="6"/>
    </row>
    <row r="11855" spans="43:43" x14ac:dyDescent="0.25">
      <c r="AQ11855" s="6"/>
    </row>
    <row r="11856" spans="43:43" x14ac:dyDescent="0.25">
      <c r="AQ11856" s="6"/>
    </row>
    <row r="11857" spans="43:43" x14ac:dyDescent="0.25">
      <c r="AQ11857" s="6"/>
    </row>
    <row r="11858" spans="43:43" x14ac:dyDescent="0.25">
      <c r="AQ11858" s="6"/>
    </row>
    <row r="11859" spans="43:43" x14ac:dyDescent="0.25">
      <c r="AQ11859" s="6"/>
    </row>
    <row r="11860" spans="43:43" x14ac:dyDescent="0.25">
      <c r="AQ11860" s="6"/>
    </row>
    <row r="11861" spans="43:43" x14ac:dyDescent="0.25">
      <c r="AQ11861" s="6"/>
    </row>
    <row r="11862" spans="43:43" x14ac:dyDescent="0.25">
      <c r="AQ11862" s="6"/>
    </row>
    <row r="11863" spans="43:43" x14ac:dyDescent="0.25">
      <c r="AQ11863" s="6"/>
    </row>
    <row r="11864" spans="43:43" x14ac:dyDescent="0.25">
      <c r="AQ11864" s="6"/>
    </row>
    <row r="11865" spans="43:43" x14ac:dyDescent="0.25">
      <c r="AQ11865" s="6"/>
    </row>
    <row r="11866" spans="43:43" x14ac:dyDescent="0.25">
      <c r="AQ11866" s="6"/>
    </row>
    <row r="11867" spans="43:43" x14ac:dyDescent="0.25">
      <c r="AQ11867" s="6"/>
    </row>
    <row r="11868" spans="43:43" x14ac:dyDescent="0.25">
      <c r="AQ11868" s="6"/>
    </row>
    <row r="11869" spans="43:43" x14ac:dyDescent="0.25">
      <c r="AQ11869" s="6"/>
    </row>
    <row r="11870" spans="43:43" x14ac:dyDescent="0.25">
      <c r="AQ11870" s="6"/>
    </row>
    <row r="11871" spans="43:43" x14ac:dyDescent="0.25">
      <c r="AQ11871" s="6"/>
    </row>
    <row r="11872" spans="43:43" x14ac:dyDescent="0.25">
      <c r="AQ11872" s="6"/>
    </row>
    <row r="11873" spans="43:43" x14ac:dyDescent="0.25">
      <c r="AQ11873" s="6"/>
    </row>
    <row r="11874" spans="43:43" x14ac:dyDescent="0.25">
      <c r="AQ11874" s="6"/>
    </row>
    <row r="11875" spans="43:43" x14ac:dyDescent="0.25">
      <c r="AQ11875" s="6"/>
    </row>
    <row r="11876" spans="43:43" x14ac:dyDescent="0.25">
      <c r="AQ11876" s="6"/>
    </row>
    <row r="11877" spans="43:43" x14ac:dyDescent="0.25">
      <c r="AQ11877" s="6"/>
    </row>
    <row r="11878" spans="43:43" x14ac:dyDescent="0.25">
      <c r="AQ11878" s="6"/>
    </row>
    <row r="11879" spans="43:43" x14ac:dyDescent="0.25">
      <c r="AQ11879" s="6"/>
    </row>
    <row r="11880" spans="43:43" x14ac:dyDescent="0.25">
      <c r="AQ11880" s="6"/>
    </row>
    <row r="11881" spans="43:43" x14ac:dyDescent="0.25">
      <c r="AQ11881" s="6"/>
    </row>
    <row r="11882" spans="43:43" x14ac:dyDescent="0.25">
      <c r="AQ11882" s="6"/>
    </row>
    <row r="11883" spans="43:43" x14ac:dyDescent="0.25">
      <c r="AQ11883" s="6"/>
    </row>
    <row r="11884" spans="43:43" x14ac:dyDescent="0.25">
      <c r="AQ11884" s="6"/>
    </row>
    <row r="11885" spans="43:43" x14ac:dyDescent="0.25">
      <c r="AQ11885" s="6"/>
    </row>
    <row r="11886" spans="43:43" x14ac:dyDescent="0.25">
      <c r="AQ11886" s="6"/>
    </row>
    <row r="11887" spans="43:43" x14ac:dyDescent="0.25">
      <c r="AQ11887" s="6"/>
    </row>
    <row r="11888" spans="43:43" x14ac:dyDescent="0.25">
      <c r="AQ11888" s="6"/>
    </row>
    <row r="11889" spans="43:43" x14ac:dyDescent="0.25">
      <c r="AQ11889" s="6"/>
    </row>
    <row r="11890" spans="43:43" x14ac:dyDescent="0.25">
      <c r="AQ11890" s="6"/>
    </row>
    <row r="11891" spans="43:43" x14ac:dyDescent="0.25">
      <c r="AQ11891" s="6"/>
    </row>
    <row r="11892" spans="43:43" x14ac:dyDescent="0.25">
      <c r="AQ11892" s="6"/>
    </row>
    <row r="11893" spans="43:43" x14ac:dyDescent="0.25">
      <c r="AQ11893" s="6"/>
    </row>
    <row r="11894" spans="43:43" x14ac:dyDescent="0.25">
      <c r="AQ11894" s="6"/>
    </row>
    <row r="11895" spans="43:43" x14ac:dyDescent="0.25">
      <c r="AQ11895" s="6"/>
    </row>
    <row r="11896" spans="43:43" x14ac:dyDescent="0.25">
      <c r="AQ11896" s="6"/>
    </row>
    <row r="11897" spans="43:43" x14ac:dyDescent="0.25">
      <c r="AQ11897" s="6"/>
    </row>
    <row r="11898" spans="43:43" x14ac:dyDescent="0.25">
      <c r="AQ11898" s="6"/>
    </row>
    <row r="11899" spans="43:43" x14ac:dyDescent="0.25">
      <c r="AQ11899" s="6"/>
    </row>
    <row r="11900" spans="43:43" x14ac:dyDescent="0.25">
      <c r="AQ11900" s="6"/>
    </row>
    <row r="11901" spans="43:43" x14ac:dyDescent="0.25">
      <c r="AQ11901" s="6"/>
    </row>
    <row r="11902" spans="43:43" x14ac:dyDescent="0.25">
      <c r="AQ11902" s="6"/>
    </row>
    <row r="11903" spans="43:43" x14ac:dyDescent="0.25">
      <c r="AQ11903" s="6"/>
    </row>
    <row r="11904" spans="43:43" x14ac:dyDescent="0.25">
      <c r="AQ11904" s="6"/>
    </row>
    <row r="11905" spans="43:43" x14ac:dyDescent="0.25">
      <c r="AQ11905" s="6"/>
    </row>
    <row r="11906" spans="43:43" x14ac:dyDescent="0.25">
      <c r="AQ11906" s="6"/>
    </row>
    <row r="11907" spans="43:43" x14ac:dyDescent="0.25">
      <c r="AQ11907" s="6"/>
    </row>
    <row r="11908" spans="43:43" x14ac:dyDescent="0.25">
      <c r="AQ11908" s="6"/>
    </row>
    <row r="11909" spans="43:43" x14ac:dyDescent="0.25">
      <c r="AQ11909" s="6"/>
    </row>
    <row r="11910" spans="43:43" x14ac:dyDescent="0.25">
      <c r="AQ11910" s="6"/>
    </row>
    <row r="11911" spans="43:43" x14ac:dyDescent="0.25">
      <c r="AQ11911" s="6"/>
    </row>
    <row r="11912" spans="43:43" x14ac:dyDescent="0.25">
      <c r="AQ11912" s="6"/>
    </row>
    <row r="11913" spans="43:43" x14ac:dyDescent="0.25">
      <c r="AQ11913" s="6"/>
    </row>
    <row r="11914" spans="43:43" x14ac:dyDescent="0.25">
      <c r="AQ11914" s="6"/>
    </row>
    <row r="11915" spans="43:43" x14ac:dyDescent="0.25">
      <c r="AQ11915" s="6"/>
    </row>
    <row r="11916" spans="43:43" x14ac:dyDescent="0.25">
      <c r="AQ11916" s="6"/>
    </row>
    <row r="11917" spans="43:43" x14ac:dyDescent="0.25">
      <c r="AQ11917" s="6"/>
    </row>
    <row r="11918" spans="43:43" x14ac:dyDescent="0.25">
      <c r="AQ11918" s="6"/>
    </row>
    <row r="11919" spans="43:43" x14ac:dyDescent="0.25">
      <c r="AQ11919" s="6"/>
    </row>
    <row r="11920" spans="43:43" x14ac:dyDescent="0.25">
      <c r="AQ11920" s="6"/>
    </row>
    <row r="11921" spans="43:43" x14ac:dyDescent="0.25">
      <c r="AQ11921" s="6"/>
    </row>
    <row r="11922" spans="43:43" x14ac:dyDescent="0.25">
      <c r="AQ11922" s="6"/>
    </row>
    <row r="11923" spans="43:43" x14ac:dyDescent="0.25">
      <c r="AQ11923" s="6"/>
    </row>
    <row r="11924" spans="43:43" x14ac:dyDescent="0.25">
      <c r="AQ11924" s="6"/>
    </row>
    <row r="11925" spans="43:43" x14ac:dyDescent="0.25">
      <c r="AQ11925" s="6"/>
    </row>
    <row r="11926" spans="43:43" x14ac:dyDescent="0.25">
      <c r="AQ11926" s="6"/>
    </row>
    <row r="11927" spans="43:43" x14ac:dyDescent="0.25">
      <c r="AQ11927" s="6"/>
    </row>
    <row r="11928" spans="43:43" x14ac:dyDescent="0.25">
      <c r="AQ11928" s="6"/>
    </row>
    <row r="11929" spans="43:43" x14ac:dyDescent="0.25">
      <c r="AQ11929" s="6"/>
    </row>
    <row r="11930" spans="43:43" x14ac:dyDescent="0.25">
      <c r="AQ11930" s="6"/>
    </row>
    <row r="11931" spans="43:43" x14ac:dyDescent="0.25">
      <c r="AQ11931" s="6"/>
    </row>
    <row r="11932" spans="43:43" x14ac:dyDescent="0.25">
      <c r="AQ11932" s="6"/>
    </row>
    <row r="11933" spans="43:43" x14ac:dyDescent="0.25">
      <c r="AQ11933" s="6"/>
    </row>
    <row r="11934" spans="43:43" x14ac:dyDescent="0.25">
      <c r="AQ11934" s="6"/>
    </row>
    <row r="11935" spans="43:43" x14ac:dyDescent="0.25">
      <c r="AQ11935" s="6"/>
    </row>
    <row r="11936" spans="43:43" x14ac:dyDescent="0.25">
      <c r="AQ11936" s="6"/>
    </row>
    <row r="11937" spans="43:43" x14ac:dyDescent="0.25">
      <c r="AQ11937" s="6"/>
    </row>
    <row r="11938" spans="43:43" x14ac:dyDescent="0.25">
      <c r="AQ11938" s="6"/>
    </row>
    <row r="11939" spans="43:43" x14ac:dyDescent="0.25">
      <c r="AQ11939" s="6"/>
    </row>
    <row r="11940" spans="43:43" x14ac:dyDescent="0.25">
      <c r="AQ11940" s="6"/>
    </row>
    <row r="11941" spans="43:43" x14ac:dyDescent="0.25">
      <c r="AQ11941" s="6"/>
    </row>
    <row r="11942" spans="43:43" x14ac:dyDescent="0.25">
      <c r="AQ11942" s="6"/>
    </row>
    <row r="11943" spans="43:43" x14ac:dyDescent="0.25">
      <c r="AQ11943" s="6"/>
    </row>
    <row r="11944" spans="43:43" x14ac:dyDescent="0.25">
      <c r="AQ11944" s="6"/>
    </row>
    <row r="11945" spans="43:43" x14ac:dyDescent="0.25">
      <c r="AQ11945" s="6"/>
    </row>
    <row r="11946" spans="43:43" x14ac:dyDescent="0.25">
      <c r="AQ11946" s="6"/>
    </row>
    <row r="11947" spans="43:43" x14ac:dyDescent="0.25">
      <c r="AQ11947" s="6"/>
    </row>
    <row r="11948" spans="43:43" x14ac:dyDescent="0.25">
      <c r="AQ11948" s="6"/>
    </row>
    <row r="11949" spans="43:43" x14ac:dyDescent="0.25">
      <c r="AQ11949" s="6"/>
    </row>
    <row r="11950" spans="43:43" x14ac:dyDescent="0.25">
      <c r="AQ11950" s="6"/>
    </row>
    <row r="11951" spans="43:43" x14ac:dyDescent="0.25">
      <c r="AQ11951" s="6"/>
    </row>
    <row r="11952" spans="43:43" x14ac:dyDescent="0.25">
      <c r="AQ11952" s="6"/>
    </row>
    <row r="11953" spans="43:43" x14ac:dyDescent="0.25">
      <c r="AQ11953" s="6"/>
    </row>
    <row r="11954" spans="43:43" x14ac:dyDescent="0.25">
      <c r="AQ11954" s="6"/>
    </row>
    <row r="11955" spans="43:43" x14ac:dyDescent="0.25">
      <c r="AQ11955" s="6"/>
    </row>
    <row r="11956" spans="43:43" x14ac:dyDescent="0.25">
      <c r="AQ11956" s="6"/>
    </row>
    <row r="11957" spans="43:43" x14ac:dyDescent="0.25">
      <c r="AQ11957" s="6"/>
    </row>
    <row r="11958" spans="43:43" x14ac:dyDescent="0.25">
      <c r="AQ11958" s="6"/>
    </row>
    <row r="11959" spans="43:43" x14ac:dyDescent="0.25">
      <c r="AQ11959" s="6"/>
    </row>
    <row r="11960" spans="43:43" x14ac:dyDescent="0.25">
      <c r="AQ11960" s="6"/>
    </row>
    <row r="11961" spans="43:43" x14ac:dyDescent="0.25">
      <c r="AQ11961" s="6"/>
    </row>
    <row r="11962" spans="43:43" x14ac:dyDescent="0.25">
      <c r="AQ11962" s="6"/>
    </row>
    <row r="11963" spans="43:43" x14ac:dyDescent="0.25">
      <c r="AQ11963" s="6"/>
    </row>
    <row r="11964" spans="43:43" x14ac:dyDescent="0.25">
      <c r="AQ11964" s="6"/>
    </row>
    <row r="11965" spans="43:43" x14ac:dyDescent="0.25">
      <c r="AQ11965" s="6"/>
    </row>
    <row r="11966" spans="43:43" x14ac:dyDescent="0.25">
      <c r="AQ11966" s="6"/>
    </row>
    <row r="11967" spans="43:43" x14ac:dyDescent="0.25">
      <c r="AQ11967" s="6"/>
    </row>
    <row r="11968" spans="43:43" x14ac:dyDescent="0.25">
      <c r="AQ11968" s="6"/>
    </row>
    <row r="11969" spans="43:43" x14ac:dyDescent="0.25">
      <c r="AQ11969" s="6"/>
    </row>
    <row r="11970" spans="43:43" x14ac:dyDescent="0.25">
      <c r="AQ11970" s="6"/>
    </row>
    <row r="11971" spans="43:43" x14ac:dyDescent="0.25">
      <c r="AQ11971" s="6"/>
    </row>
    <row r="11972" spans="43:43" x14ac:dyDescent="0.25">
      <c r="AQ11972" s="6"/>
    </row>
    <row r="11973" spans="43:43" x14ac:dyDescent="0.25">
      <c r="AQ11973" s="6"/>
    </row>
    <row r="11974" spans="43:43" x14ac:dyDescent="0.25">
      <c r="AQ11974" s="6"/>
    </row>
    <row r="11975" spans="43:43" x14ac:dyDescent="0.25">
      <c r="AQ11975" s="6"/>
    </row>
    <row r="11976" spans="43:43" x14ac:dyDescent="0.25">
      <c r="AQ11976" s="6"/>
    </row>
    <row r="11977" spans="43:43" x14ac:dyDescent="0.25">
      <c r="AQ11977" s="6"/>
    </row>
    <row r="11978" spans="43:43" x14ac:dyDescent="0.25">
      <c r="AQ11978" s="6"/>
    </row>
    <row r="11979" spans="43:43" x14ac:dyDescent="0.25">
      <c r="AQ11979" s="6"/>
    </row>
    <row r="11980" spans="43:43" x14ac:dyDescent="0.25">
      <c r="AQ11980" s="6"/>
    </row>
    <row r="11981" spans="43:43" x14ac:dyDescent="0.25">
      <c r="AQ11981" s="6"/>
    </row>
    <row r="11982" spans="43:43" x14ac:dyDescent="0.25">
      <c r="AQ11982" s="6"/>
    </row>
    <row r="11983" spans="43:43" x14ac:dyDescent="0.25">
      <c r="AQ11983" s="6"/>
    </row>
    <row r="11984" spans="43:43" x14ac:dyDescent="0.25">
      <c r="AQ11984" s="6"/>
    </row>
    <row r="11985" spans="43:43" x14ac:dyDescent="0.25">
      <c r="AQ11985" s="6"/>
    </row>
    <row r="11986" spans="43:43" x14ac:dyDescent="0.25">
      <c r="AQ11986" s="6"/>
    </row>
    <row r="11987" spans="43:43" x14ac:dyDescent="0.25">
      <c r="AQ11987" s="6"/>
    </row>
    <row r="11988" spans="43:43" x14ac:dyDescent="0.25">
      <c r="AQ11988" s="6"/>
    </row>
    <row r="11989" spans="43:43" x14ac:dyDescent="0.25">
      <c r="AQ11989" s="6"/>
    </row>
    <row r="11990" spans="43:43" x14ac:dyDescent="0.25">
      <c r="AQ11990" s="6"/>
    </row>
    <row r="11991" spans="43:43" x14ac:dyDescent="0.25">
      <c r="AQ11991" s="6"/>
    </row>
    <row r="11992" spans="43:43" x14ac:dyDescent="0.25">
      <c r="AQ11992" s="6"/>
    </row>
    <row r="11993" spans="43:43" x14ac:dyDescent="0.25">
      <c r="AQ11993" s="6"/>
    </row>
    <row r="11994" spans="43:43" x14ac:dyDescent="0.25">
      <c r="AQ11994" s="6"/>
    </row>
    <row r="11995" spans="43:43" x14ac:dyDescent="0.25">
      <c r="AQ11995" s="6"/>
    </row>
    <row r="11996" spans="43:43" x14ac:dyDescent="0.25">
      <c r="AQ11996" s="6"/>
    </row>
    <row r="11997" spans="43:43" x14ac:dyDescent="0.25">
      <c r="AQ11997" s="6"/>
    </row>
    <row r="11998" spans="43:43" x14ac:dyDescent="0.25">
      <c r="AQ11998" s="6"/>
    </row>
    <row r="11999" spans="43:43" x14ac:dyDescent="0.25">
      <c r="AQ11999" s="6"/>
    </row>
    <row r="12000" spans="43:43" x14ac:dyDescent="0.25">
      <c r="AQ12000" s="6"/>
    </row>
    <row r="12001" spans="43:43" x14ac:dyDescent="0.25">
      <c r="AQ12001" s="6"/>
    </row>
    <row r="12002" spans="43:43" x14ac:dyDescent="0.25">
      <c r="AQ12002" s="6"/>
    </row>
    <row r="12003" spans="43:43" x14ac:dyDescent="0.25">
      <c r="AQ12003" s="6"/>
    </row>
    <row r="12004" spans="43:43" x14ac:dyDescent="0.25">
      <c r="AQ12004" s="6"/>
    </row>
    <row r="12005" spans="43:43" x14ac:dyDescent="0.25">
      <c r="AQ12005" s="6"/>
    </row>
    <row r="12006" spans="43:43" x14ac:dyDescent="0.25">
      <c r="AQ12006" s="6"/>
    </row>
    <row r="12007" spans="43:43" x14ac:dyDescent="0.25">
      <c r="AQ12007" s="6"/>
    </row>
    <row r="12008" spans="43:43" x14ac:dyDescent="0.25">
      <c r="AQ12008" s="6"/>
    </row>
    <row r="12009" spans="43:43" x14ac:dyDescent="0.25">
      <c r="AQ12009" s="6"/>
    </row>
    <row r="12010" spans="43:43" x14ac:dyDescent="0.25">
      <c r="AQ12010" s="6"/>
    </row>
    <row r="12011" spans="43:43" x14ac:dyDescent="0.25">
      <c r="AQ12011" s="6"/>
    </row>
    <row r="12012" spans="43:43" x14ac:dyDescent="0.25">
      <c r="AQ12012" s="6"/>
    </row>
    <row r="12013" spans="43:43" x14ac:dyDescent="0.25">
      <c r="AQ12013" s="6"/>
    </row>
    <row r="12014" spans="43:43" x14ac:dyDescent="0.25">
      <c r="AQ12014" s="6"/>
    </row>
    <row r="12015" spans="43:43" x14ac:dyDescent="0.25">
      <c r="AQ12015" s="6"/>
    </row>
    <row r="12016" spans="43:43" x14ac:dyDescent="0.25">
      <c r="AQ12016" s="6"/>
    </row>
    <row r="12017" spans="43:43" x14ac:dyDescent="0.25">
      <c r="AQ12017" s="6"/>
    </row>
    <row r="12018" spans="43:43" x14ac:dyDescent="0.25">
      <c r="AQ12018" s="6"/>
    </row>
    <row r="12019" spans="43:43" x14ac:dyDescent="0.25">
      <c r="AQ12019" s="6"/>
    </row>
    <row r="12020" spans="43:43" x14ac:dyDescent="0.25">
      <c r="AQ12020" s="6"/>
    </row>
    <row r="12021" spans="43:43" x14ac:dyDescent="0.25">
      <c r="AQ12021" s="6"/>
    </row>
    <row r="12022" spans="43:43" x14ac:dyDescent="0.25">
      <c r="AQ12022" s="6"/>
    </row>
    <row r="12023" spans="43:43" x14ac:dyDescent="0.25">
      <c r="AQ12023" s="6"/>
    </row>
    <row r="12024" spans="43:43" x14ac:dyDescent="0.25">
      <c r="AQ12024" s="6"/>
    </row>
    <row r="12025" spans="43:43" x14ac:dyDescent="0.25">
      <c r="AQ12025" s="6"/>
    </row>
    <row r="12026" spans="43:43" x14ac:dyDescent="0.25">
      <c r="AQ12026" s="6"/>
    </row>
    <row r="12027" spans="43:43" x14ac:dyDescent="0.25">
      <c r="AQ12027" s="6"/>
    </row>
    <row r="12028" spans="43:43" x14ac:dyDescent="0.25">
      <c r="AQ12028" s="6"/>
    </row>
    <row r="12029" spans="43:43" x14ac:dyDescent="0.25">
      <c r="AQ12029" s="6"/>
    </row>
    <row r="12030" spans="43:43" x14ac:dyDescent="0.25">
      <c r="AQ12030" s="6"/>
    </row>
    <row r="12031" spans="43:43" x14ac:dyDescent="0.25">
      <c r="AQ12031" s="6"/>
    </row>
    <row r="12032" spans="43:43" x14ac:dyDescent="0.25">
      <c r="AQ12032" s="6"/>
    </row>
    <row r="12033" spans="43:43" x14ac:dyDescent="0.25">
      <c r="AQ12033" s="6"/>
    </row>
    <row r="12034" spans="43:43" x14ac:dyDescent="0.25">
      <c r="AQ12034" s="6"/>
    </row>
    <row r="12035" spans="43:43" x14ac:dyDescent="0.25">
      <c r="AQ12035" s="6"/>
    </row>
    <row r="12036" spans="43:43" x14ac:dyDescent="0.25">
      <c r="AQ12036" s="6"/>
    </row>
    <row r="12037" spans="43:43" x14ac:dyDescent="0.25">
      <c r="AQ12037" s="6"/>
    </row>
    <row r="12038" spans="43:43" x14ac:dyDescent="0.25">
      <c r="AQ12038" s="6"/>
    </row>
    <row r="12039" spans="43:43" x14ac:dyDescent="0.25">
      <c r="AQ12039" s="6"/>
    </row>
    <row r="12040" spans="43:43" x14ac:dyDescent="0.25">
      <c r="AQ12040" s="6"/>
    </row>
    <row r="12041" spans="43:43" x14ac:dyDescent="0.25">
      <c r="AQ12041" s="6"/>
    </row>
    <row r="12042" spans="43:43" x14ac:dyDescent="0.25">
      <c r="AQ12042" s="6"/>
    </row>
    <row r="12043" spans="43:43" x14ac:dyDescent="0.25">
      <c r="AQ12043" s="6"/>
    </row>
    <row r="12044" spans="43:43" x14ac:dyDescent="0.25">
      <c r="AQ12044" s="6"/>
    </row>
    <row r="12045" spans="43:43" x14ac:dyDescent="0.25">
      <c r="AQ12045" s="6"/>
    </row>
    <row r="12046" spans="43:43" x14ac:dyDescent="0.25">
      <c r="AQ12046" s="6"/>
    </row>
    <row r="12047" spans="43:43" x14ac:dyDescent="0.25">
      <c r="AQ12047" s="6"/>
    </row>
    <row r="12048" spans="43:43" x14ac:dyDescent="0.25">
      <c r="AQ12048" s="6"/>
    </row>
    <row r="12049" spans="43:43" x14ac:dyDescent="0.25">
      <c r="AQ12049" s="6"/>
    </row>
    <row r="12050" spans="43:43" x14ac:dyDescent="0.25">
      <c r="AQ12050" s="6"/>
    </row>
    <row r="12051" spans="43:43" x14ac:dyDescent="0.25">
      <c r="AQ12051" s="6"/>
    </row>
    <row r="12052" spans="43:43" x14ac:dyDescent="0.25">
      <c r="AQ12052" s="6"/>
    </row>
    <row r="12053" spans="43:43" x14ac:dyDescent="0.25">
      <c r="AQ12053" s="6"/>
    </row>
    <row r="12054" spans="43:43" x14ac:dyDescent="0.25">
      <c r="AQ12054" s="6"/>
    </row>
    <row r="12055" spans="43:43" x14ac:dyDescent="0.25">
      <c r="AQ12055" s="6"/>
    </row>
    <row r="12056" spans="43:43" x14ac:dyDescent="0.25">
      <c r="AQ12056" s="6"/>
    </row>
    <row r="12057" spans="43:43" x14ac:dyDescent="0.25">
      <c r="AQ12057" s="6"/>
    </row>
    <row r="12058" spans="43:43" x14ac:dyDescent="0.25">
      <c r="AQ12058" s="6"/>
    </row>
    <row r="12059" spans="43:43" x14ac:dyDescent="0.25">
      <c r="AQ12059" s="6"/>
    </row>
    <row r="12060" spans="43:43" x14ac:dyDescent="0.25">
      <c r="AQ12060" s="6"/>
    </row>
    <row r="12061" spans="43:43" x14ac:dyDescent="0.25">
      <c r="AQ12061" s="6"/>
    </row>
    <row r="12062" spans="43:43" x14ac:dyDescent="0.25">
      <c r="AQ12062" s="6"/>
    </row>
    <row r="12063" spans="43:43" x14ac:dyDescent="0.25">
      <c r="AQ12063" s="6"/>
    </row>
    <row r="12064" spans="43:43" x14ac:dyDescent="0.25">
      <c r="AQ12064" s="6"/>
    </row>
    <row r="12065" spans="43:43" x14ac:dyDescent="0.25">
      <c r="AQ12065" s="6"/>
    </row>
    <row r="12066" spans="43:43" x14ac:dyDescent="0.25">
      <c r="AQ12066" s="6"/>
    </row>
    <row r="12067" spans="43:43" x14ac:dyDescent="0.25">
      <c r="AQ12067" s="6"/>
    </row>
    <row r="12068" spans="43:43" x14ac:dyDescent="0.25">
      <c r="AQ12068" s="6"/>
    </row>
    <row r="12069" spans="43:43" x14ac:dyDescent="0.25">
      <c r="AQ12069" s="6"/>
    </row>
    <row r="12070" spans="43:43" x14ac:dyDescent="0.25">
      <c r="AQ12070" s="6"/>
    </row>
    <row r="12071" spans="43:43" x14ac:dyDescent="0.25">
      <c r="AQ12071" s="6"/>
    </row>
    <row r="12072" spans="43:43" x14ac:dyDescent="0.25">
      <c r="AQ12072" s="6"/>
    </row>
    <row r="12073" spans="43:43" x14ac:dyDescent="0.25">
      <c r="AQ12073" s="6"/>
    </row>
    <row r="12074" spans="43:43" x14ac:dyDescent="0.25">
      <c r="AQ12074" s="6"/>
    </row>
    <row r="12075" spans="43:43" x14ac:dyDescent="0.25">
      <c r="AQ12075" s="6"/>
    </row>
    <row r="12076" spans="43:43" x14ac:dyDescent="0.25">
      <c r="AQ12076" s="6"/>
    </row>
    <row r="12077" spans="43:43" x14ac:dyDescent="0.25">
      <c r="AQ12077" s="6"/>
    </row>
    <row r="12078" spans="43:43" x14ac:dyDescent="0.25">
      <c r="AQ12078" s="6"/>
    </row>
    <row r="12079" spans="43:43" x14ac:dyDescent="0.25">
      <c r="AQ12079" s="6"/>
    </row>
    <row r="12080" spans="43:43" x14ac:dyDescent="0.25">
      <c r="AQ12080" s="6"/>
    </row>
    <row r="12081" spans="43:43" x14ac:dyDescent="0.25">
      <c r="AQ12081" s="6"/>
    </row>
    <row r="12082" spans="43:43" x14ac:dyDescent="0.25">
      <c r="AQ12082" s="6"/>
    </row>
    <row r="12083" spans="43:43" x14ac:dyDescent="0.25">
      <c r="AQ12083" s="6"/>
    </row>
    <row r="12084" spans="43:43" x14ac:dyDescent="0.25">
      <c r="AQ12084" s="6"/>
    </row>
    <row r="12085" spans="43:43" x14ac:dyDescent="0.25">
      <c r="AQ12085" s="6"/>
    </row>
    <row r="12086" spans="43:43" x14ac:dyDescent="0.25">
      <c r="AQ12086" s="6"/>
    </row>
    <row r="12087" spans="43:43" x14ac:dyDescent="0.25">
      <c r="AQ12087" s="6"/>
    </row>
    <row r="12088" spans="43:43" x14ac:dyDescent="0.25">
      <c r="AQ12088" s="6"/>
    </row>
    <row r="12089" spans="43:43" x14ac:dyDescent="0.25">
      <c r="AQ12089" s="6"/>
    </row>
    <row r="12090" spans="43:43" x14ac:dyDescent="0.25">
      <c r="AQ12090" s="6"/>
    </row>
    <row r="12091" spans="43:43" x14ac:dyDescent="0.25">
      <c r="AQ12091" s="6"/>
    </row>
    <row r="12092" spans="43:43" x14ac:dyDescent="0.25">
      <c r="AQ12092" s="6"/>
    </row>
    <row r="12093" spans="43:43" x14ac:dyDescent="0.25">
      <c r="AQ12093" s="6"/>
    </row>
    <row r="12094" spans="43:43" x14ac:dyDescent="0.25">
      <c r="AQ12094" s="6"/>
    </row>
    <row r="12095" spans="43:43" x14ac:dyDescent="0.25">
      <c r="AQ12095" s="6"/>
    </row>
    <row r="12096" spans="43:43" x14ac:dyDescent="0.25">
      <c r="AQ12096" s="6"/>
    </row>
    <row r="12097" spans="43:43" x14ac:dyDescent="0.25">
      <c r="AQ12097" s="6"/>
    </row>
    <row r="12098" spans="43:43" x14ac:dyDescent="0.25">
      <c r="AQ12098" s="6"/>
    </row>
    <row r="12099" spans="43:43" x14ac:dyDescent="0.25">
      <c r="AQ12099" s="6"/>
    </row>
    <row r="12100" spans="43:43" x14ac:dyDescent="0.25">
      <c r="AQ12100" s="6"/>
    </row>
    <row r="12101" spans="43:43" x14ac:dyDescent="0.25">
      <c r="AQ12101" s="6"/>
    </row>
    <row r="12102" spans="43:43" x14ac:dyDescent="0.25">
      <c r="AQ12102" s="6"/>
    </row>
    <row r="12103" spans="43:43" x14ac:dyDescent="0.25">
      <c r="AQ12103" s="6"/>
    </row>
    <row r="12104" spans="43:43" x14ac:dyDescent="0.25">
      <c r="AQ12104" s="6"/>
    </row>
    <row r="12105" spans="43:43" x14ac:dyDescent="0.25">
      <c r="AQ12105" s="6"/>
    </row>
    <row r="12106" spans="43:43" x14ac:dyDescent="0.25">
      <c r="AQ12106" s="6"/>
    </row>
    <row r="12107" spans="43:43" x14ac:dyDescent="0.25">
      <c r="AQ12107" s="6"/>
    </row>
    <row r="12108" spans="43:43" x14ac:dyDescent="0.25">
      <c r="AQ12108" s="6"/>
    </row>
    <row r="12109" spans="43:43" x14ac:dyDescent="0.25">
      <c r="AQ12109" s="6"/>
    </row>
    <row r="12110" spans="43:43" x14ac:dyDescent="0.25">
      <c r="AQ12110" s="6"/>
    </row>
    <row r="12111" spans="43:43" x14ac:dyDescent="0.25">
      <c r="AQ12111" s="6"/>
    </row>
    <row r="12112" spans="43:43" x14ac:dyDescent="0.25">
      <c r="AQ12112" s="6"/>
    </row>
    <row r="12113" spans="43:43" x14ac:dyDescent="0.25">
      <c r="AQ12113" s="6"/>
    </row>
    <row r="12114" spans="43:43" x14ac:dyDescent="0.25">
      <c r="AQ12114" s="6"/>
    </row>
    <row r="12115" spans="43:43" x14ac:dyDescent="0.25">
      <c r="AQ12115" s="6"/>
    </row>
    <row r="12116" spans="43:43" x14ac:dyDescent="0.25">
      <c r="AQ12116" s="6"/>
    </row>
    <row r="12117" spans="43:43" x14ac:dyDescent="0.25">
      <c r="AQ12117" s="6"/>
    </row>
    <row r="12118" spans="43:43" x14ac:dyDescent="0.25">
      <c r="AQ12118" s="6"/>
    </row>
    <row r="12119" spans="43:43" x14ac:dyDescent="0.25">
      <c r="AQ12119" s="6"/>
    </row>
    <row r="12120" spans="43:43" x14ac:dyDescent="0.25">
      <c r="AQ12120" s="6"/>
    </row>
    <row r="12121" spans="43:43" x14ac:dyDescent="0.25">
      <c r="AQ12121" s="6"/>
    </row>
    <row r="12122" spans="43:43" x14ac:dyDescent="0.25">
      <c r="AQ12122" s="6"/>
    </row>
    <row r="12123" spans="43:43" x14ac:dyDescent="0.25">
      <c r="AQ12123" s="6"/>
    </row>
    <row r="12124" spans="43:43" x14ac:dyDescent="0.25">
      <c r="AQ12124" s="6"/>
    </row>
    <row r="12125" spans="43:43" x14ac:dyDescent="0.25">
      <c r="AQ12125" s="6"/>
    </row>
    <row r="12126" spans="43:43" x14ac:dyDescent="0.25">
      <c r="AQ12126" s="6"/>
    </row>
    <row r="12127" spans="43:43" x14ac:dyDescent="0.25">
      <c r="AQ12127" s="6"/>
    </row>
    <row r="12128" spans="43:43" x14ac:dyDescent="0.25">
      <c r="AQ12128" s="6"/>
    </row>
    <row r="12129" spans="43:43" x14ac:dyDescent="0.25">
      <c r="AQ12129" s="6"/>
    </row>
    <row r="12130" spans="43:43" x14ac:dyDescent="0.25">
      <c r="AQ12130" s="6"/>
    </row>
    <row r="12131" spans="43:43" x14ac:dyDescent="0.25">
      <c r="AQ12131" s="6"/>
    </row>
    <row r="12132" spans="43:43" x14ac:dyDescent="0.25">
      <c r="AQ12132" s="6"/>
    </row>
    <row r="12133" spans="43:43" x14ac:dyDescent="0.25">
      <c r="AQ12133" s="6"/>
    </row>
    <row r="12134" spans="43:43" x14ac:dyDescent="0.25">
      <c r="AQ12134" s="6"/>
    </row>
    <row r="12135" spans="43:43" x14ac:dyDescent="0.25">
      <c r="AQ12135" s="6"/>
    </row>
    <row r="12136" spans="43:43" x14ac:dyDescent="0.25">
      <c r="AQ12136" s="6"/>
    </row>
    <row r="12137" spans="43:43" x14ac:dyDescent="0.25">
      <c r="AQ12137" s="6"/>
    </row>
    <row r="12138" spans="43:43" x14ac:dyDescent="0.25">
      <c r="AQ12138" s="6"/>
    </row>
    <row r="12139" spans="43:43" x14ac:dyDescent="0.25">
      <c r="AQ12139" s="6"/>
    </row>
    <row r="12140" spans="43:43" x14ac:dyDescent="0.25">
      <c r="AQ12140" s="6"/>
    </row>
    <row r="12141" spans="43:43" x14ac:dyDescent="0.25">
      <c r="AQ12141" s="6"/>
    </row>
    <row r="12142" spans="43:43" x14ac:dyDescent="0.25">
      <c r="AQ12142" s="6"/>
    </row>
    <row r="12143" spans="43:43" x14ac:dyDescent="0.25">
      <c r="AQ12143" s="6"/>
    </row>
    <row r="12144" spans="43:43" x14ac:dyDescent="0.25">
      <c r="AQ12144" s="6"/>
    </row>
    <row r="12145" spans="43:43" x14ac:dyDescent="0.25">
      <c r="AQ12145" s="6"/>
    </row>
    <row r="12146" spans="43:43" x14ac:dyDescent="0.25">
      <c r="AQ12146" s="6"/>
    </row>
    <row r="12147" spans="43:43" x14ac:dyDescent="0.25">
      <c r="AQ12147" s="6"/>
    </row>
    <row r="12148" spans="43:43" x14ac:dyDescent="0.25">
      <c r="AQ12148" s="6"/>
    </row>
    <row r="12149" spans="43:43" x14ac:dyDescent="0.25">
      <c r="AQ12149" s="6"/>
    </row>
    <row r="12150" spans="43:43" x14ac:dyDescent="0.25">
      <c r="AQ12150" s="6"/>
    </row>
    <row r="12151" spans="43:43" x14ac:dyDescent="0.25">
      <c r="AQ12151" s="6"/>
    </row>
    <row r="12152" spans="43:43" x14ac:dyDescent="0.25">
      <c r="AQ12152" s="6"/>
    </row>
    <row r="12153" spans="43:43" x14ac:dyDescent="0.25">
      <c r="AQ12153" s="6"/>
    </row>
    <row r="12154" spans="43:43" x14ac:dyDescent="0.25">
      <c r="AQ12154" s="6"/>
    </row>
    <row r="12155" spans="43:43" x14ac:dyDescent="0.25">
      <c r="AQ12155" s="6"/>
    </row>
    <row r="12156" spans="43:43" x14ac:dyDescent="0.25">
      <c r="AQ12156" s="6"/>
    </row>
    <row r="12157" spans="43:43" x14ac:dyDescent="0.25">
      <c r="AQ12157" s="6"/>
    </row>
    <row r="12158" spans="43:43" x14ac:dyDescent="0.25">
      <c r="AQ12158" s="6"/>
    </row>
    <row r="12159" spans="43:43" x14ac:dyDescent="0.25">
      <c r="AQ12159" s="6"/>
    </row>
    <row r="12160" spans="43:43" x14ac:dyDescent="0.25">
      <c r="AQ12160" s="6"/>
    </row>
    <row r="12161" spans="43:43" x14ac:dyDescent="0.25">
      <c r="AQ12161" s="6"/>
    </row>
    <row r="12162" spans="43:43" x14ac:dyDescent="0.25">
      <c r="AQ12162" s="6"/>
    </row>
    <row r="12163" spans="43:43" x14ac:dyDescent="0.25">
      <c r="AQ12163" s="6"/>
    </row>
    <row r="12164" spans="43:43" x14ac:dyDescent="0.25">
      <c r="AQ12164" s="6"/>
    </row>
    <row r="12165" spans="43:43" x14ac:dyDescent="0.25">
      <c r="AQ12165" s="6"/>
    </row>
    <row r="12166" spans="43:43" x14ac:dyDescent="0.25">
      <c r="AQ12166" s="6"/>
    </row>
    <row r="12167" spans="43:43" x14ac:dyDescent="0.25">
      <c r="AQ12167" s="6"/>
    </row>
    <row r="12168" spans="43:43" x14ac:dyDescent="0.25">
      <c r="AQ12168" s="6"/>
    </row>
    <row r="12169" spans="43:43" x14ac:dyDescent="0.25">
      <c r="AQ12169" s="6"/>
    </row>
    <row r="12170" spans="43:43" x14ac:dyDescent="0.25">
      <c r="AQ12170" s="6"/>
    </row>
    <row r="12171" spans="43:43" x14ac:dyDescent="0.25">
      <c r="AQ12171" s="6"/>
    </row>
    <row r="12172" spans="43:43" x14ac:dyDescent="0.25">
      <c r="AQ12172" s="6"/>
    </row>
    <row r="12173" spans="43:43" x14ac:dyDescent="0.25">
      <c r="AQ12173" s="6"/>
    </row>
    <row r="12174" spans="43:43" x14ac:dyDescent="0.25">
      <c r="AQ12174" s="6"/>
    </row>
    <row r="12175" spans="43:43" x14ac:dyDescent="0.25">
      <c r="AQ12175" s="6"/>
    </row>
    <row r="12176" spans="43:43" x14ac:dyDescent="0.25">
      <c r="AQ12176" s="6"/>
    </row>
    <row r="12177" spans="43:43" x14ac:dyDescent="0.25">
      <c r="AQ12177" s="6"/>
    </row>
    <row r="12178" spans="43:43" x14ac:dyDescent="0.25">
      <c r="AQ12178" s="6"/>
    </row>
    <row r="12179" spans="43:43" x14ac:dyDescent="0.25">
      <c r="AQ12179" s="6"/>
    </row>
    <row r="12180" spans="43:43" x14ac:dyDescent="0.25">
      <c r="AQ12180" s="6"/>
    </row>
    <row r="12181" spans="43:43" x14ac:dyDescent="0.25">
      <c r="AQ12181" s="6"/>
    </row>
    <row r="12182" spans="43:43" x14ac:dyDescent="0.25">
      <c r="AQ12182" s="6"/>
    </row>
    <row r="12183" spans="43:43" x14ac:dyDescent="0.25">
      <c r="AQ12183" s="6"/>
    </row>
    <row r="12184" spans="43:43" x14ac:dyDescent="0.25">
      <c r="AQ12184" s="6"/>
    </row>
    <row r="12185" spans="43:43" x14ac:dyDescent="0.25">
      <c r="AQ12185" s="6"/>
    </row>
    <row r="12186" spans="43:43" x14ac:dyDescent="0.25">
      <c r="AQ12186" s="6"/>
    </row>
    <row r="12187" spans="43:43" x14ac:dyDescent="0.25">
      <c r="AQ12187" s="6"/>
    </row>
    <row r="12188" spans="43:43" x14ac:dyDescent="0.25">
      <c r="AQ12188" s="6"/>
    </row>
    <row r="12189" spans="43:43" x14ac:dyDescent="0.25">
      <c r="AQ12189" s="6"/>
    </row>
    <row r="12190" spans="43:43" x14ac:dyDescent="0.25">
      <c r="AQ12190" s="6"/>
    </row>
    <row r="12191" spans="43:43" x14ac:dyDescent="0.25">
      <c r="AQ12191" s="6"/>
    </row>
    <row r="12192" spans="43:43" x14ac:dyDescent="0.25">
      <c r="AQ12192" s="6"/>
    </row>
    <row r="12193" spans="43:43" x14ac:dyDescent="0.25">
      <c r="AQ12193" s="6"/>
    </row>
    <row r="12194" spans="43:43" x14ac:dyDescent="0.25">
      <c r="AQ12194" s="6"/>
    </row>
    <row r="12195" spans="43:43" x14ac:dyDescent="0.25">
      <c r="AQ12195" s="6"/>
    </row>
    <row r="12196" spans="43:43" x14ac:dyDescent="0.25">
      <c r="AQ12196" s="6"/>
    </row>
    <row r="12197" spans="43:43" x14ac:dyDescent="0.25">
      <c r="AQ12197" s="6"/>
    </row>
    <row r="12198" spans="43:43" x14ac:dyDescent="0.25">
      <c r="AQ12198" s="6"/>
    </row>
    <row r="12199" spans="43:43" x14ac:dyDescent="0.25">
      <c r="AQ12199" s="6"/>
    </row>
    <row r="12200" spans="43:43" x14ac:dyDescent="0.25">
      <c r="AQ12200" s="6"/>
    </row>
    <row r="12201" spans="43:43" x14ac:dyDescent="0.25">
      <c r="AQ12201" s="6"/>
    </row>
    <row r="12202" spans="43:43" x14ac:dyDescent="0.25">
      <c r="AQ12202" s="6"/>
    </row>
    <row r="12203" spans="43:43" x14ac:dyDescent="0.25">
      <c r="AQ12203" s="6"/>
    </row>
    <row r="12204" spans="43:43" x14ac:dyDescent="0.25">
      <c r="AQ12204" s="6"/>
    </row>
    <row r="12205" spans="43:43" x14ac:dyDescent="0.25">
      <c r="AQ12205" s="6"/>
    </row>
    <row r="12206" spans="43:43" x14ac:dyDescent="0.25">
      <c r="AQ12206" s="6"/>
    </row>
    <row r="12207" spans="43:43" x14ac:dyDescent="0.25">
      <c r="AQ12207" s="6"/>
    </row>
    <row r="12208" spans="43:43" x14ac:dyDescent="0.25">
      <c r="AQ12208" s="6"/>
    </row>
    <row r="12209" spans="43:43" x14ac:dyDescent="0.25">
      <c r="AQ12209" s="6"/>
    </row>
    <row r="12210" spans="43:43" x14ac:dyDescent="0.25">
      <c r="AQ12210" s="6"/>
    </row>
    <row r="12211" spans="43:43" x14ac:dyDescent="0.25">
      <c r="AQ12211" s="6"/>
    </row>
    <row r="12212" spans="43:43" x14ac:dyDescent="0.25">
      <c r="AQ12212" s="6"/>
    </row>
    <row r="12213" spans="43:43" x14ac:dyDescent="0.25">
      <c r="AQ12213" s="6"/>
    </row>
    <row r="12214" spans="43:43" x14ac:dyDescent="0.25">
      <c r="AQ12214" s="6"/>
    </row>
    <row r="12215" spans="43:43" x14ac:dyDescent="0.25">
      <c r="AQ12215" s="6"/>
    </row>
    <row r="12216" spans="43:43" x14ac:dyDescent="0.25">
      <c r="AQ12216" s="6"/>
    </row>
    <row r="12217" spans="43:43" x14ac:dyDescent="0.25">
      <c r="AQ12217" s="6"/>
    </row>
    <row r="12218" spans="43:43" x14ac:dyDescent="0.25">
      <c r="AQ12218" s="6"/>
    </row>
    <row r="12219" spans="43:43" x14ac:dyDescent="0.25">
      <c r="AQ12219" s="6"/>
    </row>
    <row r="12220" spans="43:43" x14ac:dyDescent="0.25">
      <c r="AQ12220" s="6"/>
    </row>
    <row r="12221" spans="43:43" x14ac:dyDescent="0.25">
      <c r="AQ12221" s="6"/>
    </row>
    <row r="12222" spans="43:43" x14ac:dyDescent="0.25">
      <c r="AQ12222" s="6"/>
    </row>
    <row r="12223" spans="43:43" x14ac:dyDescent="0.25">
      <c r="AQ12223" s="6"/>
    </row>
    <row r="12224" spans="43:43" x14ac:dyDescent="0.25">
      <c r="AQ12224" s="6"/>
    </row>
    <row r="12225" spans="43:43" x14ac:dyDescent="0.25">
      <c r="AQ12225" s="6"/>
    </row>
    <row r="12226" spans="43:43" x14ac:dyDescent="0.25">
      <c r="AQ12226" s="6"/>
    </row>
    <row r="12227" spans="43:43" x14ac:dyDescent="0.25">
      <c r="AQ12227" s="6"/>
    </row>
    <row r="12228" spans="43:43" x14ac:dyDescent="0.25">
      <c r="AQ12228" s="6"/>
    </row>
    <row r="12229" spans="43:43" x14ac:dyDescent="0.25">
      <c r="AQ12229" s="6"/>
    </row>
    <row r="12230" spans="43:43" x14ac:dyDescent="0.25">
      <c r="AQ12230" s="6"/>
    </row>
    <row r="12231" spans="43:43" x14ac:dyDescent="0.25">
      <c r="AQ12231" s="6"/>
    </row>
    <row r="12232" spans="43:43" x14ac:dyDescent="0.25">
      <c r="AQ12232" s="6"/>
    </row>
    <row r="12233" spans="43:43" x14ac:dyDescent="0.25">
      <c r="AQ12233" s="6"/>
    </row>
    <row r="12234" spans="43:43" x14ac:dyDescent="0.25">
      <c r="AQ12234" s="6"/>
    </row>
    <row r="12235" spans="43:43" x14ac:dyDescent="0.25">
      <c r="AQ12235" s="6"/>
    </row>
    <row r="12236" spans="43:43" x14ac:dyDescent="0.25">
      <c r="AQ12236" s="6"/>
    </row>
    <row r="12237" spans="43:43" x14ac:dyDescent="0.25">
      <c r="AQ12237" s="6"/>
    </row>
    <row r="12238" spans="43:43" x14ac:dyDescent="0.25">
      <c r="AQ12238" s="6"/>
    </row>
    <row r="12239" spans="43:43" x14ac:dyDescent="0.25">
      <c r="AQ12239" s="6"/>
    </row>
    <row r="12240" spans="43:43" x14ac:dyDescent="0.25">
      <c r="AQ12240" s="6"/>
    </row>
    <row r="12241" spans="43:43" x14ac:dyDescent="0.25">
      <c r="AQ12241" s="6"/>
    </row>
    <row r="12242" spans="43:43" x14ac:dyDescent="0.25">
      <c r="AQ12242" s="6"/>
    </row>
    <row r="12243" spans="43:43" x14ac:dyDescent="0.25">
      <c r="AQ12243" s="6"/>
    </row>
    <row r="12244" spans="43:43" x14ac:dyDescent="0.25">
      <c r="AQ12244" s="6"/>
    </row>
    <row r="12245" spans="43:43" x14ac:dyDescent="0.25">
      <c r="AQ12245" s="6"/>
    </row>
    <row r="12246" spans="43:43" x14ac:dyDescent="0.25">
      <c r="AQ12246" s="6"/>
    </row>
    <row r="12247" spans="43:43" x14ac:dyDescent="0.25">
      <c r="AQ12247" s="6"/>
    </row>
    <row r="12248" spans="43:43" x14ac:dyDescent="0.25">
      <c r="AQ12248" s="6"/>
    </row>
    <row r="12249" spans="43:43" x14ac:dyDescent="0.25">
      <c r="AQ12249" s="6"/>
    </row>
    <row r="12250" spans="43:43" x14ac:dyDescent="0.25">
      <c r="AQ12250" s="6"/>
    </row>
    <row r="12251" spans="43:43" x14ac:dyDescent="0.25">
      <c r="AQ12251" s="6"/>
    </row>
    <row r="12252" spans="43:43" x14ac:dyDescent="0.25">
      <c r="AQ12252" s="6"/>
    </row>
    <row r="12253" spans="43:43" x14ac:dyDescent="0.25">
      <c r="AQ12253" s="6"/>
    </row>
    <row r="12254" spans="43:43" x14ac:dyDescent="0.25">
      <c r="AQ12254" s="6"/>
    </row>
    <row r="12255" spans="43:43" x14ac:dyDescent="0.25">
      <c r="AQ12255" s="6"/>
    </row>
    <row r="12256" spans="43:43" x14ac:dyDescent="0.25">
      <c r="AQ12256" s="6"/>
    </row>
    <row r="12257" spans="43:43" x14ac:dyDescent="0.25">
      <c r="AQ12257" s="6"/>
    </row>
    <row r="12258" spans="43:43" x14ac:dyDescent="0.25">
      <c r="AQ12258" s="6"/>
    </row>
    <row r="12259" spans="43:43" x14ac:dyDescent="0.25">
      <c r="AQ12259" s="6"/>
    </row>
    <row r="12260" spans="43:43" x14ac:dyDescent="0.25">
      <c r="AQ12260" s="6"/>
    </row>
    <row r="12261" spans="43:43" x14ac:dyDescent="0.25">
      <c r="AQ12261" s="6"/>
    </row>
    <row r="12262" spans="43:43" x14ac:dyDescent="0.25">
      <c r="AQ12262" s="6"/>
    </row>
    <row r="12263" spans="43:43" x14ac:dyDescent="0.25">
      <c r="AQ12263" s="6"/>
    </row>
    <row r="12264" spans="43:43" x14ac:dyDescent="0.25">
      <c r="AQ12264" s="6"/>
    </row>
    <row r="12265" spans="43:43" x14ac:dyDescent="0.25">
      <c r="AQ12265" s="6"/>
    </row>
    <row r="12266" spans="43:43" x14ac:dyDescent="0.25">
      <c r="AQ12266" s="6"/>
    </row>
    <row r="12267" spans="43:43" x14ac:dyDescent="0.25">
      <c r="AQ12267" s="6"/>
    </row>
    <row r="12268" spans="43:43" x14ac:dyDescent="0.25">
      <c r="AQ12268" s="6"/>
    </row>
    <row r="12269" spans="43:43" x14ac:dyDescent="0.25">
      <c r="AQ12269" s="6"/>
    </row>
    <row r="12270" spans="43:43" x14ac:dyDescent="0.25">
      <c r="AQ12270" s="6"/>
    </row>
    <row r="12271" spans="43:43" x14ac:dyDescent="0.25">
      <c r="AQ12271" s="6"/>
    </row>
    <row r="12272" spans="43:43" x14ac:dyDescent="0.25">
      <c r="AQ12272" s="6"/>
    </row>
    <row r="12273" spans="43:43" x14ac:dyDescent="0.25">
      <c r="AQ12273" s="6"/>
    </row>
    <row r="12274" spans="43:43" x14ac:dyDescent="0.25">
      <c r="AQ12274" s="6"/>
    </row>
    <row r="12275" spans="43:43" x14ac:dyDescent="0.25">
      <c r="AQ12275" s="6"/>
    </row>
    <row r="12276" spans="43:43" x14ac:dyDescent="0.25">
      <c r="AQ12276" s="6"/>
    </row>
    <row r="12277" spans="43:43" x14ac:dyDescent="0.25">
      <c r="AQ12277" s="6"/>
    </row>
    <row r="12278" spans="43:43" x14ac:dyDescent="0.25">
      <c r="AQ12278" s="6"/>
    </row>
    <row r="12279" spans="43:43" x14ac:dyDescent="0.25">
      <c r="AQ12279" s="6"/>
    </row>
    <row r="12280" spans="43:43" x14ac:dyDescent="0.25">
      <c r="AQ12280" s="6"/>
    </row>
    <row r="12281" spans="43:43" x14ac:dyDescent="0.25">
      <c r="AQ12281" s="6"/>
    </row>
    <row r="12282" spans="43:43" x14ac:dyDescent="0.25">
      <c r="AQ12282" s="6"/>
    </row>
    <row r="12283" spans="43:43" x14ac:dyDescent="0.25">
      <c r="AQ12283" s="6"/>
    </row>
    <row r="12284" spans="43:43" x14ac:dyDescent="0.25">
      <c r="AQ12284" s="6"/>
    </row>
    <row r="12285" spans="43:43" x14ac:dyDescent="0.25">
      <c r="AQ12285" s="6"/>
    </row>
    <row r="12286" spans="43:43" x14ac:dyDescent="0.25">
      <c r="AQ12286" s="6"/>
    </row>
    <row r="12287" spans="43:43" x14ac:dyDescent="0.25">
      <c r="AQ12287" s="6"/>
    </row>
    <row r="12288" spans="43:43" x14ac:dyDescent="0.25">
      <c r="AQ12288" s="6"/>
    </row>
    <row r="12289" spans="43:43" x14ac:dyDescent="0.25">
      <c r="AQ12289" s="6"/>
    </row>
    <row r="12290" spans="43:43" x14ac:dyDescent="0.25">
      <c r="AQ12290" s="6"/>
    </row>
    <row r="12291" spans="43:43" x14ac:dyDescent="0.25">
      <c r="AQ12291" s="6"/>
    </row>
    <row r="12292" spans="43:43" x14ac:dyDescent="0.25">
      <c r="AQ12292" s="6"/>
    </row>
    <row r="12293" spans="43:43" x14ac:dyDescent="0.25">
      <c r="AQ12293" s="6"/>
    </row>
    <row r="12294" spans="43:43" x14ac:dyDescent="0.25">
      <c r="AQ12294" s="6"/>
    </row>
    <row r="12295" spans="43:43" x14ac:dyDescent="0.25">
      <c r="AQ12295" s="6"/>
    </row>
    <row r="12296" spans="43:43" x14ac:dyDescent="0.25">
      <c r="AQ12296" s="6"/>
    </row>
    <row r="12297" spans="43:43" x14ac:dyDescent="0.25">
      <c r="AQ12297" s="6"/>
    </row>
    <row r="12298" spans="43:43" x14ac:dyDescent="0.25">
      <c r="AQ12298" s="6"/>
    </row>
    <row r="12299" spans="43:43" x14ac:dyDescent="0.25">
      <c r="AQ12299" s="6"/>
    </row>
    <row r="12300" spans="43:43" x14ac:dyDescent="0.25">
      <c r="AQ12300" s="6"/>
    </row>
    <row r="12301" spans="43:43" x14ac:dyDescent="0.25">
      <c r="AQ12301" s="6"/>
    </row>
    <row r="12302" spans="43:43" x14ac:dyDescent="0.25">
      <c r="AQ12302" s="6"/>
    </row>
    <row r="12303" spans="43:43" x14ac:dyDescent="0.25">
      <c r="AQ12303" s="6"/>
    </row>
    <row r="12304" spans="43:43" x14ac:dyDescent="0.25">
      <c r="AQ12304" s="6"/>
    </row>
    <row r="12305" spans="43:43" x14ac:dyDescent="0.25">
      <c r="AQ12305" s="6"/>
    </row>
    <row r="12306" spans="43:43" x14ac:dyDescent="0.25">
      <c r="AQ12306" s="6"/>
    </row>
    <row r="12307" spans="43:43" x14ac:dyDescent="0.25">
      <c r="AQ12307" s="6"/>
    </row>
    <row r="12308" spans="43:43" x14ac:dyDescent="0.25">
      <c r="AQ12308" s="6"/>
    </row>
    <row r="12309" spans="43:43" x14ac:dyDescent="0.25">
      <c r="AQ12309" s="6"/>
    </row>
    <row r="12310" spans="43:43" x14ac:dyDescent="0.25">
      <c r="AQ12310" s="6"/>
    </row>
    <row r="12311" spans="43:43" x14ac:dyDescent="0.25">
      <c r="AQ12311" s="6"/>
    </row>
    <row r="12312" spans="43:43" x14ac:dyDescent="0.25">
      <c r="AQ12312" s="6"/>
    </row>
    <row r="12313" spans="43:43" x14ac:dyDescent="0.25">
      <c r="AQ12313" s="6"/>
    </row>
    <row r="12314" spans="43:43" x14ac:dyDescent="0.25">
      <c r="AQ12314" s="6"/>
    </row>
    <row r="12315" spans="43:43" x14ac:dyDescent="0.25">
      <c r="AQ12315" s="6"/>
    </row>
    <row r="12316" spans="43:43" x14ac:dyDescent="0.25">
      <c r="AQ12316" s="6"/>
    </row>
    <row r="12317" spans="43:43" x14ac:dyDescent="0.25">
      <c r="AQ12317" s="6"/>
    </row>
    <row r="12318" spans="43:43" x14ac:dyDescent="0.25">
      <c r="AQ12318" s="6"/>
    </row>
    <row r="12319" spans="43:43" x14ac:dyDescent="0.25">
      <c r="AQ12319" s="6"/>
    </row>
    <row r="12320" spans="43:43" x14ac:dyDescent="0.25">
      <c r="AQ12320" s="6"/>
    </row>
    <row r="12321" spans="43:43" x14ac:dyDescent="0.25">
      <c r="AQ12321" s="6"/>
    </row>
    <row r="12322" spans="43:43" x14ac:dyDescent="0.25">
      <c r="AQ12322" s="6"/>
    </row>
    <row r="12323" spans="43:43" x14ac:dyDescent="0.25">
      <c r="AQ12323" s="6"/>
    </row>
    <row r="12324" spans="43:43" x14ac:dyDescent="0.25">
      <c r="AQ12324" s="6"/>
    </row>
    <row r="12325" spans="43:43" x14ac:dyDescent="0.25">
      <c r="AQ12325" s="6"/>
    </row>
    <row r="12326" spans="43:43" x14ac:dyDescent="0.25">
      <c r="AQ12326" s="6"/>
    </row>
    <row r="12327" spans="43:43" x14ac:dyDescent="0.25">
      <c r="AQ12327" s="6"/>
    </row>
    <row r="12328" spans="43:43" x14ac:dyDescent="0.25">
      <c r="AQ12328" s="6"/>
    </row>
    <row r="12329" spans="43:43" x14ac:dyDescent="0.25">
      <c r="AQ12329" s="6"/>
    </row>
    <row r="12330" spans="43:43" x14ac:dyDescent="0.25">
      <c r="AQ12330" s="6"/>
    </row>
    <row r="12331" spans="43:43" x14ac:dyDescent="0.25">
      <c r="AQ12331" s="6"/>
    </row>
    <row r="12332" spans="43:43" x14ac:dyDescent="0.25">
      <c r="AQ12332" s="6"/>
    </row>
    <row r="12333" spans="43:43" x14ac:dyDescent="0.25">
      <c r="AQ12333" s="6"/>
    </row>
    <row r="12334" spans="43:43" x14ac:dyDescent="0.25">
      <c r="AQ12334" s="6"/>
    </row>
    <row r="12335" spans="43:43" x14ac:dyDescent="0.25">
      <c r="AQ12335" s="6"/>
    </row>
    <row r="12336" spans="43:43" x14ac:dyDescent="0.25">
      <c r="AQ12336" s="6"/>
    </row>
    <row r="12337" spans="43:43" x14ac:dyDescent="0.25">
      <c r="AQ12337" s="6"/>
    </row>
    <row r="12338" spans="43:43" x14ac:dyDescent="0.25">
      <c r="AQ12338" s="6"/>
    </row>
    <row r="12339" spans="43:43" x14ac:dyDescent="0.25">
      <c r="AQ12339" s="6"/>
    </row>
    <row r="12340" spans="43:43" x14ac:dyDescent="0.25">
      <c r="AQ12340" s="6"/>
    </row>
    <row r="12341" spans="43:43" x14ac:dyDescent="0.25">
      <c r="AQ12341" s="6"/>
    </row>
    <row r="12342" spans="43:43" x14ac:dyDescent="0.25">
      <c r="AQ12342" s="6"/>
    </row>
    <row r="12343" spans="43:43" x14ac:dyDescent="0.25">
      <c r="AQ12343" s="6"/>
    </row>
    <row r="12344" spans="43:43" x14ac:dyDescent="0.25">
      <c r="AQ12344" s="6"/>
    </row>
    <row r="12345" spans="43:43" x14ac:dyDescent="0.25">
      <c r="AQ12345" s="6"/>
    </row>
    <row r="12346" spans="43:43" x14ac:dyDescent="0.25">
      <c r="AQ12346" s="6"/>
    </row>
    <row r="12347" spans="43:43" x14ac:dyDescent="0.25">
      <c r="AQ12347" s="6"/>
    </row>
    <row r="12348" spans="43:43" x14ac:dyDescent="0.25">
      <c r="AQ12348" s="6"/>
    </row>
    <row r="12349" spans="43:43" x14ac:dyDescent="0.25">
      <c r="AQ12349" s="6"/>
    </row>
    <row r="12350" spans="43:43" x14ac:dyDescent="0.25">
      <c r="AQ12350" s="6"/>
    </row>
    <row r="12351" spans="43:43" x14ac:dyDescent="0.25">
      <c r="AQ12351" s="6"/>
    </row>
    <row r="12352" spans="43:43" x14ac:dyDescent="0.25">
      <c r="AQ12352" s="6"/>
    </row>
    <row r="12353" spans="43:43" x14ac:dyDescent="0.25">
      <c r="AQ12353" s="6"/>
    </row>
    <row r="12354" spans="43:43" x14ac:dyDescent="0.25">
      <c r="AQ12354" s="6"/>
    </row>
    <row r="12355" spans="43:43" x14ac:dyDescent="0.25">
      <c r="AQ12355" s="6"/>
    </row>
    <row r="12356" spans="43:43" x14ac:dyDescent="0.25">
      <c r="AQ12356" s="6"/>
    </row>
    <row r="12357" spans="43:43" x14ac:dyDescent="0.25">
      <c r="AQ12357" s="6"/>
    </row>
    <row r="12358" spans="43:43" x14ac:dyDescent="0.25">
      <c r="AQ12358" s="6"/>
    </row>
    <row r="12359" spans="43:43" x14ac:dyDescent="0.25">
      <c r="AQ12359" s="6"/>
    </row>
    <row r="12360" spans="43:43" x14ac:dyDescent="0.25">
      <c r="AQ12360" s="6"/>
    </row>
    <row r="12361" spans="43:43" x14ac:dyDescent="0.25">
      <c r="AQ12361" s="6"/>
    </row>
    <row r="12362" spans="43:43" x14ac:dyDescent="0.25">
      <c r="AQ12362" s="6"/>
    </row>
    <row r="12363" spans="43:43" x14ac:dyDescent="0.25">
      <c r="AQ12363" s="6"/>
    </row>
    <row r="12364" spans="43:43" x14ac:dyDescent="0.25">
      <c r="AQ12364" s="6"/>
    </row>
    <row r="12365" spans="43:43" x14ac:dyDescent="0.25">
      <c r="AQ12365" s="6"/>
    </row>
    <row r="12366" spans="43:43" x14ac:dyDescent="0.25">
      <c r="AQ12366" s="6"/>
    </row>
    <row r="12367" spans="43:43" x14ac:dyDescent="0.25">
      <c r="AQ12367" s="6"/>
    </row>
    <row r="12368" spans="43:43" x14ac:dyDescent="0.25">
      <c r="AQ12368" s="6"/>
    </row>
    <row r="12369" spans="43:43" x14ac:dyDescent="0.25">
      <c r="AQ12369" s="6"/>
    </row>
    <row r="12370" spans="43:43" x14ac:dyDescent="0.25">
      <c r="AQ12370" s="6"/>
    </row>
    <row r="12371" spans="43:43" x14ac:dyDescent="0.25">
      <c r="AQ12371" s="6"/>
    </row>
    <row r="12372" spans="43:43" x14ac:dyDescent="0.25">
      <c r="AQ12372" s="6"/>
    </row>
    <row r="12373" spans="43:43" x14ac:dyDescent="0.25">
      <c r="AQ12373" s="6"/>
    </row>
    <row r="12374" spans="43:43" x14ac:dyDescent="0.25">
      <c r="AQ12374" s="6"/>
    </row>
    <row r="12375" spans="43:43" x14ac:dyDescent="0.25">
      <c r="AQ12375" s="6"/>
    </row>
    <row r="12376" spans="43:43" x14ac:dyDescent="0.25">
      <c r="AQ12376" s="6"/>
    </row>
    <row r="12377" spans="43:43" x14ac:dyDescent="0.25">
      <c r="AQ12377" s="6"/>
    </row>
    <row r="12378" spans="43:43" x14ac:dyDescent="0.25">
      <c r="AQ12378" s="6"/>
    </row>
    <row r="12379" spans="43:43" x14ac:dyDescent="0.25">
      <c r="AQ12379" s="6"/>
    </row>
    <row r="12380" spans="43:43" x14ac:dyDescent="0.25">
      <c r="AQ12380" s="6"/>
    </row>
    <row r="12381" spans="43:43" x14ac:dyDescent="0.25">
      <c r="AQ12381" s="6"/>
    </row>
    <row r="12382" spans="43:43" x14ac:dyDescent="0.25">
      <c r="AQ12382" s="6"/>
    </row>
    <row r="12383" spans="43:43" x14ac:dyDescent="0.25">
      <c r="AQ12383" s="6"/>
    </row>
    <row r="12384" spans="43:43" x14ac:dyDescent="0.25">
      <c r="AQ12384" s="6"/>
    </row>
    <row r="12385" spans="43:43" x14ac:dyDescent="0.25">
      <c r="AQ12385" s="6"/>
    </row>
    <row r="12386" spans="43:43" x14ac:dyDescent="0.25">
      <c r="AQ12386" s="6"/>
    </row>
    <row r="12387" spans="43:43" x14ac:dyDescent="0.25">
      <c r="AQ12387" s="6"/>
    </row>
    <row r="12388" spans="43:43" x14ac:dyDescent="0.25">
      <c r="AQ12388" s="6"/>
    </row>
    <row r="12389" spans="43:43" x14ac:dyDescent="0.25">
      <c r="AQ12389" s="6"/>
    </row>
    <row r="12390" spans="43:43" x14ac:dyDescent="0.25">
      <c r="AQ12390" s="6"/>
    </row>
    <row r="12391" spans="43:43" x14ac:dyDescent="0.25">
      <c r="AQ12391" s="6"/>
    </row>
    <row r="12392" spans="43:43" x14ac:dyDescent="0.25">
      <c r="AQ12392" s="6"/>
    </row>
    <row r="12393" spans="43:43" x14ac:dyDescent="0.25">
      <c r="AQ12393" s="6"/>
    </row>
    <row r="12394" spans="43:43" x14ac:dyDescent="0.25">
      <c r="AQ12394" s="6"/>
    </row>
    <row r="12395" spans="43:43" x14ac:dyDescent="0.25">
      <c r="AQ12395" s="6"/>
    </row>
    <row r="12396" spans="43:43" x14ac:dyDescent="0.25">
      <c r="AQ12396" s="6"/>
    </row>
    <row r="12397" spans="43:43" x14ac:dyDescent="0.25">
      <c r="AQ12397" s="6"/>
    </row>
    <row r="12398" spans="43:43" x14ac:dyDescent="0.25">
      <c r="AQ12398" s="6"/>
    </row>
    <row r="12399" spans="43:43" x14ac:dyDescent="0.25">
      <c r="AQ12399" s="6"/>
    </row>
    <row r="12400" spans="43:43" x14ac:dyDescent="0.25">
      <c r="AQ12400" s="6"/>
    </row>
    <row r="12401" spans="43:43" x14ac:dyDescent="0.25">
      <c r="AQ12401" s="6"/>
    </row>
    <row r="12402" spans="43:43" x14ac:dyDescent="0.25">
      <c r="AQ12402" s="6"/>
    </row>
    <row r="12403" spans="43:43" x14ac:dyDescent="0.25">
      <c r="AQ12403" s="6"/>
    </row>
    <row r="12404" spans="43:43" x14ac:dyDescent="0.25">
      <c r="AQ12404" s="6"/>
    </row>
    <row r="12405" spans="43:43" x14ac:dyDescent="0.25">
      <c r="AQ12405" s="6"/>
    </row>
    <row r="12406" spans="43:43" x14ac:dyDescent="0.25">
      <c r="AQ12406" s="6"/>
    </row>
    <row r="12407" spans="43:43" x14ac:dyDescent="0.25">
      <c r="AQ12407" s="6"/>
    </row>
    <row r="12408" spans="43:43" x14ac:dyDescent="0.25">
      <c r="AQ12408" s="6"/>
    </row>
    <row r="12409" spans="43:43" x14ac:dyDescent="0.25">
      <c r="AQ12409" s="6"/>
    </row>
    <row r="12410" spans="43:43" x14ac:dyDescent="0.25">
      <c r="AQ12410" s="6"/>
    </row>
    <row r="12411" spans="43:43" x14ac:dyDescent="0.25">
      <c r="AQ12411" s="6"/>
    </row>
    <row r="12412" spans="43:43" x14ac:dyDescent="0.25">
      <c r="AQ12412" s="6"/>
    </row>
    <row r="12413" spans="43:43" x14ac:dyDescent="0.25">
      <c r="AQ12413" s="6"/>
    </row>
    <row r="12414" spans="43:43" x14ac:dyDescent="0.25">
      <c r="AQ12414" s="6"/>
    </row>
    <row r="12415" spans="43:43" x14ac:dyDescent="0.25">
      <c r="AQ12415" s="6"/>
    </row>
    <row r="12416" spans="43:43" x14ac:dyDescent="0.25">
      <c r="AQ12416" s="6"/>
    </row>
    <row r="12417" spans="43:43" x14ac:dyDescent="0.25">
      <c r="AQ12417" s="6"/>
    </row>
    <row r="12418" spans="43:43" x14ac:dyDescent="0.25">
      <c r="AQ12418" s="6"/>
    </row>
    <row r="12419" spans="43:43" x14ac:dyDescent="0.25">
      <c r="AQ12419" s="6"/>
    </row>
    <row r="12420" spans="43:43" x14ac:dyDescent="0.25">
      <c r="AQ12420" s="6"/>
    </row>
    <row r="12421" spans="43:43" x14ac:dyDescent="0.25">
      <c r="AQ12421" s="6"/>
    </row>
    <row r="12422" spans="43:43" x14ac:dyDescent="0.25">
      <c r="AQ12422" s="6"/>
    </row>
    <row r="12423" spans="43:43" x14ac:dyDescent="0.25">
      <c r="AQ12423" s="6"/>
    </row>
    <row r="12424" spans="43:43" x14ac:dyDescent="0.25">
      <c r="AQ12424" s="6"/>
    </row>
    <row r="12425" spans="43:43" x14ac:dyDescent="0.25">
      <c r="AQ12425" s="6"/>
    </row>
    <row r="12426" spans="43:43" x14ac:dyDescent="0.25">
      <c r="AQ12426" s="6"/>
    </row>
    <row r="12427" spans="43:43" x14ac:dyDescent="0.25">
      <c r="AQ12427" s="6"/>
    </row>
    <row r="12428" spans="43:43" x14ac:dyDescent="0.25">
      <c r="AQ12428" s="6"/>
    </row>
    <row r="12429" spans="43:43" x14ac:dyDescent="0.25">
      <c r="AQ12429" s="6"/>
    </row>
    <row r="12430" spans="43:43" x14ac:dyDescent="0.25">
      <c r="AQ12430" s="6"/>
    </row>
    <row r="12431" spans="43:43" x14ac:dyDescent="0.25">
      <c r="AQ12431" s="6"/>
    </row>
    <row r="12432" spans="43:43" x14ac:dyDescent="0.25">
      <c r="AQ12432" s="6"/>
    </row>
    <row r="12433" spans="43:43" x14ac:dyDescent="0.25">
      <c r="AQ12433" s="6"/>
    </row>
    <row r="12434" spans="43:43" x14ac:dyDescent="0.25">
      <c r="AQ12434" s="6"/>
    </row>
    <row r="12435" spans="43:43" x14ac:dyDescent="0.25">
      <c r="AQ12435" s="6"/>
    </row>
    <row r="12436" spans="43:43" x14ac:dyDescent="0.25">
      <c r="AQ12436" s="6"/>
    </row>
    <row r="12437" spans="43:43" x14ac:dyDescent="0.25">
      <c r="AQ12437" s="6"/>
    </row>
    <row r="12438" spans="43:43" x14ac:dyDescent="0.25">
      <c r="AQ12438" s="6"/>
    </row>
    <row r="12439" spans="43:43" x14ac:dyDescent="0.25">
      <c r="AQ12439" s="6"/>
    </row>
    <row r="12440" spans="43:43" x14ac:dyDescent="0.25">
      <c r="AQ12440" s="6"/>
    </row>
    <row r="12441" spans="43:43" x14ac:dyDescent="0.25">
      <c r="AQ12441" s="6"/>
    </row>
    <row r="12442" spans="43:43" x14ac:dyDescent="0.25">
      <c r="AQ12442" s="6"/>
    </row>
    <row r="12443" spans="43:43" x14ac:dyDescent="0.25">
      <c r="AQ12443" s="6"/>
    </row>
    <row r="12444" spans="43:43" x14ac:dyDescent="0.25">
      <c r="AQ12444" s="6"/>
    </row>
    <row r="12445" spans="43:43" x14ac:dyDescent="0.25">
      <c r="AQ12445" s="6"/>
    </row>
    <row r="12446" spans="43:43" x14ac:dyDescent="0.25">
      <c r="AQ12446" s="6"/>
    </row>
    <row r="12447" spans="43:43" x14ac:dyDescent="0.25">
      <c r="AQ12447" s="6"/>
    </row>
    <row r="12448" spans="43:43" x14ac:dyDescent="0.25">
      <c r="AQ12448" s="6"/>
    </row>
    <row r="12449" spans="43:43" x14ac:dyDescent="0.25">
      <c r="AQ12449" s="6"/>
    </row>
    <row r="12450" spans="43:43" x14ac:dyDescent="0.25">
      <c r="AQ12450" s="6"/>
    </row>
    <row r="12451" spans="43:43" x14ac:dyDescent="0.25">
      <c r="AQ12451" s="6"/>
    </row>
    <row r="12452" spans="43:43" x14ac:dyDescent="0.25">
      <c r="AQ12452" s="6"/>
    </row>
    <row r="12453" spans="43:43" x14ac:dyDescent="0.25">
      <c r="AQ12453" s="6"/>
    </row>
    <row r="12454" spans="43:43" x14ac:dyDescent="0.25">
      <c r="AQ12454" s="6"/>
    </row>
    <row r="12455" spans="43:43" x14ac:dyDescent="0.25">
      <c r="AQ12455" s="6"/>
    </row>
    <row r="12456" spans="43:43" x14ac:dyDescent="0.25">
      <c r="AQ12456" s="6"/>
    </row>
    <row r="12457" spans="43:43" x14ac:dyDescent="0.25">
      <c r="AQ12457" s="6"/>
    </row>
    <row r="12458" spans="43:43" x14ac:dyDescent="0.25">
      <c r="AQ12458" s="6"/>
    </row>
    <row r="12459" spans="43:43" x14ac:dyDescent="0.25">
      <c r="AQ12459" s="6"/>
    </row>
    <row r="12460" spans="43:43" x14ac:dyDescent="0.25">
      <c r="AQ12460" s="6"/>
    </row>
    <row r="12461" spans="43:43" x14ac:dyDescent="0.25">
      <c r="AQ12461" s="6"/>
    </row>
    <row r="12462" spans="43:43" x14ac:dyDescent="0.25">
      <c r="AQ12462" s="6"/>
    </row>
    <row r="12463" spans="43:43" x14ac:dyDescent="0.25">
      <c r="AQ12463" s="6"/>
    </row>
    <row r="12464" spans="43:43" x14ac:dyDescent="0.25">
      <c r="AQ12464" s="6"/>
    </row>
    <row r="12465" spans="43:43" x14ac:dyDescent="0.25">
      <c r="AQ12465" s="6"/>
    </row>
    <row r="12466" spans="43:43" x14ac:dyDescent="0.25">
      <c r="AQ12466" s="6"/>
    </row>
    <row r="12467" spans="43:43" x14ac:dyDescent="0.25">
      <c r="AQ12467" s="6"/>
    </row>
    <row r="12468" spans="43:43" x14ac:dyDescent="0.25">
      <c r="AQ12468" s="6"/>
    </row>
    <row r="12469" spans="43:43" x14ac:dyDescent="0.25">
      <c r="AQ12469" s="6"/>
    </row>
    <row r="12470" spans="43:43" x14ac:dyDescent="0.25">
      <c r="AQ12470" s="6"/>
    </row>
    <row r="12471" spans="43:43" x14ac:dyDescent="0.25">
      <c r="AQ12471" s="6"/>
    </row>
    <row r="12472" spans="43:43" x14ac:dyDescent="0.25">
      <c r="AQ12472" s="6"/>
    </row>
    <row r="12473" spans="43:43" x14ac:dyDescent="0.25">
      <c r="AQ12473" s="6"/>
    </row>
    <row r="12474" spans="43:43" x14ac:dyDescent="0.25">
      <c r="AQ12474" s="6"/>
    </row>
    <row r="12475" spans="43:43" x14ac:dyDescent="0.25">
      <c r="AQ12475" s="6"/>
    </row>
    <row r="12476" spans="43:43" x14ac:dyDescent="0.25">
      <c r="AQ12476" s="6"/>
    </row>
    <row r="12477" spans="43:43" x14ac:dyDescent="0.25">
      <c r="AQ12477" s="6"/>
    </row>
    <row r="12478" spans="43:43" x14ac:dyDescent="0.25">
      <c r="AQ12478" s="6"/>
    </row>
    <row r="12479" spans="43:43" x14ac:dyDescent="0.25">
      <c r="AQ12479" s="6"/>
    </row>
    <row r="12480" spans="43:43" x14ac:dyDescent="0.25">
      <c r="AQ12480" s="6"/>
    </row>
    <row r="12481" spans="43:43" x14ac:dyDescent="0.25">
      <c r="AQ12481" s="6"/>
    </row>
    <row r="12482" spans="43:43" x14ac:dyDescent="0.25">
      <c r="AQ12482" s="6"/>
    </row>
    <row r="12483" spans="43:43" x14ac:dyDescent="0.25">
      <c r="AQ12483" s="6"/>
    </row>
    <row r="12484" spans="43:43" x14ac:dyDescent="0.25">
      <c r="AQ12484" s="6"/>
    </row>
    <row r="12485" spans="43:43" x14ac:dyDescent="0.25">
      <c r="AQ12485" s="6"/>
    </row>
    <row r="12486" spans="43:43" x14ac:dyDescent="0.25">
      <c r="AQ12486" s="6"/>
    </row>
    <row r="12487" spans="43:43" x14ac:dyDescent="0.25">
      <c r="AQ12487" s="6"/>
    </row>
    <row r="12488" spans="43:43" x14ac:dyDescent="0.25">
      <c r="AQ12488" s="6"/>
    </row>
    <row r="12489" spans="43:43" x14ac:dyDescent="0.25">
      <c r="AQ12489" s="6"/>
    </row>
    <row r="12490" spans="43:43" x14ac:dyDescent="0.25">
      <c r="AQ12490" s="6"/>
    </row>
    <row r="12491" spans="43:43" x14ac:dyDescent="0.25">
      <c r="AQ12491" s="6"/>
    </row>
    <row r="12492" spans="43:43" x14ac:dyDescent="0.25">
      <c r="AQ12492" s="6"/>
    </row>
    <row r="12493" spans="43:43" x14ac:dyDescent="0.25">
      <c r="AQ12493" s="6"/>
    </row>
    <row r="12494" spans="43:43" x14ac:dyDescent="0.25">
      <c r="AQ12494" s="6"/>
    </row>
    <row r="12495" spans="43:43" x14ac:dyDescent="0.25">
      <c r="AQ12495" s="6"/>
    </row>
    <row r="12496" spans="43:43" x14ac:dyDescent="0.25">
      <c r="AQ12496" s="6"/>
    </row>
    <row r="12497" spans="43:43" x14ac:dyDescent="0.25">
      <c r="AQ12497" s="6"/>
    </row>
    <row r="12498" spans="43:43" x14ac:dyDescent="0.25">
      <c r="AQ12498" s="6"/>
    </row>
    <row r="12499" spans="43:43" x14ac:dyDescent="0.25">
      <c r="AQ12499" s="6"/>
    </row>
    <row r="12500" spans="43:43" x14ac:dyDescent="0.25">
      <c r="AQ12500" s="6"/>
    </row>
    <row r="12501" spans="43:43" x14ac:dyDescent="0.25">
      <c r="AQ12501" s="6"/>
    </row>
    <row r="12502" spans="43:43" x14ac:dyDescent="0.25">
      <c r="AQ12502" s="6"/>
    </row>
    <row r="12503" spans="43:43" x14ac:dyDescent="0.25">
      <c r="AQ12503" s="6"/>
    </row>
    <row r="12504" spans="43:43" x14ac:dyDescent="0.25">
      <c r="AQ12504" s="6"/>
    </row>
    <row r="12505" spans="43:43" x14ac:dyDescent="0.25">
      <c r="AQ12505" s="6"/>
    </row>
    <row r="12506" spans="43:43" x14ac:dyDescent="0.25">
      <c r="AQ12506" s="6"/>
    </row>
    <row r="12507" spans="43:43" x14ac:dyDescent="0.25">
      <c r="AQ12507" s="6"/>
    </row>
    <row r="12508" spans="43:43" x14ac:dyDescent="0.25">
      <c r="AQ12508" s="6"/>
    </row>
    <row r="12509" spans="43:43" x14ac:dyDescent="0.25">
      <c r="AQ12509" s="6"/>
    </row>
    <row r="12510" spans="43:43" x14ac:dyDescent="0.25">
      <c r="AQ12510" s="6"/>
    </row>
    <row r="12511" spans="43:43" x14ac:dyDescent="0.25">
      <c r="AQ12511" s="6"/>
    </row>
    <row r="12512" spans="43:43" x14ac:dyDescent="0.25">
      <c r="AQ12512" s="6"/>
    </row>
    <row r="12513" spans="43:43" x14ac:dyDescent="0.25">
      <c r="AQ12513" s="6"/>
    </row>
    <row r="12514" spans="43:43" x14ac:dyDescent="0.25">
      <c r="AQ12514" s="6"/>
    </row>
    <row r="12515" spans="43:43" x14ac:dyDescent="0.25">
      <c r="AQ12515" s="6"/>
    </row>
    <row r="12516" spans="43:43" x14ac:dyDescent="0.25">
      <c r="AQ12516" s="6"/>
    </row>
    <row r="12517" spans="43:43" x14ac:dyDescent="0.25">
      <c r="AQ12517" s="6"/>
    </row>
    <row r="12518" spans="43:43" x14ac:dyDescent="0.25">
      <c r="AQ12518" s="6"/>
    </row>
    <row r="12519" spans="43:43" x14ac:dyDescent="0.25">
      <c r="AQ12519" s="6"/>
    </row>
    <row r="12520" spans="43:43" x14ac:dyDescent="0.25">
      <c r="AQ12520" s="6"/>
    </row>
    <row r="12521" spans="43:43" x14ac:dyDescent="0.25">
      <c r="AQ12521" s="6"/>
    </row>
    <row r="12522" spans="43:43" x14ac:dyDescent="0.25">
      <c r="AQ12522" s="6"/>
    </row>
    <row r="12523" spans="43:43" x14ac:dyDescent="0.25">
      <c r="AQ12523" s="6"/>
    </row>
    <row r="12524" spans="43:43" x14ac:dyDescent="0.25">
      <c r="AQ12524" s="6"/>
    </row>
    <row r="12525" spans="43:43" x14ac:dyDescent="0.25">
      <c r="AQ12525" s="6"/>
    </row>
    <row r="12526" spans="43:43" x14ac:dyDescent="0.25">
      <c r="AQ12526" s="6"/>
    </row>
    <row r="12527" spans="43:43" x14ac:dyDescent="0.25">
      <c r="AQ12527" s="6"/>
    </row>
    <row r="12528" spans="43:43" x14ac:dyDescent="0.25">
      <c r="AQ12528" s="6"/>
    </row>
    <row r="12529" spans="43:43" x14ac:dyDescent="0.25">
      <c r="AQ12529" s="6"/>
    </row>
    <row r="12530" spans="43:43" x14ac:dyDescent="0.25">
      <c r="AQ12530" s="6"/>
    </row>
    <row r="12531" spans="43:43" x14ac:dyDescent="0.25">
      <c r="AQ12531" s="6"/>
    </row>
    <row r="12532" spans="43:43" x14ac:dyDescent="0.25">
      <c r="AQ12532" s="6"/>
    </row>
    <row r="12533" spans="43:43" x14ac:dyDescent="0.25">
      <c r="AQ12533" s="6"/>
    </row>
    <row r="12534" spans="43:43" x14ac:dyDescent="0.25">
      <c r="AQ12534" s="6"/>
    </row>
    <row r="12535" spans="43:43" x14ac:dyDescent="0.25">
      <c r="AQ12535" s="6"/>
    </row>
    <row r="12536" spans="43:43" x14ac:dyDescent="0.25">
      <c r="AQ12536" s="6"/>
    </row>
    <row r="12537" spans="43:43" x14ac:dyDescent="0.25">
      <c r="AQ12537" s="6"/>
    </row>
    <row r="12538" spans="43:43" x14ac:dyDescent="0.25">
      <c r="AQ12538" s="6"/>
    </row>
    <row r="12539" spans="43:43" x14ac:dyDescent="0.25">
      <c r="AQ12539" s="6"/>
    </row>
    <row r="12540" spans="43:43" x14ac:dyDescent="0.25">
      <c r="AQ12540" s="6"/>
    </row>
    <row r="12541" spans="43:43" x14ac:dyDescent="0.25">
      <c r="AQ12541" s="6"/>
    </row>
    <row r="12542" spans="43:43" x14ac:dyDescent="0.25">
      <c r="AQ12542" s="6"/>
    </row>
    <row r="12543" spans="43:43" x14ac:dyDescent="0.25">
      <c r="AQ12543" s="6"/>
    </row>
    <row r="12544" spans="43:43" x14ac:dyDescent="0.25">
      <c r="AQ12544" s="6"/>
    </row>
    <row r="12545" spans="43:43" x14ac:dyDescent="0.25">
      <c r="AQ12545" s="6"/>
    </row>
    <row r="12546" spans="43:43" x14ac:dyDescent="0.25">
      <c r="AQ12546" s="6"/>
    </row>
    <row r="12547" spans="43:43" x14ac:dyDescent="0.25">
      <c r="AQ12547" s="6"/>
    </row>
    <row r="12548" spans="43:43" x14ac:dyDescent="0.25">
      <c r="AQ12548" s="6"/>
    </row>
    <row r="12549" spans="43:43" x14ac:dyDescent="0.25">
      <c r="AQ12549" s="6"/>
    </row>
    <row r="12550" spans="43:43" x14ac:dyDescent="0.25">
      <c r="AQ12550" s="6"/>
    </row>
    <row r="12551" spans="43:43" x14ac:dyDescent="0.25">
      <c r="AQ12551" s="6"/>
    </row>
    <row r="12552" spans="43:43" x14ac:dyDescent="0.25">
      <c r="AQ12552" s="6"/>
    </row>
    <row r="12553" spans="43:43" x14ac:dyDescent="0.25">
      <c r="AQ12553" s="6"/>
    </row>
    <row r="12554" spans="43:43" x14ac:dyDescent="0.25">
      <c r="AQ12554" s="6"/>
    </row>
    <row r="12555" spans="43:43" x14ac:dyDescent="0.25">
      <c r="AQ12555" s="6"/>
    </row>
    <row r="12556" spans="43:43" x14ac:dyDescent="0.25">
      <c r="AQ12556" s="6"/>
    </row>
    <row r="12557" spans="43:43" x14ac:dyDescent="0.25">
      <c r="AQ12557" s="6"/>
    </row>
    <row r="12558" spans="43:43" x14ac:dyDescent="0.25">
      <c r="AQ12558" s="6"/>
    </row>
    <row r="12559" spans="43:43" x14ac:dyDescent="0.25">
      <c r="AQ12559" s="6"/>
    </row>
    <row r="12560" spans="43:43" x14ac:dyDescent="0.25">
      <c r="AQ12560" s="6"/>
    </row>
    <row r="12561" spans="43:43" x14ac:dyDescent="0.25">
      <c r="AQ12561" s="6"/>
    </row>
    <row r="12562" spans="43:43" x14ac:dyDescent="0.25">
      <c r="AQ12562" s="6"/>
    </row>
    <row r="12563" spans="43:43" x14ac:dyDescent="0.25">
      <c r="AQ12563" s="6"/>
    </row>
    <row r="12564" spans="43:43" x14ac:dyDescent="0.25">
      <c r="AQ12564" s="6"/>
    </row>
    <row r="12565" spans="43:43" x14ac:dyDescent="0.25">
      <c r="AQ12565" s="6"/>
    </row>
    <row r="12566" spans="43:43" x14ac:dyDescent="0.25">
      <c r="AQ12566" s="6"/>
    </row>
    <row r="12567" spans="43:43" x14ac:dyDescent="0.25">
      <c r="AQ12567" s="6"/>
    </row>
    <row r="12568" spans="43:43" x14ac:dyDescent="0.25">
      <c r="AQ12568" s="6"/>
    </row>
    <row r="12569" spans="43:43" x14ac:dyDescent="0.25">
      <c r="AQ12569" s="6"/>
    </row>
    <row r="12570" spans="43:43" x14ac:dyDescent="0.25">
      <c r="AQ12570" s="6"/>
    </row>
    <row r="12571" spans="43:43" x14ac:dyDescent="0.25">
      <c r="AQ12571" s="6"/>
    </row>
    <row r="12572" spans="43:43" x14ac:dyDescent="0.25">
      <c r="AQ12572" s="6"/>
    </row>
    <row r="12573" spans="43:43" x14ac:dyDescent="0.25">
      <c r="AQ12573" s="6"/>
    </row>
    <row r="12574" spans="43:43" x14ac:dyDescent="0.25">
      <c r="AQ12574" s="6"/>
    </row>
    <row r="12575" spans="43:43" x14ac:dyDescent="0.25">
      <c r="AQ12575" s="6"/>
    </row>
    <row r="12576" spans="43:43" x14ac:dyDescent="0.25">
      <c r="AQ12576" s="6"/>
    </row>
    <row r="12577" spans="43:43" x14ac:dyDescent="0.25">
      <c r="AQ12577" s="6"/>
    </row>
    <row r="12578" spans="43:43" x14ac:dyDescent="0.25">
      <c r="AQ12578" s="6"/>
    </row>
    <row r="12579" spans="43:43" x14ac:dyDescent="0.25">
      <c r="AQ12579" s="6"/>
    </row>
    <row r="12580" spans="43:43" x14ac:dyDescent="0.25">
      <c r="AQ12580" s="6"/>
    </row>
    <row r="12581" spans="43:43" x14ac:dyDescent="0.25">
      <c r="AQ12581" s="6"/>
    </row>
    <row r="12582" spans="43:43" x14ac:dyDescent="0.25">
      <c r="AQ12582" s="6"/>
    </row>
    <row r="12583" spans="43:43" x14ac:dyDescent="0.25">
      <c r="AQ12583" s="6"/>
    </row>
    <row r="12584" spans="43:43" x14ac:dyDescent="0.25">
      <c r="AQ12584" s="6"/>
    </row>
    <row r="12585" spans="43:43" x14ac:dyDescent="0.25">
      <c r="AQ12585" s="6"/>
    </row>
    <row r="12586" spans="43:43" x14ac:dyDescent="0.25">
      <c r="AQ12586" s="6"/>
    </row>
    <row r="12587" spans="43:43" x14ac:dyDescent="0.25">
      <c r="AQ12587" s="6"/>
    </row>
    <row r="12588" spans="43:43" x14ac:dyDescent="0.25">
      <c r="AQ12588" s="6"/>
    </row>
    <row r="12589" spans="43:43" x14ac:dyDescent="0.25">
      <c r="AQ12589" s="6"/>
    </row>
    <row r="12590" spans="43:43" x14ac:dyDescent="0.25">
      <c r="AQ12590" s="6"/>
    </row>
    <row r="12591" spans="43:43" x14ac:dyDescent="0.25">
      <c r="AQ12591" s="6"/>
    </row>
    <row r="12592" spans="43:43" x14ac:dyDescent="0.25">
      <c r="AQ12592" s="6"/>
    </row>
    <row r="12593" spans="43:43" x14ac:dyDescent="0.25">
      <c r="AQ12593" s="6"/>
    </row>
    <row r="12594" spans="43:43" x14ac:dyDescent="0.25">
      <c r="AQ12594" s="6"/>
    </row>
    <row r="12595" spans="43:43" x14ac:dyDescent="0.25">
      <c r="AQ12595" s="6"/>
    </row>
    <row r="12596" spans="43:43" x14ac:dyDescent="0.25">
      <c r="AQ12596" s="6"/>
    </row>
    <row r="12597" spans="43:43" x14ac:dyDescent="0.25">
      <c r="AQ12597" s="6"/>
    </row>
    <row r="12598" spans="43:43" x14ac:dyDescent="0.25">
      <c r="AQ12598" s="6"/>
    </row>
    <row r="12599" spans="43:43" x14ac:dyDescent="0.25">
      <c r="AQ12599" s="6"/>
    </row>
    <row r="12600" spans="43:43" x14ac:dyDescent="0.25">
      <c r="AQ12600" s="6"/>
    </row>
    <row r="12601" spans="43:43" x14ac:dyDescent="0.25">
      <c r="AQ12601" s="6"/>
    </row>
    <row r="12602" spans="43:43" x14ac:dyDescent="0.25">
      <c r="AQ12602" s="6"/>
    </row>
    <row r="12603" spans="43:43" x14ac:dyDescent="0.25">
      <c r="AQ12603" s="6"/>
    </row>
    <row r="12604" spans="43:43" x14ac:dyDescent="0.25">
      <c r="AQ12604" s="6"/>
    </row>
    <row r="12605" spans="43:43" x14ac:dyDescent="0.25">
      <c r="AQ12605" s="6"/>
    </row>
    <row r="12606" spans="43:43" x14ac:dyDescent="0.25">
      <c r="AQ12606" s="6"/>
    </row>
    <row r="12607" spans="43:43" x14ac:dyDescent="0.25">
      <c r="AQ12607" s="6"/>
    </row>
    <row r="12608" spans="43:43" x14ac:dyDescent="0.25">
      <c r="AQ12608" s="6"/>
    </row>
    <row r="12609" spans="43:43" x14ac:dyDescent="0.25">
      <c r="AQ12609" s="6"/>
    </row>
    <row r="12610" spans="43:43" x14ac:dyDescent="0.25">
      <c r="AQ12610" s="6"/>
    </row>
    <row r="12611" spans="43:43" x14ac:dyDescent="0.25">
      <c r="AQ12611" s="6"/>
    </row>
    <row r="12612" spans="43:43" x14ac:dyDescent="0.25">
      <c r="AQ12612" s="6"/>
    </row>
    <row r="12613" spans="43:43" x14ac:dyDescent="0.25">
      <c r="AQ12613" s="6"/>
    </row>
    <row r="12614" spans="43:43" x14ac:dyDescent="0.25">
      <c r="AQ12614" s="6"/>
    </row>
    <row r="12615" spans="43:43" x14ac:dyDescent="0.25">
      <c r="AQ12615" s="6"/>
    </row>
    <row r="12616" spans="43:43" x14ac:dyDescent="0.25">
      <c r="AQ12616" s="6"/>
    </row>
    <row r="12617" spans="43:43" x14ac:dyDescent="0.25">
      <c r="AQ12617" s="6"/>
    </row>
    <row r="12618" spans="43:43" x14ac:dyDescent="0.25">
      <c r="AQ12618" s="6"/>
    </row>
    <row r="12619" spans="43:43" x14ac:dyDescent="0.25">
      <c r="AQ12619" s="6"/>
    </row>
    <row r="12620" spans="43:43" x14ac:dyDescent="0.25">
      <c r="AQ12620" s="6"/>
    </row>
    <row r="12621" spans="43:43" x14ac:dyDescent="0.25">
      <c r="AQ12621" s="6"/>
    </row>
    <row r="12622" spans="43:43" x14ac:dyDescent="0.25">
      <c r="AQ12622" s="6"/>
    </row>
    <row r="12623" spans="43:43" x14ac:dyDescent="0.25">
      <c r="AQ12623" s="6"/>
    </row>
    <row r="12624" spans="43:43" x14ac:dyDescent="0.25">
      <c r="AQ12624" s="6"/>
    </row>
    <row r="12625" spans="43:43" x14ac:dyDescent="0.25">
      <c r="AQ12625" s="6"/>
    </row>
    <row r="12626" spans="43:43" x14ac:dyDescent="0.25">
      <c r="AQ12626" s="6"/>
    </row>
    <row r="12627" spans="43:43" x14ac:dyDescent="0.25">
      <c r="AQ12627" s="6"/>
    </row>
    <row r="12628" spans="43:43" x14ac:dyDescent="0.25">
      <c r="AQ12628" s="6"/>
    </row>
    <row r="12629" spans="43:43" x14ac:dyDescent="0.25">
      <c r="AQ12629" s="6"/>
    </row>
    <row r="12630" spans="43:43" x14ac:dyDescent="0.25">
      <c r="AQ12630" s="6"/>
    </row>
    <row r="12631" spans="43:43" x14ac:dyDescent="0.25">
      <c r="AQ12631" s="6"/>
    </row>
    <row r="12632" spans="43:43" x14ac:dyDescent="0.25">
      <c r="AQ12632" s="6"/>
    </row>
    <row r="12633" spans="43:43" x14ac:dyDescent="0.25">
      <c r="AQ12633" s="6"/>
    </row>
    <row r="12634" spans="43:43" x14ac:dyDescent="0.25">
      <c r="AQ12634" s="6"/>
    </row>
    <row r="12635" spans="43:43" x14ac:dyDescent="0.25">
      <c r="AQ12635" s="6"/>
    </row>
    <row r="12636" spans="43:43" x14ac:dyDescent="0.25">
      <c r="AQ12636" s="6"/>
    </row>
    <row r="12637" spans="43:43" x14ac:dyDescent="0.25">
      <c r="AQ12637" s="6"/>
    </row>
    <row r="12638" spans="43:43" x14ac:dyDescent="0.25">
      <c r="AQ12638" s="6"/>
    </row>
    <row r="12639" spans="43:43" x14ac:dyDescent="0.25">
      <c r="AQ12639" s="6"/>
    </row>
    <row r="12640" spans="43:43" x14ac:dyDescent="0.25">
      <c r="AQ12640" s="6"/>
    </row>
    <row r="12641" spans="43:43" x14ac:dyDescent="0.25">
      <c r="AQ12641" s="6"/>
    </row>
    <row r="12642" spans="43:43" x14ac:dyDescent="0.25">
      <c r="AQ12642" s="6"/>
    </row>
    <row r="12643" spans="43:43" x14ac:dyDescent="0.25">
      <c r="AQ12643" s="6"/>
    </row>
    <row r="12644" spans="43:43" x14ac:dyDescent="0.25">
      <c r="AQ12644" s="6"/>
    </row>
    <row r="12645" spans="43:43" x14ac:dyDescent="0.25">
      <c r="AQ12645" s="6"/>
    </row>
    <row r="12646" spans="43:43" x14ac:dyDescent="0.25">
      <c r="AQ12646" s="6"/>
    </row>
    <row r="12647" spans="43:43" x14ac:dyDescent="0.25">
      <c r="AQ12647" s="6"/>
    </row>
    <row r="12648" spans="43:43" x14ac:dyDescent="0.25">
      <c r="AQ12648" s="6"/>
    </row>
    <row r="12649" spans="43:43" x14ac:dyDescent="0.25">
      <c r="AQ12649" s="6"/>
    </row>
    <row r="12650" spans="43:43" x14ac:dyDescent="0.25">
      <c r="AQ12650" s="6"/>
    </row>
    <row r="12651" spans="43:43" x14ac:dyDescent="0.25">
      <c r="AQ12651" s="6"/>
    </row>
    <row r="12652" spans="43:43" x14ac:dyDescent="0.25">
      <c r="AQ12652" s="6"/>
    </row>
    <row r="12653" spans="43:43" x14ac:dyDescent="0.25">
      <c r="AQ12653" s="6"/>
    </row>
    <row r="12654" spans="43:43" x14ac:dyDescent="0.25">
      <c r="AQ12654" s="6"/>
    </row>
    <row r="12655" spans="43:43" x14ac:dyDescent="0.25">
      <c r="AQ12655" s="6"/>
    </row>
    <row r="12656" spans="43:43" x14ac:dyDescent="0.25">
      <c r="AQ12656" s="6"/>
    </row>
    <row r="12657" spans="43:43" x14ac:dyDescent="0.25">
      <c r="AQ12657" s="6"/>
    </row>
    <row r="12658" spans="43:43" x14ac:dyDescent="0.25">
      <c r="AQ12658" s="6"/>
    </row>
    <row r="12659" spans="43:43" x14ac:dyDescent="0.25">
      <c r="AQ12659" s="6"/>
    </row>
    <row r="12660" spans="43:43" x14ac:dyDescent="0.25">
      <c r="AQ12660" s="6"/>
    </row>
    <row r="12661" spans="43:43" x14ac:dyDescent="0.25">
      <c r="AQ12661" s="6"/>
    </row>
    <row r="12662" spans="43:43" x14ac:dyDescent="0.25">
      <c r="AQ12662" s="6"/>
    </row>
    <row r="12663" spans="43:43" x14ac:dyDescent="0.25">
      <c r="AQ12663" s="6"/>
    </row>
    <row r="12664" spans="43:43" x14ac:dyDescent="0.25">
      <c r="AQ12664" s="6"/>
    </row>
    <row r="12665" spans="43:43" x14ac:dyDescent="0.25">
      <c r="AQ12665" s="6"/>
    </row>
    <row r="12666" spans="43:43" x14ac:dyDescent="0.25">
      <c r="AQ12666" s="6"/>
    </row>
    <row r="12667" spans="43:43" x14ac:dyDescent="0.25">
      <c r="AQ12667" s="6"/>
    </row>
    <row r="12668" spans="43:43" x14ac:dyDescent="0.25">
      <c r="AQ12668" s="6"/>
    </row>
    <row r="12669" spans="43:43" x14ac:dyDescent="0.25">
      <c r="AQ12669" s="6"/>
    </row>
    <row r="12670" spans="43:43" x14ac:dyDescent="0.25">
      <c r="AQ12670" s="6"/>
    </row>
    <row r="12671" spans="43:43" x14ac:dyDescent="0.25">
      <c r="AQ12671" s="6"/>
    </row>
    <row r="12672" spans="43:43" x14ac:dyDescent="0.25">
      <c r="AQ12672" s="6"/>
    </row>
    <row r="12673" spans="43:43" x14ac:dyDescent="0.25">
      <c r="AQ12673" s="6"/>
    </row>
    <row r="12674" spans="43:43" x14ac:dyDescent="0.25">
      <c r="AQ12674" s="6"/>
    </row>
    <row r="12675" spans="43:43" x14ac:dyDescent="0.25">
      <c r="AQ12675" s="6"/>
    </row>
    <row r="12676" spans="43:43" x14ac:dyDescent="0.25">
      <c r="AQ12676" s="6"/>
    </row>
    <row r="12677" spans="43:43" x14ac:dyDescent="0.25">
      <c r="AQ12677" s="6"/>
    </row>
    <row r="12678" spans="43:43" x14ac:dyDescent="0.25">
      <c r="AQ12678" s="6"/>
    </row>
    <row r="12679" spans="43:43" x14ac:dyDescent="0.25">
      <c r="AQ12679" s="6"/>
    </row>
    <row r="12680" spans="43:43" x14ac:dyDescent="0.25">
      <c r="AQ12680" s="6"/>
    </row>
    <row r="12681" spans="43:43" x14ac:dyDescent="0.25">
      <c r="AQ12681" s="6"/>
    </row>
    <row r="12682" spans="43:43" x14ac:dyDescent="0.25">
      <c r="AQ12682" s="6"/>
    </row>
    <row r="12683" spans="43:43" x14ac:dyDescent="0.25">
      <c r="AQ12683" s="6"/>
    </row>
    <row r="12684" spans="43:43" x14ac:dyDescent="0.25">
      <c r="AQ12684" s="6"/>
    </row>
    <row r="12685" spans="43:43" x14ac:dyDescent="0.25">
      <c r="AQ12685" s="6"/>
    </row>
    <row r="12686" spans="43:43" x14ac:dyDescent="0.25">
      <c r="AQ12686" s="6"/>
    </row>
    <row r="12687" spans="43:43" x14ac:dyDescent="0.25">
      <c r="AQ12687" s="6"/>
    </row>
    <row r="12688" spans="43:43" x14ac:dyDescent="0.25">
      <c r="AQ12688" s="6"/>
    </row>
    <row r="12689" spans="43:43" x14ac:dyDescent="0.25">
      <c r="AQ12689" s="6"/>
    </row>
    <row r="12690" spans="43:43" x14ac:dyDescent="0.25">
      <c r="AQ12690" s="6"/>
    </row>
    <row r="12691" spans="43:43" x14ac:dyDescent="0.25">
      <c r="AQ12691" s="6"/>
    </row>
    <row r="12692" spans="43:43" x14ac:dyDescent="0.25">
      <c r="AQ12692" s="6"/>
    </row>
    <row r="12693" spans="43:43" x14ac:dyDescent="0.25">
      <c r="AQ12693" s="6"/>
    </row>
    <row r="12694" spans="43:43" x14ac:dyDescent="0.25">
      <c r="AQ12694" s="6"/>
    </row>
    <row r="12695" spans="43:43" x14ac:dyDescent="0.25">
      <c r="AQ12695" s="6"/>
    </row>
    <row r="12696" spans="43:43" x14ac:dyDescent="0.25">
      <c r="AQ12696" s="6"/>
    </row>
    <row r="12697" spans="43:43" x14ac:dyDescent="0.25">
      <c r="AQ12697" s="6"/>
    </row>
    <row r="12698" spans="43:43" x14ac:dyDescent="0.25">
      <c r="AQ12698" s="6"/>
    </row>
    <row r="12699" spans="43:43" x14ac:dyDescent="0.25">
      <c r="AQ12699" s="6"/>
    </row>
    <row r="12700" spans="43:43" x14ac:dyDescent="0.25">
      <c r="AQ12700" s="6"/>
    </row>
    <row r="12701" spans="43:43" x14ac:dyDescent="0.25">
      <c r="AQ12701" s="6"/>
    </row>
    <row r="12702" spans="43:43" x14ac:dyDescent="0.25">
      <c r="AQ12702" s="6"/>
    </row>
    <row r="12703" spans="43:43" x14ac:dyDescent="0.25">
      <c r="AQ12703" s="6"/>
    </row>
    <row r="12704" spans="43:43" x14ac:dyDescent="0.25">
      <c r="AQ12704" s="6"/>
    </row>
    <row r="12705" spans="43:43" x14ac:dyDescent="0.25">
      <c r="AQ12705" s="6"/>
    </row>
    <row r="12706" spans="43:43" x14ac:dyDescent="0.25">
      <c r="AQ12706" s="6"/>
    </row>
    <row r="12707" spans="43:43" x14ac:dyDescent="0.25">
      <c r="AQ12707" s="6"/>
    </row>
    <row r="12708" spans="43:43" x14ac:dyDescent="0.25">
      <c r="AQ12708" s="6"/>
    </row>
    <row r="12709" spans="43:43" x14ac:dyDescent="0.25">
      <c r="AQ12709" s="6"/>
    </row>
    <row r="12710" spans="43:43" x14ac:dyDescent="0.25">
      <c r="AQ12710" s="6"/>
    </row>
    <row r="12711" spans="43:43" x14ac:dyDescent="0.25">
      <c r="AQ12711" s="6"/>
    </row>
    <row r="12712" spans="43:43" x14ac:dyDescent="0.25">
      <c r="AQ12712" s="6"/>
    </row>
    <row r="12713" spans="43:43" x14ac:dyDescent="0.25">
      <c r="AQ12713" s="6"/>
    </row>
    <row r="12714" spans="43:43" x14ac:dyDescent="0.25">
      <c r="AQ12714" s="6"/>
    </row>
    <row r="12715" spans="43:43" x14ac:dyDescent="0.25">
      <c r="AQ12715" s="6"/>
    </row>
    <row r="12716" spans="43:43" x14ac:dyDescent="0.25">
      <c r="AQ12716" s="6"/>
    </row>
    <row r="12717" spans="43:43" x14ac:dyDescent="0.25">
      <c r="AQ12717" s="6"/>
    </row>
    <row r="12718" spans="43:43" x14ac:dyDescent="0.25">
      <c r="AQ12718" s="6"/>
    </row>
    <row r="12719" spans="43:43" x14ac:dyDescent="0.25">
      <c r="AQ12719" s="6"/>
    </row>
    <row r="12720" spans="43:43" x14ac:dyDescent="0.25">
      <c r="AQ12720" s="6"/>
    </row>
    <row r="12721" spans="43:43" x14ac:dyDescent="0.25">
      <c r="AQ12721" s="6"/>
    </row>
    <row r="12722" spans="43:43" x14ac:dyDescent="0.25">
      <c r="AQ12722" s="6"/>
    </row>
    <row r="12723" spans="43:43" x14ac:dyDescent="0.25">
      <c r="AQ12723" s="6"/>
    </row>
    <row r="12724" spans="43:43" x14ac:dyDescent="0.25">
      <c r="AQ12724" s="6"/>
    </row>
    <row r="12725" spans="43:43" x14ac:dyDescent="0.25">
      <c r="AQ12725" s="6"/>
    </row>
    <row r="12726" spans="43:43" x14ac:dyDescent="0.25">
      <c r="AQ12726" s="6"/>
    </row>
    <row r="12727" spans="43:43" x14ac:dyDescent="0.25">
      <c r="AQ12727" s="6"/>
    </row>
    <row r="12728" spans="43:43" x14ac:dyDescent="0.25">
      <c r="AQ12728" s="6"/>
    </row>
    <row r="12729" spans="43:43" x14ac:dyDescent="0.25">
      <c r="AQ12729" s="6"/>
    </row>
    <row r="12730" spans="43:43" x14ac:dyDescent="0.25">
      <c r="AQ12730" s="6"/>
    </row>
    <row r="12731" spans="43:43" x14ac:dyDescent="0.25">
      <c r="AQ12731" s="6"/>
    </row>
    <row r="12732" spans="43:43" x14ac:dyDescent="0.25">
      <c r="AQ12732" s="6"/>
    </row>
    <row r="12733" spans="43:43" x14ac:dyDescent="0.25">
      <c r="AQ12733" s="6"/>
    </row>
    <row r="12734" spans="43:43" x14ac:dyDescent="0.25">
      <c r="AQ12734" s="6"/>
    </row>
    <row r="12735" spans="43:43" x14ac:dyDescent="0.25">
      <c r="AQ12735" s="6"/>
    </row>
    <row r="12736" spans="43:43" x14ac:dyDescent="0.25">
      <c r="AQ12736" s="6"/>
    </row>
    <row r="12737" spans="43:43" x14ac:dyDescent="0.25">
      <c r="AQ12737" s="6"/>
    </row>
    <row r="12738" spans="43:43" x14ac:dyDescent="0.25">
      <c r="AQ12738" s="6"/>
    </row>
    <row r="12739" spans="43:43" x14ac:dyDescent="0.25">
      <c r="AQ12739" s="6"/>
    </row>
    <row r="12740" spans="43:43" x14ac:dyDescent="0.25">
      <c r="AQ12740" s="6"/>
    </row>
    <row r="12741" spans="43:43" x14ac:dyDescent="0.25">
      <c r="AQ12741" s="6"/>
    </row>
    <row r="12742" spans="43:43" x14ac:dyDescent="0.25">
      <c r="AQ12742" s="6"/>
    </row>
    <row r="12743" spans="43:43" x14ac:dyDescent="0.25">
      <c r="AQ12743" s="6"/>
    </row>
    <row r="12744" spans="43:43" x14ac:dyDescent="0.25">
      <c r="AQ12744" s="6"/>
    </row>
    <row r="12745" spans="43:43" x14ac:dyDescent="0.25">
      <c r="AQ12745" s="6"/>
    </row>
    <row r="12746" spans="43:43" x14ac:dyDescent="0.25">
      <c r="AQ12746" s="6"/>
    </row>
    <row r="12747" spans="43:43" x14ac:dyDescent="0.25">
      <c r="AQ12747" s="6"/>
    </row>
    <row r="12748" spans="43:43" x14ac:dyDescent="0.25">
      <c r="AQ12748" s="6"/>
    </row>
    <row r="12749" spans="43:43" x14ac:dyDescent="0.25">
      <c r="AQ12749" s="6"/>
    </row>
    <row r="12750" spans="43:43" x14ac:dyDescent="0.25">
      <c r="AQ12750" s="6"/>
    </row>
    <row r="12751" spans="43:43" x14ac:dyDescent="0.25">
      <c r="AQ12751" s="6"/>
    </row>
    <row r="12752" spans="43:43" x14ac:dyDescent="0.25">
      <c r="AQ12752" s="6"/>
    </row>
    <row r="12753" spans="43:43" x14ac:dyDescent="0.25">
      <c r="AQ12753" s="6"/>
    </row>
    <row r="12754" spans="43:43" x14ac:dyDescent="0.25">
      <c r="AQ12754" s="6"/>
    </row>
    <row r="12755" spans="43:43" x14ac:dyDescent="0.25">
      <c r="AQ12755" s="6"/>
    </row>
    <row r="12756" spans="43:43" x14ac:dyDescent="0.25">
      <c r="AQ12756" s="6"/>
    </row>
    <row r="12757" spans="43:43" x14ac:dyDescent="0.25">
      <c r="AQ12757" s="6"/>
    </row>
    <row r="12758" spans="43:43" x14ac:dyDescent="0.25">
      <c r="AQ12758" s="6"/>
    </row>
    <row r="12759" spans="43:43" x14ac:dyDescent="0.25">
      <c r="AQ12759" s="6"/>
    </row>
    <row r="12760" spans="43:43" x14ac:dyDescent="0.25">
      <c r="AQ12760" s="6"/>
    </row>
    <row r="12761" spans="43:43" x14ac:dyDescent="0.25">
      <c r="AQ12761" s="6"/>
    </row>
    <row r="12762" spans="43:43" x14ac:dyDescent="0.25">
      <c r="AQ12762" s="6"/>
    </row>
    <row r="12763" spans="43:43" x14ac:dyDescent="0.25">
      <c r="AQ12763" s="6"/>
    </row>
    <row r="12764" spans="43:43" x14ac:dyDescent="0.25">
      <c r="AQ12764" s="6"/>
    </row>
    <row r="12765" spans="43:43" x14ac:dyDescent="0.25">
      <c r="AQ12765" s="6"/>
    </row>
    <row r="12766" spans="43:43" x14ac:dyDescent="0.25">
      <c r="AQ12766" s="6"/>
    </row>
    <row r="12767" spans="43:43" x14ac:dyDescent="0.25">
      <c r="AQ12767" s="6"/>
    </row>
    <row r="12768" spans="43:43" x14ac:dyDescent="0.25">
      <c r="AQ12768" s="6"/>
    </row>
    <row r="12769" spans="43:43" x14ac:dyDescent="0.25">
      <c r="AQ12769" s="6"/>
    </row>
    <row r="12770" spans="43:43" x14ac:dyDescent="0.25">
      <c r="AQ12770" s="6"/>
    </row>
    <row r="12771" spans="43:43" x14ac:dyDescent="0.25">
      <c r="AQ12771" s="6"/>
    </row>
    <row r="12772" spans="43:43" x14ac:dyDescent="0.25">
      <c r="AQ12772" s="6"/>
    </row>
    <row r="12773" spans="43:43" x14ac:dyDescent="0.25">
      <c r="AQ12773" s="6"/>
    </row>
    <row r="12774" spans="43:43" x14ac:dyDescent="0.25">
      <c r="AQ12774" s="6"/>
    </row>
    <row r="12775" spans="43:43" x14ac:dyDescent="0.25">
      <c r="AQ12775" s="6"/>
    </row>
    <row r="12776" spans="43:43" x14ac:dyDescent="0.25">
      <c r="AQ12776" s="6"/>
    </row>
    <row r="12777" spans="43:43" x14ac:dyDescent="0.25">
      <c r="AQ12777" s="6"/>
    </row>
    <row r="12778" spans="43:43" x14ac:dyDescent="0.25">
      <c r="AQ12778" s="6"/>
    </row>
    <row r="12779" spans="43:43" x14ac:dyDescent="0.25">
      <c r="AQ12779" s="6"/>
    </row>
    <row r="12780" spans="43:43" x14ac:dyDescent="0.25">
      <c r="AQ12780" s="6"/>
    </row>
    <row r="12781" spans="43:43" x14ac:dyDescent="0.25">
      <c r="AQ12781" s="6"/>
    </row>
    <row r="12782" spans="43:43" x14ac:dyDescent="0.25">
      <c r="AQ12782" s="6"/>
    </row>
    <row r="12783" spans="43:43" x14ac:dyDescent="0.25">
      <c r="AQ12783" s="6"/>
    </row>
    <row r="12784" spans="43:43" x14ac:dyDescent="0.25">
      <c r="AQ12784" s="6"/>
    </row>
    <row r="12785" spans="43:43" x14ac:dyDescent="0.25">
      <c r="AQ12785" s="6"/>
    </row>
    <row r="12786" spans="43:43" x14ac:dyDescent="0.25">
      <c r="AQ12786" s="6"/>
    </row>
    <row r="12787" spans="43:43" x14ac:dyDescent="0.25">
      <c r="AQ12787" s="6"/>
    </row>
    <row r="12788" spans="43:43" x14ac:dyDescent="0.25">
      <c r="AQ12788" s="6"/>
    </row>
    <row r="12789" spans="43:43" x14ac:dyDescent="0.25">
      <c r="AQ12789" s="6"/>
    </row>
    <row r="12790" spans="43:43" x14ac:dyDescent="0.25">
      <c r="AQ12790" s="6"/>
    </row>
    <row r="12791" spans="43:43" x14ac:dyDescent="0.25">
      <c r="AQ12791" s="6"/>
    </row>
    <row r="12792" spans="43:43" x14ac:dyDescent="0.25">
      <c r="AQ12792" s="6"/>
    </row>
    <row r="12793" spans="43:43" x14ac:dyDescent="0.25">
      <c r="AQ12793" s="6"/>
    </row>
    <row r="12794" spans="43:43" x14ac:dyDescent="0.25">
      <c r="AQ12794" s="6"/>
    </row>
    <row r="12795" spans="43:43" x14ac:dyDescent="0.25">
      <c r="AQ12795" s="6"/>
    </row>
    <row r="12796" spans="43:43" x14ac:dyDescent="0.25">
      <c r="AQ12796" s="6"/>
    </row>
    <row r="12797" spans="43:43" x14ac:dyDescent="0.25">
      <c r="AQ12797" s="6"/>
    </row>
    <row r="12798" spans="43:43" x14ac:dyDescent="0.25">
      <c r="AQ12798" s="6"/>
    </row>
    <row r="12799" spans="43:43" x14ac:dyDescent="0.25">
      <c r="AQ12799" s="6"/>
    </row>
    <row r="12800" spans="43:43" x14ac:dyDescent="0.25">
      <c r="AQ12800" s="6"/>
    </row>
    <row r="12801" spans="43:43" x14ac:dyDescent="0.25">
      <c r="AQ12801" s="6"/>
    </row>
    <row r="12802" spans="43:43" x14ac:dyDescent="0.25">
      <c r="AQ12802" s="6"/>
    </row>
    <row r="12803" spans="43:43" x14ac:dyDescent="0.25">
      <c r="AQ12803" s="6"/>
    </row>
    <row r="12804" spans="43:43" x14ac:dyDescent="0.25">
      <c r="AQ12804" s="6"/>
    </row>
    <row r="12805" spans="43:43" x14ac:dyDescent="0.25">
      <c r="AQ12805" s="6"/>
    </row>
    <row r="12806" spans="43:43" x14ac:dyDescent="0.25">
      <c r="AQ12806" s="6"/>
    </row>
    <row r="12807" spans="43:43" x14ac:dyDescent="0.25">
      <c r="AQ12807" s="6"/>
    </row>
    <row r="12808" spans="43:43" x14ac:dyDescent="0.25">
      <c r="AQ12808" s="6"/>
    </row>
    <row r="12809" spans="43:43" x14ac:dyDescent="0.25">
      <c r="AQ12809" s="6"/>
    </row>
    <row r="12810" spans="43:43" x14ac:dyDescent="0.25">
      <c r="AQ12810" s="6"/>
    </row>
    <row r="12811" spans="43:43" x14ac:dyDescent="0.25">
      <c r="AQ12811" s="6"/>
    </row>
    <row r="12812" spans="43:43" x14ac:dyDescent="0.25">
      <c r="AQ12812" s="6"/>
    </row>
    <row r="12813" spans="43:43" x14ac:dyDescent="0.25">
      <c r="AQ12813" s="6"/>
    </row>
    <row r="12814" spans="43:43" x14ac:dyDescent="0.25">
      <c r="AQ12814" s="6"/>
    </row>
    <row r="12815" spans="43:43" x14ac:dyDescent="0.25">
      <c r="AQ12815" s="6"/>
    </row>
    <row r="12816" spans="43:43" x14ac:dyDescent="0.25">
      <c r="AQ12816" s="6"/>
    </row>
    <row r="12817" spans="43:43" x14ac:dyDescent="0.25">
      <c r="AQ12817" s="6"/>
    </row>
    <row r="12818" spans="43:43" x14ac:dyDescent="0.25">
      <c r="AQ12818" s="6"/>
    </row>
    <row r="12819" spans="43:43" x14ac:dyDescent="0.25">
      <c r="AQ12819" s="6"/>
    </row>
    <row r="12820" spans="43:43" x14ac:dyDescent="0.25">
      <c r="AQ12820" s="6"/>
    </row>
    <row r="12821" spans="43:43" x14ac:dyDescent="0.25">
      <c r="AQ12821" s="6"/>
    </row>
    <row r="12822" spans="43:43" x14ac:dyDescent="0.25">
      <c r="AQ12822" s="6"/>
    </row>
    <row r="12823" spans="43:43" x14ac:dyDescent="0.25">
      <c r="AQ12823" s="6"/>
    </row>
    <row r="12824" spans="43:43" x14ac:dyDescent="0.25">
      <c r="AQ12824" s="6"/>
    </row>
    <row r="12825" spans="43:43" x14ac:dyDescent="0.25">
      <c r="AQ12825" s="6"/>
    </row>
    <row r="12826" spans="43:43" x14ac:dyDescent="0.25">
      <c r="AQ12826" s="6"/>
    </row>
    <row r="12827" spans="43:43" x14ac:dyDescent="0.25">
      <c r="AQ12827" s="6"/>
    </row>
    <row r="12828" spans="43:43" x14ac:dyDescent="0.25">
      <c r="AQ12828" s="6"/>
    </row>
    <row r="12829" spans="43:43" x14ac:dyDescent="0.25">
      <c r="AQ12829" s="6"/>
    </row>
    <row r="12830" spans="43:43" x14ac:dyDescent="0.25">
      <c r="AQ12830" s="6"/>
    </row>
    <row r="12831" spans="43:43" x14ac:dyDescent="0.25">
      <c r="AQ12831" s="6"/>
    </row>
    <row r="12832" spans="43:43" x14ac:dyDescent="0.25">
      <c r="AQ12832" s="6"/>
    </row>
    <row r="12833" spans="43:43" x14ac:dyDescent="0.25">
      <c r="AQ12833" s="6"/>
    </row>
    <row r="12834" spans="43:43" x14ac:dyDescent="0.25">
      <c r="AQ12834" s="6"/>
    </row>
    <row r="12835" spans="43:43" x14ac:dyDescent="0.25">
      <c r="AQ12835" s="6"/>
    </row>
    <row r="12836" spans="43:43" x14ac:dyDescent="0.25">
      <c r="AQ12836" s="6"/>
    </row>
    <row r="12837" spans="43:43" x14ac:dyDescent="0.25">
      <c r="AQ12837" s="6"/>
    </row>
    <row r="12838" spans="43:43" x14ac:dyDescent="0.25">
      <c r="AQ12838" s="6"/>
    </row>
    <row r="12839" spans="43:43" x14ac:dyDescent="0.25">
      <c r="AQ12839" s="6"/>
    </row>
    <row r="12840" spans="43:43" x14ac:dyDescent="0.25">
      <c r="AQ12840" s="6"/>
    </row>
    <row r="12841" spans="43:43" x14ac:dyDescent="0.25">
      <c r="AQ12841" s="6"/>
    </row>
    <row r="12842" spans="43:43" x14ac:dyDescent="0.25">
      <c r="AQ12842" s="6"/>
    </row>
    <row r="12843" spans="43:43" x14ac:dyDescent="0.25">
      <c r="AQ12843" s="6"/>
    </row>
    <row r="12844" spans="43:43" x14ac:dyDescent="0.25">
      <c r="AQ12844" s="6"/>
    </row>
    <row r="12845" spans="43:43" x14ac:dyDescent="0.25">
      <c r="AQ12845" s="6"/>
    </row>
    <row r="12846" spans="43:43" x14ac:dyDescent="0.25">
      <c r="AQ12846" s="6"/>
    </row>
    <row r="12847" spans="43:43" x14ac:dyDescent="0.25">
      <c r="AQ12847" s="6"/>
    </row>
    <row r="12848" spans="43:43" x14ac:dyDescent="0.25">
      <c r="AQ12848" s="6"/>
    </row>
    <row r="12849" spans="43:43" x14ac:dyDescent="0.25">
      <c r="AQ12849" s="6"/>
    </row>
    <row r="12850" spans="43:43" x14ac:dyDescent="0.25">
      <c r="AQ12850" s="6"/>
    </row>
    <row r="12851" spans="43:43" x14ac:dyDescent="0.25">
      <c r="AQ12851" s="6"/>
    </row>
    <row r="12852" spans="43:43" x14ac:dyDescent="0.25">
      <c r="AQ12852" s="6"/>
    </row>
    <row r="12853" spans="43:43" x14ac:dyDescent="0.25">
      <c r="AQ12853" s="6"/>
    </row>
    <row r="12854" spans="43:43" x14ac:dyDescent="0.25">
      <c r="AQ12854" s="6"/>
    </row>
    <row r="12855" spans="43:43" x14ac:dyDescent="0.25">
      <c r="AQ12855" s="6"/>
    </row>
    <row r="12856" spans="43:43" x14ac:dyDescent="0.25">
      <c r="AQ12856" s="6"/>
    </row>
    <row r="12857" spans="43:43" x14ac:dyDescent="0.25">
      <c r="AQ12857" s="6"/>
    </row>
    <row r="12858" spans="43:43" x14ac:dyDescent="0.25">
      <c r="AQ12858" s="6"/>
    </row>
    <row r="12859" spans="43:43" x14ac:dyDescent="0.25">
      <c r="AQ12859" s="6"/>
    </row>
    <row r="12860" spans="43:43" x14ac:dyDescent="0.25">
      <c r="AQ12860" s="6"/>
    </row>
    <row r="12861" spans="43:43" x14ac:dyDescent="0.25">
      <c r="AQ12861" s="6"/>
    </row>
    <row r="12862" spans="43:43" x14ac:dyDescent="0.25">
      <c r="AQ12862" s="6"/>
    </row>
    <row r="12863" spans="43:43" x14ac:dyDescent="0.25">
      <c r="AQ12863" s="6"/>
    </row>
    <row r="12864" spans="43:43" x14ac:dyDescent="0.25">
      <c r="AQ12864" s="6"/>
    </row>
    <row r="12865" spans="43:43" x14ac:dyDescent="0.25">
      <c r="AQ12865" s="6"/>
    </row>
    <row r="12866" spans="43:43" x14ac:dyDescent="0.25">
      <c r="AQ12866" s="6"/>
    </row>
    <row r="12867" spans="43:43" x14ac:dyDescent="0.25">
      <c r="AQ12867" s="6"/>
    </row>
    <row r="12868" spans="43:43" x14ac:dyDescent="0.25">
      <c r="AQ12868" s="6"/>
    </row>
    <row r="12869" spans="43:43" x14ac:dyDescent="0.25">
      <c r="AQ12869" s="6"/>
    </row>
    <row r="12870" spans="43:43" x14ac:dyDescent="0.25">
      <c r="AQ12870" s="6"/>
    </row>
    <row r="12871" spans="43:43" x14ac:dyDescent="0.25">
      <c r="AQ12871" s="6"/>
    </row>
    <row r="12872" spans="43:43" x14ac:dyDescent="0.25">
      <c r="AQ12872" s="6"/>
    </row>
    <row r="12873" spans="43:43" x14ac:dyDescent="0.25">
      <c r="AQ12873" s="6"/>
    </row>
    <row r="12874" spans="43:43" x14ac:dyDescent="0.25">
      <c r="AQ12874" s="6"/>
    </row>
    <row r="12875" spans="43:43" x14ac:dyDescent="0.25">
      <c r="AQ12875" s="6"/>
    </row>
    <row r="12876" spans="43:43" x14ac:dyDescent="0.25">
      <c r="AQ12876" s="6"/>
    </row>
    <row r="12877" spans="43:43" x14ac:dyDescent="0.25">
      <c r="AQ12877" s="6"/>
    </row>
    <row r="12878" spans="43:43" x14ac:dyDescent="0.25">
      <c r="AQ12878" s="6"/>
    </row>
    <row r="12879" spans="43:43" x14ac:dyDescent="0.25">
      <c r="AQ12879" s="6"/>
    </row>
    <row r="12880" spans="43:43" x14ac:dyDescent="0.25">
      <c r="AQ12880" s="6"/>
    </row>
    <row r="12881" spans="43:43" x14ac:dyDescent="0.25">
      <c r="AQ12881" s="6"/>
    </row>
    <row r="12882" spans="43:43" x14ac:dyDescent="0.25">
      <c r="AQ12882" s="6"/>
    </row>
    <row r="12883" spans="43:43" x14ac:dyDescent="0.25">
      <c r="AQ12883" s="6"/>
    </row>
    <row r="12884" spans="43:43" x14ac:dyDescent="0.25">
      <c r="AQ12884" s="6"/>
    </row>
    <row r="12885" spans="43:43" x14ac:dyDescent="0.25">
      <c r="AQ12885" s="6"/>
    </row>
    <row r="12886" spans="43:43" x14ac:dyDescent="0.25">
      <c r="AQ12886" s="6"/>
    </row>
    <row r="12887" spans="43:43" x14ac:dyDescent="0.25">
      <c r="AQ12887" s="6"/>
    </row>
    <row r="12888" spans="43:43" x14ac:dyDescent="0.25">
      <c r="AQ12888" s="6"/>
    </row>
    <row r="12889" spans="43:43" x14ac:dyDescent="0.25">
      <c r="AQ12889" s="6"/>
    </row>
    <row r="12890" spans="43:43" x14ac:dyDescent="0.25">
      <c r="AQ12890" s="6"/>
    </row>
    <row r="12891" spans="43:43" x14ac:dyDescent="0.25">
      <c r="AQ12891" s="6"/>
    </row>
    <row r="12892" spans="43:43" x14ac:dyDescent="0.25">
      <c r="AQ12892" s="6"/>
    </row>
    <row r="12893" spans="43:43" x14ac:dyDescent="0.25">
      <c r="AQ12893" s="6"/>
    </row>
    <row r="12894" spans="43:43" x14ac:dyDescent="0.25">
      <c r="AQ12894" s="6"/>
    </row>
    <row r="12895" spans="43:43" x14ac:dyDescent="0.25">
      <c r="AQ12895" s="6"/>
    </row>
    <row r="12896" spans="43:43" x14ac:dyDescent="0.25">
      <c r="AQ12896" s="6"/>
    </row>
    <row r="12897" spans="43:43" x14ac:dyDescent="0.25">
      <c r="AQ12897" s="6"/>
    </row>
    <row r="12898" spans="43:43" x14ac:dyDescent="0.25">
      <c r="AQ12898" s="6"/>
    </row>
    <row r="12899" spans="43:43" x14ac:dyDescent="0.25">
      <c r="AQ12899" s="6"/>
    </row>
    <row r="12900" spans="43:43" x14ac:dyDescent="0.25">
      <c r="AQ12900" s="6"/>
    </row>
    <row r="12901" spans="43:43" x14ac:dyDescent="0.25">
      <c r="AQ12901" s="6"/>
    </row>
    <row r="12902" spans="43:43" x14ac:dyDescent="0.25">
      <c r="AQ12902" s="6"/>
    </row>
    <row r="12903" spans="43:43" x14ac:dyDescent="0.25">
      <c r="AQ12903" s="6"/>
    </row>
    <row r="12904" spans="43:43" x14ac:dyDescent="0.25">
      <c r="AQ12904" s="6"/>
    </row>
    <row r="12905" spans="43:43" x14ac:dyDescent="0.25">
      <c r="AQ12905" s="6"/>
    </row>
    <row r="12906" spans="43:43" x14ac:dyDescent="0.25">
      <c r="AQ12906" s="6"/>
    </row>
    <row r="12907" spans="43:43" x14ac:dyDescent="0.25">
      <c r="AQ12907" s="6"/>
    </row>
    <row r="12908" spans="43:43" x14ac:dyDescent="0.25">
      <c r="AQ12908" s="6"/>
    </row>
    <row r="12909" spans="43:43" x14ac:dyDescent="0.25">
      <c r="AQ12909" s="6"/>
    </row>
    <row r="12910" spans="43:43" x14ac:dyDescent="0.25">
      <c r="AQ12910" s="6"/>
    </row>
    <row r="12911" spans="43:43" x14ac:dyDescent="0.25">
      <c r="AQ12911" s="6"/>
    </row>
    <row r="12912" spans="43:43" x14ac:dyDescent="0.25">
      <c r="AQ12912" s="6"/>
    </row>
    <row r="12913" spans="43:43" x14ac:dyDescent="0.25">
      <c r="AQ12913" s="6"/>
    </row>
    <row r="12914" spans="43:43" x14ac:dyDescent="0.25">
      <c r="AQ12914" s="6"/>
    </row>
    <row r="12915" spans="43:43" x14ac:dyDescent="0.25">
      <c r="AQ12915" s="6"/>
    </row>
    <row r="12916" spans="43:43" x14ac:dyDescent="0.25">
      <c r="AQ12916" s="6"/>
    </row>
    <row r="12917" spans="43:43" x14ac:dyDescent="0.25">
      <c r="AQ12917" s="6"/>
    </row>
    <row r="12918" spans="43:43" x14ac:dyDescent="0.25">
      <c r="AQ12918" s="6"/>
    </row>
    <row r="12919" spans="43:43" x14ac:dyDescent="0.25">
      <c r="AQ12919" s="6"/>
    </row>
    <row r="12920" spans="43:43" x14ac:dyDescent="0.25">
      <c r="AQ12920" s="6"/>
    </row>
    <row r="12921" spans="43:43" x14ac:dyDescent="0.25">
      <c r="AQ12921" s="6"/>
    </row>
    <row r="12922" spans="43:43" x14ac:dyDescent="0.25">
      <c r="AQ12922" s="6"/>
    </row>
    <row r="12923" spans="43:43" x14ac:dyDescent="0.25">
      <c r="AQ12923" s="6"/>
    </row>
    <row r="12924" spans="43:43" x14ac:dyDescent="0.25">
      <c r="AQ12924" s="6"/>
    </row>
    <row r="12925" spans="43:43" x14ac:dyDescent="0.25">
      <c r="AQ12925" s="6"/>
    </row>
    <row r="12926" spans="43:43" x14ac:dyDescent="0.25">
      <c r="AQ12926" s="6"/>
    </row>
    <row r="12927" spans="43:43" x14ac:dyDescent="0.25">
      <c r="AQ12927" s="6"/>
    </row>
    <row r="12928" spans="43:43" x14ac:dyDescent="0.25">
      <c r="AQ12928" s="6"/>
    </row>
    <row r="12929" spans="43:43" x14ac:dyDescent="0.25">
      <c r="AQ12929" s="6"/>
    </row>
    <row r="12930" spans="43:43" x14ac:dyDescent="0.25">
      <c r="AQ12930" s="6"/>
    </row>
    <row r="12931" spans="43:43" x14ac:dyDescent="0.25">
      <c r="AQ12931" s="6"/>
    </row>
    <row r="12932" spans="43:43" x14ac:dyDescent="0.25">
      <c r="AQ12932" s="6"/>
    </row>
    <row r="12933" spans="43:43" x14ac:dyDescent="0.25">
      <c r="AQ12933" s="6"/>
    </row>
    <row r="12934" spans="43:43" x14ac:dyDescent="0.25">
      <c r="AQ12934" s="6"/>
    </row>
    <row r="12935" spans="43:43" x14ac:dyDescent="0.25">
      <c r="AQ12935" s="6"/>
    </row>
    <row r="12936" spans="43:43" x14ac:dyDescent="0.25">
      <c r="AQ12936" s="6"/>
    </row>
    <row r="12937" spans="43:43" x14ac:dyDescent="0.25">
      <c r="AQ12937" s="6"/>
    </row>
    <row r="12938" spans="43:43" x14ac:dyDescent="0.25">
      <c r="AQ12938" s="6"/>
    </row>
    <row r="12939" spans="43:43" x14ac:dyDescent="0.25">
      <c r="AQ12939" s="6"/>
    </row>
    <row r="12940" spans="43:43" x14ac:dyDescent="0.25">
      <c r="AQ12940" s="6"/>
    </row>
    <row r="12941" spans="43:43" x14ac:dyDescent="0.25">
      <c r="AQ12941" s="6"/>
    </row>
    <row r="12942" spans="43:43" x14ac:dyDescent="0.25">
      <c r="AQ12942" s="6"/>
    </row>
    <row r="12943" spans="43:43" x14ac:dyDescent="0.25">
      <c r="AQ12943" s="6"/>
    </row>
    <row r="12944" spans="43:43" x14ac:dyDescent="0.25">
      <c r="AQ12944" s="6"/>
    </row>
    <row r="12945" spans="43:43" x14ac:dyDescent="0.25">
      <c r="AQ12945" s="6"/>
    </row>
    <row r="12946" spans="43:43" x14ac:dyDescent="0.25">
      <c r="AQ12946" s="6"/>
    </row>
    <row r="12947" spans="43:43" x14ac:dyDescent="0.25">
      <c r="AQ12947" s="6"/>
    </row>
    <row r="12948" spans="43:43" x14ac:dyDescent="0.25">
      <c r="AQ12948" s="6"/>
    </row>
    <row r="12949" spans="43:43" x14ac:dyDescent="0.25">
      <c r="AQ12949" s="6"/>
    </row>
    <row r="12950" spans="43:43" x14ac:dyDescent="0.25">
      <c r="AQ12950" s="6"/>
    </row>
    <row r="12951" spans="43:43" x14ac:dyDescent="0.25">
      <c r="AQ12951" s="6"/>
    </row>
    <row r="12952" spans="43:43" x14ac:dyDescent="0.25">
      <c r="AQ12952" s="6"/>
    </row>
    <row r="12953" spans="43:43" x14ac:dyDescent="0.25">
      <c r="AQ12953" s="6"/>
    </row>
    <row r="12954" spans="43:43" x14ac:dyDescent="0.25">
      <c r="AQ12954" s="6"/>
    </row>
    <row r="12955" spans="43:43" x14ac:dyDescent="0.25">
      <c r="AQ12955" s="6"/>
    </row>
    <row r="12956" spans="43:43" x14ac:dyDescent="0.25">
      <c r="AQ12956" s="6"/>
    </row>
    <row r="12957" spans="43:43" x14ac:dyDescent="0.25">
      <c r="AQ12957" s="6"/>
    </row>
    <row r="12958" spans="43:43" x14ac:dyDescent="0.25">
      <c r="AQ12958" s="6"/>
    </row>
    <row r="12959" spans="43:43" x14ac:dyDescent="0.25">
      <c r="AQ12959" s="6"/>
    </row>
    <row r="12960" spans="43:43" x14ac:dyDescent="0.25">
      <c r="AQ12960" s="6"/>
    </row>
    <row r="12961" spans="43:43" x14ac:dyDescent="0.25">
      <c r="AQ12961" s="6"/>
    </row>
    <row r="12962" spans="43:43" x14ac:dyDescent="0.25">
      <c r="AQ12962" s="6"/>
    </row>
    <row r="12963" spans="43:43" x14ac:dyDescent="0.25">
      <c r="AQ12963" s="6"/>
    </row>
    <row r="12964" spans="43:43" x14ac:dyDescent="0.25">
      <c r="AQ12964" s="6"/>
    </row>
    <row r="12965" spans="43:43" x14ac:dyDescent="0.25">
      <c r="AQ12965" s="6"/>
    </row>
    <row r="12966" spans="43:43" x14ac:dyDescent="0.25">
      <c r="AQ12966" s="6"/>
    </row>
    <row r="12967" spans="43:43" x14ac:dyDescent="0.25">
      <c r="AQ12967" s="6"/>
    </row>
    <row r="12968" spans="43:43" x14ac:dyDescent="0.25">
      <c r="AQ12968" s="6"/>
    </row>
    <row r="12969" spans="43:43" x14ac:dyDescent="0.25">
      <c r="AQ12969" s="6"/>
    </row>
    <row r="12970" spans="43:43" x14ac:dyDescent="0.25">
      <c r="AQ12970" s="6"/>
    </row>
    <row r="12971" spans="43:43" x14ac:dyDescent="0.25">
      <c r="AQ12971" s="6"/>
    </row>
    <row r="12972" spans="43:43" x14ac:dyDescent="0.25">
      <c r="AQ12972" s="6"/>
    </row>
    <row r="12973" spans="43:43" x14ac:dyDescent="0.25">
      <c r="AQ12973" s="6"/>
    </row>
    <row r="12974" spans="43:43" x14ac:dyDescent="0.25">
      <c r="AQ12974" s="6"/>
    </row>
    <row r="12975" spans="43:43" x14ac:dyDescent="0.25">
      <c r="AQ12975" s="6"/>
    </row>
    <row r="12976" spans="43:43" x14ac:dyDescent="0.25">
      <c r="AQ12976" s="6"/>
    </row>
    <row r="12977" spans="43:43" x14ac:dyDescent="0.25">
      <c r="AQ12977" s="6"/>
    </row>
    <row r="12978" spans="43:43" x14ac:dyDescent="0.25">
      <c r="AQ12978" s="6"/>
    </row>
    <row r="12979" spans="43:43" x14ac:dyDescent="0.25">
      <c r="AQ12979" s="6"/>
    </row>
    <row r="12980" spans="43:43" x14ac:dyDescent="0.25">
      <c r="AQ12980" s="6"/>
    </row>
    <row r="12981" spans="43:43" x14ac:dyDescent="0.25">
      <c r="AQ12981" s="6"/>
    </row>
    <row r="12982" spans="43:43" x14ac:dyDescent="0.25">
      <c r="AQ12982" s="6"/>
    </row>
    <row r="12983" spans="43:43" x14ac:dyDescent="0.25">
      <c r="AQ12983" s="6"/>
    </row>
    <row r="12984" spans="43:43" x14ac:dyDescent="0.25">
      <c r="AQ12984" s="6"/>
    </row>
    <row r="12985" spans="43:43" x14ac:dyDescent="0.25">
      <c r="AQ12985" s="6"/>
    </row>
    <row r="12986" spans="43:43" x14ac:dyDescent="0.25">
      <c r="AQ12986" s="6"/>
    </row>
    <row r="12987" spans="43:43" x14ac:dyDescent="0.25">
      <c r="AQ12987" s="6"/>
    </row>
    <row r="12988" spans="43:43" x14ac:dyDescent="0.25">
      <c r="AQ12988" s="6"/>
    </row>
    <row r="12989" spans="43:43" x14ac:dyDescent="0.25">
      <c r="AQ12989" s="6"/>
    </row>
    <row r="12990" spans="43:43" x14ac:dyDescent="0.25">
      <c r="AQ12990" s="6"/>
    </row>
    <row r="12991" spans="43:43" x14ac:dyDescent="0.25">
      <c r="AQ12991" s="6"/>
    </row>
    <row r="12992" spans="43:43" x14ac:dyDescent="0.25">
      <c r="AQ12992" s="6"/>
    </row>
    <row r="12993" spans="43:43" x14ac:dyDescent="0.25">
      <c r="AQ12993" s="6"/>
    </row>
    <row r="12994" spans="43:43" x14ac:dyDescent="0.25">
      <c r="AQ12994" s="6"/>
    </row>
    <row r="12995" spans="43:43" x14ac:dyDescent="0.25">
      <c r="AQ12995" s="6"/>
    </row>
    <row r="12996" spans="43:43" x14ac:dyDescent="0.25">
      <c r="AQ12996" s="6"/>
    </row>
    <row r="12997" spans="43:43" x14ac:dyDescent="0.25">
      <c r="AQ12997" s="6"/>
    </row>
    <row r="12998" spans="43:43" x14ac:dyDescent="0.25">
      <c r="AQ12998" s="6"/>
    </row>
    <row r="12999" spans="43:43" x14ac:dyDescent="0.25">
      <c r="AQ12999" s="6"/>
    </row>
    <row r="13000" spans="43:43" x14ac:dyDescent="0.25">
      <c r="AQ13000" s="6"/>
    </row>
    <row r="13001" spans="43:43" x14ac:dyDescent="0.25">
      <c r="AQ13001" s="6"/>
    </row>
    <row r="13002" spans="43:43" x14ac:dyDescent="0.25">
      <c r="AQ13002" s="6"/>
    </row>
    <row r="13003" spans="43:43" x14ac:dyDescent="0.25">
      <c r="AQ13003" s="6"/>
    </row>
    <row r="13004" spans="43:43" x14ac:dyDescent="0.25">
      <c r="AQ13004" s="6"/>
    </row>
    <row r="13005" spans="43:43" x14ac:dyDescent="0.25">
      <c r="AQ13005" s="6"/>
    </row>
    <row r="13006" spans="43:43" x14ac:dyDescent="0.25">
      <c r="AQ13006" s="6"/>
    </row>
    <row r="13007" spans="43:43" x14ac:dyDescent="0.25">
      <c r="AQ13007" s="6"/>
    </row>
    <row r="13008" spans="43:43" x14ac:dyDescent="0.25">
      <c r="AQ13008" s="6"/>
    </row>
    <row r="13009" spans="43:43" x14ac:dyDescent="0.25">
      <c r="AQ13009" s="6"/>
    </row>
    <row r="13010" spans="43:43" x14ac:dyDescent="0.25">
      <c r="AQ13010" s="6"/>
    </row>
    <row r="13011" spans="43:43" x14ac:dyDescent="0.25">
      <c r="AQ13011" s="6"/>
    </row>
    <row r="13012" spans="43:43" x14ac:dyDescent="0.25">
      <c r="AQ13012" s="6"/>
    </row>
    <row r="13013" spans="43:43" x14ac:dyDescent="0.25">
      <c r="AQ13013" s="6"/>
    </row>
    <row r="13014" spans="43:43" x14ac:dyDescent="0.25">
      <c r="AQ13014" s="6"/>
    </row>
    <row r="13015" spans="43:43" x14ac:dyDescent="0.25">
      <c r="AQ13015" s="6"/>
    </row>
    <row r="13016" spans="43:43" x14ac:dyDescent="0.25">
      <c r="AQ13016" s="6"/>
    </row>
    <row r="13017" spans="43:43" x14ac:dyDescent="0.25">
      <c r="AQ13017" s="6"/>
    </row>
    <row r="13018" spans="43:43" x14ac:dyDescent="0.25">
      <c r="AQ13018" s="6"/>
    </row>
    <row r="13019" spans="43:43" x14ac:dyDescent="0.25">
      <c r="AQ13019" s="6"/>
    </row>
    <row r="13020" spans="43:43" x14ac:dyDescent="0.25">
      <c r="AQ13020" s="6"/>
    </row>
    <row r="13021" spans="43:43" x14ac:dyDescent="0.25">
      <c r="AQ13021" s="6"/>
    </row>
    <row r="13022" spans="43:43" x14ac:dyDescent="0.25">
      <c r="AQ13022" s="6"/>
    </row>
    <row r="13023" spans="43:43" x14ac:dyDescent="0.25">
      <c r="AQ13023" s="6"/>
    </row>
    <row r="13024" spans="43:43" x14ac:dyDescent="0.25">
      <c r="AQ13024" s="6"/>
    </row>
    <row r="13025" spans="43:43" x14ac:dyDescent="0.25">
      <c r="AQ13025" s="6"/>
    </row>
    <row r="13026" spans="43:43" x14ac:dyDescent="0.25">
      <c r="AQ13026" s="6"/>
    </row>
    <row r="13027" spans="43:43" x14ac:dyDescent="0.25">
      <c r="AQ13027" s="6"/>
    </row>
    <row r="13028" spans="43:43" x14ac:dyDescent="0.25">
      <c r="AQ13028" s="6"/>
    </row>
    <row r="13029" spans="43:43" x14ac:dyDescent="0.25">
      <c r="AQ13029" s="6"/>
    </row>
    <row r="13030" spans="43:43" x14ac:dyDescent="0.25">
      <c r="AQ13030" s="6"/>
    </row>
    <row r="13031" spans="43:43" x14ac:dyDescent="0.25">
      <c r="AQ13031" s="6"/>
    </row>
    <row r="13032" spans="43:43" x14ac:dyDescent="0.25">
      <c r="AQ13032" s="6"/>
    </row>
    <row r="13033" spans="43:43" x14ac:dyDescent="0.25">
      <c r="AQ13033" s="6"/>
    </row>
    <row r="13034" spans="43:43" x14ac:dyDescent="0.25">
      <c r="AQ13034" s="6"/>
    </row>
    <row r="13035" spans="43:43" x14ac:dyDescent="0.25">
      <c r="AQ13035" s="6"/>
    </row>
    <row r="13036" spans="43:43" x14ac:dyDescent="0.25">
      <c r="AQ13036" s="6"/>
    </row>
    <row r="13037" spans="43:43" x14ac:dyDescent="0.25">
      <c r="AQ13037" s="6"/>
    </row>
    <row r="13038" spans="43:43" x14ac:dyDescent="0.25">
      <c r="AQ13038" s="6"/>
    </row>
    <row r="13039" spans="43:43" x14ac:dyDescent="0.25">
      <c r="AQ13039" s="6"/>
    </row>
    <row r="13040" spans="43:43" x14ac:dyDescent="0.25">
      <c r="AQ13040" s="6"/>
    </row>
    <row r="13041" spans="43:43" x14ac:dyDescent="0.25">
      <c r="AQ13041" s="6"/>
    </row>
    <row r="13042" spans="43:43" x14ac:dyDescent="0.25">
      <c r="AQ13042" s="6"/>
    </row>
    <row r="13043" spans="43:43" x14ac:dyDescent="0.25">
      <c r="AQ13043" s="6"/>
    </row>
    <row r="13044" spans="43:43" x14ac:dyDescent="0.25">
      <c r="AQ13044" s="6"/>
    </row>
    <row r="13045" spans="43:43" x14ac:dyDescent="0.25">
      <c r="AQ13045" s="6"/>
    </row>
    <row r="13046" spans="43:43" x14ac:dyDescent="0.25">
      <c r="AQ13046" s="6"/>
    </row>
    <row r="13047" spans="43:43" x14ac:dyDescent="0.25">
      <c r="AQ13047" s="6"/>
    </row>
    <row r="13048" spans="43:43" x14ac:dyDescent="0.25">
      <c r="AQ13048" s="6"/>
    </row>
    <row r="13049" spans="43:43" x14ac:dyDescent="0.25">
      <c r="AQ13049" s="6"/>
    </row>
    <row r="13050" spans="43:43" x14ac:dyDescent="0.25">
      <c r="AQ13050" s="6"/>
    </row>
    <row r="13051" spans="43:43" x14ac:dyDescent="0.25">
      <c r="AQ13051" s="6"/>
    </row>
    <row r="13052" spans="43:43" x14ac:dyDescent="0.25">
      <c r="AQ13052" s="6"/>
    </row>
    <row r="13053" spans="43:43" x14ac:dyDescent="0.25">
      <c r="AQ13053" s="6"/>
    </row>
    <row r="13054" spans="43:43" x14ac:dyDescent="0.25">
      <c r="AQ13054" s="6"/>
    </row>
    <row r="13055" spans="43:43" x14ac:dyDescent="0.25">
      <c r="AQ13055" s="6"/>
    </row>
    <row r="13056" spans="43:43" x14ac:dyDescent="0.25">
      <c r="AQ13056" s="6"/>
    </row>
    <row r="13057" spans="43:43" x14ac:dyDescent="0.25">
      <c r="AQ13057" s="6"/>
    </row>
    <row r="13058" spans="43:43" x14ac:dyDescent="0.25">
      <c r="AQ13058" s="6"/>
    </row>
    <row r="13059" spans="43:43" x14ac:dyDescent="0.25">
      <c r="AQ13059" s="6"/>
    </row>
    <row r="13060" spans="43:43" x14ac:dyDescent="0.25">
      <c r="AQ13060" s="6"/>
    </row>
    <row r="13061" spans="43:43" x14ac:dyDescent="0.25">
      <c r="AQ13061" s="6"/>
    </row>
    <row r="13062" spans="43:43" x14ac:dyDescent="0.25">
      <c r="AQ13062" s="6"/>
    </row>
    <row r="13063" spans="43:43" x14ac:dyDescent="0.25">
      <c r="AQ13063" s="6"/>
    </row>
    <row r="13064" spans="43:43" x14ac:dyDescent="0.25">
      <c r="AQ13064" s="6"/>
    </row>
    <row r="13065" spans="43:43" x14ac:dyDescent="0.25">
      <c r="AQ13065" s="6"/>
    </row>
    <row r="13066" spans="43:43" x14ac:dyDescent="0.25">
      <c r="AQ13066" s="6"/>
    </row>
    <row r="13067" spans="43:43" x14ac:dyDescent="0.25">
      <c r="AQ13067" s="6"/>
    </row>
    <row r="13068" spans="43:43" x14ac:dyDescent="0.25">
      <c r="AQ13068" s="6"/>
    </row>
    <row r="13069" spans="43:43" x14ac:dyDescent="0.25">
      <c r="AQ13069" s="6"/>
    </row>
    <row r="13070" spans="43:43" x14ac:dyDescent="0.25">
      <c r="AQ13070" s="6"/>
    </row>
    <row r="13071" spans="43:43" x14ac:dyDescent="0.25">
      <c r="AQ13071" s="6"/>
    </row>
    <row r="13072" spans="43:43" x14ac:dyDescent="0.25">
      <c r="AQ13072" s="6"/>
    </row>
    <row r="13073" spans="43:43" x14ac:dyDescent="0.25">
      <c r="AQ13073" s="6"/>
    </row>
    <row r="13074" spans="43:43" x14ac:dyDescent="0.25">
      <c r="AQ13074" s="6"/>
    </row>
    <row r="13075" spans="43:43" x14ac:dyDescent="0.25">
      <c r="AQ13075" s="6"/>
    </row>
    <row r="13076" spans="43:43" x14ac:dyDescent="0.25">
      <c r="AQ13076" s="6"/>
    </row>
    <row r="13077" spans="43:43" x14ac:dyDescent="0.25">
      <c r="AQ13077" s="6"/>
    </row>
    <row r="13078" spans="43:43" x14ac:dyDescent="0.25">
      <c r="AQ13078" s="6"/>
    </row>
    <row r="13079" spans="43:43" x14ac:dyDescent="0.25">
      <c r="AQ13079" s="6"/>
    </row>
    <row r="13080" spans="43:43" x14ac:dyDescent="0.25">
      <c r="AQ13080" s="6"/>
    </row>
    <row r="13081" spans="43:43" x14ac:dyDescent="0.25">
      <c r="AQ13081" s="6"/>
    </row>
    <row r="13082" spans="43:43" x14ac:dyDescent="0.25">
      <c r="AQ13082" s="6"/>
    </row>
    <row r="13083" spans="43:43" x14ac:dyDescent="0.25">
      <c r="AQ13083" s="6"/>
    </row>
    <row r="13084" spans="43:43" x14ac:dyDescent="0.25">
      <c r="AQ13084" s="6"/>
    </row>
    <row r="13085" spans="43:43" x14ac:dyDescent="0.25">
      <c r="AQ13085" s="6"/>
    </row>
    <row r="13086" spans="43:43" x14ac:dyDescent="0.25">
      <c r="AQ13086" s="6"/>
    </row>
    <row r="13087" spans="43:43" x14ac:dyDescent="0.25">
      <c r="AQ13087" s="6"/>
    </row>
    <row r="13088" spans="43:43" x14ac:dyDescent="0.25">
      <c r="AQ13088" s="6"/>
    </row>
    <row r="13089" spans="43:43" x14ac:dyDescent="0.25">
      <c r="AQ13089" s="6"/>
    </row>
    <row r="13090" spans="43:43" x14ac:dyDescent="0.25">
      <c r="AQ13090" s="6"/>
    </row>
    <row r="13091" spans="43:43" x14ac:dyDescent="0.25">
      <c r="AQ13091" s="6"/>
    </row>
    <row r="13092" spans="43:43" x14ac:dyDescent="0.25">
      <c r="AQ13092" s="6"/>
    </row>
    <row r="13093" spans="43:43" x14ac:dyDescent="0.25">
      <c r="AQ13093" s="6"/>
    </row>
    <row r="13094" spans="43:43" x14ac:dyDescent="0.25">
      <c r="AQ13094" s="6"/>
    </row>
    <row r="13095" spans="43:43" x14ac:dyDescent="0.25">
      <c r="AQ13095" s="6"/>
    </row>
    <row r="13096" spans="43:43" x14ac:dyDescent="0.25">
      <c r="AQ13096" s="6"/>
    </row>
    <row r="13097" spans="43:43" x14ac:dyDescent="0.25">
      <c r="AQ13097" s="6"/>
    </row>
    <row r="13098" spans="43:43" x14ac:dyDescent="0.25">
      <c r="AQ13098" s="6"/>
    </row>
    <row r="13099" spans="43:43" x14ac:dyDescent="0.25">
      <c r="AQ13099" s="6"/>
    </row>
    <row r="13100" spans="43:43" x14ac:dyDescent="0.25">
      <c r="AQ13100" s="6"/>
    </row>
    <row r="13101" spans="43:43" x14ac:dyDescent="0.25">
      <c r="AQ13101" s="6"/>
    </row>
    <row r="13102" spans="43:43" x14ac:dyDescent="0.25">
      <c r="AQ13102" s="6"/>
    </row>
    <row r="13103" spans="43:43" x14ac:dyDescent="0.25">
      <c r="AQ13103" s="6"/>
    </row>
    <row r="13104" spans="43:43" x14ac:dyDescent="0.25">
      <c r="AQ13104" s="6"/>
    </row>
    <row r="13105" spans="43:43" x14ac:dyDescent="0.25">
      <c r="AQ13105" s="6"/>
    </row>
    <row r="13106" spans="43:43" x14ac:dyDescent="0.25">
      <c r="AQ13106" s="6"/>
    </row>
    <row r="13107" spans="43:43" x14ac:dyDescent="0.25">
      <c r="AQ13107" s="6"/>
    </row>
    <row r="13108" spans="43:43" x14ac:dyDescent="0.25">
      <c r="AQ13108" s="6"/>
    </row>
    <row r="13109" spans="43:43" x14ac:dyDescent="0.25">
      <c r="AQ13109" s="6"/>
    </row>
    <row r="13110" spans="43:43" x14ac:dyDescent="0.25">
      <c r="AQ13110" s="6"/>
    </row>
    <row r="13111" spans="43:43" x14ac:dyDescent="0.25">
      <c r="AQ13111" s="6"/>
    </row>
    <row r="13112" spans="43:43" x14ac:dyDescent="0.25">
      <c r="AQ13112" s="6"/>
    </row>
    <row r="13113" spans="43:43" x14ac:dyDescent="0.25">
      <c r="AQ13113" s="6"/>
    </row>
    <row r="13114" spans="43:43" x14ac:dyDescent="0.25">
      <c r="AQ13114" s="6"/>
    </row>
    <row r="13115" spans="43:43" x14ac:dyDescent="0.25">
      <c r="AQ13115" s="6"/>
    </row>
    <row r="13116" spans="43:43" x14ac:dyDescent="0.25">
      <c r="AQ13116" s="6"/>
    </row>
    <row r="13117" spans="43:43" x14ac:dyDescent="0.25">
      <c r="AQ13117" s="6"/>
    </row>
    <row r="13118" spans="43:43" x14ac:dyDescent="0.25">
      <c r="AQ13118" s="6"/>
    </row>
    <row r="13119" spans="43:43" x14ac:dyDescent="0.25">
      <c r="AQ13119" s="6"/>
    </row>
    <row r="13120" spans="43:43" x14ac:dyDescent="0.25">
      <c r="AQ13120" s="6"/>
    </row>
    <row r="13121" spans="43:43" x14ac:dyDescent="0.25">
      <c r="AQ13121" s="6"/>
    </row>
    <row r="13122" spans="43:43" x14ac:dyDescent="0.25">
      <c r="AQ13122" s="6"/>
    </row>
    <row r="13123" spans="43:43" x14ac:dyDescent="0.25">
      <c r="AQ13123" s="6"/>
    </row>
    <row r="13124" spans="43:43" x14ac:dyDescent="0.25">
      <c r="AQ13124" s="6"/>
    </row>
    <row r="13125" spans="43:43" x14ac:dyDescent="0.25">
      <c r="AQ13125" s="6"/>
    </row>
    <row r="13126" spans="43:43" x14ac:dyDescent="0.25">
      <c r="AQ13126" s="6"/>
    </row>
    <row r="13127" spans="43:43" x14ac:dyDescent="0.25">
      <c r="AQ13127" s="6"/>
    </row>
    <row r="13128" spans="43:43" x14ac:dyDescent="0.25">
      <c r="AQ13128" s="6"/>
    </row>
    <row r="13129" spans="43:43" x14ac:dyDescent="0.25">
      <c r="AQ13129" s="6"/>
    </row>
    <row r="13130" spans="43:43" x14ac:dyDescent="0.25">
      <c r="AQ13130" s="6"/>
    </row>
    <row r="13131" spans="43:43" x14ac:dyDescent="0.25">
      <c r="AQ13131" s="6"/>
    </row>
    <row r="13132" spans="43:43" x14ac:dyDescent="0.25">
      <c r="AQ13132" s="6"/>
    </row>
    <row r="13133" spans="43:43" x14ac:dyDescent="0.25">
      <c r="AQ13133" s="6"/>
    </row>
    <row r="13134" spans="43:43" x14ac:dyDescent="0.25">
      <c r="AQ13134" s="6"/>
    </row>
    <row r="13135" spans="43:43" x14ac:dyDescent="0.25">
      <c r="AQ13135" s="6"/>
    </row>
    <row r="13136" spans="43:43" x14ac:dyDescent="0.25">
      <c r="AQ13136" s="6"/>
    </row>
    <row r="13137" spans="43:43" x14ac:dyDescent="0.25">
      <c r="AQ13137" s="6"/>
    </row>
    <row r="13138" spans="43:43" x14ac:dyDescent="0.25">
      <c r="AQ13138" s="6"/>
    </row>
    <row r="13139" spans="43:43" x14ac:dyDescent="0.25">
      <c r="AQ13139" s="6"/>
    </row>
    <row r="13140" spans="43:43" x14ac:dyDescent="0.25">
      <c r="AQ13140" s="6"/>
    </row>
    <row r="13141" spans="43:43" x14ac:dyDescent="0.25">
      <c r="AQ13141" s="6"/>
    </row>
    <row r="13142" spans="43:43" x14ac:dyDescent="0.25">
      <c r="AQ13142" s="6"/>
    </row>
    <row r="13143" spans="43:43" x14ac:dyDescent="0.25">
      <c r="AQ13143" s="6"/>
    </row>
    <row r="13144" spans="43:43" x14ac:dyDescent="0.25">
      <c r="AQ13144" s="6"/>
    </row>
    <row r="13145" spans="43:43" x14ac:dyDescent="0.25">
      <c r="AQ13145" s="6"/>
    </row>
    <row r="13146" spans="43:43" x14ac:dyDescent="0.25">
      <c r="AQ13146" s="6"/>
    </row>
    <row r="13147" spans="43:43" x14ac:dyDescent="0.25">
      <c r="AQ13147" s="6"/>
    </row>
    <row r="13148" spans="43:43" x14ac:dyDescent="0.25">
      <c r="AQ13148" s="6"/>
    </row>
    <row r="13149" spans="43:43" x14ac:dyDescent="0.25">
      <c r="AQ13149" s="6"/>
    </row>
    <row r="13150" spans="43:43" x14ac:dyDescent="0.25">
      <c r="AQ13150" s="6"/>
    </row>
    <row r="13151" spans="43:43" x14ac:dyDescent="0.25">
      <c r="AQ13151" s="6"/>
    </row>
    <row r="13152" spans="43:43" x14ac:dyDescent="0.25">
      <c r="AQ13152" s="6"/>
    </row>
    <row r="13153" spans="43:43" x14ac:dyDescent="0.25">
      <c r="AQ13153" s="6"/>
    </row>
    <row r="13154" spans="43:43" x14ac:dyDescent="0.25">
      <c r="AQ13154" s="6"/>
    </row>
    <row r="13155" spans="43:43" x14ac:dyDescent="0.25">
      <c r="AQ13155" s="6"/>
    </row>
    <row r="13156" spans="43:43" x14ac:dyDescent="0.25">
      <c r="AQ13156" s="6"/>
    </row>
    <row r="13157" spans="43:43" x14ac:dyDescent="0.25">
      <c r="AQ13157" s="6"/>
    </row>
    <row r="13158" spans="43:43" x14ac:dyDescent="0.25">
      <c r="AQ13158" s="6"/>
    </row>
    <row r="13159" spans="43:43" x14ac:dyDescent="0.25">
      <c r="AQ13159" s="6"/>
    </row>
    <row r="13160" spans="43:43" x14ac:dyDescent="0.25">
      <c r="AQ13160" s="6"/>
    </row>
    <row r="13161" spans="43:43" x14ac:dyDescent="0.25">
      <c r="AQ13161" s="6"/>
    </row>
    <row r="13162" spans="43:43" x14ac:dyDescent="0.25">
      <c r="AQ13162" s="6"/>
    </row>
    <row r="13163" spans="43:43" x14ac:dyDescent="0.25">
      <c r="AQ13163" s="6"/>
    </row>
    <row r="13164" spans="43:43" x14ac:dyDescent="0.25">
      <c r="AQ13164" s="6"/>
    </row>
    <row r="13165" spans="43:43" x14ac:dyDescent="0.25">
      <c r="AQ13165" s="6"/>
    </row>
    <row r="13166" spans="43:43" x14ac:dyDescent="0.25">
      <c r="AQ13166" s="6"/>
    </row>
    <row r="13167" spans="43:43" x14ac:dyDescent="0.25">
      <c r="AQ13167" s="6"/>
    </row>
    <row r="13168" spans="43:43" x14ac:dyDescent="0.25">
      <c r="AQ13168" s="6"/>
    </row>
    <row r="13169" spans="43:43" x14ac:dyDescent="0.25">
      <c r="AQ13169" s="6"/>
    </row>
    <row r="13170" spans="43:43" x14ac:dyDescent="0.25">
      <c r="AQ13170" s="6"/>
    </row>
    <row r="13171" spans="43:43" x14ac:dyDescent="0.25">
      <c r="AQ13171" s="6"/>
    </row>
    <row r="13172" spans="43:43" x14ac:dyDescent="0.25">
      <c r="AQ13172" s="6"/>
    </row>
    <row r="13173" spans="43:43" x14ac:dyDescent="0.25">
      <c r="AQ13173" s="6"/>
    </row>
    <row r="13174" spans="43:43" x14ac:dyDescent="0.25">
      <c r="AQ13174" s="6"/>
    </row>
    <row r="13175" spans="43:43" x14ac:dyDescent="0.25">
      <c r="AQ13175" s="6"/>
    </row>
    <row r="13176" spans="43:43" x14ac:dyDescent="0.25">
      <c r="AQ13176" s="6"/>
    </row>
    <row r="13177" spans="43:43" x14ac:dyDescent="0.25">
      <c r="AQ13177" s="6"/>
    </row>
    <row r="13178" spans="43:43" x14ac:dyDescent="0.25">
      <c r="AQ13178" s="6"/>
    </row>
    <row r="13179" spans="43:43" x14ac:dyDescent="0.25">
      <c r="AQ13179" s="6"/>
    </row>
    <row r="13180" spans="43:43" x14ac:dyDescent="0.25">
      <c r="AQ13180" s="6"/>
    </row>
    <row r="13181" spans="43:43" x14ac:dyDescent="0.25">
      <c r="AQ13181" s="6"/>
    </row>
    <row r="13182" spans="43:43" x14ac:dyDescent="0.25">
      <c r="AQ13182" s="6"/>
    </row>
    <row r="13183" spans="43:43" x14ac:dyDescent="0.25">
      <c r="AQ13183" s="6"/>
    </row>
    <row r="13184" spans="43:43" x14ac:dyDescent="0.25">
      <c r="AQ13184" s="6"/>
    </row>
    <row r="13185" spans="43:43" x14ac:dyDescent="0.25">
      <c r="AQ13185" s="6"/>
    </row>
    <row r="13186" spans="43:43" x14ac:dyDescent="0.25">
      <c r="AQ13186" s="6"/>
    </row>
    <row r="13187" spans="43:43" x14ac:dyDescent="0.25">
      <c r="AQ13187" s="6"/>
    </row>
    <row r="13188" spans="43:43" x14ac:dyDescent="0.25">
      <c r="AQ13188" s="6"/>
    </row>
    <row r="13189" spans="43:43" x14ac:dyDescent="0.25">
      <c r="AQ13189" s="6"/>
    </row>
    <row r="13190" spans="43:43" x14ac:dyDescent="0.25">
      <c r="AQ13190" s="6"/>
    </row>
    <row r="13191" spans="43:43" x14ac:dyDescent="0.25">
      <c r="AQ13191" s="6"/>
    </row>
    <row r="13192" spans="43:43" x14ac:dyDescent="0.25">
      <c r="AQ13192" s="6"/>
    </row>
    <row r="13193" spans="43:43" x14ac:dyDescent="0.25">
      <c r="AQ13193" s="6"/>
    </row>
    <row r="13194" spans="43:43" x14ac:dyDescent="0.25">
      <c r="AQ13194" s="6"/>
    </row>
    <row r="13195" spans="43:43" x14ac:dyDescent="0.25">
      <c r="AQ13195" s="6"/>
    </row>
    <row r="13196" spans="43:43" x14ac:dyDescent="0.25">
      <c r="AQ13196" s="6"/>
    </row>
    <row r="13197" spans="43:43" x14ac:dyDescent="0.25">
      <c r="AQ13197" s="6"/>
    </row>
    <row r="13198" spans="43:43" x14ac:dyDescent="0.25">
      <c r="AQ13198" s="6"/>
    </row>
    <row r="13199" spans="43:43" x14ac:dyDescent="0.25">
      <c r="AQ13199" s="6"/>
    </row>
    <row r="13200" spans="43:43" x14ac:dyDescent="0.25">
      <c r="AQ13200" s="6"/>
    </row>
    <row r="13201" spans="43:43" x14ac:dyDescent="0.25">
      <c r="AQ13201" s="6"/>
    </row>
    <row r="13202" spans="43:43" x14ac:dyDescent="0.25">
      <c r="AQ13202" s="6"/>
    </row>
    <row r="13203" spans="43:43" x14ac:dyDescent="0.25">
      <c r="AQ13203" s="6"/>
    </row>
    <row r="13204" spans="43:43" x14ac:dyDescent="0.25">
      <c r="AQ13204" s="6"/>
    </row>
    <row r="13205" spans="43:43" x14ac:dyDescent="0.25">
      <c r="AQ13205" s="6"/>
    </row>
    <row r="13206" spans="43:43" x14ac:dyDescent="0.25">
      <c r="AQ13206" s="6"/>
    </row>
    <row r="13207" spans="43:43" x14ac:dyDescent="0.25">
      <c r="AQ13207" s="6"/>
    </row>
    <row r="13208" spans="43:43" x14ac:dyDescent="0.25">
      <c r="AQ13208" s="6"/>
    </row>
    <row r="13209" spans="43:43" x14ac:dyDescent="0.25">
      <c r="AQ13209" s="6"/>
    </row>
    <row r="13210" spans="43:43" x14ac:dyDescent="0.25">
      <c r="AQ13210" s="6"/>
    </row>
    <row r="13211" spans="43:43" x14ac:dyDescent="0.25">
      <c r="AQ13211" s="6"/>
    </row>
    <row r="13212" spans="43:43" x14ac:dyDescent="0.25">
      <c r="AQ13212" s="6"/>
    </row>
    <row r="13213" spans="43:43" x14ac:dyDescent="0.25">
      <c r="AQ13213" s="6"/>
    </row>
    <row r="13214" spans="43:43" x14ac:dyDescent="0.25">
      <c r="AQ13214" s="6"/>
    </row>
    <row r="13215" spans="43:43" x14ac:dyDescent="0.25">
      <c r="AQ13215" s="6"/>
    </row>
    <row r="13216" spans="43:43" x14ac:dyDescent="0.25">
      <c r="AQ13216" s="6"/>
    </row>
    <row r="13217" spans="43:43" x14ac:dyDescent="0.25">
      <c r="AQ13217" s="6"/>
    </row>
    <row r="13218" spans="43:43" x14ac:dyDescent="0.25">
      <c r="AQ13218" s="6"/>
    </row>
    <row r="13219" spans="43:43" x14ac:dyDescent="0.25">
      <c r="AQ13219" s="6"/>
    </row>
    <row r="13220" spans="43:43" x14ac:dyDescent="0.25">
      <c r="AQ13220" s="6"/>
    </row>
    <row r="13221" spans="43:43" x14ac:dyDescent="0.25">
      <c r="AQ13221" s="6"/>
    </row>
    <row r="13222" spans="43:43" x14ac:dyDescent="0.25">
      <c r="AQ13222" s="6"/>
    </row>
    <row r="13223" spans="43:43" x14ac:dyDescent="0.25">
      <c r="AQ13223" s="6"/>
    </row>
    <row r="13224" spans="43:43" x14ac:dyDescent="0.25">
      <c r="AQ13224" s="6"/>
    </row>
    <row r="13225" spans="43:43" x14ac:dyDescent="0.25">
      <c r="AQ13225" s="6"/>
    </row>
    <row r="13226" spans="43:43" x14ac:dyDescent="0.25">
      <c r="AQ13226" s="6"/>
    </row>
    <row r="13227" spans="43:43" x14ac:dyDescent="0.25">
      <c r="AQ13227" s="6"/>
    </row>
    <row r="13228" spans="43:43" x14ac:dyDescent="0.25">
      <c r="AQ13228" s="6"/>
    </row>
    <row r="13229" spans="43:43" x14ac:dyDescent="0.25">
      <c r="AQ13229" s="6"/>
    </row>
    <row r="13230" spans="43:43" x14ac:dyDescent="0.25">
      <c r="AQ13230" s="6"/>
    </row>
    <row r="13231" spans="43:43" x14ac:dyDescent="0.25">
      <c r="AQ13231" s="6"/>
    </row>
    <row r="13232" spans="43:43" x14ac:dyDescent="0.25">
      <c r="AQ13232" s="6"/>
    </row>
    <row r="13233" spans="43:43" x14ac:dyDescent="0.25">
      <c r="AQ13233" s="6"/>
    </row>
    <row r="13234" spans="43:43" x14ac:dyDescent="0.25">
      <c r="AQ13234" s="6"/>
    </row>
    <row r="13235" spans="43:43" x14ac:dyDescent="0.25">
      <c r="AQ13235" s="6"/>
    </row>
    <row r="13236" spans="43:43" x14ac:dyDescent="0.25">
      <c r="AQ13236" s="6"/>
    </row>
    <row r="13237" spans="43:43" x14ac:dyDescent="0.25">
      <c r="AQ13237" s="6"/>
    </row>
    <row r="13238" spans="43:43" x14ac:dyDescent="0.25">
      <c r="AQ13238" s="6"/>
    </row>
    <row r="13239" spans="43:43" x14ac:dyDescent="0.25">
      <c r="AQ13239" s="6"/>
    </row>
    <row r="13240" spans="43:43" x14ac:dyDescent="0.25">
      <c r="AQ13240" s="6"/>
    </row>
    <row r="13241" spans="43:43" x14ac:dyDescent="0.25">
      <c r="AQ13241" s="6"/>
    </row>
    <row r="13242" spans="43:43" x14ac:dyDescent="0.25">
      <c r="AQ13242" s="6"/>
    </row>
    <row r="13243" spans="43:43" x14ac:dyDescent="0.25">
      <c r="AQ13243" s="6"/>
    </row>
    <row r="13244" spans="43:43" x14ac:dyDescent="0.25">
      <c r="AQ13244" s="6"/>
    </row>
    <row r="13245" spans="43:43" x14ac:dyDescent="0.25">
      <c r="AQ13245" s="6"/>
    </row>
    <row r="13246" spans="43:43" x14ac:dyDescent="0.25">
      <c r="AQ13246" s="6"/>
    </row>
    <row r="13247" spans="43:43" x14ac:dyDescent="0.25">
      <c r="AQ13247" s="6"/>
    </row>
    <row r="13248" spans="43:43" x14ac:dyDescent="0.25">
      <c r="AQ13248" s="6"/>
    </row>
    <row r="13249" spans="43:43" x14ac:dyDescent="0.25">
      <c r="AQ13249" s="6"/>
    </row>
    <row r="13250" spans="43:43" x14ac:dyDescent="0.25">
      <c r="AQ13250" s="6"/>
    </row>
    <row r="13251" spans="43:43" x14ac:dyDescent="0.25">
      <c r="AQ13251" s="6"/>
    </row>
    <row r="13252" spans="43:43" x14ac:dyDescent="0.25">
      <c r="AQ13252" s="6"/>
    </row>
    <row r="13253" spans="43:43" x14ac:dyDescent="0.25">
      <c r="AQ13253" s="6"/>
    </row>
    <row r="13254" spans="43:43" x14ac:dyDescent="0.25">
      <c r="AQ13254" s="6"/>
    </row>
    <row r="13255" spans="43:43" x14ac:dyDescent="0.25">
      <c r="AQ13255" s="6"/>
    </row>
    <row r="13256" spans="43:43" x14ac:dyDescent="0.25">
      <c r="AQ13256" s="6"/>
    </row>
    <row r="13257" spans="43:43" x14ac:dyDescent="0.25">
      <c r="AQ13257" s="6"/>
    </row>
    <row r="13258" spans="43:43" x14ac:dyDescent="0.25">
      <c r="AQ13258" s="6"/>
    </row>
    <row r="13259" spans="43:43" x14ac:dyDescent="0.25">
      <c r="AQ13259" s="6"/>
    </row>
    <row r="13260" spans="43:43" x14ac:dyDescent="0.25">
      <c r="AQ13260" s="6"/>
    </row>
    <row r="13261" spans="43:43" x14ac:dyDescent="0.25">
      <c r="AQ13261" s="6"/>
    </row>
    <row r="13262" spans="43:43" x14ac:dyDescent="0.25">
      <c r="AQ13262" s="6"/>
    </row>
    <row r="13263" spans="43:43" x14ac:dyDescent="0.25">
      <c r="AQ13263" s="6"/>
    </row>
    <row r="13264" spans="43:43" x14ac:dyDescent="0.25">
      <c r="AQ13264" s="6"/>
    </row>
    <row r="13265" spans="43:43" x14ac:dyDescent="0.25">
      <c r="AQ13265" s="6"/>
    </row>
    <row r="13266" spans="43:43" x14ac:dyDescent="0.25">
      <c r="AQ13266" s="6"/>
    </row>
    <row r="13267" spans="43:43" x14ac:dyDescent="0.25">
      <c r="AQ13267" s="6"/>
    </row>
    <row r="13268" spans="43:43" x14ac:dyDescent="0.25">
      <c r="AQ13268" s="6"/>
    </row>
    <row r="13269" spans="43:43" x14ac:dyDescent="0.25">
      <c r="AQ13269" s="6"/>
    </row>
    <row r="13270" spans="43:43" x14ac:dyDescent="0.25">
      <c r="AQ13270" s="6"/>
    </row>
    <row r="13271" spans="43:43" x14ac:dyDescent="0.25">
      <c r="AQ13271" s="6"/>
    </row>
    <row r="13272" spans="43:43" x14ac:dyDescent="0.25">
      <c r="AQ13272" s="6"/>
    </row>
    <row r="13273" spans="43:43" x14ac:dyDescent="0.25">
      <c r="AQ13273" s="6"/>
    </row>
    <row r="13274" spans="43:43" x14ac:dyDescent="0.25">
      <c r="AQ13274" s="6"/>
    </row>
    <row r="13275" spans="43:43" x14ac:dyDescent="0.25">
      <c r="AQ13275" s="6"/>
    </row>
    <row r="13276" spans="43:43" x14ac:dyDescent="0.25">
      <c r="AQ13276" s="6"/>
    </row>
    <row r="13277" spans="43:43" x14ac:dyDescent="0.25">
      <c r="AQ13277" s="6"/>
    </row>
    <row r="13278" spans="43:43" x14ac:dyDescent="0.25">
      <c r="AQ13278" s="6"/>
    </row>
    <row r="13279" spans="43:43" x14ac:dyDescent="0.25">
      <c r="AQ13279" s="6"/>
    </row>
    <row r="13280" spans="43:43" x14ac:dyDescent="0.25">
      <c r="AQ13280" s="6"/>
    </row>
    <row r="13281" spans="43:43" x14ac:dyDescent="0.25">
      <c r="AQ13281" s="6"/>
    </row>
    <row r="13282" spans="43:43" x14ac:dyDescent="0.25">
      <c r="AQ13282" s="6"/>
    </row>
    <row r="13283" spans="43:43" x14ac:dyDescent="0.25">
      <c r="AQ13283" s="6"/>
    </row>
    <row r="13284" spans="43:43" x14ac:dyDescent="0.25">
      <c r="AQ13284" s="6"/>
    </row>
    <row r="13285" spans="43:43" x14ac:dyDescent="0.25">
      <c r="AQ13285" s="6"/>
    </row>
    <row r="13286" spans="43:43" x14ac:dyDescent="0.25">
      <c r="AQ13286" s="6"/>
    </row>
    <row r="13287" spans="43:43" x14ac:dyDescent="0.25">
      <c r="AQ13287" s="6"/>
    </row>
    <row r="13288" spans="43:43" x14ac:dyDescent="0.25">
      <c r="AQ13288" s="6"/>
    </row>
    <row r="13289" spans="43:43" x14ac:dyDescent="0.25">
      <c r="AQ13289" s="6"/>
    </row>
    <row r="13290" spans="43:43" x14ac:dyDescent="0.25">
      <c r="AQ13290" s="6"/>
    </row>
    <row r="13291" spans="43:43" x14ac:dyDescent="0.25">
      <c r="AQ13291" s="6"/>
    </row>
    <row r="13292" spans="43:43" x14ac:dyDescent="0.25">
      <c r="AQ13292" s="6"/>
    </row>
    <row r="13293" spans="43:43" x14ac:dyDescent="0.25">
      <c r="AQ13293" s="6"/>
    </row>
    <row r="13294" spans="43:43" x14ac:dyDescent="0.25">
      <c r="AQ13294" s="6"/>
    </row>
    <row r="13295" spans="43:43" x14ac:dyDescent="0.25">
      <c r="AQ13295" s="6"/>
    </row>
    <row r="13296" spans="43:43" x14ac:dyDescent="0.25">
      <c r="AQ13296" s="6"/>
    </row>
    <row r="13297" spans="43:43" x14ac:dyDescent="0.25">
      <c r="AQ13297" s="6"/>
    </row>
    <row r="13298" spans="43:43" x14ac:dyDescent="0.25">
      <c r="AQ13298" s="6"/>
    </row>
    <row r="13299" spans="43:43" x14ac:dyDescent="0.25">
      <c r="AQ13299" s="6"/>
    </row>
    <row r="13300" spans="43:43" x14ac:dyDescent="0.25">
      <c r="AQ13300" s="6"/>
    </row>
    <row r="13301" spans="43:43" x14ac:dyDescent="0.25">
      <c r="AQ13301" s="6"/>
    </row>
    <row r="13302" spans="43:43" x14ac:dyDescent="0.25">
      <c r="AQ13302" s="6"/>
    </row>
    <row r="13303" spans="43:43" x14ac:dyDescent="0.25">
      <c r="AQ13303" s="6"/>
    </row>
    <row r="13304" spans="43:43" x14ac:dyDescent="0.25">
      <c r="AQ13304" s="6"/>
    </row>
    <row r="13305" spans="43:43" x14ac:dyDescent="0.25">
      <c r="AQ13305" s="6"/>
    </row>
    <row r="13306" spans="43:43" x14ac:dyDescent="0.25">
      <c r="AQ13306" s="6"/>
    </row>
    <row r="13307" spans="43:43" x14ac:dyDescent="0.25">
      <c r="AQ13307" s="6"/>
    </row>
    <row r="13308" spans="43:43" x14ac:dyDescent="0.25">
      <c r="AQ13308" s="6"/>
    </row>
    <row r="13309" spans="43:43" x14ac:dyDescent="0.25">
      <c r="AQ13309" s="6"/>
    </row>
    <row r="13310" spans="43:43" x14ac:dyDescent="0.25">
      <c r="AQ13310" s="6"/>
    </row>
    <row r="13311" spans="43:43" x14ac:dyDescent="0.25">
      <c r="AQ13311" s="6"/>
    </row>
    <row r="13312" spans="43:43" x14ac:dyDescent="0.25">
      <c r="AQ13312" s="6"/>
    </row>
    <row r="13313" spans="43:43" x14ac:dyDescent="0.25">
      <c r="AQ13313" s="6"/>
    </row>
    <row r="13314" spans="43:43" x14ac:dyDescent="0.25">
      <c r="AQ13314" s="6"/>
    </row>
    <row r="13315" spans="43:43" x14ac:dyDescent="0.25">
      <c r="AQ13315" s="6"/>
    </row>
    <row r="13316" spans="43:43" x14ac:dyDescent="0.25">
      <c r="AQ13316" s="6"/>
    </row>
    <row r="13317" spans="43:43" x14ac:dyDescent="0.25">
      <c r="AQ13317" s="6"/>
    </row>
    <row r="13318" spans="43:43" x14ac:dyDescent="0.25">
      <c r="AQ13318" s="6"/>
    </row>
    <row r="13319" spans="43:43" x14ac:dyDescent="0.25">
      <c r="AQ13319" s="6"/>
    </row>
    <row r="13320" spans="43:43" x14ac:dyDescent="0.25">
      <c r="AQ13320" s="6"/>
    </row>
    <row r="13321" spans="43:43" x14ac:dyDescent="0.25">
      <c r="AQ13321" s="6"/>
    </row>
    <row r="13322" spans="43:43" x14ac:dyDescent="0.25">
      <c r="AQ13322" s="6"/>
    </row>
    <row r="13323" spans="43:43" x14ac:dyDescent="0.25">
      <c r="AQ13323" s="6"/>
    </row>
    <row r="13324" spans="43:43" x14ac:dyDescent="0.25">
      <c r="AQ13324" s="6"/>
    </row>
    <row r="13325" spans="43:43" x14ac:dyDescent="0.25">
      <c r="AQ13325" s="6"/>
    </row>
    <row r="13326" spans="43:43" x14ac:dyDescent="0.25">
      <c r="AQ13326" s="6"/>
    </row>
    <row r="13327" spans="43:43" x14ac:dyDescent="0.25">
      <c r="AQ13327" s="6"/>
    </row>
    <row r="13328" spans="43:43" x14ac:dyDescent="0.25">
      <c r="AQ13328" s="6"/>
    </row>
    <row r="13329" spans="43:43" x14ac:dyDescent="0.25">
      <c r="AQ13329" s="6"/>
    </row>
    <row r="13330" spans="43:43" x14ac:dyDescent="0.25">
      <c r="AQ13330" s="6"/>
    </row>
    <row r="13331" spans="43:43" x14ac:dyDescent="0.25">
      <c r="AQ13331" s="6"/>
    </row>
    <row r="13332" spans="43:43" x14ac:dyDescent="0.25">
      <c r="AQ13332" s="6"/>
    </row>
    <row r="13333" spans="43:43" x14ac:dyDescent="0.25">
      <c r="AQ13333" s="6"/>
    </row>
    <row r="13334" spans="43:43" x14ac:dyDescent="0.25">
      <c r="AQ13334" s="6"/>
    </row>
    <row r="13335" spans="43:43" x14ac:dyDescent="0.25">
      <c r="AQ13335" s="6"/>
    </row>
    <row r="13336" spans="43:43" x14ac:dyDescent="0.25">
      <c r="AQ13336" s="6"/>
    </row>
    <row r="13337" spans="43:43" x14ac:dyDescent="0.25">
      <c r="AQ13337" s="6"/>
    </row>
    <row r="13338" spans="43:43" x14ac:dyDescent="0.25">
      <c r="AQ13338" s="6"/>
    </row>
    <row r="13339" spans="43:43" x14ac:dyDescent="0.25">
      <c r="AQ13339" s="6"/>
    </row>
    <row r="13340" spans="43:43" x14ac:dyDescent="0.25">
      <c r="AQ13340" s="6"/>
    </row>
    <row r="13341" spans="43:43" x14ac:dyDescent="0.25">
      <c r="AQ13341" s="6"/>
    </row>
    <row r="13342" spans="43:43" x14ac:dyDescent="0.25">
      <c r="AQ13342" s="6"/>
    </row>
    <row r="13343" spans="43:43" x14ac:dyDescent="0.25">
      <c r="AQ13343" s="6"/>
    </row>
    <row r="13344" spans="43:43" x14ac:dyDescent="0.25">
      <c r="AQ13344" s="6"/>
    </row>
    <row r="13345" spans="43:43" x14ac:dyDescent="0.25">
      <c r="AQ13345" s="6"/>
    </row>
    <row r="13346" spans="43:43" x14ac:dyDescent="0.25">
      <c r="AQ13346" s="6"/>
    </row>
    <row r="13347" spans="43:43" x14ac:dyDescent="0.25">
      <c r="AQ13347" s="6"/>
    </row>
    <row r="13348" spans="43:43" x14ac:dyDescent="0.25">
      <c r="AQ13348" s="6"/>
    </row>
    <row r="13349" spans="43:43" x14ac:dyDescent="0.25">
      <c r="AQ13349" s="6"/>
    </row>
    <row r="13350" spans="43:43" x14ac:dyDescent="0.25">
      <c r="AQ13350" s="6"/>
    </row>
    <row r="13351" spans="43:43" x14ac:dyDescent="0.25">
      <c r="AQ13351" s="6"/>
    </row>
    <row r="13352" spans="43:43" x14ac:dyDescent="0.25">
      <c r="AQ13352" s="6"/>
    </row>
    <row r="13353" spans="43:43" x14ac:dyDescent="0.25">
      <c r="AQ13353" s="6"/>
    </row>
    <row r="13354" spans="43:43" x14ac:dyDescent="0.25">
      <c r="AQ13354" s="6"/>
    </row>
    <row r="13355" spans="43:43" x14ac:dyDescent="0.25">
      <c r="AQ13355" s="6"/>
    </row>
    <row r="13356" spans="43:43" x14ac:dyDescent="0.25">
      <c r="AQ13356" s="6"/>
    </row>
    <row r="13357" spans="43:43" x14ac:dyDescent="0.25">
      <c r="AQ13357" s="6"/>
    </row>
    <row r="13358" spans="43:43" x14ac:dyDescent="0.25">
      <c r="AQ13358" s="6"/>
    </row>
    <row r="13359" spans="43:43" x14ac:dyDescent="0.25">
      <c r="AQ13359" s="6"/>
    </row>
    <row r="13360" spans="43:43" x14ac:dyDescent="0.25">
      <c r="AQ13360" s="6"/>
    </row>
    <row r="13361" spans="43:43" x14ac:dyDescent="0.25">
      <c r="AQ13361" s="6"/>
    </row>
    <row r="13362" spans="43:43" x14ac:dyDescent="0.25">
      <c r="AQ13362" s="6"/>
    </row>
    <row r="13363" spans="43:43" x14ac:dyDescent="0.25">
      <c r="AQ13363" s="6"/>
    </row>
    <row r="13364" spans="43:43" x14ac:dyDescent="0.25">
      <c r="AQ13364" s="6"/>
    </row>
    <row r="13365" spans="43:43" x14ac:dyDescent="0.25">
      <c r="AQ13365" s="6"/>
    </row>
    <row r="13366" spans="43:43" x14ac:dyDescent="0.25">
      <c r="AQ13366" s="6"/>
    </row>
    <row r="13367" spans="43:43" x14ac:dyDescent="0.25">
      <c r="AQ13367" s="6"/>
    </row>
    <row r="13368" spans="43:43" x14ac:dyDescent="0.25">
      <c r="AQ13368" s="6"/>
    </row>
    <row r="13369" spans="43:43" x14ac:dyDescent="0.25">
      <c r="AQ13369" s="6"/>
    </row>
    <row r="13370" spans="43:43" x14ac:dyDescent="0.25">
      <c r="AQ13370" s="6"/>
    </row>
    <row r="13371" spans="43:43" x14ac:dyDescent="0.25">
      <c r="AQ13371" s="6"/>
    </row>
    <row r="13372" spans="43:43" x14ac:dyDescent="0.25">
      <c r="AQ13372" s="6"/>
    </row>
    <row r="13373" spans="43:43" x14ac:dyDescent="0.25">
      <c r="AQ13373" s="6"/>
    </row>
    <row r="13374" spans="43:43" x14ac:dyDescent="0.25">
      <c r="AQ13374" s="6"/>
    </row>
    <row r="13375" spans="43:43" x14ac:dyDescent="0.25">
      <c r="AQ13375" s="6"/>
    </row>
    <row r="13376" spans="43:43" x14ac:dyDescent="0.25">
      <c r="AQ13376" s="6"/>
    </row>
    <row r="13377" spans="43:43" x14ac:dyDescent="0.25">
      <c r="AQ13377" s="6"/>
    </row>
    <row r="13378" spans="43:43" x14ac:dyDescent="0.25">
      <c r="AQ13378" s="6"/>
    </row>
    <row r="13379" spans="43:43" x14ac:dyDescent="0.25">
      <c r="AQ13379" s="6"/>
    </row>
    <row r="13380" spans="43:43" x14ac:dyDescent="0.25">
      <c r="AQ13380" s="6"/>
    </row>
    <row r="13381" spans="43:43" x14ac:dyDescent="0.25">
      <c r="AQ13381" s="6"/>
    </row>
    <row r="13382" spans="43:43" x14ac:dyDescent="0.25">
      <c r="AQ13382" s="6"/>
    </row>
    <row r="13383" spans="43:43" x14ac:dyDescent="0.25">
      <c r="AQ13383" s="6"/>
    </row>
    <row r="13384" spans="43:43" x14ac:dyDescent="0.25">
      <c r="AQ13384" s="6"/>
    </row>
    <row r="13385" spans="43:43" x14ac:dyDescent="0.25">
      <c r="AQ13385" s="6"/>
    </row>
    <row r="13386" spans="43:43" x14ac:dyDescent="0.25">
      <c r="AQ13386" s="6"/>
    </row>
    <row r="13387" spans="43:43" x14ac:dyDescent="0.25">
      <c r="AQ13387" s="6"/>
    </row>
    <row r="13388" spans="43:43" x14ac:dyDescent="0.25">
      <c r="AQ13388" s="6"/>
    </row>
    <row r="13389" spans="43:43" x14ac:dyDescent="0.25">
      <c r="AQ13389" s="6"/>
    </row>
    <row r="13390" spans="43:43" x14ac:dyDescent="0.25">
      <c r="AQ13390" s="6"/>
    </row>
    <row r="13391" spans="43:43" x14ac:dyDescent="0.25">
      <c r="AQ13391" s="6"/>
    </row>
    <row r="13392" spans="43:43" x14ac:dyDescent="0.25">
      <c r="AQ13392" s="6"/>
    </row>
    <row r="13393" spans="43:43" x14ac:dyDescent="0.25">
      <c r="AQ13393" s="6"/>
    </row>
    <row r="13394" spans="43:43" x14ac:dyDescent="0.25">
      <c r="AQ13394" s="6"/>
    </row>
    <row r="13395" spans="43:43" x14ac:dyDescent="0.25">
      <c r="AQ13395" s="6"/>
    </row>
    <row r="13396" spans="43:43" x14ac:dyDescent="0.25">
      <c r="AQ13396" s="6"/>
    </row>
    <row r="13397" spans="43:43" x14ac:dyDescent="0.25">
      <c r="AQ13397" s="6"/>
    </row>
    <row r="13398" spans="43:43" x14ac:dyDescent="0.25">
      <c r="AQ13398" s="6"/>
    </row>
    <row r="13399" spans="43:43" x14ac:dyDescent="0.25">
      <c r="AQ13399" s="6"/>
    </row>
    <row r="13400" spans="43:43" x14ac:dyDescent="0.25">
      <c r="AQ13400" s="6"/>
    </row>
    <row r="13401" spans="43:43" x14ac:dyDescent="0.25">
      <c r="AQ13401" s="6"/>
    </row>
    <row r="13402" spans="43:43" x14ac:dyDescent="0.25">
      <c r="AQ13402" s="6"/>
    </row>
    <row r="13403" spans="43:43" x14ac:dyDescent="0.25">
      <c r="AQ13403" s="6"/>
    </row>
    <row r="13404" spans="43:43" x14ac:dyDescent="0.25">
      <c r="AQ13404" s="6"/>
    </row>
    <row r="13405" spans="43:43" x14ac:dyDescent="0.25">
      <c r="AQ13405" s="6"/>
    </row>
    <row r="13406" spans="43:43" x14ac:dyDescent="0.25">
      <c r="AQ13406" s="6"/>
    </row>
    <row r="13407" spans="43:43" x14ac:dyDescent="0.25">
      <c r="AQ13407" s="6"/>
    </row>
    <row r="13408" spans="43:43" x14ac:dyDescent="0.25">
      <c r="AQ13408" s="6"/>
    </row>
    <row r="13409" spans="43:43" x14ac:dyDescent="0.25">
      <c r="AQ13409" s="6"/>
    </row>
    <row r="13410" spans="43:43" x14ac:dyDescent="0.25">
      <c r="AQ13410" s="6"/>
    </row>
    <row r="13411" spans="43:43" x14ac:dyDescent="0.25">
      <c r="AQ13411" s="6"/>
    </row>
    <row r="13412" spans="43:43" x14ac:dyDescent="0.25">
      <c r="AQ13412" s="6"/>
    </row>
    <row r="13413" spans="43:43" x14ac:dyDescent="0.25">
      <c r="AQ13413" s="6"/>
    </row>
    <row r="13414" spans="43:43" x14ac:dyDescent="0.25">
      <c r="AQ13414" s="6"/>
    </row>
    <row r="13415" spans="43:43" x14ac:dyDescent="0.25">
      <c r="AQ13415" s="6"/>
    </row>
    <row r="13416" spans="43:43" x14ac:dyDescent="0.25">
      <c r="AQ13416" s="6"/>
    </row>
    <row r="13417" spans="43:43" x14ac:dyDescent="0.25">
      <c r="AQ13417" s="6"/>
    </row>
    <row r="13418" spans="43:43" x14ac:dyDescent="0.25">
      <c r="AQ13418" s="6"/>
    </row>
    <row r="13419" spans="43:43" x14ac:dyDescent="0.25">
      <c r="AQ13419" s="6"/>
    </row>
    <row r="13420" spans="43:43" x14ac:dyDescent="0.25">
      <c r="AQ13420" s="6"/>
    </row>
    <row r="13421" spans="43:43" x14ac:dyDescent="0.25">
      <c r="AQ13421" s="6"/>
    </row>
    <row r="13422" spans="43:43" x14ac:dyDescent="0.25">
      <c r="AQ13422" s="6"/>
    </row>
    <row r="13423" spans="43:43" x14ac:dyDescent="0.25">
      <c r="AQ13423" s="6"/>
    </row>
    <row r="13424" spans="43:43" x14ac:dyDescent="0.25">
      <c r="AQ13424" s="6"/>
    </row>
    <row r="13425" spans="43:43" x14ac:dyDescent="0.25">
      <c r="AQ13425" s="6"/>
    </row>
    <row r="13426" spans="43:43" x14ac:dyDescent="0.25">
      <c r="AQ13426" s="6"/>
    </row>
    <row r="13427" spans="43:43" x14ac:dyDescent="0.25">
      <c r="AQ13427" s="6"/>
    </row>
    <row r="13428" spans="43:43" x14ac:dyDescent="0.25">
      <c r="AQ13428" s="6"/>
    </row>
    <row r="13429" spans="43:43" x14ac:dyDescent="0.25">
      <c r="AQ13429" s="6"/>
    </row>
    <row r="13430" spans="43:43" x14ac:dyDescent="0.25">
      <c r="AQ13430" s="6"/>
    </row>
    <row r="13431" spans="43:43" x14ac:dyDescent="0.25">
      <c r="AQ13431" s="6"/>
    </row>
    <row r="13432" spans="43:43" x14ac:dyDescent="0.25">
      <c r="AQ13432" s="6"/>
    </row>
    <row r="13433" spans="43:43" x14ac:dyDescent="0.25">
      <c r="AQ13433" s="6"/>
    </row>
    <row r="13434" spans="43:43" x14ac:dyDescent="0.25">
      <c r="AQ13434" s="6"/>
    </row>
    <row r="13435" spans="43:43" x14ac:dyDescent="0.25">
      <c r="AQ13435" s="6"/>
    </row>
    <row r="13436" spans="43:43" x14ac:dyDescent="0.25">
      <c r="AQ13436" s="6"/>
    </row>
    <row r="13437" spans="43:43" x14ac:dyDescent="0.25">
      <c r="AQ13437" s="6"/>
    </row>
    <row r="13438" spans="43:43" x14ac:dyDescent="0.25">
      <c r="AQ13438" s="6"/>
    </row>
    <row r="13439" spans="43:43" x14ac:dyDescent="0.25">
      <c r="AQ13439" s="6"/>
    </row>
    <row r="13440" spans="43:43" x14ac:dyDescent="0.25">
      <c r="AQ13440" s="6"/>
    </row>
    <row r="13441" spans="43:43" x14ac:dyDescent="0.25">
      <c r="AQ13441" s="6"/>
    </row>
    <row r="13442" spans="43:43" x14ac:dyDescent="0.25">
      <c r="AQ13442" s="6"/>
    </row>
    <row r="13443" spans="43:43" x14ac:dyDescent="0.25">
      <c r="AQ13443" s="6"/>
    </row>
    <row r="13444" spans="43:43" x14ac:dyDescent="0.25">
      <c r="AQ13444" s="6"/>
    </row>
    <row r="13445" spans="43:43" x14ac:dyDescent="0.25">
      <c r="AQ13445" s="6"/>
    </row>
    <row r="13446" spans="43:43" x14ac:dyDescent="0.25">
      <c r="AQ13446" s="6"/>
    </row>
    <row r="13447" spans="43:43" x14ac:dyDescent="0.25">
      <c r="AQ13447" s="6"/>
    </row>
    <row r="13448" spans="43:43" x14ac:dyDescent="0.25">
      <c r="AQ13448" s="6"/>
    </row>
    <row r="13449" spans="43:43" x14ac:dyDescent="0.25">
      <c r="AQ13449" s="6"/>
    </row>
    <row r="13450" spans="43:43" x14ac:dyDescent="0.25">
      <c r="AQ13450" s="6"/>
    </row>
    <row r="13451" spans="43:43" x14ac:dyDescent="0.25">
      <c r="AQ13451" s="6"/>
    </row>
    <row r="13452" spans="43:43" x14ac:dyDescent="0.25">
      <c r="AQ13452" s="6"/>
    </row>
    <row r="13453" spans="43:43" x14ac:dyDescent="0.25">
      <c r="AQ13453" s="6"/>
    </row>
    <row r="13454" spans="43:43" x14ac:dyDescent="0.25">
      <c r="AQ13454" s="6"/>
    </row>
    <row r="13455" spans="43:43" x14ac:dyDescent="0.25">
      <c r="AQ13455" s="6"/>
    </row>
    <row r="13456" spans="43:43" x14ac:dyDescent="0.25">
      <c r="AQ13456" s="6"/>
    </row>
    <row r="13457" spans="43:43" x14ac:dyDescent="0.25">
      <c r="AQ13457" s="6"/>
    </row>
    <row r="13458" spans="43:43" x14ac:dyDescent="0.25">
      <c r="AQ13458" s="6"/>
    </row>
    <row r="13459" spans="43:43" x14ac:dyDescent="0.25">
      <c r="AQ13459" s="6"/>
    </row>
    <row r="13460" spans="43:43" x14ac:dyDescent="0.25">
      <c r="AQ13460" s="6"/>
    </row>
    <row r="13461" spans="43:43" x14ac:dyDescent="0.25">
      <c r="AQ13461" s="6"/>
    </row>
    <row r="13462" spans="43:43" x14ac:dyDescent="0.25">
      <c r="AQ13462" s="6"/>
    </row>
    <row r="13463" spans="43:43" x14ac:dyDescent="0.25">
      <c r="AQ13463" s="6"/>
    </row>
    <row r="13464" spans="43:43" x14ac:dyDescent="0.25">
      <c r="AQ13464" s="6"/>
    </row>
    <row r="13465" spans="43:43" x14ac:dyDescent="0.25">
      <c r="AQ13465" s="6"/>
    </row>
    <row r="13466" spans="43:43" x14ac:dyDescent="0.25">
      <c r="AQ13466" s="6"/>
    </row>
    <row r="13467" spans="43:43" x14ac:dyDescent="0.25">
      <c r="AQ13467" s="6"/>
    </row>
    <row r="13468" spans="43:43" x14ac:dyDescent="0.25">
      <c r="AQ13468" s="6"/>
    </row>
    <row r="13469" spans="43:43" x14ac:dyDescent="0.25">
      <c r="AQ13469" s="6"/>
    </row>
    <row r="13470" spans="43:43" x14ac:dyDescent="0.25">
      <c r="AQ13470" s="6"/>
    </row>
    <row r="13471" spans="43:43" x14ac:dyDescent="0.25">
      <c r="AQ13471" s="6"/>
    </row>
    <row r="13472" spans="43:43" x14ac:dyDescent="0.25">
      <c r="AQ13472" s="6"/>
    </row>
    <row r="13473" spans="43:43" x14ac:dyDescent="0.25">
      <c r="AQ13473" s="6"/>
    </row>
    <row r="13474" spans="43:43" x14ac:dyDescent="0.25">
      <c r="AQ13474" s="6"/>
    </row>
    <row r="13475" spans="43:43" x14ac:dyDescent="0.25">
      <c r="AQ13475" s="6"/>
    </row>
    <row r="13476" spans="43:43" x14ac:dyDescent="0.25">
      <c r="AQ13476" s="6"/>
    </row>
    <row r="13477" spans="43:43" x14ac:dyDescent="0.25">
      <c r="AQ13477" s="6"/>
    </row>
    <row r="13478" spans="43:43" x14ac:dyDescent="0.25">
      <c r="AQ13478" s="6"/>
    </row>
    <row r="13479" spans="43:43" x14ac:dyDescent="0.25">
      <c r="AQ13479" s="6"/>
    </row>
    <row r="13480" spans="43:43" x14ac:dyDescent="0.25">
      <c r="AQ13480" s="6"/>
    </row>
    <row r="13481" spans="43:43" x14ac:dyDescent="0.25">
      <c r="AQ13481" s="6"/>
    </row>
    <row r="13482" spans="43:43" x14ac:dyDescent="0.25">
      <c r="AQ13482" s="6"/>
    </row>
    <row r="13483" spans="43:43" x14ac:dyDescent="0.25">
      <c r="AQ13483" s="6"/>
    </row>
    <row r="13484" spans="43:43" x14ac:dyDescent="0.25">
      <c r="AQ13484" s="6"/>
    </row>
    <row r="13485" spans="43:43" x14ac:dyDescent="0.25">
      <c r="AQ13485" s="6"/>
    </row>
    <row r="13486" spans="43:43" x14ac:dyDescent="0.25">
      <c r="AQ13486" s="6"/>
    </row>
    <row r="13487" spans="43:43" x14ac:dyDescent="0.25">
      <c r="AQ13487" s="6"/>
    </row>
    <row r="13488" spans="43:43" x14ac:dyDescent="0.25">
      <c r="AQ13488" s="6"/>
    </row>
    <row r="13489" spans="43:43" x14ac:dyDescent="0.25">
      <c r="AQ13489" s="6"/>
    </row>
    <row r="13490" spans="43:43" x14ac:dyDescent="0.25">
      <c r="AQ13490" s="6"/>
    </row>
    <row r="13491" spans="43:43" x14ac:dyDescent="0.25">
      <c r="AQ13491" s="6"/>
    </row>
    <row r="13492" spans="43:43" x14ac:dyDescent="0.25">
      <c r="AQ13492" s="6"/>
    </row>
    <row r="13493" spans="43:43" x14ac:dyDescent="0.25">
      <c r="AQ13493" s="6"/>
    </row>
    <row r="13494" spans="43:43" x14ac:dyDescent="0.25">
      <c r="AQ13494" s="6"/>
    </row>
    <row r="13495" spans="43:43" x14ac:dyDescent="0.25">
      <c r="AQ13495" s="6"/>
    </row>
    <row r="13496" spans="43:43" x14ac:dyDescent="0.25">
      <c r="AQ13496" s="6"/>
    </row>
    <row r="13497" spans="43:43" x14ac:dyDescent="0.25">
      <c r="AQ13497" s="6"/>
    </row>
    <row r="13498" spans="43:43" x14ac:dyDescent="0.25">
      <c r="AQ13498" s="6"/>
    </row>
    <row r="13499" spans="43:43" x14ac:dyDescent="0.25">
      <c r="AQ13499" s="6"/>
    </row>
    <row r="13500" spans="43:43" x14ac:dyDescent="0.25">
      <c r="AQ13500" s="6"/>
    </row>
    <row r="13501" spans="43:43" x14ac:dyDescent="0.25">
      <c r="AQ13501" s="6"/>
    </row>
    <row r="13502" spans="43:43" x14ac:dyDescent="0.25">
      <c r="AQ13502" s="6"/>
    </row>
    <row r="13503" spans="43:43" x14ac:dyDescent="0.25">
      <c r="AQ13503" s="6"/>
    </row>
    <row r="13504" spans="43:43" x14ac:dyDescent="0.25">
      <c r="AQ13504" s="6"/>
    </row>
    <row r="13505" spans="43:43" x14ac:dyDescent="0.25">
      <c r="AQ13505" s="6"/>
    </row>
    <row r="13506" spans="43:43" x14ac:dyDescent="0.25">
      <c r="AQ13506" s="6"/>
    </row>
    <row r="13507" spans="43:43" x14ac:dyDescent="0.25">
      <c r="AQ13507" s="6"/>
    </row>
    <row r="13508" spans="43:43" x14ac:dyDescent="0.25">
      <c r="AQ13508" s="6"/>
    </row>
    <row r="13509" spans="43:43" x14ac:dyDescent="0.25">
      <c r="AQ13509" s="6"/>
    </row>
    <row r="13510" spans="43:43" x14ac:dyDescent="0.25">
      <c r="AQ13510" s="6"/>
    </row>
    <row r="13511" spans="43:43" x14ac:dyDescent="0.25">
      <c r="AQ13511" s="6"/>
    </row>
    <row r="13512" spans="43:43" x14ac:dyDescent="0.25">
      <c r="AQ13512" s="6"/>
    </row>
    <row r="13513" spans="43:43" x14ac:dyDescent="0.25">
      <c r="AQ13513" s="6"/>
    </row>
    <row r="13514" spans="43:43" x14ac:dyDescent="0.25">
      <c r="AQ13514" s="6"/>
    </row>
    <row r="13515" spans="43:43" x14ac:dyDescent="0.25">
      <c r="AQ13515" s="6"/>
    </row>
    <row r="13516" spans="43:43" x14ac:dyDescent="0.25">
      <c r="AQ13516" s="6"/>
    </row>
    <row r="13517" spans="43:43" x14ac:dyDescent="0.25">
      <c r="AQ13517" s="6"/>
    </row>
    <row r="13518" spans="43:43" x14ac:dyDescent="0.25">
      <c r="AQ13518" s="6"/>
    </row>
    <row r="13519" spans="43:43" x14ac:dyDescent="0.25">
      <c r="AQ13519" s="6"/>
    </row>
    <row r="13520" spans="43:43" x14ac:dyDescent="0.25">
      <c r="AQ13520" s="6"/>
    </row>
    <row r="13521" spans="43:43" x14ac:dyDescent="0.25">
      <c r="AQ13521" s="6"/>
    </row>
    <row r="13522" spans="43:43" x14ac:dyDescent="0.25">
      <c r="AQ13522" s="6"/>
    </row>
    <row r="13523" spans="43:43" x14ac:dyDescent="0.25">
      <c r="AQ13523" s="6"/>
    </row>
    <row r="13524" spans="43:43" x14ac:dyDescent="0.25">
      <c r="AQ13524" s="6"/>
    </row>
    <row r="13525" spans="43:43" x14ac:dyDescent="0.25">
      <c r="AQ13525" s="6"/>
    </row>
    <row r="13526" spans="43:43" x14ac:dyDescent="0.25">
      <c r="AQ13526" s="6"/>
    </row>
    <row r="13527" spans="43:43" x14ac:dyDescent="0.25">
      <c r="AQ13527" s="6"/>
    </row>
    <row r="13528" spans="43:43" x14ac:dyDescent="0.25">
      <c r="AQ13528" s="6"/>
    </row>
    <row r="13529" spans="43:43" x14ac:dyDescent="0.25">
      <c r="AQ13529" s="6"/>
    </row>
    <row r="13530" spans="43:43" x14ac:dyDescent="0.25">
      <c r="AQ13530" s="6"/>
    </row>
    <row r="13531" spans="43:43" x14ac:dyDescent="0.25">
      <c r="AQ13531" s="6"/>
    </row>
    <row r="13532" spans="43:43" x14ac:dyDescent="0.25">
      <c r="AQ13532" s="6"/>
    </row>
    <row r="13533" spans="43:43" x14ac:dyDescent="0.25">
      <c r="AQ13533" s="6"/>
    </row>
    <row r="13534" spans="43:43" x14ac:dyDescent="0.25">
      <c r="AQ13534" s="6"/>
    </row>
    <row r="13535" spans="43:43" x14ac:dyDescent="0.25">
      <c r="AQ13535" s="6"/>
    </row>
    <row r="13536" spans="43:43" x14ac:dyDescent="0.25">
      <c r="AQ13536" s="6"/>
    </row>
    <row r="13537" spans="43:43" x14ac:dyDescent="0.25">
      <c r="AQ13537" s="6"/>
    </row>
    <row r="13538" spans="43:43" x14ac:dyDescent="0.25">
      <c r="AQ13538" s="6"/>
    </row>
    <row r="13539" spans="43:43" x14ac:dyDescent="0.25">
      <c r="AQ13539" s="6"/>
    </row>
    <row r="13540" spans="43:43" x14ac:dyDescent="0.25">
      <c r="AQ13540" s="6"/>
    </row>
    <row r="13541" spans="43:43" x14ac:dyDescent="0.25">
      <c r="AQ13541" s="6"/>
    </row>
    <row r="13542" spans="43:43" x14ac:dyDescent="0.25">
      <c r="AQ13542" s="6"/>
    </row>
    <row r="13543" spans="43:43" x14ac:dyDescent="0.25">
      <c r="AQ13543" s="6"/>
    </row>
    <row r="13544" spans="43:43" x14ac:dyDescent="0.25">
      <c r="AQ13544" s="6"/>
    </row>
    <row r="13545" spans="43:43" x14ac:dyDescent="0.25">
      <c r="AQ13545" s="6"/>
    </row>
    <row r="13546" spans="43:43" x14ac:dyDescent="0.25">
      <c r="AQ13546" s="6"/>
    </row>
    <row r="13547" spans="43:43" x14ac:dyDescent="0.25">
      <c r="AQ13547" s="6"/>
    </row>
    <row r="13548" spans="43:43" x14ac:dyDescent="0.25">
      <c r="AQ13548" s="6"/>
    </row>
    <row r="13549" spans="43:43" x14ac:dyDescent="0.25">
      <c r="AQ13549" s="6"/>
    </row>
    <row r="13550" spans="43:43" x14ac:dyDescent="0.25">
      <c r="AQ13550" s="6"/>
    </row>
    <row r="13551" spans="43:43" x14ac:dyDescent="0.25">
      <c r="AQ13551" s="6"/>
    </row>
    <row r="13552" spans="43:43" x14ac:dyDescent="0.25">
      <c r="AQ13552" s="6"/>
    </row>
    <row r="13553" spans="43:43" x14ac:dyDescent="0.25">
      <c r="AQ13553" s="6"/>
    </row>
    <row r="13554" spans="43:43" x14ac:dyDescent="0.25">
      <c r="AQ13554" s="6"/>
    </row>
    <row r="13555" spans="43:43" x14ac:dyDescent="0.25">
      <c r="AQ13555" s="6"/>
    </row>
    <row r="13556" spans="43:43" x14ac:dyDescent="0.25">
      <c r="AQ13556" s="6"/>
    </row>
    <row r="13557" spans="43:43" x14ac:dyDescent="0.25">
      <c r="AQ13557" s="6"/>
    </row>
    <row r="13558" spans="43:43" x14ac:dyDescent="0.25">
      <c r="AQ13558" s="6"/>
    </row>
    <row r="13559" spans="43:43" x14ac:dyDescent="0.25">
      <c r="AQ13559" s="6"/>
    </row>
    <row r="13560" spans="43:43" x14ac:dyDescent="0.25">
      <c r="AQ13560" s="6"/>
    </row>
    <row r="13561" spans="43:43" x14ac:dyDescent="0.25">
      <c r="AQ13561" s="6"/>
    </row>
    <row r="13562" spans="43:43" x14ac:dyDescent="0.25">
      <c r="AQ13562" s="6"/>
    </row>
    <row r="13563" spans="43:43" x14ac:dyDescent="0.25">
      <c r="AQ13563" s="6"/>
    </row>
    <row r="13564" spans="43:43" x14ac:dyDescent="0.25">
      <c r="AQ13564" s="6"/>
    </row>
    <row r="13565" spans="43:43" x14ac:dyDescent="0.25">
      <c r="AQ13565" s="6"/>
    </row>
    <row r="13566" spans="43:43" x14ac:dyDescent="0.25">
      <c r="AQ13566" s="6"/>
    </row>
    <row r="13567" spans="43:43" x14ac:dyDescent="0.25">
      <c r="AQ13567" s="6"/>
    </row>
    <row r="13568" spans="43:43" x14ac:dyDescent="0.25">
      <c r="AQ13568" s="6"/>
    </row>
    <row r="13569" spans="43:43" x14ac:dyDescent="0.25">
      <c r="AQ13569" s="6"/>
    </row>
    <row r="13570" spans="43:43" x14ac:dyDescent="0.25">
      <c r="AQ13570" s="6"/>
    </row>
    <row r="13571" spans="43:43" x14ac:dyDescent="0.25">
      <c r="AQ13571" s="6"/>
    </row>
    <row r="13572" spans="43:43" x14ac:dyDescent="0.25">
      <c r="AQ13572" s="6"/>
    </row>
    <row r="13573" spans="43:43" x14ac:dyDescent="0.25">
      <c r="AQ13573" s="6"/>
    </row>
    <row r="13574" spans="43:43" x14ac:dyDescent="0.25">
      <c r="AQ13574" s="6"/>
    </row>
    <row r="13575" spans="43:43" x14ac:dyDescent="0.25">
      <c r="AQ13575" s="6"/>
    </row>
    <row r="13576" spans="43:43" x14ac:dyDescent="0.25">
      <c r="AQ13576" s="6"/>
    </row>
    <row r="13577" spans="43:43" x14ac:dyDescent="0.25">
      <c r="AQ13577" s="6"/>
    </row>
    <row r="13578" spans="43:43" x14ac:dyDescent="0.25">
      <c r="AQ13578" s="6"/>
    </row>
    <row r="13579" spans="43:43" x14ac:dyDescent="0.25">
      <c r="AQ13579" s="6"/>
    </row>
    <row r="13580" spans="43:43" x14ac:dyDescent="0.25">
      <c r="AQ13580" s="6"/>
    </row>
    <row r="13581" spans="43:43" x14ac:dyDescent="0.25">
      <c r="AQ13581" s="6"/>
    </row>
    <row r="13582" spans="43:43" x14ac:dyDescent="0.25">
      <c r="AQ13582" s="6"/>
    </row>
    <row r="13583" spans="43:43" x14ac:dyDescent="0.25">
      <c r="AQ13583" s="6"/>
    </row>
    <row r="13584" spans="43:43" x14ac:dyDescent="0.25">
      <c r="AQ13584" s="6"/>
    </row>
    <row r="13585" spans="43:43" x14ac:dyDescent="0.25">
      <c r="AQ13585" s="6"/>
    </row>
    <row r="13586" spans="43:43" x14ac:dyDescent="0.25">
      <c r="AQ13586" s="6"/>
    </row>
    <row r="13587" spans="43:43" x14ac:dyDescent="0.25">
      <c r="AQ13587" s="6"/>
    </row>
    <row r="13588" spans="43:43" x14ac:dyDescent="0.25">
      <c r="AQ13588" s="6"/>
    </row>
    <row r="13589" spans="43:43" x14ac:dyDescent="0.25">
      <c r="AQ13589" s="6"/>
    </row>
    <row r="13590" spans="43:43" x14ac:dyDescent="0.25">
      <c r="AQ13590" s="6"/>
    </row>
    <row r="13591" spans="43:43" x14ac:dyDescent="0.25">
      <c r="AQ13591" s="6"/>
    </row>
    <row r="13592" spans="43:43" x14ac:dyDescent="0.25">
      <c r="AQ13592" s="6"/>
    </row>
    <row r="13593" spans="43:43" x14ac:dyDescent="0.25">
      <c r="AQ13593" s="6"/>
    </row>
    <row r="13594" spans="43:43" x14ac:dyDescent="0.25">
      <c r="AQ13594" s="6"/>
    </row>
    <row r="13595" spans="43:43" x14ac:dyDescent="0.25">
      <c r="AQ13595" s="6"/>
    </row>
    <row r="13596" spans="43:43" x14ac:dyDescent="0.25">
      <c r="AQ13596" s="6"/>
    </row>
    <row r="13597" spans="43:43" x14ac:dyDescent="0.25">
      <c r="AQ13597" s="6"/>
    </row>
    <row r="13598" spans="43:43" x14ac:dyDescent="0.25">
      <c r="AQ13598" s="6"/>
    </row>
    <row r="13599" spans="43:43" x14ac:dyDescent="0.25">
      <c r="AQ13599" s="6"/>
    </row>
    <row r="13600" spans="43:43" x14ac:dyDescent="0.25">
      <c r="AQ13600" s="6"/>
    </row>
    <row r="13601" spans="43:43" x14ac:dyDescent="0.25">
      <c r="AQ13601" s="6"/>
    </row>
    <row r="13602" spans="43:43" x14ac:dyDescent="0.25">
      <c r="AQ13602" s="6"/>
    </row>
    <row r="13603" spans="43:43" x14ac:dyDescent="0.25">
      <c r="AQ13603" s="6"/>
    </row>
    <row r="13604" spans="43:43" x14ac:dyDescent="0.25">
      <c r="AQ13604" s="6"/>
    </row>
    <row r="13605" spans="43:43" x14ac:dyDescent="0.25">
      <c r="AQ13605" s="6"/>
    </row>
    <row r="13606" spans="43:43" x14ac:dyDescent="0.25">
      <c r="AQ13606" s="6"/>
    </row>
    <row r="13607" spans="43:43" x14ac:dyDescent="0.25">
      <c r="AQ13607" s="6"/>
    </row>
    <row r="13608" spans="43:43" x14ac:dyDescent="0.25">
      <c r="AQ13608" s="6"/>
    </row>
    <row r="13609" spans="43:43" x14ac:dyDescent="0.25">
      <c r="AQ13609" s="6"/>
    </row>
    <row r="13610" spans="43:43" x14ac:dyDescent="0.25">
      <c r="AQ13610" s="6"/>
    </row>
    <row r="13611" spans="43:43" x14ac:dyDescent="0.25">
      <c r="AQ13611" s="6"/>
    </row>
    <row r="13612" spans="43:43" x14ac:dyDescent="0.25">
      <c r="AQ13612" s="6"/>
    </row>
    <row r="13613" spans="43:43" x14ac:dyDescent="0.25">
      <c r="AQ13613" s="6"/>
    </row>
    <row r="13614" spans="43:43" x14ac:dyDescent="0.25">
      <c r="AQ13614" s="6"/>
    </row>
    <row r="13615" spans="43:43" x14ac:dyDescent="0.25">
      <c r="AQ13615" s="6"/>
    </row>
    <row r="13616" spans="43:43" x14ac:dyDescent="0.25">
      <c r="AQ13616" s="6"/>
    </row>
    <row r="13617" spans="43:43" x14ac:dyDescent="0.25">
      <c r="AQ13617" s="6"/>
    </row>
    <row r="13618" spans="43:43" x14ac:dyDescent="0.25">
      <c r="AQ13618" s="6"/>
    </row>
    <row r="13619" spans="43:43" x14ac:dyDescent="0.25">
      <c r="AQ13619" s="6"/>
    </row>
    <row r="13620" spans="43:43" x14ac:dyDescent="0.25">
      <c r="AQ13620" s="6"/>
    </row>
    <row r="13621" spans="43:43" x14ac:dyDescent="0.25">
      <c r="AQ13621" s="6"/>
    </row>
    <row r="13622" spans="43:43" x14ac:dyDescent="0.25">
      <c r="AQ13622" s="6"/>
    </row>
    <row r="13623" spans="43:43" x14ac:dyDescent="0.25">
      <c r="AQ13623" s="6"/>
    </row>
    <row r="13624" spans="43:43" x14ac:dyDescent="0.25">
      <c r="AQ13624" s="6"/>
    </row>
    <row r="13625" spans="43:43" x14ac:dyDescent="0.25">
      <c r="AQ13625" s="6"/>
    </row>
    <row r="13626" spans="43:43" x14ac:dyDescent="0.25">
      <c r="AQ13626" s="6"/>
    </row>
    <row r="13627" spans="43:43" x14ac:dyDescent="0.25">
      <c r="AQ13627" s="6"/>
    </row>
    <row r="13628" spans="43:43" x14ac:dyDescent="0.25">
      <c r="AQ13628" s="6"/>
    </row>
    <row r="13629" spans="43:43" x14ac:dyDescent="0.25">
      <c r="AQ13629" s="6"/>
    </row>
    <row r="13630" spans="43:43" x14ac:dyDescent="0.25">
      <c r="AQ13630" s="6"/>
    </row>
    <row r="13631" spans="43:43" x14ac:dyDescent="0.25">
      <c r="AQ13631" s="6"/>
    </row>
    <row r="13632" spans="43:43" x14ac:dyDescent="0.25">
      <c r="AQ13632" s="6"/>
    </row>
    <row r="13633" spans="43:43" x14ac:dyDescent="0.25">
      <c r="AQ13633" s="6"/>
    </row>
    <row r="13634" spans="43:43" x14ac:dyDescent="0.25">
      <c r="AQ13634" s="6"/>
    </row>
    <row r="13635" spans="43:43" x14ac:dyDescent="0.25">
      <c r="AQ13635" s="6"/>
    </row>
    <row r="13636" spans="43:43" x14ac:dyDescent="0.25">
      <c r="AQ13636" s="6"/>
    </row>
    <row r="13637" spans="43:43" x14ac:dyDescent="0.25">
      <c r="AQ13637" s="6"/>
    </row>
    <row r="13638" spans="43:43" x14ac:dyDescent="0.25">
      <c r="AQ13638" s="6"/>
    </row>
    <row r="13639" spans="43:43" x14ac:dyDescent="0.25">
      <c r="AQ13639" s="6"/>
    </row>
    <row r="13640" spans="43:43" x14ac:dyDescent="0.25">
      <c r="AQ13640" s="6"/>
    </row>
    <row r="13641" spans="43:43" x14ac:dyDescent="0.25">
      <c r="AQ13641" s="6"/>
    </row>
    <row r="13642" spans="43:43" x14ac:dyDescent="0.25">
      <c r="AQ13642" s="6"/>
    </row>
    <row r="13643" spans="43:43" x14ac:dyDescent="0.25">
      <c r="AQ13643" s="6"/>
    </row>
    <row r="13644" spans="43:43" x14ac:dyDescent="0.25">
      <c r="AQ13644" s="6"/>
    </row>
    <row r="13645" spans="43:43" x14ac:dyDescent="0.25">
      <c r="AQ13645" s="6"/>
    </row>
    <row r="13646" spans="43:43" x14ac:dyDescent="0.25">
      <c r="AQ13646" s="6"/>
    </row>
    <row r="13647" spans="43:43" x14ac:dyDescent="0.25">
      <c r="AQ13647" s="6"/>
    </row>
    <row r="13648" spans="43:43" x14ac:dyDescent="0.25">
      <c r="AQ13648" s="6"/>
    </row>
    <row r="13649" spans="43:43" x14ac:dyDescent="0.25">
      <c r="AQ13649" s="6"/>
    </row>
    <row r="13650" spans="43:43" x14ac:dyDescent="0.25">
      <c r="AQ13650" s="6"/>
    </row>
    <row r="13651" spans="43:43" x14ac:dyDescent="0.25">
      <c r="AQ13651" s="6"/>
    </row>
    <row r="13652" spans="43:43" x14ac:dyDescent="0.25">
      <c r="AQ13652" s="6"/>
    </row>
    <row r="13653" spans="43:43" x14ac:dyDescent="0.25">
      <c r="AQ13653" s="6"/>
    </row>
    <row r="13654" spans="43:43" x14ac:dyDescent="0.25">
      <c r="AQ13654" s="6"/>
    </row>
    <row r="13655" spans="43:43" x14ac:dyDescent="0.25">
      <c r="AQ13655" s="6"/>
    </row>
    <row r="13656" spans="43:43" x14ac:dyDescent="0.25">
      <c r="AQ13656" s="6"/>
    </row>
    <row r="13657" spans="43:43" x14ac:dyDescent="0.25">
      <c r="AQ13657" s="6"/>
    </row>
    <row r="13658" spans="43:43" x14ac:dyDescent="0.25">
      <c r="AQ13658" s="6"/>
    </row>
    <row r="13659" spans="43:43" x14ac:dyDescent="0.25">
      <c r="AQ13659" s="6"/>
    </row>
    <row r="13660" spans="43:43" x14ac:dyDescent="0.25">
      <c r="AQ13660" s="6"/>
    </row>
    <row r="13661" spans="43:43" x14ac:dyDescent="0.25">
      <c r="AQ13661" s="6"/>
    </row>
    <row r="13662" spans="43:43" x14ac:dyDescent="0.25">
      <c r="AQ13662" s="6"/>
    </row>
    <row r="13663" spans="43:43" x14ac:dyDescent="0.25">
      <c r="AQ13663" s="6"/>
    </row>
    <row r="13664" spans="43:43" x14ac:dyDescent="0.25">
      <c r="AQ13664" s="6"/>
    </row>
    <row r="13665" spans="43:43" x14ac:dyDescent="0.25">
      <c r="AQ13665" s="6"/>
    </row>
    <row r="13666" spans="43:43" x14ac:dyDescent="0.25">
      <c r="AQ13666" s="6"/>
    </row>
    <row r="13667" spans="43:43" x14ac:dyDescent="0.25">
      <c r="AQ13667" s="6"/>
    </row>
    <row r="13668" spans="43:43" x14ac:dyDescent="0.25">
      <c r="AQ13668" s="6"/>
    </row>
    <row r="13669" spans="43:43" x14ac:dyDescent="0.25">
      <c r="AQ13669" s="6"/>
    </row>
    <row r="13670" spans="43:43" x14ac:dyDescent="0.25">
      <c r="AQ13670" s="6"/>
    </row>
    <row r="13671" spans="43:43" x14ac:dyDescent="0.25">
      <c r="AQ13671" s="6"/>
    </row>
    <row r="13672" spans="43:43" x14ac:dyDescent="0.25">
      <c r="AQ13672" s="6"/>
    </row>
    <row r="13673" spans="43:43" x14ac:dyDescent="0.25">
      <c r="AQ13673" s="6"/>
    </row>
    <row r="13674" spans="43:43" x14ac:dyDescent="0.25">
      <c r="AQ13674" s="6"/>
    </row>
    <row r="13675" spans="43:43" x14ac:dyDescent="0.25">
      <c r="AQ13675" s="6"/>
    </row>
    <row r="13676" spans="43:43" x14ac:dyDescent="0.25">
      <c r="AQ13676" s="6"/>
    </row>
    <row r="13677" spans="43:43" x14ac:dyDescent="0.25">
      <c r="AQ13677" s="6"/>
    </row>
    <row r="13678" spans="43:43" x14ac:dyDescent="0.25">
      <c r="AQ13678" s="6"/>
    </row>
    <row r="13679" spans="43:43" x14ac:dyDescent="0.25">
      <c r="AQ13679" s="6"/>
    </row>
    <row r="13680" spans="43:43" x14ac:dyDescent="0.25">
      <c r="AQ13680" s="6"/>
    </row>
    <row r="13681" spans="43:43" x14ac:dyDescent="0.25">
      <c r="AQ13681" s="6"/>
    </row>
    <row r="13682" spans="43:43" x14ac:dyDescent="0.25">
      <c r="AQ13682" s="6"/>
    </row>
    <row r="13683" spans="43:43" x14ac:dyDescent="0.25">
      <c r="AQ13683" s="6"/>
    </row>
    <row r="13684" spans="43:43" x14ac:dyDescent="0.25">
      <c r="AQ13684" s="6"/>
    </row>
    <row r="13685" spans="43:43" x14ac:dyDescent="0.25">
      <c r="AQ13685" s="6"/>
    </row>
    <row r="13686" spans="43:43" x14ac:dyDescent="0.25">
      <c r="AQ13686" s="6"/>
    </row>
    <row r="13687" spans="43:43" x14ac:dyDescent="0.25">
      <c r="AQ13687" s="6"/>
    </row>
    <row r="13688" spans="43:43" x14ac:dyDescent="0.25">
      <c r="AQ13688" s="6"/>
    </row>
    <row r="13689" spans="43:43" x14ac:dyDescent="0.25">
      <c r="AQ13689" s="6"/>
    </row>
    <row r="13690" spans="43:43" x14ac:dyDescent="0.25">
      <c r="AQ13690" s="6"/>
    </row>
    <row r="13691" spans="43:43" x14ac:dyDescent="0.25">
      <c r="AQ13691" s="6"/>
    </row>
    <row r="13692" spans="43:43" x14ac:dyDescent="0.25">
      <c r="AQ13692" s="6"/>
    </row>
    <row r="13693" spans="43:43" x14ac:dyDescent="0.25">
      <c r="AQ13693" s="6"/>
    </row>
    <row r="13694" spans="43:43" x14ac:dyDescent="0.25">
      <c r="AQ13694" s="6"/>
    </row>
    <row r="13695" spans="43:43" x14ac:dyDescent="0.25">
      <c r="AQ13695" s="6"/>
    </row>
    <row r="13696" spans="43:43" x14ac:dyDescent="0.25">
      <c r="AQ13696" s="6"/>
    </row>
    <row r="13697" spans="43:43" x14ac:dyDescent="0.25">
      <c r="AQ13697" s="6"/>
    </row>
    <row r="13698" spans="43:43" x14ac:dyDescent="0.25">
      <c r="AQ13698" s="6"/>
    </row>
    <row r="13699" spans="43:43" x14ac:dyDescent="0.25">
      <c r="AQ13699" s="6"/>
    </row>
    <row r="13700" spans="43:43" x14ac:dyDescent="0.25">
      <c r="AQ13700" s="6"/>
    </row>
    <row r="13701" spans="43:43" x14ac:dyDescent="0.25">
      <c r="AQ13701" s="6"/>
    </row>
    <row r="13702" spans="43:43" x14ac:dyDescent="0.25">
      <c r="AQ13702" s="6"/>
    </row>
    <row r="13703" spans="43:43" x14ac:dyDescent="0.25">
      <c r="AQ13703" s="6"/>
    </row>
    <row r="13704" spans="43:43" x14ac:dyDescent="0.25">
      <c r="AQ13704" s="6"/>
    </row>
    <row r="13705" spans="43:43" x14ac:dyDescent="0.25">
      <c r="AQ13705" s="6"/>
    </row>
    <row r="13706" spans="43:43" x14ac:dyDescent="0.25">
      <c r="AQ13706" s="6"/>
    </row>
    <row r="13707" spans="43:43" x14ac:dyDescent="0.25">
      <c r="AQ13707" s="6"/>
    </row>
    <row r="13708" spans="43:43" x14ac:dyDescent="0.25">
      <c r="AQ13708" s="6"/>
    </row>
    <row r="13709" spans="43:43" x14ac:dyDescent="0.25">
      <c r="AQ13709" s="6"/>
    </row>
    <row r="13710" spans="43:43" x14ac:dyDescent="0.25">
      <c r="AQ13710" s="6"/>
    </row>
    <row r="13711" spans="43:43" x14ac:dyDescent="0.25">
      <c r="AQ13711" s="6"/>
    </row>
    <row r="13712" spans="43:43" x14ac:dyDescent="0.25">
      <c r="AQ13712" s="6"/>
    </row>
    <row r="13713" spans="43:43" x14ac:dyDescent="0.25">
      <c r="AQ13713" s="6"/>
    </row>
    <row r="13714" spans="43:43" x14ac:dyDescent="0.25">
      <c r="AQ13714" s="6"/>
    </row>
    <row r="13715" spans="43:43" x14ac:dyDescent="0.25">
      <c r="AQ13715" s="6"/>
    </row>
    <row r="13716" spans="43:43" x14ac:dyDescent="0.25">
      <c r="AQ13716" s="6"/>
    </row>
    <row r="13717" spans="43:43" x14ac:dyDescent="0.25">
      <c r="AQ13717" s="6"/>
    </row>
    <row r="13718" spans="43:43" x14ac:dyDescent="0.25">
      <c r="AQ13718" s="6"/>
    </row>
    <row r="13719" spans="43:43" x14ac:dyDescent="0.25">
      <c r="AQ13719" s="6"/>
    </row>
    <row r="13720" spans="43:43" x14ac:dyDescent="0.25">
      <c r="AQ13720" s="6"/>
    </row>
    <row r="13721" spans="43:43" x14ac:dyDescent="0.25">
      <c r="AQ13721" s="6"/>
    </row>
    <row r="13722" spans="43:43" x14ac:dyDescent="0.25">
      <c r="AQ13722" s="6"/>
    </row>
    <row r="13723" spans="43:43" x14ac:dyDescent="0.25">
      <c r="AQ13723" s="6"/>
    </row>
    <row r="13724" spans="43:43" x14ac:dyDescent="0.25">
      <c r="AQ13724" s="6"/>
    </row>
    <row r="13725" spans="43:43" x14ac:dyDescent="0.25">
      <c r="AQ13725" s="6"/>
    </row>
    <row r="13726" spans="43:43" x14ac:dyDescent="0.25">
      <c r="AQ13726" s="6"/>
    </row>
    <row r="13727" spans="43:43" x14ac:dyDescent="0.25">
      <c r="AQ13727" s="6"/>
    </row>
    <row r="13728" spans="43:43" x14ac:dyDescent="0.25">
      <c r="AQ13728" s="6"/>
    </row>
    <row r="13729" spans="43:43" x14ac:dyDescent="0.25">
      <c r="AQ13729" s="6"/>
    </row>
    <row r="13730" spans="43:43" x14ac:dyDescent="0.25">
      <c r="AQ13730" s="6"/>
    </row>
    <row r="13731" spans="43:43" x14ac:dyDescent="0.25">
      <c r="AQ13731" s="6"/>
    </row>
    <row r="13732" spans="43:43" x14ac:dyDescent="0.25">
      <c r="AQ13732" s="6"/>
    </row>
    <row r="13733" spans="43:43" x14ac:dyDescent="0.25">
      <c r="AQ13733" s="6"/>
    </row>
    <row r="13734" spans="43:43" x14ac:dyDescent="0.25">
      <c r="AQ13734" s="6"/>
    </row>
    <row r="13735" spans="43:43" x14ac:dyDescent="0.25">
      <c r="AQ13735" s="6"/>
    </row>
    <row r="13736" spans="43:43" x14ac:dyDescent="0.25">
      <c r="AQ13736" s="6"/>
    </row>
    <row r="13737" spans="43:43" x14ac:dyDescent="0.25">
      <c r="AQ13737" s="6"/>
    </row>
    <row r="13738" spans="43:43" x14ac:dyDescent="0.25">
      <c r="AQ13738" s="6"/>
    </row>
    <row r="13739" spans="43:43" x14ac:dyDescent="0.25">
      <c r="AQ13739" s="6"/>
    </row>
    <row r="13740" spans="43:43" x14ac:dyDescent="0.25">
      <c r="AQ13740" s="6"/>
    </row>
    <row r="13741" spans="43:43" x14ac:dyDescent="0.25">
      <c r="AQ13741" s="6"/>
    </row>
    <row r="13742" spans="43:43" x14ac:dyDescent="0.25">
      <c r="AQ13742" s="6"/>
    </row>
    <row r="13743" spans="43:43" x14ac:dyDescent="0.25">
      <c r="AQ13743" s="6"/>
    </row>
    <row r="13744" spans="43:43" x14ac:dyDescent="0.25">
      <c r="AQ13744" s="6"/>
    </row>
    <row r="13745" spans="43:43" x14ac:dyDescent="0.25">
      <c r="AQ13745" s="6"/>
    </row>
    <row r="13746" spans="43:43" x14ac:dyDescent="0.25">
      <c r="AQ13746" s="6"/>
    </row>
    <row r="13747" spans="43:43" x14ac:dyDescent="0.25">
      <c r="AQ13747" s="6"/>
    </row>
    <row r="13748" spans="43:43" x14ac:dyDescent="0.25">
      <c r="AQ13748" s="6"/>
    </row>
    <row r="13749" spans="43:43" x14ac:dyDescent="0.25">
      <c r="AQ13749" s="6"/>
    </row>
    <row r="13750" spans="43:43" x14ac:dyDescent="0.25">
      <c r="AQ13750" s="6"/>
    </row>
    <row r="13751" spans="43:43" x14ac:dyDescent="0.25">
      <c r="AQ13751" s="6"/>
    </row>
    <row r="13752" spans="43:43" x14ac:dyDescent="0.25">
      <c r="AQ13752" s="6"/>
    </row>
    <row r="13753" spans="43:43" x14ac:dyDescent="0.25">
      <c r="AQ13753" s="6"/>
    </row>
    <row r="13754" spans="43:43" x14ac:dyDescent="0.25">
      <c r="AQ13754" s="6"/>
    </row>
    <row r="13755" spans="43:43" x14ac:dyDescent="0.25">
      <c r="AQ13755" s="6"/>
    </row>
    <row r="13756" spans="43:43" x14ac:dyDescent="0.25">
      <c r="AQ13756" s="6"/>
    </row>
    <row r="13757" spans="43:43" x14ac:dyDescent="0.25">
      <c r="AQ13757" s="6"/>
    </row>
    <row r="13758" spans="43:43" x14ac:dyDescent="0.25">
      <c r="AQ13758" s="6"/>
    </row>
    <row r="13759" spans="43:43" x14ac:dyDescent="0.25">
      <c r="AQ13759" s="6"/>
    </row>
    <row r="13760" spans="43:43" x14ac:dyDescent="0.25">
      <c r="AQ13760" s="6"/>
    </row>
    <row r="13761" spans="43:43" x14ac:dyDescent="0.25">
      <c r="AQ13761" s="6"/>
    </row>
    <row r="13762" spans="43:43" x14ac:dyDescent="0.25">
      <c r="AQ13762" s="6"/>
    </row>
    <row r="13763" spans="43:43" x14ac:dyDescent="0.25">
      <c r="AQ13763" s="6"/>
    </row>
    <row r="13764" spans="43:43" x14ac:dyDescent="0.25">
      <c r="AQ13764" s="6"/>
    </row>
    <row r="13765" spans="43:43" x14ac:dyDescent="0.25">
      <c r="AQ13765" s="6"/>
    </row>
    <row r="13766" spans="43:43" x14ac:dyDescent="0.25">
      <c r="AQ13766" s="6"/>
    </row>
    <row r="13767" spans="43:43" x14ac:dyDescent="0.25">
      <c r="AQ13767" s="6"/>
    </row>
    <row r="13768" spans="43:43" x14ac:dyDescent="0.25">
      <c r="AQ13768" s="6"/>
    </row>
    <row r="13769" spans="43:43" x14ac:dyDescent="0.25">
      <c r="AQ13769" s="6"/>
    </row>
    <row r="13770" spans="43:43" x14ac:dyDescent="0.25">
      <c r="AQ13770" s="6"/>
    </row>
    <row r="13771" spans="43:43" x14ac:dyDescent="0.25">
      <c r="AQ13771" s="6"/>
    </row>
    <row r="13772" spans="43:43" x14ac:dyDescent="0.25">
      <c r="AQ13772" s="6"/>
    </row>
    <row r="13773" spans="43:43" x14ac:dyDescent="0.25">
      <c r="AQ13773" s="6"/>
    </row>
    <row r="13774" spans="43:43" x14ac:dyDescent="0.25">
      <c r="AQ13774" s="6"/>
    </row>
    <row r="13775" spans="43:43" x14ac:dyDescent="0.25">
      <c r="AQ13775" s="6"/>
    </row>
    <row r="13776" spans="43:43" x14ac:dyDescent="0.25">
      <c r="AQ13776" s="6"/>
    </row>
    <row r="13777" spans="43:43" x14ac:dyDescent="0.25">
      <c r="AQ13777" s="6"/>
    </row>
    <row r="13778" spans="43:43" x14ac:dyDescent="0.25">
      <c r="AQ13778" s="6"/>
    </row>
    <row r="13779" spans="43:43" x14ac:dyDescent="0.25">
      <c r="AQ13779" s="6"/>
    </row>
    <row r="13780" spans="43:43" x14ac:dyDescent="0.25">
      <c r="AQ13780" s="6"/>
    </row>
    <row r="13781" spans="43:43" x14ac:dyDescent="0.25">
      <c r="AQ13781" s="6"/>
    </row>
    <row r="13782" spans="43:43" x14ac:dyDescent="0.25">
      <c r="AQ13782" s="6"/>
    </row>
    <row r="13783" spans="43:43" x14ac:dyDescent="0.25">
      <c r="AQ13783" s="6"/>
    </row>
    <row r="13784" spans="43:43" x14ac:dyDescent="0.25">
      <c r="AQ13784" s="6"/>
    </row>
    <row r="13785" spans="43:43" x14ac:dyDescent="0.25">
      <c r="AQ13785" s="6"/>
    </row>
    <row r="13786" spans="43:43" x14ac:dyDescent="0.25">
      <c r="AQ13786" s="6"/>
    </row>
    <row r="13787" spans="43:43" x14ac:dyDescent="0.25">
      <c r="AQ13787" s="6"/>
    </row>
    <row r="13788" spans="43:43" x14ac:dyDescent="0.25">
      <c r="AQ13788" s="6"/>
    </row>
    <row r="13789" spans="43:43" x14ac:dyDescent="0.25">
      <c r="AQ13789" s="6"/>
    </row>
    <row r="13790" spans="43:43" x14ac:dyDescent="0.25">
      <c r="AQ13790" s="6"/>
    </row>
    <row r="13791" spans="43:43" x14ac:dyDescent="0.25">
      <c r="AQ13791" s="6"/>
    </row>
    <row r="13792" spans="43:43" x14ac:dyDescent="0.25">
      <c r="AQ13792" s="6"/>
    </row>
    <row r="13793" spans="43:43" x14ac:dyDescent="0.25">
      <c r="AQ13793" s="6"/>
    </row>
    <row r="13794" spans="43:43" x14ac:dyDescent="0.25">
      <c r="AQ13794" s="6"/>
    </row>
    <row r="13795" spans="43:43" x14ac:dyDescent="0.25">
      <c r="AQ13795" s="6"/>
    </row>
    <row r="13796" spans="43:43" x14ac:dyDescent="0.25">
      <c r="AQ13796" s="6"/>
    </row>
    <row r="13797" spans="43:43" x14ac:dyDescent="0.25">
      <c r="AQ13797" s="6"/>
    </row>
    <row r="13798" spans="43:43" x14ac:dyDescent="0.25">
      <c r="AQ13798" s="6"/>
    </row>
    <row r="13799" spans="43:43" x14ac:dyDescent="0.25">
      <c r="AQ13799" s="6"/>
    </row>
    <row r="13800" spans="43:43" x14ac:dyDescent="0.25">
      <c r="AQ13800" s="6"/>
    </row>
    <row r="13801" spans="43:43" x14ac:dyDescent="0.25">
      <c r="AQ13801" s="6"/>
    </row>
    <row r="13802" spans="43:43" x14ac:dyDescent="0.25">
      <c r="AQ13802" s="6"/>
    </row>
    <row r="13803" spans="43:43" x14ac:dyDescent="0.25">
      <c r="AQ13803" s="6"/>
    </row>
    <row r="13804" spans="43:43" x14ac:dyDescent="0.25">
      <c r="AQ13804" s="6"/>
    </row>
    <row r="13805" spans="43:43" x14ac:dyDescent="0.25">
      <c r="AQ13805" s="6"/>
    </row>
    <row r="13806" spans="43:43" x14ac:dyDescent="0.25">
      <c r="AQ13806" s="6"/>
    </row>
    <row r="13807" spans="43:43" x14ac:dyDescent="0.25">
      <c r="AQ13807" s="6"/>
    </row>
    <row r="13808" spans="43:43" x14ac:dyDescent="0.25">
      <c r="AQ13808" s="6"/>
    </row>
    <row r="13809" spans="43:43" x14ac:dyDescent="0.25">
      <c r="AQ13809" s="6"/>
    </row>
    <row r="13810" spans="43:43" x14ac:dyDescent="0.25">
      <c r="AQ13810" s="6"/>
    </row>
    <row r="13811" spans="43:43" x14ac:dyDescent="0.25">
      <c r="AQ13811" s="6"/>
    </row>
    <row r="13812" spans="43:43" x14ac:dyDescent="0.25">
      <c r="AQ13812" s="6"/>
    </row>
    <row r="13813" spans="43:43" x14ac:dyDescent="0.25">
      <c r="AQ13813" s="6"/>
    </row>
    <row r="13814" spans="43:43" x14ac:dyDescent="0.25">
      <c r="AQ13814" s="6"/>
    </row>
    <row r="13815" spans="43:43" x14ac:dyDescent="0.25">
      <c r="AQ13815" s="6"/>
    </row>
    <row r="13816" spans="43:43" x14ac:dyDescent="0.25">
      <c r="AQ13816" s="6"/>
    </row>
    <row r="13817" spans="43:43" x14ac:dyDescent="0.25">
      <c r="AQ13817" s="6"/>
    </row>
    <row r="13818" spans="43:43" x14ac:dyDescent="0.25">
      <c r="AQ13818" s="6"/>
    </row>
    <row r="13819" spans="43:43" x14ac:dyDescent="0.25">
      <c r="AQ13819" s="6"/>
    </row>
    <row r="13820" spans="43:43" x14ac:dyDescent="0.25">
      <c r="AQ13820" s="6"/>
    </row>
    <row r="13821" spans="43:43" x14ac:dyDescent="0.25">
      <c r="AQ13821" s="6"/>
    </row>
    <row r="13822" spans="43:43" x14ac:dyDescent="0.25">
      <c r="AQ13822" s="6"/>
    </row>
    <row r="13823" spans="43:43" x14ac:dyDescent="0.25">
      <c r="AQ13823" s="6"/>
    </row>
    <row r="13824" spans="43:43" x14ac:dyDescent="0.25">
      <c r="AQ13824" s="6"/>
    </row>
    <row r="13825" spans="43:43" x14ac:dyDescent="0.25">
      <c r="AQ13825" s="6"/>
    </row>
    <row r="13826" spans="43:43" x14ac:dyDescent="0.25">
      <c r="AQ13826" s="6"/>
    </row>
    <row r="13827" spans="43:43" x14ac:dyDescent="0.25">
      <c r="AQ13827" s="6"/>
    </row>
    <row r="13828" spans="43:43" x14ac:dyDescent="0.25">
      <c r="AQ13828" s="6"/>
    </row>
    <row r="13829" spans="43:43" x14ac:dyDescent="0.25">
      <c r="AQ13829" s="6"/>
    </row>
    <row r="13830" spans="43:43" x14ac:dyDescent="0.25">
      <c r="AQ13830" s="6"/>
    </row>
    <row r="13831" spans="43:43" x14ac:dyDescent="0.25">
      <c r="AQ13831" s="6"/>
    </row>
    <row r="13832" spans="43:43" x14ac:dyDescent="0.25">
      <c r="AQ13832" s="6"/>
    </row>
    <row r="13833" spans="43:43" x14ac:dyDescent="0.25">
      <c r="AQ13833" s="6"/>
    </row>
    <row r="13834" spans="43:43" x14ac:dyDescent="0.25">
      <c r="AQ13834" s="6"/>
    </row>
    <row r="13835" spans="43:43" x14ac:dyDescent="0.25">
      <c r="AQ13835" s="6"/>
    </row>
    <row r="13836" spans="43:43" x14ac:dyDescent="0.25">
      <c r="AQ13836" s="6"/>
    </row>
    <row r="13837" spans="43:43" x14ac:dyDescent="0.25">
      <c r="AQ13837" s="6"/>
    </row>
    <row r="13838" spans="43:43" x14ac:dyDescent="0.25">
      <c r="AQ13838" s="6"/>
    </row>
    <row r="13839" spans="43:43" x14ac:dyDescent="0.25">
      <c r="AQ13839" s="6"/>
    </row>
    <row r="13840" spans="43:43" x14ac:dyDescent="0.25">
      <c r="AQ13840" s="6"/>
    </row>
    <row r="13841" spans="43:43" x14ac:dyDescent="0.25">
      <c r="AQ13841" s="6"/>
    </row>
    <row r="13842" spans="43:43" x14ac:dyDescent="0.25">
      <c r="AQ13842" s="6"/>
    </row>
    <row r="13843" spans="43:43" x14ac:dyDescent="0.25">
      <c r="AQ13843" s="6"/>
    </row>
    <row r="13844" spans="43:43" x14ac:dyDescent="0.25">
      <c r="AQ13844" s="6"/>
    </row>
    <row r="13845" spans="43:43" x14ac:dyDescent="0.25">
      <c r="AQ13845" s="6"/>
    </row>
    <row r="13846" spans="43:43" x14ac:dyDescent="0.25">
      <c r="AQ13846" s="6"/>
    </row>
    <row r="13847" spans="43:43" x14ac:dyDescent="0.25">
      <c r="AQ13847" s="6"/>
    </row>
    <row r="13848" spans="43:43" x14ac:dyDescent="0.25">
      <c r="AQ13848" s="6"/>
    </row>
    <row r="13849" spans="43:43" x14ac:dyDescent="0.25">
      <c r="AQ13849" s="6"/>
    </row>
    <row r="13850" spans="43:43" x14ac:dyDescent="0.25">
      <c r="AQ13850" s="6"/>
    </row>
    <row r="13851" spans="43:43" x14ac:dyDescent="0.25">
      <c r="AQ13851" s="6"/>
    </row>
    <row r="13852" spans="43:43" x14ac:dyDescent="0.25">
      <c r="AQ13852" s="6"/>
    </row>
    <row r="13853" spans="43:43" x14ac:dyDescent="0.25">
      <c r="AQ13853" s="6"/>
    </row>
    <row r="13854" spans="43:43" x14ac:dyDescent="0.25">
      <c r="AQ13854" s="6"/>
    </row>
    <row r="13855" spans="43:43" x14ac:dyDescent="0.25">
      <c r="AQ13855" s="6"/>
    </row>
    <row r="13856" spans="43:43" x14ac:dyDescent="0.25">
      <c r="AQ13856" s="6"/>
    </row>
    <row r="13857" spans="43:43" x14ac:dyDescent="0.25">
      <c r="AQ13857" s="6"/>
    </row>
    <row r="13858" spans="43:43" x14ac:dyDescent="0.25">
      <c r="AQ13858" s="6"/>
    </row>
    <row r="13859" spans="43:43" x14ac:dyDescent="0.25">
      <c r="AQ13859" s="6"/>
    </row>
    <row r="13860" spans="43:43" x14ac:dyDescent="0.25">
      <c r="AQ13860" s="6"/>
    </row>
    <row r="13861" spans="43:43" x14ac:dyDescent="0.25">
      <c r="AQ13861" s="6"/>
    </row>
    <row r="13862" spans="43:43" x14ac:dyDescent="0.25">
      <c r="AQ13862" s="6"/>
    </row>
    <row r="13863" spans="43:43" x14ac:dyDescent="0.25">
      <c r="AQ13863" s="6"/>
    </row>
    <row r="13864" spans="43:43" x14ac:dyDescent="0.25">
      <c r="AQ13864" s="6"/>
    </row>
    <row r="13865" spans="43:43" x14ac:dyDescent="0.25">
      <c r="AQ13865" s="6"/>
    </row>
    <row r="13866" spans="43:43" x14ac:dyDescent="0.25">
      <c r="AQ13866" s="6"/>
    </row>
    <row r="13867" spans="43:43" x14ac:dyDescent="0.25">
      <c r="AQ13867" s="6"/>
    </row>
    <row r="13868" spans="43:43" x14ac:dyDescent="0.25">
      <c r="AQ13868" s="6"/>
    </row>
    <row r="13869" spans="43:43" x14ac:dyDescent="0.25">
      <c r="AQ13869" s="6"/>
    </row>
    <row r="13870" spans="43:43" x14ac:dyDescent="0.25">
      <c r="AQ13870" s="6"/>
    </row>
    <row r="13871" spans="43:43" x14ac:dyDescent="0.25">
      <c r="AQ13871" s="6"/>
    </row>
    <row r="13872" spans="43:43" x14ac:dyDescent="0.25">
      <c r="AQ13872" s="6"/>
    </row>
    <row r="13873" spans="43:43" x14ac:dyDescent="0.25">
      <c r="AQ13873" s="6"/>
    </row>
    <row r="13874" spans="43:43" x14ac:dyDescent="0.25">
      <c r="AQ13874" s="6"/>
    </row>
    <row r="13875" spans="43:43" x14ac:dyDescent="0.25">
      <c r="AQ13875" s="6"/>
    </row>
    <row r="13876" spans="43:43" x14ac:dyDescent="0.25">
      <c r="AQ13876" s="6"/>
    </row>
    <row r="13877" spans="43:43" x14ac:dyDescent="0.25">
      <c r="AQ13877" s="6"/>
    </row>
    <row r="13878" spans="43:43" x14ac:dyDescent="0.25">
      <c r="AQ13878" s="6"/>
    </row>
    <row r="13879" spans="43:43" x14ac:dyDescent="0.25">
      <c r="AQ13879" s="6"/>
    </row>
    <row r="13880" spans="43:43" x14ac:dyDescent="0.25">
      <c r="AQ13880" s="6"/>
    </row>
    <row r="13881" spans="43:43" x14ac:dyDescent="0.25">
      <c r="AQ13881" s="6"/>
    </row>
    <row r="13882" spans="43:43" x14ac:dyDescent="0.25">
      <c r="AQ13882" s="6"/>
    </row>
    <row r="13883" spans="43:43" x14ac:dyDescent="0.25">
      <c r="AQ13883" s="6"/>
    </row>
    <row r="13884" spans="43:43" x14ac:dyDescent="0.25">
      <c r="AQ13884" s="6"/>
    </row>
    <row r="13885" spans="43:43" x14ac:dyDescent="0.25">
      <c r="AQ13885" s="6"/>
    </row>
    <row r="13886" spans="43:43" x14ac:dyDescent="0.25">
      <c r="AQ13886" s="6"/>
    </row>
    <row r="13887" spans="43:43" x14ac:dyDescent="0.25">
      <c r="AQ13887" s="6"/>
    </row>
    <row r="13888" spans="43:43" x14ac:dyDescent="0.25">
      <c r="AQ13888" s="6"/>
    </row>
    <row r="13889" spans="43:43" x14ac:dyDescent="0.25">
      <c r="AQ13889" s="6"/>
    </row>
    <row r="13890" spans="43:43" x14ac:dyDescent="0.25">
      <c r="AQ13890" s="6"/>
    </row>
    <row r="13891" spans="43:43" x14ac:dyDescent="0.25">
      <c r="AQ13891" s="6"/>
    </row>
    <row r="13892" spans="43:43" x14ac:dyDescent="0.25">
      <c r="AQ13892" s="6"/>
    </row>
    <row r="13893" spans="43:43" x14ac:dyDescent="0.25">
      <c r="AQ13893" s="6"/>
    </row>
    <row r="13894" spans="43:43" x14ac:dyDescent="0.25">
      <c r="AQ13894" s="6"/>
    </row>
    <row r="13895" spans="43:43" x14ac:dyDescent="0.25">
      <c r="AQ13895" s="6"/>
    </row>
    <row r="13896" spans="43:43" x14ac:dyDescent="0.25">
      <c r="AQ13896" s="6"/>
    </row>
    <row r="13897" spans="43:43" x14ac:dyDescent="0.25">
      <c r="AQ13897" s="6"/>
    </row>
    <row r="13898" spans="43:43" x14ac:dyDescent="0.25">
      <c r="AQ13898" s="6"/>
    </row>
    <row r="13899" spans="43:43" x14ac:dyDescent="0.25">
      <c r="AQ13899" s="6"/>
    </row>
    <row r="13900" spans="43:43" x14ac:dyDescent="0.25">
      <c r="AQ13900" s="6"/>
    </row>
    <row r="13901" spans="43:43" x14ac:dyDescent="0.25">
      <c r="AQ13901" s="6"/>
    </row>
    <row r="13902" spans="43:43" x14ac:dyDescent="0.25">
      <c r="AQ13902" s="6"/>
    </row>
    <row r="13903" spans="43:43" x14ac:dyDescent="0.25">
      <c r="AQ13903" s="6"/>
    </row>
    <row r="13904" spans="43:43" x14ac:dyDescent="0.25">
      <c r="AQ13904" s="6"/>
    </row>
    <row r="13905" spans="43:43" x14ac:dyDescent="0.25">
      <c r="AQ13905" s="6"/>
    </row>
    <row r="13906" spans="43:43" x14ac:dyDescent="0.25">
      <c r="AQ13906" s="6"/>
    </row>
    <row r="13907" spans="43:43" x14ac:dyDescent="0.25">
      <c r="AQ13907" s="6"/>
    </row>
    <row r="13908" spans="43:43" x14ac:dyDescent="0.25">
      <c r="AQ13908" s="6"/>
    </row>
    <row r="13909" spans="43:43" x14ac:dyDescent="0.25">
      <c r="AQ13909" s="6"/>
    </row>
    <row r="13910" spans="43:43" x14ac:dyDescent="0.25">
      <c r="AQ13910" s="6"/>
    </row>
    <row r="13911" spans="43:43" x14ac:dyDescent="0.25">
      <c r="AQ13911" s="6"/>
    </row>
    <row r="13912" spans="43:43" x14ac:dyDescent="0.25">
      <c r="AQ13912" s="6"/>
    </row>
    <row r="13913" spans="43:43" x14ac:dyDescent="0.25">
      <c r="AQ13913" s="6"/>
    </row>
    <row r="13914" spans="43:43" x14ac:dyDescent="0.25">
      <c r="AQ13914" s="6"/>
    </row>
    <row r="13915" spans="43:43" x14ac:dyDescent="0.25">
      <c r="AQ13915" s="6"/>
    </row>
    <row r="13916" spans="43:43" x14ac:dyDescent="0.25">
      <c r="AQ13916" s="6"/>
    </row>
    <row r="13917" spans="43:43" x14ac:dyDescent="0.25">
      <c r="AQ13917" s="6"/>
    </row>
    <row r="13918" spans="43:43" x14ac:dyDescent="0.25">
      <c r="AQ13918" s="6"/>
    </row>
    <row r="13919" spans="43:43" x14ac:dyDescent="0.25">
      <c r="AQ13919" s="6"/>
    </row>
    <row r="13920" spans="43:43" x14ac:dyDescent="0.25">
      <c r="AQ13920" s="6"/>
    </row>
    <row r="13921" spans="43:43" x14ac:dyDescent="0.25">
      <c r="AQ13921" s="6"/>
    </row>
    <row r="13922" spans="43:43" x14ac:dyDescent="0.25">
      <c r="AQ13922" s="6"/>
    </row>
    <row r="13923" spans="43:43" x14ac:dyDescent="0.25">
      <c r="AQ13923" s="6"/>
    </row>
    <row r="13924" spans="43:43" x14ac:dyDescent="0.25">
      <c r="AQ13924" s="6"/>
    </row>
    <row r="13925" spans="43:43" x14ac:dyDescent="0.25">
      <c r="AQ13925" s="6"/>
    </row>
    <row r="13926" spans="43:43" x14ac:dyDescent="0.25">
      <c r="AQ13926" s="6"/>
    </row>
    <row r="13927" spans="43:43" x14ac:dyDescent="0.25">
      <c r="AQ13927" s="6"/>
    </row>
    <row r="13928" spans="43:43" x14ac:dyDescent="0.25">
      <c r="AQ13928" s="6"/>
    </row>
    <row r="13929" spans="43:43" x14ac:dyDescent="0.25">
      <c r="AQ13929" s="6"/>
    </row>
    <row r="13930" spans="43:43" x14ac:dyDescent="0.25">
      <c r="AQ13930" s="6"/>
    </row>
    <row r="13931" spans="43:43" x14ac:dyDescent="0.25">
      <c r="AQ13931" s="6"/>
    </row>
    <row r="13932" spans="43:43" x14ac:dyDescent="0.25">
      <c r="AQ13932" s="6"/>
    </row>
    <row r="13933" spans="43:43" x14ac:dyDescent="0.25">
      <c r="AQ13933" s="6"/>
    </row>
    <row r="13934" spans="43:43" x14ac:dyDescent="0.25">
      <c r="AQ13934" s="6"/>
    </row>
    <row r="13935" spans="43:43" x14ac:dyDescent="0.25">
      <c r="AQ13935" s="6"/>
    </row>
    <row r="13936" spans="43:43" x14ac:dyDescent="0.25">
      <c r="AQ13936" s="6"/>
    </row>
    <row r="13937" spans="43:43" x14ac:dyDescent="0.25">
      <c r="AQ13937" s="6"/>
    </row>
    <row r="13938" spans="43:43" x14ac:dyDescent="0.25">
      <c r="AQ13938" s="6"/>
    </row>
    <row r="13939" spans="43:43" x14ac:dyDescent="0.25">
      <c r="AQ13939" s="6"/>
    </row>
    <row r="13940" spans="43:43" x14ac:dyDescent="0.25">
      <c r="AQ13940" s="6"/>
    </row>
    <row r="13941" spans="43:43" x14ac:dyDescent="0.25">
      <c r="AQ13941" s="6"/>
    </row>
    <row r="13942" spans="43:43" x14ac:dyDescent="0.25">
      <c r="AQ13942" s="6"/>
    </row>
    <row r="13943" spans="43:43" x14ac:dyDescent="0.25">
      <c r="AQ13943" s="6"/>
    </row>
    <row r="13944" spans="43:43" x14ac:dyDescent="0.25">
      <c r="AQ13944" s="6"/>
    </row>
    <row r="13945" spans="43:43" x14ac:dyDescent="0.25">
      <c r="AQ13945" s="6"/>
    </row>
    <row r="13946" spans="43:43" x14ac:dyDescent="0.25">
      <c r="AQ13946" s="6"/>
    </row>
    <row r="13947" spans="43:43" x14ac:dyDescent="0.25">
      <c r="AQ13947" s="6"/>
    </row>
    <row r="13948" spans="43:43" x14ac:dyDescent="0.25">
      <c r="AQ13948" s="6"/>
    </row>
    <row r="13949" spans="43:43" x14ac:dyDescent="0.25">
      <c r="AQ13949" s="6"/>
    </row>
    <row r="13950" spans="43:43" x14ac:dyDescent="0.25">
      <c r="AQ13950" s="6"/>
    </row>
    <row r="13951" spans="43:43" x14ac:dyDescent="0.25">
      <c r="AQ13951" s="6"/>
    </row>
    <row r="13952" spans="43:43" x14ac:dyDescent="0.25">
      <c r="AQ13952" s="6"/>
    </row>
    <row r="13953" spans="43:43" x14ac:dyDescent="0.25">
      <c r="AQ13953" s="6"/>
    </row>
    <row r="13954" spans="43:43" x14ac:dyDescent="0.25">
      <c r="AQ13954" s="6"/>
    </row>
    <row r="13955" spans="43:43" x14ac:dyDescent="0.25">
      <c r="AQ13955" s="6"/>
    </row>
    <row r="13956" spans="43:43" x14ac:dyDescent="0.25">
      <c r="AQ13956" s="6"/>
    </row>
    <row r="13957" spans="43:43" x14ac:dyDescent="0.25">
      <c r="AQ13957" s="6"/>
    </row>
    <row r="13958" spans="43:43" x14ac:dyDescent="0.25">
      <c r="AQ13958" s="6"/>
    </row>
    <row r="13959" spans="43:43" x14ac:dyDescent="0.25">
      <c r="AQ13959" s="6"/>
    </row>
    <row r="13960" spans="43:43" x14ac:dyDescent="0.25">
      <c r="AQ13960" s="6"/>
    </row>
    <row r="13961" spans="43:43" x14ac:dyDescent="0.25">
      <c r="AQ13961" s="6"/>
    </row>
    <row r="13962" spans="43:43" x14ac:dyDescent="0.25">
      <c r="AQ13962" s="6"/>
    </row>
    <row r="13963" spans="43:43" x14ac:dyDescent="0.25">
      <c r="AQ13963" s="6"/>
    </row>
    <row r="13964" spans="43:43" x14ac:dyDescent="0.25">
      <c r="AQ13964" s="6"/>
    </row>
    <row r="13965" spans="43:43" x14ac:dyDescent="0.25">
      <c r="AQ13965" s="6"/>
    </row>
    <row r="13966" spans="43:43" x14ac:dyDescent="0.25">
      <c r="AQ13966" s="6"/>
    </row>
    <row r="13967" spans="43:43" x14ac:dyDescent="0.25">
      <c r="AQ13967" s="6"/>
    </row>
    <row r="13968" spans="43:43" x14ac:dyDescent="0.25">
      <c r="AQ13968" s="6"/>
    </row>
    <row r="13969" spans="43:43" x14ac:dyDescent="0.25">
      <c r="AQ13969" s="6"/>
    </row>
    <row r="13970" spans="43:43" x14ac:dyDescent="0.25">
      <c r="AQ13970" s="6"/>
    </row>
    <row r="13971" spans="43:43" x14ac:dyDescent="0.25">
      <c r="AQ13971" s="6"/>
    </row>
    <row r="13972" spans="43:43" x14ac:dyDescent="0.25">
      <c r="AQ13972" s="6"/>
    </row>
    <row r="13973" spans="43:43" x14ac:dyDescent="0.25">
      <c r="AQ13973" s="6"/>
    </row>
    <row r="13974" spans="43:43" x14ac:dyDescent="0.25">
      <c r="AQ13974" s="6"/>
    </row>
    <row r="13975" spans="43:43" x14ac:dyDescent="0.25">
      <c r="AQ13975" s="6"/>
    </row>
    <row r="13976" spans="43:43" x14ac:dyDescent="0.25">
      <c r="AQ13976" s="6"/>
    </row>
    <row r="13977" spans="43:43" x14ac:dyDescent="0.25">
      <c r="AQ13977" s="6"/>
    </row>
    <row r="13978" spans="43:43" x14ac:dyDescent="0.25">
      <c r="AQ13978" s="6"/>
    </row>
    <row r="13979" spans="43:43" x14ac:dyDescent="0.25">
      <c r="AQ13979" s="6"/>
    </row>
    <row r="13980" spans="43:43" x14ac:dyDescent="0.25">
      <c r="AQ13980" s="6"/>
    </row>
    <row r="13981" spans="43:43" x14ac:dyDescent="0.25">
      <c r="AQ13981" s="6"/>
    </row>
    <row r="13982" spans="43:43" x14ac:dyDescent="0.25">
      <c r="AQ13982" s="6"/>
    </row>
    <row r="13983" spans="43:43" x14ac:dyDescent="0.25">
      <c r="AQ13983" s="6"/>
    </row>
    <row r="13984" spans="43:43" x14ac:dyDescent="0.25">
      <c r="AQ13984" s="6"/>
    </row>
    <row r="13985" spans="43:43" x14ac:dyDescent="0.25">
      <c r="AQ13985" s="6"/>
    </row>
    <row r="13986" spans="43:43" x14ac:dyDescent="0.25">
      <c r="AQ13986" s="6"/>
    </row>
    <row r="13987" spans="43:43" x14ac:dyDescent="0.25">
      <c r="AQ13987" s="6"/>
    </row>
    <row r="13988" spans="43:43" x14ac:dyDescent="0.25">
      <c r="AQ13988" s="6"/>
    </row>
    <row r="13989" spans="43:43" x14ac:dyDescent="0.25">
      <c r="AQ13989" s="6"/>
    </row>
    <row r="13990" spans="43:43" x14ac:dyDescent="0.25">
      <c r="AQ13990" s="6"/>
    </row>
    <row r="13991" spans="43:43" x14ac:dyDescent="0.25">
      <c r="AQ13991" s="6"/>
    </row>
    <row r="13992" spans="43:43" x14ac:dyDescent="0.25">
      <c r="AQ13992" s="6"/>
    </row>
    <row r="13993" spans="43:43" x14ac:dyDescent="0.25">
      <c r="AQ13993" s="6"/>
    </row>
    <row r="13994" spans="43:43" x14ac:dyDescent="0.25">
      <c r="AQ13994" s="6"/>
    </row>
    <row r="13995" spans="43:43" x14ac:dyDescent="0.25">
      <c r="AQ13995" s="6"/>
    </row>
    <row r="13996" spans="43:43" x14ac:dyDescent="0.25">
      <c r="AQ13996" s="6"/>
    </row>
    <row r="13997" spans="43:43" x14ac:dyDescent="0.25">
      <c r="AQ13997" s="6"/>
    </row>
    <row r="13998" spans="43:43" x14ac:dyDescent="0.25">
      <c r="AQ13998" s="6"/>
    </row>
    <row r="13999" spans="43:43" x14ac:dyDescent="0.25">
      <c r="AQ13999" s="6"/>
    </row>
    <row r="14000" spans="43:43" x14ac:dyDescent="0.25">
      <c r="AQ14000" s="6"/>
    </row>
    <row r="14001" spans="43:43" x14ac:dyDescent="0.25">
      <c r="AQ14001" s="6"/>
    </row>
    <row r="14002" spans="43:43" x14ac:dyDescent="0.25">
      <c r="AQ14002" s="6"/>
    </row>
    <row r="14003" spans="43:43" x14ac:dyDescent="0.25">
      <c r="AQ14003" s="6"/>
    </row>
    <row r="14004" spans="43:43" x14ac:dyDescent="0.25">
      <c r="AQ14004" s="6"/>
    </row>
    <row r="14005" spans="43:43" x14ac:dyDescent="0.25">
      <c r="AQ14005" s="6"/>
    </row>
    <row r="14006" spans="43:43" x14ac:dyDescent="0.25">
      <c r="AQ14006" s="6"/>
    </row>
    <row r="14007" spans="43:43" x14ac:dyDescent="0.25">
      <c r="AQ14007" s="6"/>
    </row>
    <row r="14008" spans="43:43" x14ac:dyDescent="0.25">
      <c r="AQ14008" s="6"/>
    </row>
    <row r="14009" spans="43:43" x14ac:dyDescent="0.25">
      <c r="AQ14009" s="6"/>
    </row>
    <row r="14010" spans="43:43" x14ac:dyDescent="0.25">
      <c r="AQ14010" s="6"/>
    </row>
    <row r="14011" spans="43:43" x14ac:dyDescent="0.25">
      <c r="AQ14011" s="6"/>
    </row>
    <row r="14012" spans="43:43" x14ac:dyDescent="0.25">
      <c r="AQ14012" s="6"/>
    </row>
    <row r="14013" spans="43:43" x14ac:dyDescent="0.25">
      <c r="AQ14013" s="6"/>
    </row>
    <row r="14014" spans="43:43" x14ac:dyDescent="0.25">
      <c r="AQ14014" s="6"/>
    </row>
    <row r="14015" spans="43:43" x14ac:dyDescent="0.25">
      <c r="AQ14015" s="6"/>
    </row>
    <row r="14016" spans="43:43" x14ac:dyDescent="0.25">
      <c r="AQ14016" s="6"/>
    </row>
    <row r="14017" spans="43:43" x14ac:dyDescent="0.25">
      <c r="AQ14017" s="6"/>
    </row>
    <row r="14018" spans="43:43" x14ac:dyDescent="0.25">
      <c r="AQ14018" s="6"/>
    </row>
    <row r="14019" spans="43:43" x14ac:dyDescent="0.25">
      <c r="AQ14019" s="6"/>
    </row>
    <row r="14020" spans="43:43" x14ac:dyDescent="0.25">
      <c r="AQ14020" s="6"/>
    </row>
    <row r="14021" spans="43:43" x14ac:dyDescent="0.25">
      <c r="AQ14021" s="6"/>
    </row>
    <row r="14022" spans="43:43" x14ac:dyDescent="0.25">
      <c r="AQ14022" s="6"/>
    </row>
    <row r="14023" spans="43:43" x14ac:dyDescent="0.25">
      <c r="AQ14023" s="6"/>
    </row>
    <row r="14024" spans="43:43" x14ac:dyDescent="0.25">
      <c r="AQ14024" s="6"/>
    </row>
    <row r="14025" spans="43:43" x14ac:dyDescent="0.25">
      <c r="AQ14025" s="6"/>
    </row>
    <row r="14026" spans="43:43" x14ac:dyDescent="0.25">
      <c r="AQ14026" s="6"/>
    </row>
    <row r="14027" spans="43:43" x14ac:dyDescent="0.25">
      <c r="AQ14027" s="6"/>
    </row>
    <row r="14028" spans="43:43" x14ac:dyDescent="0.25">
      <c r="AQ14028" s="6"/>
    </row>
    <row r="14029" spans="43:43" x14ac:dyDescent="0.25">
      <c r="AQ14029" s="6"/>
    </row>
    <row r="14030" spans="43:43" x14ac:dyDescent="0.25">
      <c r="AQ14030" s="6"/>
    </row>
    <row r="14031" spans="43:43" x14ac:dyDescent="0.25">
      <c r="AQ14031" s="6"/>
    </row>
    <row r="14032" spans="43:43" x14ac:dyDescent="0.25">
      <c r="AQ14032" s="6"/>
    </row>
    <row r="14033" spans="43:43" x14ac:dyDescent="0.25">
      <c r="AQ14033" s="6"/>
    </row>
    <row r="14034" spans="43:43" x14ac:dyDescent="0.25">
      <c r="AQ14034" s="6"/>
    </row>
    <row r="14035" spans="43:43" x14ac:dyDescent="0.25">
      <c r="AQ14035" s="6"/>
    </row>
    <row r="14036" spans="43:43" x14ac:dyDescent="0.25">
      <c r="AQ14036" s="6"/>
    </row>
    <row r="14037" spans="43:43" x14ac:dyDescent="0.25">
      <c r="AQ14037" s="6"/>
    </row>
    <row r="14038" spans="43:43" x14ac:dyDescent="0.25">
      <c r="AQ14038" s="6"/>
    </row>
    <row r="14039" spans="43:43" x14ac:dyDescent="0.25">
      <c r="AQ14039" s="6"/>
    </row>
    <row r="14040" spans="43:43" x14ac:dyDescent="0.25">
      <c r="AQ14040" s="6"/>
    </row>
    <row r="14041" spans="43:43" x14ac:dyDescent="0.25">
      <c r="AQ14041" s="6"/>
    </row>
    <row r="14042" spans="43:43" x14ac:dyDescent="0.25">
      <c r="AQ14042" s="6"/>
    </row>
    <row r="14043" spans="43:43" x14ac:dyDescent="0.25">
      <c r="AQ14043" s="6"/>
    </row>
    <row r="14044" spans="43:43" x14ac:dyDescent="0.25">
      <c r="AQ14044" s="6"/>
    </row>
    <row r="14045" spans="43:43" x14ac:dyDescent="0.25">
      <c r="AQ14045" s="6"/>
    </row>
    <row r="14046" spans="43:43" x14ac:dyDescent="0.25">
      <c r="AQ14046" s="6"/>
    </row>
    <row r="14047" spans="43:43" x14ac:dyDescent="0.25">
      <c r="AQ14047" s="6"/>
    </row>
    <row r="14048" spans="43:43" x14ac:dyDescent="0.25">
      <c r="AQ14048" s="6"/>
    </row>
    <row r="14049" spans="43:43" x14ac:dyDescent="0.25">
      <c r="AQ14049" s="6"/>
    </row>
    <row r="14050" spans="43:43" x14ac:dyDescent="0.25">
      <c r="AQ14050" s="6"/>
    </row>
    <row r="14051" spans="43:43" x14ac:dyDescent="0.25">
      <c r="AQ14051" s="6"/>
    </row>
    <row r="14052" spans="43:43" x14ac:dyDescent="0.25">
      <c r="AQ14052" s="6"/>
    </row>
    <row r="14053" spans="43:43" x14ac:dyDescent="0.25">
      <c r="AQ14053" s="6"/>
    </row>
    <row r="14054" spans="43:43" x14ac:dyDescent="0.25">
      <c r="AQ14054" s="6"/>
    </row>
    <row r="14055" spans="43:43" x14ac:dyDescent="0.25">
      <c r="AQ14055" s="6"/>
    </row>
    <row r="14056" spans="43:43" x14ac:dyDescent="0.25">
      <c r="AQ14056" s="6"/>
    </row>
    <row r="14057" spans="43:43" x14ac:dyDescent="0.25">
      <c r="AQ14057" s="6"/>
    </row>
    <row r="14058" spans="43:43" x14ac:dyDescent="0.25">
      <c r="AQ14058" s="6"/>
    </row>
    <row r="14059" spans="43:43" x14ac:dyDescent="0.25">
      <c r="AQ14059" s="6"/>
    </row>
    <row r="14060" spans="43:43" x14ac:dyDescent="0.25">
      <c r="AQ14060" s="6"/>
    </row>
    <row r="14061" spans="43:43" x14ac:dyDescent="0.25">
      <c r="AQ14061" s="6"/>
    </row>
    <row r="14062" spans="43:43" x14ac:dyDescent="0.25">
      <c r="AQ14062" s="6"/>
    </row>
    <row r="14063" spans="43:43" x14ac:dyDescent="0.25">
      <c r="AQ14063" s="6"/>
    </row>
    <row r="14064" spans="43:43" x14ac:dyDescent="0.25">
      <c r="AQ14064" s="6"/>
    </row>
    <row r="14065" spans="43:43" x14ac:dyDescent="0.25">
      <c r="AQ14065" s="6"/>
    </row>
    <row r="14066" spans="43:43" x14ac:dyDescent="0.25">
      <c r="AQ14066" s="6"/>
    </row>
    <row r="14067" spans="43:43" x14ac:dyDescent="0.25">
      <c r="AQ14067" s="6"/>
    </row>
    <row r="14068" spans="43:43" x14ac:dyDescent="0.25">
      <c r="AQ14068" s="6"/>
    </row>
    <row r="14069" spans="43:43" x14ac:dyDescent="0.25">
      <c r="AQ14069" s="6"/>
    </row>
    <row r="14070" spans="43:43" x14ac:dyDescent="0.25">
      <c r="AQ14070" s="6"/>
    </row>
    <row r="14071" spans="43:43" x14ac:dyDescent="0.25">
      <c r="AQ14071" s="6"/>
    </row>
    <row r="14072" spans="43:43" x14ac:dyDescent="0.25">
      <c r="AQ14072" s="6"/>
    </row>
    <row r="14073" spans="43:43" x14ac:dyDescent="0.25">
      <c r="AQ14073" s="6"/>
    </row>
    <row r="14074" spans="43:43" x14ac:dyDescent="0.25">
      <c r="AQ14074" s="6"/>
    </row>
    <row r="14075" spans="43:43" x14ac:dyDescent="0.25">
      <c r="AQ14075" s="6"/>
    </row>
    <row r="14076" spans="43:43" x14ac:dyDescent="0.25">
      <c r="AQ14076" s="6"/>
    </row>
    <row r="14077" spans="43:43" x14ac:dyDescent="0.25">
      <c r="AQ14077" s="6"/>
    </row>
    <row r="14078" spans="43:43" x14ac:dyDescent="0.25">
      <c r="AQ14078" s="6"/>
    </row>
    <row r="14079" spans="43:43" x14ac:dyDescent="0.25">
      <c r="AQ14079" s="6"/>
    </row>
    <row r="14080" spans="43:43" x14ac:dyDescent="0.25">
      <c r="AQ14080" s="6"/>
    </row>
    <row r="14081" spans="43:43" x14ac:dyDescent="0.25">
      <c r="AQ14081" s="6"/>
    </row>
    <row r="14082" spans="43:43" x14ac:dyDescent="0.25">
      <c r="AQ14082" s="6"/>
    </row>
    <row r="14083" spans="43:43" x14ac:dyDescent="0.25">
      <c r="AQ14083" s="6"/>
    </row>
    <row r="14084" spans="43:43" x14ac:dyDescent="0.25">
      <c r="AQ14084" s="6"/>
    </row>
    <row r="14085" spans="43:43" x14ac:dyDescent="0.25">
      <c r="AQ14085" s="6"/>
    </row>
    <row r="14086" spans="43:43" x14ac:dyDescent="0.25">
      <c r="AQ14086" s="6"/>
    </row>
    <row r="14087" spans="43:43" x14ac:dyDescent="0.25">
      <c r="AQ14087" s="6"/>
    </row>
    <row r="14088" spans="43:43" x14ac:dyDescent="0.25">
      <c r="AQ14088" s="6"/>
    </row>
    <row r="14089" spans="43:43" x14ac:dyDescent="0.25">
      <c r="AQ14089" s="6"/>
    </row>
    <row r="14090" spans="43:43" x14ac:dyDescent="0.25">
      <c r="AQ14090" s="6"/>
    </row>
    <row r="14091" spans="43:43" x14ac:dyDescent="0.25">
      <c r="AQ14091" s="6"/>
    </row>
    <row r="14092" spans="43:43" x14ac:dyDescent="0.25">
      <c r="AQ14092" s="6"/>
    </row>
    <row r="14093" spans="43:43" x14ac:dyDescent="0.25">
      <c r="AQ14093" s="6"/>
    </row>
    <row r="14094" spans="43:43" x14ac:dyDescent="0.25">
      <c r="AQ14094" s="6"/>
    </row>
    <row r="14095" spans="43:43" x14ac:dyDescent="0.25">
      <c r="AQ14095" s="6"/>
    </row>
    <row r="14096" spans="43:43" x14ac:dyDescent="0.25">
      <c r="AQ14096" s="6"/>
    </row>
    <row r="14097" spans="43:43" x14ac:dyDescent="0.25">
      <c r="AQ14097" s="6"/>
    </row>
    <row r="14098" spans="43:43" x14ac:dyDescent="0.25">
      <c r="AQ14098" s="6"/>
    </row>
    <row r="14099" spans="43:43" x14ac:dyDescent="0.25">
      <c r="AQ14099" s="6"/>
    </row>
    <row r="14100" spans="43:43" x14ac:dyDescent="0.25">
      <c r="AQ14100" s="6"/>
    </row>
    <row r="14101" spans="43:43" x14ac:dyDescent="0.25">
      <c r="AQ14101" s="6"/>
    </row>
    <row r="14102" spans="43:43" x14ac:dyDescent="0.25">
      <c r="AQ14102" s="6"/>
    </row>
    <row r="14103" spans="43:43" x14ac:dyDescent="0.25">
      <c r="AQ14103" s="6"/>
    </row>
    <row r="14104" spans="43:43" x14ac:dyDescent="0.25">
      <c r="AQ14104" s="6"/>
    </row>
    <row r="14105" spans="43:43" x14ac:dyDescent="0.25">
      <c r="AQ14105" s="6"/>
    </row>
    <row r="14106" spans="43:43" x14ac:dyDescent="0.25">
      <c r="AQ14106" s="6"/>
    </row>
    <row r="14107" spans="43:43" x14ac:dyDescent="0.25">
      <c r="AQ14107" s="6"/>
    </row>
    <row r="14108" spans="43:43" x14ac:dyDescent="0.25">
      <c r="AQ14108" s="6"/>
    </row>
    <row r="14109" spans="43:43" x14ac:dyDescent="0.25">
      <c r="AQ14109" s="6"/>
    </row>
    <row r="14110" spans="43:43" x14ac:dyDescent="0.25">
      <c r="AQ14110" s="6"/>
    </row>
    <row r="14111" spans="43:43" x14ac:dyDescent="0.25">
      <c r="AQ14111" s="6"/>
    </row>
    <row r="14112" spans="43:43" x14ac:dyDescent="0.25">
      <c r="AQ14112" s="6"/>
    </row>
    <row r="14113" spans="43:43" x14ac:dyDescent="0.25">
      <c r="AQ14113" s="6"/>
    </row>
    <row r="14114" spans="43:43" x14ac:dyDescent="0.25">
      <c r="AQ14114" s="6"/>
    </row>
    <row r="14115" spans="43:43" x14ac:dyDescent="0.25">
      <c r="AQ14115" s="6"/>
    </row>
    <row r="14116" spans="43:43" x14ac:dyDescent="0.25">
      <c r="AQ14116" s="6"/>
    </row>
    <row r="14117" spans="43:43" x14ac:dyDescent="0.25">
      <c r="AQ14117" s="6"/>
    </row>
    <row r="14118" spans="43:43" x14ac:dyDescent="0.25">
      <c r="AQ14118" s="6"/>
    </row>
    <row r="14119" spans="43:43" x14ac:dyDescent="0.25">
      <c r="AQ14119" s="6"/>
    </row>
    <row r="14120" spans="43:43" x14ac:dyDescent="0.25">
      <c r="AQ14120" s="6"/>
    </row>
    <row r="14121" spans="43:43" x14ac:dyDescent="0.25">
      <c r="AQ14121" s="6"/>
    </row>
    <row r="14122" spans="43:43" x14ac:dyDescent="0.25">
      <c r="AQ14122" s="6"/>
    </row>
    <row r="14123" spans="43:43" x14ac:dyDescent="0.25">
      <c r="AQ14123" s="6"/>
    </row>
    <row r="14124" spans="43:43" x14ac:dyDescent="0.25">
      <c r="AQ14124" s="6"/>
    </row>
    <row r="14125" spans="43:43" x14ac:dyDescent="0.25">
      <c r="AQ14125" s="6"/>
    </row>
    <row r="14126" spans="43:43" x14ac:dyDescent="0.25">
      <c r="AQ14126" s="6"/>
    </row>
    <row r="14127" spans="43:43" x14ac:dyDescent="0.25">
      <c r="AQ14127" s="6"/>
    </row>
    <row r="14128" spans="43:43" x14ac:dyDescent="0.25">
      <c r="AQ14128" s="6"/>
    </row>
    <row r="14129" spans="43:43" x14ac:dyDescent="0.25">
      <c r="AQ14129" s="6"/>
    </row>
    <row r="14130" spans="43:43" x14ac:dyDescent="0.25">
      <c r="AQ14130" s="6"/>
    </row>
    <row r="14131" spans="43:43" x14ac:dyDescent="0.25">
      <c r="AQ14131" s="6"/>
    </row>
    <row r="14132" spans="43:43" x14ac:dyDescent="0.25">
      <c r="AQ14132" s="6"/>
    </row>
    <row r="14133" spans="43:43" x14ac:dyDescent="0.25">
      <c r="AQ14133" s="6"/>
    </row>
    <row r="14134" spans="43:43" x14ac:dyDescent="0.25">
      <c r="AQ14134" s="6"/>
    </row>
    <row r="14135" spans="43:43" x14ac:dyDescent="0.25">
      <c r="AQ14135" s="6"/>
    </row>
    <row r="14136" spans="43:43" x14ac:dyDescent="0.25">
      <c r="AQ14136" s="6"/>
    </row>
    <row r="14137" spans="43:43" x14ac:dyDescent="0.25">
      <c r="AQ14137" s="6"/>
    </row>
    <row r="14138" spans="43:43" x14ac:dyDescent="0.25">
      <c r="AQ14138" s="6"/>
    </row>
    <row r="14139" spans="43:43" x14ac:dyDescent="0.25">
      <c r="AQ14139" s="6"/>
    </row>
    <row r="14140" spans="43:43" x14ac:dyDescent="0.25">
      <c r="AQ14140" s="6"/>
    </row>
    <row r="14141" spans="43:43" x14ac:dyDescent="0.25">
      <c r="AQ14141" s="6"/>
    </row>
    <row r="14142" spans="43:43" x14ac:dyDescent="0.25">
      <c r="AQ14142" s="6"/>
    </row>
    <row r="14143" spans="43:43" x14ac:dyDescent="0.25">
      <c r="AQ14143" s="6"/>
    </row>
    <row r="14144" spans="43:43" x14ac:dyDescent="0.25">
      <c r="AQ14144" s="6"/>
    </row>
    <row r="14145" spans="43:43" x14ac:dyDescent="0.25">
      <c r="AQ14145" s="6"/>
    </row>
    <row r="14146" spans="43:43" x14ac:dyDescent="0.25">
      <c r="AQ14146" s="6"/>
    </row>
    <row r="14147" spans="43:43" x14ac:dyDescent="0.25">
      <c r="AQ14147" s="6"/>
    </row>
    <row r="14148" spans="43:43" x14ac:dyDescent="0.25">
      <c r="AQ14148" s="6"/>
    </row>
    <row r="14149" spans="43:43" x14ac:dyDescent="0.25">
      <c r="AQ14149" s="6"/>
    </row>
    <row r="14150" spans="43:43" x14ac:dyDescent="0.25">
      <c r="AQ14150" s="6"/>
    </row>
    <row r="14151" spans="43:43" x14ac:dyDescent="0.25">
      <c r="AQ14151" s="6"/>
    </row>
    <row r="14152" spans="43:43" x14ac:dyDescent="0.25">
      <c r="AQ14152" s="6"/>
    </row>
    <row r="14153" spans="43:43" x14ac:dyDescent="0.25">
      <c r="AQ14153" s="6"/>
    </row>
    <row r="14154" spans="43:43" x14ac:dyDescent="0.25">
      <c r="AQ14154" s="6"/>
    </row>
    <row r="14155" spans="43:43" x14ac:dyDescent="0.25">
      <c r="AQ14155" s="6"/>
    </row>
    <row r="14156" spans="43:43" x14ac:dyDescent="0.25">
      <c r="AQ14156" s="6"/>
    </row>
    <row r="14157" spans="43:43" x14ac:dyDescent="0.25">
      <c r="AQ14157" s="6"/>
    </row>
    <row r="14158" spans="43:43" x14ac:dyDescent="0.25">
      <c r="AQ14158" s="6"/>
    </row>
    <row r="14159" spans="43:43" x14ac:dyDescent="0.25">
      <c r="AQ14159" s="6"/>
    </row>
    <row r="14160" spans="43:43" x14ac:dyDescent="0.25">
      <c r="AQ14160" s="6"/>
    </row>
    <row r="14161" spans="43:43" x14ac:dyDescent="0.25">
      <c r="AQ14161" s="6"/>
    </row>
    <row r="14162" spans="43:43" x14ac:dyDescent="0.25">
      <c r="AQ14162" s="6"/>
    </row>
    <row r="14163" spans="43:43" x14ac:dyDescent="0.25">
      <c r="AQ14163" s="6"/>
    </row>
    <row r="14164" spans="43:43" x14ac:dyDescent="0.25">
      <c r="AQ14164" s="6"/>
    </row>
    <row r="14165" spans="43:43" x14ac:dyDescent="0.25">
      <c r="AQ14165" s="6"/>
    </row>
    <row r="14166" spans="43:43" x14ac:dyDescent="0.25">
      <c r="AQ14166" s="6"/>
    </row>
    <row r="14167" spans="43:43" x14ac:dyDescent="0.25">
      <c r="AQ14167" s="6"/>
    </row>
    <row r="14168" spans="43:43" x14ac:dyDescent="0.25">
      <c r="AQ14168" s="6"/>
    </row>
    <row r="14169" spans="43:43" x14ac:dyDescent="0.25">
      <c r="AQ14169" s="6"/>
    </row>
    <row r="14170" spans="43:43" x14ac:dyDescent="0.25">
      <c r="AQ14170" s="6"/>
    </row>
    <row r="14171" spans="43:43" x14ac:dyDescent="0.25">
      <c r="AQ14171" s="6"/>
    </row>
    <row r="14172" spans="43:43" x14ac:dyDescent="0.25">
      <c r="AQ14172" s="6"/>
    </row>
    <row r="14173" spans="43:43" x14ac:dyDescent="0.25">
      <c r="AQ14173" s="6"/>
    </row>
    <row r="14174" spans="43:43" x14ac:dyDescent="0.25">
      <c r="AQ14174" s="6"/>
    </row>
    <row r="14175" spans="43:43" x14ac:dyDescent="0.25">
      <c r="AQ14175" s="6"/>
    </row>
    <row r="14176" spans="43:43" x14ac:dyDescent="0.25">
      <c r="AQ14176" s="6"/>
    </row>
    <row r="14177" spans="43:43" x14ac:dyDescent="0.25">
      <c r="AQ14177" s="6"/>
    </row>
    <row r="14178" spans="43:43" x14ac:dyDescent="0.25">
      <c r="AQ14178" s="6"/>
    </row>
    <row r="14179" spans="43:43" x14ac:dyDescent="0.25">
      <c r="AQ14179" s="6"/>
    </row>
    <row r="14180" spans="43:43" x14ac:dyDescent="0.25">
      <c r="AQ14180" s="6"/>
    </row>
    <row r="14181" spans="43:43" x14ac:dyDescent="0.25">
      <c r="AQ14181" s="6"/>
    </row>
    <row r="14182" spans="43:43" x14ac:dyDescent="0.25">
      <c r="AQ14182" s="6"/>
    </row>
    <row r="14183" spans="43:43" x14ac:dyDescent="0.25">
      <c r="AQ14183" s="6"/>
    </row>
    <row r="14184" spans="43:43" x14ac:dyDescent="0.25">
      <c r="AQ14184" s="6"/>
    </row>
    <row r="14185" spans="43:43" x14ac:dyDescent="0.25">
      <c r="AQ14185" s="6"/>
    </row>
    <row r="14186" spans="43:43" x14ac:dyDescent="0.25">
      <c r="AQ14186" s="6"/>
    </row>
    <row r="14187" spans="43:43" x14ac:dyDescent="0.25">
      <c r="AQ14187" s="6"/>
    </row>
    <row r="14188" spans="43:43" x14ac:dyDescent="0.25">
      <c r="AQ14188" s="6"/>
    </row>
    <row r="14189" spans="43:43" x14ac:dyDescent="0.25">
      <c r="AQ14189" s="6"/>
    </row>
    <row r="14190" spans="43:43" x14ac:dyDescent="0.25">
      <c r="AQ14190" s="6"/>
    </row>
    <row r="14191" spans="43:43" x14ac:dyDescent="0.25">
      <c r="AQ14191" s="6"/>
    </row>
    <row r="14192" spans="43:43" x14ac:dyDescent="0.25">
      <c r="AQ14192" s="6"/>
    </row>
    <row r="14193" spans="43:43" x14ac:dyDescent="0.25">
      <c r="AQ14193" s="6"/>
    </row>
    <row r="14194" spans="43:43" x14ac:dyDescent="0.25">
      <c r="AQ14194" s="6"/>
    </row>
    <row r="14195" spans="43:43" x14ac:dyDescent="0.25">
      <c r="AQ14195" s="6"/>
    </row>
    <row r="14196" spans="43:43" x14ac:dyDescent="0.25">
      <c r="AQ14196" s="6"/>
    </row>
    <row r="14197" spans="43:43" x14ac:dyDescent="0.25">
      <c r="AQ14197" s="6"/>
    </row>
    <row r="14198" spans="43:43" x14ac:dyDescent="0.25">
      <c r="AQ14198" s="6"/>
    </row>
    <row r="14199" spans="43:43" x14ac:dyDescent="0.25">
      <c r="AQ14199" s="6"/>
    </row>
    <row r="14200" spans="43:43" x14ac:dyDescent="0.25">
      <c r="AQ14200" s="6"/>
    </row>
    <row r="14201" spans="43:43" x14ac:dyDescent="0.25">
      <c r="AQ14201" s="6"/>
    </row>
    <row r="14202" spans="43:43" x14ac:dyDescent="0.25">
      <c r="AQ14202" s="6"/>
    </row>
    <row r="14203" spans="43:43" x14ac:dyDescent="0.25">
      <c r="AQ14203" s="6"/>
    </row>
    <row r="14204" spans="43:43" x14ac:dyDescent="0.25">
      <c r="AQ14204" s="6"/>
    </row>
    <row r="14205" spans="43:43" x14ac:dyDescent="0.25">
      <c r="AQ14205" s="6"/>
    </row>
    <row r="14206" spans="43:43" x14ac:dyDescent="0.25">
      <c r="AQ14206" s="6"/>
    </row>
    <row r="14207" spans="43:43" x14ac:dyDescent="0.25">
      <c r="AQ14207" s="6"/>
    </row>
    <row r="14208" spans="43:43" x14ac:dyDescent="0.25">
      <c r="AQ14208" s="6"/>
    </row>
    <row r="14209" spans="43:43" x14ac:dyDescent="0.25">
      <c r="AQ14209" s="6"/>
    </row>
    <row r="14210" spans="43:43" x14ac:dyDescent="0.25">
      <c r="AQ14210" s="6"/>
    </row>
    <row r="14211" spans="43:43" x14ac:dyDescent="0.25">
      <c r="AQ14211" s="6"/>
    </row>
    <row r="14212" spans="43:43" x14ac:dyDescent="0.25">
      <c r="AQ14212" s="6"/>
    </row>
    <row r="14213" spans="43:43" x14ac:dyDescent="0.25">
      <c r="AQ14213" s="6"/>
    </row>
    <row r="14214" spans="43:43" x14ac:dyDescent="0.25">
      <c r="AQ14214" s="6"/>
    </row>
    <row r="14215" spans="43:43" x14ac:dyDescent="0.25">
      <c r="AQ14215" s="6"/>
    </row>
    <row r="14216" spans="43:43" x14ac:dyDescent="0.25">
      <c r="AQ14216" s="6"/>
    </row>
    <row r="14217" spans="43:43" x14ac:dyDescent="0.25">
      <c r="AQ14217" s="6"/>
    </row>
    <row r="14218" spans="43:43" x14ac:dyDescent="0.25">
      <c r="AQ14218" s="6"/>
    </row>
    <row r="14219" spans="43:43" x14ac:dyDescent="0.25">
      <c r="AQ14219" s="6"/>
    </row>
    <row r="14220" spans="43:43" x14ac:dyDescent="0.25">
      <c r="AQ14220" s="6"/>
    </row>
    <row r="14221" spans="43:43" x14ac:dyDescent="0.25">
      <c r="AQ14221" s="6"/>
    </row>
    <row r="14222" spans="43:43" x14ac:dyDescent="0.25">
      <c r="AQ14222" s="6"/>
    </row>
    <row r="14223" spans="43:43" x14ac:dyDescent="0.25">
      <c r="AQ14223" s="6"/>
    </row>
    <row r="14224" spans="43:43" x14ac:dyDescent="0.25">
      <c r="AQ14224" s="6"/>
    </row>
    <row r="14225" spans="43:43" x14ac:dyDescent="0.25">
      <c r="AQ14225" s="6"/>
    </row>
    <row r="14226" spans="43:43" x14ac:dyDescent="0.25">
      <c r="AQ14226" s="6"/>
    </row>
    <row r="14227" spans="43:43" x14ac:dyDescent="0.25">
      <c r="AQ14227" s="6"/>
    </row>
    <row r="14228" spans="43:43" x14ac:dyDescent="0.25">
      <c r="AQ14228" s="6"/>
    </row>
    <row r="14229" spans="43:43" x14ac:dyDescent="0.25">
      <c r="AQ14229" s="6"/>
    </row>
    <row r="14230" spans="43:43" x14ac:dyDescent="0.25">
      <c r="AQ14230" s="6"/>
    </row>
    <row r="14231" spans="43:43" x14ac:dyDescent="0.25">
      <c r="AQ14231" s="6"/>
    </row>
    <row r="14232" spans="43:43" x14ac:dyDescent="0.25">
      <c r="AQ14232" s="6"/>
    </row>
    <row r="14233" spans="43:43" x14ac:dyDescent="0.25">
      <c r="AQ14233" s="6"/>
    </row>
    <row r="14234" spans="43:43" x14ac:dyDescent="0.25">
      <c r="AQ14234" s="6"/>
    </row>
    <row r="14235" spans="43:43" x14ac:dyDescent="0.25">
      <c r="AQ14235" s="6"/>
    </row>
    <row r="14236" spans="43:43" x14ac:dyDescent="0.25">
      <c r="AQ14236" s="6"/>
    </row>
    <row r="14237" spans="43:43" x14ac:dyDescent="0.25">
      <c r="AQ14237" s="6"/>
    </row>
    <row r="14238" spans="43:43" x14ac:dyDescent="0.25">
      <c r="AQ14238" s="6"/>
    </row>
    <row r="14239" spans="43:43" x14ac:dyDescent="0.25">
      <c r="AQ14239" s="6"/>
    </row>
    <row r="14240" spans="43:43" x14ac:dyDescent="0.25">
      <c r="AQ14240" s="6"/>
    </row>
    <row r="14241" spans="43:43" x14ac:dyDescent="0.25">
      <c r="AQ14241" s="6"/>
    </row>
    <row r="14242" spans="43:43" x14ac:dyDescent="0.25">
      <c r="AQ14242" s="6"/>
    </row>
    <row r="14243" spans="43:43" x14ac:dyDescent="0.25">
      <c r="AQ14243" s="6"/>
    </row>
    <row r="14244" spans="43:43" x14ac:dyDescent="0.25">
      <c r="AQ14244" s="6"/>
    </row>
    <row r="14245" spans="43:43" x14ac:dyDescent="0.25">
      <c r="AQ14245" s="6"/>
    </row>
    <row r="14246" spans="43:43" x14ac:dyDescent="0.25">
      <c r="AQ14246" s="6"/>
    </row>
    <row r="14247" spans="43:43" x14ac:dyDescent="0.25">
      <c r="AQ14247" s="6"/>
    </row>
    <row r="14248" spans="43:43" x14ac:dyDescent="0.25">
      <c r="AQ14248" s="6"/>
    </row>
    <row r="14249" spans="43:43" x14ac:dyDescent="0.25">
      <c r="AQ14249" s="6"/>
    </row>
    <row r="14250" spans="43:43" x14ac:dyDescent="0.25">
      <c r="AQ14250" s="6"/>
    </row>
    <row r="14251" spans="43:43" x14ac:dyDescent="0.25">
      <c r="AQ14251" s="6"/>
    </row>
    <row r="14252" spans="43:43" x14ac:dyDescent="0.25">
      <c r="AQ14252" s="6"/>
    </row>
    <row r="14253" spans="43:43" x14ac:dyDescent="0.25">
      <c r="AQ14253" s="6"/>
    </row>
    <row r="14254" spans="43:43" x14ac:dyDescent="0.25">
      <c r="AQ14254" s="6"/>
    </row>
    <row r="14255" spans="43:43" x14ac:dyDescent="0.25">
      <c r="AQ14255" s="6"/>
    </row>
    <row r="14256" spans="43:43" x14ac:dyDescent="0.25">
      <c r="AQ14256" s="6"/>
    </row>
    <row r="14257" spans="43:43" x14ac:dyDescent="0.25">
      <c r="AQ14257" s="6"/>
    </row>
    <row r="14258" spans="43:43" x14ac:dyDescent="0.25">
      <c r="AQ14258" s="6"/>
    </row>
    <row r="14259" spans="43:43" x14ac:dyDescent="0.25">
      <c r="AQ14259" s="6"/>
    </row>
    <row r="14260" spans="43:43" x14ac:dyDescent="0.25">
      <c r="AQ14260" s="6"/>
    </row>
    <row r="14261" spans="43:43" x14ac:dyDescent="0.25">
      <c r="AQ14261" s="6"/>
    </row>
    <row r="14262" spans="43:43" x14ac:dyDescent="0.25">
      <c r="AQ14262" s="6"/>
    </row>
    <row r="14263" spans="43:43" x14ac:dyDescent="0.25">
      <c r="AQ14263" s="6"/>
    </row>
    <row r="14264" spans="43:43" x14ac:dyDescent="0.25">
      <c r="AQ14264" s="6"/>
    </row>
    <row r="14265" spans="43:43" x14ac:dyDescent="0.25">
      <c r="AQ14265" s="6"/>
    </row>
    <row r="14266" spans="43:43" x14ac:dyDescent="0.25">
      <c r="AQ14266" s="6"/>
    </row>
    <row r="14267" spans="43:43" x14ac:dyDescent="0.25">
      <c r="AQ14267" s="6"/>
    </row>
    <row r="14268" spans="43:43" x14ac:dyDescent="0.25">
      <c r="AQ14268" s="6"/>
    </row>
    <row r="14269" spans="43:43" x14ac:dyDescent="0.25">
      <c r="AQ14269" s="6"/>
    </row>
    <row r="14270" spans="43:43" x14ac:dyDescent="0.25">
      <c r="AQ14270" s="6"/>
    </row>
    <row r="14271" spans="43:43" x14ac:dyDescent="0.25">
      <c r="AQ14271" s="6"/>
    </row>
    <row r="14272" spans="43:43" x14ac:dyDescent="0.25">
      <c r="AQ14272" s="6"/>
    </row>
    <row r="14273" spans="43:43" x14ac:dyDescent="0.25">
      <c r="AQ14273" s="6"/>
    </row>
    <row r="14274" spans="43:43" x14ac:dyDescent="0.25">
      <c r="AQ14274" s="6"/>
    </row>
    <row r="14275" spans="43:43" x14ac:dyDescent="0.25">
      <c r="AQ14275" s="6"/>
    </row>
    <row r="14276" spans="43:43" x14ac:dyDescent="0.25">
      <c r="AQ14276" s="6"/>
    </row>
    <row r="14277" spans="43:43" x14ac:dyDescent="0.25">
      <c r="AQ14277" s="6"/>
    </row>
    <row r="14278" spans="43:43" x14ac:dyDescent="0.25">
      <c r="AQ14278" s="6"/>
    </row>
    <row r="14279" spans="43:43" x14ac:dyDescent="0.25">
      <c r="AQ14279" s="6"/>
    </row>
    <row r="14280" spans="43:43" x14ac:dyDescent="0.25">
      <c r="AQ14280" s="6"/>
    </row>
    <row r="14281" spans="43:43" x14ac:dyDescent="0.25">
      <c r="AQ14281" s="6"/>
    </row>
    <row r="14282" spans="43:43" x14ac:dyDescent="0.25">
      <c r="AQ14282" s="6"/>
    </row>
    <row r="14283" spans="43:43" x14ac:dyDescent="0.25">
      <c r="AQ14283" s="6"/>
    </row>
    <row r="14284" spans="43:43" x14ac:dyDescent="0.25">
      <c r="AQ14284" s="6"/>
    </row>
    <row r="14285" spans="43:43" x14ac:dyDescent="0.25">
      <c r="AQ14285" s="6"/>
    </row>
    <row r="14286" spans="43:43" x14ac:dyDescent="0.25">
      <c r="AQ14286" s="6"/>
    </row>
    <row r="14287" spans="43:43" x14ac:dyDescent="0.25">
      <c r="AQ14287" s="6"/>
    </row>
    <row r="14288" spans="43:43" x14ac:dyDescent="0.25">
      <c r="AQ14288" s="6"/>
    </row>
    <row r="14289" spans="43:43" x14ac:dyDescent="0.25">
      <c r="AQ14289" s="6"/>
    </row>
    <row r="14290" spans="43:43" x14ac:dyDescent="0.25">
      <c r="AQ14290" s="6"/>
    </row>
    <row r="14291" spans="43:43" x14ac:dyDescent="0.25">
      <c r="AQ14291" s="6"/>
    </row>
    <row r="14292" spans="43:43" x14ac:dyDescent="0.25">
      <c r="AQ14292" s="6"/>
    </row>
    <row r="14293" spans="43:43" x14ac:dyDescent="0.25">
      <c r="AQ14293" s="6"/>
    </row>
    <row r="14294" spans="43:43" x14ac:dyDescent="0.25">
      <c r="AQ14294" s="6"/>
    </row>
    <row r="14295" spans="43:43" x14ac:dyDescent="0.25">
      <c r="AQ14295" s="6"/>
    </row>
    <row r="14296" spans="43:43" x14ac:dyDescent="0.25">
      <c r="AQ14296" s="6"/>
    </row>
    <row r="14297" spans="43:43" x14ac:dyDescent="0.25">
      <c r="AQ14297" s="6"/>
    </row>
    <row r="14298" spans="43:43" x14ac:dyDescent="0.25">
      <c r="AQ14298" s="6"/>
    </row>
    <row r="14299" spans="43:43" x14ac:dyDescent="0.25">
      <c r="AQ14299" s="6"/>
    </row>
    <row r="14300" spans="43:43" x14ac:dyDescent="0.25">
      <c r="AQ14300" s="6"/>
    </row>
    <row r="14301" spans="43:43" x14ac:dyDescent="0.25">
      <c r="AQ14301" s="6"/>
    </row>
    <row r="14302" spans="43:43" x14ac:dyDescent="0.25">
      <c r="AQ14302" s="6"/>
    </row>
    <row r="14303" spans="43:43" x14ac:dyDescent="0.25">
      <c r="AQ14303" s="6"/>
    </row>
    <row r="14304" spans="43:43" x14ac:dyDescent="0.25">
      <c r="AQ14304" s="6"/>
    </row>
    <row r="14305" spans="43:43" x14ac:dyDescent="0.25">
      <c r="AQ14305" s="6"/>
    </row>
    <row r="14306" spans="43:43" x14ac:dyDescent="0.25">
      <c r="AQ14306" s="6"/>
    </row>
    <row r="14307" spans="43:43" x14ac:dyDescent="0.25">
      <c r="AQ14307" s="6"/>
    </row>
    <row r="14308" spans="43:43" x14ac:dyDescent="0.25">
      <c r="AQ14308" s="6"/>
    </row>
    <row r="14309" spans="43:43" x14ac:dyDescent="0.25">
      <c r="AQ14309" s="6"/>
    </row>
    <row r="14310" spans="43:43" x14ac:dyDescent="0.25">
      <c r="AQ14310" s="6"/>
    </row>
    <row r="14311" spans="43:43" x14ac:dyDescent="0.25">
      <c r="AQ14311" s="6"/>
    </row>
    <row r="14312" spans="43:43" x14ac:dyDescent="0.25">
      <c r="AQ14312" s="6"/>
    </row>
    <row r="14313" spans="43:43" x14ac:dyDescent="0.25">
      <c r="AQ14313" s="6"/>
    </row>
    <row r="14314" spans="43:43" x14ac:dyDescent="0.25">
      <c r="AQ14314" s="6"/>
    </row>
    <row r="14315" spans="43:43" x14ac:dyDescent="0.25">
      <c r="AQ14315" s="6"/>
    </row>
    <row r="14316" spans="43:43" x14ac:dyDescent="0.25">
      <c r="AQ14316" s="6"/>
    </row>
    <row r="14317" spans="43:43" x14ac:dyDescent="0.25">
      <c r="AQ14317" s="6"/>
    </row>
    <row r="14318" spans="43:43" x14ac:dyDescent="0.25">
      <c r="AQ14318" s="6"/>
    </row>
    <row r="14319" spans="43:43" x14ac:dyDescent="0.25">
      <c r="AQ14319" s="6"/>
    </row>
    <row r="14320" spans="43:43" x14ac:dyDescent="0.25">
      <c r="AQ14320" s="6"/>
    </row>
    <row r="14321" spans="43:43" x14ac:dyDescent="0.25">
      <c r="AQ14321" s="6"/>
    </row>
    <row r="14322" spans="43:43" x14ac:dyDescent="0.25">
      <c r="AQ14322" s="6"/>
    </row>
    <row r="14323" spans="43:43" x14ac:dyDescent="0.25">
      <c r="AQ14323" s="6"/>
    </row>
    <row r="14324" spans="43:43" x14ac:dyDescent="0.25">
      <c r="AQ14324" s="6"/>
    </row>
    <row r="14325" spans="43:43" x14ac:dyDescent="0.25">
      <c r="AQ14325" s="6"/>
    </row>
    <row r="14326" spans="43:43" x14ac:dyDescent="0.25">
      <c r="AQ14326" s="6"/>
    </row>
    <row r="14327" spans="43:43" x14ac:dyDescent="0.25">
      <c r="AQ14327" s="6"/>
    </row>
    <row r="14328" spans="43:43" x14ac:dyDescent="0.25">
      <c r="AQ14328" s="6"/>
    </row>
    <row r="14329" spans="43:43" x14ac:dyDescent="0.25">
      <c r="AQ14329" s="6"/>
    </row>
    <row r="14330" spans="43:43" x14ac:dyDescent="0.25">
      <c r="AQ14330" s="6"/>
    </row>
    <row r="14331" spans="43:43" x14ac:dyDescent="0.25">
      <c r="AQ14331" s="6"/>
    </row>
    <row r="14332" spans="43:43" x14ac:dyDescent="0.25">
      <c r="AQ14332" s="6"/>
    </row>
    <row r="14333" spans="43:43" x14ac:dyDescent="0.25">
      <c r="AQ14333" s="6"/>
    </row>
    <row r="14334" spans="43:43" x14ac:dyDescent="0.25">
      <c r="AQ14334" s="6"/>
    </row>
    <row r="14335" spans="43:43" x14ac:dyDescent="0.25">
      <c r="AQ14335" s="6"/>
    </row>
    <row r="14336" spans="43:43" x14ac:dyDescent="0.25">
      <c r="AQ14336" s="6"/>
    </row>
    <row r="14337" spans="43:43" x14ac:dyDescent="0.25">
      <c r="AQ14337" s="6"/>
    </row>
    <row r="14338" spans="43:43" x14ac:dyDescent="0.25">
      <c r="AQ14338" s="6"/>
    </row>
    <row r="14339" spans="43:43" x14ac:dyDescent="0.25">
      <c r="AQ14339" s="6"/>
    </row>
    <row r="14340" spans="43:43" x14ac:dyDescent="0.25">
      <c r="AQ14340" s="6"/>
    </row>
    <row r="14341" spans="43:43" x14ac:dyDescent="0.25">
      <c r="AQ14341" s="6"/>
    </row>
    <row r="14342" spans="43:43" x14ac:dyDescent="0.25">
      <c r="AQ14342" s="6"/>
    </row>
    <row r="14343" spans="43:43" x14ac:dyDescent="0.25">
      <c r="AQ14343" s="6"/>
    </row>
    <row r="14344" spans="43:43" x14ac:dyDescent="0.25">
      <c r="AQ14344" s="6"/>
    </row>
    <row r="14345" spans="43:43" x14ac:dyDescent="0.25">
      <c r="AQ14345" s="6"/>
    </row>
    <row r="14346" spans="43:43" x14ac:dyDescent="0.25">
      <c r="AQ14346" s="6"/>
    </row>
    <row r="14347" spans="43:43" x14ac:dyDescent="0.25">
      <c r="AQ14347" s="6"/>
    </row>
    <row r="14348" spans="43:43" x14ac:dyDescent="0.25">
      <c r="AQ14348" s="6"/>
    </row>
    <row r="14349" spans="43:43" x14ac:dyDescent="0.25">
      <c r="AQ14349" s="6"/>
    </row>
    <row r="14350" spans="43:43" x14ac:dyDescent="0.25">
      <c r="AQ14350" s="6"/>
    </row>
    <row r="14351" spans="43:43" x14ac:dyDescent="0.25">
      <c r="AQ14351" s="6"/>
    </row>
    <row r="14352" spans="43:43" x14ac:dyDescent="0.25">
      <c r="AQ14352" s="6"/>
    </row>
    <row r="14353" spans="43:43" x14ac:dyDescent="0.25">
      <c r="AQ14353" s="6"/>
    </row>
    <row r="14354" spans="43:43" x14ac:dyDescent="0.25">
      <c r="AQ14354" s="6"/>
    </row>
    <row r="14355" spans="43:43" x14ac:dyDescent="0.25">
      <c r="AQ14355" s="6"/>
    </row>
    <row r="14356" spans="43:43" x14ac:dyDescent="0.25">
      <c r="AQ14356" s="6"/>
    </row>
    <row r="14357" spans="43:43" x14ac:dyDescent="0.25">
      <c r="AQ14357" s="6"/>
    </row>
    <row r="14358" spans="43:43" x14ac:dyDescent="0.25">
      <c r="AQ14358" s="6"/>
    </row>
    <row r="14359" spans="43:43" x14ac:dyDescent="0.25">
      <c r="AQ14359" s="6"/>
    </row>
    <row r="14360" spans="43:43" x14ac:dyDescent="0.25">
      <c r="AQ14360" s="6"/>
    </row>
    <row r="14361" spans="43:43" x14ac:dyDescent="0.25">
      <c r="AQ14361" s="6"/>
    </row>
    <row r="14362" spans="43:43" x14ac:dyDescent="0.25">
      <c r="AQ14362" s="6"/>
    </row>
    <row r="14363" spans="43:43" x14ac:dyDescent="0.25">
      <c r="AQ14363" s="6"/>
    </row>
    <row r="14364" spans="43:43" x14ac:dyDescent="0.25">
      <c r="AQ14364" s="6"/>
    </row>
    <row r="14365" spans="43:43" x14ac:dyDescent="0.25">
      <c r="AQ14365" s="6"/>
    </row>
    <row r="14366" spans="43:43" x14ac:dyDescent="0.25">
      <c r="AQ14366" s="6"/>
    </row>
    <row r="14367" spans="43:43" x14ac:dyDescent="0.25">
      <c r="AQ14367" s="6"/>
    </row>
    <row r="14368" spans="43:43" x14ac:dyDescent="0.25">
      <c r="AQ14368" s="6"/>
    </row>
    <row r="14369" spans="43:43" x14ac:dyDescent="0.25">
      <c r="AQ14369" s="6"/>
    </row>
    <row r="14370" spans="43:43" x14ac:dyDescent="0.25">
      <c r="AQ14370" s="6"/>
    </row>
    <row r="14371" spans="43:43" x14ac:dyDescent="0.25">
      <c r="AQ14371" s="6"/>
    </row>
    <row r="14372" spans="43:43" x14ac:dyDescent="0.25">
      <c r="AQ14372" s="6"/>
    </row>
    <row r="14373" spans="43:43" x14ac:dyDescent="0.25">
      <c r="AQ14373" s="6"/>
    </row>
    <row r="14374" spans="43:43" x14ac:dyDescent="0.25">
      <c r="AQ14374" s="6"/>
    </row>
    <row r="14375" spans="43:43" x14ac:dyDescent="0.25">
      <c r="AQ14375" s="6"/>
    </row>
    <row r="14376" spans="43:43" x14ac:dyDescent="0.25">
      <c r="AQ14376" s="6"/>
    </row>
    <row r="14377" spans="43:43" x14ac:dyDescent="0.25">
      <c r="AQ14377" s="6"/>
    </row>
    <row r="14378" spans="43:43" x14ac:dyDescent="0.25">
      <c r="AQ14378" s="6"/>
    </row>
    <row r="14379" spans="43:43" x14ac:dyDescent="0.25">
      <c r="AQ14379" s="6"/>
    </row>
    <row r="14380" spans="43:43" x14ac:dyDescent="0.25">
      <c r="AQ14380" s="6"/>
    </row>
    <row r="14381" spans="43:43" x14ac:dyDescent="0.25">
      <c r="AQ14381" s="6"/>
    </row>
    <row r="14382" spans="43:43" x14ac:dyDescent="0.25">
      <c r="AQ14382" s="6"/>
    </row>
    <row r="14383" spans="43:43" x14ac:dyDescent="0.25">
      <c r="AQ14383" s="6"/>
    </row>
    <row r="14384" spans="43:43" x14ac:dyDescent="0.25">
      <c r="AQ14384" s="6"/>
    </row>
    <row r="14385" spans="43:43" x14ac:dyDescent="0.25">
      <c r="AQ14385" s="6"/>
    </row>
    <row r="14386" spans="43:43" x14ac:dyDescent="0.25">
      <c r="AQ14386" s="6"/>
    </row>
    <row r="14387" spans="43:43" x14ac:dyDescent="0.25">
      <c r="AQ14387" s="6"/>
    </row>
    <row r="14388" spans="43:43" x14ac:dyDescent="0.25">
      <c r="AQ14388" s="6"/>
    </row>
    <row r="14389" spans="43:43" x14ac:dyDescent="0.25">
      <c r="AQ14389" s="6"/>
    </row>
    <row r="14390" spans="43:43" x14ac:dyDescent="0.25">
      <c r="AQ14390" s="6"/>
    </row>
    <row r="14391" spans="43:43" x14ac:dyDescent="0.25">
      <c r="AQ14391" s="6"/>
    </row>
    <row r="14392" spans="43:43" x14ac:dyDescent="0.25">
      <c r="AQ14392" s="6"/>
    </row>
    <row r="14393" spans="43:43" x14ac:dyDescent="0.25">
      <c r="AQ14393" s="6"/>
    </row>
    <row r="14394" spans="43:43" x14ac:dyDescent="0.25">
      <c r="AQ14394" s="6"/>
    </row>
    <row r="14395" spans="43:43" x14ac:dyDescent="0.25">
      <c r="AQ14395" s="6"/>
    </row>
    <row r="14396" spans="43:43" x14ac:dyDescent="0.25">
      <c r="AQ14396" s="6"/>
    </row>
    <row r="14397" spans="43:43" x14ac:dyDescent="0.25">
      <c r="AQ14397" s="6"/>
    </row>
    <row r="14398" spans="43:43" x14ac:dyDescent="0.25">
      <c r="AQ14398" s="6"/>
    </row>
    <row r="14399" spans="43:43" x14ac:dyDescent="0.25">
      <c r="AQ14399" s="6"/>
    </row>
    <row r="14400" spans="43:43" x14ac:dyDescent="0.25">
      <c r="AQ14400" s="6"/>
    </row>
    <row r="14401" spans="43:43" x14ac:dyDescent="0.25">
      <c r="AQ14401" s="6"/>
    </row>
    <row r="14402" spans="43:43" x14ac:dyDescent="0.25">
      <c r="AQ14402" s="6"/>
    </row>
    <row r="14403" spans="43:43" x14ac:dyDescent="0.25">
      <c r="AQ14403" s="6"/>
    </row>
    <row r="14404" spans="43:43" x14ac:dyDescent="0.25">
      <c r="AQ14404" s="6"/>
    </row>
    <row r="14405" spans="43:43" x14ac:dyDescent="0.25">
      <c r="AQ14405" s="6"/>
    </row>
    <row r="14406" spans="43:43" x14ac:dyDescent="0.25">
      <c r="AQ14406" s="6"/>
    </row>
    <row r="14407" spans="43:43" x14ac:dyDescent="0.25">
      <c r="AQ14407" s="6"/>
    </row>
    <row r="14408" spans="43:43" x14ac:dyDescent="0.25">
      <c r="AQ14408" s="6"/>
    </row>
    <row r="14409" spans="43:43" x14ac:dyDescent="0.25">
      <c r="AQ14409" s="6"/>
    </row>
    <row r="14410" spans="43:43" x14ac:dyDescent="0.25">
      <c r="AQ14410" s="6"/>
    </row>
    <row r="14411" spans="43:43" x14ac:dyDescent="0.25">
      <c r="AQ14411" s="6"/>
    </row>
    <row r="14412" spans="43:43" x14ac:dyDescent="0.25">
      <c r="AQ14412" s="6"/>
    </row>
    <row r="14413" spans="43:43" x14ac:dyDescent="0.25">
      <c r="AQ14413" s="6"/>
    </row>
    <row r="14414" spans="43:43" x14ac:dyDescent="0.25">
      <c r="AQ14414" s="6"/>
    </row>
    <row r="14415" spans="43:43" x14ac:dyDescent="0.25">
      <c r="AQ14415" s="6"/>
    </row>
    <row r="14416" spans="43:43" x14ac:dyDescent="0.25">
      <c r="AQ14416" s="6"/>
    </row>
    <row r="14417" spans="43:43" x14ac:dyDescent="0.25">
      <c r="AQ14417" s="6"/>
    </row>
    <row r="14418" spans="43:43" x14ac:dyDescent="0.25">
      <c r="AQ14418" s="6"/>
    </row>
    <row r="14419" spans="43:43" x14ac:dyDescent="0.25">
      <c r="AQ14419" s="6"/>
    </row>
    <row r="14420" spans="43:43" x14ac:dyDescent="0.25">
      <c r="AQ14420" s="6"/>
    </row>
    <row r="14421" spans="43:43" x14ac:dyDescent="0.25">
      <c r="AQ14421" s="6"/>
    </row>
    <row r="14422" spans="43:43" x14ac:dyDescent="0.25">
      <c r="AQ14422" s="6"/>
    </row>
    <row r="14423" spans="43:43" x14ac:dyDescent="0.25">
      <c r="AQ14423" s="6"/>
    </row>
    <row r="14424" spans="43:43" x14ac:dyDescent="0.25">
      <c r="AQ14424" s="6"/>
    </row>
    <row r="14425" spans="43:43" x14ac:dyDescent="0.25">
      <c r="AQ14425" s="6"/>
    </row>
    <row r="14426" spans="43:43" x14ac:dyDescent="0.25">
      <c r="AQ14426" s="6"/>
    </row>
    <row r="14427" spans="43:43" x14ac:dyDescent="0.25">
      <c r="AQ14427" s="6"/>
    </row>
    <row r="14428" spans="43:43" x14ac:dyDescent="0.25">
      <c r="AQ14428" s="6"/>
    </row>
    <row r="14429" spans="43:43" x14ac:dyDescent="0.25">
      <c r="AQ14429" s="6"/>
    </row>
    <row r="14430" spans="43:43" x14ac:dyDescent="0.25">
      <c r="AQ14430" s="6"/>
    </row>
    <row r="14431" spans="43:43" x14ac:dyDescent="0.25">
      <c r="AQ14431" s="6"/>
    </row>
    <row r="14432" spans="43:43" x14ac:dyDescent="0.25">
      <c r="AQ14432" s="6"/>
    </row>
    <row r="14433" spans="43:43" x14ac:dyDescent="0.25">
      <c r="AQ14433" s="6"/>
    </row>
    <row r="14434" spans="43:43" x14ac:dyDescent="0.25">
      <c r="AQ14434" s="6"/>
    </row>
    <row r="14435" spans="43:43" x14ac:dyDescent="0.25">
      <c r="AQ14435" s="6"/>
    </row>
    <row r="14436" spans="43:43" x14ac:dyDescent="0.25">
      <c r="AQ14436" s="6"/>
    </row>
    <row r="14437" spans="43:43" x14ac:dyDescent="0.25">
      <c r="AQ14437" s="6"/>
    </row>
    <row r="14438" spans="43:43" x14ac:dyDescent="0.25">
      <c r="AQ14438" s="6"/>
    </row>
    <row r="14439" spans="43:43" x14ac:dyDescent="0.25">
      <c r="AQ14439" s="6"/>
    </row>
    <row r="14440" spans="43:43" x14ac:dyDescent="0.25">
      <c r="AQ14440" s="6"/>
    </row>
    <row r="14441" spans="43:43" x14ac:dyDescent="0.25">
      <c r="AQ14441" s="6"/>
    </row>
    <row r="14442" spans="43:43" x14ac:dyDescent="0.25">
      <c r="AQ14442" s="6"/>
    </row>
    <row r="14443" spans="43:43" x14ac:dyDescent="0.25">
      <c r="AQ14443" s="6"/>
    </row>
    <row r="14444" spans="43:43" x14ac:dyDescent="0.25">
      <c r="AQ14444" s="6"/>
    </row>
    <row r="14445" spans="43:43" x14ac:dyDescent="0.25">
      <c r="AQ14445" s="6"/>
    </row>
    <row r="14446" spans="43:43" x14ac:dyDescent="0.25">
      <c r="AQ14446" s="6"/>
    </row>
    <row r="14447" spans="43:43" x14ac:dyDescent="0.25">
      <c r="AQ14447" s="6"/>
    </row>
    <row r="14448" spans="43:43" x14ac:dyDescent="0.25">
      <c r="AQ14448" s="6"/>
    </row>
    <row r="14449" spans="43:43" x14ac:dyDescent="0.25">
      <c r="AQ14449" s="6"/>
    </row>
    <row r="14450" spans="43:43" x14ac:dyDescent="0.25">
      <c r="AQ14450" s="6"/>
    </row>
    <row r="14451" spans="43:43" x14ac:dyDescent="0.25">
      <c r="AQ14451" s="6"/>
    </row>
    <row r="14452" spans="43:43" x14ac:dyDescent="0.25">
      <c r="AQ14452" s="6"/>
    </row>
    <row r="14453" spans="43:43" x14ac:dyDescent="0.25">
      <c r="AQ14453" s="6"/>
    </row>
    <row r="14454" spans="43:43" x14ac:dyDescent="0.25">
      <c r="AQ14454" s="6"/>
    </row>
    <row r="14455" spans="43:43" x14ac:dyDescent="0.25">
      <c r="AQ14455" s="6"/>
    </row>
    <row r="14456" spans="43:43" x14ac:dyDescent="0.25">
      <c r="AQ14456" s="6"/>
    </row>
    <row r="14457" spans="43:43" x14ac:dyDescent="0.25">
      <c r="AQ14457" s="6"/>
    </row>
    <row r="14458" spans="43:43" x14ac:dyDescent="0.25">
      <c r="AQ14458" s="6"/>
    </row>
    <row r="14459" spans="43:43" x14ac:dyDescent="0.25">
      <c r="AQ14459" s="6"/>
    </row>
    <row r="14460" spans="43:43" x14ac:dyDescent="0.25">
      <c r="AQ14460" s="6"/>
    </row>
    <row r="14461" spans="43:43" x14ac:dyDescent="0.25">
      <c r="AQ14461" s="6"/>
    </row>
    <row r="14462" spans="43:43" x14ac:dyDescent="0.25">
      <c r="AQ14462" s="6"/>
    </row>
    <row r="14463" spans="43:43" x14ac:dyDescent="0.25">
      <c r="AQ14463" s="6"/>
    </row>
    <row r="14464" spans="43:43" x14ac:dyDescent="0.25">
      <c r="AQ14464" s="6"/>
    </row>
    <row r="14465" spans="43:43" x14ac:dyDescent="0.25">
      <c r="AQ14465" s="6"/>
    </row>
    <row r="14466" spans="43:43" x14ac:dyDescent="0.25">
      <c r="AQ14466" s="6"/>
    </row>
    <row r="14467" spans="43:43" x14ac:dyDescent="0.25">
      <c r="AQ14467" s="6"/>
    </row>
    <row r="14468" spans="43:43" x14ac:dyDescent="0.25">
      <c r="AQ14468" s="6"/>
    </row>
    <row r="14469" spans="43:43" x14ac:dyDescent="0.25">
      <c r="AQ14469" s="6"/>
    </row>
    <row r="14470" spans="43:43" x14ac:dyDescent="0.25">
      <c r="AQ14470" s="6"/>
    </row>
    <row r="14471" spans="43:43" x14ac:dyDescent="0.25">
      <c r="AQ14471" s="6"/>
    </row>
    <row r="14472" spans="43:43" x14ac:dyDescent="0.25">
      <c r="AQ14472" s="6"/>
    </row>
    <row r="14473" spans="43:43" x14ac:dyDescent="0.25">
      <c r="AQ14473" s="6"/>
    </row>
    <row r="14474" spans="43:43" x14ac:dyDescent="0.25">
      <c r="AQ14474" s="6"/>
    </row>
    <row r="14475" spans="43:43" x14ac:dyDescent="0.25">
      <c r="AQ14475" s="6"/>
    </row>
    <row r="14476" spans="43:43" x14ac:dyDescent="0.25">
      <c r="AQ14476" s="6"/>
    </row>
    <row r="14477" spans="43:43" x14ac:dyDescent="0.25">
      <c r="AQ14477" s="6"/>
    </row>
    <row r="14478" spans="43:43" x14ac:dyDescent="0.25">
      <c r="AQ14478" s="6"/>
    </row>
    <row r="14479" spans="43:43" x14ac:dyDescent="0.25">
      <c r="AQ14479" s="6"/>
    </row>
    <row r="14480" spans="43:43" x14ac:dyDescent="0.25">
      <c r="AQ14480" s="6"/>
    </row>
    <row r="14481" spans="43:43" x14ac:dyDescent="0.25">
      <c r="AQ14481" s="6"/>
    </row>
    <row r="14482" spans="43:43" x14ac:dyDescent="0.25">
      <c r="AQ14482" s="6"/>
    </row>
    <row r="14483" spans="43:43" x14ac:dyDescent="0.25">
      <c r="AQ14483" s="6"/>
    </row>
    <row r="14484" spans="43:43" x14ac:dyDescent="0.25">
      <c r="AQ14484" s="6"/>
    </row>
    <row r="14485" spans="43:43" x14ac:dyDescent="0.25">
      <c r="AQ14485" s="6"/>
    </row>
    <row r="14486" spans="43:43" x14ac:dyDescent="0.25">
      <c r="AQ14486" s="6"/>
    </row>
    <row r="14487" spans="43:43" x14ac:dyDescent="0.25">
      <c r="AQ14487" s="6"/>
    </row>
    <row r="14488" spans="43:43" x14ac:dyDescent="0.25">
      <c r="AQ14488" s="6"/>
    </row>
    <row r="14489" spans="43:43" x14ac:dyDescent="0.25">
      <c r="AQ14489" s="6"/>
    </row>
    <row r="14490" spans="43:43" x14ac:dyDescent="0.25">
      <c r="AQ14490" s="6"/>
    </row>
    <row r="14491" spans="43:43" x14ac:dyDescent="0.25">
      <c r="AQ14491" s="6"/>
    </row>
    <row r="14492" spans="43:43" x14ac:dyDescent="0.25">
      <c r="AQ14492" s="6"/>
    </row>
    <row r="14493" spans="43:43" x14ac:dyDescent="0.25">
      <c r="AQ14493" s="6"/>
    </row>
    <row r="14494" spans="43:43" x14ac:dyDescent="0.25">
      <c r="AQ14494" s="6"/>
    </row>
    <row r="14495" spans="43:43" x14ac:dyDescent="0.25">
      <c r="AQ14495" s="6"/>
    </row>
    <row r="14496" spans="43:43" x14ac:dyDescent="0.25">
      <c r="AQ14496" s="6"/>
    </row>
    <row r="14497" spans="43:43" x14ac:dyDescent="0.25">
      <c r="AQ14497" s="6"/>
    </row>
    <row r="14498" spans="43:43" x14ac:dyDescent="0.25">
      <c r="AQ14498" s="6"/>
    </row>
    <row r="14499" spans="43:43" x14ac:dyDescent="0.25">
      <c r="AQ14499" s="6"/>
    </row>
    <row r="14500" spans="43:43" x14ac:dyDescent="0.25">
      <c r="AQ14500" s="6"/>
    </row>
    <row r="14501" spans="43:43" x14ac:dyDescent="0.25">
      <c r="AQ14501" s="6"/>
    </row>
    <row r="14502" spans="43:43" x14ac:dyDescent="0.25">
      <c r="AQ14502" s="6"/>
    </row>
    <row r="14503" spans="43:43" x14ac:dyDescent="0.25">
      <c r="AQ14503" s="6"/>
    </row>
    <row r="14504" spans="43:43" x14ac:dyDescent="0.25">
      <c r="AQ14504" s="6"/>
    </row>
    <row r="14505" spans="43:43" x14ac:dyDescent="0.25">
      <c r="AQ14505" s="6"/>
    </row>
    <row r="14506" spans="43:43" x14ac:dyDescent="0.25">
      <c r="AQ14506" s="6"/>
    </row>
    <row r="14507" spans="43:43" x14ac:dyDescent="0.25">
      <c r="AQ14507" s="6"/>
    </row>
    <row r="14508" spans="43:43" x14ac:dyDescent="0.25">
      <c r="AQ14508" s="6"/>
    </row>
    <row r="14509" spans="43:43" x14ac:dyDescent="0.25">
      <c r="AQ14509" s="6"/>
    </row>
    <row r="14510" spans="43:43" x14ac:dyDescent="0.25">
      <c r="AQ14510" s="6"/>
    </row>
    <row r="14511" spans="43:43" x14ac:dyDescent="0.25">
      <c r="AQ14511" s="6"/>
    </row>
    <row r="14512" spans="43:43" x14ac:dyDescent="0.25">
      <c r="AQ14512" s="6"/>
    </row>
    <row r="14513" spans="43:43" x14ac:dyDescent="0.25">
      <c r="AQ14513" s="6"/>
    </row>
    <row r="14514" spans="43:43" x14ac:dyDescent="0.25">
      <c r="AQ14514" s="6"/>
    </row>
    <row r="14515" spans="43:43" x14ac:dyDescent="0.25">
      <c r="AQ14515" s="6"/>
    </row>
    <row r="14516" spans="43:43" x14ac:dyDescent="0.25">
      <c r="AQ14516" s="6"/>
    </row>
    <row r="14517" spans="43:43" x14ac:dyDescent="0.25">
      <c r="AQ14517" s="6"/>
    </row>
    <row r="14518" spans="43:43" x14ac:dyDescent="0.25">
      <c r="AQ14518" s="6"/>
    </row>
    <row r="14519" spans="43:43" x14ac:dyDescent="0.25">
      <c r="AQ14519" s="6"/>
    </row>
    <row r="14520" spans="43:43" x14ac:dyDescent="0.25">
      <c r="AQ14520" s="6"/>
    </row>
    <row r="14521" spans="43:43" x14ac:dyDescent="0.25">
      <c r="AQ14521" s="6"/>
    </row>
    <row r="14522" spans="43:43" x14ac:dyDescent="0.25">
      <c r="AQ14522" s="6"/>
    </row>
    <row r="14523" spans="43:43" x14ac:dyDescent="0.25">
      <c r="AQ14523" s="6"/>
    </row>
    <row r="14524" spans="43:43" x14ac:dyDescent="0.25">
      <c r="AQ14524" s="6"/>
    </row>
    <row r="14525" spans="43:43" x14ac:dyDescent="0.25">
      <c r="AQ14525" s="6"/>
    </row>
    <row r="14526" spans="43:43" x14ac:dyDescent="0.25">
      <c r="AQ14526" s="6"/>
    </row>
    <row r="14527" spans="43:43" x14ac:dyDescent="0.25">
      <c r="AQ14527" s="6"/>
    </row>
    <row r="14528" spans="43:43" x14ac:dyDescent="0.25">
      <c r="AQ14528" s="6"/>
    </row>
    <row r="14529" spans="43:43" x14ac:dyDescent="0.25">
      <c r="AQ14529" s="6"/>
    </row>
    <row r="14530" spans="43:43" x14ac:dyDescent="0.25">
      <c r="AQ14530" s="6"/>
    </row>
    <row r="14531" spans="43:43" x14ac:dyDescent="0.25">
      <c r="AQ14531" s="6"/>
    </row>
    <row r="14532" spans="43:43" x14ac:dyDescent="0.25">
      <c r="AQ14532" s="6"/>
    </row>
    <row r="14533" spans="43:43" x14ac:dyDescent="0.25">
      <c r="AQ14533" s="6"/>
    </row>
    <row r="14534" spans="43:43" x14ac:dyDescent="0.25">
      <c r="AQ14534" s="6"/>
    </row>
    <row r="14535" spans="43:43" x14ac:dyDescent="0.25">
      <c r="AQ14535" s="6"/>
    </row>
    <row r="14536" spans="43:43" x14ac:dyDescent="0.25">
      <c r="AQ14536" s="6"/>
    </row>
    <row r="14537" spans="43:43" x14ac:dyDescent="0.25">
      <c r="AQ14537" s="6"/>
    </row>
    <row r="14538" spans="43:43" x14ac:dyDescent="0.25">
      <c r="AQ14538" s="6"/>
    </row>
    <row r="14539" spans="43:43" x14ac:dyDescent="0.25">
      <c r="AQ14539" s="6"/>
    </row>
    <row r="14540" spans="43:43" x14ac:dyDescent="0.25">
      <c r="AQ14540" s="6"/>
    </row>
    <row r="14541" spans="43:43" x14ac:dyDescent="0.25">
      <c r="AQ14541" s="6"/>
    </row>
    <row r="14542" spans="43:43" x14ac:dyDescent="0.25">
      <c r="AQ14542" s="6"/>
    </row>
    <row r="14543" spans="43:43" x14ac:dyDescent="0.25">
      <c r="AQ14543" s="6"/>
    </row>
    <row r="14544" spans="43:43" x14ac:dyDescent="0.25">
      <c r="AQ14544" s="6"/>
    </row>
    <row r="14545" spans="43:43" x14ac:dyDescent="0.25">
      <c r="AQ14545" s="6"/>
    </row>
    <row r="14546" spans="43:43" x14ac:dyDescent="0.25">
      <c r="AQ14546" s="6"/>
    </row>
    <row r="14547" spans="43:43" x14ac:dyDescent="0.25">
      <c r="AQ14547" s="6"/>
    </row>
    <row r="14548" spans="43:43" x14ac:dyDescent="0.25">
      <c r="AQ14548" s="6"/>
    </row>
    <row r="14549" spans="43:43" x14ac:dyDescent="0.25">
      <c r="AQ14549" s="6"/>
    </row>
    <row r="14550" spans="43:43" x14ac:dyDescent="0.25">
      <c r="AQ14550" s="6"/>
    </row>
    <row r="14551" spans="43:43" x14ac:dyDescent="0.25">
      <c r="AQ14551" s="6"/>
    </row>
    <row r="14552" spans="43:43" x14ac:dyDescent="0.25">
      <c r="AQ14552" s="6"/>
    </row>
    <row r="14553" spans="43:43" x14ac:dyDescent="0.25">
      <c r="AQ14553" s="6"/>
    </row>
    <row r="14554" spans="43:43" x14ac:dyDescent="0.25">
      <c r="AQ14554" s="6"/>
    </row>
    <row r="14555" spans="43:43" x14ac:dyDescent="0.25">
      <c r="AQ14555" s="6"/>
    </row>
    <row r="14556" spans="43:43" x14ac:dyDescent="0.25">
      <c r="AQ14556" s="6"/>
    </row>
    <row r="14557" spans="43:43" x14ac:dyDescent="0.25">
      <c r="AQ14557" s="6"/>
    </row>
    <row r="14558" spans="43:43" x14ac:dyDescent="0.25">
      <c r="AQ14558" s="6"/>
    </row>
    <row r="14559" spans="43:43" x14ac:dyDescent="0.25">
      <c r="AQ14559" s="6"/>
    </row>
    <row r="14560" spans="43:43" x14ac:dyDescent="0.25">
      <c r="AQ14560" s="6"/>
    </row>
    <row r="14561" spans="43:43" x14ac:dyDescent="0.25">
      <c r="AQ14561" s="6"/>
    </row>
    <row r="14562" spans="43:43" x14ac:dyDescent="0.25">
      <c r="AQ14562" s="6"/>
    </row>
    <row r="14563" spans="43:43" x14ac:dyDescent="0.25">
      <c r="AQ14563" s="6"/>
    </row>
    <row r="14564" spans="43:43" x14ac:dyDescent="0.25">
      <c r="AQ14564" s="6"/>
    </row>
    <row r="14565" spans="43:43" x14ac:dyDescent="0.25">
      <c r="AQ14565" s="6"/>
    </row>
    <row r="14566" spans="43:43" x14ac:dyDescent="0.25">
      <c r="AQ14566" s="6"/>
    </row>
    <row r="14567" spans="43:43" x14ac:dyDescent="0.25">
      <c r="AQ14567" s="6"/>
    </row>
    <row r="14568" spans="43:43" x14ac:dyDescent="0.25">
      <c r="AQ14568" s="6"/>
    </row>
    <row r="14569" spans="43:43" x14ac:dyDescent="0.25">
      <c r="AQ14569" s="6"/>
    </row>
    <row r="14570" spans="43:43" x14ac:dyDescent="0.25">
      <c r="AQ14570" s="6"/>
    </row>
    <row r="14571" spans="43:43" x14ac:dyDescent="0.25">
      <c r="AQ14571" s="6"/>
    </row>
    <row r="14572" spans="43:43" x14ac:dyDescent="0.25">
      <c r="AQ14572" s="6"/>
    </row>
    <row r="14573" spans="43:43" x14ac:dyDescent="0.25">
      <c r="AQ14573" s="6"/>
    </row>
    <row r="14574" spans="43:43" x14ac:dyDescent="0.25">
      <c r="AQ14574" s="6"/>
    </row>
    <row r="14575" spans="43:43" x14ac:dyDescent="0.25">
      <c r="AQ14575" s="6"/>
    </row>
    <row r="14576" spans="43:43" x14ac:dyDescent="0.25">
      <c r="AQ14576" s="6"/>
    </row>
    <row r="14577" spans="43:43" x14ac:dyDescent="0.25">
      <c r="AQ14577" s="6"/>
    </row>
    <row r="14578" spans="43:43" x14ac:dyDescent="0.25">
      <c r="AQ14578" s="6"/>
    </row>
    <row r="14579" spans="43:43" x14ac:dyDescent="0.25">
      <c r="AQ14579" s="6"/>
    </row>
    <row r="14580" spans="43:43" x14ac:dyDescent="0.25">
      <c r="AQ14580" s="6"/>
    </row>
    <row r="14581" spans="43:43" x14ac:dyDescent="0.25">
      <c r="AQ14581" s="6"/>
    </row>
    <row r="14582" spans="43:43" x14ac:dyDescent="0.25">
      <c r="AQ14582" s="6"/>
    </row>
    <row r="14583" spans="43:43" x14ac:dyDescent="0.25">
      <c r="AQ14583" s="6"/>
    </row>
    <row r="14584" spans="43:43" x14ac:dyDescent="0.25">
      <c r="AQ14584" s="6"/>
    </row>
    <row r="14585" spans="43:43" x14ac:dyDescent="0.25">
      <c r="AQ14585" s="6"/>
    </row>
    <row r="14586" spans="43:43" x14ac:dyDescent="0.25">
      <c r="AQ14586" s="6"/>
    </row>
    <row r="14587" spans="43:43" x14ac:dyDescent="0.25">
      <c r="AQ14587" s="6"/>
    </row>
    <row r="14588" spans="43:43" x14ac:dyDescent="0.25">
      <c r="AQ14588" s="6"/>
    </row>
    <row r="14589" spans="43:43" x14ac:dyDescent="0.25">
      <c r="AQ14589" s="6"/>
    </row>
    <row r="14590" spans="43:43" x14ac:dyDescent="0.25">
      <c r="AQ14590" s="6"/>
    </row>
    <row r="14591" spans="43:43" x14ac:dyDescent="0.25">
      <c r="AQ14591" s="6"/>
    </row>
    <row r="14592" spans="43:43" x14ac:dyDescent="0.25">
      <c r="AQ14592" s="6"/>
    </row>
    <row r="14593" spans="43:43" x14ac:dyDescent="0.25">
      <c r="AQ14593" s="6"/>
    </row>
    <row r="14594" spans="43:43" x14ac:dyDescent="0.25">
      <c r="AQ14594" s="6"/>
    </row>
    <row r="14595" spans="43:43" x14ac:dyDescent="0.25">
      <c r="AQ14595" s="6"/>
    </row>
    <row r="14596" spans="43:43" x14ac:dyDescent="0.25">
      <c r="AQ14596" s="6"/>
    </row>
    <row r="14597" spans="43:43" x14ac:dyDescent="0.25">
      <c r="AQ14597" s="6"/>
    </row>
    <row r="14598" spans="43:43" x14ac:dyDescent="0.25">
      <c r="AQ14598" s="6"/>
    </row>
    <row r="14599" spans="43:43" x14ac:dyDescent="0.25">
      <c r="AQ14599" s="6"/>
    </row>
    <row r="14600" spans="43:43" x14ac:dyDescent="0.25">
      <c r="AQ14600" s="6"/>
    </row>
    <row r="14601" spans="43:43" x14ac:dyDescent="0.25">
      <c r="AQ14601" s="6"/>
    </row>
    <row r="14602" spans="43:43" x14ac:dyDescent="0.25">
      <c r="AQ14602" s="6"/>
    </row>
    <row r="14603" spans="43:43" x14ac:dyDescent="0.25">
      <c r="AQ14603" s="6"/>
    </row>
    <row r="14604" spans="43:43" x14ac:dyDescent="0.25">
      <c r="AQ14604" s="6"/>
    </row>
    <row r="14605" spans="43:43" x14ac:dyDescent="0.25">
      <c r="AQ14605" s="6"/>
    </row>
    <row r="14606" spans="43:43" x14ac:dyDescent="0.25">
      <c r="AQ14606" s="6"/>
    </row>
    <row r="14607" spans="43:43" x14ac:dyDescent="0.25">
      <c r="AQ14607" s="6"/>
    </row>
    <row r="14608" spans="43:43" x14ac:dyDescent="0.25">
      <c r="AQ14608" s="6"/>
    </row>
    <row r="14609" spans="43:43" x14ac:dyDescent="0.25">
      <c r="AQ14609" s="6"/>
    </row>
    <row r="14610" spans="43:43" x14ac:dyDescent="0.25">
      <c r="AQ14610" s="6"/>
    </row>
    <row r="14611" spans="43:43" x14ac:dyDescent="0.25">
      <c r="AQ14611" s="6"/>
    </row>
    <row r="14612" spans="43:43" x14ac:dyDescent="0.25">
      <c r="AQ14612" s="6"/>
    </row>
    <row r="14613" spans="43:43" x14ac:dyDescent="0.25">
      <c r="AQ14613" s="6"/>
    </row>
    <row r="14614" spans="43:43" x14ac:dyDescent="0.25">
      <c r="AQ14614" s="6"/>
    </row>
    <row r="14615" spans="43:43" x14ac:dyDescent="0.25">
      <c r="AQ14615" s="6"/>
    </row>
    <row r="14616" spans="43:43" x14ac:dyDescent="0.25">
      <c r="AQ14616" s="6"/>
    </row>
    <row r="14617" spans="43:43" x14ac:dyDescent="0.25">
      <c r="AQ14617" s="6"/>
    </row>
    <row r="14618" spans="43:43" x14ac:dyDescent="0.25">
      <c r="AQ14618" s="6"/>
    </row>
    <row r="14619" spans="43:43" x14ac:dyDescent="0.25">
      <c r="AQ14619" s="6"/>
    </row>
    <row r="14620" spans="43:43" x14ac:dyDescent="0.25">
      <c r="AQ14620" s="6"/>
    </row>
    <row r="14621" spans="43:43" x14ac:dyDescent="0.25">
      <c r="AQ14621" s="6"/>
    </row>
    <row r="14622" spans="43:43" x14ac:dyDescent="0.25">
      <c r="AQ14622" s="6"/>
    </row>
    <row r="14623" spans="43:43" x14ac:dyDescent="0.25">
      <c r="AQ14623" s="6"/>
    </row>
    <row r="14624" spans="43:43" x14ac:dyDescent="0.25">
      <c r="AQ14624" s="6"/>
    </row>
    <row r="14625" spans="43:43" x14ac:dyDescent="0.25">
      <c r="AQ14625" s="6"/>
    </row>
    <row r="14626" spans="43:43" x14ac:dyDescent="0.25">
      <c r="AQ14626" s="6"/>
    </row>
    <row r="14627" spans="43:43" x14ac:dyDescent="0.25">
      <c r="AQ14627" s="6"/>
    </row>
    <row r="14628" spans="43:43" x14ac:dyDescent="0.25">
      <c r="AQ14628" s="6"/>
    </row>
    <row r="14629" spans="43:43" x14ac:dyDescent="0.25">
      <c r="AQ14629" s="6"/>
    </row>
    <row r="14630" spans="43:43" x14ac:dyDescent="0.25">
      <c r="AQ14630" s="6"/>
    </row>
    <row r="14631" spans="43:43" x14ac:dyDescent="0.25">
      <c r="AQ14631" s="6"/>
    </row>
    <row r="14632" spans="43:43" x14ac:dyDescent="0.25">
      <c r="AQ14632" s="6"/>
    </row>
    <row r="14633" spans="43:43" x14ac:dyDescent="0.25">
      <c r="AQ14633" s="6"/>
    </row>
    <row r="14634" spans="43:43" x14ac:dyDescent="0.25">
      <c r="AQ14634" s="6"/>
    </row>
    <row r="14635" spans="43:43" x14ac:dyDescent="0.25">
      <c r="AQ14635" s="6"/>
    </row>
    <row r="14636" spans="43:43" x14ac:dyDescent="0.25">
      <c r="AQ14636" s="6"/>
    </row>
    <row r="14637" spans="43:43" x14ac:dyDescent="0.25">
      <c r="AQ14637" s="6"/>
    </row>
    <row r="14638" spans="43:43" x14ac:dyDescent="0.25">
      <c r="AQ14638" s="6"/>
    </row>
    <row r="14639" spans="43:43" x14ac:dyDescent="0.25">
      <c r="AQ14639" s="6"/>
    </row>
    <row r="14640" spans="43:43" x14ac:dyDescent="0.25">
      <c r="AQ14640" s="6"/>
    </row>
    <row r="14641" spans="43:43" x14ac:dyDescent="0.25">
      <c r="AQ14641" s="6"/>
    </row>
    <row r="14642" spans="43:43" x14ac:dyDescent="0.25">
      <c r="AQ14642" s="6"/>
    </row>
    <row r="14643" spans="43:43" x14ac:dyDescent="0.25">
      <c r="AQ14643" s="6"/>
    </row>
    <row r="14644" spans="43:43" x14ac:dyDescent="0.25">
      <c r="AQ14644" s="6"/>
    </row>
    <row r="14645" spans="43:43" x14ac:dyDescent="0.25">
      <c r="AQ14645" s="6"/>
    </row>
    <row r="14646" spans="43:43" x14ac:dyDescent="0.25">
      <c r="AQ14646" s="6"/>
    </row>
    <row r="14647" spans="43:43" x14ac:dyDescent="0.25">
      <c r="AQ14647" s="6"/>
    </row>
    <row r="14648" spans="43:43" x14ac:dyDescent="0.25">
      <c r="AQ14648" s="6"/>
    </row>
    <row r="14649" spans="43:43" x14ac:dyDescent="0.25">
      <c r="AQ14649" s="6"/>
    </row>
    <row r="14650" spans="43:43" x14ac:dyDescent="0.25">
      <c r="AQ14650" s="6"/>
    </row>
    <row r="14651" spans="43:43" x14ac:dyDescent="0.25">
      <c r="AQ14651" s="6"/>
    </row>
    <row r="14652" spans="43:43" x14ac:dyDescent="0.25">
      <c r="AQ14652" s="6"/>
    </row>
    <row r="14653" spans="43:43" x14ac:dyDescent="0.25">
      <c r="AQ14653" s="6"/>
    </row>
    <row r="14654" spans="43:43" x14ac:dyDescent="0.25">
      <c r="AQ14654" s="6"/>
    </row>
    <row r="14655" spans="43:43" x14ac:dyDescent="0.25">
      <c r="AQ14655" s="6"/>
    </row>
    <row r="14656" spans="43:43" x14ac:dyDescent="0.25">
      <c r="AQ14656" s="6"/>
    </row>
    <row r="14657" spans="43:43" x14ac:dyDescent="0.25">
      <c r="AQ14657" s="6"/>
    </row>
    <row r="14658" spans="43:43" x14ac:dyDescent="0.25">
      <c r="AQ14658" s="6"/>
    </row>
    <row r="14659" spans="43:43" x14ac:dyDescent="0.25">
      <c r="AQ14659" s="6"/>
    </row>
    <row r="14660" spans="43:43" x14ac:dyDescent="0.25">
      <c r="AQ14660" s="6"/>
    </row>
    <row r="14661" spans="43:43" x14ac:dyDescent="0.25">
      <c r="AQ14661" s="6"/>
    </row>
    <row r="14662" spans="43:43" x14ac:dyDescent="0.25">
      <c r="AQ14662" s="6"/>
    </row>
    <row r="14663" spans="43:43" x14ac:dyDescent="0.25">
      <c r="AQ14663" s="6"/>
    </row>
    <row r="14664" spans="43:43" x14ac:dyDescent="0.25">
      <c r="AQ14664" s="6"/>
    </row>
    <row r="14665" spans="43:43" x14ac:dyDescent="0.25">
      <c r="AQ14665" s="6"/>
    </row>
    <row r="14666" spans="43:43" x14ac:dyDescent="0.25">
      <c r="AQ14666" s="6"/>
    </row>
    <row r="14667" spans="43:43" x14ac:dyDescent="0.25">
      <c r="AQ14667" s="6"/>
    </row>
    <row r="14668" spans="43:43" x14ac:dyDescent="0.25">
      <c r="AQ14668" s="6"/>
    </row>
    <row r="14669" spans="43:43" x14ac:dyDescent="0.25">
      <c r="AQ14669" s="6"/>
    </row>
    <row r="14670" spans="43:43" x14ac:dyDescent="0.25">
      <c r="AQ14670" s="6"/>
    </row>
    <row r="14671" spans="43:43" x14ac:dyDescent="0.25">
      <c r="AQ14671" s="6"/>
    </row>
    <row r="14672" spans="43:43" x14ac:dyDescent="0.25">
      <c r="AQ14672" s="6"/>
    </row>
    <row r="14673" spans="43:43" x14ac:dyDescent="0.25">
      <c r="AQ14673" s="6"/>
    </row>
    <row r="14674" spans="43:43" x14ac:dyDescent="0.25">
      <c r="AQ14674" s="6"/>
    </row>
    <row r="14675" spans="43:43" x14ac:dyDescent="0.25">
      <c r="AQ14675" s="6"/>
    </row>
    <row r="14676" spans="43:43" x14ac:dyDescent="0.25">
      <c r="AQ14676" s="6"/>
    </row>
    <row r="14677" spans="43:43" x14ac:dyDescent="0.25">
      <c r="AQ14677" s="6"/>
    </row>
    <row r="14678" spans="43:43" x14ac:dyDescent="0.25">
      <c r="AQ14678" s="6"/>
    </row>
    <row r="14679" spans="43:43" x14ac:dyDescent="0.25">
      <c r="AQ14679" s="6"/>
    </row>
    <row r="14680" spans="43:43" x14ac:dyDescent="0.25">
      <c r="AQ14680" s="6"/>
    </row>
    <row r="14681" spans="43:43" x14ac:dyDescent="0.25">
      <c r="AQ14681" s="6"/>
    </row>
    <row r="14682" spans="43:43" x14ac:dyDescent="0.25">
      <c r="AQ14682" s="6"/>
    </row>
    <row r="14683" spans="43:43" x14ac:dyDescent="0.25">
      <c r="AQ14683" s="6"/>
    </row>
    <row r="14684" spans="43:43" x14ac:dyDescent="0.25">
      <c r="AQ14684" s="6"/>
    </row>
    <row r="14685" spans="43:43" x14ac:dyDescent="0.25">
      <c r="AQ14685" s="6"/>
    </row>
    <row r="14686" spans="43:43" x14ac:dyDescent="0.25">
      <c r="AQ14686" s="6"/>
    </row>
    <row r="14687" spans="43:43" x14ac:dyDescent="0.25">
      <c r="AQ14687" s="6"/>
    </row>
    <row r="14688" spans="43:43" x14ac:dyDescent="0.25">
      <c r="AQ14688" s="6"/>
    </row>
    <row r="14689" spans="43:43" x14ac:dyDescent="0.25">
      <c r="AQ14689" s="6"/>
    </row>
    <row r="14690" spans="43:43" x14ac:dyDescent="0.25">
      <c r="AQ14690" s="6"/>
    </row>
    <row r="14691" spans="43:43" x14ac:dyDescent="0.25">
      <c r="AQ14691" s="6"/>
    </row>
    <row r="14692" spans="43:43" x14ac:dyDescent="0.25">
      <c r="AQ14692" s="6"/>
    </row>
    <row r="14693" spans="43:43" x14ac:dyDescent="0.25">
      <c r="AQ14693" s="6"/>
    </row>
    <row r="14694" spans="43:43" x14ac:dyDescent="0.25">
      <c r="AQ14694" s="6"/>
    </row>
    <row r="14695" spans="43:43" x14ac:dyDescent="0.25">
      <c r="AQ14695" s="6"/>
    </row>
    <row r="14696" spans="43:43" x14ac:dyDescent="0.25">
      <c r="AQ14696" s="6"/>
    </row>
    <row r="14697" spans="43:43" x14ac:dyDescent="0.25">
      <c r="AQ14697" s="6"/>
    </row>
    <row r="14698" spans="43:43" x14ac:dyDescent="0.25">
      <c r="AQ14698" s="6"/>
    </row>
    <row r="14699" spans="43:43" x14ac:dyDescent="0.25">
      <c r="AQ14699" s="6"/>
    </row>
    <row r="14700" spans="43:43" x14ac:dyDescent="0.25">
      <c r="AQ14700" s="6"/>
    </row>
    <row r="14701" spans="43:43" x14ac:dyDescent="0.25">
      <c r="AQ14701" s="6"/>
    </row>
    <row r="14702" spans="43:43" x14ac:dyDescent="0.25">
      <c r="AQ14702" s="6"/>
    </row>
    <row r="14703" spans="43:43" x14ac:dyDescent="0.25">
      <c r="AQ14703" s="6"/>
    </row>
    <row r="14704" spans="43:43" x14ac:dyDescent="0.25">
      <c r="AQ14704" s="6"/>
    </row>
    <row r="14705" spans="43:43" x14ac:dyDescent="0.25">
      <c r="AQ14705" s="6"/>
    </row>
    <row r="14706" spans="43:43" x14ac:dyDescent="0.25">
      <c r="AQ14706" s="6"/>
    </row>
    <row r="14707" spans="43:43" x14ac:dyDescent="0.25">
      <c r="AQ14707" s="6"/>
    </row>
    <row r="14708" spans="43:43" x14ac:dyDescent="0.25">
      <c r="AQ14708" s="6"/>
    </row>
    <row r="14709" spans="43:43" x14ac:dyDescent="0.25">
      <c r="AQ14709" s="6"/>
    </row>
    <row r="14710" spans="43:43" x14ac:dyDescent="0.25">
      <c r="AQ14710" s="6"/>
    </row>
    <row r="14711" spans="43:43" x14ac:dyDescent="0.25">
      <c r="AQ14711" s="6"/>
    </row>
    <row r="14712" spans="43:43" x14ac:dyDescent="0.25">
      <c r="AQ14712" s="6"/>
    </row>
    <row r="14713" spans="43:43" x14ac:dyDescent="0.25">
      <c r="AQ14713" s="6"/>
    </row>
    <row r="14714" spans="43:43" x14ac:dyDescent="0.25">
      <c r="AQ14714" s="6"/>
    </row>
    <row r="14715" spans="43:43" x14ac:dyDescent="0.25">
      <c r="AQ14715" s="6"/>
    </row>
    <row r="14716" spans="43:43" x14ac:dyDescent="0.25">
      <c r="AQ14716" s="6"/>
    </row>
    <row r="14717" spans="43:43" x14ac:dyDescent="0.25">
      <c r="AQ14717" s="6"/>
    </row>
    <row r="14718" spans="43:43" x14ac:dyDescent="0.25">
      <c r="AQ14718" s="6"/>
    </row>
    <row r="14719" spans="43:43" x14ac:dyDescent="0.25">
      <c r="AQ14719" s="6"/>
    </row>
    <row r="14720" spans="43:43" x14ac:dyDescent="0.25">
      <c r="AQ14720" s="6"/>
    </row>
    <row r="14721" spans="43:43" x14ac:dyDescent="0.25">
      <c r="AQ14721" s="6"/>
    </row>
    <row r="14722" spans="43:43" x14ac:dyDescent="0.25">
      <c r="AQ14722" s="6"/>
    </row>
    <row r="14723" spans="43:43" x14ac:dyDescent="0.25">
      <c r="AQ14723" s="6"/>
    </row>
    <row r="14724" spans="43:43" x14ac:dyDescent="0.25">
      <c r="AQ14724" s="6"/>
    </row>
    <row r="14725" spans="43:43" x14ac:dyDescent="0.25">
      <c r="AQ14725" s="6"/>
    </row>
    <row r="14726" spans="43:43" x14ac:dyDescent="0.25">
      <c r="AQ14726" s="6"/>
    </row>
    <row r="14727" spans="43:43" x14ac:dyDescent="0.25">
      <c r="AQ14727" s="6"/>
    </row>
    <row r="14728" spans="43:43" x14ac:dyDescent="0.25">
      <c r="AQ14728" s="6"/>
    </row>
    <row r="14729" spans="43:43" x14ac:dyDescent="0.25">
      <c r="AQ14729" s="6"/>
    </row>
    <row r="14730" spans="43:43" x14ac:dyDescent="0.25">
      <c r="AQ14730" s="6"/>
    </row>
    <row r="14731" spans="43:43" x14ac:dyDescent="0.25">
      <c r="AQ14731" s="6"/>
    </row>
    <row r="14732" spans="43:43" x14ac:dyDescent="0.25">
      <c r="AQ14732" s="6"/>
    </row>
    <row r="14733" spans="43:43" x14ac:dyDescent="0.25">
      <c r="AQ14733" s="6"/>
    </row>
    <row r="14734" spans="43:43" x14ac:dyDescent="0.25">
      <c r="AQ14734" s="6"/>
    </row>
    <row r="14735" spans="43:43" x14ac:dyDescent="0.25">
      <c r="AQ14735" s="6"/>
    </row>
    <row r="14736" spans="43:43" x14ac:dyDescent="0.25">
      <c r="AQ14736" s="6"/>
    </row>
    <row r="14737" spans="43:43" x14ac:dyDescent="0.25">
      <c r="AQ14737" s="6"/>
    </row>
    <row r="14738" spans="43:43" x14ac:dyDescent="0.25">
      <c r="AQ14738" s="6"/>
    </row>
    <row r="14739" spans="43:43" x14ac:dyDescent="0.25">
      <c r="AQ14739" s="6"/>
    </row>
    <row r="14740" spans="43:43" x14ac:dyDescent="0.25">
      <c r="AQ14740" s="6"/>
    </row>
    <row r="14741" spans="43:43" x14ac:dyDescent="0.25">
      <c r="AQ14741" s="6"/>
    </row>
    <row r="14742" spans="43:43" x14ac:dyDescent="0.25">
      <c r="AQ14742" s="6"/>
    </row>
    <row r="14743" spans="43:43" x14ac:dyDescent="0.25">
      <c r="AQ14743" s="6"/>
    </row>
    <row r="14744" spans="43:43" x14ac:dyDescent="0.25">
      <c r="AQ14744" s="6"/>
    </row>
    <row r="14745" spans="43:43" x14ac:dyDescent="0.25">
      <c r="AQ14745" s="6"/>
    </row>
    <row r="14746" spans="43:43" x14ac:dyDescent="0.25">
      <c r="AQ14746" s="6"/>
    </row>
    <row r="14747" spans="43:43" x14ac:dyDescent="0.25">
      <c r="AQ14747" s="6"/>
    </row>
    <row r="14748" spans="43:43" x14ac:dyDescent="0.25">
      <c r="AQ14748" s="6"/>
    </row>
    <row r="14749" spans="43:43" x14ac:dyDescent="0.25">
      <c r="AQ14749" s="6"/>
    </row>
    <row r="14750" spans="43:43" x14ac:dyDescent="0.25">
      <c r="AQ14750" s="6"/>
    </row>
    <row r="14751" spans="43:43" x14ac:dyDescent="0.25">
      <c r="AQ14751" s="6"/>
    </row>
    <row r="14752" spans="43:43" x14ac:dyDescent="0.25">
      <c r="AQ14752" s="6"/>
    </row>
    <row r="14753" spans="43:43" x14ac:dyDescent="0.25">
      <c r="AQ14753" s="6"/>
    </row>
    <row r="14754" spans="43:43" x14ac:dyDescent="0.25">
      <c r="AQ14754" s="6"/>
    </row>
    <row r="14755" spans="43:43" x14ac:dyDescent="0.25">
      <c r="AQ14755" s="6"/>
    </row>
    <row r="14756" spans="43:43" x14ac:dyDescent="0.25">
      <c r="AQ14756" s="6"/>
    </row>
    <row r="14757" spans="43:43" x14ac:dyDescent="0.25">
      <c r="AQ14757" s="6"/>
    </row>
    <row r="14758" spans="43:43" x14ac:dyDescent="0.25">
      <c r="AQ14758" s="6"/>
    </row>
    <row r="14759" spans="43:43" x14ac:dyDescent="0.25">
      <c r="AQ14759" s="6"/>
    </row>
    <row r="14760" spans="43:43" x14ac:dyDescent="0.25">
      <c r="AQ14760" s="6"/>
    </row>
    <row r="14761" spans="43:43" x14ac:dyDescent="0.25">
      <c r="AQ14761" s="6"/>
    </row>
    <row r="14762" spans="43:43" x14ac:dyDescent="0.25">
      <c r="AQ14762" s="6"/>
    </row>
    <row r="14763" spans="43:43" x14ac:dyDescent="0.25">
      <c r="AQ14763" s="6"/>
    </row>
    <row r="14764" spans="43:43" x14ac:dyDescent="0.25">
      <c r="AQ14764" s="6"/>
    </row>
    <row r="14765" spans="43:43" x14ac:dyDescent="0.25">
      <c r="AQ14765" s="6"/>
    </row>
    <row r="14766" spans="43:43" x14ac:dyDescent="0.25">
      <c r="AQ14766" s="6"/>
    </row>
    <row r="14767" spans="43:43" x14ac:dyDescent="0.25">
      <c r="AQ14767" s="6"/>
    </row>
    <row r="14768" spans="43:43" x14ac:dyDescent="0.25">
      <c r="AQ14768" s="6"/>
    </row>
    <row r="14769" spans="43:43" x14ac:dyDescent="0.25">
      <c r="AQ14769" s="6"/>
    </row>
    <row r="14770" spans="43:43" x14ac:dyDescent="0.25">
      <c r="AQ14770" s="6"/>
    </row>
    <row r="14771" spans="43:43" x14ac:dyDescent="0.25">
      <c r="AQ14771" s="6"/>
    </row>
    <row r="14772" spans="43:43" x14ac:dyDescent="0.25">
      <c r="AQ14772" s="6"/>
    </row>
    <row r="14773" spans="43:43" x14ac:dyDescent="0.25">
      <c r="AQ14773" s="6"/>
    </row>
    <row r="14774" spans="43:43" x14ac:dyDescent="0.25">
      <c r="AQ14774" s="6"/>
    </row>
    <row r="14775" spans="43:43" x14ac:dyDescent="0.25">
      <c r="AQ14775" s="6"/>
    </row>
    <row r="14776" spans="43:43" x14ac:dyDescent="0.25">
      <c r="AQ14776" s="6"/>
    </row>
    <row r="14777" spans="43:43" x14ac:dyDescent="0.25">
      <c r="AQ14777" s="6"/>
    </row>
    <row r="14778" spans="43:43" x14ac:dyDescent="0.25">
      <c r="AQ14778" s="6"/>
    </row>
    <row r="14779" spans="43:43" x14ac:dyDescent="0.25">
      <c r="AQ14779" s="6"/>
    </row>
    <row r="14780" spans="43:43" x14ac:dyDescent="0.25">
      <c r="AQ14780" s="6"/>
    </row>
    <row r="14781" spans="43:43" x14ac:dyDescent="0.25">
      <c r="AQ14781" s="6"/>
    </row>
    <row r="14782" spans="43:43" x14ac:dyDescent="0.25">
      <c r="AQ14782" s="6"/>
    </row>
    <row r="14783" spans="43:43" x14ac:dyDescent="0.25">
      <c r="AQ14783" s="6"/>
    </row>
    <row r="14784" spans="43:43" x14ac:dyDescent="0.25">
      <c r="AQ14784" s="6"/>
    </row>
    <row r="14785" spans="43:43" x14ac:dyDescent="0.25">
      <c r="AQ14785" s="6"/>
    </row>
    <row r="14786" spans="43:43" x14ac:dyDescent="0.25">
      <c r="AQ14786" s="6"/>
    </row>
    <row r="14787" spans="43:43" x14ac:dyDescent="0.25">
      <c r="AQ14787" s="6"/>
    </row>
    <row r="14788" spans="43:43" x14ac:dyDescent="0.25">
      <c r="AQ14788" s="6"/>
    </row>
    <row r="14789" spans="43:43" x14ac:dyDescent="0.25">
      <c r="AQ14789" s="6"/>
    </row>
    <row r="14790" spans="43:43" x14ac:dyDescent="0.25">
      <c r="AQ14790" s="6"/>
    </row>
    <row r="14791" spans="43:43" x14ac:dyDescent="0.25">
      <c r="AQ14791" s="6"/>
    </row>
    <row r="14792" spans="43:43" x14ac:dyDescent="0.25">
      <c r="AQ14792" s="6"/>
    </row>
    <row r="14793" spans="43:43" x14ac:dyDescent="0.25">
      <c r="AQ14793" s="6"/>
    </row>
    <row r="14794" spans="43:43" x14ac:dyDescent="0.25">
      <c r="AQ14794" s="6"/>
    </row>
    <row r="14795" spans="43:43" x14ac:dyDescent="0.25">
      <c r="AQ14795" s="6"/>
    </row>
    <row r="14796" spans="43:43" x14ac:dyDescent="0.25">
      <c r="AQ14796" s="6"/>
    </row>
    <row r="14797" spans="43:43" x14ac:dyDescent="0.25">
      <c r="AQ14797" s="6"/>
    </row>
    <row r="14798" spans="43:43" x14ac:dyDescent="0.25">
      <c r="AQ14798" s="6"/>
    </row>
    <row r="14799" spans="43:43" x14ac:dyDescent="0.25">
      <c r="AQ14799" s="6"/>
    </row>
    <row r="14800" spans="43:43" x14ac:dyDescent="0.25">
      <c r="AQ14800" s="6"/>
    </row>
    <row r="14801" spans="43:43" x14ac:dyDescent="0.25">
      <c r="AQ14801" s="6"/>
    </row>
    <row r="14802" spans="43:43" x14ac:dyDescent="0.25">
      <c r="AQ14802" s="6"/>
    </row>
    <row r="14803" spans="43:43" x14ac:dyDescent="0.25">
      <c r="AQ14803" s="6"/>
    </row>
    <row r="14804" spans="43:43" x14ac:dyDescent="0.25">
      <c r="AQ14804" s="6"/>
    </row>
    <row r="14805" spans="43:43" x14ac:dyDescent="0.25">
      <c r="AQ14805" s="6"/>
    </row>
    <row r="14806" spans="43:43" x14ac:dyDescent="0.25">
      <c r="AQ14806" s="6"/>
    </row>
    <row r="14807" spans="43:43" x14ac:dyDescent="0.25">
      <c r="AQ14807" s="6"/>
    </row>
    <row r="14808" spans="43:43" x14ac:dyDescent="0.25">
      <c r="AQ14808" s="6"/>
    </row>
    <row r="14809" spans="43:43" x14ac:dyDescent="0.25">
      <c r="AQ14809" s="6"/>
    </row>
    <row r="14810" spans="43:43" x14ac:dyDescent="0.25">
      <c r="AQ14810" s="6"/>
    </row>
    <row r="14811" spans="43:43" x14ac:dyDescent="0.25">
      <c r="AQ14811" s="6"/>
    </row>
    <row r="14812" spans="43:43" x14ac:dyDescent="0.25">
      <c r="AQ14812" s="6"/>
    </row>
    <row r="14813" spans="43:43" x14ac:dyDescent="0.25">
      <c r="AQ14813" s="6"/>
    </row>
    <row r="14814" spans="43:43" x14ac:dyDescent="0.25">
      <c r="AQ14814" s="6"/>
    </row>
    <row r="14815" spans="43:43" x14ac:dyDescent="0.25">
      <c r="AQ14815" s="6"/>
    </row>
    <row r="14816" spans="43:43" x14ac:dyDescent="0.25">
      <c r="AQ14816" s="6"/>
    </row>
    <row r="14817" spans="43:43" x14ac:dyDescent="0.25">
      <c r="AQ14817" s="6"/>
    </row>
    <row r="14818" spans="43:43" x14ac:dyDescent="0.25">
      <c r="AQ14818" s="6"/>
    </row>
    <row r="14819" spans="43:43" x14ac:dyDescent="0.25">
      <c r="AQ14819" s="6"/>
    </row>
    <row r="14820" spans="43:43" x14ac:dyDescent="0.25">
      <c r="AQ14820" s="6"/>
    </row>
    <row r="14821" spans="43:43" x14ac:dyDescent="0.25">
      <c r="AQ14821" s="6"/>
    </row>
    <row r="14822" spans="43:43" x14ac:dyDescent="0.25">
      <c r="AQ14822" s="6"/>
    </row>
    <row r="14823" spans="43:43" x14ac:dyDescent="0.25">
      <c r="AQ14823" s="6"/>
    </row>
    <row r="14824" spans="43:43" x14ac:dyDescent="0.25">
      <c r="AQ14824" s="6"/>
    </row>
    <row r="14825" spans="43:43" x14ac:dyDescent="0.25">
      <c r="AQ14825" s="6"/>
    </row>
    <row r="14826" spans="43:43" x14ac:dyDescent="0.25">
      <c r="AQ14826" s="6"/>
    </row>
    <row r="14827" spans="43:43" x14ac:dyDescent="0.25">
      <c r="AQ14827" s="6"/>
    </row>
    <row r="14828" spans="43:43" x14ac:dyDescent="0.25">
      <c r="AQ14828" s="6"/>
    </row>
    <row r="14829" spans="43:43" x14ac:dyDescent="0.25">
      <c r="AQ14829" s="6"/>
    </row>
    <row r="14830" spans="43:43" x14ac:dyDescent="0.25">
      <c r="AQ14830" s="6"/>
    </row>
    <row r="14831" spans="43:43" x14ac:dyDescent="0.25">
      <c r="AQ14831" s="6"/>
    </row>
    <row r="14832" spans="43:43" x14ac:dyDescent="0.25">
      <c r="AQ14832" s="6"/>
    </row>
    <row r="14833" spans="43:43" x14ac:dyDescent="0.25">
      <c r="AQ14833" s="6"/>
    </row>
    <row r="14834" spans="43:43" x14ac:dyDescent="0.25">
      <c r="AQ14834" s="6"/>
    </row>
    <row r="14835" spans="43:43" x14ac:dyDescent="0.25">
      <c r="AQ14835" s="6"/>
    </row>
    <row r="14836" spans="43:43" x14ac:dyDescent="0.25">
      <c r="AQ14836" s="6"/>
    </row>
    <row r="14837" spans="43:43" x14ac:dyDescent="0.25">
      <c r="AQ14837" s="6"/>
    </row>
    <row r="14838" spans="43:43" x14ac:dyDescent="0.25">
      <c r="AQ14838" s="6"/>
    </row>
    <row r="14839" spans="43:43" x14ac:dyDescent="0.25">
      <c r="AQ14839" s="6"/>
    </row>
    <row r="14840" spans="43:43" x14ac:dyDescent="0.25">
      <c r="AQ14840" s="6"/>
    </row>
    <row r="14841" spans="43:43" x14ac:dyDescent="0.25">
      <c r="AQ14841" s="6"/>
    </row>
    <row r="14842" spans="43:43" x14ac:dyDescent="0.25">
      <c r="AQ14842" s="6"/>
    </row>
    <row r="14843" spans="43:43" x14ac:dyDescent="0.25">
      <c r="AQ14843" s="6"/>
    </row>
    <row r="14844" spans="43:43" x14ac:dyDescent="0.25">
      <c r="AQ14844" s="6"/>
    </row>
    <row r="14845" spans="43:43" x14ac:dyDescent="0.25">
      <c r="AQ14845" s="6"/>
    </row>
    <row r="14846" spans="43:43" x14ac:dyDescent="0.25">
      <c r="AQ14846" s="6"/>
    </row>
    <row r="14847" spans="43:43" x14ac:dyDescent="0.25">
      <c r="AQ14847" s="6"/>
    </row>
    <row r="14848" spans="43:43" x14ac:dyDescent="0.25">
      <c r="AQ14848" s="6"/>
    </row>
    <row r="14849" spans="43:43" x14ac:dyDescent="0.25">
      <c r="AQ14849" s="6"/>
    </row>
    <row r="14850" spans="43:43" x14ac:dyDescent="0.25">
      <c r="AQ14850" s="6"/>
    </row>
    <row r="14851" spans="43:43" x14ac:dyDescent="0.25">
      <c r="AQ14851" s="6"/>
    </row>
    <row r="14852" spans="43:43" x14ac:dyDescent="0.25">
      <c r="AQ14852" s="6"/>
    </row>
    <row r="14853" spans="43:43" x14ac:dyDescent="0.25">
      <c r="AQ14853" s="6"/>
    </row>
    <row r="14854" spans="43:43" x14ac:dyDescent="0.25">
      <c r="AQ14854" s="6"/>
    </row>
    <row r="14855" spans="43:43" x14ac:dyDescent="0.25">
      <c r="AQ14855" s="6"/>
    </row>
    <row r="14856" spans="43:43" x14ac:dyDescent="0.25">
      <c r="AQ14856" s="6"/>
    </row>
    <row r="14857" spans="43:43" x14ac:dyDescent="0.25">
      <c r="AQ14857" s="6"/>
    </row>
    <row r="14858" spans="43:43" x14ac:dyDescent="0.25">
      <c r="AQ14858" s="6"/>
    </row>
    <row r="14859" spans="43:43" x14ac:dyDescent="0.25">
      <c r="AQ14859" s="6"/>
    </row>
    <row r="14860" spans="43:43" x14ac:dyDescent="0.25">
      <c r="AQ14860" s="6"/>
    </row>
    <row r="14861" spans="43:43" x14ac:dyDescent="0.25">
      <c r="AQ14861" s="6"/>
    </row>
    <row r="14862" spans="43:43" x14ac:dyDescent="0.25">
      <c r="AQ14862" s="6"/>
    </row>
    <row r="14863" spans="43:43" x14ac:dyDescent="0.25">
      <c r="AQ14863" s="6"/>
    </row>
    <row r="14864" spans="43:43" x14ac:dyDescent="0.25">
      <c r="AQ14864" s="6"/>
    </row>
    <row r="14865" spans="43:43" x14ac:dyDescent="0.25">
      <c r="AQ14865" s="6"/>
    </row>
    <row r="14866" spans="43:43" x14ac:dyDescent="0.25">
      <c r="AQ14866" s="6"/>
    </row>
    <row r="14867" spans="43:43" x14ac:dyDescent="0.25">
      <c r="AQ14867" s="6"/>
    </row>
    <row r="14868" spans="43:43" x14ac:dyDescent="0.25">
      <c r="AQ14868" s="6"/>
    </row>
    <row r="14869" spans="43:43" x14ac:dyDescent="0.25">
      <c r="AQ14869" s="6"/>
    </row>
    <row r="14870" spans="43:43" x14ac:dyDescent="0.25">
      <c r="AQ14870" s="6"/>
    </row>
    <row r="14871" spans="43:43" x14ac:dyDescent="0.25">
      <c r="AQ14871" s="6"/>
    </row>
    <row r="14872" spans="43:43" x14ac:dyDescent="0.25">
      <c r="AQ14872" s="6"/>
    </row>
    <row r="14873" spans="43:43" x14ac:dyDescent="0.25">
      <c r="AQ14873" s="6"/>
    </row>
    <row r="14874" spans="43:43" x14ac:dyDescent="0.25">
      <c r="AQ14874" s="6"/>
    </row>
    <row r="14875" spans="43:43" x14ac:dyDescent="0.25">
      <c r="AQ14875" s="6"/>
    </row>
    <row r="14876" spans="43:43" x14ac:dyDescent="0.25">
      <c r="AQ14876" s="6"/>
    </row>
    <row r="14877" spans="43:43" x14ac:dyDescent="0.25">
      <c r="AQ14877" s="6"/>
    </row>
    <row r="14878" spans="43:43" x14ac:dyDescent="0.25">
      <c r="AQ14878" s="6"/>
    </row>
    <row r="14879" spans="43:43" x14ac:dyDescent="0.25">
      <c r="AQ14879" s="6"/>
    </row>
    <row r="14880" spans="43:43" x14ac:dyDescent="0.25">
      <c r="AQ14880" s="6"/>
    </row>
    <row r="14881" spans="43:43" x14ac:dyDescent="0.25">
      <c r="AQ14881" s="6"/>
    </row>
    <row r="14882" spans="43:43" x14ac:dyDescent="0.25">
      <c r="AQ14882" s="6"/>
    </row>
    <row r="14883" spans="43:43" x14ac:dyDescent="0.25">
      <c r="AQ14883" s="6"/>
    </row>
    <row r="14884" spans="43:43" x14ac:dyDescent="0.25">
      <c r="AQ14884" s="6"/>
    </row>
    <row r="14885" spans="43:43" x14ac:dyDescent="0.25">
      <c r="AQ14885" s="6"/>
    </row>
    <row r="14886" spans="43:43" x14ac:dyDescent="0.25">
      <c r="AQ14886" s="6"/>
    </row>
    <row r="14887" spans="43:43" x14ac:dyDescent="0.25">
      <c r="AQ14887" s="6"/>
    </row>
    <row r="14888" spans="43:43" x14ac:dyDescent="0.25">
      <c r="AQ14888" s="6"/>
    </row>
    <row r="14889" spans="43:43" x14ac:dyDescent="0.25">
      <c r="AQ14889" s="6"/>
    </row>
    <row r="14890" spans="43:43" x14ac:dyDescent="0.25">
      <c r="AQ14890" s="6"/>
    </row>
    <row r="14891" spans="43:43" x14ac:dyDescent="0.25">
      <c r="AQ14891" s="6"/>
    </row>
    <row r="14892" spans="43:43" x14ac:dyDescent="0.25">
      <c r="AQ14892" s="6"/>
    </row>
    <row r="14893" spans="43:43" x14ac:dyDescent="0.25">
      <c r="AQ14893" s="6"/>
    </row>
    <row r="14894" spans="43:43" x14ac:dyDescent="0.25">
      <c r="AQ14894" s="6"/>
    </row>
    <row r="14895" spans="43:43" x14ac:dyDescent="0.25">
      <c r="AQ14895" s="6"/>
    </row>
    <row r="14896" spans="43:43" x14ac:dyDescent="0.25">
      <c r="AQ14896" s="6"/>
    </row>
    <row r="14897" spans="43:43" x14ac:dyDescent="0.25">
      <c r="AQ14897" s="6"/>
    </row>
    <row r="14898" spans="43:43" x14ac:dyDescent="0.25">
      <c r="AQ14898" s="6"/>
    </row>
    <row r="14899" spans="43:43" x14ac:dyDescent="0.25">
      <c r="AQ14899" s="6"/>
    </row>
    <row r="14900" spans="43:43" x14ac:dyDescent="0.25">
      <c r="AQ14900" s="6"/>
    </row>
    <row r="14901" spans="43:43" x14ac:dyDescent="0.25">
      <c r="AQ14901" s="6"/>
    </row>
    <row r="14902" spans="43:43" x14ac:dyDescent="0.25">
      <c r="AQ14902" s="6"/>
    </row>
    <row r="14903" spans="43:43" x14ac:dyDescent="0.25">
      <c r="AQ14903" s="6"/>
    </row>
    <row r="14904" spans="43:43" x14ac:dyDescent="0.25">
      <c r="AQ14904" s="6"/>
    </row>
    <row r="14905" spans="43:43" x14ac:dyDescent="0.25">
      <c r="AQ14905" s="6"/>
    </row>
    <row r="14906" spans="43:43" x14ac:dyDescent="0.25">
      <c r="AQ14906" s="6"/>
    </row>
    <row r="14907" spans="43:43" x14ac:dyDescent="0.25">
      <c r="AQ14907" s="6"/>
    </row>
    <row r="14908" spans="43:43" x14ac:dyDescent="0.25">
      <c r="AQ14908" s="6"/>
    </row>
    <row r="14909" spans="43:43" x14ac:dyDescent="0.25">
      <c r="AQ14909" s="6"/>
    </row>
    <row r="14910" spans="43:43" x14ac:dyDescent="0.25">
      <c r="AQ14910" s="6"/>
    </row>
    <row r="14911" spans="43:43" x14ac:dyDescent="0.25">
      <c r="AQ14911" s="6"/>
    </row>
    <row r="14912" spans="43:43" x14ac:dyDescent="0.25">
      <c r="AQ14912" s="6"/>
    </row>
    <row r="14913" spans="43:43" x14ac:dyDescent="0.25">
      <c r="AQ14913" s="6"/>
    </row>
    <row r="14914" spans="43:43" x14ac:dyDescent="0.25">
      <c r="AQ14914" s="6"/>
    </row>
    <row r="14915" spans="43:43" x14ac:dyDescent="0.25">
      <c r="AQ14915" s="6"/>
    </row>
    <row r="14916" spans="43:43" x14ac:dyDescent="0.25">
      <c r="AQ14916" s="6"/>
    </row>
    <row r="14917" spans="43:43" x14ac:dyDescent="0.25">
      <c r="AQ14917" s="6"/>
    </row>
    <row r="14918" spans="43:43" x14ac:dyDescent="0.25">
      <c r="AQ14918" s="6"/>
    </row>
    <row r="14919" spans="43:43" x14ac:dyDescent="0.25">
      <c r="AQ14919" s="6"/>
    </row>
    <row r="14920" spans="43:43" x14ac:dyDescent="0.25">
      <c r="AQ14920" s="6"/>
    </row>
    <row r="14921" spans="43:43" x14ac:dyDescent="0.25">
      <c r="AQ14921" s="6"/>
    </row>
    <row r="14922" spans="43:43" x14ac:dyDescent="0.25">
      <c r="AQ14922" s="6"/>
    </row>
    <row r="14923" spans="43:43" x14ac:dyDescent="0.25">
      <c r="AQ14923" s="6"/>
    </row>
    <row r="14924" spans="43:43" x14ac:dyDescent="0.25">
      <c r="AQ14924" s="6"/>
    </row>
    <row r="14925" spans="43:43" x14ac:dyDescent="0.25">
      <c r="AQ14925" s="6"/>
    </row>
    <row r="14926" spans="43:43" x14ac:dyDescent="0.25">
      <c r="AQ14926" s="6"/>
    </row>
    <row r="14927" spans="43:43" x14ac:dyDescent="0.25">
      <c r="AQ14927" s="6"/>
    </row>
    <row r="14928" spans="43:43" x14ac:dyDescent="0.25">
      <c r="AQ14928" s="6"/>
    </row>
    <row r="14929" spans="43:43" x14ac:dyDescent="0.25">
      <c r="AQ14929" s="6"/>
    </row>
    <row r="14930" spans="43:43" x14ac:dyDescent="0.25">
      <c r="AQ14930" s="6"/>
    </row>
    <row r="14931" spans="43:43" x14ac:dyDescent="0.25">
      <c r="AQ14931" s="6"/>
    </row>
    <row r="14932" spans="43:43" x14ac:dyDescent="0.25">
      <c r="AQ14932" s="6"/>
    </row>
    <row r="14933" spans="43:43" x14ac:dyDescent="0.25">
      <c r="AQ14933" s="6"/>
    </row>
    <row r="14934" spans="43:43" x14ac:dyDescent="0.25">
      <c r="AQ14934" s="6"/>
    </row>
    <row r="14935" spans="43:43" x14ac:dyDescent="0.25">
      <c r="AQ14935" s="6"/>
    </row>
    <row r="14936" spans="43:43" x14ac:dyDescent="0.25">
      <c r="AQ14936" s="6"/>
    </row>
    <row r="14937" spans="43:43" x14ac:dyDescent="0.25">
      <c r="AQ14937" s="6"/>
    </row>
    <row r="14938" spans="43:43" x14ac:dyDescent="0.25">
      <c r="AQ14938" s="6"/>
    </row>
    <row r="14939" spans="43:43" x14ac:dyDescent="0.25">
      <c r="AQ14939" s="6"/>
    </row>
    <row r="14940" spans="43:43" x14ac:dyDescent="0.25">
      <c r="AQ14940" s="6"/>
    </row>
    <row r="14941" spans="43:43" x14ac:dyDescent="0.25">
      <c r="AQ14941" s="6"/>
    </row>
    <row r="14942" spans="43:43" x14ac:dyDescent="0.25">
      <c r="AQ14942" s="6"/>
    </row>
    <row r="14943" spans="43:43" x14ac:dyDescent="0.25">
      <c r="AQ14943" s="6"/>
    </row>
    <row r="14944" spans="43:43" x14ac:dyDescent="0.25">
      <c r="AQ14944" s="6"/>
    </row>
    <row r="14945" spans="43:43" x14ac:dyDescent="0.25">
      <c r="AQ14945" s="6"/>
    </row>
    <row r="14946" spans="43:43" x14ac:dyDescent="0.25">
      <c r="AQ14946" s="6"/>
    </row>
    <row r="14947" spans="43:43" x14ac:dyDescent="0.25">
      <c r="AQ14947" s="6"/>
    </row>
    <row r="14948" spans="43:43" x14ac:dyDescent="0.25">
      <c r="AQ14948" s="6"/>
    </row>
    <row r="14949" spans="43:43" x14ac:dyDescent="0.25">
      <c r="AQ14949" s="6"/>
    </row>
    <row r="14950" spans="43:43" x14ac:dyDescent="0.25">
      <c r="AQ14950" s="6"/>
    </row>
    <row r="14951" spans="43:43" x14ac:dyDescent="0.25">
      <c r="AQ14951" s="6"/>
    </row>
    <row r="14952" spans="43:43" x14ac:dyDescent="0.25">
      <c r="AQ14952" s="6"/>
    </row>
    <row r="14953" spans="43:43" x14ac:dyDescent="0.25">
      <c r="AQ14953" s="6"/>
    </row>
    <row r="14954" spans="43:43" x14ac:dyDescent="0.25">
      <c r="AQ14954" s="6"/>
    </row>
    <row r="14955" spans="43:43" x14ac:dyDescent="0.25">
      <c r="AQ14955" s="6"/>
    </row>
    <row r="14956" spans="43:43" x14ac:dyDescent="0.25">
      <c r="AQ14956" s="6"/>
    </row>
    <row r="14957" spans="43:43" x14ac:dyDescent="0.25">
      <c r="AQ14957" s="6"/>
    </row>
    <row r="14958" spans="43:43" x14ac:dyDescent="0.25">
      <c r="AQ14958" s="6"/>
    </row>
    <row r="14959" spans="43:43" x14ac:dyDescent="0.25">
      <c r="AQ14959" s="6"/>
    </row>
    <row r="14960" spans="43:43" x14ac:dyDescent="0.25">
      <c r="AQ14960" s="6"/>
    </row>
    <row r="14961" spans="43:43" x14ac:dyDescent="0.25">
      <c r="AQ14961" s="6"/>
    </row>
    <row r="14962" spans="43:43" x14ac:dyDescent="0.25">
      <c r="AQ14962" s="6"/>
    </row>
    <row r="14963" spans="43:43" x14ac:dyDescent="0.25">
      <c r="AQ14963" s="6"/>
    </row>
    <row r="14964" spans="43:43" x14ac:dyDescent="0.25">
      <c r="AQ14964" s="6"/>
    </row>
    <row r="14965" spans="43:43" x14ac:dyDescent="0.25">
      <c r="AQ14965" s="6"/>
    </row>
    <row r="14966" spans="43:43" x14ac:dyDescent="0.25">
      <c r="AQ14966" s="6"/>
    </row>
    <row r="14967" spans="43:43" x14ac:dyDescent="0.25">
      <c r="AQ14967" s="6"/>
    </row>
    <row r="14968" spans="43:43" x14ac:dyDescent="0.25">
      <c r="AQ14968" s="6"/>
    </row>
    <row r="14969" spans="43:43" x14ac:dyDescent="0.25">
      <c r="AQ14969" s="6"/>
    </row>
    <row r="14970" spans="43:43" x14ac:dyDescent="0.25">
      <c r="AQ14970" s="6"/>
    </row>
    <row r="14971" spans="43:43" x14ac:dyDescent="0.25">
      <c r="AQ14971" s="6"/>
    </row>
    <row r="14972" spans="43:43" x14ac:dyDescent="0.25">
      <c r="AQ14972" s="6"/>
    </row>
    <row r="14973" spans="43:43" x14ac:dyDescent="0.25">
      <c r="AQ14973" s="6"/>
    </row>
    <row r="14974" spans="43:43" x14ac:dyDescent="0.25">
      <c r="AQ14974" s="6"/>
    </row>
    <row r="14975" spans="43:43" x14ac:dyDescent="0.25">
      <c r="AQ14975" s="6"/>
    </row>
    <row r="14976" spans="43:43" x14ac:dyDescent="0.25">
      <c r="AQ14976" s="6"/>
    </row>
    <row r="14977" spans="43:43" x14ac:dyDescent="0.25">
      <c r="AQ14977" s="6"/>
    </row>
    <row r="14978" spans="43:43" x14ac:dyDescent="0.25">
      <c r="AQ14978" s="6"/>
    </row>
    <row r="14979" spans="43:43" x14ac:dyDescent="0.25">
      <c r="AQ14979" s="6"/>
    </row>
    <row r="14980" spans="43:43" x14ac:dyDescent="0.25">
      <c r="AQ14980" s="6"/>
    </row>
    <row r="14981" spans="43:43" x14ac:dyDescent="0.25">
      <c r="AQ14981" s="6"/>
    </row>
    <row r="14982" spans="43:43" x14ac:dyDescent="0.25">
      <c r="AQ14982" s="6"/>
    </row>
    <row r="14983" spans="43:43" x14ac:dyDescent="0.25">
      <c r="AQ14983" s="6"/>
    </row>
    <row r="14984" spans="43:43" x14ac:dyDescent="0.25">
      <c r="AQ14984" s="6"/>
    </row>
    <row r="14985" spans="43:43" x14ac:dyDescent="0.25">
      <c r="AQ14985" s="6"/>
    </row>
    <row r="14986" spans="43:43" x14ac:dyDescent="0.25">
      <c r="AQ14986" s="6"/>
    </row>
    <row r="14987" spans="43:43" x14ac:dyDescent="0.25">
      <c r="AQ14987" s="6"/>
    </row>
    <row r="14988" spans="43:43" x14ac:dyDescent="0.25">
      <c r="AQ14988" s="6"/>
    </row>
    <row r="14989" spans="43:43" x14ac:dyDescent="0.25">
      <c r="AQ14989" s="6"/>
    </row>
    <row r="14990" spans="43:43" x14ac:dyDescent="0.25">
      <c r="AQ14990" s="6"/>
    </row>
    <row r="14991" spans="43:43" x14ac:dyDescent="0.25">
      <c r="AQ14991" s="6"/>
    </row>
    <row r="14992" spans="43:43" x14ac:dyDescent="0.25">
      <c r="AQ14992" s="6"/>
    </row>
    <row r="14993" spans="43:43" x14ac:dyDescent="0.25">
      <c r="AQ14993" s="6"/>
    </row>
    <row r="14994" spans="43:43" x14ac:dyDescent="0.25">
      <c r="AQ14994" s="6"/>
    </row>
    <row r="14995" spans="43:43" x14ac:dyDescent="0.25">
      <c r="AQ14995" s="6"/>
    </row>
    <row r="14996" spans="43:43" x14ac:dyDescent="0.25">
      <c r="AQ14996" s="6"/>
    </row>
    <row r="14997" spans="43:43" x14ac:dyDescent="0.25">
      <c r="AQ14997" s="6"/>
    </row>
    <row r="14998" spans="43:43" x14ac:dyDescent="0.25">
      <c r="AQ14998" s="6"/>
    </row>
    <row r="14999" spans="43:43" x14ac:dyDescent="0.25">
      <c r="AQ14999" s="6"/>
    </row>
    <row r="15000" spans="43:43" x14ac:dyDescent="0.25">
      <c r="AQ15000" s="6"/>
    </row>
    <row r="15001" spans="43:43" x14ac:dyDescent="0.25">
      <c r="AQ15001" s="6"/>
    </row>
    <row r="15002" spans="43:43" x14ac:dyDescent="0.25">
      <c r="AQ15002" s="6"/>
    </row>
    <row r="15003" spans="43:43" x14ac:dyDescent="0.25">
      <c r="AQ15003" s="6"/>
    </row>
    <row r="15004" spans="43:43" x14ac:dyDescent="0.25">
      <c r="AQ15004" s="6"/>
    </row>
    <row r="15005" spans="43:43" x14ac:dyDescent="0.25">
      <c r="AQ15005" s="6"/>
    </row>
    <row r="15006" spans="43:43" x14ac:dyDescent="0.25">
      <c r="AQ15006" s="6"/>
    </row>
    <row r="15007" spans="43:43" x14ac:dyDescent="0.25">
      <c r="AQ15007" s="6"/>
    </row>
    <row r="15008" spans="43:43" x14ac:dyDescent="0.25">
      <c r="AQ15008" s="6"/>
    </row>
    <row r="15009" spans="43:43" x14ac:dyDescent="0.25">
      <c r="AQ15009" s="6"/>
    </row>
    <row r="15010" spans="43:43" x14ac:dyDescent="0.25">
      <c r="AQ15010" s="6"/>
    </row>
    <row r="15011" spans="43:43" x14ac:dyDescent="0.25">
      <c r="AQ15011" s="6"/>
    </row>
    <row r="15012" spans="43:43" x14ac:dyDescent="0.25">
      <c r="AQ15012" s="6"/>
    </row>
    <row r="15013" spans="43:43" x14ac:dyDescent="0.25">
      <c r="AQ15013" s="6"/>
    </row>
    <row r="15014" spans="43:43" x14ac:dyDescent="0.25">
      <c r="AQ15014" s="6"/>
    </row>
    <row r="15015" spans="43:43" x14ac:dyDescent="0.25">
      <c r="AQ15015" s="6"/>
    </row>
    <row r="15016" spans="43:43" x14ac:dyDescent="0.25">
      <c r="AQ15016" s="6"/>
    </row>
    <row r="15017" spans="43:43" x14ac:dyDescent="0.25">
      <c r="AQ15017" s="6"/>
    </row>
    <row r="15018" spans="43:43" x14ac:dyDescent="0.25">
      <c r="AQ15018" s="6"/>
    </row>
    <row r="15019" spans="43:43" x14ac:dyDescent="0.25">
      <c r="AQ15019" s="6"/>
    </row>
    <row r="15020" spans="43:43" x14ac:dyDescent="0.25">
      <c r="AQ15020" s="6"/>
    </row>
    <row r="15021" spans="43:43" x14ac:dyDescent="0.25">
      <c r="AQ15021" s="6"/>
    </row>
    <row r="15022" spans="43:43" x14ac:dyDescent="0.25">
      <c r="AQ15022" s="6"/>
    </row>
    <row r="15023" spans="43:43" x14ac:dyDescent="0.25">
      <c r="AQ15023" s="6"/>
    </row>
    <row r="15024" spans="43:43" x14ac:dyDescent="0.25">
      <c r="AQ15024" s="6"/>
    </row>
    <row r="15025" spans="43:43" x14ac:dyDescent="0.25">
      <c r="AQ15025" s="6"/>
    </row>
    <row r="15026" spans="43:43" x14ac:dyDescent="0.25">
      <c r="AQ15026" s="6"/>
    </row>
    <row r="15027" spans="43:43" x14ac:dyDescent="0.25">
      <c r="AQ15027" s="6"/>
    </row>
    <row r="15028" spans="43:43" x14ac:dyDescent="0.25">
      <c r="AQ15028" s="6"/>
    </row>
    <row r="15029" spans="43:43" x14ac:dyDescent="0.25">
      <c r="AQ15029" s="6"/>
    </row>
    <row r="15030" spans="43:43" x14ac:dyDescent="0.25">
      <c r="AQ15030" s="6"/>
    </row>
    <row r="15031" spans="43:43" x14ac:dyDescent="0.25">
      <c r="AQ15031" s="6"/>
    </row>
    <row r="15032" spans="43:43" x14ac:dyDescent="0.25">
      <c r="AQ15032" s="6"/>
    </row>
    <row r="15033" spans="43:43" x14ac:dyDescent="0.25">
      <c r="AQ15033" s="6"/>
    </row>
    <row r="15034" spans="43:43" x14ac:dyDescent="0.25">
      <c r="AQ15034" s="6"/>
    </row>
    <row r="15035" spans="43:43" x14ac:dyDescent="0.25">
      <c r="AQ15035" s="6"/>
    </row>
    <row r="15036" spans="43:43" x14ac:dyDescent="0.25">
      <c r="AQ15036" s="6"/>
    </row>
    <row r="15037" spans="43:43" x14ac:dyDescent="0.25">
      <c r="AQ15037" s="6"/>
    </row>
    <row r="15038" spans="43:43" x14ac:dyDescent="0.25">
      <c r="AQ15038" s="6"/>
    </row>
    <row r="15039" spans="43:43" x14ac:dyDescent="0.25">
      <c r="AQ15039" s="6"/>
    </row>
    <row r="15040" spans="43:43" x14ac:dyDescent="0.25">
      <c r="AQ15040" s="6"/>
    </row>
    <row r="15041" spans="43:43" x14ac:dyDescent="0.25">
      <c r="AQ15041" s="6"/>
    </row>
    <row r="15042" spans="43:43" x14ac:dyDescent="0.25">
      <c r="AQ15042" s="6"/>
    </row>
    <row r="15043" spans="43:43" x14ac:dyDescent="0.25">
      <c r="AQ15043" s="6"/>
    </row>
    <row r="15044" spans="43:43" x14ac:dyDescent="0.25">
      <c r="AQ15044" s="6"/>
    </row>
    <row r="15045" spans="43:43" x14ac:dyDescent="0.25">
      <c r="AQ15045" s="6"/>
    </row>
    <row r="15046" spans="43:43" x14ac:dyDescent="0.25">
      <c r="AQ15046" s="6"/>
    </row>
    <row r="15047" spans="43:43" x14ac:dyDescent="0.25">
      <c r="AQ15047" s="6"/>
    </row>
    <row r="15048" spans="43:43" x14ac:dyDescent="0.25">
      <c r="AQ15048" s="6"/>
    </row>
    <row r="15049" spans="43:43" x14ac:dyDescent="0.25">
      <c r="AQ15049" s="6"/>
    </row>
    <row r="15050" spans="43:43" x14ac:dyDescent="0.25">
      <c r="AQ15050" s="6"/>
    </row>
    <row r="15051" spans="43:43" x14ac:dyDescent="0.25">
      <c r="AQ15051" s="6"/>
    </row>
    <row r="15052" spans="43:43" x14ac:dyDescent="0.25">
      <c r="AQ15052" s="6"/>
    </row>
    <row r="15053" spans="43:43" x14ac:dyDescent="0.25">
      <c r="AQ15053" s="6"/>
    </row>
    <row r="15054" spans="43:43" x14ac:dyDescent="0.25">
      <c r="AQ15054" s="6"/>
    </row>
    <row r="15055" spans="43:43" x14ac:dyDescent="0.25">
      <c r="AQ15055" s="6"/>
    </row>
    <row r="15056" spans="43:43" x14ac:dyDescent="0.25">
      <c r="AQ15056" s="6"/>
    </row>
    <row r="15057" spans="43:43" x14ac:dyDescent="0.25">
      <c r="AQ15057" s="6"/>
    </row>
    <row r="15058" spans="43:43" x14ac:dyDescent="0.25">
      <c r="AQ15058" s="6"/>
    </row>
    <row r="15059" spans="43:43" x14ac:dyDescent="0.25">
      <c r="AQ15059" s="6"/>
    </row>
    <row r="15060" spans="43:43" x14ac:dyDescent="0.25">
      <c r="AQ15060" s="6"/>
    </row>
    <row r="15061" spans="43:43" x14ac:dyDescent="0.25">
      <c r="AQ15061" s="6"/>
    </row>
    <row r="15062" spans="43:43" x14ac:dyDescent="0.25">
      <c r="AQ15062" s="6"/>
    </row>
    <row r="15063" spans="43:43" x14ac:dyDescent="0.25">
      <c r="AQ15063" s="6"/>
    </row>
    <row r="15064" spans="43:43" x14ac:dyDescent="0.25">
      <c r="AQ15064" s="6"/>
    </row>
    <row r="15065" spans="43:43" x14ac:dyDescent="0.25">
      <c r="AQ15065" s="6"/>
    </row>
    <row r="15066" spans="43:43" x14ac:dyDescent="0.25">
      <c r="AQ15066" s="6"/>
    </row>
    <row r="15067" spans="43:43" x14ac:dyDescent="0.25">
      <c r="AQ15067" s="6"/>
    </row>
    <row r="15068" spans="43:43" x14ac:dyDescent="0.25">
      <c r="AQ15068" s="6"/>
    </row>
    <row r="15069" spans="43:43" x14ac:dyDescent="0.25">
      <c r="AQ15069" s="6"/>
    </row>
    <row r="15070" spans="43:43" x14ac:dyDescent="0.25">
      <c r="AQ15070" s="6"/>
    </row>
    <row r="15071" spans="43:43" x14ac:dyDescent="0.25">
      <c r="AQ15071" s="6"/>
    </row>
    <row r="15072" spans="43:43" x14ac:dyDescent="0.25">
      <c r="AQ15072" s="6"/>
    </row>
    <row r="15073" spans="43:43" x14ac:dyDescent="0.25">
      <c r="AQ15073" s="6"/>
    </row>
    <row r="15074" spans="43:43" x14ac:dyDescent="0.25">
      <c r="AQ15074" s="6"/>
    </row>
    <row r="15075" spans="43:43" x14ac:dyDescent="0.25">
      <c r="AQ15075" s="6"/>
    </row>
    <row r="15076" spans="43:43" x14ac:dyDescent="0.25">
      <c r="AQ15076" s="6"/>
    </row>
    <row r="15077" spans="43:43" x14ac:dyDescent="0.25">
      <c r="AQ15077" s="6"/>
    </row>
    <row r="15078" spans="43:43" x14ac:dyDescent="0.25">
      <c r="AQ15078" s="6"/>
    </row>
    <row r="15079" spans="43:43" x14ac:dyDescent="0.25">
      <c r="AQ15079" s="6"/>
    </row>
    <row r="15080" spans="43:43" x14ac:dyDescent="0.25">
      <c r="AQ15080" s="6"/>
    </row>
    <row r="15081" spans="43:43" x14ac:dyDescent="0.25">
      <c r="AQ15081" s="6"/>
    </row>
    <row r="15082" spans="43:43" x14ac:dyDescent="0.25">
      <c r="AQ15082" s="6"/>
    </row>
    <row r="15083" spans="43:43" x14ac:dyDescent="0.25">
      <c r="AQ15083" s="6"/>
    </row>
    <row r="15084" spans="43:43" x14ac:dyDescent="0.25">
      <c r="AQ15084" s="6"/>
    </row>
    <row r="15085" spans="43:43" x14ac:dyDescent="0.25">
      <c r="AQ15085" s="6"/>
    </row>
    <row r="15086" spans="43:43" x14ac:dyDescent="0.25">
      <c r="AQ15086" s="6"/>
    </row>
    <row r="15087" spans="43:43" x14ac:dyDescent="0.25">
      <c r="AQ15087" s="6"/>
    </row>
    <row r="15088" spans="43:43" x14ac:dyDescent="0.25">
      <c r="AQ15088" s="6"/>
    </row>
    <row r="15089" spans="43:43" x14ac:dyDescent="0.25">
      <c r="AQ15089" s="6"/>
    </row>
    <row r="15090" spans="43:43" x14ac:dyDescent="0.25">
      <c r="AQ15090" s="6"/>
    </row>
    <row r="15091" spans="43:43" x14ac:dyDescent="0.25">
      <c r="AQ15091" s="6"/>
    </row>
    <row r="15092" spans="43:43" x14ac:dyDescent="0.25">
      <c r="AQ15092" s="6"/>
    </row>
    <row r="15093" spans="43:43" x14ac:dyDescent="0.25">
      <c r="AQ15093" s="6"/>
    </row>
    <row r="15094" spans="43:43" x14ac:dyDescent="0.25">
      <c r="AQ15094" s="6"/>
    </row>
    <row r="15095" spans="43:43" x14ac:dyDescent="0.25">
      <c r="AQ15095" s="6"/>
    </row>
    <row r="15096" spans="43:43" x14ac:dyDescent="0.25">
      <c r="AQ15096" s="6"/>
    </row>
    <row r="15097" spans="43:43" x14ac:dyDescent="0.25">
      <c r="AQ15097" s="6"/>
    </row>
    <row r="15098" spans="43:43" x14ac:dyDescent="0.25">
      <c r="AQ15098" s="6"/>
    </row>
    <row r="15099" spans="43:43" x14ac:dyDescent="0.25">
      <c r="AQ15099" s="6"/>
    </row>
    <row r="15100" spans="43:43" x14ac:dyDescent="0.25">
      <c r="AQ15100" s="6"/>
    </row>
    <row r="15101" spans="43:43" x14ac:dyDescent="0.25">
      <c r="AQ15101" s="6"/>
    </row>
    <row r="15102" spans="43:43" x14ac:dyDescent="0.25">
      <c r="AQ15102" s="6"/>
    </row>
    <row r="15103" spans="43:43" x14ac:dyDescent="0.25">
      <c r="AQ15103" s="6"/>
    </row>
    <row r="15104" spans="43:43" x14ac:dyDescent="0.25">
      <c r="AQ15104" s="6"/>
    </row>
    <row r="15105" spans="43:43" x14ac:dyDescent="0.25">
      <c r="AQ15105" s="6"/>
    </row>
    <row r="15106" spans="43:43" x14ac:dyDescent="0.25">
      <c r="AQ15106" s="6"/>
    </row>
    <row r="15107" spans="43:43" x14ac:dyDescent="0.25">
      <c r="AQ15107" s="6"/>
    </row>
    <row r="15108" spans="43:43" x14ac:dyDescent="0.25">
      <c r="AQ15108" s="6"/>
    </row>
    <row r="15109" spans="43:43" x14ac:dyDescent="0.25">
      <c r="AQ15109" s="6"/>
    </row>
    <row r="15110" spans="43:43" x14ac:dyDescent="0.25">
      <c r="AQ15110" s="6"/>
    </row>
    <row r="15111" spans="43:43" x14ac:dyDescent="0.25">
      <c r="AQ15111" s="6"/>
    </row>
    <row r="15112" spans="43:43" x14ac:dyDescent="0.25">
      <c r="AQ15112" s="6"/>
    </row>
    <row r="15113" spans="43:43" x14ac:dyDescent="0.25">
      <c r="AQ15113" s="6"/>
    </row>
    <row r="15114" spans="43:43" x14ac:dyDescent="0.25">
      <c r="AQ15114" s="6"/>
    </row>
    <row r="15115" spans="43:43" x14ac:dyDescent="0.25">
      <c r="AQ15115" s="6"/>
    </row>
    <row r="15116" spans="43:43" x14ac:dyDescent="0.25">
      <c r="AQ15116" s="6"/>
    </row>
    <row r="15117" spans="43:43" x14ac:dyDescent="0.25">
      <c r="AQ15117" s="6"/>
    </row>
    <row r="15118" spans="43:43" x14ac:dyDescent="0.25">
      <c r="AQ15118" s="6"/>
    </row>
    <row r="15119" spans="43:43" x14ac:dyDescent="0.25">
      <c r="AQ15119" s="6"/>
    </row>
    <row r="15120" spans="43:43" x14ac:dyDescent="0.25">
      <c r="AQ15120" s="6"/>
    </row>
    <row r="15121" spans="43:43" x14ac:dyDescent="0.25">
      <c r="AQ15121" s="6"/>
    </row>
    <row r="15122" spans="43:43" x14ac:dyDescent="0.25">
      <c r="AQ15122" s="6"/>
    </row>
    <row r="15123" spans="43:43" x14ac:dyDescent="0.25">
      <c r="AQ15123" s="6"/>
    </row>
    <row r="15124" spans="43:43" x14ac:dyDescent="0.25">
      <c r="AQ15124" s="6"/>
    </row>
    <row r="15125" spans="43:43" x14ac:dyDescent="0.25">
      <c r="AQ15125" s="6"/>
    </row>
    <row r="15126" spans="43:43" x14ac:dyDescent="0.25">
      <c r="AQ15126" s="6"/>
    </row>
    <row r="15127" spans="43:43" x14ac:dyDescent="0.25">
      <c r="AQ15127" s="6"/>
    </row>
    <row r="15128" spans="43:43" x14ac:dyDescent="0.25">
      <c r="AQ15128" s="6"/>
    </row>
    <row r="15129" spans="43:43" x14ac:dyDescent="0.25">
      <c r="AQ15129" s="6"/>
    </row>
    <row r="15130" spans="43:43" x14ac:dyDescent="0.25">
      <c r="AQ15130" s="6"/>
    </row>
    <row r="15131" spans="43:43" x14ac:dyDescent="0.25">
      <c r="AQ15131" s="6"/>
    </row>
    <row r="15132" spans="43:43" x14ac:dyDescent="0.25">
      <c r="AQ15132" s="6"/>
    </row>
    <row r="15133" spans="43:43" x14ac:dyDescent="0.25">
      <c r="AQ15133" s="6"/>
    </row>
    <row r="15134" spans="43:43" x14ac:dyDescent="0.25">
      <c r="AQ15134" s="6"/>
    </row>
    <row r="15135" spans="43:43" x14ac:dyDescent="0.25">
      <c r="AQ15135" s="6"/>
    </row>
    <row r="15136" spans="43:43" x14ac:dyDescent="0.25">
      <c r="AQ15136" s="6"/>
    </row>
    <row r="15137" spans="43:43" x14ac:dyDescent="0.25">
      <c r="AQ15137" s="6"/>
    </row>
    <row r="15138" spans="43:43" x14ac:dyDescent="0.25">
      <c r="AQ15138" s="6"/>
    </row>
    <row r="15139" spans="43:43" x14ac:dyDescent="0.25">
      <c r="AQ15139" s="6"/>
    </row>
    <row r="15140" spans="43:43" x14ac:dyDescent="0.25">
      <c r="AQ15140" s="6"/>
    </row>
    <row r="15141" spans="43:43" x14ac:dyDescent="0.25">
      <c r="AQ15141" s="6"/>
    </row>
    <row r="15142" spans="43:43" x14ac:dyDescent="0.25">
      <c r="AQ15142" s="6"/>
    </row>
    <row r="15143" spans="43:43" x14ac:dyDescent="0.25">
      <c r="AQ15143" s="6"/>
    </row>
    <row r="15144" spans="43:43" x14ac:dyDescent="0.25">
      <c r="AQ15144" s="6"/>
    </row>
    <row r="15145" spans="43:43" x14ac:dyDescent="0.25">
      <c r="AQ15145" s="6"/>
    </row>
    <row r="15146" spans="43:43" x14ac:dyDescent="0.25">
      <c r="AQ15146" s="6"/>
    </row>
    <row r="15147" spans="43:43" x14ac:dyDescent="0.25">
      <c r="AQ15147" s="6"/>
    </row>
    <row r="15148" spans="43:43" x14ac:dyDescent="0.25">
      <c r="AQ15148" s="6"/>
    </row>
    <row r="15149" spans="43:43" x14ac:dyDescent="0.25">
      <c r="AQ15149" s="6"/>
    </row>
    <row r="15150" spans="43:43" x14ac:dyDescent="0.25">
      <c r="AQ15150" s="6"/>
    </row>
    <row r="15151" spans="43:43" x14ac:dyDescent="0.25">
      <c r="AQ15151" s="6"/>
    </row>
    <row r="15152" spans="43:43" x14ac:dyDescent="0.25">
      <c r="AQ15152" s="6"/>
    </row>
    <row r="15153" spans="43:43" x14ac:dyDescent="0.25">
      <c r="AQ15153" s="6"/>
    </row>
    <row r="15154" spans="43:43" x14ac:dyDescent="0.25">
      <c r="AQ15154" s="6"/>
    </row>
    <row r="15155" spans="43:43" x14ac:dyDescent="0.25">
      <c r="AQ15155" s="6"/>
    </row>
    <row r="15156" spans="43:43" x14ac:dyDescent="0.25">
      <c r="AQ15156" s="6"/>
    </row>
    <row r="15157" spans="43:43" x14ac:dyDescent="0.25">
      <c r="AQ15157" s="6"/>
    </row>
    <row r="15158" spans="43:43" x14ac:dyDescent="0.25">
      <c r="AQ15158" s="6"/>
    </row>
    <row r="15159" spans="43:43" x14ac:dyDescent="0.25">
      <c r="AQ15159" s="6"/>
    </row>
    <row r="15160" spans="43:43" x14ac:dyDescent="0.25">
      <c r="AQ15160" s="6"/>
    </row>
    <row r="15161" spans="43:43" x14ac:dyDescent="0.25">
      <c r="AQ15161" s="6"/>
    </row>
    <row r="15162" spans="43:43" x14ac:dyDescent="0.25">
      <c r="AQ15162" s="6"/>
    </row>
    <row r="15163" spans="43:43" x14ac:dyDescent="0.25">
      <c r="AQ15163" s="6"/>
    </row>
    <row r="15164" spans="43:43" x14ac:dyDescent="0.25">
      <c r="AQ15164" s="6"/>
    </row>
    <row r="15165" spans="43:43" x14ac:dyDescent="0.25">
      <c r="AQ15165" s="6"/>
    </row>
    <row r="15166" spans="43:43" x14ac:dyDescent="0.25">
      <c r="AQ15166" s="6"/>
    </row>
    <row r="15167" spans="43:43" x14ac:dyDescent="0.25">
      <c r="AQ15167" s="6"/>
    </row>
    <row r="15168" spans="43:43" x14ac:dyDescent="0.25">
      <c r="AQ15168" s="6"/>
    </row>
    <row r="15169" spans="43:43" x14ac:dyDescent="0.25">
      <c r="AQ15169" s="6"/>
    </row>
    <row r="15170" spans="43:43" x14ac:dyDescent="0.25">
      <c r="AQ15170" s="6"/>
    </row>
    <row r="15171" spans="43:43" x14ac:dyDescent="0.25">
      <c r="AQ15171" s="6"/>
    </row>
    <row r="15172" spans="43:43" x14ac:dyDescent="0.25">
      <c r="AQ15172" s="6"/>
    </row>
    <row r="15173" spans="43:43" x14ac:dyDescent="0.25">
      <c r="AQ15173" s="6"/>
    </row>
    <row r="15174" spans="43:43" x14ac:dyDescent="0.25">
      <c r="AQ15174" s="6"/>
    </row>
    <row r="15175" spans="43:43" x14ac:dyDescent="0.25">
      <c r="AQ15175" s="6"/>
    </row>
    <row r="15176" spans="43:43" x14ac:dyDescent="0.25">
      <c r="AQ15176" s="6"/>
    </row>
    <row r="15177" spans="43:43" x14ac:dyDescent="0.25">
      <c r="AQ15177" s="6"/>
    </row>
    <row r="15178" spans="43:43" x14ac:dyDescent="0.25">
      <c r="AQ15178" s="6"/>
    </row>
    <row r="15179" spans="43:43" x14ac:dyDescent="0.25">
      <c r="AQ15179" s="6"/>
    </row>
    <row r="15180" spans="43:43" x14ac:dyDescent="0.25">
      <c r="AQ15180" s="6"/>
    </row>
    <row r="15181" spans="43:43" x14ac:dyDescent="0.25">
      <c r="AQ15181" s="6"/>
    </row>
    <row r="15182" spans="43:43" x14ac:dyDescent="0.25">
      <c r="AQ15182" s="6"/>
    </row>
    <row r="15183" spans="43:43" x14ac:dyDescent="0.25">
      <c r="AQ15183" s="6"/>
    </row>
    <row r="15184" spans="43:43" x14ac:dyDescent="0.25">
      <c r="AQ15184" s="6"/>
    </row>
    <row r="15185" spans="43:43" x14ac:dyDescent="0.25">
      <c r="AQ15185" s="6"/>
    </row>
    <row r="15186" spans="43:43" x14ac:dyDescent="0.25">
      <c r="AQ15186" s="6"/>
    </row>
    <row r="15187" spans="43:43" x14ac:dyDescent="0.25">
      <c r="AQ15187" s="6"/>
    </row>
    <row r="15188" spans="43:43" x14ac:dyDescent="0.25">
      <c r="AQ15188" s="6"/>
    </row>
    <row r="15189" spans="43:43" x14ac:dyDescent="0.25">
      <c r="AQ15189" s="6"/>
    </row>
    <row r="15190" spans="43:43" x14ac:dyDescent="0.25">
      <c r="AQ15190" s="6"/>
    </row>
    <row r="15191" spans="43:43" x14ac:dyDescent="0.25">
      <c r="AQ15191" s="6"/>
    </row>
    <row r="15192" spans="43:43" x14ac:dyDescent="0.25">
      <c r="AQ15192" s="6"/>
    </row>
    <row r="15193" spans="43:43" x14ac:dyDescent="0.25">
      <c r="AQ15193" s="6"/>
    </row>
    <row r="15194" spans="43:43" x14ac:dyDescent="0.25">
      <c r="AQ15194" s="6"/>
    </row>
    <row r="15195" spans="43:43" x14ac:dyDescent="0.25">
      <c r="AQ15195" s="6"/>
    </row>
    <row r="15196" spans="43:43" x14ac:dyDescent="0.25">
      <c r="AQ15196" s="6"/>
    </row>
    <row r="15197" spans="43:43" x14ac:dyDescent="0.25">
      <c r="AQ15197" s="6"/>
    </row>
    <row r="15198" spans="43:43" x14ac:dyDescent="0.25">
      <c r="AQ15198" s="6"/>
    </row>
    <row r="15199" spans="43:43" x14ac:dyDescent="0.25">
      <c r="AQ15199" s="6"/>
    </row>
    <row r="15200" spans="43:43" x14ac:dyDescent="0.25">
      <c r="AQ15200" s="6"/>
    </row>
    <row r="15201" spans="43:43" x14ac:dyDescent="0.25">
      <c r="AQ15201" s="6"/>
    </row>
    <row r="15202" spans="43:43" x14ac:dyDescent="0.25">
      <c r="AQ15202" s="6"/>
    </row>
    <row r="15203" spans="43:43" x14ac:dyDescent="0.25">
      <c r="AQ15203" s="6"/>
    </row>
    <row r="15204" spans="43:43" x14ac:dyDescent="0.25">
      <c r="AQ15204" s="6"/>
    </row>
    <row r="15205" spans="43:43" x14ac:dyDescent="0.25">
      <c r="AQ15205" s="6"/>
    </row>
    <row r="15206" spans="43:43" x14ac:dyDescent="0.25">
      <c r="AQ15206" s="6"/>
    </row>
    <row r="15207" spans="43:43" x14ac:dyDescent="0.25">
      <c r="AQ15207" s="6"/>
    </row>
    <row r="15208" spans="43:43" x14ac:dyDescent="0.25">
      <c r="AQ15208" s="6"/>
    </row>
    <row r="15209" spans="43:43" x14ac:dyDescent="0.25">
      <c r="AQ15209" s="6"/>
    </row>
    <row r="15210" spans="43:43" x14ac:dyDescent="0.25">
      <c r="AQ15210" s="6"/>
    </row>
    <row r="15211" spans="43:43" x14ac:dyDescent="0.25">
      <c r="AQ15211" s="6"/>
    </row>
    <row r="15212" spans="43:43" x14ac:dyDescent="0.25">
      <c r="AQ15212" s="6"/>
    </row>
    <row r="15213" spans="43:43" x14ac:dyDescent="0.25">
      <c r="AQ15213" s="6"/>
    </row>
    <row r="15214" spans="43:43" x14ac:dyDescent="0.25">
      <c r="AQ15214" s="6"/>
    </row>
    <row r="15215" spans="43:43" x14ac:dyDescent="0.25">
      <c r="AQ15215" s="6"/>
    </row>
    <row r="15216" spans="43:43" x14ac:dyDescent="0.25">
      <c r="AQ15216" s="6"/>
    </row>
    <row r="15217" spans="43:43" x14ac:dyDescent="0.25">
      <c r="AQ15217" s="6"/>
    </row>
    <row r="15218" spans="43:43" x14ac:dyDescent="0.25">
      <c r="AQ15218" s="6"/>
    </row>
    <row r="15219" spans="43:43" x14ac:dyDescent="0.25">
      <c r="AQ15219" s="6"/>
    </row>
    <row r="15220" spans="43:43" x14ac:dyDescent="0.25">
      <c r="AQ15220" s="6"/>
    </row>
    <row r="15221" spans="43:43" x14ac:dyDescent="0.25">
      <c r="AQ15221" s="6"/>
    </row>
    <row r="15222" spans="43:43" x14ac:dyDescent="0.25">
      <c r="AQ15222" s="6"/>
    </row>
    <row r="15223" spans="43:43" x14ac:dyDescent="0.25">
      <c r="AQ15223" s="6"/>
    </row>
    <row r="15224" spans="43:43" x14ac:dyDescent="0.25">
      <c r="AQ15224" s="6"/>
    </row>
    <row r="15225" spans="43:43" x14ac:dyDescent="0.25">
      <c r="AQ15225" s="6"/>
    </row>
    <row r="15226" spans="43:43" x14ac:dyDescent="0.25">
      <c r="AQ15226" s="6"/>
    </row>
    <row r="15227" spans="43:43" x14ac:dyDescent="0.25">
      <c r="AQ15227" s="6"/>
    </row>
    <row r="15228" spans="43:43" x14ac:dyDescent="0.25">
      <c r="AQ15228" s="6"/>
    </row>
    <row r="15229" spans="43:43" x14ac:dyDescent="0.25">
      <c r="AQ15229" s="6"/>
    </row>
    <row r="15230" spans="43:43" x14ac:dyDescent="0.25">
      <c r="AQ15230" s="6"/>
    </row>
    <row r="15231" spans="43:43" x14ac:dyDescent="0.25">
      <c r="AQ15231" s="6"/>
    </row>
    <row r="15232" spans="43:43" x14ac:dyDescent="0.25">
      <c r="AQ15232" s="6"/>
    </row>
    <row r="15233" spans="43:43" x14ac:dyDescent="0.25">
      <c r="AQ15233" s="6"/>
    </row>
    <row r="15234" spans="43:43" x14ac:dyDescent="0.25">
      <c r="AQ15234" s="6"/>
    </row>
    <row r="15235" spans="43:43" x14ac:dyDescent="0.25">
      <c r="AQ15235" s="6"/>
    </row>
    <row r="15236" spans="43:43" x14ac:dyDescent="0.25">
      <c r="AQ15236" s="6"/>
    </row>
    <row r="15237" spans="43:43" x14ac:dyDescent="0.25">
      <c r="AQ15237" s="6"/>
    </row>
    <row r="15238" spans="43:43" x14ac:dyDescent="0.25">
      <c r="AQ15238" s="6"/>
    </row>
    <row r="15239" spans="43:43" x14ac:dyDescent="0.25">
      <c r="AQ15239" s="6"/>
    </row>
    <row r="15240" spans="43:43" x14ac:dyDescent="0.25">
      <c r="AQ15240" s="6"/>
    </row>
    <row r="15241" spans="43:43" x14ac:dyDescent="0.25">
      <c r="AQ15241" s="6"/>
    </row>
    <row r="15242" spans="43:43" x14ac:dyDescent="0.25">
      <c r="AQ15242" s="6"/>
    </row>
    <row r="15243" spans="43:43" x14ac:dyDescent="0.25">
      <c r="AQ15243" s="6"/>
    </row>
    <row r="15244" spans="43:43" x14ac:dyDescent="0.25">
      <c r="AQ15244" s="6"/>
    </row>
    <row r="15245" spans="43:43" x14ac:dyDescent="0.25">
      <c r="AQ15245" s="6"/>
    </row>
    <row r="15246" spans="43:43" x14ac:dyDescent="0.25">
      <c r="AQ15246" s="6"/>
    </row>
    <row r="15247" spans="43:43" x14ac:dyDescent="0.25">
      <c r="AQ15247" s="6"/>
    </row>
    <row r="15248" spans="43:43" x14ac:dyDescent="0.25">
      <c r="AQ15248" s="6"/>
    </row>
    <row r="15249" spans="43:43" x14ac:dyDescent="0.25">
      <c r="AQ15249" s="6"/>
    </row>
    <row r="15250" spans="43:43" x14ac:dyDescent="0.25">
      <c r="AQ15250" s="6"/>
    </row>
    <row r="15251" spans="43:43" x14ac:dyDescent="0.25">
      <c r="AQ15251" s="6"/>
    </row>
    <row r="15252" spans="43:43" x14ac:dyDescent="0.25">
      <c r="AQ15252" s="6"/>
    </row>
    <row r="15253" spans="43:43" x14ac:dyDescent="0.25">
      <c r="AQ15253" s="6"/>
    </row>
    <row r="15254" spans="43:43" x14ac:dyDescent="0.25">
      <c r="AQ15254" s="6"/>
    </row>
    <row r="15255" spans="43:43" x14ac:dyDescent="0.25">
      <c r="AQ15255" s="6"/>
    </row>
    <row r="15256" spans="43:43" x14ac:dyDescent="0.25">
      <c r="AQ15256" s="6"/>
    </row>
    <row r="15257" spans="43:43" x14ac:dyDescent="0.25">
      <c r="AQ15257" s="6"/>
    </row>
    <row r="15258" spans="43:43" x14ac:dyDescent="0.25">
      <c r="AQ15258" s="6"/>
    </row>
    <row r="15259" spans="43:43" x14ac:dyDescent="0.25">
      <c r="AQ15259" s="6"/>
    </row>
    <row r="15260" spans="43:43" x14ac:dyDescent="0.25">
      <c r="AQ15260" s="6"/>
    </row>
    <row r="15261" spans="43:43" x14ac:dyDescent="0.25">
      <c r="AQ15261" s="6"/>
    </row>
    <row r="15262" spans="43:43" x14ac:dyDescent="0.25">
      <c r="AQ15262" s="6"/>
    </row>
    <row r="15263" spans="43:43" x14ac:dyDescent="0.25">
      <c r="AQ15263" s="6"/>
    </row>
    <row r="15264" spans="43:43" x14ac:dyDescent="0.25">
      <c r="AQ15264" s="6"/>
    </row>
    <row r="15265" spans="43:43" x14ac:dyDescent="0.25">
      <c r="AQ15265" s="6"/>
    </row>
    <row r="15266" spans="43:43" x14ac:dyDescent="0.25">
      <c r="AQ15266" s="6"/>
    </row>
    <row r="15267" spans="43:43" x14ac:dyDescent="0.25">
      <c r="AQ15267" s="6"/>
    </row>
    <row r="15268" spans="43:43" x14ac:dyDescent="0.25">
      <c r="AQ15268" s="6"/>
    </row>
    <row r="15269" spans="43:43" x14ac:dyDescent="0.25">
      <c r="AQ15269" s="6"/>
    </row>
    <row r="15270" spans="43:43" x14ac:dyDescent="0.25">
      <c r="AQ15270" s="6"/>
    </row>
    <row r="15271" spans="43:43" x14ac:dyDescent="0.25">
      <c r="AQ15271" s="6"/>
    </row>
    <row r="15272" spans="43:43" x14ac:dyDescent="0.25">
      <c r="AQ15272" s="6"/>
    </row>
    <row r="15273" spans="43:43" x14ac:dyDescent="0.25">
      <c r="AQ15273" s="6"/>
    </row>
    <row r="15274" spans="43:43" x14ac:dyDescent="0.25">
      <c r="AQ15274" s="6"/>
    </row>
    <row r="15275" spans="43:43" x14ac:dyDescent="0.25">
      <c r="AQ15275" s="6"/>
    </row>
    <row r="15276" spans="43:43" x14ac:dyDescent="0.25">
      <c r="AQ15276" s="6"/>
    </row>
    <row r="15277" spans="43:43" x14ac:dyDescent="0.25">
      <c r="AQ15277" s="6"/>
    </row>
    <row r="15278" spans="43:43" x14ac:dyDescent="0.25">
      <c r="AQ15278" s="6"/>
    </row>
    <row r="15279" spans="43:43" x14ac:dyDescent="0.25">
      <c r="AQ15279" s="6"/>
    </row>
    <row r="15280" spans="43:43" x14ac:dyDescent="0.25">
      <c r="AQ15280" s="6"/>
    </row>
    <row r="15281" spans="43:43" x14ac:dyDescent="0.25">
      <c r="AQ15281" s="6"/>
    </row>
    <row r="15282" spans="43:43" x14ac:dyDescent="0.25">
      <c r="AQ15282" s="6"/>
    </row>
    <row r="15283" spans="43:43" x14ac:dyDescent="0.25">
      <c r="AQ15283" s="6"/>
    </row>
    <row r="15284" spans="43:43" x14ac:dyDescent="0.25">
      <c r="AQ15284" s="6"/>
    </row>
    <row r="15285" spans="43:43" x14ac:dyDescent="0.25">
      <c r="AQ15285" s="6"/>
    </row>
    <row r="15286" spans="43:43" x14ac:dyDescent="0.25">
      <c r="AQ15286" s="6"/>
    </row>
    <row r="15287" spans="43:43" x14ac:dyDescent="0.25">
      <c r="AQ15287" s="6"/>
    </row>
    <row r="15288" spans="43:43" x14ac:dyDescent="0.25">
      <c r="AQ15288" s="6"/>
    </row>
    <row r="15289" spans="43:43" x14ac:dyDescent="0.25">
      <c r="AQ15289" s="6"/>
    </row>
    <row r="15290" spans="43:43" x14ac:dyDescent="0.25">
      <c r="AQ15290" s="6"/>
    </row>
    <row r="15291" spans="43:43" x14ac:dyDescent="0.25">
      <c r="AQ15291" s="6"/>
    </row>
    <row r="15292" spans="43:43" x14ac:dyDescent="0.25">
      <c r="AQ15292" s="6"/>
    </row>
    <row r="15293" spans="43:43" x14ac:dyDescent="0.25">
      <c r="AQ15293" s="6"/>
    </row>
    <row r="15294" spans="43:43" x14ac:dyDescent="0.25">
      <c r="AQ15294" s="6"/>
    </row>
    <row r="15295" spans="43:43" x14ac:dyDescent="0.25">
      <c r="AQ15295" s="6"/>
    </row>
    <row r="15296" spans="43:43" x14ac:dyDescent="0.25">
      <c r="AQ15296" s="6"/>
    </row>
    <row r="15297" spans="43:43" x14ac:dyDescent="0.25">
      <c r="AQ15297" s="6"/>
    </row>
    <row r="15298" spans="43:43" x14ac:dyDescent="0.25">
      <c r="AQ15298" s="6"/>
    </row>
    <row r="15299" spans="43:43" x14ac:dyDescent="0.25">
      <c r="AQ15299" s="6"/>
    </row>
    <row r="15300" spans="43:43" x14ac:dyDescent="0.25">
      <c r="AQ15300" s="6"/>
    </row>
    <row r="15301" spans="43:43" x14ac:dyDescent="0.25">
      <c r="AQ15301" s="6"/>
    </row>
    <row r="15302" spans="43:43" x14ac:dyDescent="0.25">
      <c r="AQ15302" s="6"/>
    </row>
    <row r="15303" spans="43:43" x14ac:dyDescent="0.25">
      <c r="AQ15303" s="6"/>
    </row>
    <row r="15304" spans="43:43" x14ac:dyDescent="0.25">
      <c r="AQ15304" s="6"/>
    </row>
    <row r="15305" spans="43:43" x14ac:dyDescent="0.25">
      <c r="AQ15305" s="6"/>
    </row>
    <row r="15306" spans="43:43" x14ac:dyDescent="0.25">
      <c r="AQ15306" s="6"/>
    </row>
    <row r="15307" spans="43:43" x14ac:dyDescent="0.25">
      <c r="AQ15307" s="6"/>
    </row>
    <row r="15308" spans="43:43" x14ac:dyDescent="0.25">
      <c r="AQ15308" s="6"/>
    </row>
    <row r="15309" spans="43:43" x14ac:dyDescent="0.25">
      <c r="AQ15309" s="6"/>
    </row>
    <row r="15310" spans="43:43" x14ac:dyDescent="0.25">
      <c r="AQ15310" s="6"/>
    </row>
    <row r="15311" spans="43:43" x14ac:dyDescent="0.25">
      <c r="AQ15311" s="6"/>
    </row>
    <row r="15312" spans="43:43" x14ac:dyDescent="0.25">
      <c r="AQ15312" s="6"/>
    </row>
    <row r="15313" spans="43:43" x14ac:dyDescent="0.25">
      <c r="AQ15313" s="6"/>
    </row>
    <row r="15314" spans="43:43" x14ac:dyDescent="0.25">
      <c r="AQ15314" s="6"/>
    </row>
    <row r="15315" spans="43:43" x14ac:dyDescent="0.25">
      <c r="AQ15315" s="6"/>
    </row>
    <row r="15316" spans="43:43" x14ac:dyDescent="0.25">
      <c r="AQ15316" s="6"/>
    </row>
    <row r="15317" spans="43:43" x14ac:dyDescent="0.25">
      <c r="AQ15317" s="6"/>
    </row>
    <row r="15318" spans="43:43" x14ac:dyDescent="0.25">
      <c r="AQ15318" s="6"/>
    </row>
    <row r="15319" spans="43:43" x14ac:dyDescent="0.25">
      <c r="AQ15319" s="6"/>
    </row>
    <row r="15320" spans="43:43" x14ac:dyDescent="0.25">
      <c r="AQ15320" s="6"/>
    </row>
    <row r="15321" spans="43:43" x14ac:dyDescent="0.25">
      <c r="AQ15321" s="6"/>
    </row>
    <row r="15322" spans="43:43" x14ac:dyDescent="0.25">
      <c r="AQ15322" s="6"/>
    </row>
    <row r="15323" spans="43:43" x14ac:dyDescent="0.25">
      <c r="AQ15323" s="6"/>
    </row>
    <row r="15324" spans="43:43" x14ac:dyDescent="0.25">
      <c r="AQ15324" s="6"/>
    </row>
    <row r="15325" spans="43:43" x14ac:dyDescent="0.25">
      <c r="AQ15325" s="6"/>
    </row>
    <row r="15326" spans="43:43" x14ac:dyDescent="0.25">
      <c r="AQ15326" s="6"/>
    </row>
    <row r="15327" spans="43:43" x14ac:dyDescent="0.25">
      <c r="AQ15327" s="6"/>
    </row>
    <row r="15328" spans="43:43" x14ac:dyDescent="0.25">
      <c r="AQ15328" s="6"/>
    </row>
    <row r="15329" spans="43:43" x14ac:dyDescent="0.25">
      <c r="AQ15329" s="6"/>
    </row>
    <row r="15330" spans="43:43" x14ac:dyDescent="0.25">
      <c r="AQ15330" s="6"/>
    </row>
    <row r="15331" spans="43:43" x14ac:dyDescent="0.25">
      <c r="AQ15331" s="6"/>
    </row>
    <row r="15332" spans="43:43" x14ac:dyDescent="0.25">
      <c r="AQ15332" s="6"/>
    </row>
    <row r="15333" spans="43:43" x14ac:dyDescent="0.25">
      <c r="AQ15333" s="6"/>
    </row>
    <row r="15334" spans="43:43" x14ac:dyDescent="0.25">
      <c r="AQ15334" s="6"/>
    </row>
    <row r="15335" spans="43:43" x14ac:dyDescent="0.25">
      <c r="AQ15335" s="6"/>
    </row>
    <row r="15336" spans="43:43" x14ac:dyDescent="0.25">
      <c r="AQ15336" s="6"/>
    </row>
    <row r="15337" spans="43:43" x14ac:dyDescent="0.25">
      <c r="AQ15337" s="6"/>
    </row>
    <row r="15338" spans="43:43" x14ac:dyDescent="0.25">
      <c r="AQ15338" s="6"/>
    </row>
    <row r="15339" spans="43:43" x14ac:dyDescent="0.25">
      <c r="AQ15339" s="6"/>
    </row>
    <row r="15340" spans="43:43" x14ac:dyDescent="0.25">
      <c r="AQ15340" s="6"/>
    </row>
    <row r="15341" spans="43:43" x14ac:dyDescent="0.25">
      <c r="AQ15341" s="6"/>
    </row>
    <row r="15342" spans="43:43" x14ac:dyDescent="0.25">
      <c r="AQ15342" s="6"/>
    </row>
    <row r="15343" spans="43:43" x14ac:dyDescent="0.25">
      <c r="AQ15343" s="6"/>
    </row>
    <row r="15344" spans="43:43" x14ac:dyDescent="0.25">
      <c r="AQ15344" s="6"/>
    </row>
    <row r="15345" spans="43:43" x14ac:dyDescent="0.25">
      <c r="AQ15345" s="6"/>
    </row>
    <row r="15346" spans="43:43" x14ac:dyDescent="0.25">
      <c r="AQ15346" s="6"/>
    </row>
    <row r="15347" spans="43:43" x14ac:dyDescent="0.25">
      <c r="AQ15347" s="6"/>
    </row>
    <row r="15348" spans="43:43" x14ac:dyDescent="0.25">
      <c r="AQ15348" s="6"/>
    </row>
    <row r="15349" spans="43:43" x14ac:dyDescent="0.25">
      <c r="AQ15349" s="6"/>
    </row>
    <row r="15350" spans="43:43" x14ac:dyDescent="0.25">
      <c r="AQ15350" s="6"/>
    </row>
    <row r="15351" spans="43:43" x14ac:dyDescent="0.25">
      <c r="AQ15351" s="6"/>
    </row>
    <row r="15352" spans="43:43" x14ac:dyDescent="0.25">
      <c r="AQ15352" s="6"/>
    </row>
    <row r="15353" spans="43:43" x14ac:dyDescent="0.25">
      <c r="AQ15353" s="6"/>
    </row>
    <row r="15354" spans="43:43" x14ac:dyDescent="0.25">
      <c r="AQ15354" s="6"/>
    </row>
    <row r="15355" spans="43:43" x14ac:dyDescent="0.25">
      <c r="AQ15355" s="6"/>
    </row>
    <row r="15356" spans="43:43" x14ac:dyDescent="0.25">
      <c r="AQ15356" s="6"/>
    </row>
    <row r="15357" spans="43:43" x14ac:dyDescent="0.25">
      <c r="AQ15357" s="6"/>
    </row>
    <row r="15358" spans="43:43" x14ac:dyDescent="0.25">
      <c r="AQ15358" s="6"/>
    </row>
    <row r="15359" spans="43:43" x14ac:dyDescent="0.25">
      <c r="AQ15359" s="6"/>
    </row>
    <row r="15360" spans="43:43" x14ac:dyDescent="0.25">
      <c r="AQ15360" s="6"/>
    </row>
    <row r="15361" spans="43:43" x14ac:dyDescent="0.25">
      <c r="AQ15361" s="6"/>
    </row>
    <row r="15362" spans="43:43" x14ac:dyDescent="0.25">
      <c r="AQ15362" s="6"/>
    </row>
    <row r="15363" spans="43:43" x14ac:dyDescent="0.25">
      <c r="AQ15363" s="6"/>
    </row>
    <row r="15364" spans="43:43" x14ac:dyDescent="0.25">
      <c r="AQ15364" s="6"/>
    </row>
    <row r="15365" spans="43:43" x14ac:dyDescent="0.25">
      <c r="AQ15365" s="6"/>
    </row>
    <row r="15366" spans="43:43" x14ac:dyDescent="0.25">
      <c r="AQ15366" s="6"/>
    </row>
    <row r="15367" spans="43:43" x14ac:dyDescent="0.25">
      <c r="AQ15367" s="6"/>
    </row>
    <row r="15368" spans="43:43" x14ac:dyDescent="0.25">
      <c r="AQ15368" s="6"/>
    </row>
    <row r="15369" spans="43:43" x14ac:dyDescent="0.25">
      <c r="AQ15369" s="6"/>
    </row>
    <row r="15370" spans="43:43" x14ac:dyDescent="0.25">
      <c r="AQ15370" s="6"/>
    </row>
    <row r="15371" spans="43:43" x14ac:dyDescent="0.25">
      <c r="AQ15371" s="6"/>
    </row>
    <row r="15372" spans="43:43" x14ac:dyDescent="0.25">
      <c r="AQ15372" s="6"/>
    </row>
    <row r="15373" spans="43:43" x14ac:dyDescent="0.25">
      <c r="AQ15373" s="6"/>
    </row>
    <row r="15374" spans="43:43" x14ac:dyDescent="0.25">
      <c r="AQ15374" s="6"/>
    </row>
    <row r="15375" spans="43:43" x14ac:dyDescent="0.25">
      <c r="AQ15375" s="6"/>
    </row>
    <row r="15376" spans="43:43" x14ac:dyDescent="0.25">
      <c r="AQ15376" s="6"/>
    </row>
    <row r="15377" spans="43:43" x14ac:dyDescent="0.25">
      <c r="AQ15377" s="6"/>
    </row>
    <row r="15378" spans="43:43" x14ac:dyDescent="0.25">
      <c r="AQ15378" s="6"/>
    </row>
    <row r="15379" spans="43:43" x14ac:dyDescent="0.25">
      <c r="AQ15379" s="6"/>
    </row>
    <row r="15380" spans="43:43" x14ac:dyDescent="0.25">
      <c r="AQ15380" s="6"/>
    </row>
    <row r="15381" spans="43:43" x14ac:dyDescent="0.25">
      <c r="AQ15381" s="6"/>
    </row>
    <row r="15382" spans="43:43" x14ac:dyDescent="0.25">
      <c r="AQ15382" s="6"/>
    </row>
    <row r="15383" spans="43:43" x14ac:dyDescent="0.25">
      <c r="AQ15383" s="6"/>
    </row>
    <row r="15384" spans="43:43" x14ac:dyDescent="0.25">
      <c r="AQ15384" s="6"/>
    </row>
    <row r="15385" spans="43:43" x14ac:dyDescent="0.25">
      <c r="AQ15385" s="6"/>
    </row>
    <row r="15386" spans="43:43" x14ac:dyDescent="0.25">
      <c r="AQ15386" s="6"/>
    </row>
    <row r="15387" spans="43:43" x14ac:dyDescent="0.25">
      <c r="AQ15387" s="6"/>
    </row>
    <row r="15388" spans="43:43" x14ac:dyDescent="0.25">
      <c r="AQ15388" s="6"/>
    </row>
    <row r="15389" spans="43:43" x14ac:dyDescent="0.25">
      <c r="AQ15389" s="6"/>
    </row>
    <row r="15390" spans="43:43" x14ac:dyDescent="0.25">
      <c r="AQ15390" s="6"/>
    </row>
    <row r="15391" spans="43:43" x14ac:dyDescent="0.25">
      <c r="AQ15391" s="6"/>
    </row>
    <row r="15392" spans="43:43" x14ac:dyDescent="0.25">
      <c r="AQ15392" s="6"/>
    </row>
    <row r="15393" spans="43:43" x14ac:dyDescent="0.25">
      <c r="AQ15393" s="6"/>
    </row>
    <row r="15394" spans="43:43" x14ac:dyDescent="0.25">
      <c r="AQ15394" s="6"/>
    </row>
    <row r="15395" spans="43:43" x14ac:dyDescent="0.25">
      <c r="AQ15395" s="6"/>
    </row>
    <row r="15396" spans="43:43" x14ac:dyDescent="0.25">
      <c r="AQ15396" s="6"/>
    </row>
    <row r="15397" spans="43:43" x14ac:dyDescent="0.25">
      <c r="AQ15397" s="6"/>
    </row>
    <row r="15398" spans="43:43" x14ac:dyDescent="0.25">
      <c r="AQ15398" s="6"/>
    </row>
    <row r="15399" spans="43:43" x14ac:dyDescent="0.25">
      <c r="AQ15399" s="6"/>
    </row>
    <row r="15400" spans="43:43" x14ac:dyDescent="0.25">
      <c r="AQ15400" s="6"/>
    </row>
    <row r="15401" spans="43:43" x14ac:dyDescent="0.25">
      <c r="AQ15401" s="6"/>
    </row>
    <row r="15402" spans="43:43" x14ac:dyDescent="0.25">
      <c r="AQ15402" s="6"/>
    </row>
    <row r="15403" spans="43:43" x14ac:dyDescent="0.25">
      <c r="AQ15403" s="6"/>
    </row>
    <row r="15404" spans="43:43" x14ac:dyDescent="0.25">
      <c r="AQ15404" s="6"/>
    </row>
    <row r="15405" spans="43:43" x14ac:dyDescent="0.25">
      <c r="AQ15405" s="6"/>
    </row>
    <row r="15406" spans="43:43" x14ac:dyDescent="0.25">
      <c r="AQ15406" s="6"/>
    </row>
    <row r="15407" spans="43:43" x14ac:dyDescent="0.25">
      <c r="AQ15407" s="6"/>
    </row>
    <row r="15408" spans="43:43" x14ac:dyDescent="0.25">
      <c r="AQ15408" s="6"/>
    </row>
    <row r="15409" spans="43:43" x14ac:dyDescent="0.25">
      <c r="AQ15409" s="6"/>
    </row>
    <row r="15410" spans="43:43" x14ac:dyDescent="0.25">
      <c r="AQ15410" s="6"/>
    </row>
    <row r="15411" spans="43:43" x14ac:dyDescent="0.25">
      <c r="AQ15411" s="6"/>
    </row>
    <row r="15412" spans="43:43" x14ac:dyDescent="0.25">
      <c r="AQ15412" s="6"/>
    </row>
    <row r="15413" spans="43:43" x14ac:dyDescent="0.25">
      <c r="AQ15413" s="6"/>
    </row>
    <row r="15414" spans="43:43" x14ac:dyDescent="0.25">
      <c r="AQ15414" s="6"/>
    </row>
    <row r="15415" spans="43:43" x14ac:dyDescent="0.25">
      <c r="AQ15415" s="6"/>
    </row>
    <row r="15416" spans="43:43" x14ac:dyDescent="0.25">
      <c r="AQ15416" s="6"/>
    </row>
    <row r="15417" spans="43:43" x14ac:dyDescent="0.25">
      <c r="AQ15417" s="6"/>
    </row>
    <row r="15418" spans="43:43" x14ac:dyDescent="0.25">
      <c r="AQ15418" s="6"/>
    </row>
    <row r="15419" spans="43:43" x14ac:dyDescent="0.25">
      <c r="AQ15419" s="6"/>
    </row>
    <row r="15420" spans="43:43" x14ac:dyDescent="0.25">
      <c r="AQ15420" s="6"/>
    </row>
    <row r="15421" spans="43:43" x14ac:dyDescent="0.25">
      <c r="AQ15421" s="6"/>
    </row>
    <row r="15422" spans="43:43" x14ac:dyDescent="0.25">
      <c r="AQ15422" s="6"/>
    </row>
    <row r="15423" spans="43:43" x14ac:dyDescent="0.25">
      <c r="AQ15423" s="6"/>
    </row>
    <row r="15424" spans="43:43" x14ac:dyDescent="0.25">
      <c r="AQ15424" s="6"/>
    </row>
    <row r="15425" spans="43:43" x14ac:dyDescent="0.25">
      <c r="AQ15425" s="6"/>
    </row>
    <row r="15426" spans="43:43" x14ac:dyDescent="0.25">
      <c r="AQ15426" s="6"/>
    </row>
    <row r="15427" spans="43:43" x14ac:dyDescent="0.25">
      <c r="AQ15427" s="6"/>
    </row>
    <row r="15428" spans="43:43" x14ac:dyDescent="0.25">
      <c r="AQ15428" s="6"/>
    </row>
    <row r="15429" spans="43:43" x14ac:dyDescent="0.25">
      <c r="AQ15429" s="6"/>
    </row>
    <row r="15430" spans="43:43" x14ac:dyDescent="0.25">
      <c r="AQ15430" s="6"/>
    </row>
    <row r="15431" spans="43:43" x14ac:dyDescent="0.25">
      <c r="AQ15431" s="6"/>
    </row>
    <row r="15432" spans="43:43" x14ac:dyDescent="0.25">
      <c r="AQ15432" s="6"/>
    </row>
    <row r="15433" spans="43:43" x14ac:dyDescent="0.25">
      <c r="AQ15433" s="6"/>
    </row>
    <row r="15434" spans="43:43" x14ac:dyDescent="0.25">
      <c r="AQ15434" s="6"/>
    </row>
    <row r="15435" spans="43:43" x14ac:dyDescent="0.25">
      <c r="AQ15435" s="6"/>
    </row>
    <row r="15436" spans="43:43" x14ac:dyDescent="0.25">
      <c r="AQ15436" s="6"/>
    </row>
    <row r="15437" spans="43:43" x14ac:dyDescent="0.25">
      <c r="AQ15437" s="6"/>
    </row>
    <row r="15438" spans="43:43" x14ac:dyDescent="0.25">
      <c r="AQ15438" s="6"/>
    </row>
    <row r="15439" spans="43:43" x14ac:dyDescent="0.25">
      <c r="AQ15439" s="6"/>
    </row>
    <row r="15440" spans="43:43" x14ac:dyDescent="0.25">
      <c r="AQ15440" s="6"/>
    </row>
    <row r="15441" spans="43:43" x14ac:dyDescent="0.25">
      <c r="AQ15441" s="6"/>
    </row>
    <row r="15442" spans="43:43" x14ac:dyDescent="0.25">
      <c r="AQ15442" s="6"/>
    </row>
    <row r="15443" spans="43:43" x14ac:dyDescent="0.25">
      <c r="AQ15443" s="6"/>
    </row>
    <row r="15444" spans="43:43" x14ac:dyDescent="0.25">
      <c r="AQ15444" s="6"/>
    </row>
    <row r="15445" spans="43:43" x14ac:dyDescent="0.25">
      <c r="AQ15445" s="6"/>
    </row>
    <row r="15446" spans="43:43" x14ac:dyDescent="0.25">
      <c r="AQ15446" s="6"/>
    </row>
    <row r="15447" spans="43:43" x14ac:dyDescent="0.25">
      <c r="AQ15447" s="6"/>
    </row>
    <row r="15448" spans="43:43" x14ac:dyDescent="0.25">
      <c r="AQ15448" s="6"/>
    </row>
    <row r="15449" spans="43:43" x14ac:dyDescent="0.25">
      <c r="AQ15449" s="6"/>
    </row>
    <row r="15450" spans="43:43" x14ac:dyDescent="0.25">
      <c r="AQ15450" s="6"/>
    </row>
    <row r="15451" spans="43:43" x14ac:dyDescent="0.25">
      <c r="AQ15451" s="6"/>
    </row>
    <row r="15452" spans="43:43" x14ac:dyDescent="0.25">
      <c r="AQ15452" s="6"/>
    </row>
    <row r="15453" spans="43:43" x14ac:dyDescent="0.25">
      <c r="AQ15453" s="6"/>
    </row>
    <row r="15454" spans="43:43" x14ac:dyDescent="0.25">
      <c r="AQ15454" s="6"/>
    </row>
    <row r="15455" spans="43:43" x14ac:dyDescent="0.25">
      <c r="AQ15455" s="6"/>
    </row>
    <row r="15456" spans="43:43" x14ac:dyDescent="0.25">
      <c r="AQ15456" s="6"/>
    </row>
    <row r="15457" spans="43:43" x14ac:dyDescent="0.25">
      <c r="AQ15457" s="6"/>
    </row>
    <row r="15458" spans="43:43" x14ac:dyDescent="0.25">
      <c r="AQ15458" s="6"/>
    </row>
    <row r="15459" spans="43:43" x14ac:dyDescent="0.25">
      <c r="AQ15459" s="6"/>
    </row>
    <row r="15460" spans="43:43" x14ac:dyDescent="0.25">
      <c r="AQ15460" s="6"/>
    </row>
    <row r="15461" spans="43:43" x14ac:dyDescent="0.25">
      <c r="AQ15461" s="6"/>
    </row>
    <row r="15462" spans="43:43" x14ac:dyDescent="0.25">
      <c r="AQ15462" s="6"/>
    </row>
    <row r="15463" spans="43:43" x14ac:dyDescent="0.25">
      <c r="AQ15463" s="6"/>
    </row>
    <row r="15464" spans="43:43" x14ac:dyDescent="0.25">
      <c r="AQ15464" s="6"/>
    </row>
    <row r="15465" spans="43:43" x14ac:dyDescent="0.25">
      <c r="AQ15465" s="6"/>
    </row>
    <row r="15466" spans="43:43" x14ac:dyDescent="0.25">
      <c r="AQ15466" s="6"/>
    </row>
    <row r="15467" spans="43:43" x14ac:dyDescent="0.25">
      <c r="AQ15467" s="6"/>
    </row>
    <row r="15468" spans="43:43" x14ac:dyDescent="0.25">
      <c r="AQ15468" s="6"/>
    </row>
    <row r="15469" spans="43:43" x14ac:dyDescent="0.25">
      <c r="AQ15469" s="6"/>
    </row>
    <row r="15470" spans="43:43" x14ac:dyDescent="0.25">
      <c r="AQ15470" s="6"/>
    </row>
    <row r="15471" spans="43:43" x14ac:dyDescent="0.25">
      <c r="AQ15471" s="6"/>
    </row>
    <row r="15472" spans="43:43" x14ac:dyDescent="0.25">
      <c r="AQ15472" s="6"/>
    </row>
    <row r="15473" spans="43:43" x14ac:dyDescent="0.25">
      <c r="AQ15473" s="6"/>
    </row>
    <row r="15474" spans="43:43" x14ac:dyDescent="0.25">
      <c r="AQ15474" s="6"/>
    </row>
    <row r="15475" spans="43:43" x14ac:dyDescent="0.25">
      <c r="AQ15475" s="6"/>
    </row>
    <row r="15476" spans="43:43" x14ac:dyDescent="0.25">
      <c r="AQ15476" s="6"/>
    </row>
    <row r="15477" spans="43:43" x14ac:dyDescent="0.25">
      <c r="AQ15477" s="6"/>
    </row>
    <row r="15478" spans="43:43" x14ac:dyDescent="0.25">
      <c r="AQ15478" s="6"/>
    </row>
    <row r="15479" spans="43:43" x14ac:dyDescent="0.25">
      <c r="AQ15479" s="6"/>
    </row>
    <row r="15480" spans="43:43" x14ac:dyDescent="0.25">
      <c r="AQ15480" s="6"/>
    </row>
    <row r="15481" spans="43:43" x14ac:dyDescent="0.25">
      <c r="AQ15481" s="6"/>
    </row>
    <row r="15482" spans="43:43" x14ac:dyDescent="0.25">
      <c r="AQ15482" s="6"/>
    </row>
    <row r="15483" spans="43:43" x14ac:dyDescent="0.25">
      <c r="AQ15483" s="6"/>
    </row>
    <row r="15484" spans="43:43" x14ac:dyDescent="0.25">
      <c r="AQ15484" s="6"/>
    </row>
    <row r="15485" spans="43:43" x14ac:dyDescent="0.25">
      <c r="AQ15485" s="6"/>
    </row>
    <row r="15486" spans="43:43" x14ac:dyDescent="0.25">
      <c r="AQ15486" s="6"/>
    </row>
    <row r="15487" spans="43:43" x14ac:dyDescent="0.25">
      <c r="AQ15487" s="6"/>
    </row>
    <row r="15488" spans="43:43" x14ac:dyDescent="0.25">
      <c r="AQ15488" s="6"/>
    </row>
    <row r="15489" spans="43:43" x14ac:dyDescent="0.25">
      <c r="AQ15489" s="6"/>
    </row>
    <row r="15490" spans="43:43" x14ac:dyDescent="0.25">
      <c r="AQ15490" s="6"/>
    </row>
    <row r="15491" spans="43:43" x14ac:dyDescent="0.25">
      <c r="AQ15491" s="6"/>
    </row>
    <row r="15492" spans="43:43" x14ac:dyDescent="0.25">
      <c r="AQ15492" s="6"/>
    </row>
    <row r="15493" spans="43:43" x14ac:dyDescent="0.25">
      <c r="AQ15493" s="6"/>
    </row>
    <row r="15494" spans="43:43" x14ac:dyDescent="0.25">
      <c r="AQ15494" s="6"/>
    </row>
    <row r="15495" spans="43:43" x14ac:dyDescent="0.25">
      <c r="AQ15495" s="6"/>
    </row>
    <row r="15496" spans="43:43" x14ac:dyDescent="0.25">
      <c r="AQ15496" s="6"/>
    </row>
    <row r="15497" spans="43:43" x14ac:dyDescent="0.25">
      <c r="AQ15497" s="6"/>
    </row>
    <row r="15498" spans="43:43" x14ac:dyDescent="0.25">
      <c r="AQ15498" s="6"/>
    </row>
    <row r="15499" spans="43:43" x14ac:dyDescent="0.25">
      <c r="AQ15499" s="6"/>
    </row>
    <row r="15500" spans="43:43" x14ac:dyDescent="0.25">
      <c r="AQ15500" s="6"/>
    </row>
    <row r="15501" spans="43:43" x14ac:dyDescent="0.25">
      <c r="AQ15501" s="6"/>
    </row>
    <row r="15502" spans="43:43" x14ac:dyDescent="0.25">
      <c r="AQ15502" s="6"/>
    </row>
    <row r="15503" spans="43:43" x14ac:dyDescent="0.25">
      <c r="AQ15503" s="6"/>
    </row>
    <row r="15504" spans="43:43" x14ac:dyDescent="0.25">
      <c r="AQ15504" s="6"/>
    </row>
    <row r="15505" spans="43:43" x14ac:dyDescent="0.25">
      <c r="AQ15505" s="6"/>
    </row>
    <row r="15506" spans="43:43" x14ac:dyDescent="0.25">
      <c r="AQ15506" s="6"/>
    </row>
    <row r="15507" spans="43:43" x14ac:dyDescent="0.25">
      <c r="AQ15507" s="6"/>
    </row>
    <row r="15508" spans="43:43" x14ac:dyDescent="0.25">
      <c r="AQ15508" s="6"/>
    </row>
    <row r="15509" spans="43:43" x14ac:dyDescent="0.25">
      <c r="AQ15509" s="6"/>
    </row>
    <row r="15510" spans="43:43" x14ac:dyDescent="0.25">
      <c r="AQ15510" s="6"/>
    </row>
    <row r="15511" spans="43:43" x14ac:dyDescent="0.25">
      <c r="AQ15511" s="6"/>
    </row>
    <row r="15512" spans="43:43" x14ac:dyDescent="0.25">
      <c r="AQ15512" s="6"/>
    </row>
    <row r="15513" spans="43:43" x14ac:dyDescent="0.25">
      <c r="AQ15513" s="6"/>
    </row>
    <row r="15514" spans="43:43" x14ac:dyDescent="0.25">
      <c r="AQ15514" s="6"/>
    </row>
    <row r="15515" spans="43:43" x14ac:dyDescent="0.25">
      <c r="AQ15515" s="6"/>
    </row>
    <row r="15516" spans="43:43" x14ac:dyDescent="0.25">
      <c r="AQ15516" s="6"/>
    </row>
    <row r="15517" spans="43:43" x14ac:dyDescent="0.25">
      <c r="AQ15517" s="6"/>
    </row>
    <row r="15518" spans="43:43" x14ac:dyDescent="0.25">
      <c r="AQ15518" s="6"/>
    </row>
    <row r="15519" spans="43:43" x14ac:dyDescent="0.25">
      <c r="AQ15519" s="6"/>
    </row>
    <row r="15520" spans="43:43" x14ac:dyDescent="0.25">
      <c r="AQ15520" s="6"/>
    </row>
    <row r="15521" spans="43:43" x14ac:dyDescent="0.25">
      <c r="AQ15521" s="6"/>
    </row>
    <row r="15522" spans="43:43" x14ac:dyDescent="0.25">
      <c r="AQ15522" s="6"/>
    </row>
    <row r="15523" spans="43:43" x14ac:dyDescent="0.25">
      <c r="AQ15523" s="6"/>
    </row>
    <row r="15524" spans="43:43" x14ac:dyDescent="0.25">
      <c r="AQ15524" s="6"/>
    </row>
    <row r="15525" spans="43:43" x14ac:dyDescent="0.25">
      <c r="AQ15525" s="6"/>
    </row>
    <row r="15526" spans="43:43" x14ac:dyDescent="0.25">
      <c r="AQ15526" s="6"/>
    </row>
    <row r="15527" spans="43:43" x14ac:dyDescent="0.25">
      <c r="AQ15527" s="6"/>
    </row>
    <row r="15528" spans="43:43" x14ac:dyDescent="0.25">
      <c r="AQ15528" s="6"/>
    </row>
    <row r="15529" spans="43:43" x14ac:dyDescent="0.25">
      <c r="AQ15529" s="6"/>
    </row>
    <row r="15530" spans="43:43" x14ac:dyDescent="0.25">
      <c r="AQ15530" s="6"/>
    </row>
    <row r="15531" spans="43:43" x14ac:dyDescent="0.25">
      <c r="AQ15531" s="6"/>
    </row>
    <row r="15532" spans="43:43" x14ac:dyDescent="0.25">
      <c r="AQ15532" s="6"/>
    </row>
    <row r="15533" spans="43:43" x14ac:dyDescent="0.25">
      <c r="AQ15533" s="6"/>
    </row>
    <row r="15534" spans="43:43" x14ac:dyDescent="0.25">
      <c r="AQ15534" s="6"/>
    </row>
    <row r="15535" spans="43:43" x14ac:dyDescent="0.25">
      <c r="AQ15535" s="6"/>
    </row>
    <row r="15536" spans="43:43" x14ac:dyDescent="0.25">
      <c r="AQ15536" s="6"/>
    </row>
    <row r="15537" spans="43:43" x14ac:dyDescent="0.25">
      <c r="AQ15537" s="6"/>
    </row>
    <row r="15538" spans="43:43" x14ac:dyDescent="0.25">
      <c r="AQ15538" s="6"/>
    </row>
    <row r="15539" spans="43:43" x14ac:dyDescent="0.25">
      <c r="AQ15539" s="6"/>
    </row>
    <row r="15540" spans="43:43" x14ac:dyDescent="0.25">
      <c r="AQ15540" s="6"/>
    </row>
    <row r="15541" spans="43:43" x14ac:dyDescent="0.25">
      <c r="AQ15541" s="6"/>
    </row>
    <row r="15542" spans="43:43" x14ac:dyDescent="0.25">
      <c r="AQ15542" s="6"/>
    </row>
    <row r="15543" spans="43:43" x14ac:dyDescent="0.25">
      <c r="AQ15543" s="6"/>
    </row>
    <row r="15544" spans="43:43" x14ac:dyDescent="0.25">
      <c r="AQ15544" s="6"/>
    </row>
    <row r="15545" spans="43:43" x14ac:dyDescent="0.25">
      <c r="AQ15545" s="6"/>
    </row>
    <row r="15546" spans="43:43" x14ac:dyDescent="0.25">
      <c r="AQ15546" s="6"/>
    </row>
    <row r="15547" spans="43:43" x14ac:dyDescent="0.25">
      <c r="AQ15547" s="6"/>
    </row>
    <row r="15548" spans="43:43" x14ac:dyDescent="0.25">
      <c r="AQ15548" s="6"/>
    </row>
    <row r="15549" spans="43:43" x14ac:dyDescent="0.25">
      <c r="AQ15549" s="6"/>
    </row>
    <row r="15550" spans="43:43" x14ac:dyDescent="0.25">
      <c r="AQ15550" s="6"/>
    </row>
    <row r="15551" spans="43:43" x14ac:dyDescent="0.25">
      <c r="AQ15551" s="6"/>
    </row>
    <row r="15552" spans="43:43" x14ac:dyDescent="0.25">
      <c r="AQ15552" s="6"/>
    </row>
    <row r="15553" spans="43:43" x14ac:dyDescent="0.25">
      <c r="AQ15553" s="6"/>
    </row>
    <row r="15554" spans="43:43" x14ac:dyDescent="0.25">
      <c r="AQ15554" s="6"/>
    </row>
    <row r="15555" spans="43:43" x14ac:dyDescent="0.25">
      <c r="AQ15555" s="6"/>
    </row>
    <row r="15556" spans="43:43" x14ac:dyDescent="0.25">
      <c r="AQ15556" s="6"/>
    </row>
    <row r="15557" spans="43:43" x14ac:dyDescent="0.25">
      <c r="AQ15557" s="6"/>
    </row>
    <row r="15558" spans="43:43" x14ac:dyDescent="0.25">
      <c r="AQ15558" s="6"/>
    </row>
    <row r="15559" spans="43:43" x14ac:dyDescent="0.25">
      <c r="AQ15559" s="6"/>
    </row>
    <row r="15560" spans="43:43" x14ac:dyDescent="0.25">
      <c r="AQ15560" s="6"/>
    </row>
    <row r="15561" spans="43:43" x14ac:dyDescent="0.25">
      <c r="AQ15561" s="6"/>
    </row>
    <row r="15562" spans="43:43" x14ac:dyDescent="0.25">
      <c r="AQ15562" s="6"/>
    </row>
    <row r="15563" spans="43:43" x14ac:dyDescent="0.25">
      <c r="AQ15563" s="6"/>
    </row>
    <row r="15564" spans="43:43" x14ac:dyDescent="0.25">
      <c r="AQ15564" s="6"/>
    </row>
    <row r="15565" spans="43:43" x14ac:dyDescent="0.25">
      <c r="AQ15565" s="6"/>
    </row>
    <row r="15566" spans="43:43" x14ac:dyDescent="0.25">
      <c r="AQ15566" s="6"/>
    </row>
    <row r="15567" spans="43:43" x14ac:dyDescent="0.25">
      <c r="AQ15567" s="6"/>
    </row>
    <row r="15568" spans="43:43" x14ac:dyDescent="0.25">
      <c r="AQ15568" s="6"/>
    </row>
    <row r="15569" spans="43:43" x14ac:dyDescent="0.25">
      <c r="AQ15569" s="6"/>
    </row>
    <row r="15570" spans="43:43" x14ac:dyDescent="0.25">
      <c r="AQ15570" s="6"/>
    </row>
    <row r="15571" spans="43:43" x14ac:dyDescent="0.25">
      <c r="AQ15571" s="6"/>
    </row>
    <row r="15572" spans="43:43" x14ac:dyDescent="0.25">
      <c r="AQ15572" s="6"/>
    </row>
    <row r="15573" spans="43:43" x14ac:dyDescent="0.25">
      <c r="AQ15573" s="6"/>
    </row>
    <row r="15574" spans="43:43" x14ac:dyDescent="0.25">
      <c r="AQ15574" s="6"/>
    </row>
    <row r="15575" spans="43:43" x14ac:dyDescent="0.25">
      <c r="AQ15575" s="6"/>
    </row>
    <row r="15576" spans="43:43" x14ac:dyDescent="0.25">
      <c r="AQ15576" s="6"/>
    </row>
    <row r="15577" spans="43:43" x14ac:dyDescent="0.25">
      <c r="AQ15577" s="6"/>
    </row>
    <row r="15578" spans="43:43" x14ac:dyDescent="0.25">
      <c r="AQ15578" s="6"/>
    </row>
    <row r="15579" spans="43:43" x14ac:dyDescent="0.25">
      <c r="AQ15579" s="6"/>
    </row>
    <row r="15580" spans="43:43" x14ac:dyDescent="0.25">
      <c r="AQ15580" s="6"/>
    </row>
    <row r="15581" spans="43:43" x14ac:dyDescent="0.25">
      <c r="AQ15581" s="6"/>
    </row>
    <row r="15582" spans="43:43" x14ac:dyDescent="0.25">
      <c r="AQ15582" s="6"/>
    </row>
    <row r="15583" spans="43:43" x14ac:dyDescent="0.25">
      <c r="AQ15583" s="6"/>
    </row>
    <row r="15584" spans="43:43" x14ac:dyDescent="0.25">
      <c r="AQ15584" s="6"/>
    </row>
    <row r="15585" spans="43:43" x14ac:dyDescent="0.25">
      <c r="AQ15585" s="6"/>
    </row>
    <row r="15586" spans="43:43" x14ac:dyDescent="0.25">
      <c r="AQ15586" s="6"/>
    </row>
    <row r="15587" spans="43:43" x14ac:dyDescent="0.25">
      <c r="AQ15587" s="6"/>
    </row>
    <row r="15588" spans="43:43" x14ac:dyDescent="0.25">
      <c r="AQ15588" s="6"/>
    </row>
    <row r="15589" spans="43:43" x14ac:dyDescent="0.25">
      <c r="AQ15589" s="6"/>
    </row>
    <row r="15590" spans="43:43" x14ac:dyDescent="0.25">
      <c r="AQ15590" s="6"/>
    </row>
    <row r="15591" spans="43:43" x14ac:dyDescent="0.25">
      <c r="AQ15591" s="6"/>
    </row>
    <row r="15592" spans="43:43" x14ac:dyDescent="0.25">
      <c r="AQ15592" s="6"/>
    </row>
    <row r="15593" spans="43:43" x14ac:dyDescent="0.25">
      <c r="AQ15593" s="6"/>
    </row>
    <row r="15594" spans="43:43" x14ac:dyDescent="0.25">
      <c r="AQ15594" s="6"/>
    </row>
    <row r="15595" spans="43:43" x14ac:dyDescent="0.25">
      <c r="AQ15595" s="6"/>
    </row>
    <row r="15596" spans="43:43" x14ac:dyDescent="0.25">
      <c r="AQ15596" s="6"/>
    </row>
    <row r="15597" spans="43:43" x14ac:dyDescent="0.25">
      <c r="AQ15597" s="6"/>
    </row>
    <row r="15598" spans="43:43" x14ac:dyDescent="0.25">
      <c r="AQ15598" s="6"/>
    </row>
    <row r="15599" spans="43:43" x14ac:dyDescent="0.25">
      <c r="AQ15599" s="6"/>
    </row>
    <row r="15600" spans="43:43" x14ac:dyDescent="0.25">
      <c r="AQ15600" s="6"/>
    </row>
    <row r="15601" spans="43:43" x14ac:dyDescent="0.25">
      <c r="AQ15601" s="6"/>
    </row>
    <row r="15602" spans="43:43" x14ac:dyDescent="0.25">
      <c r="AQ15602" s="6"/>
    </row>
    <row r="15603" spans="43:43" x14ac:dyDescent="0.25">
      <c r="AQ15603" s="6"/>
    </row>
    <row r="15604" spans="43:43" x14ac:dyDescent="0.25">
      <c r="AQ15604" s="6"/>
    </row>
    <row r="15605" spans="43:43" x14ac:dyDescent="0.25">
      <c r="AQ15605" s="6"/>
    </row>
    <row r="15606" spans="43:43" x14ac:dyDescent="0.25">
      <c r="AQ15606" s="6"/>
    </row>
    <row r="15607" spans="43:43" x14ac:dyDescent="0.25">
      <c r="AQ15607" s="6"/>
    </row>
    <row r="15608" spans="43:43" x14ac:dyDescent="0.25">
      <c r="AQ15608" s="6"/>
    </row>
    <row r="15609" spans="43:43" x14ac:dyDescent="0.25">
      <c r="AQ15609" s="6"/>
    </row>
    <row r="15610" spans="43:43" x14ac:dyDescent="0.25">
      <c r="AQ15610" s="6"/>
    </row>
    <row r="15611" spans="43:43" x14ac:dyDescent="0.25">
      <c r="AQ15611" s="6"/>
    </row>
    <row r="15612" spans="43:43" x14ac:dyDescent="0.25">
      <c r="AQ15612" s="6"/>
    </row>
    <row r="15613" spans="43:43" x14ac:dyDescent="0.25">
      <c r="AQ15613" s="6"/>
    </row>
    <row r="15614" spans="43:43" x14ac:dyDescent="0.25">
      <c r="AQ15614" s="6"/>
    </row>
    <row r="15615" spans="43:43" x14ac:dyDescent="0.25">
      <c r="AQ15615" s="6"/>
    </row>
    <row r="15616" spans="43:43" x14ac:dyDescent="0.25">
      <c r="AQ15616" s="6"/>
    </row>
    <row r="15617" spans="43:43" x14ac:dyDescent="0.25">
      <c r="AQ15617" s="6"/>
    </row>
    <row r="15618" spans="43:43" x14ac:dyDescent="0.25">
      <c r="AQ15618" s="6"/>
    </row>
    <row r="15619" spans="43:43" x14ac:dyDescent="0.25">
      <c r="AQ15619" s="6"/>
    </row>
    <row r="15620" spans="43:43" x14ac:dyDescent="0.25">
      <c r="AQ15620" s="6"/>
    </row>
    <row r="15621" spans="43:43" x14ac:dyDescent="0.25">
      <c r="AQ15621" s="6"/>
    </row>
    <row r="15622" spans="43:43" x14ac:dyDescent="0.25">
      <c r="AQ15622" s="6"/>
    </row>
    <row r="15623" spans="43:43" x14ac:dyDescent="0.25">
      <c r="AQ15623" s="6"/>
    </row>
    <row r="15624" spans="43:43" x14ac:dyDescent="0.25">
      <c r="AQ15624" s="6"/>
    </row>
    <row r="15625" spans="43:43" x14ac:dyDescent="0.25">
      <c r="AQ15625" s="6"/>
    </row>
    <row r="15626" spans="43:43" x14ac:dyDescent="0.25">
      <c r="AQ15626" s="6"/>
    </row>
    <row r="15627" spans="43:43" x14ac:dyDescent="0.25">
      <c r="AQ15627" s="6"/>
    </row>
    <row r="15628" spans="43:43" x14ac:dyDescent="0.25">
      <c r="AQ15628" s="6"/>
    </row>
    <row r="15629" spans="43:43" x14ac:dyDescent="0.25">
      <c r="AQ15629" s="6"/>
    </row>
    <row r="15630" spans="43:43" x14ac:dyDescent="0.25">
      <c r="AQ15630" s="6"/>
    </row>
    <row r="15631" spans="43:43" x14ac:dyDescent="0.25">
      <c r="AQ15631" s="6"/>
    </row>
    <row r="15632" spans="43:43" x14ac:dyDescent="0.25">
      <c r="AQ15632" s="6"/>
    </row>
    <row r="15633" spans="43:43" x14ac:dyDescent="0.25">
      <c r="AQ15633" s="6"/>
    </row>
    <row r="15634" spans="43:43" x14ac:dyDescent="0.25">
      <c r="AQ15634" s="6"/>
    </row>
    <row r="15635" spans="43:43" x14ac:dyDescent="0.25">
      <c r="AQ15635" s="6"/>
    </row>
    <row r="15636" spans="43:43" x14ac:dyDescent="0.25">
      <c r="AQ15636" s="6"/>
    </row>
    <row r="15637" spans="43:43" x14ac:dyDescent="0.25">
      <c r="AQ15637" s="6"/>
    </row>
    <row r="15638" spans="43:43" x14ac:dyDescent="0.25">
      <c r="AQ15638" s="6"/>
    </row>
    <row r="15639" spans="43:43" x14ac:dyDescent="0.25">
      <c r="AQ15639" s="6"/>
    </row>
    <row r="15640" spans="43:43" x14ac:dyDescent="0.25">
      <c r="AQ15640" s="6"/>
    </row>
    <row r="15641" spans="43:43" x14ac:dyDescent="0.25">
      <c r="AQ15641" s="6"/>
    </row>
    <row r="15642" spans="43:43" x14ac:dyDescent="0.25">
      <c r="AQ15642" s="6"/>
    </row>
    <row r="15643" spans="43:43" x14ac:dyDescent="0.25">
      <c r="AQ15643" s="6"/>
    </row>
    <row r="15644" spans="43:43" x14ac:dyDescent="0.25">
      <c r="AQ15644" s="6"/>
    </row>
    <row r="15645" spans="43:43" x14ac:dyDescent="0.25">
      <c r="AQ15645" s="6"/>
    </row>
    <row r="15646" spans="43:43" x14ac:dyDescent="0.25">
      <c r="AQ15646" s="6"/>
    </row>
    <row r="15647" spans="43:43" x14ac:dyDescent="0.25">
      <c r="AQ15647" s="6"/>
    </row>
    <row r="15648" spans="43:43" x14ac:dyDescent="0.25">
      <c r="AQ15648" s="6"/>
    </row>
    <row r="15649" spans="43:43" x14ac:dyDescent="0.25">
      <c r="AQ15649" s="6"/>
    </row>
    <row r="15650" spans="43:43" x14ac:dyDescent="0.25">
      <c r="AQ15650" s="6"/>
    </row>
    <row r="15651" spans="43:43" x14ac:dyDescent="0.25">
      <c r="AQ15651" s="6"/>
    </row>
    <row r="15652" spans="43:43" x14ac:dyDescent="0.25">
      <c r="AQ15652" s="6"/>
    </row>
    <row r="15653" spans="43:43" x14ac:dyDescent="0.25">
      <c r="AQ15653" s="6"/>
    </row>
    <row r="15654" spans="43:43" x14ac:dyDescent="0.25">
      <c r="AQ15654" s="6"/>
    </row>
    <row r="15655" spans="43:43" x14ac:dyDescent="0.25">
      <c r="AQ15655" s="6"/>
    </row>
    <row r="15656" spans="43:43" x14ac:dyDescent="0.25">
      <c r="AQ15656" s="6"/>
    </row>
    <row r="15657" spans="43:43" x14ac:dyDescent="0.25">
      <c r="AQ15657" s="6"/>
    </row>
    <row r="15658" spans="43:43" x14ac:dyDescent="0.25">
      <c r="AQ15658" s="6"/>
    </row>
    <row r="15659" spans="43:43" x14ac:dyDescent="0.25">
      <c r="AQ15659" s="6"/>
    </row>
    <row r="15660" spans="43:43" x14ac:dyDescent="0.25">
      <c r="AQ15660" s="6"/>
    </row>
    <row r="15661" spans="43:43" x14ac:dyDescent="0.25">
      <c r="AQ15661" s="6"/>
    </row>
    <row r="15662" spans="43:43" x14ac:dyDescent="0.25">
      <c r="AQ15662" s="6"/>
    </row>
    <row r="15663" spans="43:43" x14ac:dyDescent="0.25">
      <c r="AQ15663" s="6"/>
    </row>
    <row r="15664" spans="43:43" x14ac:dyDescent="0.25">
      <c r="AQ15664" s="6"/>
    </row>
    <row r="15665" spans="43:43" x14ac:dyDescent="0.25">
      <c r="AQ15665" s="6"/>
    </row>
    <row r="15666" spans="43:43" x14ac:dyDescent="0.25">
      <c r="AQ15666" s="6"/>
    </row>
    <row r="15667" spans="43:43" x14ac:dyDescent="0.25">
      <c r="AQ15667" s="6"/>
    </row>
    <row r="15668" spans="43:43" x14ac:dyDescent="0.25">
      <c r="AQ15668" s="6"/>
    </row>
    <row r="15669" spans="43:43" x14ac:dyDescent="0.25">
      <c r="AQ15669" s="6"/>
    </row>
    <row r="15670" spans="43:43" x14ac:dyDescent="0.25">
      <c r="AQ15670" s="6"/>
    </row>
    <row r="15671" spans="43:43" x14ac:dyDescent="0.25">
      <c r="AQ15671" s="6"/>
    </row>
    <row r="15672" spans="43:43" x14ac:dyDescent="0.25">
      <c r="AQ15672" s="6"/>
    </row>
    <row r="15673" spans="43:43" x14ac:dyDescent="0.25">
      <c r="AQ15673" s="6"/>
    </row>
    <row r="15674" spans="43:43" x14ac:dyDescent="0.25">
      <c r="AQ15674" s="6"/>
    </row>
    <row r="15675" spans="43:43" x14ac:dyDescent="0.25">
      <c r="AQ15675" s="6"/>
    </row>
    <row r="15676" spans="43:43" x14ac:dyDescent="0.25">
      <c r="AQ15676" s="6"/>
    </row>
    <row r="15677" spans="43:43" x14ac:dyDescent="0.25">
      <c r="AQ15677" s="6"/>
    </row>
    <row r="15678" spans="43:43" x14ac:dyDescent="0.25">
      <c r="AQ15678" s="6"/>
    </row>
    <row r="15679" spans="43:43" x14ac:dyDescent="0.25">
      <c r="AQ15679" s="6"/>
    </row>
    <row r="15680" spans="43:43" x14ac:dyDescent="0.25">
      <c r="AQ15680" s="6"/>
    </row>
    <row r="15681" spans="43:43" x14ac:dyDescent="0.25">
      <c r="AQ15681" s="6"/>
    </row>
    <row r="15682" spans="43:43" x14ac:dyDescent="0.25">
      <c r="AQ15682" s="6"/>
    </row>
    <row r="15683" spans="43:43" x14ac:dyDescent="0.25">
      <c r="AQ15683" s="6"/>
    </row>
    <row r="15684" spans="43:43" x14ac:dyDescent="0.25">
      <c r="AQ15684" s="6"/>
    </row>
    <row r="15685" spans="43:43" x14ac:dyDescent="0.25">
      <c r="AQ15685" s="6"/>
    </row>
    <row r="15686" spans="43:43" x14ac:dyDescent="0.25">
      <c r="AQ15686" s="6"/>
    </row>
    <row r="15687" spans="43:43" x14ac:dyDescent="0.25">
      <c r="AQ15687" s="6"/>
    </row>
    <row r="15688" spans="43:43" x14ac:dyDescent="0.25">
      <c r="AQ15688" s="6"/>
    </row>
    <row r="15689" spans="43:43" x14ac:dyDescent="0.25">
      <c r="AQ15689" s="6"/>
    </row>
    <row r="15690" spans="43:43" x14ac:dyDescent="0.25">
      <c r="AQ15690" s="6"/>
    </row>
    <row r="15691" spans="43:43" x14ac:dyDescent="0.25">
      <c r="AQ15691" s="6"/>
    </row>
    <row r="15692" spans="43:43" x14ac:dyDescent="0.25">
      <c r="AQ15692" s="6"/>
    </row>
    <row r="15693" spans="43:43" x14ac:dyDescent="0.25">
      <c r="AQ15693" s="6"/>
    </row>
    <row r="15694" spans="43:43" x14ac:dyDescent="0.25">
      <c r="AQ15694" s="6"/>
    </row>
    <row r="15695" spans="43:43" x14ac:dyDescent="0.25">
      <c r="AQ15695" s="6"/>
    </row>
    <row r="15696" spans="43:43" x14ac:dyDescent="0.25">
      <c r="AQ15696" s="6"/>
    </row>
    <row r="15697" spans="43:43" x14ac:dyDescent="0.25">
      <c r="AQ15697" s="6"/>
    </row>
    <row r="15698" spans="43:43" x14ac:dyDescent="0.25">
      <c r="AQ15698" s="6"/>
    </row>
    <row r="15699" spans="43:43" x14ac:dyDescent="0.25">
      <c r="AQ15699" s="6"/>
    </row>
    <row r="15700" spans="43:43" x14ac:dyDescent="0.25">
      <c r="AQ15700" s="6"/>
    </row>
    <row r="15701" spans="43:43" x14ac:dyDescent="0.25">
      <c r="AQ15701" s="6"/>
    </row>
    <row r="15702" spans="43:43" x14ac:dyDescent="0.25">
      <c r="AQ15702" s="6"/>
    </row>
    <row r="15703" spans="43:43" x14ac:dyDescent="0.25">
      <c r="AQ15703" s="6"/>
    </row>
    <row r="15704" spans="43:43" x14ac:dyDescent="0.25">
      <c r="AQ15704" s="6"/>
    </row>
    <row r="15705" spans="43:43" x14ac:dyDescent="0.25">
      <c r="AQ15705" s="6"/>
    </row>
    <row r="15706" spans="43:43" x14ac:dyDescent="0.25">
      <c r="AQ15706" s="6"/>
    </row>
    <row r="15707" spans="43:43" x14ac:dyDescent="0.25">
      <c r="AQ15707" s="6"/>
    </row>
    <row r="15708" spans="43:43" x14ac:dyDescent="0.25">
      <c r="AQ15708" s="6"/>
    </row>
    <row r="15709" spans="43:43" x14ac:dyDescent="0.25">
      <c r="AQ15709" s="6"/>
    </row>
    <row r="15710" spans="43:43" x14ac:dyDescent="0.25">
      <c r="AQ15710" s="6"/>
    </row>
    <row r="15711" spans="43:43" x14ac:dyDescent="0.25">
      <c r="AQ15711" s="6"/>
    </row>
    <row r="15712" spans="43:43" x14ac:dyDescent="0.25">
      <c r="AQ15712" s="6"/>
    </row>
    <row r="15713" spans="43:43" x14ac:dyDescent="0.25">
      <c r="AQ15713" s="6"/>
    </row>
    <row r="15714" spans="43:43" x14ac:dyDescent="0.25">
      <c r="AQ15714" s="6"/>
    </row>
    <row r="15715" spans="43:43" x14ac:dyDescent="0.25">
      <c r="AQ15715" s="6"/>
    </row>
    <row r="15716" spans="43:43" x14ac:dyDescent="0.25">
      <c r="AQ15716" s="6"/>
    </row>
    <row r="15717" spans="43:43" x14ac:dyDescent="0.25">
      <c r="AQ15717" s="6"/>
    </row>
    <row r="15718" spans="43:43" x14ac:dyDescent="0.25">
      <c r="AQ15718" s="6"/>
    </row>
    <row r="15719" spans="43:43" x14ac:dyDescent="0.25">
      <c r="AQ15719" s="6"/>
    </row>
    <row r="15720" spans="43:43" x14ac:dyDescent="0.25">
      <c r="AQ15720" s="6"/>
    </row>
    <row r="15721" spans="43:43" x14ac:dyDescent="0.25">
      <c r="AQ15721" s="6"/>
    </row>
    <row r="15722" spans="43:43" x14ac:dyDescent="0.25">
      <c r="AQ15722" s="6"/>
    </row>
    <row r="15723" spans="43:43" x14ac:dyDescent="0.25">
      <c r="AQ15723" s="6"/>
    </row>
    <row r="15724" spans="43:43" x14ac:dyDescent="0.25">
      <c r="AQ15724" s="6"/>
    </row>
    <row r="15725" spans="43:43" x14ac:dyDescent="0.25">
      <c r="AQ15725" s="6"/>
    </row>
    <row r="15726" spans="43:43" x14ac:dyDescent="0.25">
      <c r="AQ15726" s="6"/>
    </row>
    <row r="15727" spans="43:43" x14ac:dyDescent="0.25">
      <c r="AQ15727" s="6"/>
    </row>
    <row r="15728" spans="43:43" x14ac:dyDescent="0.25">
      <c r="AQ15728" s="6"/>
    </row>
    <row r="15729" spans="43:43" x14ac:dyDescent="0.25">
      <c r="AQ15729" s="6"/>
    </row>
    <row r="15730" spans="43:43" x14ac:dyDescent="0.25">
      <c r="AQ15730" s="6"/>
    </row>
    <row r="15731" spans="43:43" x14ac:dyDescent="0.25">
      <c r="AQ15731" s="6"/>
    </row>
    <row r="15732" spans="43:43" x14ac:dyDescent="0.25">
      <c r="AQ15732" s="6"/>
    </row>
    <row r="15733" spans="43:43" x14ac:dyDescent="0.25">
      <c r="AQ15733" s="6"/>
    </row>
    <row r="15734" spans="43:43" x14ac:dyDescent="0.25">
      <c r="AQ15734" s="6"/>
    </row>
    <row r="15735" spans="43:43" x14ac:dyDescent="0.25">
      <c r="AQ15735" s="6"/>
    </row>
    <row r="15736" spans="43:43" x14ac:dyDescent="0.25">
      <c r="AQ15736" s="6"/>
    </row>
    <row r="15737" spans="43:43" x14ac:dyDescent="0.25">
      <c r="AQ15737" s="6"/>
    </row>
    <row r="15738" spans="43:43" x14ac:dyDescent="0.25">
      <c r="AQ15738" s="6"/>
    </row>
    <row r="15739" spans="43:43" x14ac:dyDescent="0.25">
      <c r="AQ15739" s="6"/>
    </row>
    <row r="15740" spans="43:43" x14ac:dyDescent="0.25">
      <c r="AQ15740" s="6"/>
    </row>
    <row r="15741" spans="43:43" x14ac:dyDescent="0.25">
      <c r="AQ15741" s="6"/>
    </row>
    <row r="15742" spans="43:43" x14ac:dyDescent="0.25">
      <c r="AQ15742" s="6"/>
    </row>
    <row r="15743" spans="43:43" x14ac:dyDescent="0.25">
      <c r="AQ15743" s="6"/>
    </row>
    <row r="15744" spans="43:43" x14ac:dyDescent="0.25">
      <c r="AQ15744" s="6"/>
    </row>
    <row r="15745" spans="43:43" x14ac:dyDescent="0.25">
      <c r="AQ15745" s="6"/>
    </row>
    <row r="15746" spans="43:43" x14ac:dyDescent="0.25">
      <c r="AQ15746" s="6"/>
    </row>
    <row r="15747" spans="43:43" x14ac:dyDescent="0.25">
      <c r="AQ15747" s="6"/>
    </row>
    <row r="15748" spans="43:43" x14ac:dyDescent="0.25">
      <c r="AQ15748" s="6"/>
    </row>
    <row r="15749" spans="43:43" x14ac:dyDescent="0.25">
      <c r="AQ15749" s="6"/>
    </row>
    <row r="15750" spans="43:43" x14ac:dyDescent="0.25">
      <c r="AQ15750" s="6"/>
    </row>
    <row r="15751" spans="43:43" x14ac:dyDescent="0.25">
      <c r="AQ15751" s="6"/>
    </row>
    <row r="15752" spans="43:43" x14ac:dyDescent="0.25">
      <c r="AQ15752" s="6"/>
    </row>
    <row r="15753" spans="43:43" x14ac:dyDescent="0.25">
      <c r="AQ15753" s="6"/>
    </row>
    <row r="15754" spans="43:43" x14ac:dyDescent="0.25">
      <c r="AQ15754" s="6"/>
    </row>
    <row r="15755" spans="43:43" x14ac:dyDescent="0.25">
      <c r="AQ15755" s="6"/>
    </row>
    <row r="15756" spans="43:43" x14ac:dyDescent="0.25">
      <c r="AQ15756" s="6"/>
    </row>
    <row r="15757" spans="43:43" x14ac:dyDescent="0.25">
      <c r="AQ15757" s="6"/>
    </row>
    <row r="15758" spans="43:43" x14ac:dyDescent="0.25">
      <c r="AQ15758" s="6"/>
    </row>
    <row r="15759" spans="43:43" x14ac:dyDescent="0.25">
      <c r="AQ15759" s="6"/>
    </row>
    <row r="15760" spans="43:43" x14ac:dyDescent="0.25">
      <c r="AQ15760" s="6"/>
    </row>
    <row r="15761" spans="43:43" x14ac:dyDescent="0.25">
      <c r="AQ15761" s="6"/>
    </row>
    <row r="15762" spans="43:43" x14ac:dyDescent="0.25">
      <c r="AQ15762" s="6"/>
    </row>
    <row r="15763" spans="43:43" x14ac:dyDescent="0.25">
      <c r="AQ15763" s="6"/>
    </row>
    <row r="15764" spans="43:43" x14ac:dyDescent="0.25">
      <c r="AQ15764" s="6"/>
    </row>
    <row r="15765" spans="43:43" x14ac:dyDescent="0.25">
      <c r="AQ15765" s="6"/>
    </row>
    <row r="15766" spans="43:43" x14ac:dyDescent="0.25">
      <c r="AQ15766" s="6"/>
    </row>
    <row r="15767" spans="43:43" x14ac:dyDescent="0.25">
      <c r="AQ15767" s="6"/>
    </row>
    <row r="15768" spans="43:43" x14ac:dyDescent="0.25">
      <c r="AQ15768" s="6"/>
    </row>
    <row r="15769" spans="43:43" x14ac:dyDescent="0.25">
      <c r="AQ15769" s="6"/>
    </row>
    <row r="15770" spans="43:43" x14ac:dyDescent="0.25">
      <c r="AQ15770" s="6"/>
    </row>
    <row r="15771" spans="43:43" x14ac:dyDescent="0.25">
      <c r="AQ15771" s="6"/>
    </row>
    <row r="15772" spans="43:43" x14ac:dyDescent="0.25">
      <c r="AQ15772" s="6"/>
    </row>
    <row r="15773" spans="43:43" x14ac:dyDescent="0.25">
      <c r="AQ15773" s="6"/>
    </row>
    <row r="15774" spans="43:43" x14ac:dyDescent="0.25">
      <c r="AQ15774" s="6"/>
    </row>
    <row r="15775" spans="43:43" x14ac:dyDescent="0.25">
      <c r="AQ15775" s="6"/>
    </row>
    <row r="15776" spans="43:43" x14ac:dyDescent="0.25">
      <c r="AQ15776" s="6"/>
    </row>
    <row r="15777" spans="43:43" x14ac:dyDescent="0.25">
      <c r="AQ15777" s="6"/>
    </row>
    <row r="15778" spans="43:43" x14ac:dyDescent="0.25">
      <c r="AQ15778" s="6"/>
    </row>
    <row r="15779" spans="43:43" x14ac:dyDescent="0.25">
      <c r="AQ15779" s="6"/>
    </row>
    <row r="15780" spans="43:43" x14ac:dyDescent="0.25">
      <c r="AQ15780" s="6"/>
    </row>
    <row r="15781" spans="43:43" x14ac:dyDescent="0.25">
      <c r="AQ15781" s="6"/>
    </row>
    <row r="15782" spans="43:43" x14ac:dyDescent="0.25">
      <c r="AQ15782" s="6"/>
    </row>
    <row r="15783" spans="43:43" x14ac:dyDescent="0.25">
      <c r="AQ15783" s="6"/>
    </row>
    <row r="15784" spans="43:43" x14ac:dyDescent="0.25">
      <c r="AQ15784" s="6"/>
    </row>
    <row r="15785" spans="43:43" x14ac:dyDescent="0.25">
      <c r="AQ15785" s="6"/>
    </row>
    <row r="15786" spans="43:43" x14ac:dyDescent="0.25">
      <c r="AQ15786" s="6"/>
    </row>
    <row r="15787" spans="43:43" x14ac:dyDescent="0.25">
      <c r="AQ15787" s="6"/>
    </row>
    <row r="15788" spans="43:43" x14ac:dyDescent="0.25">
      <c r="AQ15788" s="6"/>
    </row>
    <row r="15789" spans="43:43" x14ac:dyDescent="0.25">
      <c r="AQ15789" s="6"/>
    </row>
    <row r="15790" spans="43:43" x14ac:dyDescent="0.25">
      <c r="AQ15790" s="6"/>
    </row>
    <row r="15791" spans="43:43" x14ac:dyDescent="0.25">
      <c r="AQ15791" s="6"/>
    </row>
    <row r="15792" spans="43:43" x14ac:dyDescent="0.25">
      <c r="AQ15792" s="6"/>
    </row>
    <row r="15793" spans="43:43" x14ac:dyDescent="0.25">
      <c r="AQ15793" s="6"/>
    </row>
    <row r="15794" spans="43:43" x14ac:dyDescent="0.25">
      <c r="AQ15794" s="6"/>
    </row>
    <row r="15795" spans="43:43" x14ac:dyDescent="0.25">
      <c r="AQ15795" s="6"/>
    </row>
    <row r="15796" spans="43:43" x14ac:dyDescent="0.25">
      <c r="AQ15796" s="6"/>
    </row>
    <row r="15797" spans="43:43" x14ac:dyDescent="0.25">
      <c r="AQ15797" s="6"/>
    </row>
    <row r="15798" spans="43:43" x14ac:dyDescent="0.25">
      <c r="AQ15798" s="6"/>
    </row>
    <row r="15799" spans="43:43" x14ac:dyDescent="0.25">
      <c r="AQ15799" s="6"/>
    </row>
    <row r="15800" spans="43:43" x14ac:dyDescent="0.25">
      <c r="AQ15800" s="6"/>
    </row>
    <row r="15801" spans="43:43" x14ac:dyDescent="0.25">
      <c r="AQ15801" s="6"/>
    </row>
    <row r="15802" spans="43:43" x14ac:dyDescent="0.25">
      <c r="AQ15802" s="6"/>
    </row>
    <row r="15803" spans="43:43" x14ac:dyDescent="0.25">
      <c r="AQ15803" s="6"/>
    </row>
    <row r="15804" spans="43:43" x14ac:dyDescent="0.25">
      <c r="AQ15804" s="6"/>
    </row>
    <row r="15805" spans="43:43" x14ac:dyDescent="0.25">
      <c r="AQ15805" s="6"/>
    </row>
    <row r="15806" spans="43:43" x14ac:dyDescent="0.25">
      <c r="AQ15806" s="6"/>
    </row>
    <row r="15807" spans="43:43" x14ac:dyDescent="0.25">
      <c r="AQ15807" s="6"/>
    </row>
    <row r="15808" spans="43:43" x14ac:dyDescent="0.25">
      <c r="AQ15808" s="6"/>
    </row>
    <row r="15809" spans="43:43" x14ac:dyDescent="0.25">
      <c r="AQ15809" s="6"/>
    </row>
    <row r="15810" spans="43:43" x14ac:dyDescent="0.25">
      <c r="AQ15810" s="6"/>
    </row>
    <row r="15811" spans="43:43" x14ac:dyDescent="0.25">
      <c r="AQ15811" s="6"/>
    </row>
    <row r="15812" spans="43:43" x14ac:dyDescent="0.25">
      <c r="AQ15812" s="6"/>
    </row>
    <row r="15813" spans="43:43" x14ac:dyDescent="0.25">
      <c r="AQ15813" s="6"/>
    </row>
    <row r="15814" spans="43:43" x14ac:dyDescent="0.25">
      <c r="AQ15814" s="6"/>
    </row>
    <row r="15815" spans="43:43" x14ac:dyDescent="0.25">
      <c r="AQ15815" s="6"/>
    </row>
    <row r="15816" spans="43:43" x14ac:dyDescent="0.25">
      <c r="AQ15816" s="6"/>
    </row>
    <row r="15817" spans="43:43" x14ac:dyDescent="0.25">
      <c r="AQ15817" s="6"/>
    </row>
    <row r="15818" spans="43:43" x14ac:dyDescent="0.25">
      <c r="AQ15818" s="6"/>
    </row>
    <row r="15819" spans="43:43" x14ac:dyDescent="0.25">
      <c r="AQ15819" s="6"/>
    </row>
    <row r="15820" spans="43:43" x14ac:dyDescent="0.25">
      <c r="AQ15820" s="6"/>
    </row>
    <row r="15821" spans="43:43" x14ac:dyDescent="0.25">
      <c r="AQ15821" s="6"/>
    </row>
    <row r="15822" spans="43:43" x14ac:dyDescent="0.25">
      <c r="AQ15822" s="6"/>
    </row>
    <row r="15823" spans="43:43" x14ac:dyDescent="0.25">
      <c r="AQ15823" s="6"/>
    </row>
    <row r="15824" spans="43:43" x14ac:dyDescent="0.25">
      <c r="AQ15824" s="6"/>
    </row>
    <row r="15825" spans="43:43" x14ac:dyDescent="0.25">
      <c r="AQ15825" s="6"/>
    </row>
    <row r="15826" spans="43:43" x14ac:dyDescent="0.25">
      <c r="AQ15826" s="6"/>
    </row>
    <row r="15827" spans="43:43" x14ac:dyDescent="0.25">
      <c r="AQ15827" s="6"/>
    </row>
    <row r="15828" spans="43:43" x14ac:dyDescent="0.25">
      <c r="AQ15828" s="6"/>
    </row>
    <row r="15829" spans="43:43" x14ac:dyDescent="0.25">
      <c r="AQ15829" s="6"/>
    </row>
    <row r="15830" spans="43:43" x14ac:dyDescent="0.25">
      <c r="AQ15830" s="6"/>
    </row>
    <row r="15831" spans="43:43" x14ac:dyDescent="0.25">
      <c r="AQ15831" s="6"/>
    </row>
    <row r="15832" spans="43:43" x14ac:dyDescent="0.25">
      <c r="AQ15832" s="6"/>
    </row>
    <row r="15833" spans="43:43" x14ac:dyDescent="0.25">
      <c r="AQ15833" s="6"/>
    </row>
    <row r="15834" spans="43:43" x14ac:dyDescent="0.25">
      <c r="AQ15834" s="6"/>
    </row>
    <row r="15835" spans="43:43" x14ac:dyDescent="0.25">
      <c r="AQ15835" s="6"/>
    </row>
    <row r="15836" spans="43:43" x14ac:dyDescent="0.25">
      <c r="AQ15836" s="6"/>
    </row>
    <row r="15837" spans="43:43" x14ac:dyDescent="0.25">
      <c r="AQ15837" s="6"/>
    </row>
    <row r="15838" spans="43:43" x14ac:dyDescent="0.25">
      <c r="AQ15838" s="6"/>
    </row>
    <row r="15839" spans="43:43" x14ac:dyDescent="0.25">
      <c r="AQ15839" s="6"/>
    </row>
    <row r="15840" spans="43:43" x14ac:dyDescent="0.25">
      <c r="AQ15840" s="6"/>
    </row>
    <row r="15841" spans="43:43" x14ac:dyDescent="0.25">
      <c r="AQ15841" s="6"/>
    </row>
    <row r="15842" spans="43:43" x14ac:dyDescent="0.25">
      <c r="AQ15842" s="6"/>
    </row>
    <row r="15843" spans="43:43" x14ac:dyDescent="0.25">
      <c r="AQ15843" s="6"/>
    </row>
    <row r="15844" spans="43:43" x14ac:dyDescent="0.25">
      <c r="AQ15844" s="6"/>
    </row>
    <row r="15845" spans="43:43" x14ac:dyDescent="0.25">
      <c r="AQ15845" s="6"/>
    </row>
    <row r="15846" spans="43:43" x14ac:dyDescent="0.25">
      <c r="AQ15846" s="6"/>
    </row>
    <row r="15847" spans="43:43" x14ac:dyDescent="0.25">
      <c r="AQ15847" s="6"/>
    </row>
    <row r="15848" spans="43:43" x14ac:dyDescent="0.25">
      <c r="AQ15848" s="6"/>
    </row>
    <row r="15849" spans="43:43" x14ac:dyDescent="0.25">
      <c r="AQ15849" s="6"/>
    </row>
    <row r="15850" spans="43:43" x14ac:dyDescent="0.25">
      <c r="AQ15850" s="6"/>
    </row>
    <row r="15851" spans="43:43" x14ac:dyDescent="0.25">
      <c r="AQ15851" s="6"/>
    </row>
    <row r="15852" spans="43:43" x14ac:dyDescent="0.25">
      <c r="AQ15852" s="6"/>
    </row>
    <row r="15853" spans="43:43" x14ac:dyDescent="0.25">
      <c r="AQ15853" s="6"/>
    </row>
    <row r="15854" spans="43:43" x14ac:dyDescent="0.25">
      <c r="AQ15854" s="6"/>
    </row>
    <row r="15855" spans="43:43" x14ac:dyDescent="0.25">
      <c r="AQ15855" s="6"/>
    </row>
    <row r="15856" spans="43:43" x14ac:dyDescent="0.25">
      <c r="AQ15856" s="6"/>
    </row>
    <row r="15857" spans="43:43" x14ac:dyDescent="0.25">
      <c r="AQ15857" s="6"/>
    </row>
    <row r="15858" spans="43:43" x14ac:dyDescent="0.25">
      <c r="AQ15858" s="6"/>
    </row>
    <row r="15859" spans="43:43" x14ac:dyDescent="0.25">
      <c r="AQ15859" s="6"/>
    </row>
    <row r="15860" spans="43:43" x14ac:dyDescent="0.25">
      <c r="AQ15860" s="6"/>
    </row>
    <row r="15861" spans="43:43" x14ac:dyDescent="0.25">
      <c r="AQ15861" s="6"/>
    </row>
    <row r="15862" spans="43:43" x14ac:dyDescent="0.25">
      <c r="AQ15862" s="6"/>
    </row>
    <row r="15863" spans="43:43" x14ac:dyDescent="0.25">
      <c r="AQ15863" s="6"/>
    </row>
    <row r="15864" spans="43:43" x14ac:dyDescent="0.25">
      <c r="AQ15864" s="6"/>
    </row>
    <row r="15865" spans="43:43" x14ac:dyDescent="0.25">
      <c r="AQ15865" s="6"/>
    </row>
    <row r="15866" spans="43:43" x14ac:dyDescent="0.25">
      <c r="AQ15866" s="6"/>
    </row>
    <row r="15867" spans="43:43" x14ac:dyDescent="0.25">
      <c r="AQ15867" s="6"/>
    </row>
    <row r="15868" spans="43:43" x14ac:dyDescent="0.25">
      <c r="AQ15868" s="6"/>
    </row>
    <row r="15869" spans="43:43" x14ac:dyDescent="0.25">
      <c r="AQ15869" s="6"/>
    </row>
    <row r="15870" spans="43:43" x14ac:dyDescent="0.25">
      <c r="AQ15870" s="6"/>
    </row>
    <row r="15871" spans="43:43" x14ac:dyDescent="0.25">
      <c r="AQ15871" s="6"/>
    </row>
    <row r="15872" spans="43:43" x14ac:dyDescent="0.25">
      <c r="AQ15872" s="6"/>
    </row>
    <row r="15873" spans="43:43" x14ac:dyDescent="0.25">
      <c r="AQ15873" s="6"/>
    </row>
    <row r="15874" spans="43:43" x14ac:dyDescent="0.25">
      <c r="AQ15874" s="6"/>
    </row>
    <row r="15875" spans="43:43" x14ac:dyDescent="0.25">
      <c r="AQ15875" s="6"/>
    </row>
    <row r="15876" spans="43:43" x14ac:dyDescent="0.25">
      <c r="AQ15876" s="6"/>
    </row>
    <row r="15877" spans="43:43" x14ac:dyDescent="0.25">
      <c r="AQ15877" s="6"/>
    </row>
    <row r="15878" spans="43:43" x14ac:dyDescent="0.25">
      <c r="AQ15878" s="6"/>
    </row>
    <row r="15879" spans="43:43" x14ac:dyDescent="0.25">
      <c r="AQ15879" s="6"/>
    </row>
    <row r="15880" spans="43:43" x14ac:dyDescent="0.25">
      <c r="AQ15880" s="6"/>
    </row>
    <row r="15881" spans="43:43" x14ac:dyDescent="0.25">
      <c r="AQ15881" s="6"/>
    </row>
    <row r="15882" spans="43:43" x14ac:dyDescent="0.25">
      <c r="AQ15882" s="6"/>
    </row>
    <row r="15883" spans="43:43" x14ac:dyDescent="0.25">
      <c r="AQ15883" s="6"/>
    </row>
    <row r="15884" spans="43:43" x14ac:dyDescent="0.25">
      <c r="AQ15884" s="6"/>
    </row>
    <row r="15885" spans="43:43" x14ac:dyDescent="0.25">
      <c r="AQ15885" s="6"/>
    </row>
    <row r="15886" spans="43:43" x14ac:dyDescent="0.25">
      <c r="AQ15886" s="6"/>
    </row>
    <row r="15887" spans="43:43" x14ac:dyDescent="0.25">
      <c r="AQ15887" s="6"/>
    </row>
    <row r="15888" spans="43:43" x14ac:dyDescent="0.25">
      <c r="AQ15888" s="6"/>
    </row>
    <row r="15889" spans="43:43" x14ac:dyDescent="0.25">
      <c r="AQ15889" s="6"/>
    </row>
    <row r="15890" spans="43:43" x14ac:dyDescent="0.25">
      <c r="AQ15890" s="6"/>
    </row>
    <row r="15891" spans="43:43" x14ac:dyDescent="0.25">
      <c r="AQ15891" s="6"/>
    </row>
    <row r="15892" spans="43:43" x14ac:dyDescent="0.25">
      <c r="AQ15892" s="6"/>
    </row>
    <row r="15893" spans="43:43" x14ac:dyDescent="0.25">
      <c r="AQ15893" s="6"/>
    </row>
    <row r="15894" spans="43:43" x14ac:dyDescent="0.25">
      <c r="AQ15894" s="6"/>
    </row>
    <row r="15895" spans="43:43" x14ac:dyDescent="0.25">
      <c r="AQ15895" s="6"/>
    </row>
    <row r="15896" spans="43:43" x14ac:dyDescent="0.25">
      <c r="AQ15896" s="6"/>
    </row>
    <row r="15897" spans="43:43" x14ac:dyDescent="0.25">
      <c r="AQ15897" s="6"/>
    </row>
    <row r="15898" spans="43:43" x14ac:dyDescent="0.25">
      <c r="AQ15898" s="6"/>
    </row>
    <row r="15899" spans="43:43" x14ac:dyDescent="0.25">
      <c r="AQ15899" s="6"/>
    </row>
    <row r="15900" spans="43:43" x14ac:dyDescent="0.25">
      <c r="AQ15900" s="6"/>
    </row>
    <row r="15901" spans="43:43" x14ac:dyDescent="0.25">
      <c r="AQ15901" s="6"/>
    </row>
    <row r="15902" spans="43:43" x14ac:dyDescent="0.25">
      <c r="AQ15902" s="6"/>
    </row>
    <row r="15903" spans="43:43" x14ac:dyDescent="0.25">
      <c r="AQ15903" s="6"/>
    </row>
    <row r="15904" spans="43:43" x14ac:dyDescent="0.25">
      <c r="AQ15904" s="6"/>
    </row>
    <row r="15905" spans="43:43" x14ac:dyDescent="0.25">
      <c r="AQ15905" s="6"/>
    </row>
    <row r="15906" spans="43:43" x14ac:dyDescent="0.25">
      <c r="AQ15906" s="6"/>
    </row>
    <row r="15907" spans="43:43" x14ac:dyDescent="0.25">
      <c r="AQ15907" s="6"/>
    </row>
    <row r="15908" spans="43:43" x14ac:dyDescent="0.25">
      <c r="AQ15908" s="6"/>
    </row>
    <row r="15909" spans="43:43" x14ac:dyDescent="0.25">
      <c r="AQ15909" s="6"/>
    </row>
    <row r="15910" spans="43:43" x14ac:dyDescent="0.25">
      <c r="AQ15910" s="6"/>
    </row>
    <row r="15911" spans="43:43" x14ac:dyDescent="0.25">
      <c r="AQ15911" s="6"/>
    </row>
    <row r="15912" spans="43:43" x14ac:dyDescent="0.25">
      <c r="AQ15912" s="6"/>
    </row>
    <row r="15913" spans="43:43" x14ac:dyDescent="0.25">
      <c r="AQ15913" s="6"/>
    </row>
    <row r="15914" spans="43:43" x14ac:dyDescent="0.25">
      <c r="AQ15914" s="6"/>
    </row>
    <row r="15915" spans="43:43" x14ac:dyDescent="0.25">
      <c r="AQ15915" s="6"/>
    </row>
    <row r="15916" spans="43:43" x14ac:dyDescent="0.25">
      <c r="AQ15916" s="6"/>
    </row>
    <row r="15917" spans="43:43" x14ac:dyDescent="0.25">
      <c r="AQ15917" s="6"/>
    </row>
    <row r="15918" spans="43:43" x14ac:dyDescent="0.25">
      <c r="AQ15918" s="6"/>
    </row>
    <row r="15919" spans="43:43" x14ac:dyDescent="0.25">
      <c r="AQ15919" s="6"/>
    </row>
    <row r="15920" spans="43:43" x14ac:dyDescent="0.25">
      <c r="AQ15920" s="6"/>
    </row>
    <row r="15921" spans="43:43" x14ac:dyDescent="0.25">
      <c r="AQ15921" s="6"/>
    </row>
    <row r="15922" spans="43:43" x14ac:dyDescent="0.25">
      <c r="AQ15922" s="6"/>
    </row>
    <row r="15923" spans="43:43" x14ac:dyDescent="0.25">
      <c r="AQ15923" s="6"/>
    </row>
    <row r="15924" spans="43:43" x14ac:dyDescent="0.25">
      <c r="AQ15924" s="6"/>
    </row>
    <row r="15925" spans="43:43" x14ac:dyDescent="0.25">
      <c r="AQ15925" s="6"/>
    </row>
    <row r="15926" spans="43:43" x14ac:dyDescent="0.25">
      <c r="AQ15926" s="6"/>
    </row>
    <row r="15927" spans="43:43" x14ac:dyDescent="0.25">
      <c r="AQ15927" s="6"/>
    </row>
    <row r="15928" spans="43:43" x14ac:dyDescent="0.25">
      <c r="AQ15928" s="6"/>
    </row>
    <row r="15929" spans="43:43" x14ac:dyDescent="0.25">
      <c r="AQ15929" s="6"/>
    </row>
    <row r="15930" spans="43:43" x14ac:dyDescent="0.25">
      <c r="AQ15930" s="6"/>
    </row>
    <row r="15931" spans="43:43" x14ac:dyDescent="0.25">
      <c r="AQ15931" s="6"/>
    </row>
    <row r="15932" spans="43:43" x14ac:dyDescent="0.25">
      <c r="AQ15932" s="6"/>
    </row>
    <row r="15933" spans="43:43" x14ac:dyDescent="0.25">
      <c r="AQ15933" s="6"/>
    </row>
    <row r="15934" spans="43:43" x14ac:dyDescent="0.25">
      <c r="AQ15934" s="6"/>
    </row>
    <row r="15935" spans="43:43" x14ac:dyDescent="0.25">
      <c r="AQ15935" s="6"/>
    </row>
    <row r="15936" spans="43:43" x14ac:dyDescent="0.25">
      <c r="AQ15936" s="6"/>
    </row>
    <row r="15937" spans="43:43" x14ac:dyDescent="0.25">
      <c r="AQ15937" s="6"/>
    </row>
    <row r="15938" spans="43:43" x14ac:dyDescent="0.25">
      <c r="AQ15938" s="6"/>
    </row>
    <row r="15939" spans="43:43" x14ac:dyDescent="0.25">
      <c r="AQ15939" s="6"/>
    </row>
    <row r="15940" spans="43:43" x14ac:dyDescent="0.25">
      <c r="AQ15940" s="6"/>
    </row>
    <row r="15941" spans="43:43" x14ac:dyDescent="0.25">
      <c r="AQ15941" s="6"/>
    </row>
    <row r="15942" spans="43:43" x14ac:dyDescent="0.25">
      <c r="AQ15942" s="6"/>
    </row>
    <row r="15943" spans="43:43" x14ac:dyDescent="0.25">
      <c r="AQ15943" s="6"/>
    </row>
    <row r="15944" spans="43:43" x14ac:dyDescent="0.25">
      <c r="AQ15944" s="6"/>
    </row>
    <row r="15945" spans="43:43" x14ac:dyDescent="0.25">
      <c r="AQ15945" s="6"/>
    </row>
    <row r="15946" spans="43:43" x14ac:dyDescent="0.25">
      <c r="AQ15946" s="6"/>
    </row>
    <row r="15947" spans="43:43" x14ac:dyDescent="0.25">
      <c r="AQ15947" s="6"/>
    </row>
    <row r="15948" spans="43:43" x14ac:dyDescent="0.25">
      <c r="AQ15948" s="6"/>
    </row>
    <row r="15949" spans="43:43" x14ac:dyDescent="0.25">
      <c r="AQ15949" s="6"/>
    </row>
    <row r="15950" spans="43:43" x14ac:dyDescent="0.25">
      <c r="AQ15950" s="6"/>
    </row>
    <row r="15951" spans="43:43" x14ac:dyDescent="0.25">
      <c r="AQ15951" s="6"/>
    </row>
    <row r="15952" spans="43:43" x14ac:dyDescent="0.25">
      <c r="AQ15952" s="6"/>
    </row>
    <row r="15953" spans="43:43" x14ac:dyDescent="0.25">
      <c r="AQ15953" s="6"/>
    </row>
    <row r="15954" spans="43:43" x14ac:dyDescent="0.25">
      <c r="AQ15954" s="6"/>
    </row>
    <row r="15955" spans="43:43" x14ac:dyDescent="0.25">
      <c r="AQ15955" s="6"/>
    </row>
    <row r="15956" spans="43:43" x14ac:dyDescent="0.25">
      <c r="AQ15956" s="6"/>
    </row>
    <row r="15957" spans="43:43" x14ac:dyDescent="0.25">
      <c r="AQ15957" s="6"/>
    </row>
    <row r="15958" spans="43:43" x14ac:dyDescent="0.25">
      <c r="AQ15958" s="6"/>
    </row>
    <row r="15959" spans="43:43" x14ac:dyDescent="0.25">
      <c r="AQ15959" s="6"/>
    </row>
    <row r="15960" spans="43:43" x14ac:dyDescent="0.25">
      <c r="AQ15960" s="6"/>
    </row>
    <row r="15961" spans="43:43" x14ac:dyDescent="0.25">
      <c r="AQ15961" s="6"/>
    </row>
    <row r="15962" spans="43:43" x14ac:dyDescent="0.25">
      <c r="AQ15962" s="6"/>
    </row>
    <row r="15963" spans="43:43" x14ac:dyDescent="0.25">
      <c r="AQ15963" s="6"/>
    </row>
    <row r="15964" spans="43:43" x14ac:dyDescent="0.25">
      <c r="AQ15964" s="6"/>
    </row>
    <row r="15965" spans="43:43" x14ac:dyDescent="0.25">
      <c r="AQ15965" s="6"/>
    </row>
    <row r="15966" spans="43:43" x14ac:dyDescent="0.25">
      <c r="AQ15966" s="6"/>
    </row>
    <row r="15967" spans="43:43" x14ac:dyDescent="0.25">
      <c r="AQ15967" s="6"/>
    </row>
    <row r="15968" spans="43:43" x14ac:dyDescent="0.25">
      <c r="AQ15968" s="6"/>
    </row>
    <row r="15969" spans="43:43" x14ac:dyDescent="0.25">
      <c r="AQ15969" s="6"/>
    </row>
    <row r="15970" spans="43:43" x14ac:dyDescent="0.25">
      <c r="AQ15970" s="6"/>
    </row>
    <row r="15971" spans="43:43" x14ac:dyDescent="0.25">
      <c r="AQ15971" s="6"/>
    </row>
    <row r="15972" spans="43:43" x14ac:dyDescent="0.25">
      <c r="AQ15972" s="6"/>
    </row>
    <row r="15973" spans="43:43" x14ac:dyDescent="0.25">
      <c r="AQ15973" s="6"/>
    </row>
    <row r="15974" spans="43:43" x14ac:dyDescent="0.25">
      <c r="AQ15974" s="6"/>
    </row>
    <row r="15975" spans="43:43" x14ac:dyDescent="0.25">
      <c r="AQ15975" s="6"/>
    </row>
    <row r="15976" spans="43:43" x14ac:dyDescent="0.25">
      <c r="AQ15976" s="6"/>
    </row>
    <row r="15977" spans="43:43" x14ac:dyDescent="0.25">
      <c r="AQ15977" s="6"/>
    </row>
    <row r="15978" spans="43:43" x14ac:dyDescent="0.25">
      <c r="AQ15978" s="6"/>
    </row>
    <row r="15979" spans="43:43" x14ac:dyDescent="0.25">
      <c r="AQ15979" s="6"/>
    </row>
    <row r="15980" spans="43:43" x14ac:dyDescent="0.25">
      <c r="AQ15980" s="6"/>
    </row>
    <row r="15981" spans="43:43" x14ac:dyDescent="0.25">
      <c r="AQ15981" s="6"/>
    </row>
    <row r="15982" spans="43:43" x14ac:dyDescent="0.25">
      <c r="AQ15982" s="6"/>
    </row>
    <row r="15983" spans="43:43" x14ac:dyDescent="0.25">
      <c r="AQ15983" s="6"/>
    </row>
    <row r="15984" spans="43:43" x14ac:dyDescent="0.25">
      <c r="AQ15984" s="6"/>
    </row>
    <row r="15985" spans="43:43" x14ac:dyDescent="0.25">
      <c r="AQ15985" s="6"/>
    </row>
    <row r="15986" spans="43:43" x14ac:dyDescent="0.25">
      <c r="AQ15986" s="6"/>
    </row>
    <row r="15987" spans="43:43" x14ac:dyDescent="0.25">
      <c r="AQ15987" s="6"/>
    </row>
    <row r="15988" spans="43:43" x14ac:dyDescent="0.25">
      <c r="AQ15988" s="6"/>
    </row>
    <row r="15989" spans="43:43" x14ac:dyDescent="0.25">
      <c r="AQ15989" s="6"/>
    </row>
    <row r="15990" spans="43:43" x14ac:dyDescent="0.25">
      <c r="AQ15990" s="6"/>
    </row>
    <row r="15991" spans="43:43" x14ac:dyDescent="0.25">
      <c r="AQ15991" s="6"/>
    </row>
    <row r="15992" spans="43:43" x14ac:dyDescent="0.25">
      <c r="AQ15992" s="6"/>
    </row>
    <row r="15993" spans="43:43" x14ac:dyDescent="0.25">
      <c r="AQ15993" s="6"/>
    </row>
    <row r="15994" spans="43:43" x14ac:dyDescent="0.25">
      <c r="AQ15994" s="6"/>
    </row>
    <row r="15995" spans="43:43" x14ac:dyDescent="0.25">
      <c r="AQ15995" s="6"/>
    </row>
    <row r="15996" spans="43:43" x14ac:dyDescent="0.25">
      <c r="AQ15996" s="6"/>
    </row>
    <row r="15997" spans="43:43" x14ac:dyDescent="0.25">
      <c r="AQ15997" s="6"/>
    </row>
    <row r="15998" spans="43:43" x14ac:dyDescent="0.25">
      <c r="AQ15998" s="6"/>
    </row>
    <row r="15999" spans="43:43" x14ac:dyDescent="0.25">
      <c r="AQ15999" s="6"/>
    </row>
    <row r="16000" spans="43:43" x14ac:dyDescent="0.25">
      <c r="AQ16000" s="6"/>
    </row>
    <row r="16001" spans="43:43" x14ac:dyDescent="0.25">
      <c r="AQ16001" s="6"/>
    </row>
    <row r="16002" spans="43:43" x14ac:dyDescent="0.25">
      <c r="AQ16002" s="6"/>
    </row>
    <row r="16003" spans="43:43" x14ac:dyDescent="0.25">
      <c r="AQ16003" s="6"/>
    </row>
    <row r="16004" spans="43:43" x14ac:dyDescent="0.25">
      <c r="AQ16004" s="6"/>
    </row>
    <row r="16005" spans="43:43" x14ac:dyDescent="0.25">
      <c r="AQ16005" s="6"/>
    </row>
    <row r="16006" spans="43:43" x14ac:dyDescent="0.25">
      <c r="AQ16006" s="6"/>
    </row>
    <row r="16007" spans="43:43" x14ac:dyDescent="0.25">
      <c r="AQ16007" s="6"/>
    </row>
    <row r="16008" spans="43:43" x14ac:dyDescent="0.25">
      <c r="AQ16008" s="6"/>
    </row>
    <row r="16009" spans="43:43" x14ac:dyDescent="0.25">
      <c r="AQ16009" s="6"/>
    </row>
    <row r="16010" spans="43:43" x14ac:dyDescent="0.25">
      <c r="AQ16010" s="6"/>
    </row>
    <row r="16011" spans="43:43" x14ac:dyDescent="0.25">
      <c r="AQ16011" s="6"/>
    </row>
    <row r="16012" spans="43:43" x14ac:dyDescent="0.25">
      <c r="AQ16012" s="6"/>
    </row>
    <row r="16013" spans="43:43" x14ac:dyDescent="0.25">
      <c r="AQ16013" s="6"/>
    </row>
    <row r="16014" spans="43:43" x14ac:dyDescent="0.25">
      <c r="AQ16014" s="6"/>
    </row>
    <row r="16015" spans="43:43" x14ac:dyDescent="0.25">
      <c r="AQ16015" s="6"/>
    </row>
    <row r="16016" spans="43:43" x14ac:dyDescent="0.25">
      <c r="AQ16016" s="6"/>
    </row>
    <row r="16017" spans="43:43" x14ac:dyDescent="0.25">
      <c r="AQ16017" s="6"/>
    </row>
    <row r="16018" spans="43:43" x14ac:dyDescent="0.25">
      <c r="AQ16018" s="6"/>
    </row>
    <row r="16019" spans="43:43" x14ac:dyDescent="0.25">
      <c r="AQ16019" s="6"/>
    </row>
    <row r="16020" spans="43:43" x14ac:dyDescent="0.25">
      <c r="AQ16020" s="6"/>
    </row>
    <row r="16021" spans="43:43" x14ac:dyDescent="0.25">
      <c r="AQ16021" s="6"/>
    </row>
    <row r="16022" spans="43:43" x14ac:dyDescent="0.25">
      <c r="AQ16022" s="6"/>
    </row>
    <row r="16023" spans="43:43" x14ac:dyDescent="0.25">
      <c r="AQ16023" s="6"/>
    </row>
    <row r="16024" spans="43:43" x14ac:dyDescent="0.25">
      <c r="AQ16024" s="6"/>
    </row>
    <row r="16025" spans="43:43" x14ac:dyDescent="0.25">
      <c r="AQ16025" s="6"/>
    </row>
    <row r="16026" spans="43:43" x14ac:dyDescent="0.25">
      <c r="AQ16026" s="6"/>
    </row>
    <row r="16027" spans="43:43" x14ac:dyDescent="0.25">
      <c r="AQ16027" s="6"/>
    </row>
    <row r="16028" spans="43:43" x14ac:dyDescent="0.25">
      <c r="AQ16028" s="6"/>
    </row>
    <row r="16029" spans="43:43" x14ac:dyDescent="0.25">
      <c r="AQ16029" s="6"/>
    </row>
    <row r="16030" spans="43:43" x14ac:dyDescent="0.25">
      <c r="AQ16030" s="6"/>
    </row>
    <row r="16031" spans="43:43" x14ac:dyDescent="0.25">
      <c r="AQ16031" s="6"/>
    </row>
    <row r="16032" spans="43:43" x14ac:dyDescent="0.25">
      <c r="AQ16032" s="6"/>
    </row>
    <row r="16033" spans="43:43" x14ac:dyDescent="0.25">
      <c r="AQ16033" s="6"/>
    </row>
    <row r="16034" spans="43:43" x14ac:dyDescent="0.25">
      <c r="AQ16034" s="6"/>
    </row>
    <row r="16035" spans="43:43" x14ac:dyDescent="0.25">
      <c r="AQ16035" s="6"/>
    </row>
    <row r="16036" spans="43:43" x14ac:dyDescent="0.25">
      <c r="AQ16036" s="6"/>
    </row>
    <row r="16037" spans="43:43" x14ac:dyDescent="0.25">
      <c r="AQ16037" s="6"/>
    </row>
    <row r="16038" spans="43:43" x14ac:dyDescent="0.25">
      <c r="AQ16038" s="6"/>
    </row>
    <row r="16039" spans="43:43" x14ac:dyDescent="0.25">
      <c r="AQ16039" s="6"/>
    </row>
    <row r="16040" spans="43:43" x14ac:dyDescent="0.25">
      <c r="AQ16040" s="6"/>
    </row>
    <row r="16041" spans="43:43" x14ac:dyDescent="0.25">
      <c r="AQ16041" s="6"/>
    </row>
    <row r="16042" spans="43:43" x14ac:dyDescent="0.25">
      <c r="AQ16042" s="6"/>
    </row>
    <row r="16043" spans="43:43" x14ac:dyDescent="0.25">
      <c r="AQ16043" s="6"/>
    </row>
    <row r="16044" spans="43:43" x14ac:dyDescent="0.25">
      <c r="AQ16044" s="6"/>
    </row>
    <row r="16045" spans="43:43" x14ac:dyDescent="0.25">
      <c r="AQ16045" s="6"/>
    </row>
    <row r="16046" spans="43:43" x14ac:dyDescent="0.25">
      <c r="AQ16046" s="6"/>
    </row>
    <row r="16047" spans="43:43" x14ac:dyDescent="0.25">
      <c r="AQ16047" s="6"/>
    </row>
    <row r="16048" spans="43:43" x14ac:dyDescent="0.25">
      <c r="AQ16048" s="6"/>
    </row>
    <row r="16049" spans="43:43" x14ac:dyDescent="0.25">
      <c r="AQ16049" s="6"/>
    </row>
    <row r="16050" spans="43:43" x14ac:dyDescent="0.25">
      <c r="AQ16050" s="6"/>
    </row>
    <row r="16051" spans="43:43" x14ac:dyDescent="0.25">
      <c r="AQ16051" s="6"/>
    </row>
    <row r="16052" spans="43:43" x14ac:dyDescent="0.25">
      <c r="AQ16052" s="6"/>
    </row>
    <row r="16053" spans="43:43" x14ac:dyDescent="0.25">
      <c r="AQ16053" s="6"/>
    </row>
    <row r="16054" spans="43:43" x14ac:dyDescent="0.25">
      <c r="AQ16054" s="6"/>
    </row>
    <row r="16055" spans="43:43" x14ac:dyDescent="0.25">
      <c r="AQ16055" s="6"/>
    </row>
    <row r="16056" spans="43:43" x14ac:dyDescent="0.25">
      <c r="AQ16056" s="6"/>
    </row>
    <row r="16057" spans="43:43" x14ac:dyDescent="0.25">
      <c r="AQ16057" s="6"/>
    </row>
    <row r="16058" spans="43:43" x14ac:dyDescent="0.25">
      <c r="AQ16058" s="6"/>
    </row>
    <row r="16059" spans="43:43" x14ac:dyDescent="0.25">
      <c r="AQ16059" s="6"/>
    </row>
    <row r="16060" spans="43:43" x14ac:dyDescent="0.25">
      <c r="AQ16060" s="6"/>
    </row>
    <row r="16061" spans="43:43" x14ac:dyDescent="0.25">
      <c r="AQ16061" s="6"/>
    </row>
    <row r="16062" spans="43:43" x14ac:dyDescent="0.25">
      <c r="AQ16062" s="6"/>
    </row>
    <row r="16063" spans="43:43" x14ac:dyDescent="0.25">
      <c r="AQ16063" s="6"/>
    </row>
    <row r="16064" spans="43:43" x14ac:dyDescent="0.25">
      <c r="AQ16064" s="6"/>
    </row>
    <row r="16065" spans="43:43" x14ac:dyDescent="0.25">
      <c r="AQ16065" s="6"/>
    </row>
    <row r="16066" spans="43:43" x14ac:dyDescent="0.25">
      <c r="AQ16066" s="6"/>
    </row>
    <row r="16067" spans="43:43" x14ac:dyDescent="0.25">
      <c r="AQ16067" s="6"/>
    </row>
    <row r="16068" spans="43:43" x14ac:dyDescent="0.25">
      <c r="AQ16068" s="6"/>
    </row>
    <row r="16069" spans="43:43" x14ac:dyDescent="0.25">
      <c r="AQ16069" s="6"/>
    </row>
    <row r="16070" spans="43:43" x14ac:dyDescent="0.25">
      <c r="AQ16070" s="6"/>
    </row>
    <row r="16071" spans="43:43" x14ac:dyDescent="0.25">
      <c r="AQ16071" s="6"/>
    </row>
    <row r="16072" spans="43:43" x14ac:dyDescent="0.25">
      <c r="AQ16072" s="6"/>
    </row>
    <row r="16073" spans="43:43" x14ac:dyDescent="0.25">
      <c r="AQ16073" s="6"/>
    </row>
    <row r="16074" spans="43:43" x14ac:dyDescent="0.25">
      <c r="AQ16074" s="6"/>
    </row>
    <row r="16075" spans="43:43" x14ac:dyDescent="0.25">
      <c r="AQ16075" s="6"/>
    </row>
    <row r="16076" spans="43:43" x14ac:dyDescent="0.25">
      <c r="AQ16076" s="6"/>
    </row>
    <row r="16077" spans="43:43" x14ac:dyDescent="0.25">
      <c r="AQ16077" s="6"/>
    </row>
    <row r="16078" spans="43:43" x14ac:dyDescent="0.25">
      <c r="AQ16078" s="6"/>
    </row>
    <row r="16079" spans="43:43" x14ac:dyDescent="0.25">
      <c r="AQ16079" s="6"/>
    </row>
    <row r="16080" spans="43:43" x14ac:dyDescent="0.25">
      <c r="AQ16080" s="6"/>
    </row>
    <row r="16081" spans="43:43" x14ac:dyDescent="0.25">
      <c r="AQ16081" s="6"/>
    </row>
    <row r="16082" spans="43:43" x14ac:dyDescent="0.25">
      <c r="AQ16082" s="6"/>
    </row>
    <row r="16083" spans="43:43" x14ac:dyDescent="0.25">
      <c r="AQ16083" s="6"/>
    </row>
    <row r="16084" spans="43:43" x14ac:dyDescent="0.25">
      <c r="AQ16084" s="6"/>
    </row>
    <row r="16085" spans="43:43" x14ac:dyDescent="0.25">
      <c r="AQ16085" s="6"/>
    </row>
    <row r="16086" spans="43:43" x14ac:dyDescent="0.25">
      <c r="AQ16086" s="6"/>
    </row>
    <row r="16087" spans="43:43" x14ac:dyDescent="0.25">
      <c r="AQ16087" s="6"/>
    </row>
    <row r="16088" spans="43:43" x14ac:dyDescent="0.25">
      <c r="AQ16088" s="6"/>
    </row>
    <row r="16089" spans="43:43" x14ac:dyDescent="0.25">
      <c r="AQ16089" s="6"/>
    </row>
    <row r="16090" spans="43:43" x14ac:dyDescent="0.25">
      <c r="AQ16090" s="6"/>
    </row>
    <row r="16091" spans="43:43" x14ac:dyDescent="0.25">
      <c r="AQ16091" s="6"/>
    </row>
    <row r="16092" spans="43:43" x14ac:dyDescent="0.25">
      <c r="AQ16092" s="6"/>
    </row>
    <row r="16093" spans="43:43" x14ac:dyDescent="0.25">
      <c r="AQ16093" s="6"/>
    </row>
    <row r="16094" spans="43:43" x14ac:dyDescent="0.25">
      <c r="AQ16094" s="6"/>
    </row>
    <row r="16095" spans="43:43" x14ac:dyDescent="0.25">
      <c r="AQ16095" s="6"/>
    </row>
    <row r="16096" spans="43:43" x14ac:dyDescent="0.25">
      <c r="AQ16096" s="6"/>
    </row>
    <row r="16097" spans="43:43" x14ac:dyDescent="0.25">
      <c r="AQ16097" s="6"/>
    </row>
    <row r="16098" spans="43:43" x14ac:dyDescent="0.25">
      <c r="AQ16098" s="6"/>
    </row>
    <row r="16099" spans="43:43" x14ac:dyDescent="0.25">
      <c r="AQ16099" s="6"/>
    </row>
    <row r="16100" spans="43:43" x14ac:dyDescent="0.25">
      <c r="AQ16100" s="6"/>
    </row>
    <row r="16101" spans="43:43" x14ac:dyDescent="0.25">
      <c r="AQ16101" s="6"/>
    </row>
    <row r="16102" spans="43:43" x14ac:dyDescent="0.25">
      <c r="AQ16102" s="6"/>
    </row>
    <row r="16103" spans="43:43" x14ac:dyDescent="0.25">
      <c r="AQ16103" s="6"/>
    </row>
    <row r="16104" spans="43:43" x14ac:dyDescent="0.25">
      <c r="AQ16104" s="6"/>
    </row>
    <row r="16105" spans="43:43" x14ac:dyDescent="0.25">
      <c r="AQ16105" s="6"/>
    </row>
    <row r="16106" spans="43:43" x14ac:dyDescent="0.25">
      <c r="AQ16106" s="6"/>
    </row>
    <row r="16107" spans="43:43" x14ac:dyDescent="0.25">
      <c r="AQ16107" s="6"/>
    </row>
    <row r="16108" spans="43:43" x14ac:dyDescent="0.25">
      <c r="AQ16108" s="6"/>
    </row>
    <row r="16109" spans="43:43" x14ac:dyDescent="0.25">
      <c r="AQ16109" s="6"/>
    </row>
    <row r="16110" spans="43:43" x14ac:dyDescent="0.25">
      <c r="AQ16110" s="6"/>
    </row>
    <row r="16111" spans="43:43" x14ac:dyDescent="0.25">
      <c r="AQ16111" s="6"/>
    </row>
    <row r="16112" spans="43:43" x14ac:dyDescent="0.25">
      <c r="AQ16112" s="6"/>
    </row>
    <row r="16113" spans="43:43" x14ac:dyDescent="0.25">
      <c r="AQ16113" s="6"/>
    </row>
    <row r="16114" spans="43:43" x14ac:dyDescent="0.25">
      <c r="AQ16114" s="6"/>
    </row>
    <row r="16115" spans="43:43" x14ac:dyDescent="0.25">
      <c r="AQ16115" s="6"/>
    </row>
    <row r="16116" spans="43:43" x14ac:dyDescent="0.25">
      <c r="AQ16116" s="6"/>
    </row>
    <row r="16117" spans="43:43" x14ac:dyDescent="0.25">
      <c r="AQ16117" s="6"/>
    </row>
    <row r="16118" spans="43:43" x14ac:dyDescent="0.25">
      <c r="AQ16118" s="6"/>
    </row>
    <row r="16119" spans="43:43" x14ac:dyDescent="0.25">
      <c r="AQ16119" s="6"/>
    </row>
    <row r="16120" spans="43:43" x14ac:dyDescent="0.25">
      <c r="AQ16120" s="6"/>
    </row>
    <row r="16121" spans="43:43" x14ac:dyDescent="0.25">
      <c r="AQ16121" s="6"/>
    </row>
    <row r="16122" spans="43:43" x14ac:dyDescent="0.25">
      <c r="AQ16122" s="6"/>
    </row>
    <row r="16123" spans="43:43" x14ac:dyDescent="0.25">
      <c r="AQ16123" s="6"/>
    </row>
    <row r="16124" spans="43:43" x14ac:dyDescent="0.25">
      <c r="AQ16124" s="6"/>
    </row>
    <row r="16125" spans="43:43" x14ac:dyDescent="0.25">
      <c r="AQ16125" s="6"/>
    </row>
    <row r="16126" spans="43:43" x14ac:dyDescent="0.25">
      <c r="AQ16126" s="6"/>
    </row>
    <row r="16127" spans="43:43" x14ac:dyDescent="0.25">
      <c r="AQ16127" s="6"/>
    </row>
    <row r="16128" spans="43:43" x14ac:dyDescent="0.25">
      <c r="AQ16128" s="6"/>
    </row>
    <row r="16129" spans="43:43" x14ac:dyDescent="0.25">
      <c r="AQ16129" s="6"/>
    </row>
    <row r="16130" spans="43:43" x14ac:dyDescent="0.25">
      <c r="AQ16130" s="6"/>
    </row>
    <row r="16131" spans="43:43" x14ac:dyDescent="0.25">
      <c r="AQ16131" s="6"/>
    </row>
    <row r="16132" spans="43:43" x14ac:dyDescent="0.25">
      <c r="AQ16132" s="6"/>
    </row>
    <row r="16133" spans="43:43" x14ac:dyDescent="0.25">
      <c r="AQ16133" s="6"/>
    </row>
    <row r="16134" spans="43:43" x14ac:dyDescent="0.25">
      <c r="AQ16134" s="6"/>
    </row>
    <row r="16135" spans="43:43" x14ac:dyDescent="0.25">
      <c r="AQ16135" s="6"/>
    </row>
    <row r="16136" spans="43:43" x14ac:dyDescent="0.25">
      <c r="AQ16136" s="6"/>
    </row>
    <row r="16137" spans="43:43" x14ac:dyDescent="0.25">
      <c r="AQ16137" s="6"/>
    </row>
    <row r="16138" spans="43:43" x14ac:dyDescent="0.25">
      <c r="AQ16138" s="6"/>
    </row>
    <row r="16139" spans="43:43" x14ac:dyDescent="0.25">
      <c r="AQ16139" s="6"/>
    </row>
    <row r="16140" spans="43:43" x14ac:dyDescent="0.25">
      <c r="AQ16140" s="6"/>
    </row>
    <row r="16141" spans="43:43" x14ac:dyDescent="0.25">
      <c r="AQ16141" s="6"/>
    </row>
    <row r="16142" spans="43:43" x14ac:dyDescent="0.25">
      <c r="AQ16142" s="6"/>
    </row>
    <row r="16143" spans="43:43" x14ac:dyDescent="0.25">
      <c r="AQ16143" s="6"/>
    </row>
    <row r="16144" spans="43:43" x14ac:dyDescent="0.25">
      <c r="AQ16144" s="6"/>
    </row>
    <row r="16145" spans="43:43" x14ac:dyDescent="0.25">
      <c r="AQ16145" s="6"/>
    </row>
    <row r="16146" spans="43:43" x14ac:dyDescent="0.25">
      <c r="AQ16146" s="6"/>
    </row>
    <row r="16147" spans="43:43" x14ac:dyDescent="0.25">
      <c r="AQ16147" s="6"/>
    </row>
    <row r="16148" spans="43:43" x14ac:dyDescent="0.25">
      <c r="AQ16148" s="6"/>
    </row>
    <row r="16149" spans="43:43" x14ac:dyDescent="0.25">
      <c r="AQ16149" s="6"/>
    </row>
    <row r="16150" spans="43:43" x14ac:dyDescent="0.25">
      <c r="AQ16150" s="6"/>
    </row>
    <row r="16151" spans="43:43" x14ac:dyDescent="0.25">
      <c r="AQ16151" s="6"/>
    </row>
    <row r="16152" spans="43:43" x14ac:dyDescent="0.25">
      <c r="AQ16152" s="6"/>
    </row>
    <row r="16153" spans="43:43" x14ac:dyDescent="0.25">
      <c r="AQ16153" s="6"/>
    </row>
    <row r="16154" spans="43:43" x14ac:dyDescent="0.25">
      <c r="AQ16154" s="6"/>
    </row>
    <row r="16155" spans="43:43" x14ac:dyDescent="0.25">
      <c r="AQ16155" s="6"/>
    </row>
    <row r="16156" spans="43:43" x14ac:dyDescent="0.25">
      <c r="AQ16156" s="6"/>
    </row>
    <row r="16157" spans="43:43" x14ac:dyDescent="0.25">
      <c r="AQ16157" s="6"/>
    </row>
    <row r="16158" spans="43:43" x14ac:dyDescent="0.25">
      <c r="AQ16158" s="6"/>
    </row>
    <row r="16159" spans="43:43" x14ac:dyDescent="0.25">
      <c r="AQ16159" s="6"/>
    </row>
    <row r="16160" spans="43:43" x14ac:dyDescent="0.25">
      <c r="AQ16160" s="6"/>
    </row>
    <row r="16161" spans="43:43" x14ac:dyDescent="0.25">
      <c r="AQ16161" s="6"/>
    </row>
    <row r="16162" spans="43:43" x14ac:dyDescent="0.25">
      <c r="AQ16162" s="6"/>
    </row>
    <row r="16163" spans="43:43" x14ac:dyDescent="0.25">
      <c r="AQ16163" s="6"/>
    </row>
    <row r="16164" spans="43:43" x14ac:dyDescent="0.25">
      <c r="AQ16164" s="6"/>
    </row>
    <row r="16165" spans="43:43" x14ac:dyDescent="0.25">
      <c r="AQ16165" s="6"/>
    </row>
    <row r="16166" spans="43:43" x14ac:dyDescent="0.25">
      <c r="AQ16166" s="6"/>
    </row>
    <row r="16167" spans="43:43" x14ac:dyDescent="0.25">
      <c r="AQ16167" s="6"/>
    </row>
    <row r="16168" spans="43:43" x14ac:dyDescent="0.25">
      <c r="AQ16168" s="6"/>
    </row>
    <row r="16169" spans="43:43" x14ac:dyDescent="0.25">
      <c r="AQ16169" s="6"/>
    </row>
    <row r="16170" spans="43:43" x14ac:dyDescent="0.25">
      <c r="AQ16170" s="6"/>
    </row>
    <row r="16171" spans="43:43" x14ac:dyDescent="0.25">
      <c r="AQ16171" s="6"/>
    </row>
    <row r="16172" spans="43:43" x14ac:dyDescent="0.25">
      <c r="AQ16172" s="6"/>
    </row>
    <row r="16173" spans="43:43" x14ac:dyDescent="0.25">
      <c r="AQ16173" s="6"/>
    </row>
    <row r="16174" spans="43:43" x14ac:dyDescent="0.25">
      <c r="AQ16174" s="6"/>
    </row>
    <row r="16175" spans="43:43" x14ac:dyDescent="0.25">
      <c r="AQ16175" s="6"/>
    </row>
    <row r="16176" spans="43:43" x14ac:dyDescent="0.25">
      <c r="AQ16176" s="6"/>
    </row>
    <row r="16177" spans="43:43" x14ac:dyDescent="0.25">
      <c r="AQ16177" s="6"/>
    </row>
    <row r="16178" spans="43:43" x14ac:dyDescent="0.25">
      <c r="AQ16178" s="6"/>
    </row>
    <row r="16179" spans="43:43" x14ac:dyDescent="0.25">
      <c r="AQ16179" s="6"/>
    </row>
    <row r="16180" spans="43:43" x14ac:dyDescent="0.25">
      <c r="AQ16180" s="6"/>
    </row>
    <row r="16181" spans="43:43" x14ac:dyDescent="0.25">
      <c r="AQ16181" s="6"/>
    </row>
    <row r="16182" spans="43:43" x14ac:dyDescent="0.25">
      <c r="AQ16182" s="6"/>
    </row>
    <row r="16183" spans="43:43" x14ac:dyDescent="0.25">
      <c r="AQ16183" s="6"/>
    </row>
    <row r="16184" spans="43:43" x14ac:dyDescent="0.25">
      <c r="AQ16184" s="6"/>
    </row>
    <row r="16185" spans="43:43" x14ac:dyDescent="0.25">
      <c r="AQ16185" s="6"/>
    </row>
    <row r="16186" spans="43:43" x14ac:dyDescent="0.25">
      <c r="AQ16186" s="6"/>
    </row>
    <row r="16187" spans="43:43" x14ac:dyDescent="0.25">
      <c r="AQ16187" s="6"/>
    </row>
    <row r="16188" spans="43:43" x14ac:dyDescent="0.25">
      <c r="AQ16188" s="6"/>
    </row>
    <row r="16189" spans="43:43" x14ac:dyDescent="0.25">
      <c r="AQ16189" s="6"/>
    </row>
    <row r="16190" spans="43:43" x14ac:dyDescent="0.25">
      <c r="AQ16190" s="6"/>
    </row>
    <row r="16191" spans="43:43" x14ac:dyDescent="0.25">
      <c r="AQ16191" s="6"/>
    </row>
    <row r="16192" spans="43:43" x14ac:dyDescent="0.25">
      <c r="AQ16192" s="6"/>
    </row>
    <row r="16193" spans="43:43" x14ac:dyDescent="0.25">
      <c r="AQ16193" s="6"/>
    </row>
    <row r="16194" spans="43:43" x14ac:dyDescent="0.25">
      <c r="AQ16194" s="6"/>
    </row>
    <row r="16195" spans="43:43" x14ac:dyDescent="0.25">
      <c r="AQ16195" s="6"/>
    </row>
    <row r="16196" spans="43:43" x14ac:dyDescent="0.25">
      <c r="AQ16196" s="6"/>
    </row>
    <row r="16197" spans="43:43" x14ac:dyDescent="0.25">
      <c r="AQ16197" s="6"/>
    </row>
    <row r="16198" spans="43:43" x14ac:dyDescent="0.25">
      <c r="AQ16198" s="6"/>
    </row>
    <row r="16199" spans="43:43" x14ac:dyDescent="0.25">
      <c r="AQ16199" s="6"/>
    </row>
    <row r="16200" spans="43:43" x14ac:dyDescent="0.25">
      <c r="AQ16200" s="6"/>
    </row>
    <row r="16201" spans="43:43" x14ac:dyDescent="0.25">
      <c r="AQ16201" s="6"/>
    </row>
    <row r="16202" spans="43:43" x14ac:dyDescent="0.25">
      <c r="AQ16202" s="6"/>
    </row>
    <row r="16203" spans="43:43" x14ac:dyDescent="0.25">
      <c r="AQ16203" s="6"/>
    </row>
    <row r="16204" spans="43:43" x14ac:dyDescent="0.25">
      <c r="AQ16204" s="6"/>
    </row>
    <row r="16205" spans="43:43" x14ac:dyDescent="0.25">
      <c r="AQ16205" s="6"/>
    </row>
    <row r="16206" spans="43:43" x14ac:dyDescent="0.25">
      <c r="AQ16206" s="6"/>
    </row>
    <row r="16207" spans="43:43" x14ac:dyDescent="0.25">
      <c r="AQ16207" s="6"/>
    </row>
    <row r="16208" spans="43:43" x14ac:dyDescent="0.25">
      <c r="AQ16208" s="6"/>
    </row>
    <row r="16209" spans="43:43" x14ac:dyDescent="0.25">
      <c r="AQ16209" s="6"/>
    </row>
    <row r="16210" spans="43:43" x14ac:dyDescent="0.25">
      <c r="AQ16210" s="6"/>
    </row>
    <row r="16211" spans="43:43" x14ac:dyDescent="0.25">
      <c r="AQ16211" s="6"/>
    </row>
    <row r="16212" spans="43:43" x14ac:dyDescent="0.25">
      <c r="AQ16212" s="6"/>
    </row>
    <row r="16213" spans="43:43" x14ac:dyDescent="0.25">
      <c r="AQ16213" s="6"/>
    </row>
    <row r="16214" spans="43:43" x14ac:dyDescent="0.25">
      <c r="AQ16214" s="6"/>
    </row>
    <row r="16215" spans="43:43" x14ac:dyDescent="0.25">
      <c r="AQ16215" s="6"/>
    </row>
    <row r="16216" spans="43:43" x14ac:dyDescent="0.25">
      <c r="AQ16216" s="6"/>
    </row>
    <row r="16217" spans="43:43" x14ac:dyDescent="0.25">
      <c r="AQ16217" s="6"/>
    </row>
    <row r="16218" spans="43:43" x14ac:dyDescent="0.25">
      <c r="AQ16218" s="6"/>
    </row>
    <row r="16219" spans="43:43" x14ac:dyDescent="0.25">
      <c r="AQ16219" s="6"/>
    </row>
    <row r="16220" spans="43:43" x14ac:dyDescent="0.25">
      <c r="AQ16220" s="6"/>
    </row>
    <row r="16221" spans="43:43" x14ac:dyDescent="0.25">
      <c r="AQ16221" s="6"/>
    </row>
    <row r="16222" spans="43:43" x14ac:dyDescent="0.25">
      <c r="AQ16222" s="6"/>
    </row>
    <row r="16223" spans="43:43" x14ac:dyDescent="0.25">
      <c r="AQ16223" s="6"/>
    </row>
    <row r="16224" spans="43:43" x14ac:dyDescent="0.25">
      <c r="AQ16224" s="6"/>
    </row>
    <row r="16225" spans="43:43" x14ac:dyDescent="0.25">
      <c r="AQ16225" s="6"/>
    </row>
    <row r="16226" spans="43:43" x14ac:dyDescent="0.25">
      <c r="AQ16226" s="6"/>
    </row>
    <row r="16227" spans="43:43" x14ac:dyDescent="0.25">
      <c r="AQ16227" s="6"/>
    </row>
    <row r="16228" spans="43:43" x14ac:dyDescent="0.25">
      <c r="AQ16228" s="6"/>
    </row>
    <row r="16229" spans="43:43" x14ac:dyDescent="0.25">
      <c r="AQ16229" s="6"/>
    </row>
    <row r="16230" spans="43:43" x14ac:dyDescent="0.25">
      <c r="AQ16230" s="6"/>
    </row>
    <row r="16231" spans="43:43" x14ac:dyDescent="0.25">
      <c r="AQ16231" s="6"/>
    </row>
    <row r="16232" spans="43:43" x14ac:dyDescent="0.25">
      <c r="AQ16232" s="6"/>
    </row>
    <row r="16233" spans="43:43" x14ac:dyDescent="0.25">
      <c r="AQ16233" s="6"/>
    </row>
    <row r="16234" spans="43:43" x14ac:dyDescent="0.25">
      <c r="AQ16234" s="6"/>
    </row>
    <row r="16235" spans="43:43" x14ac:dyDescent="0.25">
      <c r="AQ16235" s="6"/>
    </row>
    <row r="16236" spans="43:43" x14ac:dyDescent="0.25">
      <c r="AQ16236" s="6"/>
    </row>
    <row r="16237" spans="43:43" x14ac:dyDescent="0.25">
      <c r="AQ16237" s="6"/>
    </row>
    <row r="16238" spans="43:43" x14ac:dyDescent="0.25">
      <c r="AQ16238" s="6"/>
    </row>
    <row r="16239" spans="43:43" x14ac:dyDescent="0.25">
      <c r="AQ16239" s="6"/>
    </row>
    <row r="16240" spans="43:43" x14ac:dyDescent="0.25">
      <c r="AQ16240" s="6"/>
    </row>
    <row r="16241" spans="43:43" x14ac:dyDescent="0.25">
      <c r="AQ16241" s="6"/>
    </row>
    <row r="16242" spans="43:43" x14ac:dyDescent="0.25">
      <c r="AQ16242" s="6"/>
    </row>
    <row r="16243" spans="43:43" x14ac:dyDescent="0.25">
      <c r="AQ16243" s="6"/>
    </row>
    <row r="16244" spans="43:43" x14ac:dyDescent="0.25">
      <c r="AQ16244" s="6"/>
    </row>
    <row r="16245" spans="43:43" x14ac:dyDescent="0.25">
      <c r="AQ16245" s="6"/>
    </row>
    <row r="16246" spans="43:43" x14ac:dyDescent="0.25">
      <c r="AQ16246" s="6"/>
    </row>
    <row r="16247" spans="43:43" x14ac:dyDescent="0.25">
      <c r="AQ16247" s="6"/>
    </row>
    <row r="16248" spans="43:43" x14ac:dyDescent="0.25">
      <c r="AQ16248" s="6"/>
    </row>
    <row r="16249" spans="43:43" x14ac:dyDescent="0.25">
      <c r="AQ16249" s="6"/>
    </row>
    <row r="16250" spans="43:43" x14ac:dyDescent="0.25">
      <c r="AQ16250" s="6"/>
    </row>
    <row r="16251" spans="43:43" x14ac:dyDescent="0.25">
      <c r="AQ16251" s="6"/>
    </row>
    <row r="16252" spans="43:43" x14ac:dyDescent="0.25">
      <c r="AQ16252" s="6"/>
    </row>
    <row r="16253" spans="43:43" x14ac:dyDescent="0.25">
      <c r="AQ16253" s="6"/>
    </row>
    <row r="16254" spans="43:43" x14ac:dyDescent="0.25">
      <c r="AQ16254" s="6"/>
    </row>
    <row r="16255" spans="43:43" x14ac:dyDescent="0.25">
      <c r="AQ16255" s="6"/>
    </row>
    <row r="16256" spans="43:43" x14ac:dyDescent="0.25">
      <c r="AQ16256" s="6"/>
    </row>
    <row r="16257" spans="43:43" x14ac:dyDescent="0.25">
      <c r="AQ16257" s="6"/>
    </row>
    <row r="16258" spans="43:43" x14ac:dyDescent="0.25">
      <c r="AQ16258" s="6"/>
    </row>
    <row r="16259" spans="43:43" x14ac:dyDescent="0.25">
      <c r="AQ16259" s="6"/>
    </row>
    <row r="16260" spans="43:43" x14ac:dyDescent="0.25">
      <c r="AQ16260" s="6"/>
    </row>
    <row r="16261" spans="43:43" x14ac:dyDescent="0.25">
      <c r="AQ16261" s="6"/>
    </row>
    <row r="16262" spans="43:43" x14ac:dyDescent="0.25">
      <c r="AQ16262" s="6"/>
    </row>
    <row r="16263" spans="43:43" x14ac:dyDescent="0.25">
      <c r="AQ16263" s="6"/>
    </row>
    <row r="16264" spans="43:43" x14ac:dyDescent="0.25">
      <c r="AQ16264" s="6"/>
    </row>
    <row r="16265" spans="43:43" x14ac:dyDescent="0.25">
      <c r="AQ16265" s="6"/>
    </row>
    <row r="16266" spans="43:43" x14ac:dyDescent="0.25">
      <c r="AQ16266" s="6"/>
    </row>
    <row r="16267" spans="43:43" x14ac:dyDescent="0.25">
      <c r="AQ16267" s="6"/>
    </row>
    <row r="16268" spans="43:43" x14ac:dyDescent="0.25">
      <c r="AQ16268" s="6"/>
    </row>
    <row r="16269" spans="43:43" x14ac:dyDescent="0.25">
      <c r="AQ16269" s="6"/>
    </row>
    <row r="16270" spans="43:43" x14ac:dyDescent="0.25">
      <c r="AQ16270" s="6"/>
    </row>
    <row r="16271" spans="43:43" x14ac:dyDescent="0.25">
      <c r="AQ16271" s="6"/>
    </row>
    <row r="16272" spans="43:43" x14ac:dyDescent="0.25">
      <c r="AQ16272" s="6"/>
    </row>
    <row r="16273" spans="43:43" x14ac:dyDescent="0.25">
      <c r="AQ16273" s="6"/>
    </row>
    <row r="16274" spans="43:43" x14ac:dyDescent="0.25">
      <c r="AQ16274" s="6"/>
    </row>
    <row r="16275" spans="43:43" x14ac:dyDescent="0.25">
      <c r="AQ16275" s="6"/>
    </row>
    <row r="16276" spans="43:43" x14ac:dyDescent="0.25">
      <c r="AQ16276" s="6"/>
    </row>
    <row r="16277" spans="43:43" x14ac:dyDescent="0.25">
      <c r="AQ16277" s="6"/>
    </row>
    <row r="16278" spans="43:43" x14ac:dyDescent="0.25">
      <c r="AQ16278" s="6"/>
    </row>
    <row r="16279" spans="43:43" x14ac:dyDescent="0.25">
      <c r="AQ16279" s="6"/>
    </row>
    <row r="16280" spans="43:43" x14ac:dyDescent="0.25">
      <c r="AQ16280" s="6"/>
    </row>
    <row r="16281" spans="43:43" x14ac:dyDescent="0.25">
      <c r="AQ16281" s="6"/>
    </row>
    <row r="16282" spans="43:43" x14ac:dyDescent="0.25">
      <c r="AQ16282" s="6"/>
    </row>
    <row r="16283" spans="43:43" x14ac:dyDescent="0.25">
      <c r="AQ16283" s="6"/>
    </row>
    <row r="16284" spans="43:43" x14ac:dyDescent="0.25">
      <c r="AQ16284" s="6"/>
    </row>
    <row r="16285" spans="43:43" x14ac:dyDescent="0.25">
      <c r="AQ16285" s="6"/>
    </row>
    <row r="16286" spans="43:43" x14ac:dyDescent="0.25">
      <c r="AQ16286" s="6"/>
    </row>
    <row r="16287" spans="43:43" x14ac:dyDescent="0.25">
      <c r="AQ16287" s="6"/>
    </row>
    <row r="16288" spans="43:43" x14ac:dyDescent="0.25">
      <c r="AQ16288" s="6"/>
    </row>
    <row r="16289" spans="43:43" x14ac:dyDescent="0.25">
      <c r="AQ16289" s="6"/>
    </row>
    <row r="16290" spans="43:43" x14ac:dyDescent="0.25">
      <c r="AQ16290" s="6"/>
    </row>
    <row r="16291" spans="43:43" x14ac:dyDescent="0.25">
      <c r="AQ16291" s="6"/>
    </row>
    <row r="16292" spans="43:43" x14ac:dyDescent="0.25">
      <c r="AQ16292" s="6"/>
    </row>
    <row r="16293" spans="43:43" x14ac:dyDescent="0.25">
      <c r="AQ16293" s="6"/>
    </row>
    <row r="16294" spans="43:43" x14ac:dyDescent="0.25">
      <c r="AQ16294" s="6"/>
    </row>
    <row r="16295" spans="43:43" x14ac:dyDescent="0.25">
      <c r="AQ16295" s="6"/>
    </row>
    <row r="16296" spans="43:43" x14ac:dyDescent="0.25">
      <c r="AQ16296" s="6"/>
    </row>
    <row r="16297" spans="43:43" x14ac:dyDescent="0.25">
      <c r="AQ16297" s="6"/>
    </row>
    <row r="16298" spans="43:43" x14ac:dyDescent="0.25">
      <c r="AQ16298" s="6"/>
    </row>
    <row r="16299" spans="43:43" x14ac:dyDescent="0.25">
      <c r="AQ16299" s="6"/>
    </row>
    <row r="16300" spans="43:43" x14ac:dyDescent="0.25">
      <c r="AQ16300" s="6"/>
    </row>
    <row r="16301" spans="43:43" x14ac:dyDescent="0.25">
      <c r="AQ16301" s="6"/>
    </row>
    <row r="16302" spans="43:43" x14ac:dyDescent="0.25">
      <c r="AQ16302" s="6"/>
    </row>
    <row r="16303" spans="43:43" x14ac:dyDescent="0.25">
      <c r="AQ16303" s="6"/>
    </row>
    <row r="16304" spans="43:43" x14ac:dyDescent="0.25">
      <c r="AQ16304" s="6"/>
    </row>
    <row r="16305" spans="43:43" x14ac:dyDescent="0.25">
      <c r="AQ16305" s="6"/>
    </row>
    <row r="16306" spans="43:43" x14ac:dyDescent="0.25">
      <c r="AQ16306" s="6"/>
    </row>
    <row r="16307" spans="43:43" x14ac:dyDescent="0.25">
      <c r="AQ16307" s="6"/>
    </row>
    <row r="16308" spans="43:43" x14ac:dyDescent="0.25">
      <c r="AQ16308" s="6"/>
    </row>
    <row r="16309" spans="43:43" x14ac:dyDescent="0.25">
      <c r="AQ16309" s="6"/>
    </row>
    <row r="16310" spans="43:43" x14ac:dyDescent="0.25">
      <c r="AQ16310" s="6"/>
    </row>
    <row r="16311" spans="43:43" x14ac:dyDescent="0.25">
      <c r="AQ16311" s="6"/>
    </row>
    <row r="16312" spans="43:43" x14ac:dyDescent="0.25">
      <c r="AQ16312" s="6"/>
    </row>
    <row r="16313" spans="43:43" x14ac:dyDescent="0.25">
      <c r="AQ16313" s="6"/>
    </row>
    <row r="16314" spans="43:43" x14ac:dyDescent="0.25">
      <c r="AQ16314" s="6"/>
    </row>
    <row r="16315" spans="43:43" x14ac:dyDescent="0.25">
      <c r="AQ16315" s="6"/>
    </row>
    <row r="16316" spans="43:43" x14ac:dyDescent="0.25">
      <c r="AQ16316" s="6"/>
    </row>
    <row r="16317" spans="43:43" x14ac:dyDescent="0.25">
      <c r="AQ16317" s="6"/>
    </row>
    <row r="16318" spans="43:43" x14ac:dyDescent="0.25">
      <c r="AQ16318" s="6"/>
    </row>
    <row r="16319" spans="43:43" x14ac:dyDescent="0.25">
      <c r="AQ16319" s="6"/>
    </row>
    <row r="16320" spans="43:43" x14ac:dyDescent="0.25">
      <c r="AQ16320" s="6"/>
    </row>
    <row r="16321" spans="43:43" x14ac:dyDescent="0.25">
      <c r="AQ16321" s="6"/>
    </row>
    <row r="16322" spans="43:43" x14ac:dyDescent="0.25">
      <c r="AQ16322" s="6"/>
    </row>
    <row r="16323" spans="43:43" x14ac:dyDescent="0.25">
      <c r="AQ16323" s="6"/>
    </row>
    <row r="16324" spans="43:43" x14ac:dyDescent="0.25">
      <c r="AQ16324" s="6"/>
    </row>
    <row r="16325" spans="43:43" x14ac:dyDescent="0.25">
      <c r="AQ16325" s="6"/>
    </row>
    <row r="16326" spans="43:43" x14ac:dyDescent="0.25">
      <c r="AQ16326" s="6"/>
    </row>
    <row r="16327" spans="43:43" x14ac:dyDescent="0.25">
      <c r="AQ16327" s="6"/>
    </row>
    <row r="16328" spans="43:43" x14ac:dyDescent="0.25">
      <c r="AQ16328" s="6"/>
    </row>
    <row r="16329" spans="43:43" x14ac:dyDescent="0.25">
      <c r="AQ16329" s="6"/>
    </row>
    <row r="16330" spans="43:43" x14ac:dyDescent="0.25">
      <c r="AQ16330" s="6"/>
    </row>
    <row r="16331" spans="43:43" x14ac:dyDescent="0.25">
      <c r="AQ16331" s="6"/>
    </row>
    <row r="16332" spans="43:43" x14ac:dyDescent="0.25">
      <c r="AQ16332" s="6"/>
    </row>
    <row r="16333" spans="43:43" x14ac:dyDescent="0.25">
      <c r="AQ16333" s="6"/>
    </row>
    <row r="16334" spans="43:43" x14ac:dyDescent="0.25">
      <c r="AQ16334" s="6"/>
    </row>
    <row r="16335" spans="43:43" x14ac:dyDescent="0.25">
      <c r="AQ16335" s="6"/>
    </row>
    <row r="16336" spans="43:43" x14ac:dyDescent="0.25">
      <c r="AQ16336" s="6"/>
    </row>
    <row r="16337" spans="43:43" x14ac:dyDescent="0.25">
      <c r="AQ16337" s="6"/>
    </row>
    <row r="16338" spans="43:43" x14ac:dyDescent="0.25">
      <c r="AQ16338" s="6"/>
    </row>
    <row r="16339" spans="43:43" x14ac:dyDescent="0.25">
      <c r="AQ16339" s="6"/>
    </row>
    <row r="16340" spans="43:43" x14ac:dyDescent="0.25">
      <c r="AQ16340" s="6"/>
    </row>
    <row r="16341" spans="43:43" x14ac:dyDescent="0.25">
      <c r="AQ16341" s="6"/>
    </row>
    <row r="16342" spans="43:43" x14ac:dyDescent="0.25">
      <c r="AQ16342" s="6"/>
    </row>
    <row r="16343" spans="43:43" x14ac:dyDescent="0.25">
      <c r="AQ16343" s="6"/>
    </row>
    <row r="16344" spans="43:43" x14ac:dyDescent="0.25">
      <c r="AQ16344" s="6"/>
    </row>
    <row r="16345" spans="43:43" x14ac:dyDescent="0.25">
      <c r="AQ16345" s="6"/>
    </row>
    <row r="16346" spans="43:43" x14ac:dyDescent="0.25">
      <c r="AQ16346" s="6"/>
    </row>
    <row r="16347" spans="43:43" x14ac:dyDescent="0.25">
      <c r="AQ16347" s="6"/>
    </row>
    <row r="16348" spans="43:43" x14ac:dyDescent="0.25">
      <c r="AQ16348" s="6"/>
    </row>
    <row r="16349" spans="43:43" x14ac:dyDescent="0.25">
      <c r="AQ16349" s="6"/>
    </row>
    <row r="16350" spans="43:43" x14ac:dyDescent="0.25">
      <c r="AQ16350" s="6"/>
    </row>
    <row r="16351" spans="43:43" x14ac:dyDescent="0.25">
      <c r="AQ16351" s="6"/>
    </row>
    <row r="16352" spans="43:43" x14ac:dyDescent="0.25">
      <c r="AQ16352" s="6"/>
    </row>
    <row r="16353" spans="43:43" x14ac:dyDescent="0.25">
      <c r="AQ16353" s="6"/>
    </row>
    <row r="16354" spans="43:43" x14ac:dyDescent="0.25">
      <c r="AQ16354" s="6"/>
    </row>
    <row r="16355" spans="43:43" x14ac:dyDescent="0.25">
      <c r="AQ16355" s="6"/>
    </row>
    <row r="16356" spans="43:43" x14ac:dyDescent="0.25">
      <c r="AQ16356" s="6"/>
    </row>
    <row r="16357" spans="43:43" x14ac:dyDescent="0.25">
      <c r="AQ16357" s="6"/>
    </row>
    <row r="16358" spans="43:43" x14ac:dyDescent="0.25">
      <c r="AQ16358" s="6"/>
    </row>
    <row r="16359" spans="43:43" x14ac:dyDescent="0.25">
      <c r="AQ16359" s="6"/>
    </row>
    <row r="16360" spans="43:43" x14ac:dyDescent="0.25">
      <c r="AQ16360" s="6"/>
    </row>
    <row r="16361" spans="43:43" x14ac:dyDescent="0.25">
      <c r="AQ16361" s="6"/>
    </row>
    <row r="16362" spans="43:43" x14ac:dyDescent="0.25">
      <c r="AQ16362" s="6"/>
    </row>
    <row r="16363" spans="43:43" x14ac:dyDescent="0.25">
      <c r="AQ16363" s="6"/>
    </row>
    <row r="16364" spans="43:43" x14ac:dyDescent="0.25">
      <c r="AQ16364" s="6"/>
    </row>
    <row r="16365" spans="43:43" x14ac:dyDescent="0.25">
      <c r="AQ16365" s="6"/>
    </row>
    <row r="16366" spans="43:43" x14ac:dyDescent="0.25">
      <c r="AQ16366" s="6"/>
    </row>
    <row r="16367" spans="43:43" x14ac:dyDescent="0.25">
      <c r="AQ16367" s="6"/>
    </row>
    <row r="16368" spans="43:43" x14ac:dyDescent="0.25">
      <c r="AQ16368" s="6"/>
    </row>
    <row r="16369" spans="43:43" x14ac:dyDescent="0.25">
      <c r="AQ16369" s="6"/>
    </row>
    <row r="16370" spans="43:43" x14ac:dyDescent="0.25">
      <c r="AQ16370" s="6"/>
    </row>
    <row r="16371" spans="43:43" x14ac:dyDescent="0.25">
      <c r="AQ16371" s="6"/>
    </row>
    <row r="16372" spans="43:43" x14ac:dyDescent="0.25">
      <c r="AQ16372" s="6"/>
    </row>
    <row r="16373" spans="43:43" x14ac:dyDescent="0.25">
      <c r="AQ16373" s="6"/>
    </row>
    <row r="16374" spans="43:43" x14ac:dyDescent="0.25">
      <c r="AQ16374" s="6"/>
    </row>
    <row r="16375" spans="43:43" x14ac:dyDescent="0.25">
      <c r="AQ16375" s="6"/>
    </row>
    <row r="16376" spans="43:43" x14ac:dyDescent="0.25">
      <c r="AQ16376" s="6"/>
    </row>
    <row r="16377" spans="43:43" x14ac:dyDescent="0.25">
      <c r="AQ16377" s="6"/>
    </row>
    <row r="16378" spans="43:43" x14ac:dyDescent="0.25">
      <c r="AQ16378" s="6"/>
    </row>
    <row r="16379" spans="43:43" x14ac:dyDescent="0.25">
      <c r="AQ16379" s="6"/>
    </row>
    <row r="16380" spans="43:43" x14ac:dyDescent="0.25">
      <c r="AQ16380" s="6"/>
    </row>
    <row r="16381" spans="43:43" x14ac:dyDescent="0.25">
      <c r="AQ16381" s="6"/>
    </row>
    <row r="16382" spans="43:43" x14ac:dyDescent="0.25">
      <c r="AQ16382" s="6"/>
    </row>
    <row r="16383" spans="43:43" x14ac:dyDescent="0.25">
      <c r="AQ16383" s="6"/>
    </row>
    <row r="16384" spans="43:43" x14ac:dyDescent="0.25">
      <c r="AQ16384" s="6"/>
    </row>
    <row r="16385" spans="43:43" x14ac:dyDescent="0.25">
      <c r="AQ16385" s="6"/>
    </row>
    <row r="16386" spans="43:43" x14ac:dyDescent="0.25">
      <c r="AQ16386" s="6"/>
    </row>
    <row r="16387" spans="43:43" x14ac:dyDescent="0.25">
      <c r="AQ16387" s="6"/>
    </row>
    <row r="16388" spans="43:43" x14ac:dyDescent="0.25">
      <c r="AQ16388" s="6"/>
    </row>
    <row r="16389" spans="43:43" x14ac:dyDescent="0.25">
      <c r="AQ16389" s="6"/>
    </row>
    <row r="16390" spans="43:43" x14ac:dyDescent="0.25">
      <c r="AQ16390" s="6"/>
    </row>
    <row r="16391" spans="43:43" x14ac:dyDescent="0.25">
      <c r="AQ16391" s="6"/>
    </row>
    <row r="16392" spans="43:43" x14ac:dyDescent="0.25">
      <c r="AQ16392" s="6"/>
    </row>
    <row r="16393" spans="43:43" x14ac:dyDescent="0.25">
      <c r="AQ16393" s="6"/>
    </row>
    <row r="16394" spans="43:43" x14ac:dyDescent="0.25">
      <c r="AQ16394" s="6"/>
    </row>
    <row r="16395" spans="43:43" x14ac:dyDescent="0.25">
      <c r="AQ16395" s="6"/>
    </row>
    <row r="16396" spans="43:43" x14ac:dyDescent="0.25">
      <c r="AQ16396" s="6"/>
    </row>
    <row r="16397" spans="43:43" x14ac:dyDescent="0.25">
      <c r="AQ16397" s="6"/>
    </row>
    <row r="16398" spans="43:43" x14ac:dyDescent="0.25">
      <c r="AQ16398" s="6"/>
    </row>
    <row r="16399" spans="43:43" x14ac:dyDescent="0.25">
      <c r="AQ16399" s="6"/>
    </row>
    <row r="16400" spans="43:43" x14ac:dyDescent="0.25">
      <c r="AQ16400" s="6"/>
    </row>
    <row r="16401" spans="43:43" x14ac:dyDescent="0.25">
      <c r="AQ16401" s="6"/>
    </row>
    <row r="16402" spans="43:43" x14ac:dyDescent="0.25">
      <c r="AQ16402" s="6"/>
    </row>
    <row r="16403" spans="43:43" x14ac:dyDescent="0.25">
      <c r="AQ16403" s="6"/>
    </row>
    <row r="16404" spans="43:43" x14ac:dyDescent="0.25">
      <c r="AQ16404" s="6"/>
    </row>
    <row r="16405" spans="43:43" x14ac:dyDescent="0.25">
      <c r="AQ16405" s="6"/>
    </row>
    <row r="16406" spans="43:43" x14ac:dyDescent="0.25">
      <c r="AQ16406" s="6"/>
    </row>
    <row r="16407" spans="43:43" x14ac:dyDescent="0.25">
      <c r="AQ16407" s="6"/>
    </row>
    <row r="16408" spans="43:43" x14ac:dyDescent="0.25">
      <c r="AQ16408" s="6"/>
    </row>
    <row r="16409" spans="43:43" x14ac:dyDescent="0.25">
      <c r="AQ16409" s="6"/>
    </row>
    <row r="16410" spans="43:43" x14ac:dyDescent="0.25">
      <c r="AQ16410" s="6"/>
    </row>
    <row r="16411" spans="43:43" x14ac:dyDescent="0.25">
      <c r="AQ16411" s="6"/>
    </row>
    <row r="16412" spans="43:43" x14ac:dyDescent="0.25">
      <c r="AQ16412" s="6"/>
    </row>
    <row r="16413" spans="43:43" x14ac:dyDescent="0.25">
      <c r="AQ16413" s="6"/>
    </row>
    <row r="16414" spans="43:43" x14ac:dyDescent="0.25">
      <c r="AQ16414" s="6"/>
    </row>
    <row r="16415" spans="43:43" x14ac:dyDescent="0.25">
      <c r="AQ16415" s="6"/>
    </row>
    <row r="16416" spans="43:43" x14ac:dyDescent="0.25">
      <c r="AQ16416" s="6"/>
    </row>
    <row r="16417" spans="43:43" x14ac:dyDescent="0.25">
      <c r="AQ16417" s="6"/>
    </row>
    <row r="16418" spans="43:43" x14ac:dyDescent="0.25">
      <c r="AQ16418" s="6"/>
    </row>
    <row r="16419" spans="43:43" x14ac:dyDescent="0.25">
      <c r="AQ16419" s="6"/>
    </row>
    <row r="16420" spans="43:43" x14ac:dyDescent="0.25">
      <c r="AQ16420" s="6"/>
    </row>
    <row r="16421" spans="43:43" x14ac:dyDescent="0.25">
      <c r="AQ16421" s="6"/>
    </row>
    <row r="16422" spans="43:43" x14ac:dyDescent="0.25">
      <c r="AQ16422" s="6"/>
    </row>
    <row r="16423" spans="43:43" x14ac:dyDescent="0.25">
      <c r="AQ16423" s="6"/>
    </row>
    <row r="16424" spans="43:43" x14ac:dyDescent="0.25">
      <c r="AQ16424" s="6"/>
    </row>
    <row r="16425" spans="43:43" x14ac:dyDescent="0.25">
      <c r="AQ16425" s="6"/>
    </row>
    <row r="16426" spans="43:43" x14ac:dyDescent="0.25">
      <c r="AQ16426" s="6"/>
    </row>
    <row r="16427" spans="43:43" x14ac:dyDescent="0.25">
      <c r="AQ16427" s="6"/>
    </row>
    <row r="16428" spans="43:43" x14ac:dyDescent="0.25">
      <c r="AQ16428" s="6"/>
    </row>
    <row r="16429" spans="43:43" x14ac:dyDescent="0.25">
      <c r="AQ16429" s="6"/>
    </row>
    <row r="16430" spans="43:43" x14ac:dyDescent="0.25">
      <c r="AQ16430" s="6"/>
    </row>
    <row r="16431" spans="43:43" x14ac:dyDescent="0.25">
      <c r="AQ16431" s="6"/>
    </row>
    <row r="16432" spans="43:43" x14ac:dyDescent="0.25">
      <c r="AQ16432" s="6"/>
    </row>
    <row r="16433" spans="43:43" x14ac:dyDescent="0.25">
      <c r="AQ16433" s="6"/>
    </row>
    <row r="16434" spans="43:43" x14ac:dyDescent="0.25">
      <c r="AQ16434" s="6"/>
    </row>
    <row r="16435" spans="43:43" x14ac:dyDescent="0.25">
      <c r="AQ16435" s="6"/>
    </row>
    <row r="16436" spans="43:43" x14ac:dyDescent="0.25">
      <c r="AQ16436" s="6"/>
    </row>
    <row r="16437" spans="43:43" x14ac:dyDescent="0.25">
      <c r="AQ16437" s="6"/>
    </row>
    <row r="16438" spans="43:43" x14ac:dyDescent="0.25">
      <c r="AQ16438" s="6"/>
    </row>
    <row r="16439" spans="43:43" x14ac:dyDescent="0.25">
      <c r="AQ16439" s="6"/>
    </row>
    <row r="16440" spans="43:43" x14ac:dyDescent="0.25">
      <c r="AQ16440" s="6"/>
    </row>
    <row r="16441" spans="43:43" x14ac:dyDescent="0.25">
      <c r="AQ16441" s="6"/>
    </row>
    <row r="16442" spans="43:43" x14ac:dyDescent="0.25">
      <c r="AQ16442" s="6"/>
    </row>
    <row r="16443" spans="43:43" x14ac:dyDescent="0.25">
      <c r="AQ16443" s="6"/>
    </row>
    <row r="16444" spans="43:43" x14ac:dyDescent="0.25">
      <c r="AQ16444" s="6"/>
    </row>
    <row r="16445" spans="43:43" x14ac:dyDescent="0.25">
      <c r="AQ16445" s="6"/>
    </row>
    <row r="16446" spans="43:43" x14ac:dyDescent="0.25">
      <c r="AQ16446" s="6"/>
    </row>
    <row r="16447" spans="43:43" x14ac:dyDescent="0.25">
      <c r="AQ16447" s="6"/>
    </row>
    <row r="16448" spans="43:43" x14ac:dyDescent="0.25">
      <c r="AQ16448" s="6"/>
    </row>
    <row r="16449" spans="43:43" x14ac:dyDescent="0.25">
      <c r="AQ16449" s="6"/>
    </row>
    <row r="16450" spans="43:43" x14ac:dyDescent="0.25">
      <c r="AQ16450" s="6"/>
    </row>
    <row r="16451" spans="43:43" x14ac:dyDescent="0.25">
      <c r="AQ16451" s="6"/>
    </row>
    <row r="16452" spans="43:43" x14ac:dyDescent="0.25">
      <c r="AQ16452" s="6"/>
    </row>
    <row r="16453" spans="43:43" x14ac:dyDescent="0.25">
      <c r="AQ16453" s="6"/>
    </row>
    <row r="16454" spans="43:43" x14ac:dyDescent="0.25">
      <c r="AQ16454" s="6"/>
    </row>
    <row r="16455" spans="43:43" x14ac:dyDescent="0.25">
      <c r="AQ16455" s="6"/>
    </row>
    <row r="16456" spans="43:43" x14ac:dyDescent="0.25">
      <c r="AQ16456" s="6"/>
    </row>
    <row r="16457" spans="43:43" x14ac:dyDescent="0.25">
      <c r="AQ16457" s="6"/>
    </row>
    <row r="16458" spans="43:43" x14ac:dyDescent="0.25">
      <c r="AQ16458" s="6"/>
    </row>
    <row r="16459" spans="43:43" x14ac:dyDescent="0.25">
      <c r="AQ16459" s="6"/>
    </row>
    <row r="16460" spans="43:43" x14ac:dyDescent="0.25">
      <c r="AQ16460" s="6"/>
    </row>
    <row r="16461" spans="43:43" x14ac:dyDescent="0.25">
      <c r="AQ16461" s="6"/>
    </row>
    <row r="16462" spans="43:43" x14ac:dyDescent="0.25">
      <c r="AQ16462" s="6"/>
    </row>
    <row r="16463" spans="43:43" x14ac:dyDescent="0.25">
      <c r="AQ16463" s="6"/>
    </row>
    <row r="16464" spans="43:43" x14ac:dyDescent="0.25">
      <c r="AQ16464" s="6"/>
    </row>
    <row r="16465" spans="43:43" x14ac:dyDescent="0.25">
      <c r="AQ16465" s="6"/>
    </row>
    <row r="16466" spans="43:43" x14ac:dyDescent="0.25">
      <c r="AQ16466" s="6"/>
    </row>
    <row r="16467" spans="43:43" x14ac:dyDescent="0.25">
      <c r="AQ16467" s="6"/>
    </row>
    <row r="16468" spans="43:43" x14ac:dyDescent="0.25">
      <c r="AQ16468" s="6"/>
    </row>
    <row r="16469" spans="43:43" x14ac:dyDescent="0.25">
      <c r="AQ16469" s="6"/>
    </row>
    <row r="16470" spans="43:43" x14ac:dyDescent="0.25">
      <c r="AQ16470" s="6"/>
    </row>
    <row r="16471" spans="43:43" x14ac:dyDescent="0.25">
      <c r="AQ16471" s="6"/>
    </row>
    <row r="16472" spans="43:43" x14ac:dyDescent="0.25">
      <c r="AQ16472" s="6"/>
    </row>
    <row r="16473" spans="43:43" x14ac:dyDescent="0.25">
      <c r="AQ16473" s="6"/>
    </row>
    <row r="16474" spans="43:43" x14ac:dyDescent="0.25">
      <c r="AQ16474" s="6"/>
    </row>
    <row r="16475" spans="43:43" x14ac:dyDescent="0.25">
      <c r="AQ16475" s="6"/>
    </row>
    <row r="16476" spans="43:43" x14ac:dyDescent="0.25">
      <c r="AQ16476" s="6"/>
    </row>
    <row r="16477" spans="43:43" x14ac:dyDescent="0.25">
      <c r="AQ16477" s="6"/>
    </row>
    <row r="16478" spans="43:43" x14ac:dyDescent="0.25">
      <c r="AQ16478" s="6"/>
    </row>
    <row r="16479" spans="43:43" x14ac:dyDescent="0.25">
      <c r="AQ16479" s="6"/>
    </row>
    <row r="16480" spans="43:43" x14ac:dyDescent="0.25">
      <c r="AQ16480" s="6"/>
    </row>
    <row r="16481" spans="43:43" x14ac:dyDescent="0.25">
      <c r="AQ16481" s="6"/>
    </row>
    <row r="16482" spans="43:43" x14ac:dyDescent="0.25">
      <c r="AQ16482" s="6"/>
    </row>
    <row r="16483" spans="43:43" x14ac:dyDescent="0.25">
      <c r="AQ16483" s="6"/>
    </row>
    <row r="16484" spans="43:43" x14ac:dyDescent="0.25">
      <c r="AQ16484" s="6"/>
    </row>
    <row r="16485" spans="43:43" x14ac:dyDescent="0.25">
      <c r="AQ16485" s="6"/>
    </row>
    <row r="16486" spans="43:43" x14ac:dyDescent="0.25">
      <c r="AQ16486" s="6"/>
    </row>
    <row r="16487" spans="43:43" x14ac:dyDescent="0.25">
      <c r="AQ16487" s="6"/>
    </row>
    <row r="16488" spans="43:43" x14ac:dyDescent="0.25">
      <c r="AQ16488" s="6"/>
    </row>
    <row r="16489" spans="43:43" x14ac:dyDescent="0.25">
      <c r="AQ16489" s="6"/>
    </row>
    <row r="16490" spans="43:43" x14ac:dyDescent="0.25">
      <c r="AQ16490" s="6"/>
    </row>
    <row r="16491" spans="43:43" x14ac:dyDescent="0.25">
      <c r="AQ16491" s="6"/>
    </row>
    <row r="16492" spans="43:43" x14ac:dyDescent="0.25">
      <c r="AQ16492" s="6"/>
    </row>
    <row r="16493" spans="43:43" x14ac:dyDescent="0.25">
      <c r="AQ16493" s="6"/>
    </row>
    <row r="16494" spans="43:43" x14ac:dyDescent="0.25">
      <c r="AQ16494" s="6"/>
    </row>
    <row r="16495" spans="43:43" x14ac:dyDescent="0.25">
      <c r="AQ16495" s="6"/>
    </row>
    <row r="16496" spans="43:43" x14ac:dyDescent="0.25">
      <c r="AQ16496" s="6"/>
    </row>
    <row r="16497" spans="43:43" x14ac:dyDescent="0.25">
      <c r="AQ16497" s="6"/>
    </row>
    <row r="16498" spans="43:43" x14ac:dyDescent="0.25">
      <c r="AQ16498" s="6"/>
    </row>
    <row r="16499" spans="43:43" x14ac:dyDescent="0.25">
      <c r="AQ16499" s="6"/>
    </row>
    <row r="16500" spans="43:43" x14ac:dyDescent="0.25">
      <c r="AQ16500" s="6"/>
    </row>
    <row r="16501" spans="43:43" x14ac:dyDescent="0.25">
      <c r="AQ16501" s="6"/>
    </row>
    <row r="16502" spans="43:43" x14ac:dyDescent="0.25">
      <c r="AQ16502" s="6"/>
    </row>
    <row r="16503" spans="43:43" x14ac:dyDescent="0.25">
      <c r="AQ16503" s="6"/>
    </row>
    <row r="16504" spans="43:43" x14ac:dyDescent="0.25">
      <c r="AQ16504" s="6"/>
    </row>
    <row r="16505" spans="43:43" x14ac:dyDescent="0.25">
      <c r="AQ16505" s="6"/>
    </row>
    <row r="16506" spans="43:43" x14ac:dyDescent="0.25">
      <c r="AQ16506" s="6"/>
    </row>
    <row r="16507" spans="43:43" x14ac:dyDescent="0.25">
      <c r="AQ16507" s="6"/>
    </row>
    <row r="16508" spans="43:43" x14ac:dyDescent="0.25">
      <c r="AQ16508" s="6"/>
    </row>
    <row r="16509" spans="43:43" x14ac:dyDescent="0.25">
      <c r="AQ16509" s="6"/>
    </row>
    <row r="16510" spans="43:43" x14ac:dyDescent="0.25">
      <c r="AQ16510" s="6"/>
    </row>
    <row r="16511" spans="43:43" x14ac:dyDescent="0.25">
      <c r="AQ16511" s="6"/>
    </row>
    <row r="16512" spans="43:43" x14ac:dyDescent="0.25">
      <c r="AQ16512" s="6"/>
    </row>
    <row r="16513" spans="43:43" x14ac:dyDescent="0.25">
      <c r="AQ16513" s="6"/>
    </row>
    <row r="16514" spans="43:43" x14ac:dyDescent="0.25">
      <c r="AQ16514" s="6"/>
    </row>
    <row r="16515" spans="43:43" x14ac:dyDescent="0.25">
      <c r="AQ16515" s="6"/>
    </row>
    <row r="16516" spans="43:43" x14ac:dyDescent="0.25">
      <c r="AQ16516" s="6"/>
    </row>
    <row r="16517" spans="43:43" x14ac:dyDescent="0.25">
      <c r="AQ16517" s="6"/>
    </row>
    <row r="16518" spans="43:43" x14ac:dyDescent="0.25">
      <c r="AQ16518" s="6"/>
    </row>
    <row r="16519" spans="43:43" x14ac:dyDescent="0.25">
      <c r="AQ16519" s="6"/>
    </row>
    <row r="16520" spans="43:43" x14ac:dyDescent="0.25">
      <c r="AQ16520" s="6"/>
    </row>
    <row r="16521" spans="43:43" x14ac:dyDescent="0.25">
      <c r="AQ16521" s="6"/>
    </row>
    <row r="16522" spans="43:43" x14ac:dyDescent="0.25">
      <c r="AQ16522" s="6"/>
    </row>
    <row r="16523" spans="43:43" x14ac:dyDescent="0.25">
      <c r="AQ16523" s="6"/>
    </row>
    <row r="16524" spans="43:43" x14ac:dyDescent="0.25">
      <c r="AQ16524" s="6"/>
    </row>
    <row r="16525" spans="43:43" x14ac:dyDescent="0.25">
      <c r="AQ16525" s="6"/>
    </row>
    <row r="16526" spans="43:43" x14ac:dyDescent="0.25">
      <c r="AQ16526" s="6"/>
    </row>
    <row r="16527" spans="43:43" x14ac:dyDescent="0.25">
      <c r="AQ16527" s="6"/>
    </row>
    <row r="16528" spans="43:43" x14ac:dyDescent="0.25">
      <c r="AQ16528" s="6"/>
    </row>
    <row r="16529" spans="43:43" x14ac:dyDescent="0.25">
      <c r="AQ16529" s="6"/>
    </row>
    <row r="16530" spans="43:43" x14ac:dyDescent="0.25">
      <c r="AQ16530" s="6"/>
    </row>
    <row r="16531" spans="43:43" x14ac:dyDescent="0.25">
      <c r="AQ16531" s="6"/>
    </row>
    <row r="16532" spans="43:43" x14ac:dyDescent="0.25">
      <c r="AQ16532" s="6"/>
    </row>
    <row r="16533" spans="43:43" x14ac:dyDescent="0.25">
      <c r="AQ16533" s="6"/>
    </row>
    <row r="16534" spans="43:43" x14ac:dyDescent="0.25">
      <c r="AQ16534" s="6"/>
    </row>
    <row r="16535" spans="43:43" x14ac:dyDescent="0.25">
      <c r="AQ16535" s="6"/>
    </row>
    <row r="16536" spans="43:43" x14ac:dyDescent="0.25">
      <c r="AQ16536" s="6"/>
    </row>
    <row r="16537" spans="43:43" x14ac:dyDescent="0.25">
      <c r="AQ16537" s="6"/>
    </row>
    <row r="16538" spans="43:43" x14ac:dyDescent="0.25">
      <c r="AQ16538" s="6"/>
    </row>
    <row r="16539" spans="43:43" x14ac:dyDescent="0.25">
      <c r="AQ16539" s="6"/>
    </row>
    <row r="16540" spans="43:43" x14ac:dyDescent="0.25">
      <c r="AQ16540" s="6"/>
    </row>
    <row r="16541" spans="43:43" x14ac:dyDescent="0.25">
      <c r="AQ16541" s="6"/>
    </row>
    <row r="16542" spans="43:43" x14ac:dyDescent="0.25">
      <c r="AQ16542" s="6"/>
    </row>
    <row r="16543" spans="43:43" x14ac:dyDescent="0.25">
      <c r="AQ16543" s="6"/>
    </row>
    <row r="16544" spans="43:43" x14ac:dyDescent="0.25">
      <c r="AQ16544" s="6"/>
    </row>
    <row r="16545" spans="43:43" x14ac:dyDescent="0.25">
      <c r="AQ16545" s="6"/>
    </row>
    <row r="16546" spans="43:43" x14ac:dyDescent="0.25">
      <c r="AQ16546" s="6"/>
    </row>
    <row r="16547" spans="43:43" x14ac:dyDescent="0.25">
      <c r="AQ16547" s="6"/>
    </row>
    <row r="16548" spans="43:43" x14ac:dyDescent="0.25">
      <c r="AQ16548" s="6"/>
    </row>
    <row r="16549" spans="43:43" x14ac:dyDescent="0.25">
      <c r="AQ16549" s="6"/>
    </row>
    <row r="16550" spans="43:43" x14ac:dyDescent="0.25">
      <c r="AQ16550" s="6"/>
    </row>
    <row r="16551" spans="43:43" x14ac:dyDescent="0.25">
      <c r="AQ16551" s="6"/>
    </row>
    <row r="16552" spans="43:43" x14ac:dyDescent="0.25">
      <c r="AQ16552" s="6"/>
    </row>
    <row r="16553" spans="43:43" x14ac:dyDescent="0.25">
      <c r="AQ16553" s="6"/>
    </row>
    <row r="16554" spans="43:43" x14ac:dyDescent="0.25">
      <c r="AQ16554" s="6"/>
    </row>
    <row r="16555" spans="43:43" x14ac:dyDescent="0.25">
      <c r="AQ16555" s="6"/>
    </row>
    <row r="16556" spans="43:43" x14ac:dyDescent="0.25">
      <c r="AQ16556" s="6"/>
    </row>
    <row r="16557" spans="43:43" x14ac:dyDescent="0.25">
      <c r="AQ16557" s="6"/>
    </row>
    <row r="16558" spans="43:43" x14ac:dyDescent="0.25">
      <c r="AQ16558" s="6"/>
    </row>
    <row r="16559" spans="43:43" x14ac:dyDescent="0.25">
      <c r="AQ16559" s="6"/>
    </row>
    <row r="16560" spans="43:43" x14ac:dyDescent="0.25">
      <c r="AQ16560" s="6"/>
    </row>
    <row r="16561" spans="43:43" x14ac:dyDescent="0.25">
      <c r="AQ16561" s="6"/>
    </row>
    <row r="16562" spans="43:43" x14ac:dyDescent="0.25">
      <c r="AQ16562" s="6"/>
    </row>
    <row r="16563" spans="43:43" x14ac:dyDescent="0.25">
      <c r="AQ16563" s="6"/>
    </row>
    <row r="16564" spans="43:43" x14ac:dyDescent="0.25">
      <c r="AQ16564" s="6"/>
    </row>
    <row r="16565" spans="43:43" x14ac:dyDescent="0.25">
      <c r="AQ16565" s="6"/>
    </row>
    <row r="16566" spans="43:43" x14ac:dyDescent="0.25">
      <c r="AQ16566" s="6"/>
    </row>
    <row r="16567" spans="43:43" x14ac:dyDescent="0.25">
      <c r="AQ16567" s="6"/>
    </row>
    <row r="16568" spans="43:43" x14ac:dyDescent="0.25">
      <c r="AQ16568" s="6"/>
    </row>
    <row r="16569" spans="43:43" x14ac:dyDescent="0.25">
      <c r="AQ16569" s="6"/>
    </row>
    <row r="16570" spans="43:43" x14ac:dyDescent="0.25">
      <c r="AQ16570" s="6"/>
    </row>
    <row r="16571" spans="43:43" x14ac:dyDescent="0.25">
      <c r="AQ16571" s="6"/>
    </row>
    <row r="16572" spans="43:43" x14ac:dyDescent="0.25">
      <c r="AQ16572" s="6"/>
    </row>
    <row r="16573" spans="43:43" x14ac:dyDescent="0.25">
      <c r="AQ16573" s="6"/>
    </row>
    <row r="16574" spans="43:43" x14ac:dyDescent="0.25">
      <c r="AQ16574" s="6"/>
    </row>
    <row r="16575" spans="43:43" x14ac:dyDescent="0.25">
      <c r="AQ16575" s="6"/>
    </row>
    <row r="16576" spans="43:43" x14ac:dyDescent="0.25">
      <c r="AQ16576" s="6"/>
    </row>
    <row r="16577" spans="43:43" x14ac:dyDescent="0.25">
      <c r="AQ16577" s="6"/>
    </row>
    <row r="16578" spans="43:43" x14ac:dyDescent="0.25">
      <c r="AQ16578" s="6"/>
    </row>
    <row r="16579" spans="43:43" x14ac:dyDescent="0.25">
      <c r="AQ16579" s="6"/>
    </row>
    <row r="16580" spans="43:43" x14ac:dyDescent="0.25">
      <c r="AQ16580" s="6"/>
    </row>
    <row r="16581" spans="43:43" x14ac:dyDescent="0.25">
      <c r="AQ16581" s="6"/>
    </row>
    <row r="16582" spans="43:43" x14ac:dyDescent="0.25">
      <c r="AQ16582" s="6"/>
    </row>
    <row r="16583" spans="43:43" x14ac:dyDescent="0.25">
      <c r="AQ16583" s="6"/>
    </row>
    <row r="16584" spans="43:43" x14ac:dyDescent="0.25">
      <c r="AQ16584" s="6"/>
    </row>
    <row r="16585" spans="43:43" x14ac:dyDescent="0.25">
      <c r="AQ16585" s="6"/>
    </row>
    <row r="16586" spans="43:43" x14ac:dyDescent="0.25">
      <c r="AQ16586" s="6"/>
    </row>
    <row r="16587" spans="43:43" x14ac:dyDescent="0.25">
      <c r="AQ16587" s="6"/>
    </row>
    <row r="16588" spans="43:43" x14ac:dyDescent="0.25">
      <c r="AQ16588" s="6"/>
    </row>
    <row r="16589" spans="43:43" x14ac:dyDescent="0.25">
      <c r="AQ16589" s="6"/>
    </row>
    <row r="16590" spans="43:43" x14ac:dyDescent="0.25">
      <c r="AQ16590" s="6"/>
    </row>
    <row r="16591" spans="43:43" x14ac:dyDescent="0.25">
      <c r="AQ16591" s="6"/>
    </row>
    <row r="16592" spans="43:43" x14ac:dyDescent="0.25">
      <c r="AQ16592" s="6"/>
    </row>
    <row r="16593" spans="43:43" x14ac:dyDescent="0.25">
      <c r="AQ16593" s="6"/>
    </row>
    <row r="16594" spans="43:43" x14ac:dyDescent="0.25">
      <c r="AQ16594" s="6"/>
    </row>
    <row r="16595" spans="43:43" x14ac:dyDescent="0.25">
      <c r="AQ16595" s="6"/>
    </row>
    <row r="16596" spans="43:43" x14ac:dyDescent="0.25">
      <c r="AQ16596" s="6"/>
    </row>
    <row r="16597" spans="43:43" x14ac:dyDescent="0.25">
      <c r="AQ16597" s="6"/>
    </row>
    <row r="16598" spans="43:43" x14ac:dyDescent="0.25">
      <c r="AQ16598" s="6"/>
    </row>
    <row r="16599" spans="43:43" x14ac:dyDescent="0.25">
      <c r="AQ16599" s="6"/>
    </row>
    <row r="16600" spans="43:43" x14ac:dyDescent="0.25">
      <c r="AQ16600" s="6"/>
    </row>
    <row r="16601" spans="43:43" x14ac:dyDescent="0.25">
      <c r="AQ16601" s="6"/>
    </row>
    <row r="16602" spans="43:43" x14ac:dyDescent="0.25">
      <c r="AQ16602" s="6"/>
    </row>
    <row r="16603" spans="43:43" x14ac:dyDescent="0.25">
      <c r="AQ16603" s="6"/>
    </row>
    <row r="16604" spans="43:43" x14ac:dyDescent="0.25">
      <c r="AQ16604" s="6"/>
    </row>
    <row r="16605" spans="43:43" x14ac:dyDescent="0.25">
      <c r="AQ16605" s="6"/>
    </row>
    <row r="16606" spans="43:43" x14ac:dyDescent="0.25">
      <c r="AQ16606" s="6"/>
    </row>
    <row r="16607" spans="43:43" x14ac:dyDescent="0.25">
      <c r="AQ16607" s="6"/>
    </row>
    <row r="16608" spans="43:43" x14ac:dyDescent="0.25">
      <c r="AQ16608" s="6"/>
    </row>
    <row r="16609" spans="43:43" x14ac:dyDescent="0.25">
      <c r="AQ16609" s="6"/>
    </row>
    <row r="16610" spans="43:43" x14ac:dyDescent="0.25">
      <c r="AQ16610" s="6"/>
    </row>
    <row r="16611" spans="43:43" x14ac:dyDescent="0.25">
      <c r="AQ16611" s="6"/>
    </row>
    <row r="16612" spans="43:43" x14ac:dyDescent="0.25">
      <c r="AQ16612" s="6"/>
    </row>
    <row r="16613" spans="43:43" x14ac:dyDescent="0.25">
      <c r="AQ16613" s="6"/>
    </row>
    <row r="16614" spans="43:43" x14ac:dyDescent="0.25">
      <c r="AQ16614" s="6"/>
    </row>
    <row r="16615" spans="43:43" x14ac:dyDescent="0.25">
      <c r="AQ16615" s="6"/>
    </row>
    <row r="16616" spans="43:43" x14ac:dyDescent="0.25">
      <c r="AQ16616" s="6"/>
    </row>
    <row r="16617" spans="43:43" x14ac:dyDescent="0.25">
      <c r="AQ16617" s="6"/>
    </row>
    <row r="16618" spans="43:43" x14ac:dyDescent="0.25">
      <c r="AQ16618" s="6"/>
    </row>
    <row r="16619" spans="43:43" x14ac:dyDescent="0.25">
      <c r="AQ16619" s="6"/>
    </row>
    <row r="16620" spans="43:43" x14ac:dyDescent="0.25">
      <c r="AQ16620" s="6"/>
    </row>
    <row r="16621" spans="43:43" x14ac:dyDescent="0.25">
      <c r="AQ16621" s="6"/>
    </row>
    <row r="16622" spans="43:43" x14ac:dyDescent="0.25">
      <c r="AQ16622" s="6"/>
    </row>
    <row r="16623" spans="43:43" x14ac:dyDescent="0.25">
      <c r="AQ16623" s="6"/>
    </row>
    <row r="16624" spans="43:43" x14ac:dyDescent="0.25">
      <c r="AQ16624" s="6"/>
    </row>
    <row r="16625" spans="43:43" x14ac:dyDescent="0.25">
      <c r="AQ16625" s="6"/>
    </row>
    <row r="16626" spans="43:43" x14ac:dyDescent="0.25">
      <c r="AQ16626" s="6"/>
    </row>
    <row r="16627" spans="43:43" x14ac:dyDescent="0.25">
      <c r="AQ16627" s="6"/>
    </row>
    <row r="16628" spans="43:43" x14ac:dyDescent="0.25">
      <c r="AQ16628" s="6"/>
    </row>
    <row r="16629" spans="43:43" x14ac:dyDescent="0.25">
      <c r="AQ16629" s="6"/>
    </row>
    <row r="16630" spans="43:43" x14ac:dyDescent="0.25">
      <c r="AQ16630" s="6"/>
    </row>
    <row r="16631" spans="43:43" x14ac:dyDescent="0.25">
      <c r="AQ16631" s="6"/>
    </row>
    <row r="16632" spans="43:43" x14ac:dyDescent="0.25">
      <c r="AQ16632" s="6"/>
    </row>
    <row r="16633" spans="43:43" x14ac:dyDescent="0.25">
      <c r="AQ16633" s="6"/>
    </row>
    <row r="16634" spans="43:43" x14ac:dyDescent="0.25">
      <c r="AQ16634" s="6"/>
    </row>
    <row r="16635" spans="43:43" x14ac:dyDescent="0.25">
      <c r="AQ16635" s="6"/>
    </row>
    <row r="16636" spans="43:43" x14ac:dyDescent="0.25">
      <c r="AQ16636" s="6"/>
    </row>
    <row r="16637" spans="43:43" x14ac:dyDescent="0.25">
      <c r="AQ16637" s="6"/>
    </row>
    <row r="16638" spans="43:43" x14ac:dyDescent="0.25">
      <c r="AQ16638" s="6"/>
    </row>
    <row r="16639" spans="43:43" x14ac:dyDescent="0.25">
      <c r="AQ16639" s="6"/>
    </row>
    <row r="16640" spans="43:43" x14ac:dyDescent="0.25">
      <c r="AQ16640" s="6"/>
    </row>
    <row r="16641" spans="43:43" x14ac:dyDescent="0.25">
      <c r="AQ16641" s="6"/>
    </row>
    <row r="16642" spans="43:43" x14ac:dyDescent="0.25">
      <c r="AQ16642" s="6"/>
    </row>
    <row r="16643" spans="43:43" x14ac:dyDescent="0.25">
      <c r="AQ16643" s="6"/>
    </row>
    <row r="16644" spans="43:43" x14ac:dyDescent="0.25">
      <c r="AQ16644" s="6"/>
    </row>
    <row r="16645" spans="43:43" x14ac:dyDescent="0.25">
      <c r="AQ16645" s="6"/>
    </row>
    <row r="16646" spans="43:43" x14ac:dyDescent="0.25">
      <c r="AQ16646" s="6"/>
    </row>
    <row r="16647" spans="43:43" x14ac:dyDescent="0.25">
      <c r="AQ16647" s="6"/>
    </row>
    <row r="16648" spans="43:43" x14ac:dyDescent="0.25">
      <c r="AQ16648" s="6"/>
    </row>
    <row r="16649" spans="43:43" x14ac:dyDescent="0.25">
      <c r="AQ16649" s="6"/>
    </row>
    <row r="16650" spans="43:43" x14ac:dyDescent="0.25">
      <c r="AQ16650" s="6"/>
    </row>
    <row r="16651" spans="43:43" x14ac:dyDescent="0.25">
      <c r="AQ16651" s="6"/>
    </row>
    <row r="16652" spans="43:43" x14ac:dyDescent="0.25">
      <c r="AQ16652" s="6"/>
    </row>
    <row r="16653" spans="43:43" x14ac:dyDescent="0.25">
      <c r="AQ16653" s="6"/>
    </row>
    <row r="16654" spans="43:43" x14ac:dyDescent="0.25">
      <c r="AQ16654" s="6"/>
    </row>
    <row r="16655" spans="43:43" x14ac:dyDescent="0.25">
      <c r="AQ16655" s="6"/>
    </row>
    <row r="16656" spans="43:43" x14ac:dyDescent="0.25">
      <c r="AQ16656" s="6"/>
    </row>
    <row r="16657" spans="43:43" x14ac:dyDescent="0.25">
      <c r="AQ16657" s="6"/>
    </row>
    <row r="16658" spans="43:43" x14ac:dyDescent="0.25">
      <c r="AQ16658" s="6"/>
    </row>
    <row r="16659" spans="43:43" x14ac:dyDescent="0.25">
      <c r="AQ16659" s="6"/>
    </row>
    <row r="16660" spans="43:43" x14ac:dyDescent="0.25">
      <c r="AQ16660" s="6"/>
    </row>
    <row r="16661" spans="43:43" x14ac:dyDescent="0.25">
      <c r="AQ16661" s="6"/>
    </row>
    <row r="16662" spans="43:43" x14ac:dyDescent="0.25">
      <c r="AQ16662" s="6"/>
    </row>
    <row r="16663" spans="43:43" x14ac:dyDescent="0.25">
      <c r="AQ16663" s="6"/>
    </row>
    <row r="16664" spans="43:43" x14ac:dyDescent="0.25">
      <c r="AQ16664" s="6"/>
    </row>
    <row r="16665" spans="43:43" x14ac:dyDescent="0.25">
      <c r="AQ16665" s="6"/>
    </row>
    <row r="16666" spans="43:43" x14ac:dyDescent="0.25">
      <c r="AQ16666" s="6"/>
    </row>
    <row r="16667" spans="43:43" x14ac:dyDescent="0.25">
      <c r="AQ16667" s="6"/>
    </row>
    <row r="16668" spans="43:43" x14ac:dyDescent="0.25">
      <c r="AQ16668" s="6"/>
    </row>
    <row r="16669" spans="43:43" x14ac:dyDescent="0.25">
      <c r="AQ16669" s="6"/>
    </row>
    <row r="16670" spans="43:43" x14ac:dyDescent="0.25">
      <c r="AQ16670" s="6"/>
    </row>
    <row r="16671" spans="43:43" x14ac:dyDescent="0.25">
      <c r="AQ16671" s="6"/>
    </row>
    <row r="16672" spans="43:43" x14ac:dyDescent="0.25">
      <c r="AQ16672" s="6"/>
    </row>
    <row r="16673" spans="43:43" x14ac:dyDescent="0.25">
      <c r="AQ16673" s="6"/>
    </row>
    <row r="16674" spans="43:43" x14ac:dyDescent="0.25">
      <c r="AQ16674" s="6"/>
    </row>
    <row r="16675" spans="43:43" x14ac:dyDescent="0.25">
      <c r="AQ16675" s="6"/>
    </row>
    <row r="16676" spans="43:43" x14ac:dyDescent="0.25">
      <c r="AQ16676" s="6"/>
    </row>
    <row r="16677" spans="43:43" x14ac:dyDescent="0.25">
      <c r="AQ16677" s="6"/>
    </row>
    <row r="16678" spans="43:43" x14ac:dyDescent="0.25">
      <c r="AQ16678" s="6"/>
    </row>
    <row r="16679" spans="43:43" x14ac:dyDescent="0.25">
      <c r="AQ16679" s="6"/>
    </row>
    <row r="16680" spans="43:43" x14ac:dyDescent="0.25">
      <c r="AQ16680" s="6"/>
    </row>
    <row r="16681" spans="43:43" x14ac:dyDescent="0.25">
      <c r="AQ16681" s="6"/>
    </row>
    <row r="16682" spans="43:43" x14ac:dyDescent="0.25">
      <c r="AQ16682" s="6"/>
    </row>
    <row r="16683" spans="43:43" x14ac:dyDescent="0.25">
      <c r="AQ16683" s="6"/>
    </row>
    <row r="16684" spans="43:43" x14ac:dyDescent="0.25">
      <c r="AQ16684" s="6"/>
    </row>
    <row r="16685" spans="43:43" x14ac:dyDescent="0.25">
      <c r="AQ16685" s="6"/>
    </row>
    <row r="16686" spans="43:43" x14ac:dyDescent="0.25">
      <c r="AQ16686" s="6"/>
    </row>
    <row r="16687" spans="43:43" x14ac:dyDescent="0.25">
      <c r="AQ16687" s="6"/>
    </row>
    <row r="16688" spans="43:43" x14ac:dyDescent="0.25">
      <c r="AQ16688" s="6"/>
    </row>
    <row r="16689" spans="43:43" x14ac:dyDescent="0.25">
      <c r="AQ16689" s="6"/>
    </row>
    <row r="16690" spans="43:43" x14ac:dyDescent="0.25">
      <c r="AQ16690" s="6"/>
    </row>
    <row r="16691" spans="43:43" x14ac:dyDescent="0.25">
      <c r="AQ16691" s="6"/>
    </row>
    <row r="16692" spans="43:43" x14ac:dyDescent="0.25">
      <c r="AQ16692" s="6"/>
    </row>
    <row r="16693" spans="43:43" x14ac:dyDescent="0.25">
      <c r="AQ16693" s="6"/>
    </row>
    <row r="16694" spans="43:43" x14ac:dyDescent="0.25">
      <c r="AQ16694" s="6"/>
    </row>
    <row r="16695" spans="43:43" x14ac:dyDescent="0.25">
      <c r="AQ16695" s="6"/>
    </row>
    <row r="16696" spans="43:43" x14ac:dyDescent="0.25">
      <c r="AQ16696" s="6"/>
    </row>
    <row r="16697" spans="43:43" x14ac:dyDescent="0.25">
      <c r="AQ16697" s="6"/>
    </row>
    <row r="16698" spans="43:43" x14ac:dyDescent="0.25">
      <c r="AQ16698" s="6"/>
    </row>
    <row r="16699" spans="43:43" x14ac:dyDescent="0.25">
      <c r="AQ16699" s="6"/>
    </row>
    <row r="16700" spans="43:43" x14ac:dyDescent="0.25">
      <c r="AQ16700" s="6"/>
    </row>
    <row r="16701" spans="43:43" x14ac:dyDescent="0.25">
      <c r="AQ16701" s="6"/>
    </row>
    <row r="16702" spans="43:43" x14ac:dyDescent="0.25">
      <c r="AQ16702" s="6"/>
    </row>
    <row r="16703" spans="43:43" x14ac:dyDescent="0.25">
      <c r="AQ16703" s="6"/>
    </row>
    <row r="16704" spans="43:43" x14ac:dyDescent="0.25">
      <c r="AQ16704" s="6"/>
    </row>
    <row r="16705" spans="43:43" x14ac:dyDescent="0.25">
      <c r="AQ16705" s="6"/>
    </row>
    <row r="16706" spans="43:43" x14ac:dyDescent="0.25">
      <c r="AQ16706" s="6"/>
    </row>
    <row r="16707" spans="43:43" x14ac:dyDescent="0.25">
      <c r="AQ16707" s="6"/>
    </row>
    <row r="16708" spans="43:43" x14ac:dyDescent="0.25">
      <c r="AQ16708" s="6"/>
    </row>
    <row r="16709" spans="43:43" x14ac:dyDescent="0.25">
      <c r="AQ16709" s="6"/>
    </row>
    <row r="16710" spans="43:43" x14ac:dyDescent="0.25">
      <c r="AQ16710" s="6"/>
    </row>
    <row r="16711" spans="43:43" x14ac:dyDescent="0.25">
      <c r="AQ16711" s="6"/>
    </row>
    <row r="16712" spans="43:43" x14ac:dyDescent="0.25">
      <c r="AQ16712" s="6"/>
    </row>
    <row r="16713" spans="43:43" x14ac:dyDescent="0.25">
      <c r="AQ16713" s="6"/>
    </row>
    <row r="16714" spans="43:43" x14ac:dyDescent="0.25">
      <c r="AQ16714" s="6"/>
    </row>
    <row r="16715" spans="43:43" x14ac:dyDescent="0.25">
      <c r="AQ16715" s="6"/>
    </row>
    <row r="16716" spans="43:43" x14ac:dyDescent="0.25">
      <c r="AQ16716" s="6"/>
    </row>
    <row r="16717" spans="43:43" x14ac:dyDescent="0.25">
      <c r="AQ16717" s="6"/>
    </row>
    <row r="16718" spans="43:43" x14ac:dyDescent="0.25">
      <c r="AQ16718" s="6"/>
    </row>
    <row r="16719" spans="43:43" x14ac:dyDescent="0.25">
      <c r="AQ16719" s="6"/>
    </row>
    <row r="16720" spans="43:43" x14ac:dyDescent="0.25">
      <c r="AQ16720" s="6"/>
    </row>
    <row r="16721" spans="43:43" x14ac:dyDescent="0.25">
      <c r="AQ16721" s="6"/>
    </row>
    <row r="16722" spans="43:43" x14ac:dyDescent="0.25">
      <c r="AQ16722" s="6"/>
    </row>
    <row r="16723" spans="43:43" x14ac:dyDescent="0.25">
      <c r="AQ16723" s="6"/>
    </row>
    <row r="16724" spans="43:43" x14ac:dyDescent="0.25">
      <c r="AQ16724" s="6"/>
    </row>
    <row r="16725" spans="43:43" x14ac:dyDescent="0.25">
      <c r="AQ16725" s="6"/>
    </row>
    <row r="16726" spans="43:43" x14ac:dyDescent="0.25">
      <c r="AQ16726" s="6"/>
    </row>
    <row r="16727" spans="43:43" x14ac:dyDescent="0.25">
      <c r="AQ16727" s="6"/>
    </row>
    <row r="16728" spans="43:43" x14ac:dyDescent="0.25">
      <c r="AQ16728" s="6"/>
    </row>
    <row r="16729" spans="43:43" x14ac:dyDescent="0.25">
      <c r="AQ16729" s="6"/>
    </row>
    <row r="16730" spans="43:43" x14ac:dyDescent="0.25">
      <c r="AQ16730" s="6"/>
    </row>
    <row r="16731" spans="43:43" x14ac:dyDescent="0.25">
      <c r="AQ16731" s="6"/>
    </row>
    <row r="16732" spans="43:43" x14ac:dyDescent="0.25">
      <c r="AQ16732" s="6"/>
    </row>
    <row r="16733" spans="43:43" x14ac:dyDescent="0.25">
      <c r="AQ16733" s="6"/>
    </row>
    <row r="16734" spans="43:43" x14ac:dyDescent="0.25">
      <c r="AQ16734" s="6"/>
    </row>
    <row r="16735" spans="43:43" x14ac:dyDescent="0.25">
      <c r="AQ16735" s="6"/>
    </row>
    <row r="16736" spans="43:43" x14ac:dyDescent="0.25">
      <c r="AQ16736" s="6"/>
    </row>
    <row r="16737" spans="43:43" x14ac:dyDescent="0.25">
      <c r="AQ16737" s="6"/>
    </row>
    <row r="16738" spans="43:43" x14ac:dyDescent="0.25">
      <c r="AQ16738" s="6"/>
    </row>
    <row r="16739" spans="43:43" x14ac:dyDescent="0.25">
      <c r="AQ16739" s="6"/>
    </row>
    <row r="16740" spans="43:43" x14ac:dyDescent="0.25">
      <c r="AQ16740" s="6"/>
    </row>
    <row r="16741" spans="43:43" x14ac:dyDescent="0.25">
      <c r="AQ16741" s="6"/>
    </row>
    <row r="16742" spans="43:43" x14ac:dyDescent="0.25">
      <c r="AQ16742" s="6"/>
    </row>
    <row r="16743" spans="43:43" x14ac:dyDescent="0.25">
      <c r="AQ16743" s="6"/>
    </row>
    <row r="16744" spans="43:43" x14ac:dyDescent="0.25">
      <c r="AQ16744" s="6"/>
    </row>
    <row r="16745" spans="43:43" x14ac:dyDescent="0.25">
      <c r="AQ16745" s="6"/>
    </row>
    <row r="16746" spans="43:43" x14ac:dyDescent="0.25">
      <c r="AQ16746" s="6"/>
    </row>
    <row r="16747" spans="43:43" x14ac:dyDescent="0.25">
      <c r="AQ16747" s="6"/>
    </row>
    <row r="16748" spans="43:43" x14ac:dyDescent="0.25">
      <c r="AQ16748" s="6"/>
    </row>
    <row r="16749" spans="43:43" x14ac:dyDescent="0.25">
      <c r="AQ16749" s="6"/>
    </row>
    <row r="16750" spans="43:43" x14ac:dyDescent="0.25">
      <c r="AQ16750" s="6"/>
    </row>
    <row r="16751" spans="43:43" x14ac:dyDescent="0.25">
      <c r="AQ16751" s="6"/>
    </row>
    <row r="16752" spans="43:43" x14ac:dyDescent="0.25">
      <c r="AQ16752" s="6"/>
    </row>
    <row r="16753" spans="43:43" x14ac:dyDescent="0.25">
      <c r="AQ16753" s="6"/>
    </row>
    <row r="16754" spans="43:43" x14ac:dyDescent="0.25">
      <c r="AQ16754" s="6"/>
    </row>
    <row r="16755" spans="43:43" x14ac:dyDescent="0.25">
      <c r="AQ16755" s="6"/>
    </row>
    <row r="16756" spans="43:43" x14ac:dyDescent="0.25">
      <c r="AQ16756" s="6"/>
    </row>
    <row r="16757" spans="43:43" x14ac:dyDescent="0.25">
      <c r="AQ16757" s="6"/>
    </row>
    <row r="16758" spans="43:43" x14ac:dyDescent="0.25">
      <c r="AQ16758" s="6"/>
    </row>
    <row r="16759" spans="43:43" x14ac:dyDescent="0.25">
      <c r="AQ16759" s="6"/>
    </row>
    <row r="16760" spans="43:43" x14ac:dyDescent="0.25">
      <c r="AQ16760" s="6"/>
    </row>
    <row r="16761" spans="43:43" x14ac:dyDescent="0.25">
      <c r="AQ16761" s="6"/>
    </row>
    <row r="16762" spans="43:43" x14ac:dyDescent="0.25">
      <c r="AQ16762" s="6"/>
    </row>
    <row r="16763" spans="43:43" x14ac:dyDescent="0.25">
      <c r="AQ16763" s="6"/>
    </row>
    <row r="16764" spans="43:43" x14ac:dyDescent="0.25">
      <c r="AQ16764" s="6"/>
    </row>
    <row r="16765" spans="43:43" x14ac:dyDescent="0.25">
      <c r="AQ16765" s="6"/>
    </row>
    <row r="16766" spans="43:43" x14ac:dyDescent="0.25">
      <c r="AQ16766" s="6"/>
    </row>
    <row r="16767" spans="43:43" x14ac:dyDescent="0.25">
      <c r="AQ16767" s="6"/>
    </row>
    <row r="16768" spans="43:43" x14ac:dyDescent="0.25">
      <c r="AQ16768" s="6"/>
    </row>
    <row r="16769" spans="43:43" x14ac:dyDescent="0.25">
      <c r="AQ16769" s="6"/>
    </row>
    <row r="16770" spans="43:43" x14ac:dyDescent="0.25">
      <c r="AQ16770" s="6"/>
    </row>
    <row r="16771" spans="43:43" x14ac:dyDescent="0.25">
      <c r="AQ16771" s="6"/>
    </row>
    <row r="16772" spans="43:43" x14ac:dyDescent="0.25">
      <c r="AQ16772" s="6"/>
    </row>
    <row r="16773" spans="43:43" x14ac:dyDescent="0.25">
      <c r="AQ16773" s="6"/>
    </row>
    <row r="16774" spans="43:43" x14ac:dyDescent="0.25">
      <c r="AQ16774" s="6"/>
    </row>
    <row r="16775" spans="43:43" x14ac:dyDescent="0.25">
      <c r="AQ16775" s="6"/>
    </row>
    <row r="16776" spans="43:43" x14ac:dyDescent="0.25">
      <c r="AQ16776" s="6"/>
    </row>
    <row r="16777" spans="43:43" x14ac:dyDescent="0.25">
      <c r="AQ16777" s="6"/>
    </row>
    <row r="16778" spans="43:43" x14ac:dyDescent="0.25">
      <c r="AQ16778" s="6"/>
    </row>
    <row r="16779" spans="43:43" x14ac:dyDescent="0.25">
      <c r="AQ16779" s="6"/>
    </row>
    <row r="16780" spans="43:43" x14ac:dyDescent="0.25">
      <c r="AQ16780" s="6"/>
    </row>
    <row r="16781" spans="43:43" x14ac:dyDescent="0.25">
      <c r="AQ16781" s="6"/>
    </row>
    <row r="16782" spans="43:43" x14ac:dyDescent="0.25">
      <c r="AQ16782" s="6"/>
    </row>
    <row r="16783" spans="43:43" x14ac:dyDescent="0.25">
      <c r="AQ16783" s="6"/>
    </row>
    <row r="16784" spans="43:43" x14ac:dyDescent="0.25">
      <c r="AQ16784" s="6"/>
    </row>
    <row r="16785" spans="43:43" x14ac:dyDescent="0.25">
      <c r="AQ16785" s="6"/>
    </row>
    <row r="16786" spans="43:43" x14ac:dyDescent="0.25">
      <c r="AQ16786" s="6"/>
    </row>
    <row r="16787" spans="43:43" x14ac:dyDescent="0.25">
      <c r="AQ16787" s="6"/>
    </row>
    <row r="16788" spans="43:43" x14ac:dyDescent="0.25">
      <c r="AQ16788" s="6"/>
    </row>
    <row r="16789" spans="43:43" x14ac:dyDescent="0.25">
      <c r="AQ16789" s="6"/>
    </row>
    <row r="16790" spans="43:43" x14ac:dyDescent="0.25">
      <c r="AQ16790" s="6"/>
    </row>
    <row r="16791" spans="43:43" x14ac:dyDescent="0.25">
      <c r="AQ16791" s="6"/>
    </row>
    <row r="16792" spans="43:43" x14ac:dyDescent="0.25">
      <c r="AQ16792" s="6"/>
    </row>
    <row r="16793" spans="43:43" x14ac:dyDescent="0.25">
      <c r="AQ16793" s="6"/>
    </row>
    <row r="16794" spans="43:43" x14ac:dyDescent="0.25">
      <c r="AQ16794" s="6"/>
    </row>
    <row r="16795" spans="43:43" x14ac:dyDescent="0.25">
      <c r="AQ16795" s="6"/>
    </row>
    <row r="16796" spans="43:43" x14ac:dyDescent="0.25">
      <c r="AQ16796" s="6"/>
    </row>
    <row r="16797" spans="43:43" x14ac:dyDescent="0.25">
      <c r="AQ16797" s="6"/>
    </row>
    <row r="16798" spans="43:43" x14ac:dyDescent="0.25">
      <c r="AQ16798" s="6"/>
    </row>
    <row r="16799" spans="43:43" x14ac:dyDescent="0.25">
      <c r="AQ16799" s="6"/>
    </row>
    <row r="16800" spans="43:43" x14ac:dyDescent="0.25">
      <c r="AQ16800" s="6"/>
    </row>
    <row r="16801" spans="43:43" x14ac:dyDescent="0.25">
      <c r="AQ16801" s="6"/>
    </row>
    <row r="16802" spans="43:43" x14ac:dyDescent="0.25">
      <c r="AQ16802" s="6"/>
    </row>
    <row r="16803" spans="43:43" x14ac:dyDescent="0.25">
      <c r="AQ16803" s="6"/>
    </row>
    <row r="16804" spans="43:43" x14ac:dyDescent="0.25">
      <c r="AQ16804" s="6"/>
    </row>
    <row r="16805" spans="43:43" x14ac:dyDescent="0.25">
      <c r="AQ16805" s="6"/>
    </row>
    <row r="16806" spans="43:43" x14ac:dyDescent="0.25">
      <c r="AQ16806" s="6"/>
    </row>
    <row r="16807" spans="43:43" x14ac:dyDescent="0.25">
      <c r="AQ16807" s="6"/>
    </row>
    <row r="16808" spans="43:43" x14ac:dyDescent="0.25">
      <c r="AQ16808" s="6"/>
    </row>
    <row r="16809" spans="43:43" x14ac:dyDescent="0.25">
      <c r="AQ16809" s="6"/>
    </row>
    <row r="16810" spans="43:43" x14ac:dyDescent="0.25">
      <c r="AQ16810" s="6"/>
    </row>
    <row r="16811" spans="43:43" x14ac:dyDescent="0.25">
      <c r="AQ16811" s="6"/>
    </row>
    <row r="16812" spans="43:43" x14ac:dyDescent="0.25">
      <c r="AQ16812" s="6"/>
    </row>
    <row r="16813" spans="43:43" x14ac:dyDescent="0.25">
      <c r="AQ16813" s="6"/>
    </row>
    <row r="16814" spans="43:43" x14ac:dyDescent="0.25">
      <c r="AQ16814" s="6"/>
    </row>
    <row r="16815" spans="43:43" x14ac:dyDescent="0.25">
      <c r="AQ16815" s="6"/>
    </row>
    <row r="16816" spans="43:43" x14ac:dyDescent="0.25">
      <c r="AQ16816" s="6"/>
    </row>
    <row r="16817" spans="43:43" x14ac:dyDescent="0.25">
      <c r="AQ16817" s="6"/>
    </row>
    <row r="16818" spans="43:43" x14ac:dyDescent="0.25">
      <c r="AQ16818" s="6"/>
    </row>
    <row r="16819" spans="43:43" x14ac:dyDescent="0.25">
      <c r="AQ16819" s="6"/>
    </row>
    <row r="16820" spans="43:43" x14ac:dyDescent="0.25">
      <c r="AQ16820" s="6"/>
    </row>
    <row r="16821" spans="43:43" x14ac:dyDescent="0.25">
      <c r="AQ16821" s="6"/>
    </row>
    <row r="16822" spans="43:43" x14ac:dyDescent="0.25">
      <c r="AQ16822" s="6"/>
    </row>
    <row r="16823" spans="43:43" x14ac:dyDescent="0.25">
      <c r="AQ16823" s="6"/>
    </row>
    <row r="16824" spans="43:43" x14ac:dyDescent="0.25">
      <c r="AQ16824" s="6"/>
    </row>
    <row r="16825" spans="43:43" x14ac:dyDescent="0.25">
      <c r="AQ16825" s="6"/>
    </row>
    <row r="16826" spans="43:43" x14ac:dyDescent="0.25">
      <c r="AQ16826" s="6"/>
    </row>
    <row r="16827" spans="43:43" x14ac:dyDescent="0.25">
      <c r="AQ16827" s="6"/>
    </row>
    <row r="16828" spans="43:43" x14ac:dyDescent="0.25">
      <c r="AQ16828" s="6"/>
    </row>
    <row r="16829" spans="43:43" x14ac:dyDescent="0.25">
      <c r="AQ16829" s="6"/>
    </row>
    <row r="16830" spans="43:43" x14ac:dyDescent="0.25">
      <c r="AQ16830" s="6"/>
    </row>
    <row r="16831" spans="43:43" x14ac:dyDescent="0.25">
      <c r="AQ16831" s="6"/>
    </row>
    <row r="16832" spans="43:43" x14ac:dyDescent="0.25">
      <c r="AQ16832" s="6"/>
    </row>
    <row r="16833" spans="43:43" x14ac:dyDescent="0.25">
      <c r="AQ16833" s="6"/>
    </row>
    <row r="16834" spans="43:43" x14ac:dyDescent="0.25">
      <c r="AQ16834" s="6"/>
    </row>
    <row r="16835" spans="43:43" x14ac:dyDescent="0.25">
      <c r="AQ16835" s="6"/>
    </row>
    <row r="16836" spans="43:43" x14ac:dyDescent="0.25">
      <c r="AQ16836" s="6"/>
    </row>
    <row r="16837" spans="43:43" x14ac:dyDescent="0.25">
      <c r="AQ16837" s="6"/>
    </row>
    <row r="16838" spans="43:43" x14ac:dyDescent="0.25">
      <c r="AQ16838" s="6"/>
    </row>
    <row r="16839" spans="43:43" x14ac:dyDescent="0.25">
      <c r="AQ16839" s="6"/>
    </row>
    <row r="16840" spans="43:43" x14ac:dyDescent="0.25">
      <c r="AQ16840" s="6"/>
    </row>
    <row r="16841" spans="43:43" x14ac:dyDescent="0.25">
      <c r="AQ16841" s="6"/>
    </row>
    <row r="16842" spans="43:43" x14ac:dyDescent="0.25">
      <c r="AQ16842" s="6"/>
    </row>
    <row r="16843" spans="43:43" x14ac:dyDescent="0.25">
      <c r="AQ16843" s="6"/>
    </row>
    <row r="16844" spans="43:43" x14ac:dyDescent="0.25">
      <c r="AQ16844" s="6"/>
    </row>
    <row r="16845" spans="43:43" x14ac:dyDescent="0.25">
      <c r="AQ16845" s="6"/>
    </row>
    <row r="16846" spans="43:43" x14ac:dyDescent="0.25">
      <c r="AQ16846" s="6"/>
    </row>
    <row r="16847" spans="43:43" x14ac:dyDescent="0.25">
      <c r="AQ16847" s="6"/>
    </row>
    <row r="16848" spans="43:43" x14ac:dyDescent="0.25">
      <c r="AQ16848" s="6"/>
    </row>
    <row r="16849" spans="43:43" x14ac:dyDescent="0.25">
      <c r="AQ16849" s="6"/>
    </row>
    <row r="16850" spans="43:43" x14ac:dyDescent="0.25">
      <c r="AQ16850" s="6"/>
    </row>
    <row r="16851" spans="43:43" x14ac:dyDescent="0.25">
      <c r="AQ16851" s="6"/>
    </row>
    <row r="16852" spans="43:43" x14ac:dyDescent="0.25">
      <c r="AQ16852" s="6"/>
    </row>
    <row r="16853" spans="43:43" x14ac:dyDescent="0.25">
      <c r="AQ16853" s="6"/>
    </row>
    <row r="16854" spans="43:43" x14ac:dyDescent="0.25">
      <c r="AQ16854" s="6"/>
    </row>
    <row r="16855" spans="43:43" x14ac:dyDescent="0.25">
      <c r="AQ16855" s="6"/>
    </row>
    <row r="16856" spans="43:43" x14ac:dyDescent="0.25">
      <c r="AQ16856" s="6"/>
    </row>
    <row r="16857" spans="43:43" x14ac:dyDescent="0.25">
      <c r="AQ16857" s="6"/>
    </row>
    <row r="16858" spans="43:43" x14ac:dyDescent="0.25">
      <c r="AQ16858" s="6"/>
    </row>
    <row r="16859" spans="43:43" x14ac:dyDescent="0.25">
      <c r="AQ16859" s="6"/>
    </row>
    <row r="16860" spans="43:43" x14ac:dyDescent="0.25">
      <c r="AQ16860" s="6"/>
    </row>
    <row r="16861" spans="43:43" x14ac:dyDescent="0.25">
      <c r="AQ16861" s="6"/>
    </row>
    <row r="16862" spans="43:43" x14ac:dyDescent="0.25">
      <c r="AQ16862" s="6"/>
    </row>
    <row r="16863" spans="43:43" x14ac:dyDescent="0.25">
      <c r="AQ16863" s="6"/>
    </row>
    <row r="16864" spans="43:43" x14ac:dyDescent="0.25">
      <c r="AQ16864" s="6"/>
    </row>
    <row r="16865" spans="43:43" x14ac:dyDescent="0.25">
      <c r="AQ16865" s="6"/>
    </row>
    <row r="16866" spans="43:43" x14ac:dyDescent="0.25">
      <c r="AQ16866" s="6"/>
    </row>
    <row r="16867" spans="43:43" x14ac:dyDescent="0.25">
      <c r="AQ16867" s="6"/>
    </row>
    <row r="16868" spans="43:43" x14ac:dyDescent="0.25">
      <c r="AQ16868" s="6"/>
    </row>
    <row r="16869" spans="43:43" x14ac:dyDescent="0.25">
      <c r="AQ16869" s="6"/>
    </row>
    <row r="16870" spans="43:43" x14ac:dyDescent="0.25">
      <c r="AQ16870" s="6"/>
    </row>
    <row r="16871" spans="43:43" x14ac:dyDescent="0.25">
      <c r="AQ16871" s="6"/>
    </row>
    <row r="16872" spans="43:43" x14ac:dyDescent="0.25">
      <c r="AQ16872" s="6"/>
    </row>
    <row r="16873" spans="43:43" x14ac:dyDescent="0.25">
      <c r="AQ16873" s="6"/>
    </row>
    <row r="16874" spans="43:43" x14ac:dyDescent="0.25">
      <c r="AQ16874" s="6"/>
    </row>
    <row r="16875" spans="43:43" x14ac:dyDescent="0.25">
      <c r="AQ16875" s="6"/>
    </row>
    <row r="16876" spans="43:43" x14ac:dyDescent="0.25">
      <c r="AQ16876" s="6"/>
    </row>
    <row r="16877" spans="43:43" x14ac:dyDescent="0.25">
      <c r="AQ16877" s="6"/>
    </row>
    <row r="16878" spans="43:43" x14ac:dyDescent="0.25">
      <c r="AQ16878" s="6"/>
    </row>
    <row r="16879" spans="43:43" x14ac:dyDescent="0.25">
      <c r="AQ16879" s="6"/>
    </row>
    <row r="16880" spans="43:43" x14ac:dyDescent="0.25">
      <c r="AQ16880" s="6"/>
    </row>
    <row r="16881" spans="43:43" x14ac:dyDescent="0.25">
      <c r="AQ16881" s="6"/>
    </row>
    <row r="16882" spans="43:43" x14ac:dyDescent="0.25">
      <c r="AQ16882" s="6"/>
    </row>
    <row r="16883" spans="43:43" x14ac:dyDescent="0.25">
      <c r="AQ16883" s="6"/>
    </row>
    <row r="16884" spans="43:43" x14ac:dyDescent="0.25">
      <c r="AQ16884" s="6"/>
    </row>
    <row r="16885" spans="43:43" x14ac:dyDescent="0.25">
      <c r="AQ16885" s="6"/>
    </row>
    <row r="16886" spans="43:43" x14ac:dyDescent="0.25">
      <c r="AQ16886" s="6"/>
    </row>
    <row r="16887" spans="43:43" x14ac:dyDescent="0.25">
      <c r="AQ16887" s="6"/>
    </row>
    <row r="16888" spans="43:43" x14ac:dyDescent="0.25">
      <c r="AQ16888" s="6"/>
    </row>
    <row r="16889" spans="43:43" x14ac:dyDescent="0.25">
      <c r="AQ16889" s="6"/>
    </row>
    <row r="16890" spans="43:43" x14ac:dyDescent="0.25">
      <c r="AQ16890" s="6"/>
    </row>
    <row r="16891" spans="43:43" x14ac:dyDescent="0.25">
      <c r="AQ16891" s="6"/>
    </row>
    <row r="16892" spans="43:43" x14ac:dyDescent="0.25">
      <c r="AQ16892" s="6"/>
    </row>
    <row r="16893" spans="43:43" x14ac:dyDescent="0.25">
      <c r="AQ16893" s="6"/>
    </row>
    <row r="16894" spans="43:43" x14ac:dyDescent="0.25">
      <c r="AQ16894" s="6"/>
    </row>
    <row r="16895" spans="43:43" x14ac:dyDescent="0.25">
      <c r="AQ16895" s="6"/>
    </row>
    <row r="16896" spans="43:43" x14ac:dyDescent="0.25">
      <c r="AQ16896" s="6"/>
    </row>
    <row r="16897" spans="43:43" x14ac:dyDescent="0.25">
      <c r="AQ16897" s="6"/>
    </row>
    <row r="16898" spans="43:43" x14ac:dyDescent="0.25">
      <c r="AQ16898" s="6"/>
    </row>
    <row r="16899" spans="43:43" x14ac:dyDescent="0.25">
      <c r="AQ16899" s="6"/>
    </row>
    <row r="16900" spans="43:43" x14ac:dyDescent="0.25">
      <c r="AQ16900" s="6"/>
    </row>
    <row r="16901" spans="43:43" x14ac:dyDescent="0.25">
      <c r="AQ16901" s="6"/>
    </row>
    <row r="16902" spans="43:43" x14ac:dyDescent="0.25">
      <c r="AQ16902" s="6"/>
    </row>
    <row r="16903" spans="43:43" x14ac:dyDescent="0.25">
      <c r="AQ16903" s="6"/>
    </row>
    <row r="16904" spans="43:43" x14ac:dyDescent="0.25">
      <c r="AQ16904" s="6"/>
    </row>
    <row r="16905" spans="43:43" x14ac:dyDescent="0.25">
      <c r="AQ16905" s="6"/>
    </row>
    <row r="16906" spans="43:43" x14ac:dyDescent="0.25">
      <c r="AQ16906" s="6"/>
    </row>
    <row r="16907" spans="43:43" x14ac:dyDescent="0.25">
      <c r="AQ16907" s="6"/>
    </row>
    <row r="16908" spans="43:43" x14ac:dyDescent="0.25">
      <c r="AQ16908" s="6"/>
    </row>
    <row r="16909" spans="43:43" x14ac:dyDescent="0.25">
      <c r="AQ16909" s="6"/>
    </row>
    <row r="16910" spans="43:43" x14ac:dyDescent="0.25">
      <c r="AQ16910" s="6"/>
    </row>
    <row r="16911" spans="43:43" x14ac:dyDescent="0.25">
      <c r="AQ16911" s="6"/>
    </row>
    <row r="16912" spans="43:43" x14ac:dyDescent="0.25">
      <c r="AQ16912" s="6"/>
    </row>
    <row r="16913" spans="43:43" x14ac:dyDescent="0.25">
      <c r="AQ16913" s="6"/>
    </row>
    <row r="16914" spans="43:43" x14ac:dyDescent="0.25">
      <c r="AQ16914" s="6"/>
    </row>
    <row r="16915" spans="43:43" x14ac:dyDescent="0.25">
      <c r="AQ16915" s="6"/>
    </row>
    <row r="16916" spans="43:43" x14ac:dyDescent="0.25">
      <c r="AQ16916" s="6"/>
    </row>
    <row r="16917" spans="43:43" x14ac:dyDescent="0.25">
      <c r="AQ16917" s="6"/>
    </row>
    <row r="16918" spans="43:43" x14ac:dyDescent="0.25">
      <c r="AQ16918" s="6"/>
    </row>
    <row r="16919" spans="43:43" x14ac:dyDescent="0.25">
      <c r="AQ16919" s="6"/>
    </row>
    <row r="16920" spans="43:43" x14ac:dyDescent="0.25">
      <c r="AQ16920" s="6"/>
    </row>
    <row r="16921" spans="43:43" x14ac:dyDescent="0.25">
      <c r="AQ16921" s="6"/>
    </row>
    <row r="16922" spans="43:43" x14ac:dyDescent="0.25">
      <c r="AQ16922" s="6"/>
    </row>
    <row r="16923" spans="43:43" x14ac:dyDescent="0.25">
      <c r="AQ16923" s="6"/>
    </row>
    <row r="16924" spans="43:43" x14ac:dyDescent="0.25">
      <c r="AQ16924" s="6"/>
    </row>
    <row r="16925" spans="43:43" x14ac:dyDescent="0.25">
      <c r="AQ16925" s="6"/>
    </row>
    <row r="16926" spans="43:43" x14ac:dyDescent="0.25">
      <c r="AQ16926" s="6"/>
    </row>
    <row r="16927" spans="43:43" x14ac:dyDescent="0.25">
      <c r="AQ16927" s="6"/>
    </row>
    <row r="16928" spans="43:43" x14ac:dyDescent="0.25">
      <c r="AQ16928" s="6"/>
    </row>
    <row r="16929" spans="43:43" x14ac:dyDescent="0.25">
      <c r="AQ16929" s="6"/>
    </row>
    <row r="16930" spans="43:43" x14ac:dyDescent="0.25">
      <c r="AQ16930" s="6"/>
    </row>
    <row r="16931" spans="43:43" x14ac:dyDescent="0.25">
      <c r="AQ16931" s="6"/>
    </row>
    <row r="16932" spans="43:43" x14ac:dyDescent="0.25">
      <c r="AQ16932" s="6"/>
    </row>
    <row r="16933" spans="43:43" x14ac:dyDescent="0.25">
      <c r="AQ16933" s="6"/>
    </row>
    <row r="16934" spans="43:43" x14ac:dyDescent="0.25">
      <c r="AQ16934" s="6"/>
    </row>
    <row r="16935" spans="43:43" x14ac:dyDescent="0.25">
      <c r="AQ16935" s="6"/>
    </row>
    <row r="16936" spans="43:43" x14ac:dyDescent="0.25">
      <c r="AQ16936" s="6"/>
    </row>
    <row r="16937" spans="43:43" x14ac:dyDescent="0.25">
      <c r="AQ16937" s="6"/>
    </row>
    <row r="16938" spans="43:43" x14ac:dyDescent="0.25">
      <c r="AQ16938" s="6"/>
    </row>
    <row r="16939" spans="43:43" x14ac:dyDescent="0.25">
      <c r="AQ16939" s="6"/>
    </row>
    <row r="16940" spans="43:43" x14ac:dyDescent="0.25">
      <c r="AQ16940" s="6"/>
    </row>
    <row r="16941" spans="43:43" x14ac:dyDescent="0.25">
      <c r="AQ16941" s="6"/>
    </row>
    <row r="16942" spans="43:43" x14ac:dyDescent="0.25">
      <c r="AQ16942" s="6"/>
    </row>
    <row r="16943" spans="43:43" x14ac:dyDescent="0.25">
      <c r="AQ16943" s="6"/>
    </row>
    <row r="16944" spans="43:43" x14ac:dyDescent="0.25">
      <c r="AQ16944" s="6"/>
    </row>
    <row r="16945" spans="43:43" x14ac:dyDescent="0.25">
      <c r="AQ16945" s="6"/>
    </row>
    <row r="16946" spans="43:43" x14ac:dyDescent="0.25">
      <c r="AQ16946" s="6"/>
    </row>
    <row r="16947" spans="43:43" x14ac:dyDescent="0.25">
      <c r="AQ16947" s="6"/>
    </row>
    <row r="16948" spans="43:43" x14ac:dyDescent="0.25">
      <c r="AQ16948" s="6"/>
    </row>
    <row r="16949" spans="43:43" x14ac:dyDescent="0.25">
      <c r="AQ16949" s="6"/>
    </row>
    <row r="16950" spans="43:43" x14ac:dyDescent="0.25">
      <c r="AQ16950" s="6"/>
    </row>
    <row r="16951" spans="43:43" x14ac:dyDescent="0.25">
      <c r="AQ16951" s="6"/>
    </row>
    <row r="16952" spans="43:43" x14ac:dyDescent="0.25">
      <c r="AQ16952" s="6"/>
    </row>
    <row r="16953" spans="43:43" x14ac:dyDescent="0.25">
      <c r="AQ16953" s="6"/>
    </row>
    <row r="16954" spans="43:43" x14ac:dyDescent="0.25">
      <c r="AQ16954" s="6"/>
    </row>
    <row r="16955" spans="43:43" x14ac:dyDescent="0.25">
      <c r="AQ16955" s="6"/>
    </row>
    <row r="16956" spans="43:43" x14ac:dyDescent="0.25">
      <c r="AQ16956" s="6"/>
    </row>
    <row r="16957" spans="43:43" x14ac:dyDescent="0.25">
      <c r="AQ16957" s="6"/>
    </row>
    <row r="16958" spans="43:43" x14ac:dyDescent="0.25">
      <c r="AQ16958" s="6"/>
    </row>
    <row r="16959" spans="43:43" x14ac:dyDescent="0.25">
      <c r="AQ16959" s="6"/>
    </row>
    <row r="16960" spans="43:43" x14ac:dyDescent="0.25">
      <c r="AQ16960" s="6"/>
    </row>
    <row r="16961" spans="43:43" x14ac:dyDescent="0.25">
      <c r="AQ16961" s="6"/>
    </row>
    <row r="16962" spans="43:43" x14ac:dyDescent="0.25">
      <c r="AQ16962" s="6"/>
    </row>
    <row r="16963" spans="43:43" x14ac:dyDescent="0.25">
      <c r="AQ16963" s="6"/>
    </row>
    <row r="16964" spans="43:43" x14ac:dyDescent="0.25">
      <c r="AQ16964" s="6"/>
    </row>
    <row r="16965" spans="43:43" x14ac:dyDescent="0.25">
      <c r="AQ16965" s="6"/>
    </row>
    <row r="16966" spans="43:43" x14ac:dyDescent="0.25">
      <c r="AQ16966" s="6"/>
    </row>
    <row r="16967" spans="43:43" x14ac:dyDescent="0.25">
      <c r="AQ16967" s="6"/>
    </row>
    <row r="16968" spans="43:43" x14ac:dyDescent="0.25">
      <c r="AQ16968" s="6"/>
    </row>
    <row r="16969" spans="43:43" x14ac:dyDescent="0.25">
      <c r="AQ16969" s="6"/>
    </row>
    <row r="16970" spans="43:43" x14ac:dyDescent="0.25">
      <c r="AQ16970" s="6"/>
    </row>
    <row r="16971" spans="43:43" x14ac:dyDescent="0.25">
      <c r="AQ16971" s="6"/>
    </row>
    <row r="16972" spans="43:43" x14ac:dyDescent="0.25">
      <c r="AQ16972" s="6"/>
    </row>
    <row r="16973" spans="43:43" x14ac:dyDescent="0.25">
      <c r="AQ16973" s="6"/>
    </row>
    <row r="16974" spans="43:43" x14ac:dyDescent="0.25">
      <c r="AQ16974" s="6"/>
    </row>
    <row r="16975" spans="43:43" x14ac:dyDescent="0.25">
      <c r="AQ16975" s="6"/>
    </row>
    <row r="16976" spans="43:43" x14ac:dyDescent="0.25">
      <c r="AQ16976" s="6"/>
    </row>
    <row r="16977" spans="43:43" x14ac:dyDescent="0.25">
      <c r="AQ16977" s="6"/>
    </row>
    <row r="16978" spans="43:43" x14ac:dyDescent="0.25">
      <c r="AQ16978" s="6"/>
    </row>
    <row r="16979" spans="43:43" x14ac:dyDescent="0.25">
      <c r="AQ16979" s="6"/>
    </row>
    <row r="16980" spans="43:43" x14ac:dyDescent="0.25">
      <c r="AQ16980" s="6"/>
    </row>
    <row r="16981" spans="43:43" x14ac:dyDescent="0.25">
      <c r="AQ16981" s="6"/>
    </row>
    <row r="16982" spans="43:43" x14ac:dyDescent="0.25">
      <c r="AQ16982" s="6"/>
    </row>
    <row r="16983" spans="43:43" x14ac:dyDescent="0.25">
      <c r="AQ16983" s="6"/>
    </row>
    <row r="16984" spans="43:43" x14ac:dyDescent="0.25">
      <c r="AQ16984" s="6"/>
    </row>
    <row r="16985" spans="43:43" x14ac:dyDescent="0.25">
      <c r="AQ16985" s="6"/>
    </row>
    <row r="16986" spans="43:43" x14ac:dyDescent="0.25">
      <c r="AQ16986" s="6"/>
    </row>
    <row r="16987" spans="43:43" x14ac:dyDescent="0.25">
      <c r="AQ16987" s="6"/>
    </row>
    <row r="16988" spans="43:43" x14ac:dyDescent="0.25">
      <c r="AQ16988" s="6"/>
    </row>
    <row r="16989" spans="43:43" x14ac:dyDescent="0.25">
      <c r="AQ16989" s="6"/>
    </row>
    <row r="16990" spans="43:43" x14ac:dyDescent="0.25">
      <c r="AQ16990" s="6"/>
    </row>
    <row r="16991" spans="43:43" x14ac:dyDescent="0.25">
      <c r="AQ16991" s="6"/>
    </row>
    <row r="16992" spans="43:43" x14ac:dyDescent="0.25">
      <c r="AQ16992" s="6"/>
    </row>
    <row r="16993" spans="43:43" x14ac:dyDescent="0.25">
      <c r="AQ16993" s="6"/>
    </row>
    <row r="16994" spans="43:43" x14ac:dyDescent="0.25">
      <c r="AQ16994" s="6"/>
    </row>
    <row r="16995" spans="43:43" x14ac:dyDescent="0.25">
      <c r="AQ16995" s="6"/>
    </row>
    <row r="16996" spans="43:43" x14ac:dyDescent="0.25">
      <c r="AQ16996" s="6"/>
    </row>
    <row r="16997" spans="43:43" x14ac:dyDescent="0.25">
      <c r="AQ16997" s="6"/>
    </row>
    <row r="16998" spans="43:43" x14ac:dyDescent="0.25">
      <c r="AQ16998" s="6"/>
    </row>
    <row r="16999" spans="43:43" x14ac:dyDescent="0.25">
      <c r="AQ16999" s="6"/>
    </row>
    <row r="17000" spans="43:43" x14ac:dyDescent="0.25">
      <c r="AQ17000" s="6"/>
    </row>
    <row r="17001" spans="43:43" x14ac:dyDescent="0.25">
      <c r="AQ17001" s="6"/>
    </row>
    <row r="17002" spans="43:43" x14ac:dyDescent="0.25">
      <c r="AQ17002" s="6"/>
    </row>
    <row r="17003" spans="43:43" x14ac:dyDescent="0.25">
      <c r="AQ17003" s="6"/>
    </row>
    <row r="17004" spans="43:43" x14ac:dyDescent="0.25">
      <c r="AQ17004" s="6"/>
    </row>
    <row r="17005" spans="43:43" x14ac:dyDescent="0.25">
      <c r="AQ17005" s="6"/>
    </row>
    <row r="17006" spans="43:43" x14ac:dyDescent="0.25">
      <c r="AQ17006" s="6"/>
    </row>
    <row r="17007" spans="43:43" x14ac:dyDescent="0.25">
      <c r="AQ17007" s="6"/>
    </row>
    <row r="17008" spans="43:43" x14ac:dyDescent="0.25">
      <c r="AQ17008" s="6"/>
    </row>
    <row r="17009" spans="43:43" x14ac:dyDescent="0.25">
      <c r="AQ17009" s="6"/>
    </row>
    <row r="17010" spans="43:43" x14ac:dyDescent="0.25">
      <c r="AQ17010" s="6"/>
    </row>
    <row r="17011" spans="43:43" x14ac:dyDescent="0.25">
      <c r="AQ17011" s="6"/>
    </row>
    <row r="17012" spans="43:43" x14ac:dyDescent="0.25">
      <c r="AQ17012" s="6"/>
    </row>
    <row r="17013" spans="43:43" x14ac:dyDescent="0.25">
      <c r="AQ17013" s="6"/>
    </row>
    <row r="17014" spans="43:43" x14ac:dyDescent="0.25">
      <c r="AQ17014" s="6"/>
    </row>
    <row r="17015" spans="43:43" x14ac:dyDescent="0.25">
      <c r="AQ17015" s="6"/>
    </row>
    <row r="17016" spans="43:43" x14ac:dyDescent="0.25">
      <c r="AQ17016" s="6"/>
    </row>
    <row r="17017" spans="43:43" x14ac:dyDescent="0.25">
      <c r="AQ17017" s="6"/>
    </row>
    <row r="17018" spans="43:43" x14ac:dyDescent="0.25">
      <c r="AQ17018" s="6"/>
    </row>
    <row r="17019" spans="43:43" x14ac:dyDescent="0.25">
      <c r="AQ17019" s="6"/>
    </row>
    <row r="17020" spans="43:43" x14ac:dyDescent="0.25">
      <c r="AQ17020" s="6"/>
    </row>
    <row r="17021" spans="43:43" x14ac:dyDescent="0.25">
      <c r="AQ17021" s="6"/>
    </row>
    <row r="17022" spans="43:43" x14ac:dyDescent="0.25">
      <c r="AQ17022" s="6"/>
    </row>
    <row r="17023" spans="43:43" x14ac:dyDescent="0.25">
      <c r="AQ17023" s="6"/>
    </row>
    <row r="17024" spans="43:43" x14ac:dyDescent="0.25">
      <c r="AQ17024" s="6"/>
    </row>
    <row r="17025" spans="43:43" x14ac:dyDescent="0.25">
      <c r="AQ17025" s="6"/>
    </row>
    <row r="17026" spans="43:43" x14ac:dyDescent="0.25">
      <c r="AQ17026" s="6"/>
    </row>
    <row r="17027" spans="43:43" x14ac:dyDescent="0.25">
      <c r="AQ17027" s="6"/>
    </row>
    <row r="17028" spans="43:43" x14ac:dyDescent="0.25">
      <c r="AQ17028" s="6"/>
    </row>
    <row r="17029" spans="43:43" x14ac:dyDescent="0.25">
      <c r="AQ17029" s="6"/>
    </row>
    <row r="17030" spans="43:43" x14ac:dyDescent="0.25">
      <c r="AQ17030" s="6"/>
    </row>
    <row r="17031" spans="43:43" x14ac:dyDescent="0.25">
      <c r="AQ17031" s="6"/>
    </row>
    <row r="17032" spans="43:43" x14ac:dyDescent="0.25">
      <c r="AQ17032" s="6"/>
    </row>
    <row r="17033" spans="43:43" x14ac:dyDescent="0.25">
      <c r="AQ17033" s="6"/>
    </row>
    <row r="17034" spans="43:43" x14ac:dyDescent="0.25">
      <c r="AQ17034" s="6"/>
    </row>
    <row r="17035" spans="43:43" x14ac:dyDescent="0.25">
      <c r="AQ17035" s="6"/>
    </row>
    <row r="17036" spans="43:43" x14ac:dyDescent="0.25">
      <c r="AQ17036" s="6"/>
    </row>
    <row r="17037" spans="43:43" x14ac:dyDescent="0.25">
      <c r="AQ17037" s="6"/>
    </row>
    <row r="17038" spans="43:43" x14ac:dyDescent="0.25">
      <c r="AQ17038" s="6"/>
    </row>
    <row r="17039" spans="43:43" x14ac:dyDescent="0.25">
      <c r="AQ17039" s="6"/>
    </row>
    <row r="17040" spans="43:43" x14ac:dyDescent="0.25">
      <c r="AQ17040" s="6"/>
    </row>
    <row r="17041" spans="43:43" x14ac:dyDescent="0.25">
      <c r="AQ17041" s="6"/>
    </row>
    <row r="17042" spans="43:43" x14ac:dyDescent="0.25">
      <c r="AQ17042" s="6"/>
    </row>
    <row r="17043" spans="43:43" x14ac:dyDescent="0.25">
      <c r="AQ17043" s="6"/>
    </row>
    <row r="17044" spans="43:43" x14ac:dyDescent="0.25">
      <c r="AQ17044" s="6"/>
    </row>
    <row r="17045" spans="43:43" x14ac:dyDescent="0.25">
      <c r="AQ17045" s="6"/>
    </row>
    <row r="17046" spans="43:43" x14ac:dyDescent="0.25">
      <c r="AQ17046" s="6"/>
    </row>
    <row r="17047" spans="43:43" x14ac:dyDescent="0.25">
      <c r="AQ17047" s="6"/>
    </row>
    <row r="17048" spans="43:43" x14ac:dyDescent="0.25">
      <c r="AQ17048" s="6"/>
    </row>
    <row r="17049" spans="43:43" x14ac:dyDescent="0.25">
      <c r="AQ17049" s="6"/>
    </row>
    <row r="17050" spans="43:43" x14ac:dyDescent="0.25">
      <c r="AQ17050" s="6"/>
    </row>
    <row r="17051" spans="43:43" x14ac:dyDescent="0.25">
      <c r="AQ17051" s="6"/>
    </row>
    <row r="17052" spans="43:43" x14ac:dyDescent="0.25">
      <c r="AQ17052" s="6"/>
    </row>
    <row r="17053" spans="43:43" x14ac:dyDescent="0.25">
      <c r="AQ17053" s="6"/>
    </row>
    <row r="17054" spans="43:43" x14ac:dyDescent="0.25">
      <c r="AQ17054" s="6"/>
    </row>
    <row r="17055" spans="43:43" x14ac:dyDescent="0.25">
      <c r="AQ17055" s="6"/>
    </row>
    <row r="17056" spans="43:43" x14ac:dyDescent="0.25">
      <c r="AQ17056" s="6"/>
    </row>
    <row r="17057" spans="43:43" x14ac:dyDescent="0.25">
      <c r="AQ17057" s="6"/>
    </row>
    <row r="17058" spans="43:43" x14ac:dyDescent="0.25">
      <c r="AQ17058" s="6"/>
    </row>
    <row r="17059" spans="43:43" x14ac:dyDescent="0.25">
      <c r="AQ17059" s="6"/>
    </row>
    <row r="17060" spans="43:43" x14ac:dyDescent="0.25">
      <c r="AQ17060" s="6"/>
    </row>
    <row r="17061" spans="43:43" x14ac:dyDescent="0.25">
      <c r="AQ17061" s="6"/>
    </row>
    <row r="17062" spans="43:43" x14ac:dyDescent="0.25">
      <c r="AQ17062" s="6"/>
    </row>
    <row r="17063" spans="43:43" x14ac:dyDescent="0.25">
      <c r="AQ17063" s="6"/>
    </row>
    <row r="17064" spans="43:43" x14ac:dyDescent="0.25">
      <c r="AQ17064" s="6"/>
    </row>
    <row r="17065" spans="43:43" x14ac:dyDescent="0.25">
      <c r="AQ17065" s="6"/>
    </row>
    <row r="17066" spans="43:43" x14ac:dyDescent="0.25">
      <c r="AQ17066" s="6"/>
    </row>
    <row r="17067" spans="43:43" x14ac:dyDescent="0.25">
      <c r="AQ17067" s="6"/>
    </row>
    <row r="17068" spans="43:43" x14ac:dyDescent="0.25">
      <c r="AQ17068" s="6"/>
    </row>
    <row r="17069" spans="43:43" x14ac:dyDescent="0.25">
      <c r="AQ17069" s="6"/>
    </row>
    <row r="17070" spans="43:43" x14ac:dyDescent="0.25">
      <c r="AQ17070" s="6"/>
    </row>
    <row r="17071" spans="43:43" x14ac:dyDescent="0.25">
      <c r="AQ17071" s="6"/>
    </row>
    <row r="17072" spans="43:43" x14ac:dyDescent="0.25">
      <c r="AQ17072" s="6"/>
    </row>
    <row r="17073" spans="43:43" x14ac:dyDescent="0.25">
      <c r="AQ17073" s="6"/>
    </row>
    <row r="17074" spans="43:43" x14ac:dyDescent="0.25">
      <c r="AQ17074" s="6"/>
    </row>
    <row r="17075" spans="43:43" x14ac:dyDescent="0.25">
      <c r="AQ17075" s="6"/>
    </row>
    <row r="17076" spans="43:43" x14ac:dyDescent="0.25">
      <c r="AQ17076" s="6"/>
    </row>
    <row r="17077" spans="43:43" x14ac:dyDescent="0.25">
      <c r="AQ17077" s="6"/>
    </row>
    <row r="17078" spans="43:43" x14ac:dyDescent="0.25">
      <c r="AQ17078" s="6"/>
    </row>
    <row r="17079" spans="43:43" x14ac:dyDescent="0.25">
      <c r="AQ17079" s="6"/>
    </row>
    <row r="17080" spans="43:43" x14ac:dyDescent="0.25">
      <c r="AQ17080" s="6"/>
    </row>
    <row r="17081" spans="43:43" x14ac:dyDescent="0.25">
      <c r="AQ17081" s="6"/>
    </row>
    <row r="17082" spans="43:43" x14ac:dyDescent="0.25">
      <c r="AQ17082" s="6"/>
    </row>
    <row r="17083" spans="43:43" x14ac:dyDescent="0.25">
      <c r="AQ17083" s="6"/>
    </row>
    <row r="17084" spans="43:43" x14ac:dyDescent="0.25">
      <c r="AQ17084" s="6"/>
    </row>
    <row r="17085" spans="43:43" x14ac:dyDescent="0.25">
      <c r="AQ17085" s="6"/>
    </row>
    <row r="17086" spans="43:43" x14ac:dyDescent="0.25">
      <c r="AQ17086" s="6"/>
    </row>
    <row r="17087" spans="43:43" x14ac:dyDescent="0.25">
      <c r="AQ17087" s="6"/>
    </row>
    <row r="17088" spans="43:43" x14ac:dyDescent="0.25">
      <c r="AQ17088" s="6"/>
    </row>
    <row r="17089" spans="43:43" x14ac:dyDescent="0.25">
      <c r="AQ17089" s="6"/>
    </row>
    <row r="17090" spans="43:43" x14ac:dyDescent="0.25">
      <c r="AQ17090" s="6"/>
    </row>
    <row r="17091" spans="43:43" x14ac:dyDescent="0.25">
      <c r="AQ17091" s="6"/>
    </row>
    <row r="17092" spans="43:43" x14ac:dyDescent="0.25">
      <c r="AQ17092" s="6"/>
    </row>
    <row r="17093" spans="43:43" x14ac:dyDescent="0.25">
      <c r="AQ17093" s="6"/>
    </row>
    <row r="17094" spans="43:43" x14ac:dyDescent="0.25">
      <c r="AQ17094" s="6"/>
    </row>
    <row r="17095" spans="43:43" x14ac:dyDescent="0.25">
      <c r="AQ17095" s="6"/>
    </row>
    <row r="17096" spans="43:43" x14ac:dyDescent="0.25">
      <c r="AQ17096" s="6"/>
    </row>
    <row r="17097" spans="43:43" x14ac:dyDescent="0.25">
      <c r="AQ17097" s="6"/>
    </row>
    <row r="17098" spans="43:43" x14ac:dyDescent="0.25">
      <c r="AQ17098" s="6"/>
    </row>
    <row r="17099" spans="43:43" x14ac:dyDescent="0.25">
      <c r="AQ17099" s="6"/>
    </row>
    <row r="17100" spans="43:43" x14ac:dyDescent="0.25">
      <c r="AQ17100" s="6"/>
    </row>
    <row r="17101" spans="43:43" x14ac:dyDescent="0.25">
      <c r="AQ17101" s="6"/>
    </row>
    <row r="17102" spans="43:43" x14ac:dyDescent="0.25">
      <c r="AQ17102" s="6"/>
    </row>
    <row r="17103" spans="43:43" x14ac:dyDescent="0.25">
      <c r="AQ17103" s="6"/>
    </row>
    <row r="17104" spans="43:43" x14ac:dyDescent="0.25">
      <c r="AQ17104" s="6"/>
    </row>
    <row r="17105" spans="43:43" x14ac:dyDescent="0.25">
      <c r="AQ17105" s="6"/>
    </row>
    <row r="17106" spans="43:43" x14ac:dyDescent="0.25">
      <c r="AQ17106" s="6"/>
    </row>
    <row r="17107" spans="43:43" x14ac:dyDescent="0.25">
      <c r="AQ17107" s="6"/>
    </row>
    <row r="17108" spans="43:43" x14ac:dyDescent="0.25">
      <c r="AQ17108" s="6"/>
    </row>
    <row r="17109" spans="43:43" x14ac:dyDescent="0.25">
      <c r="AQ17109" s="6"/>
    </row>
    <row r="17110" spans="43:43" x14ac:dyDescent="0.25">
      <c r="AQ17110" s="6"/>
    </row>
    <row r="17111" spans="43:43" x14ac:dyDescent="0.25">
      <c r="AQ17111" s="6"/>
    </row>
    <row r="17112" spans="43:43" x14ac:dyDescent="0.25">
      <c r="AQ17112" s="6"/>
    </row>
    <row r="17113" spans="43:43" x14ac:dyDescent="0.25">
      <c r="AQ17113" s="6"/>
    </row>
    <row r="17114" spans="43:43" x14ac:dyDescent="0.25">
      <c r="AQ17114" s="6"/>
    </row>
    <row r="17115" spans="43:43" x14ac:dyDescent="0.25">
      <c r="AQ17115" s="6"/>
    </row>
    <row r="17116" spans="43:43" x14ac:dyDescent="0.25">
      <c r="AQ17116" s="6"/>
    </row>
    <row r="17117" spans="43:43" x14ac:dyDescent="0.25">
      <c r="AQ17117" s="6"/>
    </row>
    <row r="17118" spans="43:43" x14ac:dyDescent="0.25">
      <c r="AQ17118" s="6"/>
    </row>
    <row r="17119" spans="43:43" x14ac:dyDescent="0.25">
      <c r="AQ17119" s="6"/>
    </row>
    <row r="17120" spans="43:43" x14ac:dyDescent="0.25">
      <c r="AQ17120" s="6"/>
    </row>
    <row r="17121" spans="43:43" x14ac:dyDescent="0.25">
      <c r="AQ17121" s="6"/>
    </row>
    <row r="17122" spans="43:43" x14ac:dyDescent="0.25">
      <c r="AQ17122" s="6"/>
    </row>
    <row r="17123" spans="43:43" x14ac:dyDescent="0.25">
      <c r="AQ17123" s="6"/>
    </row>
    <row r="17124" spans="43:43" x14ac:dyDescent="0.25">
      <c r="AQ17124" s="6"/>
    </row>
    <row r="17125" spans="43:43" x14ac:dyDescent="0.25">
      <c r="AQ17125" s="6"/>
    </row>
    <row r="17126" spans="43:43" x14ac:dyDescent="0.25">
      <c r="AQ17126" s="6"/>
    </row>
    <row r="17127" spans="43:43" x14ac:dyDescent="0.25">
      <c r="AQ17127" s="6"/>
    </row>
    <row r="17128" spans="43:43" x14ac:dyDescent="0.25">
      <c r="AQ17128" s="6"/>
    </row>
    <row r="17129" spans="43:43" x14ac:dyDescent="0.25">
      <c r="AQ17129" s="6"/>
    </row>
    <row r="17130" spans="43:43" x14ac:dyDescent="0.25">
      <c r="AQ17130" s="6"/>
    </row>
    <row r="17131" spans="43:43" x14ac:dyDescent="0.25">
      <c r="AQ17131" s="6"/>
    </row>
    <row r="17132" spans="43:43" x14ac:dyDescent="0.25">
      <c r="AQ17132" s="6"/>
    </row>
    <row r="17133" spans="43:43" x14ac:dyDescent="0.25">
      <c r="AQ17133" s="6"/>
    </row>
    <row r="17134" spans="43:43" x14ac:dyDescent="0.25">
      <c r="AQ17134" s="6"/>
    </row>
    <row r="17135" spans="43:43" x14ac:dyDescent="0.25">
      <c r="AQ17135" s="6"/>
    </row>
    <row r="17136" spans="43:43" x14ac:dyDescent="0.25">
      <c r="AQ17136" s="6"/>
    </row>
    <row r="17137" spans="43:43" x14ac:dyDescent="0.25">
      <c r="AQ17137" s="6"/>
    </row>
    <row r="17138" spans="43:43" x14ac:dyDescent="0.25">
      <c r="AQ17138" s="6"/>
    </row>
    <row r="17139" spans="43:43" x14ac:dyDescent="0.25">
      <c r="AQ17139" s="6"/>
    </row>
    <row r="17140" spans="43:43" x14ac:dyDescent="0.25">
      <c r="AQ17140" s="6"/>
    </row>
    <row r="17141" spans="43:43" x14ac:dyDescent="0.25">
      <c r="AQ17141" s="6"/>
    </row>
    <row r="17142" spans="43:43" x14ac:dyDescent="0.25">
      <c r="AQ17142" s="6"/>
    </row>
    <row r="17143" spans="43:43" x14ac:dyDescent="0.25">
      <c r="AQ17143" s="6"/>
    </row>
    <row r="17144" spans="43:43" x14ac:dyDescent="0.25">
      <c r="AQ17144" s="6"/>
    </row>
    <row r="17145" spans="43:43" x14ac:dyDescent="0.25">
      <c r="AQ17145" s="6"/>
    </row>
    <row r="17146" spans="43:43" x14ac:dyDescent="0.25">
      <c r="AQ17146" s="6"/>
    </row>
    <row r="17147" spans="43:43" x14ac:dyDescent="0.25">
      <c r="AQ17147" s="6"/>
    </row>
    <row r="17148" spans="43:43" x14ac:dyDescent="0.25">
      <c r="AQ17148" s="6"/>
    </row>
    <row r="17149" spans="43:43" x14ac:dyDescent="0.25">
      <c r="AQ17149" s="6"/>
    </row>
    <row r="17150" spans="43:43" x14ac:dyDescent="0.25">
      <c r="AQ17150" s="6"/>
    </row>
    <row r="17151" spans="43:43" x14ac:dyDescent="0.25">
      <c r="AQ17151" s="6"/>
    </row>
    <row r="17152" spans="43:43" x14ac:dyDescent="0.25">
      <c r="AQ17152" s="6"/>
    </row>
    <row r="17153" spans="43:43" x14ac:dyDescent="0.25">
      <c r="AQ17153" s="6"/>
    </row>
    <row r="17154" spans="43:43" x14ac:dyDescent="0.25">
      <c r="AQ17154" s="6"/>
    </row>
    <row r="17155" spans="43:43" x14ac:dyDescent="0.25">
      <c r="AQ17155" s="6"/>
    </row>
    <row r="17156" spans="43:43" x14ac:dyDescent="0.25">
      <c r="AQ17156" s="6"/>
    </row>
    <row r="17157" spans="43:43" x14ac:dyDescent="0.25">
      <c r="AQ17157" s="6"/>
    </row>
    <row r="17158" spans="43:43" x14ac:dyDescent="0.25">
      <c r="AQ17158" s="6"/>
    </row>
    <row r="17159" spans="43:43" x14ac:dyDescent="0.25">
      <c r="AQ17159" s="6"/>
    </row>
    <row r="17160" spans="43:43" x14ac:dyDescent="0.25">
      <c r="AQ17160" s="6"/>
    </row>
    <row r="17161" spans="43:43" x14ac:dyDescent="0.25">
      <c r="AQ17161" s="6"/>
    </row>
    <row r="17162" spans="43:43" x14ac:dyDescent="0.25">
      <c r="AQ17162" s="6"/>
    </row>
    <row r="17163" spans="43:43" x14ac:dyDescent="0.25">
      <c r="AQ17163" s="6"/>
    </row>
    <row r="17164" spans="43:43" x14ac:dyDescent="0.25">
      <c r="AQ17164" s="6"/>
    </row>
    <row r="17165" spans="43:43" x14ac:dyDescent="0.25">
      <c r="AQ17165" s="6"/>
    </row>
    <row r="17166" spans="43:43" x14ac:dyDescent="0.25">
      <c r="AQ17166" s="6"/>
    </row>
    <row r="17167" spans="43:43" x14ac:dyDescent="0.25">
      <c r="AQ17167" s="6"/>
    </row>
    <row r="17168" spans="43:43" x14ac:dyDescent="0.25">
      <c r="AQ17168" s="6"/>
    </row>
    <row r="17169" spans="43:43" x14ac:dyDescent="0.25">
      <c r="AQ17169" s="6"/>
    </row>
    <row r="17170" spans="43:43" x14ac:dyDescent="0.25">
      <c r="AQ17170" s="6"/>
    </row>
    <row r="17171" spans="43:43" x14ac:dyDescent="0.25">
      <c r="AQ17171" s="6"/>
    </row>
    <row r="17172" spans="43:43" x14ac:dyDescent="0.25">
      <c r="AQ17172" s="6"/>
    </row>
    <row r="17173" spans="43:43" x14ac:dyDescent="0.25">
      <c r="AQ17173" s="6"/>
    </row>
    <row r="17174" spans="43:43" x14ac:dyDescent="0.25">
      <c r="AQ17174" s="6"/>
    </row>
    <row r="17175" spans="43:43" x14ac:dyDescent="0.25">
      <c r="AQ17175" s="6"/>
    </row>
    <row r="17176" spans="43:43" x14ac:dyDescent="0.25">
      <c r="AQ17176" s="6"/>
    </row>
    <row r="17177" spans="43:43" x14ac:dyDescent="0.25">
      <c r="AQ17177" s="6"/>
    </row>
    <row r="17178" spans="43:43" x14ac:dyDescent="0.25">
      <c r="AQ17178" s="6"/>
    </row>
    <row r="17179" spans="43:43" x14ac:dyDescent="0.25">
      <c r="AQ17179" s="6"/>
    </row>
    <row r="17180" spans="43:43" x14ac:dyDescent="0.25">
      <c r="AQ17180" s="6"/>
    </row>
    <row r="17181" spans="43:43" x14ac:dyDescent="0.25">
      <c r="AQ17181" s="6"/>
    </row>
    <row r="17182" spans="43:43" x14ac:dyDescent="0.25">
      <c r="AQ17182" s="6"/>
    </row>
    <row r="17183" spans="43:43" x14ac:dyDescent="0.25">
      <c r="AQ17183" s="6"/>
    </row>
    <row r="17184" spans="43:43" x14ac:dyDescent="0.25">
      <c r="AQ17184" s="6"/>
    </row>
    <row r="17185" spans="43:43" x14ac:dyDescent="0.25">
      <c r="AQ17185" s="6"/>
    </row>
    <row r="17186" spans="43:43" x14ac:dyDescent="0.25">
      <c r="AQ17186" s="6"/>
    </row>
    <row r="17187" spans="43:43" x14ac:dyDescent="0.25">
      <c r="AQ17187" s="6"/>
    </row>
    <row r="17188" spans="43:43" x14ac:dyDescent="0.25">
      <c r="AQ17188" s="6"/>
    </row>
    <row r="17189" spans="43:43" x14ac:dyDescent="0.25">
      <c r="AQ17189" s="6"/>
    </row>
    <row r="17190" spans="43:43" x14ac:dyDescent="0.25">
      <c r="AQ17190" s="6"/>
    </row>
    <row r="17191" spans="43:43" x14ac:dyDescent="0.25">
      <c r="AQ17191" s="6"/>
    </row>
    <row r="17192" spans="43:43" x14ac:dyDescent="0.25">
      <c r="AQ17192" s="6"/>
    </row>
    <row r="17193" spans="43:43" x14ac:dyDescent="0.25">
      <c r="AQ17193" s="6"/>
    </row>
    <row r="17194" spans="43:43" x14ac:dyDescent="0.25">
      <c r="AQ17194" s="6"/>
    </row>
    <row r="17195" spans="43:43" x14ac:dyDescent="0.25">
      <c r="AQ17195" s="6"/>
    </row>
    <row r="17196" spans="43:43" x14ac:dyDescent="0.25">
      <c r="AQ17196" s="6"/>
    </row>
    <row r="17197" spans="43:43" x14ac:dyDescent="0.25">
      <c r="AQ17197" s="6"/>
    </row>
    <row r="17198" spans="43:43" x14ac:dyDescent="0.25">
      <c r="AQ17198" s="6"/>
    </row>
    <row r="17199" spans="43:43" x14ac:dyDescent="0.25">
      <c r="AQ17199" s="6"/>
    </row>
    <row r="17200" spans="43:43" x14ac:dyDescent="0.25">
      <c r="AQ17200" s="6"/>
    </row>
    <row r="17201" spans="43:43" x14ac:dyDescent="0.25">
      <c r="AQ17201" s="6"/>
    </row>
    <row r="17202" spans="43:43" x14ac:dyDescent="0.25">
      <c r="AQ17202" s="6"/>
    </row>
    <row r="17203" spans="43:43" x14ac:dyDescent="0.25">
      <c r="AQ17203" s="6"/>
    </row>
    <row r="17204" spans="43:43" x14ac:dyDescent="0.25">
      <c r="AQ17204" s="6"/>
    </row>
    <row r="17205" spans="43:43" x14ac:dyDescent="0.25">
      <c r="AQ17205" s="6"/>
    </row>
    <row r="17206" spans="43:43" x14ac:dyDescent="0.25">
      <c r="AQ17206" s="6"/>
    </row>
    <row r="17207" spans="43:43" x14ac:dyDescent="0.25">
      <c r="AQ17207" s="6"/>
    </row>
    <row r="17208" spans="43:43" x14ac:dyDescent="0.25">
      <c r="AQ17208" s="6"/>
    </row>
    <row r="17209" spans="43:43" x14ac:dyDescent="0.25">
      <c r="AQ17209" s="6"/>
    </row>
    <row r="17210" spans="43:43" x14ac:dyDescent="0.25">
      <c r="AQ17210" s="6"/>
    </row>
    <row r="17211" spans="43:43" x14ac:dyDescent="0.25">
      <c r="AQ17211" s="6"/>
    </row>
    <row r="17212" spans="43:43" x14ac:dyDescent="0.25">
      <c r="AQ17212" s="6"/>
    </row>
    <row r="17213" spans="43:43" x14ac:dyDescent="0.25">
      <c r="AQ17213" s="6"/>
    </row>
    <row r="17214" spans="43:43" x14ac:dyDescent="0.25">
      <c r="AQ17214" s="6"/>
    </row>
    <row r="17215" spans="43:43" x14ac:dyDescent="0.25">
      <c r="AQ17215" s="6"/>
    </row>
    <row r="17216" spans="43:43" x14ac:dyDescent="0.25">
      <c r="AQ17216" s="6"/>
    </row>
    <row r="17217" spans="43:43" x14ac:dyDescent="0.25">
      <c r="AQ17217" s="6"/>
    </row>
    <row r="17218" spans="43:43" x14ac:dyDescent="0.25">
      <c r="AQ17218" s="6"/>
    </row>
    <row r="17219" spans="43:43" x14ac:dyDescent="0.25">
      <c r="AQ17219" s="6"/>
    </row>
    <row r="17220" spans="43:43" x14ac:dyDescent="0.25">
      <c r="AQ17220" s="6"/>
    </row>
    <row r="17221" spans="43:43" x14ac:dyDescent="0.25">
      <c r="AQ17221" s="6"/>
    </row>
    <row r="17222" spans="43:43" x14ac:dyDescent="0.25">
      <c r="AQ17222" s="6"/>
    </row>
    <row r="17223" spans="43:43" x14ac:dyDescent="0.25">
      <c r="AQ17223" s="6"/>
    </row>
    <row r="17224" spans="43:43" x14ac:dyDescent="0.25">
      <c r="AQ17224" s="6"/>
    </row>
    <row r="17225" spans="43:43" x14ac:dyDescent="0.25">
      <c r="AQ17225" s="6"/>
    </row>
    <row r="17226" spans="43:43" x14ac:dyDescent="0.25">
      <c r="AQ17226" s="6"/>
    </row>
    <row r="17227" spans="43:43" x14ac:dyDescent="0.25">
      <c r="AQ17227" s="6"/>
    </row>
    <row r="17228" spans="43:43" x14ac:dyDescent="0.25">
      <c r="AQ17228" s="6"/>
    </row>
    <row r="17229" spans="43:43" x14ac:dyDescent="0.25">
      <c r="AQ17229" s="6"/>
    </row>
    <row r="17230" spans="43:43" x14ac:dyDescent="0.25">
      <c r="AQ17230" s="6"/>
    </row>
    <row r="17231" spans="43:43" x14ac:dyDescent="0.25">
      <c r="AQ17231" s="6"/>
    </row>
    <row r="17232" spans="43:43" x14ac:dyDescent="0.25">
      <c r="AQ17232" s="6"/>
    </row>
    <row r="17233" spans="43:43" x14ac:dyDescent="0.25">
      <c r="AQ17233" s="6"/>
    </row>
    <row r="17234" spans="43:43" x14ac:dyDescent="0.25">
      <c r="AQ17234" s="6"/>
    </row>
    <row r="17235" spans="43:43" x14ac:dyDescent="0.25">
      <c r="AQ17235" s="6"/>
    </row>
    <row r="17236" spans="43:43" x14ac:dyDescent="0.25">
      <c r="AQ17236" s="6"/>
    </row>
    <row r="17237" spans="43:43" x14ac:dyDescent="0.25">
      <c r="AQ17237" s="6"/>
    </row>
    <row r="17238" spans="43:43" x14ac:dyDescent="0.25">
      <c r="AQ17238" s="6"/>
    </row>
    <row r="17239" spans="43:43" x14ac:dyDescent="0.25">
      <c r="AQ17239" s="6"/>
    </row>
    <row r="17240" spans="43:43" x14ac:dyDescent="0.25">
      <c r="AQ17240" s="6"/>
    </row>
    <row r="17241" spans="43:43" x14ac:dyDescent="0.25">
      <c r="AQ17241" s="6"/>
    </row>
    <row r="17242" spans="43:43" x14ac:dyDescent="0.25">
      <c r="AQ17242" s="6"/>
    </row>
    <row r="17243" spans="43:43" x14ac:dyDescent="0.25">
      <c r="AQ17243" s="6"/>
    </row>
    <row r="17244" spans="43:43" x14ac:dyDescent="0.25">
      <c r="AQ17244" s="6"/>
    </row>
    <row r="17245" spans="43:43" x14ac:dyDescent="0.25">
      <c r="AQ17245" s="6"/>
    </row>
    <row r="17246" spans="43:43" x14ac:dyDescent="0.25">
      <c r="AQ17246" s="6"/>
    </row>
    <row r="17247" spans="43:43" x14ac:dyDescent="0.25">
      <c r="AQ17247" s="6"/>
    </row>
    <row r="17248" spans="43:43" x14ac:dyDescent="0.25">
      <c r="AQ17248" s="6"/>
    </row>
    <row r="17249" spans="43:43" x14ac:dyDescent="0.25">
      <c r="AQ17249" s="6"/>
    </row>
    <row r="17250" spans="43:43" x14ac:dyDescent="0.25">
      <c r="AQ17250" s="6"/>
    </row>
    <row r="17251" spans="43:43" x14ac:dyDescent="0.25">
      <c r="AQ17251" s="6"/>
    </row>
    <row r="17252" spans="43:43" x14ac:dyDescent="0.25">
      <c r="AQ17252" s="6"/>
    </row>
    <row r="17253" spans="43:43" x14ac:dyDescent="0.25">
      <c r="AQ17253" s="6"/>
    </row>
    <row r="17254" spans="43:43" x14ac:dyDescent="0.25">
      <c r="AQ17254" s="6"/>
    </row>
    <row r="17255" spans="43:43" x14ac:dyDescent="0.25">
      <c r="AQ17255" s="6"/>
    </row>
    <row r="17256" spans="43:43" x14ac:dyDescent="0.25">
      <c r="AQ17256" s="6"/>
    </row>
    <row r="17257" spans="43:43" x14ac:dyDescent="0.25">
      <c r="AQ17257" s="6"/>
    </row>
    <row r="17258" spans="43:43" x14ac:dyDescent="0.25">
      <c r="AQ17258" s="6"/>
    </row>
    <row r="17259" spans="43:43" x14ac:dyDescent="0.25">
      <c r="AQ17259" s="6"/>
    </row>
    <row r="17260" spans="43:43" x14ac:dyDescent="0.25">
      <c r="AQ17260" s="6"/>
    </row>
    <row r="17261" spans="43:43" x14ac:dyDescent="0.25">
      <c r="AQ17261" s="6"/>
    </row>
    <row r="17262" spans="43:43" x14ac:dyDescent="0.25">
      <c r="AQ17262" s="6"/>
    </row>
    <row r="17263" spans="43:43" x14ac:dyDescent="0.25">
      <c r="AQ17263" s="6"/>
    </row>
    <row r="17264" spans="43:43" x14ac:dyDescent="0.25">
      <c r="AQ17264" s="6"/>
    </row>
    <row r="17265" spans="43:43" x14ac:dyDescent="0.25">
      <c r="AQ17265" s="6"/>
    </row>
    <row r="17266" spans="43:43" x14ac:dyDescent="0.25">
      <c r="AQ17266" s="6"/>
    </row>
    <row r="17267" spans="43:43" x14ac:dyDescent="0.25">
      <c r="AQ17267" s="6"/>
    </row>
    <row r="17268" spans="43:43" x14ac:dyDescent="0.25">
      <c r="AQ17268" s="6"/>
    </row>
    <row r="17269" spans="43:43" x14ac:dyDescent="0.25">
      <c r="AQ17269" s="6"/>
    </row>
    <row r="17270" spans="43:43" x14ac:dyDescent="0.25">
      <c r="AQ17270" s="6"/>
    </row>
    <row r="17271" spans="43:43" x14ac:dyDescent="0.25">
      <c r="AQ17271" s="6"/>
    </row>
    <row r="17272" spans="43:43" x14ac:dyDescent="0.25">
      <c r="AQ17272" s="6"/>
    </row>
    <row r="17273" spans="43:43" x14ac:dyDescent="0.25">
      <c r="AQ17273" s="6"/>
    </row>
    <row r="17274" spans="43:43" x14ac:dyDescent="0.25">
      <c r="AQ17274" s="6"/>
    </row>
    <row r="17275" spans="43:43" x14ac:dyDescent="0.25">
      <c r="AQ17275" s="6"/>
    </row>
    <row r="17276" spans="43:43" x14ac:dyDescent="0.25">
      <c r="AQ17276" s="6"/>
    </row>
    <row r="17277" spans="43:43" x14ac:dyDescent="0.25">
      <c r="AQ17277" s="6"/>
    </row>
    <row r="17278" spans="43:43" x14ac:dyDescent="0.25">
      <c r="AQ17278" s="6"/>
    </row>
    <row r="17279" spans="43:43" x14ac:dyDescent="0.25">
      <c r="AQ17279" s="6"/>
    </row>
    <row r="17280" spans="43:43" x14ac:dyDescent="0.25">
      <c r="AQ17280" s="6"/>
    </row>
    <row r="17281" spans="43:43" x14ac:dyDescent="0.25">
      <c r="AQ17281" s="6"/>
    </row>
    <row r="17282" spans="43:43" x14ac:dyDescent="0.25">
      <c r="AQ17282" s="6"/>
    </row>
    <row r="17283" spans="43:43" x14ac:dyDescent="0.25">
      <c r="AQ17283" s="6"/>
    </row>
    <row r="17284" spans="43:43" x14ac:dyDescent="0.25">
      <c r="AQ17284" s="6"/>
    </row>
    <row r="17285" spans="43:43" x14ac:dyDescent="0.25">
      <c r="AQ17285" s="6"/>
    </row>
    <row r="17286" spans="43:43" x14ac:dyDescent="0.25">
      <c r="AQ17286" s="6"/>
    </row>
    <row r="17287" spans="43:43" x14ac:dyDescent="0.25">
      <c r="AQ17287" s="6"/>
    </row>
    <row r="17288" spans="43:43" x14ac:dyDescent="0.25">
      <c r="AQ17288" s="6"/>
    </row>
    <row r="17289" spans="43:43" x14ac:dyDescent="0.25">
      <c r="AQ17289" s="6"/>
    </row>
    <row r="17290" spans="43:43" x14ac:dyDescent="0.25">
      <c r="AQ17290" s="6"/>
    </row>
    <row r="17291" spans="43:43" x14ac:dyDescent="0.25">
      <c r="AQ17291" s="6"/>
    </row>
    <row r="17292" spans="43:43" x14ac:dyDescent="0.25">
      <c r="AQ17292" s="6"/>
    </row>
    <row r="17293" spans="43:43" x14ac:dyDescent="0.25">
      <c r="AQ17293" s="6"/>
    </row>
    <row r="17294" spans="43:43" x14ac:dyDescent="0.25">
      <c r="AQ17294" s="6"/>
    </row>
    <row r="17295" spans="43:43" x14ac:dyDescent="0.25">
      <c r="AQ17295" s="6"/>
    </row>
    <row r="17296" spans="43:43" x14ac:dyDescent="0.25">
      <c r="AQ17296" s="6"/>
    </row>
    <row r="17297" spans="43:43" x14ac:dyDescent="0.25">
      <c r="AQ17297" s="6"/>
    </row>
    <row r="17298" spans="43:43" x14ac:dyDescent="0.25">
      <c r="AQ17298" s="6"/>
    </row>
    <row r="17299" spans="43:43" x14ac:dyDescent="0.25">
      <c r="AQ17299" s="6"/>
    </row>
    <row r="17300" spans="43:43" x14ac:dyDescent="0.25">
      <c r="AQ17300" s="6"/>
    </row>
    <row r="17301" spans="43:43" x14ac:dyDescent="0.25">
      <c r="AQ17301" s="6"/>
    </row>
    <row r="17302" spans="43:43" x14ac:dyDescent="0.25">
      <c r="AQ17302" s="6"/>
    </row>
    <row r="17303" spans="43:43" x14ac:dyDescent="0.25">
      <c r="AQ17303" s="6"/>
    </row>
    <row r="17304" spans="43:43" x14ac:dyDescent="0.25">
      <c r="AQ17304" s="6"/>
    </row>
    <row r="17305" spans="43:43" x14ac:dyDescent="0.25">
      <c r="AQ17305" s="6"/>
    </row>
    <row r="17306" spans="43:43" x14ac:dyDescent="0.25">
      <c r="AQ17306" s="6"/>
    </row>
    <row r="17307" spans="43:43" x14ac:dyDescent="0.25">
      <c r="AQ17307" s="6"/>
    </row>
    <row r="17308" spans="43:43" x14ac:dyDescent="0.25">
      <c r="AQ17308" s="6"/>
    </row>
    <row r="17309" spans="43:43" x14ac:dyDescent="0.25">
      <c r="AQ17309" s="6"/>
    </row>
    <row r="17310" spans="43:43" x14ac:dyDescent="0.25">
      <c r="AQ17310" s="6"/>
    </row>
    <row r="17311" spans="43:43" x14ac:dyDescent="0.25">
      <c r="AQ17311" s="6"/>
    </row>
    <row r="17312" spans="43:43" x14ac:dyDescent="0.25">
      <c r="AQ17312" s="6"/>
    </row>
    <row r="17313" spans="43:43" x14ac:dyDescent="0.25">
      <c r="AQ17313" s="6"/>
    </row>
    <row r="17314" spans="43:43" x14ac:dyDescent="0.25">
      <c r="AQ17314" s="6"/>
    </row>
    <row r="17315" spans="43:43" x14ac:dyDescent="0.25">
      <c r="AQ17315" s="6"/>
    </row>
    <row r="17316" spans="43:43" x14ac:dyDescent="0.25">
      <c r="AQ17316" s="6"/>
    </row>
    <row r="17317" spans="43:43" x14ac:dyDescent="0.25">
      <c r="AQ17317" s="6"/>
    </row>
    <row r="17318" spans="43:43" x14ac:dyDescent="0.25">
      <c r="AQ17318" s="6"/>
    </row>
    <row r="17319" spans="43:43" x14ac:dyDescent="0.25">
      <c r="AQ17319" s="6"/>
    </row>
    <row r="17320" spans="43:43" x14ac:dyDescent="0.25">
      <c r="AQ17320" s="6"/>
    </row>
    <row r="17321" spans="43:43" x14ac:dyDescent="0.25">
      <c r="AQ17321" s="6"/>
    </row>
    <row r="17322" spans="43:43" x14ac:dyDescent="0.25">
      <c r="AQ17322" s="6"/>
    </row>
    <row r="17323" spans="43:43" x14ac:dyDescent="0.25">
      <c r="AQ17323" s="6"/>
    </row>
    <row r="17324" spans="43:43" x14ac:dyDescent="0.25">
      <c r="AQ17324" s="6"/>
    </row>
    <row r="17325" spans="43:43" x14ac:dyDescent="0.25">
      <c r="AQ17325" s="6"/>
    </row>
    <row r="17326" spans="43:43" x14ac:dyDescent="0.25">
      <c r="AQ17326" s="6"/>
    </row>
    <row r="17327" spans="43:43" x14ac:dyDescent="0.25">
      <c r="AQ17327" s="6"/>
    </row>
    <row r="17328" spans="43:43" x14ac:dyDescent="0.25">
      <c r="AQ17328" s="6"/>
    </row>
    <row r="17329" spans="43:43" x14ac:dyDescent="0.25">
      <c r="AQ17329" s="6"/>
    </row>
    <row r="17330" spans="43:43" x14ac:dyDescent="0.25">
      <c r="AQ17330" s="6"/>
    </row>
    <row r="17331" spans="43:43" x14ac:dyDescent="0.25">
      <c r="AQ17331" s="6"/>
    </row>
    <row r="17332" spans="43:43" x14ac:dyDescent="0.25">
      <c r="AQ17332" s="6"/>
    </row>
    <row r="17333" spans="43:43" x14ac:dyDescent="0.25">
      <c r="AQ17333" s="6"/>
    </row>
    <row r="17334" spans="43:43" x14ac:dyDescent="0.25">
      <c r="AQ17334" s="6"/>
    </row>
    <row r="17335" spans="43:43" x14ac:dyDescent="0.25">
      <c r="AQ17335" s="6"/>
    </row>
    <row r="17336" spans="43:43" x14ac:dyDescent="0.25">
      <c r="AQ17336" s="6"/>
    </row>
    <row r="17337" spans="43:43" x14ac:dyDescent="0.25">
      <c r="AQ17337" s="6"/>
    </row>
    <row r="17338" spans="43:43" x14ac:dyDescent="0.25">
      <c r="AQ17338" s="6"/>
    </row>
    <row r="17339" spans="43:43" x14ac:dyDescent="0.25">
      <c r="AQ17339" s="6"/>
    </row>
    <row r="17340" spans="43:43" x14ac:dyDescent="0.25">
      <c r="AQ17340" s="6"/>
    </row>
    <row r="17341" spans="43:43" x14ac:dyDescent="0.25">
      <c r="AQ17341" s="6"/>
    </row>
    <row r="17342" spans="43:43" x14ac:dyDescent="0.25">
      <c r="AQ17342" s="6"/>
    </row>
    <row r="17343" spans="43:43" x14ac:dyDescent="0.25">
      <c r="AQ17343" s="6"/>
    </row>
    <row r="17344" spans="43:43" x14ac:dyDescent="0.25">
      <c r="AQ17344" s="6"/>
    </row>
    <row r="17345" spans="43:43" x14ac:dyDescent="0.25">
      <c r="AQ17345" s="6"/>
    </row>
    <row r="17346" spans="43:43" x14ac:dyDescent="0.25">
      <c r="AQ17346" s="6"/>
    </row>
    <row r="17347" spans="43:43" x14ac:dyDescent="0.25">
      <c r="AQ17347" s="6"/>
    </row>
    <row r="17348" spans="43:43" x14ac:dyDescent="0.25">
      <c r="AQ17348" s="6"/>
    </row>
    <row r="17349" spans="43:43" x14ac:dyDescent="0.25">
      <c r="AQ17349" s="6"/>
    </row>
    <row r="17350" spans="43:43" x14ac:dyDescent="0.25">
      <c r="AQ17350" s="6"/>
    </row>
    <row r="17351" spans="43:43" x14ac:dyDescent="0.25">
      <c r="AQ17351" s="6"/>
    </row>
    <row r="17352" spans="43:43" x14ac:dyDescent="0.25">
      <c r="AQ17352" s="6"/>
    </row>
    <row r="17353" spans="43:43" x14ac:dyDescent="0.25">
      <c r="AQ17353" s="6"/>
    </row>
    <row r="17354" spans="43:43" x14ac:dyDescent="0.25">
      <c r="AQ17354" s="6"/>
    </row>
    <row r="17355" spans="43:43" x14ac:dyDescent="0.25">
      <c r="AQ17355" s="6"/>
    </row>
    <row r="17356" spans="43:43" x14ac:dyDescent="0.25">
      <c r="AQ17356" s="6"/>
    </row>
    <row r="17357" spans="43:43" x14ac:dyDescent="0.25">
      <c r="AQ17357" s="6"/>
    </row>
    <row r="17358" spans="43:43" x14ac:dyDescent="0.25">
      <c r="AQ17358" s="6"/>
    </row>
    <row r="17359" spans="43:43" x14ac:dyDescent="0.25">
      <c r="AQ17359" s="6"/>
    </row>
    <row r="17360" spans="43:43" x14ac:dyDescent="0.25">
      <c r="AQ17360" s="6"/>
    </row>
    <row r="17361" spans="43:43" x14ac:dyDescent="0.25">
      <c r="AQ17361" s="6"/>
    </row>
    <row r="17362" spans="43:43" x14ac:dyDescent="0.25">
      <c r="AQ17362" s="6"/>
    </row>
    <row r="17363" spans="43:43" x14ac:dyDescent="0.25">
      <c r="AQ17363" s="6"/>
    </row>
    <row r="17364" spans="43:43" x14ac:dyDescent="0.25">
      <c r="AQ17364" s="6"/>
    </row>
    <row r="17365" spans="43:43" x14ac:dyDescent="0.25">
      <c r="AQ17365" s="6"/>
    </row>
    <row r="17366" spans="43:43" x14ac:dyDescent="0.25">
      <c r="AQ17366" s="6"/>
    </row>
    <row r="17367" spans="43:43" x14ac:dyDescent="0.25">
      <c r="AQ17367" s="6"/>
    </row>
    <row r="17368" spans="43:43" x14ac:dyDescent="0.25">
      <c r="AQ17368" s="6"/>
    </row>
    <row r="17369" spans="43:43" x14ac:dyDescent="0.25">
      <c r="AQ17369" s="6"/>
    </row>
    <row r="17370" spans="43:43" x14ac:dyDescent="0.25">
      <c r="AQ17370" s="6"/>
    </row>
    <row r="17371" spans="43:43" x14ac:dyDescent="0.25">
      <c r="AQ17371" s="6"/>
    </row>
    <row r="17372" spans="43:43" x14ac:dyDescent="0.25">
      <c r="AQ17372" s="6"/>
    </row>
    <row r="17373" spans="43:43" x14ac:dyDescent="0.25">
      <c r="AQ17373" s="6"/>
    </row>
    <row r="17374" spans="43:43" x14ac:dyDescent="0.25">
      <c r="AQ17374" s="6"/>
    </row>
    <row r="17375" spans="43:43" x14ac:dyDescent="0.25">
      <c r="AQ17375" s="6"/>
    </row>
    <row r="17376" spans="43:43" x14ac:dyDescent="0.25">
      <c r="AQ17376" s="6"/>
    </row>
    <row r="17377" spans="43:43" x14ac:dyDescent="0.25">
      <c r="AQ17377" s="6"/>
    </row>
    <row r="17378" spans="43:43" x14ac:dyDescent="0.25">
      <c r="AQ17378" s="6"/>
    </row>
    <row r="17379" spans="43:43" x14ac:dyDescent="0.25">
      <c r="AQ17379" s="6"/>
    </row>
    <row r="17380" spans="43:43" x14ac:dyDescent="0.25">
      <c r="AQ17380" s="6"/>
    </row>
    <row r="17381" spans="43:43" x14ac:dyDescent="0.25">
      <c r="AQ17381" s="6"/>
    </row>
    <row r="17382" spans="43:43" x14ac:dyDescent="0.25">
      <c r="AQ17382" s="6"/>
    </row>
    <row r="17383" spans="43:43" x14ac:dyDescent="0.25">
      <c r="AQ17383" s="6"/>
    </row>
    <row r="17384" spans="43:43" x14ac:dyDescent="0.25">
      <c r="AQ17384" s="6"/>
    </row>
    <row r="17385" spans="43:43" x14ac:dyDescent="0.25">
      <c r="AQ17385" s="6"/>
    </row>
    <row r="17386" spans="43:43" x14ac:dyDescent="0.25">
      <c r="AQ17386" s="6"/>
    </row>
    <row r="17387" spans="43:43" x14ac:dyDescent="0.25">
      <c r="AQ17387" s="6"/>
    </row>
    <row r="17388" spans="43:43" x14ac:dyDescent="0.25">
      <c r="AQ17388" s="6"/>
    </row>
    <row r="17389" spans="43:43" x14ac:dyDescent="0.25">
      <c r="AQ17389" s="6"/>
    </row>
    <row r="17390" spans="43:43" x14ac:dyDescent="0.25">
      <c r="AQ17390" s="6"/>
    </row>
    <row r="17391" spans="43:43" x14ac:dyDescent="0.25">
      <c r="AQ17391" s="6"/>
    </row>
    <row r="17392" spans="43:43" x14ac:dyDescent="0.25">
      <c r="AQ17392" s="6"/>
    </row>
    <row r="17393" spans="43:43" x14ac:dyDescent="0.25">
      <c r="AQ17393" s="6"/>
    </row>
    <row r="17394" spans="43:43" x14ac:dyDescent="0.25">
      <c r="AQ17394" s="6"/>
    </row>
    <row r="17395" spans="43:43" x14ac:dyDescent="0.25">
      <c r="AQ17395" s="6"/>
    </row>
    <row r="17396" spans="43:43" x14ac:dyDescent="0.25">
      <c r="AQ17396" s="6"/>
    </row>
    <row r="17397" spans="43:43" x14ac:dyDescent="0.25">
      <c r="AQ17397" s="6"/>
    </row>
    <row r="17398" spans="43:43" x14ac:dyDescent="0.25">
      <c r="AQ17398" s="6"/>
    </row>
    <row r="17399" spans="43:43" x14ac:dyDescent="0.25">
      <c r="AQ17399" s="6"/>
    </row>
    <row r="17400" spans="43:43" x14ac:dyDescent="0.25">
      <c r="AQ17400" s="6"/>
    </row>
    <row r="17401" spans="43:43" x14ac:dyDescent="0.25">
      <c r="AQ17401" s="6"/>
    </row>
    <row r="17402" spans="43:43" x14ac:dyDescent="0.25">
      <c r="AQ17402" s="6"/>
    </row>
    <row r="17403" spans="43:43" x14ac:dyDescent="0.25">
      <c r="AQ17403" s="6"/>
    </row>
    <row r="17404" spans="43:43" x14ac:dyDescent="0.25">
      <c r="AQ17404" s="6"/>
    </row>
    <row r="17405" spans="43:43" x14ac:dyDescent="0.25">
      <c r="AQ17405" s="6"/>
    </row>
    <row r="17406" spans="43:43" x14ac:dyDescent="0.25">
      <c r="AQ17406" s="6"/>
    </row>
    <row r="17407" spans="43:43" x14ac:dyDescent="0.25">
      <c r="AQ17407" s="6"/>
    </row>
    <row r="17408" spans="43:43" x14ac:dyDescent="0.25">
      <c r="AQ17408" s="6"/>
    </row>
    <row r="17409" spans="43:43" x14ac:dyDescent="0.25">
      <c r="AQ17409" s="6"/>
    </row>
    <row r="17410" spans="43:43" x14ac:dyDescent="0.25">
      <c r="AQ17410" s="6"/>
    </row>
    <row r="17411" spans="43:43" x14ac:dyDescent="0.25">
      <c r="AQ17411" s="6"/>
    </row>
    <row r="17412" spans="43:43" x14ac:dyDescent="0.25">
      <c r="AQ17412" s="6"/>
    </row>
    <row r="17413" spans="43:43" x14ac:dyDescent="0.25">
      <c r="AQ17413" s="6"/>
    </row>
    <row r="17414" spans="43:43" x14ac:dyDescent="0.25">
      <c r="AQ17414" s="6"/>
    </row>
    <row r="17415" spans="43:43" x14ac:dyDescent="0.25">
      <c r="AQ17415" s="6"/>
    </row>
    <row r="17416" spans="43:43" x14ac:dyDescent="0.25">
      <c r="AQ17416" s="6"/>
    </row>
    <row r="17417" spans="43:43" x14ac:dyDescent="0.25">
      <c r="AQ17417" s="6"/>
    </row>
    <row r="17418" spans="43:43" x14ac:dyDescent="0.25">
      <c r="AQ17418" s="6"/>
    </row>
    <row r="17419" spans="43:43" x14ac:dyDescent="0.25">
      <c r="AQ17419" s="6"/>
    </row>
    <row r="17420" spans="43:43" x14ac:dyDescent="0.25">
      <c r="AQ17420" s="6"/>
    </row>
    <row r="17421" spans="43:43" x14ac:dyDescent="0.25">
      <c r="AQ17421" s="6"/>
    </row>
    <row r="17422" spans="43:43" x14ac:dyDescent="0.25">
      <c r="AQ17422" s="6"/>
    </row>
    <row r="17423" spans="43:43" x14ac:dyDescent="0.25">
      <c r="AQ17423" s="6"/>
    </row>
    <row r="17424" spans="43:43" x14ac:dyDescent="0.25">
      <c r="AQ17424" s="6"/>
    </row>
    <row r="17425" spans="43:43" x14ac:dyDescent="0.25">
      <c r="AQ17425" s="6"/>
    </row>
    <row r="17426" spans="43:43" x14ac:dyDescent="0.25">
      <c r="AQ17426" s="6"/>
    </row>
    <row r="17427" spans="43:43" x14ac:dyDescent="0.25">
      <c r="AQ17427" s="6"/>
    </row>
    <row r="17428" spans="43:43" x14ac:dyDescent="0.25">
      <c r="AQ17428" s="6"/>
    </row>
    <row r="17429" spans="43:43" x14ac:dyDescent="0.25">
      <c r="AQ17429" s="6"/>
    </row>
    <row r="17430" spans="43:43" x14ac:dyDescent="0.25">
      <c r="AQ17430" s="6"/>
    </row>
    <row r="17431" spans="43:43" x14ac:dyDescent="0.25">
      <c r="AQ17431" s="6"/>
    </row>
    <row r="17432" spans="43:43" x14ac:dyDescent="0.25">
      <c r="AQ17432" s="6"/>
    </row>
    <row r="17433" spans="43:43" x14ac:dyDescent="0.25">
      <c r="AQ17433" s="6"/>
    </row>
    <row r="17434" spans="43:43" x14ac:dyDescent="0.25">
      <c r="AQ17434" s="6"/>
    </row>
    <row r="17435" spans="43:43" x14ac:dyDescent="0.25">
      <c r="AQ17435" s="6"/>
    </row>
    <row r="17436" spans="43:43" x14ac:dyDescent="0.25">
      <c r="AQ17436" s="6"/>
    </row>
    <row r="17437" spans="43:43" x14ac:dyDescent="0.25">
      <c r="AQ17437" s="6"/>
    </row>
    <row r="17438" spans="43:43" x14ac:dyDescent="0.25">
      <c r="AQ17438" s="6"/>
    </row>
    <row r="17439" spans="43:43" x14ac:dyDescent="0.25">
      <c r="AQ17439" s="6"/>
    </row>
    <row r="17440" spans="43:43" x14ac:dyDescent="0.25">
      <c r="AQ17440" s="6"/>
    </row>
    <row r="17441" spans="43:43" x14ac:dyDescent="0.25">
      <c r="AQ17441" s="6"/>
    </row>
    <row r="17442" spans="43:43" x14ac:dyDescent="0.25">
      <c r="AQ17442" s="6"/>
    </row>
    <row r="17443" spans="43:43" x14ac:dyDescent="0.25">
      <c r="AQ17443" s="6"/>
    </row>
    <row r="17444" spans="43:43" x14ac:dyDescent="0.25">
      <c r="AQ17444" s="6"/>
    </row>
    <row r="17445" spans="43:43" x14ac:dyDescent="0.25">
      <c r="AQ17445" s="6"/>
    </row>
    <row r="17446" spans="43:43" x14ac:dyDescent="0.25">
      <c r="AQ17446" s="6"/>
    </row>
    <row r="17447" spans="43:43" x14ac:dyDescent="0.25">
      <c r="AQ17447" s="6"/>
    </row>
    <row r="17448" spans="43:43" x14ac:dyDescent="0.25">
      <c r="AQ17448" s="6"/>
    </row>
    <row r="17449" spans="43:43" x14ac:dyDescent="0.25">
      <c r="AQ17449" s="6"/>
    </row>
    <row r="17450" spans="43:43" x14ac:dyDescent="0.25">
      <c r="AQ17450" s="6"/>
    </row>
    <row r="17451" spans="43:43" x14ac:dyDescent="0.25">
      <c r="AQ17451" s="6"/>
    </row>
    <row r="17452" spans="43:43" x14ac:dyDescent="0.25">
      <c r="AQ17452" s="6"/>
    </row>
    <row r="17453" spans="43:43" x14ac:dyDescent="0.25">
      <c r="AQ17453" s="6"/>
    </row>
    <row r="17454" spans="43:43" x14ac:dyDescent="0.25">
      <c r="AQ17454" s="6"/>
    </row>
    <row r="17455" spans="43:43" x14ac:dyDescent="0.25">
      <c r="AQ17455" s="6"/>
    </row>
    <row r="17456" spans="43:43" x14ac:dyDescent="0.25">
      <c r="AQ17456" s="6"/>
    </row>
    <row r="17457" spans="43:43" x14ac:dyDescent="0.25">
      <c r="AQ17457" s="6"/>
    </row>
    <row r="17458" spans="43:43" x14ac:dyDescent="0.25">
      <c r="AQ17458" s="6"/>
    </row>
    <row r="17459" spans="43:43" x14ac:dyDescent="0.25">
      <c r="AQ17459" s="6"/>
    </row>
    <row r="17460" spans="43:43" x14ac:dyDescent="0.25">
      <c r="AQ17460" s="6"/>
    </row>
    <row r="17461" spans="43:43" x14ac:dyDescent="0.25">
      <c r="AQ17461" s="6"/>
    </row>
    <row r="17462" spans="43:43" x14ac:dyDescent="0.25">
      <c r="AQ17462" s="6"/>
    </row>
    <row r="17463" spans="43:43" x14ac:dyDescent="0.25">
      <c r="AQ17463" s="6"/>
    </row>
    <row r="17464" spans="43:43" x14ac:dyDescent="0.25">
      <c r="AQ17464" s="6"/>
    </row>
    <row r="17465" spans="43:43" x14ac:dyDescent="0.25">
      <c r="AQ17465" s="6"/>
    </row>
    <row r="17466" spans="43:43" x14ac:dyDescent="0.25">
      <c r="AQ17466" s="6"/>
    </row>
    <row r="17467" spans="43:43" x14ac:dyDescent="0.25">
      <c r="AQ17467" s="6"/>
    </row>
    <row r="17468" spans="43:43" x14ac:dyDescent="0.25">
      <c r="AQ17468" s="6"/>
    </row>
    <row r="17469" spans="43:43" x14ac:dyDescent="0.25">
      <c r="AQ17469" s="6"/>
    </row>
    <row r="17470" spans="43:43" x14ac:dyDescent="0.25">
      <c r="AQ17470" s="6"/>
    </row>
    <row r="17471" spans="43:43" x14ac:dyDescent="0.25">
      <c r="AQ17471" s="6"/>
    </row>
    <row r="17472" spans="43:43" x14ac:dyDescent="0.25">
      <c r="AQ17472" s="6"/>
    </row>
    <row r="17473" spans="43:43" x14ac:dyDescent="0.25">
      <c r="AQ17473" s="6"/>
    </row>
    <row r="17474" spans="43:43" x14ac:dyDescent="0.25">
      <c r="AQ17474" s="6"/>
    </row>
    <row r="17475" spans="43:43" x14ac:dyDescent="0.25">
      <c r="AQ17475" s="6"/>
    </row>
    <row r="17476" spans="43:43" x14ac:dyDescent="0.25">
      <c r="AQ17476" s="6"/>
    </row>
    <row r="17477" spans="43:43" x14ac:dyDescent="0.25">
      <c r="AQ17477" s="6"/>
    </row>
    <row r="17478" spans="43:43" x14ac:dyDescent="0.25">
      <c r="AQ17478" s="6"/>
    </row>
    <row r="17479" spans="43:43" x14ac:dyDescent="0.25">
      <c r="AQ17479" s="6"/>
    </row>
    <row r="17480" spans="43:43" x14ac:dyDescent="0.25">
      <c r="AQ17480" s="6"/>
    </row>
    <row r="17481" spans="43:43" x14ac:dyDescent="0.25">
      <c r="AQ17481" s="6"/>
    </row>
    <row r="17482" spans="43:43" x14ac:dyDescent="0.25">
      <c r="AQ17482" s="6"/>
    </row>
    <row r="17483" spans="43:43" x14ac:dyDescent="0.25">
      <c r="AQ17483" s="6"/>
    </row>
    <row r="17484" spans="43:43" x14ac:dyDescent="0.25">
      <c r="AQ17484" s="6"/>
    </row>
    <row r="17485" spans="43:43" x14ac:dyDescent="0.25">
      <c r="AQ17485" s="6"/>
    </row>
    <row r="17486" spans="43:43" x14ac:dyDescent="0.25">
      <c r="AQ17486" s="6"/>
    </row>
    <row r="17487" spans="43:43" x14ac:dyDescent="0.25">
      <c r="AQ17487" s="6"/>
    </row>
    <row r="17488" spans="43:43" x14ac:dyDescent="0.25">
      <c r="AQ17488" s="6"/>
    </row>
    <row r="17489" spans="43:43" x14ac:dyDescent="0.25">
      <c r="AQ17489" s="6"/>
    </row>
    <row r="17490" spans="43:43" x14ac:dyDescent="0.25">
      <c r="AQ17490" s="6"/>
    </row>
    <row r="17491" spans="43:43" x14ac:dyDescent="0.25">
      <c r="AQ17491" s="6"/>
    </row>
    <row r="17492" spans="43:43" x14ac:dyDescent="0.25">
      <c r="AQ17492" s="6"/>
    </row>
    <row r="17493" spans="43:43" x14ac:dyDescent="0.25">
      <c r="AQ17493" s="6"/>
    </row>
    <row r="17494" spans="43:43" x14ac:dyDescent="0.25">
      <c r="AQ17494" s="6"/>
    </row>
    <row r="17495" spans="43:43" x14ac:dyDescent="0.25">
      <c r="AQ17495" s="6"/>
    </row>
    <row r="17496" spans="43:43" x14ac:dyDescent="0.25">
      <c r="AQ17496" s="6"/>
    </row>
    <row r="17497" spans="43:43" x14ac:dyDescent="0.25">
      <c r="AQ17497" s="6"/>
    </row>
    <row r="17498" spans="43:43" x14ac:dyDescent="0.25">
      <c r="AQ17498" s="6"/>
    </row>
    <row r="17499" spans="43:43" x14ac:dyDescent="0.25">
      <c r="AQ17499" s="6"/>
    </row>
    <row r="17500" spans="43:43" x14ac:dyDescent="0.25">
      <c r="AQ17500" s="6"/>
    </row>
    <row r="17501" spans="43:43" x14ac:dyDescent="0.25">
      <c r="AQ17501" s="6"/>
    </row>
    <row r="17502" spans="43:43" x14ac:dyDescent="0.25">
      <c r="AQ17502" s="6"/>
    </row>
    <row r="17503" spans="43:43" x14ac:dyDescent="0.25">
      <c r="AQ17503" s="6"/>
    </row>
    <row r="17504" spans="43:43" x14ac:dyDescent="0.25">
      <c r="AQ17504" s="6"/>
    </row>
    <row r="17505" spans="43:43" x14ac:dyDescent="0.25">
      <c r="AQ17505" s="6"/>
    </row>
    <row r="17506" spans="43:43" x14ac:dyDescent="0.25">
      <c r="AQ17506" s="6"/>
    </row>
    <row r="17507" spans="43:43" x14ac:dyDescent="0.25">
      <c r="AQ17507" s="6"/>
    </row>
    <row r="17508" spans="43:43" x14ac:dyDescent="0.25">
      <c r="AQ17508" s="6"/>
    </row>
    <row r="17509" spans="43:43" x14ac:dyDescent="0.25">
      <c r="AQ17509" s="6"/>
    </row>
    <row r="17510" spans="43:43" x14ac:dyDescent="0.25">
      <c r="AQ17510" s="6"/>
    </row>
    <row r="17511" spans="43:43" x14ac:dyDescent="0.25">
      <c r="AQ17511" s="6"/>
    </row>
    <row r="17512" spans="43:43" x14ac:dyDescent="0.25">
      <c r="AQ17512" s="6"/>
    </row>
    <row r="17513" spans="43:43" x14ac:dyDescent="0.25">
      <c r="AQ17513" s="6"/>
    </row>
    <row r="17514" spans="43:43" x14ac:dyDescent="0.25">
      <c r="AQ17514" s="6"/>
    </row>
    <row r="17515" spans="43:43" x14ac:dyDescent="0.25">
      <c r="AQ17515" s="6"/>
    </row>
    <row r="17516" spans="43:43" x14ac:dyDescent="0.25">
      <c r="AQ17516" s="6"/>
    </row>
    <row r="17517" spans="43:43" x14ac:dyDescent="0.25">
      <c r="AQ17517" s="6"/>
    </row>
    <row r="17518" spans="43:43" x14ac:dyDescent="0.25">
      <c r="AQ17518" s="6"/>
    </row>
    <row r="17519" spans="43:43" x14ac:dyDescent="0.25">
      <c r="AQ17519" s="6"/>
    </row>
    <row r="17520" spans="43:43" x14ac:dyDescent="0.25">
      <c r="AQ17520" s="6"/>
    </row>
    <row r="17521" spans="43:43" x14ac:dyDescent="0.25">
      <c r="AQ17521" s="6"/>
    </row>
    <row r="17522" spans="43:43" x14ac:dyDescent="0.25">
      <c r="AQ17522" s="6"/>
    </row>
    <row r="17523" spans="43:43" x14ac:dyDescent="0.25">
      <c r="AQ17523" s="6"/>
    </row>
    <row r="17524" spans="43:43" x14ac:dyDescent="0.25">
      <c r="AQ17524" s="6"/>
    </row>
    <row r="17525" spans="43:43" x14ac:dyDescent="0.25">
      <c r="AQ17525" s="6"/>
    </row>
    <row r="17526" spans="43:43" x14ac:dyDescent="0.25">
      <c r="AQ17526" s="6"/>
    </row>
    <row r="17527" spans="43:43" x14ac:dyDescent="0.25">
      <c r="AQ17527" s="6"/>
    </row>
    <row r="17528" spans="43:43" x14ac:dyDescent="0.25">
      <c r="AQ17528" s="6"/>
    </row>
    <row r="17529" spans="43:43" x14ac:dyDescent="0.25">
      <c r="AQ17529" s="6"/>
    </row>
    <row r="17530" spans="43:43" x14ac:dyDescent="0.25">
      <c r="AQ17530" s="6"/>
    </row>
    <row r="17531" spans="43:43" x14ac:dyDescent="0.25">
      <c r="AQ17531" s="6"/>
    </row>
    <row r="17532" spans="43:43" x14ac:dyDescent="0.25">
      <c r="AQ17532" s="6"/>
    </row>
    <row r="17533" spans="43:43" x14ac:dyDescent="0.25">
      <c r="AQ17533" s="6"/>
    </row>
    <row r="17534" spans="43:43" x14ac:dyDescent="0.25">
      <c r="AQ17534" s="6"/>
    </row>
    <row r="17535" spans="43:43" x14ac:dyDescent="0.25">
      <c r="AQ17535" s="6"/>
    </row>
    <row r="17536" spans="43:43" x14ac:dyDescent="0.25">
      <c r="AQ17536" s="6"/>
    </row>
    <row r="17537" spans="43:43" x14ac:dyDescent="0.25">
      <c r="AQ17537" s="6"/>
    </row>
    <row r="17538" spans="43:43" x14ac:dyDescent="0.25">
      <c r="AQ17538" s="6"/>
    </row>
    <row r="17539" spans="43:43" x14ac:dyDescent="0.25">
      <c r="AQ17539" s="6"/>
    </row>
    <row r="17540" spans="43:43" x14ac:dyDescent="0.25">
      <c r="AQ17540" s="6"/>
    </row>
    <row r="17541" spans="43:43" x14ac:dyDescent="0.25">
      <c r="AQ17541" s="6"/>
    </row>
    <row r="17542" spans="43:43" x14ac:dyDescent="0.25">
      <c r="AQ17542" s="6"/>
    </row>
    <row r="17543" spans="43:43" x14ac:dyDescent="0.25">
      <c r="AQ17543" s="6"/>
    </row>
    <row r="17544" spans="43:43" x14ac:dyDescent="0.25">
      <c r="AQ17544" s="6"/>
    </row>
    <row r="17545" spans="43:43" x14ac:dyDescent="0.25">
      <c r="AQ17545" s="6"/>
    </row>
    <row r="17546" spans="43:43" x14ac:dyDescent="0.25">
      <c r="AQ17546" s="6"/>
    </row>
    <row r="17547" spans="43:43" x14ac:dyDescent="0.25">
      <c r="AQ17547" s="6"/>
    </row>
    <row r="17548" spans="43:43" x14ac:dyDescent="0.25">
      <c r="AQ17548" s="6"/>
    </row>
    <row r="17549" spans="43:43" x14ac:dyDescent="0.25">
      <c r="AQ17549" s="6"/>
    </row>
    <row r="17550" spans="43:43" x14ac:dyDescent="0.25">
      <c r="AQ17550" s="6"/>
    </row>
    <row r="17551" spans="43:43" x14ac:dyDescent="0.25">
      <c r="AQ17551" s="6"/>
    </row>
    <row r="17552" spans="43:43" x14ac:dyDescent="0.25">
      <c r="AQ17552" s="6"/>
    </row>
    <row r="17553" spans="43:43" x14ac:dyDescent="0.25">
      <c r="AQ17553" s="6"/>
    </row>
    <row r="17554" spans="43:43" x14ac:dyDescent="0.25">
      <c r="AQ17554" s="6"/>
    </row>
    <row r="17555" spans="43:43" x14ac:dyDescent="0.25">
      <c r="AQ17555" s="6"/>
    </row>
    <row r="17556" spans="43:43" x14ac:dyDescent="0.25">
      <c r="AQ17556" s="6"/>
    </row>
    <row r="17557" spans="43:43" x14ac:dyDescent="0.25">
      <c r="AQ17557" s="6"/>
    </row>
    <row r="17558" spans="43:43" x14ac:dyDescent="0.25">
      <c r="AQ17558" s="6"/>
    </row>
    <row r="17559" spans="43:43" x14ac:dyDescent="0.25">
      <c r="AQ17559" s="6"/>
    </row>
    <row r="17560" spans="43:43" x14ac:dyDescent="0.25">
      <c r="AQ17560" s="6"/>
    </row>
    <row r="17561" spans="43:43" x14ac:dyDescent="0.25">
      <c r="AQ17561" s="6"/>
    </row>
    <row r="17562" spans="43:43" x14ac:dyDescent="0.25">
      <c r="AQ17562" s="6"/>
    </row>
    <row r="17563" spans="43:43" x14ac:dyDescent="0.25">
      <c r="AQ17563" s="6"/>
    </row>
    <row r="17564" spans="43:43" x14ac:dyDescent="0.25">
      <c r="AQ17564" s="6"/>
    </row>
    <row r="17565" spans="43:43" x14ac:dyDescent="0.25">
      <c r="AQ17565" s="6"/>
    </row>
    <row r="17566" spans="43:43" x14ac:dyDescent="0.25">
      <c r="AQ17566" s="6"/>
    </row>
    <row r="17567" spans="43:43" x14ac:dyDescent="0.25">
      <c r="AQ17567" s="6"/>
    </row>
    <row r="17568" spans="43:43" x14ac:dyDescent="0.25">
      <c r="AQ17568" s="6"/>
    </row>
    <row r="17569" spans="43:43" x14ac:dyDescent="0.25">
      <c r="AQ17569" s="6"/>
    </row>
    <row r="17570" spans="43:43" x14ac:dyDescent="0.25">
      <c r="AQ17570" s="6"/>
    </row>
    <row r="17571" spans="43:43" x14ac:dyDescent="0.25">
      <c r="AQ17571" s="6"/>
    </row>
    <row r="17572" spans="43:43" x14ac:dyDescent="0.25">
      <c r="AQ17572" s="6"/>
    </row>
    <row r="17573" spans="43:43" x14ac:dyDescent="0.25">
      <c r="AQ17573" s="6"/>
    </row>
    <row r="17574" spans="43:43" x14ac:dyDescent="0.25">
      <c r="AQ17574" s="6"/>
    </row>
    <row r="17575" spans="43:43" x14ac:dyDescent="0.25">
      <c r="AQ17575" s="6"/>
    </row>
    <row r="17576" spans="43:43" x14ac:dyDescent="0.25">
      <c r="AQ17576" s="6"/>
    </row>
    <row r="17577" spans="43:43" x14ac:dyDescent="0.25">
      <c r="AQ17577" s="6"/>
    </row>
    <row r="17578" spans="43:43" x14ac:dyDescent="0.25">
      <c r="AQ17578" s="6"/>
    </row>
    <row r="17579" spans="43:43" x14ac:dyDescent="0.25">
      <c r="AQ17579" s="6"/>
    </row>
    <row r="17580" spans="43:43" x14ac:dyDescent="0.25">
      <c r="AQ17580" s="6"/>
    </row>
    <row r="17581" spans="43:43" x14ac:dyDescent="0.25">
      <c r="AQ17581" s="6"/>
    </row>
    <row r="17582" spans="43:43" x14ac:dyDescent="0.25">
      <c r="AQ17582" s="6"/>
    </row>
    <row r="17583" spans="43:43" x14ac:dyDescent="0.25">
      <c r="AQ17583" s="6"/>
    </row>
    <row r="17584" spans="43:43" x14ac:dyDescent="0.25">
      <c r="AQ17584" s="6"/>
    </row>
    <row r="17585" spans="43:43" x14ac:dyDescent="0.25">
      <c r="AQ17585" s="6"/>
    </row>
    <row r="17586" spans="43:43" x14ac:dyDescent="0.25">
      <c r="AQ17586" s="6"/>
    </row>
    <row r="17587" spans="43:43" x14ac:dyDescent="0.25">
      <c r="AQ17587" s="6"/>
    </row>
    <row r="17588" spans="43:43" x14ac:dyDescent="0.25">
      <c r="AQ17588" s="6"/>
    </row>
    <row r="17589" spans="43:43" x14ac:dyDescent="0.25">
      <c r="AQ17589" s="6"/>
    </row>
    <row r="17590" spans="43:43" x14ac:dyDescent="0.25">
      <c r="AQ17590" s="6"/>
    </row>
    <row r="17591" spans="43:43" x14ac:dyDescent="0.25">
      <c r="AQ17591" s="6"/>
    </row>
    <row r="17592" spans="43:43" x14ac:dyDescent="0.25">
      <c r="AQ17592" s="6"/>
    </row>
    <row r="17593" spans="43:43" x14ac:dyDescent="0.25">
      <c r="AQ17593" s="6"/>
    </row>
    <row r="17594" spans="43:43" x14ac:dyDescent="0.25">
      <c r="AQ17594" s="6"/>
    </row>
    <row r="17595" spans="43:43" x14ac:dyDescent="0.25">
      <c r="AQ17595" s="6"/>
    </row>
    <row r="17596" spans="43:43" x14ac:dyDescent="0.25">
      <c r="AQ17596" s="6"/>
    </row>
    <row r="17597" spans="43:43" x14ac:dyDescent="0.25">
      <c r="AQ17597" s="6"/>
    </row>
    <row r="17598" spans="43:43" x14ac:dyDescent="0.25">
      <c r="AQ17598" s="6"/>
    </row>
    <row r="17599" spans="43:43" x14ac:dyDescent="0.25">
      <c r="AQ17599" s="6"/>
    </row>
    <row r="17600" spans="43:43" x14ac:dyDescent="0.25">
      <c r="AQ17600" s="6"/>
    </row>
    <row r="17601" spans="43:43" x14ac:dyDescent="0.25">
      <c r="AQ17601" s="6"/>
    </row>
    <row r="17602" spans="43:43" x14ac:dyDescent="0.25">
      <c r="AQ17602" s="6"/>
    </row>
    <row r="17603" spans="43:43" x14ac:dyDescent="0.25">
      <c r="AQ17603" s="6"/>
    </row>
    <row r="17604" spans="43:43" x14ac:dyDescent="0.25">
      <c r="AQ17604" s="6"/>
    </row>
    <row r="17605" spans="43:43" x14ac:dyDescent="0.25">
      <c r="AQ17605" s="6"/>
    </row>
    <row r="17606" spans="43:43" x14ac:dyDescent="0.25">
      <c r="AQ17606" s="6"/>
    </row>
    <row r="17607" spans="43:43" x14ac:dyDescent="0.25">
      <c r="AQ17607" s="6"/>
    </row>
    <row r="17608" spans="43:43" x14ac:dyDescent="0.25">
      <c r="AQ17608" s="6"/>
    </row>
    <row r="17609" spans="43:43" x14ac:dyDescent="0.25">
      <c r="AQ17609" s="6"/>
    </row>
    <row r="17610" spans="43:43" x14ac:dyDescent="0.25">
      <c r="AQ17610" s="6"/>
    </row>
    <row r="17611" spans="43:43" x14ac:dyDescent="0.25">
      <c r="AQ17611" s="6"/>
    </row>
    <row r="17612" spans="43:43" x14ac:dyDescent="0.25">
      <c r="AQ17612" s="6"/>
    </row>
    <row r="17613" spans="43:43" x14ac:dyDescent="0.25">
      <c r="AQ17613" s="6"/>
    </row>
    <row r="17614" spans="43:43" x14ac:dyDescent="0.25">
      <c r="AQ17614" s="6"/>
    </row>
    <row r="17615" spans="43:43" x14ac:dyDescent="0.25">
      <c r="AQ17615" s="6"/>
    </row>
    <row r="17616" spans="43:43" x14ac:dyDescent="0.25">
      <c r="AQ17616" s="6"/>
    </row>
    <row r="17617" spans="43:43" x14ac:dyDescent="0.25">
      <c r="AQ17617" s="6"/>
    </row>
    <row r="17618" spans="43:43" x14ac:dyDescent="0.25">
      <c r="AQ17618" s="6"/>
    </row>
    <row r="17619" spans="43:43" x14ac:dyDescent="0.25">
      <c r="AQ17619" s="6"/>
    </row>
    <row r="17620" spans="43:43" x14ac:dyDescent="0.25">
      <c r="AQ17620" s="6"/>
    </row>
    <row r="17621" spans="43:43" x14ac:dyDescent="0.25">
      <c r="AQ17621" s="6"/>
    </row>
    <row r="17622" spans="43:43" x14ac:dyDescent="0.25">
      <c r="AQ17622" s="6"/>
    </row>
    <row r="17623" spans="43:43" x14ac:dyDescent="0.25">
      <c r="AQ17623" s="6"/>
    </row>
    <row r="17624" spans="43:43" x14ac:dyDescent="0.25">
      <c r="AQ17624" s="6"/>
    </row>
    <row r="17625" spans="43:43" x14ac:dyDescent="0.25">
      <c r="AQ17625" s="6"/>
    </row>
    <row r="17626" spans="43:43" x14ac:dyDescent="0.25">
      <c r="AQ17626" s="6"/>
    </row>
    <row r="17627" spans="43:43" x14ac:dyDescent="0.25">
      <c r="AQ17627" s="6"/>
    </row>
    <row r="17628" spans="43:43" x14ac:dyDescent="0.25">
      <c r="AQ17628" s="6"/>
    </row>
    <row r="17629" spans="43:43" x14ac:dyDescent="0.25">
      <c r="AQ17629" s="6"/>
    </row>
    <row r="17630" spans="43:43" x14ac:dyDescent="0.25">
      <c r="AQ17630" s="6"/>
    </row>
    <row r="17631" spans="43:43" x14ac:dyDescent="0.25">
      <c r="AQ17631" s="6"/>
    </row>
    <row r="17632" spans="43:43" x14ac:dyDescent="0.25">
      <c r="AQ17632" s="6"/>
    </row>
    <row r="17633" spans="43:43" x14ac:dyDescent="0.25">
      <c r="AQ17633" s="6"/>
    </row>
    <row r="17634" spans="43:43" x14ac:dyDescent="0.25">
      <c r="AQ17634" s="6"/>
    </row>
    <row r="17635" spans="43:43" x14ac:dyDescent="0.25">
      <c r="AQ17635" s="6"/>
    </row>
    <row r="17636" spans="43:43" x14ac:dyDescent="0.25">
      <c r="AQ17636" s="6"/>
    </row>
    <row r="17637" spans="43:43" x14ac:dyDescent="0.25">
      <c r="AQ17637" s="6"/>
    </row>
    <row r="17638" spans="43:43" x14ac:dyDescent="0.25">
      <c r="AQ17638" s="6"/>
    </row>
    <row r="17639" spans="43:43" x14ac:dyDescent="0.25">
      <c r="AQ17639" s="6"/>
    </row>
    <row r="17640" spans="43:43" x14ac:dyDescent="0.25">
      <c r="AQ17640" s="6"/>
    </row>
    <row r="17641" spans="43:43" x14ac:dyDescent="0.25">
      <c r="AQ17641" s="6"/>
    </row>
    <row r="17642" spans="43:43" x14ac:dyDescent="0.25">
      <c r="AQ17642" s="6"/>
    </row>
    <row r="17643" spans="43:43" x14ac:dyDescent="0.25">
      <c r="AQ17643" s="6"/>
    </row>
    <row r="17644" spans="43:43" x14ac:dyDescent="0.25">
      <c r="AQ17644" s="6"/>
    </row>
    <row r="17645" spans="43:43" x14ac:dyDescent="0.25">
      <c r="AQ17645" s="6"/>
    </row>
    <row r="17646" spans="43:43" x14ac:dyDescent="0.25">
      <c r="AQ17646" s="6"/>
    </row>
    <row r="17647" spans="43:43" x14ac:dyDescent="0.25">
      <c r="AQ17647" s="6"/>
    </row>
    <row r="17648" spans="43:43" x14ac:dyDescent="0.25">
      <c r="AQ17648" s="6"/>
    </row>
    <row r="17649" spans="43:43" x14ac:dyDescent="0.25">
      <c r="AQ17649" s="6"/>
    </row>
    <row r="17650" spans="43:43" x14ac:dyDescent="0.25">
      <c r="AQ17650" s="6"/>
    </row>
    <row r="17651" spans="43:43" x14ac:dyDescent="0.25">
      <c r="AQ17651" s="6"/>
    </row>
    <row r="17652" spans="43:43" x14ac:dyDescent="0.25">
      <c r="AQ17652" s="6"/>
    </row>
    <row r="17653" spans="43:43" x14ac:dyDescent="0.25">
      <c r="AQ17653" s="6"/>
    </row>
    <row r="17654" spans="43:43" x14ac:dyDescent="0.25">
      <c r="AQ17654" s="6"/>
    </row>
    <row r="17655" spans="43:43" x14ac:dyDescent="0.25">
      <c r="AQ17655" s="6"/>
    </row>
    <row r="17656" spans="43:43" x14ac:dyDescent="0.25">
      <c r="AQ17656" s="6"/>
    </row>
    <row r="17657" spans="43:43" x14ac:dyDescent="0.25">
      <c r="AQ17657" s="6"/>
    </row>
    <row r="17658" spans="43:43" x14ac:dyDescent="0.25">
      <c r="AQ17658" s="6"/>
    </row>
    <row r="17659" spans="43:43" x14ac:dyDescent="0.25">
      <c r="AQ17659" s="6"/>
    </row>
    <row r="17660" spans="43:43" x14ac:dyDescent="0.25">
      <c r="AQ17660" s="6"/>
    </row>
    <row r="17661" spans="43:43" x14ac:dyDescent="0.25">
      <c r="AQ17661" s="6"/>
    </row>
    <row r="17662" spans="43:43" x14ac:dyDescent="0.25">
      <c r="AQ17662" s="6"/>
    </row>
    <row r="17663" spans="43:43" x14ac:dyDescent="0.25">
      <c r="AQ17663" s="6"/>
    </row>
    <row r="17664" spans="43:43" x14ac:dyDescent="0.25">
      <c r="AQ17664" s="6"/>
    </row>
    <row r="17665" spans="43:43" x14ac:dyDescent="0.25">
      <c r="AQ17665" s="6"/>
    </row>
    <row r="17666" spans="43:43" x14ac:dyDescent="0.25">
      <c r="AQ17666" s="6"/>
    </row>
    <row r="17667" spans="43:43" x14ac:dyDescent="0.25">
      <c r="AQ17667" s="6"/>
    </row>
    <row r="17668" spans="43:43" x14ac:dyDescent="0.25">
      <c r="AQ17668" s="6"/>
    </row>
    <row r="17669" spans="43:43" x14ac:dyDescent="0.25">
      <c r="AQ17669" s="6"/>
    </row>
    <row r="17670" spans="43:43" x14ac:dyDescent="0.25">
      <c r="AQ17670" s="6"/>
    </row>
    <row r="17671" spans="43:43" x14ac:dyDescent="0.25">
      <c r="AQ17671" s="6"/>
    </row>
    <row r="17672" spans="43:43" x14ac:dyDescent="0.25">
      <c r="AQ17672" s="6"/>
    </row>
    <row r="17673" spans="43:43" x14ac:dyDescent="0.25">
      <c r="AQ17673" s="6"/>
    </row>
    <row r="17674" spans="43:43" x14ac:dyDescent="0.25">
      <c r="AQ17674" s="6"/>
    </row>
    <row r="17675" spans="43:43" x14ac:dyDescent="0.25">
      <c r="AQ17675" s="6"/>
    </row>
    <row r="17676" spans="43:43" x14ac:dyDescent="0.25">
      <c r="AQ17676" s="6"/>
    </row>
    <row r="17677" spans="43:43" x14ac:dyDescent="0.25">
      <c r="AQ17677" s="6"/>
    </row>
    <row r="17678" spans="43:43" x14ac:dyDescent="0.25">
      <c r="AQ17678" s="6"/>
    </row>
    <row r="17679" spans="43:43" x14ac:dyDescent="0.25">
      <c r="AQ17679" s="6"/>
    </row>
    <row r="17680" spans="43:43" x14ac:dyDescent="0.25">
      <c r="AQ17680" s="6"/>
    </row>
    <row r="17681" spans="43:43" x14ac:dyDescent="0.25">
      <c r="AQ17681" s="6"/>
    </row>
    <row r="17682" spans="43:43" x14ac:dyDescent="0.25">
      <c r="AQ17682" s="6"/>
    </row>
    <row r="17683" spans="43:43" x14ac:dyDescent="0.25">
      <c r="AQ17683" s="6"/>
    </row>
    <row r="17684" spans="43:43" x14ac:dyDescent="0.25">
      <c r="AQ17684" s="6"/>
    </row>
    <row r="17685" spans="43:43" x14ac:dyDescent="0.25">
      <c r="AQ17685" s="6"/>
    </row>
    <row r="17686" spans="43:43" x14ac:dyDescent="0.25">
      <c r="AQ17686" s="6"/>
    </row>
    <row r="17687" spans="43:43" x14ac:dyDescent="0.25">
      <c r="AQ17687" s="6"/>
    </row>
    <row r="17688" spans="43:43" x14ac:dyDescent="0.25">
      <c r="AQ17688" s="6"/>
    </row>
    <row r="17689" spans="43:43" x14ac:dyDescent="0.25">
      <c r="AQ17689" s="6"/>
    </row>
    <row r="17690" spans="43:43" x14ac:dyDescent="0.25">
      <c r="AQ17690" s="6"/>
    </row>
    <row r="17691" spans="43:43" x14ac:dyDescent="0.25">
      <c r="AQ17691" s="6"/>
    </row>
    <row r="17692" spans="43:43" x14ac:dyDescent="0.25">
      <c r="AQ17692" s="6"/>
    </row>
    <row r="17693" spans="43:43" x14ac:dyDescent="0.25">
      <c r="AQ17693" s="6"/>
    </row>
    <row r="17694" spans="43:43" x14ac:dyDescent="0.25">
      <c r="AQ17694" s="6"/>
    </row>
    <row r="17695" spans="43:43" x14ac:dyDescent="0.25">
      <c r="AQ17695" s="6"/>
    </row>
    <row r="17696" spans="43:43" x14ac:dyDescent="0.25">
      <c r="AQ17696" s="6"/>
    </row>
    <row r="17697" spans="43:43" x14ac:dyDescent="0.25">
      <c r="AQ17697" s="6"/>
    </row>
    <row r="17698" spans="43:43" x14ac:dyDescent="0.25">
      <c r="AQ17698" s="6"/>
    </row>
    <row r="17699" spans="43:43" x14ac:dyDescent="0.25">
      <c r="AQ17699" s="6"/>
    </row>
    <row r="17700" spans="43:43" x14ac:dyDescent="0.25">
      <c r="AQ17700" s="6"/>
    </row>
    <row r="17701" spans="43:43" x14ac:dyDescent="0.25">
      <c r="AQ17701" s="6"/>
    </row>
    <row r="17702" spans="43:43" x14ac:dyDescent="0.25">
      <c r="AQ17702" s="6"/>
    </row>
    <row r="17703" spans="43:43" x14ac:dyDescent="0.25">
      <c r="AQ17703" s="6"/>
    </row>
    <row r="17704" spans="43:43" x14ac:dyDescent="0.25">
      <c r="AQ17704" s="6"/>
    </row>
    <row r="17705" spans="43:43" x14ac:dyDescent="0.25">
      <c r="AQ17705" s="6"/>
    </row>
    <row r="17706" spans="43:43" x14ac:dyDescent="0.25">
      <c r="AQ17706" s="6"/>
    </row>
    <row r="17707" spans="43:43" x14ac:dyDescent="0.25">
      <c r="AQ17707" s="6"/>
    </row>
    <row r="17708" spans="43:43" x14ac:dyDescent="0.25">
      <c r="AQ17708" s="6"/>
    </row>
    <row r="17709" spans="43:43" x14ac:dyDescent="0.25">
      <c r="AQ17709" s="6"/>
    </row>
    <row r="17710" spans="43:43" x14ac:dyDescent="0.25">
      <c r="AQ17710" s="6"/>
    </row>
    <row r="17711" spans="43:43" x14ac:dyDescent="0.25">
      <c r="AQ17711" s="6"/>
    </row>
    <row r="17712" spans="43:43" x14ac:dyDescent="0.25">
      <c r="AQ17712" s="6"/>
    </row>
    <row r="17713" spans="43:43" x14ac:dyDescent="0.25">
      <c r="AQ17713" s="6"/>
    </row>
    <row r="17714" spans="43:43" x14ac:dyDescent="0.25">
      <c r="AQ17714" s="6"/>
    </row>
    <row r="17715" spans="43:43" x14ac:dyDescent="0.25">
      <c r="AQ17715" s="6"/>
    </row>
    <row r="17716" spans="43:43" x14ac:dyDescent="0.25">
      <c r="AQ17716" s="6"/>
    </row>
    <row r="17717" spans="43:43" x14ac:dyDescent="0.25">
      <c r="AQ17717" s="6"/>
    </row>
    <row r="17718" spans="43:43" x14ac:dyDescent="0.25">
      <c r="AQ17718" s="6"/>
    </row>
    <row r="17719" spans="43:43" x14ac:dyDescent="0.25">
      <c r="AQ17719" s="6"/>
    </row>
    <row r="17720" spans="43:43" x14ac:dyDescent="0.25">
      <c r="AQ17720" s="6"/>
    </row>
    <row r="17721" spans="43:43" x14ac:dyDescent="0.25">
      <c r="AQ17721" s="6"/>
    </row>
    <row r="17722" spans="43:43" x14ac:dyDescent="0.25">
      <c r="AQ17722" s="6"/>
    </row>
    <row r="17723" spans="43:43" x14ac:dyDescent="0.25">
      <c r="AQ17723" s="6"/>
    </row>
    <row r="17724" spans="43:43" x14ac:dyDescent="0.25">
      <c r="AQ17724" s="6"/>
    </row>
    <row r="17725" spans="43:43" x14ac:dyDescent="0.25">
      <c r="AQ17725" s="6"/>
    </row>
    <row r="17726" spans="43:43" x14ac:dyDescent="0.25">
      <c r="AQ17726" s="6"/>
    </row>
    <row r="17727" spans="43:43" x14ac:dyDescent="0.25">
      <c r="AQ17727" s="6"/>
    </row>
    <row r="17728" spans="43:43" x14ac:dyDescent="0.25">
      <c r="AQ17728" s="6"/>
    </row>
    <row r="17729" spans="43:43" x14ac:dyDescent="0.25">
      <c r="AQ17729" s="6"/>
    </row>
    <row r="17730" spans="43:43" x14ac:dyDescent="0.25">
      <c r="AQ17730" s="6"/>
    </row>
    <row r="17731" spans="43:43" x14ac:dyDescent="0.25">
      <c r="AQ17731" s="6"/>
    </row>
    <row r="17732" spans="43:43" x14ac:dyDescent="0.25">
      <c r="AQ17732" s="6"/>
    </row>
    <row r="17733" spans="43:43" x14ac:dyDescent="0.25">
      <c r="AQ17733" s="6"/>
    </row>
    <row r="17734" spans="43:43" x14ac:dyDescent="0.25">
      <c r="AQ17734" s="6"/>
    </row>
    <row r="17735" spans="43:43" x14ac:dyDescent="0.25">
      <c r="AQ17735" s="6"/>
    </row>
    <row r="17736" spans="43:43" x14ac:dyDescent="0.25">
      <c r="AQ17736" s="6"/>
    </row>
    <row r="17737" spans="43:43" x14ac:dyDescent="0.25">
      <c r="AQ17737" s="6"/>
    </row>
    <row r="17738" spans="43:43" x14ac:dyDescent="0.25">
      <c r="AQ17738" s="6"/>
    </row>
    <row r="17739" spans="43:43" x14ac:dyDescent="0.25">
      <c r="AQ17739" s="6"/>
    </row>
    <row r="17740" spans="43:43" x14ac:dyDescent="0.25">
      <c r="AQ17740" s="6"/>
    </row>
    <row r="17741" spans="43:43" x14ac:dyDescent="0.25">
      <c r="AQ17741" s="6"/>
    </row>
    <row r="17742" spans="43:43" x14ac:dyDescent="0.25">
      <c r="AQ17742" s="6"/>
    </row>
    <row r="17743" spans="43:43" x14ac:dyDescent="0.25">
      <c r="AQ17743" s="6"/>
    </row>
    <row r="17744" spans="43:43" x14ac:dyDescent="0.25">
      <c r="AQ17744" s="6"/>
    </row>
    <row r="17745" spans="43:43" x14ac:dyDescent="0.25">
      <c r="AQ17745" s="6"/>
    </row>
    <row r="17746" spans="43:43" x14ac:dyDescent="0.25">
      <c r="AQ17746" s="6"/>
    </row>
    <row r="17747" spans="43:43" x14ac:dyDescent="0.25">
      <c r="AQ17747" s="6"/>
    </row>
    <row r="17748" spans="43:43" x14ac:dyDescent="0.25">
      <c r="AQ17748" s="6"/>
    </row>
    <row r="17749" spans="43:43" x14ac:dyDescent="0.25">
      <c r="AQ17749" s="6"/>
    </row>
    <row r="17750" spans="43:43" x14ac:dyDescent="0.25">
      <c r="AQ17750" s="6"/>
    </row>
    <row r="17751" spans="43:43" x14ac:dyDescent="0.25">
      <c r="AQ17751" s="6"/>
    </row>
    <row r="17752" spans="43:43" x14ac:dyDescent="0.25">
      <c r="AQ17752" s="6"/>
    </row>
    <row r="17753" spans="43:43" x14ac:dyDescent="0.25">
      <c r="AQ17753" s="6"/>
    </row>
    <row r="17754" spans="43:43" x14ac:dyDescent="0.25">
      <c r="AQ17754" s="6"/>
    </row>
    <row r="17755" spans="43:43" x14ac:dyDescent="0.25">
      <c r="AQ17755" s="6"/>
    </row>
    <row r="17756" spans="43:43" x14ac:dyDescent="0.25">
      <c r="AQ17756" s="6"/>
    </row>
    <row r="17757" spans="43:43" x14ac:dyDescent="0.25">
      <c r="AQ17757" s="6"/>
    </row>
    <row r="17758" spans="43:43" x14ac:dyDescent="0.25">
      <c r="AQ17758" s="6"/>
    </row>
    <row r="17759" spans="43:43" x14ac:dyDescent="0.25">
      <c r="AQ17759" s="6"/>
    </row>
    <row r="17760" spans="43:43" x14ac:dyDescent="0.25">
      <c r="AQ17760" s="6"/>
    </row>
    <row r="17761" spans="43:43" x14ac:dyDescent="0.25">
      <c r="AQ17761" s="6"/>
    </row>
    <row r="17762" spans="43:43" x14ac:dyDescent="0.25">
      <c r="AQ17762" s="6"/>
    </row>
    <row r="17763" spans="43:43" x14ac:dyDescent="0.25">
      <c r="AQ17763" s="6"/>
    </row>
    <row r="17764" spans="43:43" x14ac:dyDescent="0.25">
      <c r="AQ17764" s="6"/>
    </row>
    <row r="17765" spans="43:43" x14ac:dyDescent="0.25">
      <c r="AQ17765" s="6"/>
    </row>
    <row r="17766" spans="43:43" x14ac:dyDescent="0.25">
      <c r="AQ17766" s="6"/>
    </row>
    <row r="17767" spans="43:43" x14ac:dyDescent="0.25">
      <c r="AQ17767" s="6"/>
    </row>
    <row r="17768" spans="43:43" x14ac:dyDescent="0.25">
      <c r="AQ17768" s="6"/>
    </row>
    <row r="17769" spans="43:43" x14ac:dyDescent="0.25">
      <c r="AQ17769" s="6"/>
    </row>
    <row r="17770" spans="43:43" x14ac:dyDescent="0.25">
      <c r="AQ17770" s="6"/>
    </row>
    <row r="17771" spans="43:43" x14ac:dyDescent="0.25">
      <c r="AQ17771" s="6"/>
    </row>
    <row r="17772" spans="43:43" x14ac:dyDescent="0.25">
      <c r="AQ17772" s="6"/>
    </row>
    <row r="17773" spans="43:43" x14ac:dyDescent="0.25">
      <c r="AQ17773" s="6"/>
    </row>
    <row r="17774" spans="43:43" x14ac:dyDescent="0.25">
      <c r="AQ17774" s="6"/>
    </row>
    <row r="17775" spans="43:43" x14ac:dyDescent="0.25">
      <c r="AQ17775" s="6"/>
    </row>
    <row r="17776" spans="43:43" x14ac:dyDescent="0.25">
      <c r="AQ17776" s="6"/>
    </row>
    <row r="17777" spans="43:43" x14ac:dyDescent="0.25">
      <c r="AQ17777" s="6"/>
    </row>
    <row r="17778" spans="43:43" x14ac:dyDescent="0.25">
      <c r="AQ17778" s="6"/>
    </row>
    <row r="17779" spans="43:43" x14ac:dyDescent="0.25">
      <c r="AQ17779" s="6"/>
    </row>
    <row r="17780" spans="43:43" x14ac:dyDescent="0.25">
      <c r="AQ17780" s="6"/>
    </row>
    <row r="17781" spans="43:43" x14ac:dyDescent="0.25">
      <c r="AQ17781" s="6"/>
    </row>
    <row r="17782" spans="43:43" x14ac:dyDescent="0.25">
      <c r="AQ17782" s="6"/>
    </row>
    <row r="17783" spans="43:43" x14ac:dyDescent="0.25">
      <c r="AQ17783" s="6"/>
    </row>
    <row r="17784" spans="43:43" x14ac:dyDescent="0.25">
      <c r="AQ17784" s="6"/>
    </row>
    <row r="17785" spans="43:43" x14ac:dyDescent="0.25">
      <c r="AQ17785" s="6"/>
    </row>
    <row r="17786" spans="43:43" x14ac:dyDescent="0.25">
      <c r="AQ17786" s="6"/>
    </row>
    <row r="17787" spans="43:43" x14ac:dyDescent="0.25">
      <c r="AQ17787" s="6"/>
    </row>
    <row r="17788" spans="43:43" x14ac:dyDescent="0.25">
      <c r="AQ17788" s="6"/>
    </row>
    <row r="17789" spans="43:43" x14ac:dyDescent="0.25">
      <c r="AQ17789" s="6"/>
    </row>
    <row r="17790" spans="43:43" x14ac:dyDescent="0.25">
      <c r="AQ17790" s="6"/>
    </row>
    <row r="17791" spans="43:43" x14ac:dyDescent="0.25">
      <c r="AQ17791" s="6"/>
    </row>
    <row r="17792" spans="43:43" x14ac:dyDescent="0.25">
      <c r="AQ17792" s="6"/>
    </row>
    <row r="17793" spans="43:43" x14ac:dyDescent="0.25">
      <c r="AQ17793" s="6"/>
    </row>
    <row r="17794" spans="43:43" x14ac:dyDescent="0.25">
      <c r="AQ17794" s="6"/>
    </row>
    <row r="17795" spans="43:43" x14ac:dyDescent="0.25">
      <c r="AQ17795" s="6"/>
    </row>
    <row r="17796" spans="43:43" x14ac:dyDescent="0.25">
      <c r="AQ17796" s="6"/>
    </row>
    <row r="17797" spans="43:43" x14ac:dyDescent="0.25">
      <c r="AQ17797" s="6"/>
    </row>
    <row r="17798" spans="43:43" x14ac:dyDescent="0.25">
      <c r="AQ17798" s="6"/>
    </row>
    <row r="17799" spans="43:43" x14ac:dyDescent="0.25">
      <c r="AQ17799" s="6"/>
    </row>
    <row r="17800" spans="43:43" x14ac:dyDescent="0.25">
      <c r="AQ17800" s="6"/>
    </row>
    <row r="17801" spans="43:43" x14ac:dyDescent="0.25">
      <c r="AQ17801" s="6"/>
    </row>
    <row r="17802" spans="43:43" x14ac:dyDescent="0.25">
      <c r="AQ17802" s="6"/>
    </row>
    <row r="17803" spans="43:43" x14ac:dyDescent="0.25">
      <c r="AQ17803" s="6"/>
    </row>
    <row r="17804" spans="43:43" x14ac:dyDescent="0.25">
      <c r="AQ17804" s="6"/>
    </row>
    <row r="17805" spans="43:43" x14ac:dyDescent="0.25">
      <c r="AQ17805" s="6"/>
    </row>
    <row r="17806" spans="43:43" x14ac:dyDescent="0.25">
      <c r="AQ17806" s="6"/>
    </row>
    <row r="17807" spans="43:43" x14ac:dyDescent="0.25">
      <c r="AQ17807" s="6"/>
    </row>
    <row r="17808" spans="43:43" x14ac:dyDescent="0.25">
      <c r="AQ17808" s="6"/>
    </row>
    <row r="17809" spans="43:43" x14ac:dyDescent="0.25">
      <c r="AQ17809" s="6"/>
    </row>
    <row r="17810" spans="43:43" x14ac:dyDescent="0.25">
      <c r="AQ17810" s="6"/>
    </row>
    <row r="17811" spans="43:43" x14ac:dyDescent="0.25">
      <c r="AQ17811" s="6"/>
    </row>
    <row r="17812" spans="43:43" x14ac:dyDescent="0.25">
      <c r="AQ17812" s="6"/>
    </row>
    <row r="17813" spans="43:43" x14ac:dyDescent="0.25">
      <c r="AQ17813" s="6"/>
    </row>
    <row r="17814" spans="43:43" x14ac:dyDescent="0.25">
      <c r="AQ17814" s="6"/>
    </row>
    <row r="17815" spans="43:43" x14ac:dyDescent="0.25">
      <c r="AQ17815" s="6"/>
    </row>
    <row r="17816" spans="43:43" x14ac:dyDescent="0.25">
      <c r="AQ17816" s="6"/>
    </row>
    <row r="17817" spans="43:43" x14ac:dyDescent="0.25">
      <c r="AQ17817" s="6"/>
    </row>
    <row r="17818" spans="43:43" x14ac:dyDescent="0.25">
      <c r="AQ17818" s="6"/>
    </row>
    <row r="17819" spans="43:43" x14ac:dyDescent="0.25">
      <c r="AQ17819" s="6"/>
    </row>
    <row r="17820" spans="43:43" x14ac:dyDescent="0.25">
      <c r="AQ17820" s="6"/>
    </row>
    <row r="17821" spans="43:43" x14ac:dyDescent="0.25">
      <c r="AQ17821" s="6"/>
    </row>
    <row r="17822" spans="43:43" x14ac:dyDescent="0.25">
      <c r="AQ17822" s="6"/>
    </row>
    <row r="17823" spans="43:43" x14ac:dyDescent="0.25">
      <c r="AQ17823" s="6"/>
    </row>
    <row r="17824" spans="43:43" x14ac:dyDescent="0.25">
      <c r="AQ17824" s="6"/>
    </row>
    <row r="17825" spans="43:43" x14ac:dyDescent="0.25">
      <c r="AQ17825" s="6"/>
    </row>
    <row r="17826" spans="43:43" x14ac:dyDescent="0.25">
      <c r="AQ17826" s="6"/>
    </row>
    <row r="17827" spans="43:43" x14ac:dyDescent="0.25">
      <c r="AQ17827" s="6"/>
    </row>
    <row r="17828" spans="43:43" x14ac:dyDescent="0.25">
      <c r="AQ17828" s="6"/>
    </row>
    <row r="17829" spans="43:43" x14ac:dyDescent="0.25">
      <c r="AQ17829" s="6"/>
    </row>
    <row r="17830" spans="43:43" x14ac:dyDescent="0.25">
      <c r="AQ17830" s="6"/>
    </row>
    <row r="17831" spans="43:43" x14ac:dyDescent="0.25">
      <c r="AQ17831" s="6"/>
    </row>
    <row r="17832" spans="43:43" x14ac:dyDescent="0.25">
      <c r="AQ17832" s="6"/>
    </row>
    <row r="17833" spans="43:43" x14ac:dyDescent="0.25">
      <c r="AQ17833" s="6"/>
    </row>
    <row r="17834" spans="43:43" x14ac:dyDescent="0.25">
      <c r="AQ17834" s="6"/>
    </row>
    <row r="17835" spans="43:43" x14ac:dyDescent="0.25">
      <c r="AQ17835" s="6"/>
    </row>
    <row r="17836" spans="43:43" x14ac:dyDescent="0.25">
      <c r="AQ17836" s="6"/>
    </row>
    <row r="17837" spans="43:43" x14ac:dyDescent="0.25">
      <c r="AQ17837" s="6"/>
    </row>
    <row r="17838" spans="43:43" x14ac:dyDescent="0.25">
      <c r="AQ17838" s="6"/>
    </row>
    <row r="17839" spans="43:43" x14ac:dyDescent="0.25">
      <c r="AQ17839" s="6"/>
    </row>
    <row r="17840" spans="43:43" x14ac:dyDescent="0.25">
      <c r="AQ17840" s="6"/>
    </row>
    <row r="17841" spans="43:43" x14ac:dyDescent="0.25">
      <c r="AQ17841" s="6"/>
    </row>
    <row r="17842" spans="43:43" x14ac:dyDescent="0.25">
      <c r="AQ17842" s="6"/>
    </row>
    <row r="17843" spans="43:43" x14ac:dyDescent="0.25">
      <c r="AQ17843" s="6"/>
    </row>
    <row r="17844" spans="43:43" x14ac:dyDescent="0.25">
      <c r="AQ17844" s="6"/>
    </row>
    <row r="17845" spans="43:43" x14ac:dyDescent="0.25">
      <c r="AQ17845" s="6"/>
    </row>
    <row r="17846" spans="43:43" x14ac:dyDescent="0.25">
      <c r="AQ17846" s="6"/>
    </row>
    <row r="17847" spans="43:43" x14ac:dyDescent="0.25">
      <c r="AQ17847" s="6"/>
    </row>
    <row r="17848" spans="43:43" x14ac:dyDescent="0.25">
      <c r="AQ17848" s="6"/>
    </row>
    <row r="17849" spans="43:43" x14ac:dyDescent="0.25">
      <c r="AQ17849" s="6"/>
    </row>
    <row r="17850" spans="43:43" x14ac:dyDescent="0.25">
      <c r="AQ17850" s="6"/>
    </row>
    <row r="17851" spans="43:43" x14ac:dyDescent="0.25">
      <c r="AQ17851" s="6"/>
    </row>
    <row r="17852" spans="43:43" x14ac:dyDescent="0.25">
      <c r="AQ17852" s="6"/>
    </row>
    <row r="17853" spans="43:43" x14ac:dyDescent="0.25">
      <c r="AQ17853" s="6"/>
    </row>
    <row r="17854" spans="43:43" x14ac:dyDescent="0.25">
      <c r="AQ17854" s="6"/>
    </row>
    <row r="17855" spans="43:43" x14ac:dyDescent="0.25">
      <c r="AQ17855" s="6"/>
    </row>
    <row r="17856" spans="43:43" x14ac:dyDescent="0.25">
      <c r="AQ17856" s="6"/>
    </row>
    <row r="17857" spans="43:43" x14ac:dyDescent="0.25">
      <c r="AQ17857" s="6"/>
    </row>
    <row r="17858" spans="43:43" x14ac:dyDescent="0.25">
      <c r="AQ17858" s="6"/>
    </row>
    <row r="17859" spans="43:43" x14ac:dyDescent="0.25">
      <c r="AQ17859" s="6"/>
    </row>
    <row r="17860" spans="43:43" x14ac:dyDescent="0.25">
      <c r="AQ17860" s="6"/>
    </row>
    <row r="17861" spans="43:43" x14ac:dyDescent="0.25">
      <c r="AQ17861" s="6"/>
    </row>
    <row r="17862" spans="43:43" x14ac:dyDescent="0.25">
      <c r="AQ17862" s="6"/>
    </row>
    <row r="17863" spans="43:43" x14ac:dyDescent="0.25">
      <c r="AQ17863" s="6"/>
    </row>
    <row r="17864" spans="43:43" x14ac:dyDescent="0.25">
      <c r="AQ17864" s="6"/>
    </row>
    <row r="17865" spans="43:43" x14ac:dyDescent="0.25">
      <c r="AQ17865" s="6"/>
    </row>
    <row r="17866" spans="43:43" x14ac:dyDescent="0.25">
      <c r="AQ17866" s="6"/>
    </row>
    <row r="17867" spans="43:43" x14ac:dyDescent="0.25">
      <c r="AQ17867" s="6"/>
    </row>
    <row r="17868" spans="43:43" x14ac:dyDescent="0.25">
      <c r="AQ17868" s="6"/>
    </row>
    <row r="17869" spans="43:43" x14ac:dyDescent="0.25">
      <c r="AQ17869" s="6"/>
    </row>
    <row r="17870" spans="43:43" x14ac:dyDescent="0.25">
      <c r="AQ17870" s="6"/>
    </row>
    <row r="17871" spans="43:43" x14ac:dyDescent="0.25">
      <c r="AQ17871" s="6"/>
    </row>
    <row r="17872" spans="43:43" x14ac:dyDescent="0.25">
      <c r="AQ17872" s="6"/>
    </row>
    <row r="17873" spans="43:43" x14ac:dyDescent="0.25">
      <c r="AQ17873" s="6"/>
    </row>
    <row r="17874" spans="43:43" x14ac:dyDescent="0.25">
      <c r="AQ17874" s="6"/>
    </row>
    <row r="17875" spans="43:43" x14ac:dyDescent="0.25">
      <c r="AQ17875" s="6"/>
    </row>
    <row r="17876" spans="43:43" x14ac:dyDescent="0.25">
      <c r="AQ17876" s="6"/>
    </row>
    <row r="17877" spans="43:43" x14ac:dyDescent="0.25">
      <c r="AQ17877" s="6"/>
    </row>
    <row r="17878" spans="43:43" x14ac:dyDescent="0.25">
      <c r="AQ17878" s="6"/>
    </row>
    <row r="17879" spans="43:43" x14ac:dyDescent="0.25">
      <c r="AQ17879" s="6"/>
    </row>
    <row r="17880" spans="43:43" x14ac:dyDescent="0.25">
      <c r="AQ17880" s="6"/>
    </row>
    <row r="17881" spans="43:43" x14ac:dyDescent="0.25">
      <c r="AQ17881" s="6"/>
    </row>
    <row r="17882" spans="43:43" x14ac:dyDescent="0.25">
      <c r="AQ17882" s="6"/>
    </row>
    <row r="17883" spans="43:43" x14ac:dyDescent="0.25">
      <c r="AQ17883" s="6"/>
    </row>
    <row r="17884" spans="43:43" x14ac:dyDescent="0.25">
      <c r="AQ17884" s="6"/>
    </row>
    <row r="17885" spans="43:43" x14ac:dyDescent="0.25">
      <c r="AQ17885" s="6"/>
    </row>
    <row r="17886" spans="43:43" x14ac:dyDescent="0.25">
      <c r="AQ17886" s="6"/>
    </row>
    <row r="17887" spans="43:43" x14ac:dyDescent="0.25">
      <c r="AQ17887" s="6"/>
    </row>
    <row r="17888" spans="43:43" x14ac:dyDescent="0.25">
      <c r="AQ17888" s="6"/>
    </row>
    <row r="17889" spans="43:43" x14ac:dyDescent="0.25">
      <c r="AQ17889" s="6"/>
    </row>
    <row r="17890" spans="43:43" x14ac:dyDescent="0.25">
      <c r="AQ17890" s="6"/>
    </row>
    <row r="17891" spans="43:43" x14ac:dyDescent="0.25">
      <c r="AQ17891" s="6"/>
    </row>
    <row r="17892" spans="43:43" x14ac:dyDescent="0.25">
      <c r="AQ17892" s="6"/>
    </row>
    <row r="17893" spans="43:43" x14ac:dyDescent="0.25">
      <c r="AQ17893" s="6"/>
    </row>
    <row r="17894" spans="43:43" x14ac:dyDescent="0.25">
      <c r="AQ17894" s="6"/>
    </row>
    <row r="17895" spans="43:43" x14ac:dyDescent="0.25">
      <c r="AQ17895" s="6"/>
    </row>
    <row r="17896" spans="43:43" x14ac:dyDescent="0.25">
      <c r="AQ17896" s="6"/>
    </row>
    <row r="17897" spans="43:43" x14ac:dyDescent="0.25">
      <c r="AQ17897" s="6"/>
    </row>
    <row r="17898" spans="43:43" x14ac:dyDescent="0.25">
      <c r="AQ17898" s="6"/>
    </row>
    <row r="17899" spans="43:43" x14ac:dyDescent="0.25">
      <c r="AQ17899" s="6"/>
    </row>
    <row r="17900" spans="43:43" x14ac:dyDescent="0.25">
      <c r="AQ17900" s="6"/>
    </row>
    <row r="17901" spans="43:43" x14ac:dyDescent="0.25">
      <c r="AQ17901" s="6"/>
    </row>
    <row r="17902" spans="43:43" x14ac:dyDescent="0.25">
      <c r="AQ17902" s="6"/>
    </row>
    <row r="17903" spans="43:43" x14ac:dyDescent="0.25">
      <c r="AQ17903" s="6"/>
    </row>
    <row r="17904" spans="43:43" x14ac:dyDescent="0.25">
      <c r="AQ17904" s="6"/>
    </row>
    <row r="17905" spans="43:43" x14ac:dyDescent="0.25">
      <c r="AQ17905" s="6"/>
    </row>
    <row r="17906" spans="43:43" x14ac:dyDescent="0.25">
      <c r="AQ17906" s="6"/>
    </row>
    <row r="17907" spans="43:43" x14ac:dyDescent="0.25">
      <c r="AQ17907" s="6"/>
    </row>
    <row r="17908" spans="43:43" x14ac:dyDescent="0.25">
      <c r="AQ17908" s="6"/>
    </row>
    <row r="17909" spans="43:43" x14ac:dyDescent="0.25">
      <c r="AQ17909" s="6"/>
    </row>
    <row r="17910" spans="43:43" x14ac:dyDescent="0.25">
      <c r="AQ17910" s="6"/>
    </row>
    <row r="17911" spans="43:43" x14ac:dyDescent="0.25">
      <c r="AQ17911" s="6"/>
    </row>
    <row r="17912" spans="43:43" x14ac:dyDescent="0.25">
      <c r="AQ17912" s="6"/>
    </row>
    <row r="17913" spans="43:43" x14ac:dyDescent="0.25">
      <c r="AQ17913" s="6"/>
    </row>
    <row r="17914" spans="43:43" x14ac:dyDescent="0.25">
      <c r="AQ17914" s="6"/>
    </row>
    <row r="17915" spans="43:43" x14ac:dyDescent="0.25">
      <c r="AQ17915" s="6"/>
    </row>
    <row r="17916" spans="43:43" x14ac:dyDescent="0.25">
      <c r="AQ17916" s="6"/>
    </row>
    <row r="17917" spans="43:43" x14ac:dyDescent="0.25">
      <c r="AQ17917" s="6"/>
    </row>
    <row r="17918" spans="43:43" x14ac:dyDescent="0.25">
      <c r="AQ17918" s="6"/>
    </row>
    <row r="17919" spans="43:43" x14ac:dyDescent="0.25">
      <c r="AQ17919" s="6"/>
    </row>
    <row r="17920" spans="43:43" x14ac:dyDescent="0.25">
      <c r="AQ17920" s="6"/>
    </row>
    <row r="17921" spans="43:43" x14ac:dyDescent="0.25">
      <c r="AQ17921" s="6"/>
    </row>
    <row r="17922" spans="43:43" x14ac:dyDescent="0.25">
      <c r="AQ17922" s="6"/>
    </row>
    <row r="17923" spans="43:43" x14ac:dyDescent="0.25">
      <c r="AQ17923" s="6"/>
    </row>
    <row r="17924" spans="43:43" x14ac:dyDescent="0.25">
      <c r="AQ17924" s="6"/>
    </row>
    <row r="17925" spans="43:43" x14ac:dyDescent="0.25">
      <c r="AQ17925" s="6"/>
    </row>
    <row r="17926" spans="43:43" x14ac:dyDescent="0.25">
      <c r="AQ17926" s="6"/>
    </row>
    <row r="17927" spans="43:43" x14ac:dyDescent="0.25">
      <c r="AQ17927" s="6"/>
    </row>
    <row r="17928" spans="43:43" x14ac:dyDescent="0.25">
      <c r="AQ17928" s="6"/>
    </row>
    <row r="17929" spans="43:43" x14ac:dyDescent="0.25">
      <c r="AQ17929" s="6"/>
    </row>
    <row r="17930" spans="43:43" x14ac:dyDescent="0.25">
      <c r="AQ17930" s="6"/>
    </row>
    <row r="17931" spans="43:43" x14ac:dyDescent="0.25">
      <c r="AQ17931" s="6"/>
    </row>
    <row r="17932" spans="43:43" x14ac:dyDescent="0.25">
      <c r="AQ17932" s="6"/>
    </row>
    <row r="17933" spans="43:43" x14ac:dyDescent="0.25">
      <c r="AQ17933" s="6"/>
    </row>
    <row r="17934" spans="43:43" x14ac:dyDescent="0.25">
      <c r="AQ17934" s="6"/>
    </row>
    <row r="17935" spans="43:43" x14ac:dyDescent="0.25">
      <c r="AQ17935" s="6"/>
    </row>
    <row r="17936" spans="43:43" x14ac:dyDescent="0.25">
      <c r="AQ17936" s="6"/>
    </row>
    <row r="17937" spans="43:43" x14ac:dyDescent="0.25">
      <c r="AQ17937" s="6"/>
    </row>
    <row r="17938" spans="43:43" x14ac:dyDescent="0.25">
      <c r="AQ17938" s="6"/>
    </row>
    <row r="17939" spans="43:43" x14ac:dyDescent="0.25">
      <c r="AQ17939" s="6"/>
    </row>
    <row r="17940" spans="43:43" x14ac:dyDescent="0.25">
      <c r="AQ17940" s="6"/>
    </row>
    <row r="17941" spans="43:43" x14ac:dyDescent="0.25">
      <c r="AQ17941" s="6"/>
    </row>
    <row r="17942" spans="43:43" x14ac:dyDescent="0.25">
      <c r="AQ17942" s="6"/>
    </row>
    <row r="17943" spans="43:43" x14ac:dyDescent="0.25">
      <c r="AQ17943" s="6"/>
    </row>
    <row r="17944" spans="43:43" x14ac:dyDescent="0.25">
      <c r="AQ17944" s="6"/>
    </row>
    <row r="17945" spans="43:43" x14ac:dyDescent="0.25">
      <c r="AQ17945" s="6"/>
    </row>
    <row r="17946" spans="43:43" x14ac:dyDescent="0.25">
      <c r="AQ17946" s="6"/>
    </row>
    <row r="17947" spans="43:43" x14ac:dyDescent="0.25">
      <c r="AQ17947" s="6"/>
    </row>
    <row r="17948" spans="43:43" x14ac:dyDescent="0.25">
      <c r="AQ17948" s="6"/>
    </row>
    <row r="17949" spans="43:43" x14ac:dyDescent="0.25">
      <c r="AQ17949" s="6"/>
    </row>
    <row r="17950" spans="43:43" x14ac:dyDescent="0.25">
      <c r="AQ17950" s="6"/>
    </row>
    <row r="17951" spans="43:43" x14ac:dyDescent="0.25">
      <c r="AQ17951" s="6"/>
    </row>
    <row r="17952" spans="43:43" x14ac:dyDescent="0.25">
      <c r="AQ17952" s="6"/>
    </row>
    <row r="17953" spans="43:43" x14ac:dyDescent="0.25">
      <c r="AQ17953" s="6"/>
    </row>
    <row r="17954" spans="43:43" x14ac:dyDescent="0.25">
      <c r="AQ17954" s="6"/>
    </row>
    <row r="17955" spans="43:43" x14ac:dyDescent="0.25">
      <c r="AQ17955" s="6"/>
    </row>
    <row r="17956" spans="43:43" x14ac:dyDescent="0.25">
      <c r="AQ17956" s="6"/>
    </row>
    <row r="17957" spans="43:43" x14ac:dyDescent="0.25">
      <c r="AQ17957" s="6"/>
    </row>
    <row r="17958" spans="43:43" x14ac:dyDescent="0.25">
      <c r="AQ17958" s="6"/>
    </row>
    <row r="17959" spans="43:43" x14ac:dyDescent="0.25">
      <c r="AQ17959" s="6"/>
    </row>
    <row r="17960" spans="43:43" x14ac:dyDescent="0.25">
      <c r="AQ17960" s="6"/>
    </row>
    <row r="17961" spans="43:43" x14ac:dyDescent="0.25">
      <c r="AQ17961" s="6"/>
    </row>
    <row r="17962" spans="43:43" x14ac:dyDescent="0.25">
      <c r="AQ17962" s="6"/>
    </row>
    <row r="17963" spans="43:43" x14ac:dyDescent="0.25">
      <c r="AQ17963" s="6"/>
    </row>
    <row r="17964" spans="43:43" x14ac:dyDescent="0.25">
      <c r="AQ17964" s="6"/>
    </row>
    <row r="17965" spans="43:43" x14ac:dyDescent="0.25">
      <c r="AQ17965" s="6"/>
    </row>
    <row r="17966" spans="43:43" x14ac:dyDescent="0.25">
      <c r="AQ17966" s="6"/>
    </row>
    <row r="17967" spans="43:43" x14ac:dyDescent="0.25">
      <c r="AQ17967" s="6"/>
    </row>
    <row r="17968" spans="43:43" x14ac:dyDescent="0.25">
      <c r="AQ17968" s="6"/>
    </row>
    <row r="17969" spans="43:43" x14ac:dyDescent="0.25">
      <c r="AQ17969" s="6"/>
    </row>
    <row r="17970" spans="43:43" x14ac:dyDescent="0.25">
      <c r="AQ17970" s="6"/>
    </row>
    <row r="17971" spans="43:43" x14ac:dyDescent="0.25">
      <c r="AQ17971" s="6"/>
    </row>
    <row r="17972" spans="43:43" x14ac:dyDescent="0.25">
      <c r="AQ17972" s="6"/>
    </row>
    <row r="17973" spans="43:43" x14ac:dyDescent="0.25">
      <c r="AQ17973" s="6"/>
    </row>
    <row r="17974" spans="43:43" x14ac:dyDescent="0.25">
      <c r="AQ17974" s="6"/>
    </row>
    <row r="17975" spans="43:43" x14ac:dyDescent="0.25">
      <c r="AQ17975" s="6"/>
    </row>
    <row r="17976" spans="43:43" x14ac:dyDescent="0.25">
      <c r="AQ17976" s="6"/>
    </row>
    <row r="17977" spans="43:43" x14ac:dyDescent="0.25">
      <c r="AQ17977" s="6"/>
    </row>
    <row r="17978" spans="43:43" x14ac:dyDescent="0.25">
      <c r="AQ17978" s="6"/>
    </row>
    <row r="17979" spans="43:43" x14ac:dyDescent="0.25">
      <c r="AQ17979" s="6"/>
    </row>
    <row r="17980" spans="43:43" x14ac:dyDescent="0.25">
      <c r="AQ17980" s="6"/>
    </row>
    <row r="17981" spans="43:43" x14ac:dyDescent="0.25">
      <c r="AQ17981" s="6"/>
    </row>
    <row r="17982" spans="43:43" x14ac:dyDescent="0.25">
      <c r="AQ17982" s="6"/>
    </row>
    <row r="17983" spans="43:43" x14ac:dyDescent="0.25">
      <c r="AQ17983" s="6"/>
    </row>
    <row r="17984" spans="43:43" x14ac:dyDescent="0.25">
      <c r="AQ17984" s="6"/>
    </row>
    <row r="17985" spans="43:43" x14ac:dyDescent="0.25">
      <c r="AQ17985" s="6"/>
    </row>
    <row r="17986" spans="43:43" x14ac:dyDescent="0.25">
      <c r="AQ17986" s="6"/>
    </row>
    <row r="17987" spans="43:43" x14ac:dyDescent="0.25">
      <c r="AQ17987" s="6"/>
    </row>
    <row r="17988" spans="43:43" x14ac:dyDescent="0.25">
      <c r="AQ17988" s="6"/>
    </row>
    <row r="17989" spans="43:43" x14ac:dyDescent="0.25">
      <c r="AQ17989" s="6"/>
    </row>
    <row r="17990" spans="43:43" x14ac:dyDescent="0.25">
      <c r="AQ17990" s="6"/>
    </row>
    <row r="17991" spans="43:43" x14ac:dyDescent="0.25">
      <c r="AQ17991" s="6"/>
    </row>
    <row r="17992" spans="43:43" x14ac:dyDescent="0.25">
      <c r="AQ17992" s="6"/>
    </row>
    <row r="17993" spans="43:43" x14ac:dyDescent="0.25">
      <c r="AQ17993" s="6"/>
    </row>
    <row r="17994" spans="43:43" x14ac:dyDescent="0.25">
      <c r="AQ17994" s="6"/>
    </row>
    <row r="17995" spans="43:43" x14ac:dyDescent="0.25">
      <c r="AQ17995" s="6"/>
    </row>
    <row r="17996" spans="43:43" x14ac:dyDescent="0.25">
      <c r="AQ17996" s="6"/>
    </row>
    <row r="17997" spans="43:43" x14ac:dyDescent="0.25">
      <c r="AQ17997" s="6"/>
    </row>
    <row r="17998" spans="43:43" x14ac:dyDescent="0.25">
      <c r="AQ17998" s="6"/>
    </row>
    <row r="17999" spans="43:43" x14ac:dyDescent="0.25">
      <c r="AQ17999" s="6"/>
    </row>
    <row r="18000" spans="43:43" x14ac:dyDescent="0.25">
      <c r="AQ18000" s="6"/>
    </row>
    <row r="18001" spans="43:43" x14ac:dyDescent="0.25">
      <c r="AQ18001" s="6"/>
    </row>
    <row r="18002" spans="43:43" x14ac:dyDescent="0.25">
      <c r="AQ18002" s="6"/>
    </row>
    <row r="18003" spans="43:43" x14ac:dyDescent="0.25">
      <c r="AQ18003" s="6"/>
    </row>
    <row r="18004" spans="43:43" x14ac:dyDescent="0.25">
      <c r="AQ18004" s="6"/>
    </row>
    <row r="18005" spans="43:43" x14ac:dyDescent="0.25">
      <c r="AQ18005" s="6"/>
    </row>
    <row r="18006" spans="43:43" x14ac:dyDescent="0.25">
      <c r="AQ18006" s="6"/>
    </row>
    <row r="18007" spans="43:43" x14ac:dyDescent="0.25">
      <c r="AQ18007" s="6"/>
    </row>
    <row r="18008" spans="43:43" x14ac:dyDescent="0.25">
      <c r="AQ18008" s="6"/>
    </row>
    <row r="18009" spans="43:43" x14ac:dyDescent="0.25">
      <c r="AQ18009" s="6"/>
    </row>
    <row r="18010" spans="43:43" x14ac:dyDescent="0.25">
      <c r="AQ18010" s="6"/>
    </row>
    <row r="18011" spans="43:43" x14ac:dyDescent="0.25">
      <c r="AQ18011" s="6"/>
    </row>
    <row r="18012" spans="43:43" x14ac:dyDescent="0.25">
      <c r="AQ18012" s="6"/>
    </row>
    <row r="18013" spans="43:43" x14ac:dyDescent="0.25">
      <c r="AQ18013" s="6"/>
    </row>
    <row r="18014" spans="43:43" x14ac:dyDescent="0.25">
      <c r="AQ18014" s="6"/>
    </row>
    <row r="18015" spans="43:43" x14ac:dyDescent="0.25">
      <c r="AQ18015" s="6"/>
    </row>
    <row r="18016" spans="43:43" x14ac:dyDescent="0.25">
      <c r="AQ18016" s="6"/>
    </row>
    <row r="18017" spans="43:43" x14ac:dyDescent="0.25">
      <c r="AQ18017" s="6"/>
    </row>
    <row r="18018" spans="43:43" x14ac:dyDescent="0.25">
      <c r="AQ18018" s="6"/>
    </row>
    <row r="18019" spans="43:43" x14ac:dyDescent="0.25">
      <c r="AQ18019" s="6"/>
    </row>
    <row r="18020" spans="43:43" x14ac:dyDescent="0.25">
      <c r="AQ18020" s="6"/>
    </row>
    <row r="18021" spans="43:43" x14ac:dyDescent="0.25">
      <c r="AQ18021" s="6"/>
    </row>
    <row r="18022" spans="43:43" x14ac:dyDescent="0.25">
      <c r="AQ18022" s="6"/>
    </row>
    <row r="18023" spans="43:43" x14ac:dyDescent="0.25">
      <c r="AQ18023" s="6"/>
    </row>
    <row r="18024" spans="43:43" x14ac:dyDescent="0.25">
      <c r="AQ18024" s="6"/>
    </row>
    <row r="18025" spans="43:43" x14ac:dyDescent="0.25">
      <c r="AQ18025" s="6"/>
    </row>
    <row r="18026" spans="43:43" x14ac:dyDescent="0.25">
      <c r="AQ18026" s="6"/>
    </row>
    <row r="18027" spans="43:43" x14ac:dyDescent="0.25">
      <c r="AQ18027" s="6"/>
    </row>
    <row r="18028" spans="43:43" x14ac:dyDescent="0.25">
      <c r="AQ18028" s="6"/>
    </row>
    <row r="18029" spans="43:43" x14ac:dyDescent="0.25">
      <c r="AQ18029" s="6"/>
    </row>
    <row r="18030" spans="43:43" x14ac:dyDescent="0.25">
      <c r="AQ18030" s="6"/>
    </row>
    <row r="18031" spans="43:43" x14ac:dyDescent="0.25">
      <c r="AQ18031" s="6"/>
    </row>
    <row r="18032" spans="43:43" x14ac:dyDescent="0.25">
      <c r="AQ18032" s="6"/>
    </row>
    <row r="18033" spans="43:43" x14ac:dyDescent="0.25">
      <c r="AQ18033" s="6"/>
    </row>
    <row r="18034" spans="43:43" x14ac:dyDescent="0.25">
      <c r="AQ18034" s="6"/>
    </row>
    <row r="18035" spans="43:43" x14ac:dyDescent="0.25">
      <c r="AQ18035" s="6"/>
    </row>
    <row r="18036" spans="43:43" x14ac:dyDescent="0.25">
      <c r="AQ18036" s="6"/>
    </row>
    <row r="18037" spans="43:43" x14ac:dyDescent="0.25">
      <c r="AQ18037" s="6"/>
    </row>
    <row r="18038" spans="43:43" x14ac:dyDescent="0.25">
      <c r="AQ18038" s="6"/>
    </row>
    <row r="18039" spans="43:43" x14ac:dyDescent="0.25">
      <c r="AQ18039" s="6"/>
    </row>
    <row r="18040" spans="43:43" x14ac:dyDescent="0.25">
      <c r="AQ18040" s="6"/>
    </row>
    <row r="18041" spans="43:43" x14ac:dyDescent="0.25">
      <c r="AQ18041" s="6"/>
    </row>
    <row r="18042" spans="43:43" x14ac:dyDescent="0.25">
      <c r="AQ18042" s="6"/>
    </row>
    <row r="18043" spans="43:43" x14ac:dyDescent="0.25">
      <c r="AQ18043" s="6"/>
    </row>
    <row r="18044" spans="43:43" x14ac:dyDescent="0.25">
      <c r="AQ18044" s="6"/>
    </row>
    <row r="18045" spans="43:43" x14ac:dyDescent="0.25">
      <c r="AQ18045" s="6"/>
    </row>
    <row r="18046" spans="43:43" x14ac:dyDescent="0.25">
      <c r="AQ18046" s="6"/>
    </row>
    <row r="18047" spans="43:43" x14ac:dyDescent="0.25">
      <c r="AQ18047" s="6"/>
    </row>
    <row r="18048" spans="43:43" x14ac:dyDescent="0.25">
      <c r="AQ18048" s="6"/>
    </row>
    <row r="18049" spans="43:43" x14ac:dyDescent="0.25">
      <c r="AQ18049" s="6"/>
    </row>
    <row r="18050" spans="43:43" x14ac:dyDescent="0.25">
      <c r="AQ18050" s="6"/>
    </row>
    <row r="18051" spans="43:43" x14ac:dyDescent="0.25">
      <c r="AQ18051" s="6"/>
    </row>
    <row r="18052" spans="43:43" x14ac:dyDescent="0.25">
      <c r="AQ18052" s="6"/>
    </row>
    <row r="18053" spans="43:43" x14ac:dyDescent="0.25">
      <c r="AQ18053" s="6"/>
    </row>
    <row r="18054" spans="43:43" x14ac:dyDescent="0.25">
      <c r="AQ18054" s="6"/>
    </row>
    <row r="18055" spans="43:43" x14ac:dyDescent="0.25">
      <c r="AQ18055" s="6"/>
    </row>
    <row r="18056" spans="43:43" x14ac:dyDescent="0.25">
      <c r="AQ18056" s="6"/>
    </row>
    <row r="18057" spans="43:43" x14ac:dyDescent="0.25">
      <c r="AQ18057" s="6"/>
    </row>
    <row r="18058" spans="43:43" x14ac:dyDescent="0.25">
      <c r="AQ18058" s="6"/>
    </row>
    <row r="18059" spans="43:43" x14ac:dyDescent="0.25">
      <c r="AQ18059" s="6"/>
    </row>
    <row r="18060" spans="43:43" x14ac:dyDescent="0.25">
      <c r="AQ18060" s="6"/>
    </row>
    <row r="18061" spans="43:43" x14ac:dyDescent="0.25">
      <c r="AQ18061" s="6"/>
    </row>
    <row r="18062" spans="43:43" x14ac:dyDescent="0.25">
      <c r="AQ18062" s="6"/>
    </row>
    <row r="18063" spans="43:43" x14ac:dyDescent="0.25">
      <c r="AQ18063" s="6"/>
    </row>
    <row r="18064" spans="43:43" x14ac:dyDescent="0.25">
      <c r="AQ18064" s="6"/>
    </row>
    <row r="18065" spans="43:43" x14ac:dyDescent="0.25">
      <c r="AQ18065" s="6"/>
    </row>
    <row r="18066" spans="43:43" x14ac:dyDescent="0.25">
      <c r="AQ18066" s="6"/>
    </row>
    <row r="18067" spans="43:43" x14ac:dyDescent="0.25">
      <c r="AQ18067" s="6"/>
    </row>
    <row r="18068" spans="43:43" x14ac:dyDescent="0.25">
      <c r="AQ18068" s="6"/>
    </row>
    <row r="18069" spans="43:43" x14ac:dyDescent="0.25">
      <c r="AQ18069" s="6"/>
    </row>
    <row r="18070" spans="43:43" x14ac:dyDescent="0.25">
      <c r="AQ18070" s="6"/>
    </row>
    <row r="18071" spans="43:43" x14ac:dyDescent="0.25">
      <c r="AQ18071" s="6"/>
    </row>
    <row r="18072" spans="43:43" x14ac:dyDescent="0.25">
      <c r="AQ18072" s="6"/>
    </row>
    <row r="18073" spans="43:43" x14ac:dyDescent="0.25">
      <c r="AQ18073" s="6"/>
    </row>
    <row r="18074" spans="43:43" x14ac:dyDescent="0.25">
      <c r="AQ18074" s="6"/>
    </row>
    <row r="18075" spans="43:43" x14ac:dyDescent="0.25">
      <c r="AQ18075" s="6"/>
    </row>
    <row r="18076" spans="43:43" x14ac:dyDescent="0.25">
      <c r="AQ18076" s="6"/>
    </row>
    <row r="18077" spans="43:43" x14ac:dyDescent="0.25">
      <c r="AQ18077" s="6"/>
    </row>
    <row r="18078" spans="43:43" x14ac:dyDescent="0.25">
      <c r="AQ18078" s="6"/>
    </row>
    <row r="18079" spans="43:43" x14ac:dyDescent="0.25">
      <c r="AQ18079" s="6"/>
    </row>
    <row r="18080" spans="43:43" x14ac:dyDescent="0.25">
      <c r="AQ18080" s="6"/>
    </row>
    <row r="18081" spans="43:43" x14ac:dyDescent="0.25">
      <c r="AQ18081" s="6"/>
    </row>
    <row r="18082" spans="43:43" x14ac:dyDescent="0.25">
      <c r="AQ18082" s="6"/>
    </row>
    <row r="18083" spans="43:43" x14ac:dyDescent="0.25">
      <c r="AQ18083" s="6"/>
    </row>
    <row r="18084" spans="43:43" x14ac:dyDescent="0.25">
      <c r="AQ18084" s="6"/>
    </row>
    <row r="18085" spans="43:43" x14ac:dyDescent="0.25">
      <c r="AQ18085" s="6"/>
    </row>
    <row r="18086" spans="43:43" x14ac:dyDescent="0.25">
      <c r="AQ18086" s="6"/>
    </row>
    <row r="18087" spans="43:43" x14ac:dyDescent="0.25">
      <c r="AQ18087" s="6"/>
    </row>
    <row r="18088" spans="43:43" x14ac:dyDescent="0.25">
      <c r="AQ18088" s="6"/>
    </row>
    <row r="18089" spans="43:43" x14ac:dyDescent="0.25">
      <c r="AQ18089" s="6"/>
    </row>
    <row r="18090" spans="43:43" x14ac:dyDescent="0.25">
      <c r="AQ18090" s="6"/>
    </row>
    <row r="18091" spans="43:43" x14ac:dyDescent="0.25">
      <c r="AQ18091" s="6"/>
    </row>
    <row r="18092" spans="43:43" x14ac:dyDescent="0.25">
      <c r="AQ18092" s="6"/>
    </row>
    <row r="18093" spans="43:43" x14ac:dyDescent="0.25">
      <c r="AQ18093" s="6"/>
    </row>
    <row r="18094" spans="43:43" x14ac:dyDescent="0.25">
      <c r="AQ18094" s="6"/>
    </row>
    <row r="18095" spans="43:43" x14ac:dyDescent="0.25">
      <c r="AQ18095" s="6"/>
    </row>
    <row r="18096" spans="43:43" x14ac:dyDescent="0.25">
      <c r="AQ18096" s="6"/>
    </row>
    <row r="18097" spans="43:43" x14ac:dyDescent="0.25">
      <c r="AQ18097" s="6"/>
    </row>
    <row r="18098" spans="43:43" x14ac:dyDescent="0.25">
      <c r="AQ18098" s="6"/>
    </row>
    <row r="18099" spans="43:43" x14ac:dyDescent="0.25">
      <c r="AQ18099" s="6"/>
    </row>
    <row r="18100" spans="43:43" x14ac:dyDescent="0.25">
      <c r="AQ18100" s="6"/>
    </row>
    <row r="18101" spans="43:43" x14ac:dyDescent="0.25">
      <c r="AQ18101" s="6"/>
    </row>
    <row r="18102" spans="43:43" x14ac:dyDescent="0.25">
      <c r="AQ18102" s="6"/>
    </row>
    <row r="18103" spans="43:43" x14ac:dyDescent="0.25">
      <c r="AQ18103" s="6"/>
    </row>
    <row r="18104" spans="43:43" x14ac:dyDescent="0.25">
      <c r="AQ18104" s="6"/>
    </row>
    <row r="18105" spans="43:43" x14ac:dyDescent="0.25">
      <c r="AQ18105" s="6"/>
    </row>
    <row r="18106" spans="43:43" x14ac:dyDescent="0.25">
      <c r="AQ18106" s="6"/>
    </row>
    <row r="18107" spans="43:43" x14ac:dyDescent="0.25">
      <c r="AQ18107" s="6"/>
    </row>
    <row r="18108" spans="43:43" x14ac:dyDescent="0.25">
      <c r="AQ18108" s="6"/>
    </row>
    <row r="18109" spans="43:43" x14ac:dyDescent="0.25">
      <c r="AQ18109" s="6"/>
    </row>
    <row r="18110" spans="43:43" x14ac:dyDescent="0.25">
      <c r="AQ18110" s="6"/>
    </row>
    <row r="18111" spans="43:43" x14ac:dyDescent="0.25">
      <c r="AQ18111" s="6"/>
    </row>
    <row r="18112" spans="43:43" x14ac:dyDescent="0.25">
      <c r="AQ18112" s="6"/>
    </row>
    <row r="18113" spans="43:43" x14ac:dyDescent="0.25">
      <c r="AQ18113" s="6"/>
    </row>
    <row r="18114" spans="43:43" x14ac:dyDescent="0.25">
      <c r="AQ18114" s="6"/>
    </row>
    <row r="18115" spans="43:43" x14ac:dyDescent="0.25">
      <c r="AQ18115" s="6"/>
    </row>
    <row r="18116" spans="43:43" x14ac:dyDescent="0.25">
      <c r="AQ18116" s="6"/>
    </row>
    <row r="18117" spans="43:43" x14ac:dyDescent="0.25">
      <c r="AQ18117" s="6"/>
    </row>
    <row r="18118" spans="43:43" x14ac:dyDescent="0.25">
      <c r="AQ18118" s="6"/>
    </row>
    <row r="18119" spans="43:43" x14ac:dyDescent="0.25">
      <c r="AQ18119" s="6"/>
    </row>
    <row r="18120" spans="43:43" x14ac:dyDescent="0.25">
      <c r="AQ18120" s="6"/>
    </row>
    <row r="18121" spans="43:43" x14ac:dyDescent="0.25">
      <c r="AQ18121" s="6"/>
    </row>
    <row r="18122" spans="43:43" x14ac:dyDescent="0.25">
      <c r="AQ18122" s="6"/>
    </row>
    <row r="18123" spans="43:43" x14ac:dyDescent="0.25">
      <c r="AQ18123" s="6"/>
    </row>
    <row r="18124" spans="43:43" x14ac:dyDescent="0.25">
      <c r="AQ18124" s="6"/>
    </row>
    <row r="18125" spans="43:43" x14ac:dyDescent="0.25">
      <c r="AQ18125" s="6"/>
    </row>
    <row r="18126" spans="43:43" x14ac:dyDescent="0.25">
      <c r="AQ18126" s="6"/>
    </row>
    <row r="18127" spans="43:43" x14ac:dyDescent="0.25">
      <c r="AQ18127" s="6"/>
    </row>
    <row r="18128" spans="43:43" x14ac:dyDescent="0.25">
      <c r="AQ18128" s="6"/>
    </row>
    <row r="18129" spans="43:43" x14ac:dyDescent="0.25">
      <c r="AQ18129" s="6"/>
    </row>
    <row r="18130" spans="43:43" x14ac:dyDescent="0.25">
      <c r="AQ18130" s="6"/>
    </row>
    <row r="18131" spans="43:43" x14ac:dyDescent="0.25">
      <c r="AQ18131" s="6"/>
    </row>
    <row r="18132" spans="43:43" x14ac:dyDescent="0.25">
      <c r="AQ18132" s="6"/>
    </row>
    <row r="18133" spans="43:43" x14ac:dyDescent="0.25">
      <c r="AQ18133" s="6"/>
    </row>
    <row r="18134" spans="43:43" x14ac:dyDescent="0.25">
      <c r="AQ18134" s="6"/>
    </row>
    <row r="18135" spans="43:43" x14ac:dyDescent="0.25">
      <c r="AQ18135" s="6"/>
    </row>
    <row r="18136" spans="43:43" x14ac:dyDescent="0.25">
      <c r="AQ18136" s="6"/>
    </row>
    <row r="18137" spans="43:43" x14ac:dyDescent="0.25">
      <c r="AQ18137" s="6"/>
    </row>
    <row r="18138" spans="43:43" x14ac:dyDescent="0.25">
      <c r="AQ18138" s="6"/>
    </row>
    <row r="18139" spans="43:43" x14ac:dyDescent="0.25">
      <c r="AQ18139" s="6"/>
    </row>
    <row r="18140" spans="43:43" x14ac:dyDescent="0.25">
      <c r="AQ18140" s="6"/>
    </row>
    <row r="18141" spans="43:43" x14ac:dyDescent="0.25">
      <c r="AQ18141" s="6"/>
    </row>
    <row r="18142" spans="43:43" x14ac:dyDescent="0.25">
      <c r="AQ18142" s="6"/>
    </row>
    <row r="18143" spans="43:43" x14ac:dyDescent="0.25">
      <c r="AQ18143" s="6"/>
    </row>
    <row r="18144" spans="43:43" x14ac:dyDescent="0.25">
      <c r="AQ18144" s="6"/>
    </row>
    <row r="18145" spans="43:43" x14ac:dyDescent="0.25">
      <c r="AQ18145" s="6"/>
    </row>
    <row r="18146" spans="43:43" x14ac:dyDescent="0.25">
      <c r="AQ18146" s="6"/>
    </row>
    <row r="18147" spans="43:43" x14ac:dyDescent="0.25">
      <c r="AQ18147" s="6"/>
    </row>
    <row r="18148" spans="43:43" x14ac:dyDescent="0.25">
      <c r="AQ18148" s="6"/>
    </row>
    <row r="18149" spans="43:43" x14ac:dyDescent="0.25">
      <c r="AQ18149" s="6"/>
    </row>
    <row r="18150" spans="43:43" x14ac:dyDescent="0.25">
      <c r="AQ18150" s="6"/>
    </row>
    <row r="18151" spans="43:43" x14ac:dyDescent="0.25">
      <c r="AQ18151" s="6"/>
    </row>
    <row r="18152" spans="43:43" x14ac:dyDescent="0.25">
      <c r="AQ18152" s="6"/>
    </row>
    <row r="18153" spans="43:43" x14ac:dyDescent="0.25">
      <c r="AQ18153" s="6"/>
    </row>
    <row r="18154" spans="43:43" x14ac:dyDescent="0.25">
      <c r="AQ18154" s="6"/>
    </row>
    <row r="18155" spans="43:43" x14ac:dyDescent="0.25">
      <c r="AQ18155" s="6"/>
    </row>
    <row r="18156" spans="43:43" x14ac:dyDescent="0.25">
      <c r="AQ18156" s="6"/>
    </row>
    <row r="18157" spans="43:43" x14ac:dyDescent="0.25">
      <c r="AQ18157" s="6"/>
    </row>
    <row r="18158" spans="43:43" x14ac:dyDescent="0.25">
      <c r="AQ18158" s="6"/>
    </row>
    <row r="18159" spans="43:43" x14ac:dyDescent="0.25">
      <c r="AQ18159" s="6"/>
    </row>
    <row r="18160" spans="43:43" x14ac:dyDescent="0.25">
      <c r="AQ18160" s="6"/>
    </row>
    <row r="18161" spans="43:43" x14ac:dyDescent="0.25">
      <c r="AQ18161" s="6"/>
    </row>
    <row r="18162" spans="43:43" x14ac:dyDescent="0.25">
      <c r="AQ18162" s="6"/>
    </row>
    <row r="18163" spans="43:43" x14ac:dyDescent="0.25">
      <c r="AQ18163" s="6"/>
    </row>
    <row r="18164" spans="43:43" x14ac:dyDescent="0.25">
      <c r="AQ18164" s="6"/>
    </row>
    <row r="18165" spans="43:43" x14ac:dyDescent="0.25">
      <c r="AQ18165" s="6"/>
    </row>
    <row r="18166" spans="43:43" x14ac:dyDescent="0.25">
      <c r="AQ18166" s="6"/>
    </row>
    <row r="18167" spans="43:43" x14ac:dyDescent="0.25">
      <c r="AQ18167" s="6"/>
    </row>
    <row r="18168" spans="43:43" x14ac:dyDescent="0.25">
      <c r="AQ18168" s="6"/>
    </row>
    <row r="18169" spans="43:43" x14ac:dyDescent="0.25">
      <c r="AQ18169" s="6"/>
    </row>
    <row r="18170" spans="43:43" x14ac:dyDescent="0.25">
      <c r="AQ18170" s="6"/>
    </row>
    <row r="18171" spans="43:43" x14ac:dyDescent="0.25">
      <c r="AQ18171" s="6"/>
    </row>
    <row r="18172" spans="43:43" x14ac:dyDescent="0.25">
      <c r="AQ18172" s="6"/>
    </row>
    <row r="18173" spans="43:43" x14ac:dyDescent="0.25">
      <c r="AQ18173" s="6"/>
    </row>
    <row r="18174" spans="43:43" x14ac:dyDescent="0.25">
      <c r="AQ18174" s="6"/>
    </row>
    <row r="18175" spans="43:43" x14ac:dyDescent="0.25">
      <c r="AQ18175" s="6"/>
    </row>
    <row r="18176" spans="43:43" x14ac:dyDescent="0.25">
      <c r="AQ18176" s="6"/>
    </row>
    <row r="18177" spans="43:43" x14ac:dyDescent="0.25">
      <c r="AQ18177" s="6"/>
    </row>
    <row r="18178" spans="43:43" x14ac:dyDescent="0.25">
      <c r="AQ18178" s="6"/>
    </row>
    <row r="18179" spans="43:43" x14ac:dyDescent="0.25">
      <c r="AQ18179" s="6"/>
    </row>
    <row r="18180" spans="43:43" x14ac:dyDescent="0.25">
      <c r="AQ18180" s="6"/>
    </row>
    <row r="18181" spans="43:43" x14ac:dyDescent="0.25">
      <c r="AQ18181" s="6"/>
    </row>
    <row r="18182" spans="43:43" x14ac:dyDescent="0.25">
      <c r="AQ18182" s="6"/>
    </row>
    <row r="18183" spans="43:43" x14ac:dyDescent="0.25">
      <c r="AQ18183" s="6"/>
    </row>
    <row r="18184" spans="43:43" x14ac:dyDescent="0.25">
      <c r="AQ18184" s="6"/>
    </row>
    <row r="18185" spans="43:43" x14ac:dyDescent="0.25">
      <c r="AQ18185" s="6"/>
    </row>
    <row r="18186" spans="43:43" x14ac:dyDescent="0.25">
      <c r="AQ18186" s="6"/>
    </row>
    <row r="18187" spans="43:43" x14ac:dyDescent="0.25">
      <c r="AQ18187" s="6"/>
    </row>
    <row r="18188" spans="43:43" x14ac:dyDescent="0.25">
      <c r="AQ18188" s="6"/>
    </row>
    <row r="18189" spans="43:43" x14ac:dyDescent="0.25">
      <c r="AQ18189" s="6"/>
    </row>
    <row r="18190" spans="43:43" x14ac:dyDescent="0.25">
      <c r="AQ18190" s="6"/>
    </row>
    <row r="18191" spans="43:43" x14ac:dyDescent="0.25">
      <c r="AQ18191" s="6"/>
    </row>
    <row r="18192" spans="43:43" x14ac:dyDescent="0.25">
      <c r="AQ18192" s="6"/>
    </row>
    <row r="18193" spans="43:43" x14ac:dyDescent="0.25">
      <c r="AQ18193" s="6"/>
    </row>
    <row r="18194" spans="43:43" x14ac:dyDescent="0.25">
      <c r="AQ18194" s="6"/>
    </row>
    <row r="18195" spans="43:43" x14ac:dyDescent="0.25">
      <c r="AQ18195" s="6"/>
    </row>
    <row r="18196" spans="43:43" x14ac:dyDescent="0.25">
      <c r="AQ18196" s="6"/>
    </row>
    <row r="18197" spans="43:43" x14ac:dyDescent="0.25">
      <c r="AQ18197" s="6"/>
    </row>
    <row r="18198" spans="43:43" x14ac:dyDescent="0.25">
      <c r="AQ18198" s="6"/>
    </row>
    <row r="18199" spans="43:43" x14ac:dyDescent="0.25">
      <c r="AQ18199" s="6"/>
    </row>
    <row r="18200" spans="43:43" x14ac:dyDescent="0.25">
      <c r="AQ18200" s="6"/>
    </row>
    <row r="18201" spans="43:43" x14ac:dyDescent="0.25">
      <c r="AQ18201" s="6"/>
    </row>
    <row r="18202" spans="43:43" x14ac:dyDescent="0.25">
      <c r="AQ18202" s="6"/>
    </row>
    <row r="18203" spans="43:43" x14ac:dyDescent="0.25">
      <c r="AQ18203" s="6"/>
    </row>
    <row r="18204" spans="43:43" x14ac:dyDescent="0.25">
      <c r="AQ18204" s="6"/>
    </row>
    <row r="18205" spans="43:43" x14ac:dyDescent="0.25">
      <c r="AQ18205" s="6"/>
    </row>
    <row r="18206" spans="43:43" x14ac:dyDescent="0.25">
      <c r="AQ18206" s="6"/>
    </row>
    <row r="18207" spans="43:43" x14ac:dyDescent="0.25">
      <c r="AQ18207" s="6"/>
    </row>
    <row r="18208" spans="43:43" x14ac:dyDescent="0.25">
      <c r="AQ18208" s="6"/>
    </row>
    <row r="18209" spans="43:43" x14ac:dyDescent="0.25">
      <c r="AQ18209" s="6"/>
    </row>
    <row r="18210" spans="43:43" x14ac:dyDescent="0.25">
      <c r="AQ18210" s="6"/>
    </row>
    <row r="18211" spans="43:43" x14ac:dyDescent="0.25">
      <c r="AQ18211" s="6"/>
    </row>
    <row r="18212" spans="43:43" x14ac:dyDescent="0.25">
      <c r="AQ18212" s="6"/>
    </row>
    <row r="18213" spans="43:43" x14ac:dyDescent="0.25">
      <c r="AQ18213" s="6"/>
    </row>
    <row r="18214" spans="43:43" x14ac:dyDescent="0.25">
      <c r="AQ18214" s="6"/>
    </row>
    <row r="18215" spans="43:43" x14ac:dyDescent="0.25">
      <c r="AQ18215" s="6"/>
    </row>
    <row r="18216" spans="43:43" x14ac:dyDescent="0.25">
      <c r="AQ18216" s="6"/>
    </row>
    <row r="18217" spans="43:43" x14ac:dyDescent="0.25">
      <c r="AQ18217" s="6"/>
    </row>
    <row r="18218" spans="43:43" x14ac:dyDescent="0.25">
      <c r="AQ18218" s="6"/>
    </row>
    <row r="18219" spans="43:43" x14ac:dyDescent="0.25">
      <c r="AQ18219" s="6"/>
    </row>
    <row r="18220" spans="43:43" x14ac:dyDescent="0.25">
      <c r="AQ18220" s="6"/>
    </row>
    <row r="18221" spans="43:43" x14ac:dyDescent="0.25">
      <c r="AQ18221" s="6"/>
    </row>
    <row r="18222" spans="43:43" x14ac:dyDescent="0.25">
      <c r="AQ18222" s="6"/>
    </row>
    <row r="18223" spans="43:43" x14ac:dyDescent="0.25">
      <c r="AQ18223" s="6"/>
    </row>
    <row r="18224" spans="43:43" x14ac:dyDescent="0.25">
      <c r="AQ18224" s="6"/>
    </row>
    <row r="18225" spans="43:43" x14ac:dyDescent="0.25">
      <c r="AQ18225" s="6"/>
    </row>
    <row r="18226" spans="43:43" x14ac:dyDescent="0.25">
      <c r="AQ18226" s="6"/>
    </row>
    <row r="18227" spans="43:43" x14ac:dyDescent="0.25">
      <c r="AQ18227" s="6"/>
    </row>
    <row r="18228" spans="43:43" x14ac:dyDescent="0.25">
      <c r="AQ18228" s="6"/>
    </row>
    <row r="18229" spans="43:43" x14ac:dyDescent="0.25">
      <c r="AQ18229" s="6"/>
    </row>
    <row r="18230" spans="43:43" x14ac:dyDescent="0.25">
      <c r="AQ18230" s="6"/>
    </row>
    <row r="18231" spans="43:43" x14ac:dyDescent="0.25">
      <c r="AQ18231" s="6"/>
    </row>
    <row r="18232" spans="43:43" x14ac:dyDescent="0.25">
      <c r="AQ18232" s="6"/>
    </row>
    <row r="18233" spans="43:43" x14ac:dyDescent="0.25">
      <c r="AQ18233" s="6"/>
    </row>
    <row r="18234" spans="43:43" x14ac:dyDescent="0.25">
      <c r="AQ18234" s="6"/>
    </row>
    <row r="18235" spans="43:43" x14ac:dyDescent="0.25">
      <c r="AQ18235" s="6"/>
    </row>
    <row r="18236" spans="43:43" x14ac:dyDescent="0.25">
      <c r="AQ18236" s="6"/>
    </row>
    <row r="18237" spans="43:43" x14ac:dyDescent="0.25">
      <c r="AQ18237" s="6"/>
    </row>
    <row r="18238" spans="43:43" x14ac:dyDescent="0.25">
      <c r="AQ18238" s="6"/>
    </row>
    <row r="18239" spans="43:43" x14ac:dyDescent="0.25">
      <c r="AQ18239" s="6"/>
    </row>
    <row r="18240" spans="43:43" x14ac:dyDescent="0.25">
      <c r="AQ18240" s="6"/>
    </row>
    <row r="18241" spans="43:43" x14ac:dyDescent="0.25">
      <c r="AQ18241" s="6"/>
    </row>
    <row r="18242" spans="43:43" x14ac:dyDescent="0.25">
      <c r="AQ18242" s="6"/>
    </row>
    <row r="18243" spans="43:43" x14ac:dyDescent="0.25">
      <c r="AQ18243" s="6"/>
    </row>
    <row r="18244" spans="43:43" x14ac:dyDescent="0.25">
      <c r="AQ18244" s="6"/>
    </row>
    <row r="18245" spans="43:43" x14ac:dyDescent="0.25">
      <c r="AQ18245" s="6"/>
    </row>
    <row r="18246" spans="43:43" x14ac:dyDescent="0.25">
      <c r="AQ18246" s="6"/>
    </row>
    <row r="18247" spans="43:43" x14ac:dyDescent="0.25">
      <c r="AQ18247" s="6"/>
    </row>
    <row r="18248" spans="43:43" x14ac:dyDescent="0.25">
      <c r="AQ18248" s="6"/>
    </row>
    <row r="18249" spans="43:43" x14ac:dyDescent="0.25">
      <c r="AQ18249" s="6"/>
    </row>
    <row r="18250" spans="43:43" x14ac:dyDescent="0.25">
      <c r="AQ18250" s="6"/>
    </row>
    <row r="18251" spans="43:43" x14ac:dyDescent="0.25">
      <c r="AQ18251" s="6"/>
    </row>
    <row r="18252" spans="43:43" x14ac:dyDescent="0.25">
      <c r="AQ18252" s="6"/>
    </row>
    <row r="18253" spans="43:43" x14ac:dyDescent="0.25">
      <c r="AQ18253" s="6"/>
    </row>
    <row r="18254" spans="43:43" x14ac:dyDescent="0.25">
      <c r="AQ18254" s="6"/>
    </row>
    <row r="18255" spans="43:43" x14ac:dyDescent="0.25">
      <c r="AQ18255" s="6"/>
    </row>
    <row r="18256" spans="43:43" x14ac:dyDescent="0.25">
      <c r="AQ18256" s="6"/>
    </row>
    <row r="18257" spans="43:43" x14ac:dyDescent="0.25">
      <c r="AQ18257" s="6"/>
    </row>
    <row r="18258" spans="43:43" x14ac:dyDescent="0.25">
      <c r="AQ18258" s="6"/>
    </row>
    <row r="18259" spans="43:43" x14ac:dyDescent="0.25">
      <c r="AQ18259" s="6"/>
    </row>
    <row r="18260" spans="43:43" x14ac:dyDescent="0.25">
      <c r="AQ18260" s="6"/>
    </row>
    <row r="18261" spans="43:43" x14ac:dyDescent="0.25">
      <c r="AQ18261" s="6"/>
    </row>
    <row r="18262" spans="43:43" x14ac:dyDescent="0.25">
      <c r="AQ18262" s="6"/>
    </row>
    <row r="18263" spans="43:43" x14ac:dyDescent="0.25">
      <c r="AQ18263" s="6"/>
    </row>
    <row r="18264" spans="43:43" x14ac:dyDescent="0.25">
      <c r="AQ18264" s="6"/>
    </row>
    <row r="18265" spans="43:43" x14ac:dyDescent="0.25">
      <c r="AQ18265" s="6"/>
    </row>
    <row r="18266" spans="43:43" x14ac:dyDescent="0.25">
      <c r="AQ18266" s="6"/>
    </row>
    <row r="18267" spans="43:43" x14ac:dyDescent="0.25">
      <c r="AQ18267" s="6"/>
    </row>
    <row r="18268" spans="43:43" x14ac:dyDescent="0.25">
      <c r="AQ18268" s="6"/>
    </row>
    <row r="18269" spans="43:43" x14ac:dyDescent="0.25">
      <c r="AQ18269" s="6"/>
    </row>
    <row r="18270" spans="43:43" x14ac:dyDescent="0.25">
      <c r="AQ18270" s="6"/>
    </row>
    <row r="18271" spans="43:43" x14ac:dyDescent="0.25">
      <c r="AQ18271" s="6"/>
    </row>
    <row r="18272" spans="43:43" x14ac:dyDescent="0.25">
      <c r="AQ18272" s="6"/>
    </row>
    <row r="18273" spans="43:43" x14ac:dyDescent="0.25">
      <c r="AQ18273" s="6"/>
    </row>
    <row r="18274" spans="43:43" x14ac:dyDescent="0.25">
      <c r="AQ18274" s="6"/>
    </row>
    <row r="18275" spans="43:43" x14ac:dyDescent="0.25">
      <c r="AQ18275" s="6"/>
    </row>
    <row r="18276" spans="43:43" x14ac:dyDescent="0.25">
      <c r="AQ18276" s="6"/>
    </row>
    <row r="18277" spans="43:43" x14ac:dyDescent="0.25">
      <c r="AQ18277" s="6"/>
    </row>
    <row r="18278" spans="43:43" x14ac:dyDescent="0.25">
      <c r="AQ18278" s="6"/>
    </row>
    <row r="18279" spans="43:43" x14ac:dyDescent="0.25">
      <c r="AQ18279" s="6"/>
    </row>
    <row r="18280" spans="43:43" x14ac:dyDescent="0.25">
      <c r="AQ18280" s="6"/>
    </row>
    <row r="18281" spans="43:43" x14ac:dyDescent="0.25">
      <c r="AQ18281" s="6"/>
    </row>
    <row r="18282" spans="43:43" x14ac:dyDescent="0.25">
      <c r="AQ18282" s="6"/>
    </row>
    <row r="18283" spans="43:43" x14ac:dyDescent="0.25">
      <c r="AQ18283" s="6"/>
    </row>
    <row r="18284" spans="43:43" x14ac:dyDescent="0.25">
      <c r="AQ18284" s="6"/>
    </row>
    <row r="18285" spans="43:43" x14ac:dyDescent="0.25">
      <c r="AQ18285" s="6"/>
    </row>
    <row r="18286" spans="43:43" x14ac:dyDescent="0.25">
      <c r="AQ18286" s="6"/>
    </row>
    <row r="18287" spans="43:43" x14ac:dyDescent="0.25">
      <c r="AQ18287" s="6"/>
    </row>
    <row r="18288" spans="43:43" x14ac:dyDescent="0.25">
      <c r="AQ18288" s="6"/>
    </row>
    <row r="18289" spans="43:43" x14ac:dyDescent="0.25">
      <c r="AQ18289" s="6"/>
    </row>
    <row r="18290" spans="43:43" x14ac:dyDescent="0.25">
      <c r="AQ18290" s="6"/>
    </row>
    <row r="18291" spans="43:43" x14ac:dyDescent="0.25">
      <c r="AQ18291" s="6"/>
    </row>
    <row r="18292" spans="43:43" x14ac:dyDescent="0.25">
      <c r="AQ18292" s="6"/>
    </row>
    <row r="18293" spans="43:43" x14ac:dyDescent="0.25">
      <c r="AQ18293" s="6"/>
    </row>
    <row r="18294" spans="43:43" x14ac:dyDescent="0.25">
      <c r="AQ18294" s="6"/>
    </row>
    <row r="18295" spans="43:43" x14ac:dyDescent="0.25">
      <c r="AQ18295" s="6"/>
    </row>
    <row r="18296" spans="43:43" x14ac:dyDescent="0.25">
      <c r="AQ18296" s="6"/>
    </row>
    <row r="18297" spans="43:43" x14ac:dyDescent="0.25">
      <c r="AQ18297" s="6"/>
    </row>
    <row r="18298" spans="43:43" x14ac:dyDescent="0.25">
      <c r="AQ18298" s="6"/>
    </row>
    <row r="18299" spans="43:43" x14ac:dyDescent="0.25">
      <c r="AQ18299" s="6"/>
    </row>
    <row r="18300" spans="43:43" x14ac:dyDescent="0.25">
      <c r="AQ18300" s="6"/>
    </row>
    <row r="18301" spans="43:43" x14ac:dyDescent="0.25">
      <c r="AQ18301" s="6"/>
    </row>
    <row r="18302" spans="43:43" x14ac:dyDescent="0.25">
      <c r="AQ18302" s="6"/>
    </row>
    <row r="18303" spans="43:43" x14ac:dyDescent="0.25">
      <c r="AQ18303" s="6"/>
    </row>
    <row r="18304" spans="43:43" x14ac:dyDescent="0.25">
      <c r="AQ18304" s="6"/>
    </row>
    <row r="18305" spans="43:43" x14ac:dyDescent="0.25">
      <c r="AQ18305" s="6"/>
    </row>
    <row r="18306" spans="43:43" x14ac:dyDescent="0.25">
      <c r="AQ18306" s="6"/>
    </row>
    <row r="18307" spans="43:43" x14ac:dyDescent="0.25">
      <c r="AQ18307" s="6"/>
    </row>
    <row r="18308" spans="43:43" x14ac:dyDescent="0.25">
      <c r="AQ18308" s="6"/>
    </row>
    <row r="18309" spans="43:43" x14ac:dyDescent="0.25">
      <c r="AQ18309" s="6"/>
    </row>
    <row r="18310" spans="43:43" x14ac:dyDescent="0.25">
      <c r="AQ18310" s="6"/>
    </row>
    <row r="18311" spans="43:43" x14ac:dyDescent="0.25">
      <c r="AQ18311" s="6"/>
    </row>
    <row r="18312" spans="43:43" x14ac:dyDescent="0.25">
      <c r="AQ18312" s="6"/>
    </row>
    <row r="18313" spans="43:43" x14ac:dyDescent="0.25">
      <c r="AQ18313" s="6"/>
    </row>
    <row r="18314" spans="43:43" x14ac:dyDescent="0.25">
      <c r="AQ18314" s="6"/>
    </row>
    <row r="18315" spans="43:43" x14ac:dyDescent="0.25">
      <c r="AQ18315" s="6"/>
    </row>
    <row r="18316" spans="43:43" x14ac:dyDescent="0.25">
      <c r="AQ18316" s="6"/>
    </row>
    <row r="18317" spans="43:43" x14ac:dyDescent="0.25">
      <c r="AQ18317" s="6"/>
    </row>
    <row r="18318" spans="43:43" x14ac:dyDescent="0.25">
      <c r="AQ18318" s="6"/>
    </row>
    <row r="18319" spans="43:43" x14ac:dyDescent="0.25">
      <c r="AQ18319" s="6"/>
    </row>
    <row r="18320" spans="43:43" x14ac:dyDescent="0.25">
      <c r="AQ18320" s="6"/>
    </row>
    <row r="18321" spans="43:43" x14ac:dyDescent="0.25">
      <c r="AQ18321" s="6"/>
    </row>
    <row r="18322" spans="43:43" x14ac:dyDescent="0.25">
      <c r="AQ18322" s="6"/>
    </row>
    <row r="18323" spans="43:43" x14ac:dyDescent="0.25">
      <c r="AQ18323" s="6"/>
    </row>
    <row r="18324" spans="43:43" x14ac:dyDescent="0.25">
      <c r="AQ18324" s="6"/>
    </row>
    <row r="18325" spans="43:43" x14ac:dyDescent="0.25">
      <c r="AQ18325" s="6"/>
    </row>
    <row r="18326" spans="43:43" x14ac:dyDescent="0.25">
      <c r="AQ18326" s="6"/>
    </row>
    <row r="18327" spans="43:43" x14ac:dyDescent="0.25">
      <c r="AQ18327" s="6"/>
    </row>
    <row r="18328" spans="43:43" x14ac:dyDescent="0.25">
      <c r="AQ18328" s="6"/>
    </row>
    <row r="18329" spans="43:43" x14ac:dyDescent="0.25">
      <c r="AQ18329" s="6"/>
    </row>
    <row r="18330" spans="43:43" x14ac:dyDescent="0.25">
      <c r="AQ18330" s="6"/>
    </row>
    <row r="18331" spans="43:43" x14ac:dyDescent="0.25">
      <c r="AQ18331" s="6"/>
    </row>
    <row r="18332" spans="43:43" x14ac:dyDescent="0.25">
      <c r="AQ18332" s="6"/>
    </row>
    <row r="18333" spans="43:43" x14ac:dyDescent="0.25">
      <c r="AQ18333" s="6"/>
    </row>
    <row r="18334" spans="43:43" x14ac:dyDescent="0.25">
      <c r="AQ18334" s="6"/>
    </row>
    <row r="18335" spans="43:43" x14ac:dyDescent="0.25">
      <c r="AQ18335" s="6"/>
    </row>
    <row r="18336" spans="43:43" x14ac:dyDescent="0.25">
      <c r="AQ18336" s="6"/>
    </row>
    <row r="18337" spans="43:43" x14ac:dyDescent="0.25">
      <c r="AQ18337" s="6"/>
    </row>
    <row r="18338" spans="43:43" x14ac:dyDescent="0.25">
      <c r="AQ18338" s="6"/>
    </row>
    <row r="18339" spans="43:43" x14ac:dyDescent="0.25">
      <c r="AQ18339" s="6"/>
    </row>
    <row r="18340" spans="43:43" x14ac:dyDescent="0.25">
      <c r="AQ18340" s="6"/>
    </row>
    <row r="18341" spans="43:43" x14ac:dyDescent="0.25">
      <c r="AQ18341" s="6"/>
    </row>
    <row r="18342" spans="43:43" x14ac:dyDescent="0.25">
      <c r="AQ18342" s="6"/>
    </row>
    <row r="18343" spans="43:43" x14ac:dyDescent="0.25">
      <c r="AQ18343" s="6"/>
    </row>
    <row r="18344" spans="43:43" x14ac:dyDescent="0.25">
      <c r="AQ18344" s="6"/>
    </row>
    <row r="18345" spans="43:43" x14ac:dyDescent="0.25">
      <c r="AQ18345" s="6"/>
    </row>
    <row r="18346" spans="43:43" x14ac:dyDescent="0.25">
      <c r="AQ18346" s="6"/>
    </row>
    <row r="18347" spans="43:43" x14ac:dyDescent="0.25">
      <c r="AQ18347" s="6"/>
    </row>
    <row r="18348" spans="43:43" x14ac:dyDescent="0.25">
      <c r="AQ18348" s="6"/>
    </row>
    <row r="18349" spans="43:43" x14ac:dyDescent="0.25">
      <c r="AQ18349" s="6"/>
    </row>
    <row r="18350" spans="43:43" x14ac:dyDescent="0.25">
      <c r="AQ18350" s="6"/>
    </row>
    <row r="18351" spans="43:43" x14ac:dyDescent="0.25">
      <c r="AQ18351" s="6"/>
    </row>
    <row r="18352" spans="43:43" x14ac:dyDescent="0.25">
      <c r="AQ18352" s="6"/>
    </row>
    <row r="18353" spans="43:43" x14ac:dyDescent="0.25">
      <c r="AQ18353" s="6"/>
    </row>
    <row r="18354" spans="43:43" x14ac:dyDescent="0.25">
      <c r="AQ18354" s="6"/>
    </row>
    <row r="18355" spans="43:43" x14ac:dyDescent="0.25">
      <c r="AQ18355" s="6"/>
    </row>
    <row r="18356" spans="43:43" x14ac:dyDescent="0.25">
      <c r="AQ18356" s="6"/>
    </row>
    <row r="18357" spans="43:43" x14ac:dyDescent="0.25">
      <c r="AQ18357" s="6"/>
    </row>
    <row r="18358" spans="43:43" x14ac:dyDescent="0.25">
      <c r="AQ18358" s="6"/>
    </row>
    <row r="18359" spans="43:43" x14ac:dyDescent="0.25">
      <c r="AQ18359" s="6"/>
    </row>
    <row r="18360" spans="43:43" x14ac:dyDescent="0.25">
      <c r="AQ18360" s="6"/>
    </row>
    <row r="18361" spans="43:43" x14ac:dyDescent="0.25">
      <c r="AQ18361" s="6"/>
    </row>
    <row r="18362" spans="43:43" x14ac:dyDescent="0.25">
      <c r="AQ18362" s="6"/>
    </row>
    <row r="18363" spans="43:43" x14ac:dyDescent="0.25">
      <c r="AQ18363" s="6"/>
    </row>
    <row r="18364" spans="43:43" x14ac:dyDescent="0.25">
      <c r="AQ18364" s="6"/>
    </row>
    <row r="18365" spans="43:43" x14ac:dyDescent="0.25">
      <c r="AQ18365" s="6"/>
    </row>
    <row r="18366" spans="43:43" x14ac:dyDescent="0.25">
      <c r="AQ18366" s="6"/>
    </row>
    <row r="18367" spans="43:43" x14ac:dyDescent="0.25">
      <c r="AQ18367" s="6"/>
    </row>
    <row r="18368" spans="43:43" x14ac:dyDescent="0.25">
      <c r="AQ18368" s="6"/>
    </row>
    <row r="18369" spans="43:43" x14ac:dyDescent="0.25">
      <c r="AQ18369" s="6"/>
    </row>
    <row r="18370" spans="43:43" x14ac:dyDescent="0.25">
      <c r="AQ18370" s="6"/>
    </row>
    <row r="18371" spans="43:43" x14ac:dyDescent="0.25">
      <c r="AQ18371" s="6"/>
    </row>
    <row r="18372" spans="43:43" x14ac:dyDescent="0.25">
      <c r="AQ18372" s="6"/>
    </row>
    <row r="18373" spans="43:43" x14ac:dyDescent="0.25">
      <c r="AQ18373" s="6"/>
    </row>
    <row r="18374" spans="43:43" x14ac:dyDescent="0.25">
      <c r="AQ18374" s="6"/>
    </row>
    <row r="18375" spans="43:43" x14ac:dyDescent="0.25">
      <c r="AQ18375" s="6"/>
    </row>
    <row r="18376" spans="43:43" x14ac:dyDescent="0.25">
      <c r="AQ18376" s="6"/>
    </row>
    <row r="18377" spans="43:43" x14ac:dyDescent="0.25">
      <c r="AQ18377" s="6"/>
    </row>
    <row r="18378" spans="43:43" x14ac:dyDescent="0.25">
      <c r="AQ18378" s="6"/>
    </row>
    <row r="18379" spans="43:43" x14ac:dyDescent="0.25">
      <c r="AQ18379" s="6"/>
    </row>
    <row r="18380" spans="43:43" x14ac:dyDescent="0.25">
      <c r="AQ18380" s="6"/>
    </row>
    <row r="18381" spans="43:43" x14ac:dyDescent="0.25">
      <c r="AQ18381" s="6"/>
    </row>
    <row r="18382" spans="43:43" x14ac:dyDescent="0.25">
      <c r="AQ18382" s="6"/>
    </row>
    <row r="18383" spans="43:43" x14ac:dyDescent="0.25">
      <c r="AQ18383" s="6"/>
    </row>
    <row r="18384" spans="43:43" x14ac:dyDescent="0.25">
      <c r="AQ18384" s="6"/>
    </row>
    <row r="18385" spans="43:43" x14ac:dyDescent="0.25">
      <c r="AQ18385" s="6"/>
    </row>
    <row r="18386" spans="43:43" x14ac:dyDescent="0.25">
      <c r="AQ18386" s="6"/>
    </row>
    <row r="18387" spans="43:43" x14ac:dyDescent="0.25">
      <c r="AQ18387" s="6"/>
    </row>
    <row r="18388" spans="43:43" x14ac:dyDescent="0.25">
      <c r="AQ18388" s="6"/>
    </row>
    <row r="18389" spans="43:43" x14ac:dyDescent="0.25">
      <c r="AQ18389" s="6"/>
    </row>
    <row r="18390" spans="43:43" x14ac:dyDescent="0.25">
      <c r="AQ18390" s="6"/>
    </row>
    <row r="18391" spans="43:43" x14ac:dyDescent="0.25">
      <c r="AQ18391" s="6"/>
    </row>
    <row r="18392" spans="43:43" x14ac:dyDescent="0.25">
      <c r="AQ18392" s="6"/>
    </row>
    <row r="18393" spans="43:43" x14ac:dyDescent="0.25">
      <c r="AQ18393" s="6"/>
    </row>
    <row r="18394" spans="43:43" x14ac:dyDescent="0.25">
      <c r="AQ18394" s="6"/>
    </row>
    <row r="18395" spans="43:43" x14ac:dyDescent="0.25">
      <c r="AQ18395" s="6"/>
    </row>
    <row r="18396" spans="43:43" x14ac:dyDescent="0.25">
      <c r="AQ18396" s="6"/>
    </row>
    <row r="18397" spans="43:43" x14ac:dyDescent="0.25">
      <c r="AQ18397" s="6"/>
    </row>
    <row r="18398" spans="43:43" x14ac:dyDescent="0.25">
      <c r="AQ18398" s="6"/>
    </row>
    <row r="18399" spans="43:43" x14ac:dyDescent="0.25">
      <c r="AQ18399" s="6"/>
    </row>
    <row r="18400" spans="43:43" x14ac:dyDescent="0.25">
      <c r="AQ18400" s="6"/>
    </row>
    <row r="18401" spans="43:43" x14ac:dyDescent="0.25">
      <c r="AQ18401" s="6"/>
    </row>
    <row r="18402" spans="43:43" x14ac:dyDescent="0.25">
      <c r="AQ18402" s="6"/>
    </row>
    <row r="18403" spans="43:43" x14ac:dyDescent="0.25">
      <c r="AQ18403" s="6"/>
    </row>
    <row r="18404" spans="43:43" x14ac:dyDescent="0.25">
      <c r="AQ18404" s="6"/>
    </row>
    <row r="18405" spans="43:43" x14ac:dyDescent="0.25">
      <c r="AQ18405" s="6"/>
    </row>
    <row r="18406" spans="43:43" x14ac:dyDescent="0.25">
      <c r="AQ18406" s="6"/>
    </row>
    <row r="18407" spans="43:43" x14ac:dyDescent="0.25">
      <c r="AQ18407" s="6"/>
    </row>
    <row r="18408" spans="43:43" x14ac:dyDescent="0.25">
      <c r="AQ18408" s="6"/>
    </row>
    <row r="18409" spans="43:43" x14ac:dyDescent="0.25">
      <c r="AQ18409" s="6"/>
    </row>
    <row r="18410" spans="43:43" x14ac:dyDescent="0.25">
      <c r="AQ18410" s="6"/>
    </row>
    <row r="18411" spans="43:43" x14ac:dyDescent="0.25">
      <c r="AQ18411" s="6"/>
    </row>
    <row r="18412" spans="43:43" x14ac:dyDescent="0.25">
      <c r="AQ18412" s="6"/>
    </row>
    <row r="18413" spans="43:43" x14ac:dyDescent="0.25">
      <c r="AQ18413" s="6"/>
    </row>
    <row r="18414" spans="43:43" x14ac:dyDescent="0.25">
      <c r="AQ18414" s="6"/>
    </row>
    <row r="18415" spans="43:43" x14ac:dyDescent="0.25">
      <c r="AQ18415" s="6"/>
    </row>
    <row r="18416" spans="43:43" x14ac:dyDescent="0.25">
      <c r="AQ18416" s="6"/>
    </row>
    <row r="18417" spans="43:43" x14ac:dyDescent="0.25">
      <c r="AQ18417" s="6"/>
    </row>
    <row r="18418" spans="43:43" x14ac:dyDescent="0.25">
      <c r="AQ18418" s="6"/>
    </row>
    <row r="18419" spans="43:43" x14ac:dyDescent="0.25">
      <c r="AQ18419" s="6"/>
    </row>
    <row r="18420" spans="43:43" x14ac:dyDescent="0.25">
      <c r="AQ18420" s="6"/>
    </row>
    <row r="18421" spans="43:43" x14ac:dyDescent="0.25">
      <c r="AQ18421" s="6"/>
    </row>
    <row r="18422" spans="43:43" x14ac:dyDescent="0.25">
      <c r="AQ18422" s="6"/>
    </row>
    <row r="18423" spans="43:43" x14ac:dyDescent="0.25">
      <c r="AQ18423" s="6"/>
    </row>
    <row r="18424" spans="43:43" x14ac:dyDescent="0.25">
      <c r="AQ18424" s="6"/>
    </row>
    <row r="18425" spans="43:43" x14ac:dyDescent="0.25">
      <c r="AQ18425" s="6"/>
    </row>
    <row r="18426" spans="43:43" x14ac:dyDescent="0.25">
      <c r="AQ18426" s="6"/>
    </row>
    <row r="18427" spans="43:43" x14ac:dyDescent="0.25">
      <c r="AQ18427" s="6"/>
    </row>
    <row r="18428" spans="43:43" x14ac:dyDescent="0.25">
      <c r="AQ18428" s="6"/>
    </row>
    <row r="18429" spans="43:43" x14ac:dyDescent="0.25">
      <c r="AQ18429" s="6"/>
    </row>
    <row r="18430" spans="43:43" x14ac:dyDescent="0.25">
      <c r="AQ18430" s="6"/>
    </row>
    <row r="18431" spans="43:43" x14ac:dyDescent="0.25">
      <c r="AQ18431" s="6"/>
    </row>
    <row r="18432" spans="43:43" x14ac:dyDescent="0.25">
      <c r="AQ18432" s="6"/>
    </row>
    <row r="18433" spans="43:43" x14ac:dyDescent="0.25">
      <c r="AQ18433" s="6"/>
    </row>
    <row r="18434" spans="43:43" x14ac:dyDescent="0.25">
      <c r="AQ18434" s="6"/>
    </row>
    <row r="18435" spans="43:43" x14ac:dyDescent="0.25">
      <c r="AQ18435" s="6"/>
    </row>
    <row r="18436" spans="43:43" x14ac:dyDescent="0.25">
      <c r="AQ18436" s="6"/>
    </row>
    <row r="18437" spans="43:43" x14ac:dyDescent="0.25">
      <c r="AQ18437" s="6"/>
    </row>
    <row r="18438" spans="43:43" x14ac:dyDescent="0.25">
      <c r="AQ18438" s="6"/>
    </row>
    <row r="18439" spans="43:43" x14ac:dyDescent="0.25">
      <c r="AQ18439" s="6"/>
    </row>
    <row r="18440" spans="43:43" x14ac:dyDescent="0.25">
      <c r="AQ18440" s="6"/>
    </row>
    <row r="18441" spans="43:43" x14ac:dyDescent="0.25">
      <c r="AQ18441" s="6"/>
    </row>
    <row r="18442" spans="43:43" x14ac:dyDescent="0.25">
      <c r="AQ18442" s="6"/>
    </row>
    <row r="18443" spans="43:43" x14ac:dyDescent="0.25">
      <c r="AQ18443" s="6"/>
    </row>
    <row r="18444" spans="43:43" x14ac:dyDescent="0.25">
      <c r="AQ18444" s="6"/>
    </row>
    <row r="18445" spans="43:43" x14ac:dyDescent="0.25">
      <c r="AQ18445" s="6"/>
    </row>
    <row r="18446" spans="43:43" x14ac:dyDescent="0.25">
      <c r="AQ18446" s="6"/>
    </row>
    <row r="18447" spans="43:43" x14ac:dyDescent="0.25">
      <c r="AQ18447" s="6"/>
    </row>
    <row r="18448" spans="43:43" x14ac:dyDescent="0.25">
      <c r="AQ18448" s="6"/>
    </row>
    <row r="18449" spans="43:43" x14ac:dyDescent="0.25">
      <c r="AQ18449" s="6"/>
    </row>
    <row r="18450" spans="43:43" x14ac:dyDescent="0.25">
      <c r="AQ18450" s="6"/>
    </row>
    <row r="18451" spans="43:43" x14ac:dyDescent="0.25">
      <c r="AQ18451" s="6"/>
    </row>
    <row r="18452" spans="43:43" x14ac:dyDescent="0.25">
      <c r="AQ18452" s="6"/>
    </row>
    <row r="18453" spans="43:43" x14ac:dyDescent="0.25">
      <c r="AQ18453" s="6"/>
    </row>
    <row r="18454" spans="43:43" x14ac:dyDescent="0.25">
      <c r="AQ18454" s="6"/>
    </row>
    <row r="18455" spans="43:43" x14ac:dyDescent="0.25">
      <c r="AQ18455" s="6"/>
    </row>
    <row r="18456" spans="43:43" x14ac:dyDescent="0.25">
      <c r="AQ18456" s="6"/>
    </row>
    <row r="18457" spans="43:43" x14ac:dyDescent="0.25">
      <c r="AQ18457" s="6"/>
    </row>
    <row r="18458" spans="43:43" x14ac:dyDescent="0.25">
      <c r="AQ18458" s="6"/>
    </row>
    <row r="18459" spans="43:43" x14ac:dyDescent="0.25">
      <c r="AQ18459" s="6"/>
    </row>
    <row r="18460" spans="43:43" x14ac:dyDescent="0.25">
      <c r="AQ18460" s="6"/>
    </row>
    <row r="18461" spans="43:43" x14ac:dyDescent="0.25">
      <c r="AQ18461" s="6"/>
    </row>
    <row r="18462" spans="43:43" x14ac:dyDescent="0.25">
      <c r="AQ18462" s="6"/>
    </row>
    <row r="18463" spans="43:43" x14ac:dyDescent="0.25">
      <c r="AQ18463" s="6"/>
    </row>
    <row r="18464" spans="43:43" x14ac:dyDescent="0.25">
      <c r="AQ18464" s="6"/>
    </row>
    <row r="18465" spans="43:43" x14ac:dyDescent="0.25">
      <c r="AQ18465" s="6"/>
    </row>
    <row r="18466" spans="43:43" x14ac:dyDescent="0.25">
      <c r="AQ18466" s="6"/>
    </row>
    <row r="18467" spans="43:43" x14ac:dyDescent="0.25">
      <c r="AQ18467" s="6"/>
    </row>
    <row r="18468" spans="43:43" x14ac:dyDescent="0.25">
      <c r="AQ18468" s="6"/>
    </row>
    <row r="18469" spans="43:43" x14ac:dyDescent="0.25">
      <c r="AQ18469" s="6"/>
    </row>
    <row r="18470" spans="43:43" x14ac:dyDescent="0.25">
      <c r="AQ18470" s="6"/>
    </row>
    <row r="18471" spans="43:43" x14ac:dyDescent="0.25">
      <c r="AQ18471" s="6"/>
    </row>
    <row r="18472" spans="43:43" x14ac:dyDescent="0.25">
      <c r="AQ18472" s="6"/>
    </row>
    <row r="18473" spans="43:43" x14ac:dyDescent="0.25">
      <c r="AQ18473" s="6"/>
    </row>
    <row r="18474" spans="43:43" x14ac:dyDescent="0.25">
      <c r="AQ18474" s="6"/>
    </row>
    <row r="18475" spans="43:43" x14ac:dyDescent="0.25">
      <c r="AQ18475" s="6"/>
    </row>
    <row r="18476" spans="43:43" x14ac:dyDescent="0.25">
      <c r="AQ18476" s="6"/>
    </row>
    <row r="18477" spans="43:43" x14ac:dyDescent="0.25">
      <c r="AQ18477" s="6"/>
    </row>
    <row r="18478" spans="43:43" x14ac:dyDescent="0.25">
      <c r="AQ18478" s="6"/>
    </row>
    <row r="18479" spans="43:43" x14ac:dyDescent="0.25">
      <c r="AQ18479" s="6"/>
    </row>
    <row r="18480" spans="43:43" x14ac:dyDescent="0.25">
      <c r="AQ18480" s="6"/>
    </row>
    <row r="18481" spans="43:43" x14ac:dyDescent="0.25">
      <c r="AQ18481" s="6"/>
    </row>
    <row r="18482" spans="43:43" x14ac:dyDescent="0.25">
      <c r="AQ18482" s="6"/>
    </row>
    <row r="18483" spans="43:43" x14ac:dyDescent="0.25">
      <c r="AQ18483" s="6"/>
    </row>
    <row r="18484" spans="43:43" x14ac:dyDescent="0.25">
      <c r="AQ18484" s="6"/>
    </row>
    <row r="18485" spans="43:43" x14ac:dyDescent="0.25">
      <c r="AQ18485" s="6"/>
    </row>
    <row r="18486" spans="43:43" x14ac:dyDescent="0.25">
      <c r="AQ18486" s="6"/>
    </row>
    <row r="18487" spans="43:43" x14ac:dyDescent="0.25">
      <c r="AQ18487" s="6"/>
    </row>
    <row r="18488" spans="43:43" x14ac:dyDescent="0.25">
      <c r="AQ18488" s="6"/>
    </row>
    <row r="18489" spans="43:43" x14ac:dyDescent="0.25">
      <c r="AQ18489" s="6"/>
    </row>
    <row r="18490" spans="43:43" x14ac:dyDescent="0.25">
      <c r="AQ18490" s="6"/>
    </row>
    <row r="18491" spans="43:43" x14ac:dyDescent="0.25">
      <c r="AQ18491" s="6"/>
    </row>
    <row r="18492" spans="43:43" x14ac:dyDescent="0.25">
      <c r="AQ18492" s="6"/>
    </row>
    <row r="18493" spans="43:43" x14ac:dyDescent="0.25">
      <c r="AQ18493" s="6"/>
    </row>
    <row r="18494" spans="43:43" x14ac:dyDescent="0.25">
      <c r="AQ18494" s="6"/>
    </row>
    <row r="18495" spans="43:43" x14ac:dyDescent="0.25">
      <c r="AQ18495" s="6"/>
    </row>
    <row r="18496" spans="43:43" x14ac:dyDescent="0.25">
      <c r="AQ18496" s="6"/>
    </row>
    <row r="18497" spans="43:43" x14ac:dyDescent="0.25">
      <c r="AQ18497" s="6"/>
    </row>
    <row r="18498" spans="43:43" x14ac:dyDescent="0.25">
      <c r="AQ18498" s="6"/>
    </row>
    <row r="18499" spans="43:43" x14ac:dyDescent="0.25">
      <c r="AQ18499" s="6"/>
    </row>
    <row r="18500" spans="43:43" x14ac:dyDescent="0.25">
      <c r="AQ18500" s="6"/>
    </row>
    <row r="18501" spans="43:43" x14ac:dyDescent="0.25">
      <c r="AQ18501" s="6"/>
    </row>
    <row r="18502" spans="43:43" x14ac:dyDescent="0.25">
      <c r="AQ18502" s="6"/>
    </row>
    <row r="18503" spans="43:43" x14ac:dyDescent="0.25">
      <c r="AQ18503" s="6"/>
    </row>
    <row r="18504" spans="43:43" x14ac:dyDescent="0.25">
      <c r="AQ18504" s="6"/>
    </row>
    <row r="18505" spans="43:43" x14ac:dyDescent="0.25">
      <c r="AQ18505" s="6"/>
    </row>
    <row r="18506" spans="43:43" x14ac:dyDescent="0.25">
      <c r="AQ18506" s="6"/>
    </row>
    <row r="18507" spans="43:43" x14ac:dyDescent="0.25">
      <c r="AQ18507" s="6"/>
    </row>
    <row r="18508" spans="43:43" x14ac:dyDescent="0.25">
      <c r="AQ18508" s="6"/>
    </row>
    <row r="18509" spans="43:43" x14ac:dyDescent="0.25">
      <c r="AQ18509" s="6"/>
    </row>
    <row r="18510" spans="43:43" x14ac:dyDescent="0.25">
      <c r="AQ18510" s="6"/>
    </row>
    <row r="18511" spans="43:43" x14ac:dyDescent="0.25">
      <c r="AQ18511" s="6"/>
    </row>
    <row r="18512" spans="43:43" x14ac:dyDescent="0.25">
      <c r="AQ18512" s="6"/>
    </row>
    <row r="18513" spans="43:43" x14ac:dyDescent="0.25">
      <c r="AQ18513" s="6"/>
    </row>
    <row r="18514" spans="43:43" x14ac:dyDescent="0.25">
      <c r="AQ18514" s="6"/>
    </row>
    <row r="18515" spans="43:43" x14ac:dyDescent="0.25">
      <c r="AQ18515" s="6"/>
    </row>
    <row r="18516" spans="43:43" x14ac:dyDescent="0.25">
      <c r="AQ18516" s="6"/>
    </row>
    <row r="18517" spans="43:43" x14ac:dyDescent="0.25">
      <c r="AQ18517" s="6"/>
    </row>
    <row r="18518" spans="43:43" x14ac:dyDescent="0.25">
      <c r="AQ18518" s="6"/>
    </row>
    <row r="18519" spans="43:43" x14ac:dyDescent="0.25">
      <c r="AQ18519" s="6"/>
    </row>
    <row r="18520" spans="43:43" x14ac:dyDescent="0.25">
      <c r="AQ18520" s="6"/>
    </row>
    <row r="18521" spans="43:43" x14ac:dyDescent="0.25">
      <c r="AQ18521" s="6"/>
    </row>
    <row r="18522" spans="43:43" x14ac:dyDescent="0.25">
      <c r="AQ18522" s="6"/>
    </row>
    <row r="18523" spans="43:43" x14ac:dyDescent="0.25">
      <c r="AQ18523" s="6"/>
    </row>
    <row r="18524" spans="43:43" x14ac:dyDescent="0.25">
      <c r="AQ18524" s="6"/>
    </row>
    <row r="18525" spans="43:43" x14ac:dyDescent="0.25">
      <c r="AQ18525" s="6"/>
    </row>
    <row r="18526" spans="43:43" x14ac:dyDescent="0.25">
      <c r="AQ18526" s="6"/>
    </row>
    <row r="18527" spans="43:43" x14ac:dyDescent="0.25">
      <c r="AQ18527" s="6"/>
    </row>
    <row r="18528" spans="43:43" x14ac:dyDescent="0.25">
      <c r="AQ18528" s="6"/>
    </row>
    <row r="18529" spans="43:43" x14ac:dyDescent="0.25">
      <c r="AQ18529" s="6"/>
    </row>
    <row r="18530" spans="43:43" x14ac:dyDescent="0.25">
      <c r="AQ18530" s="6"/>
    </row>
    <row r="18531" spans="43:43" x14ac:dyDescent="0.25">
      <c r="AQ18531" s="6"/>
    </row>
    <row r="18532" spans="43:43" x14ac:dyDescent="0.25">
      <c r="AQ18532" s="6"/>
    </row>
    <row r="18533" spans="43:43" x14ac:dyDescent="0.25">
      <c r="AQ18533" s="6"/>
    </row>
    <row r="18534" spans="43:43" x14ac:dyDescent="0.25">
      <c r="AQ18534" s="6"/>
    </row>
    <row r="18535" spans="43:43" x14ac:dyDescent="0.25">
      <c r="AQ18535" s="6"/>
    </row>
    <row r="18536" spans="43:43" x14ac:dyDescent="0.25">
      <c r="AQ18536" s="6"/>
    </row>
    <row r="18537" spans="43:43" x14ac:dyDescent="0.25">
      <c r="AQ18537" s="6"/>
    </row>
    <row r="18538" spans="43:43" x14ac:dyDescent="0.25">
      <c r="AQ18538" s="6"/>
    </row>
    <row r="18539" spans="43:43" x14ac:dyDescent="0.25">
      <c r="AQ18539" s="6"/>
    </row>
    <row r="18540" spans="43:43" x14ac:dyDescent="0.25">
      <c r="AQ18540" s="6"/>
    </row>
    <row r="18541" spans="43:43" x14ac:dyDescent="0.25">
      <c r="AQ18541" s="6"/>
    </row>
    <row r="18542" spans="43:43" x14ac:dyDescent="0.25">
      <c r="AQ18542" s="6"/>
    </row>
    <row r="18543" spans="43:43" x14ac:dyDescent="0.25">
      <c r="AQ18543" s="6"/>
    </row>
    <row r="18544" spans="43:43" x14ac:dyDescent="0.25">
      <c r="AQ18544" s="6"/>
    </row>
    <row r="18545" spans="43:43" x14ac:dyDescent="0.25">
      <c r="AQ18545" s="6"/>
    </row>
    <row r="18546" spans="43:43" x14ac:dyDescent="0.25">
      <c r="AQ18546" s="6"/>
    </row>
    <row r="18547" spans="43:43" x14ac:dyDescent="0.25">
      <c r="AQ18547" s="6"/>
    </row>
    <row r="18548" spans="43:43" x14ac:dyDescent="0.25">
      <c r="AQ18548" s="6"/>
    </row>
    <row r="18549" spans="43:43" x14ac:dyDescent="0.25">
      <c r="AQ18549" s="6"/>
    </row>
    <row r="18550" spans="43:43" x14ac:dyDescent="0.25">
      <c r="AQ18550" s="6"/>
    </row>
    <row r="18551" spans="43:43" x14ac:dyDescent="0.25">
      <c r="AQ18551" s="6"/>
    </row>
    <row r="18552" spans="43:43" x14ac:dyDescent="0.25">
      <c r="AQ18552" s="6"/>
    </row>
    <row r="18553" spans="43:43" x14ac:dyDescent="0.25">
      <c r="AQ18553" s="6"/>
    </row>
    <row r="18554" spans="43:43" x14ac:dyDescent="0.25">
      <c r="AQ18554" s="6"/>
    </row>
    <row r="18555" spans="43:43" x14ac:dyDescent="0.25">
      <c r="AQ18555" s="6"/>
    </row>
    <row r="18556" spans="43:43" x14ac:dyDescent="0.25">
      <c r="AQ18556" s="6"/>
    </row>
    <row r="18557" spans="43:43" x14ac:dyDescent="0.25">
      <c r="AQ18557" s="6"/>
    </row>
    <row r="18558" spans="43:43" x14ac:dyDescent="0.25">
      <c r="AQ18558" s="6"/>
    </row>
    <row r="18559" spans="43:43" x14ac:dyDescent="0.25">
      <c r="AQ18559" s="6"/>
    </row>
    <row r="18560" spans="43:43" x14ac:dyDescent="0.25">
      <c r="AQ18560" s="6"/>
    </row>
    <row r="18561" spans="43:43" x14ac:dyDescent="0.25">
      <c r="AQ18561" s="6"/>
    </row>
    <row r="18562" spans="43:43" x14ac:dyDescent="0.25">
      <c r="AQ18562" s="6"/>
    </row>
    <row r="18563" spans="43:43" x14ac:dyDescent="0.25">
      <c r="AQ18563" s="6"/>
    </row>
    <row r="18564" spans="43:43" x14ac:dyDescent="0.25">
      <c r="AQ18564" s="6"/>
    </row>
    <row r="18565" spans="43:43" x14ac:dyDescent="0.25">
      <c r="AQ18565" s="6"/>
    </row>
    <row r="18566" spans="43:43" x14ac:dyDescent="0.25">
      <c r="AQ18566" s="6"/>
    </row>
    <row r="18567" spans="43:43" x14ac:dyDescent="0.25">
      <c r="AQ18567" s="6"/>
    </row>
    <row r="18568" spans="43:43" x14ac:dyDescent="0.25">
      <c r="AQ18568" s="6"/>
    </row>
    <row r="18569" spans="43:43" x14ac:dyDescent="0.25">
      <c r="AQ18569" s="6"/>
    </row>
    <row r="18570" spans="43:43" x14ac:dyDescent="0.25">
      <c r="AQ18570" s="6"/>
    </row>
    <row r="18571" spans="43:43" x14ac:dyDescent="0.25">
      <c r="AQ18571" s="6"/>
    </row>
    <row r="18572" spans="43:43" x14ac:dyDescent="0.25">
      <c r="AQ18572" s="6"/>
    </row>
    <row r="18573" spans="43:43" x14ac:dyDescent="0.25">
      <c r="AQ18573" s="6"/>
    </row>
    <row r="18574" spans="43:43" x14ac:dyDescent="0.25">
      <c r="AQ18574" s="6"/>
    </row>
    <row r="18575" spans="43:43" x14ac:dyDescent="0.25">
      <c r="AQ18575" s="6"/>
    </row>
    <row r="18576" spans="43:43" x14ac:dyDescent="0.25">
      <c r="AQ18576" s="6"/>
    </row>
    <row r="18577" spans="43:43" x14ac:dyDescent="0.25">
      <c r="AQ18577" s="6"/>
    </row>
    <row r="18578" spans="43:43" x14ac:dyDescent="0.25">
      <c r="AQ18578" s="6"/>
    </row>
    <row r="18579" spans="43:43" x14ac:dyDescent="0.25">
      <c r="AQ18579" s="6"/>
    </row>
    <row r="18580" spans="43:43" x14ac:dyDescent="0.25">
      <c r="AQ18580" s="6"/>
    </row>
    <row r="18581" spans="43:43" x14ac:dyDescent="0.25">
      <c r="AQ18581" s="6"/>
    </row>
    <row r="18582" spans="43:43" x14ac:dyDescent="0.25">
      <c r="AQ18582" s="6"/>
    </row>
    <row r="18583" spans="43:43" x14ac:dyDescent="0.25">
      <c r="AQ18583" s="6"/>
    </row>
    <row r="18584" spans="43:43" x14ac:dyDescent="0.25">
      <c r="AQ18584" s="6"/>
    </row>
    <row r="18585" spans="43:43" x14ac:dyDescent="0.25">
      <c r="AQ18585" s="6"/>
    </row>
    <row r="18586" spans="43:43" x14ac:dyDescent="0.25">
      <c r="AQ18586" s="6"/>
    </row>
    <row r="18587" spans="43:43" x14ac:dyDescent="0.25">
      <c r="AQ18587" s="6"/>
    </row>
    <row r="18588" spans="43:43" x14ac:dyDescent="0.25">
      <c r="AQ18588" s="6"/>
    </row>
    <row r="18589" spans="43:43" x14ac:dyDescent="0.25">
      <c r="AQ18589" s="6"/>
    </row>
    <row r="18590" spans="43:43" x14ac:dyDescent="0.25">
      <c r="AQ18590" s="6"/>
    </row>
    <row r="18591" spans="43:43" x14ac:dyDescent="0.25">
      <c r="AQ18591" s="6"/>
    </row>
    <row r="18592" spans="43:43" x14ac:dyDescent="0.25">
      <c r="AQ18592" s="6"/>
    </row>
    <row r="18593" spans="43:43" x14ac:dyDescent="0.25">
      <c r="AQ18593" s="6"/>
    </row>
    <row r="18594" spans="43:43" x14ac:dyDescent="0.25">
      <c r="AQ18594" s="6"/>
    </row>
    <row r="18595" spans="43:43" x14ac:dyDescent="0.25">
      <c r="AQ18595" s="6"/>
    </row>
    <row r="18596" spans="43:43" x14ac:dyDescent="0.25">
      <c r="AQ18596" s="6"/>
    </row>
    <row r="18597" spans="43:43" x14ac:dyDescent="0.25">
      <c r="AQ18597" s="6"/>
    </row>
    <row r="18598" spans="43:43" x14ac:dyDescent="0.25">
      <c r="AQ18598" s="6"/>
    </row>
    <row r="18599" spans="43:43" x14ac:dyDescent="0.25">
      <c r="AQ18599" s="6"/>
    </row>
    <row r="18600" spans="43:43" x14ac:dyDescent="0.25">
      <c r="AQ18600" s="6"/>
    </row>
    <row r="18601" spans="43:43" x14ac:dyDescent="0.25">
      <c r="AQ18601" s="6"/>
    </row>
    <row r="18602" spans="43:43" x14ac:dyDescent="0.25">
      <c r="AQ18602" s="6"/>
    </row>
    <row r="18603" spans="43:43" x14ac:dyDescent="0.25">
      <c r="AQ18603" s="6"/>
    </row>
    <row r="18604" spans="43:43" x14ac:dyDescent="0.25">
      <c r="AQ18604" s="6"/>
    </row>
    <row r="18605" spans="43:43" x14ac:dyDescent="0.25">
      <c r="AQ18605" s="6"/>
    </row>
    <row r="18606" spans="43:43" x14ac:dyDescent="0.25">
      <c r="AQ18606" s="6"/>
    </row>
    <row r="18607" spans="43:43" x14ac:dyDescent="0.25">
      <c r="AQ18607" s="6"/>
    </row>
    <row r="18608" spans="43:43" x14ac:dyDescent="0.25">
      <c r="AQ18608" s="6"/>
    </row>
    <row r="18609" spans="43:43" x14ac:dyDescent="0.25">
      <c r="AQ18609" s="6"/>
    </row>
    <row r="18610" spans="43:43" x14ac:dyDescent="0.25">
      <c r="AQ18610" s="6"/>
    </row>
    <row r="18611" spans="43:43" x14ac:dyDescent="0.25">
      <c r="AQ18611" s="6"/>
    </row>
    <row r="18612" spans="43:43" x14ac:dyDescent="0.25">
      <c r="AQ18612" s="6"/>
    </row>
    <row r="18613" spans="43:43" x14ac:dyDescent="0.25">
      <c r="AQ18613" s="6"/>
    </row>
    <row r="18614" spans="43:43" x14ac:dyDescent="0.25">
      <c r="AQ18614" s="6"/>
    </row>
    <row r="18615" spans="43:43" x14ac:dyDescent="0.25">
      <c r="AQ18615" s="6"/>
    </row>
    <row r="18616" spans="43:43" x14ac:dyDescent="0.25">
      <c r="AQ18616" s="6"/>
    </row>
    <row r="18617" spans="43:43" x14ac:dyDescent="0.25">
      <c r="AQ18617" s="6"/>
    </row>
    <row r="18618" spans="43:43" x14ac:dyDescent="0.25">
      <c r="AQ18618" s="6"/>
    </row>
    <row r="18619" spans="43:43" x14ac:dyDescent="0.25">
      <c r="AQ18619" s="6"/>
    </row>
    <row r="18620" spans="43:43" x14ac:dyDescent="0.25">
      <c r="AQ18620" s="6"/>
    </row>
    <row r="18621" spans="43:43" x14ac:dyDescent="0.25">
      <c r="AQ18621" s="6"/>
    </row>
    <row r="18622" spans="43:43" x14ac:dyDescent="0.25">
      <c r="AQ18622" s="6"/>
    </row>
    <row r="18623" spans="43:43" x14ac:dyDescent="0.25">
      <c r="AQ18623" s="6"/>
    </row>
    <row r="18624" spans="43:43" x14ac:dyDescent="0.25">
      <c r="AQ18624" s="6"/>
    </row>
    <row r="18625" spans="43:43" x14ac:dyDescent="0.25">
      <c r="AQ18625" s="6"/>
    </row>
    <row r="18626" spans="43:43" x14ac:dyDescent="0.25">
      <c r="AQ18626" s="6"/>
    </row>
    <row r="18627" spans="43:43" x14ac:dyDescent="0.25">
      <c r="AQ18627" s="6"/>
    </row>
    <row r="18628" spans="43:43" x14ac:dyDescent="0.25">
      <c r="AQ18628" s="6"/>
    </row>
    <row r="18629" spans="43:43" x14ac:dyDescent="0.25">
      <c r="AQ18629" s="6"/>
    </row>
    <row r="18630" spans="43:43" x14ac:dyDescent="0.25">
      <c r="AQ18630" s="6"/>
    </row>
    <row r="18631" spans="43:43" x14ac:dyDescent="0.25">
      <c r="AQ18631" s="6"/>
    </row>
    <row r="18632" spans="43:43" x14ac:dyDescent="0.25">
      <c r="AQ18632" s="6"/>
    </row>
    <row r="18633" spans="43:43" x14ac:dyDescent="0.25">
      <c r="AQ18633" s="6"/>
    </row>
    <row r="18634" spans="43:43" x14ac:dyDescent="0.25">
      <c r="AQ18634" s="6"/>
    </row>
    <row r="18635" spans="43:43" x14ac:dyDescent="0.25">
      <c r="AQ18635" s="6"/>
    </row>
    <row r="18636" spans="43:43" x14ac:dyDescent="0.25">
      <c r="AQ18636" s="6"/>
    </row>
    <row r="18637" spans="43:43" x14ac:dyDescent="0.25">
      <c r="AQ18637" s="6"/>
    </row>
    <row r="18638" spans="43:43" x14ac:dyDescent="0.25">
      <c r="AQ18638" s="6"/>
    </row>
    <row r="18639" spans="43:43" x14ac:dyDescent="0.25">
      <c r="AQ18639" s="6"/>
    </row>
    <row r="18640" spans="43:43" x14ac:dyDescent="0.25">
      <c r="AQ18640" s="6"/>
    </row>
    <row r="18641" spans="43:43" x14ac:dyDescent="0.25">
      <c r="AQ18641" s="6"/>
    </row>
    <row r="18642" spans="43:43" x14ac:dyDescent="0.25">
      <c r="AQ18642" s="6"/>
    </row>
    <row r="18643" spans="43:43" x14ac:dyDescent="0.25">
      <c r="AQ18643" s="6"/>
    </row>
    <row r="18644" spans="43:43" x14ac:dyDescent="0.25">
      <c r="AQ18644" s="6"/>
    </row>
    <row r="18645" spans="43:43" x14ac:dyDescent="0.25">
      <c r="AQ18645" s="6"/>
    </row>
    <row r="18646" spans="43:43" x14ac:dyDescent="0.25">
      <c r="AQ18646" s="6"/>
    </row>
    <row r="18647" spans="43:43" x14ac:dyDescent="0.25">
      <c r="AQ18647" s="6"/>
    </row>
    <row r="18648" spans="43:43" x14ac:dyDescent="0.25">
      <c r="AQ18648" s="6"/>
    </row>
    <row r="18649" spans="43:43" x14ac:dyDescent="0.25">
      <c r="AQ18649" s="6"/>
    </row>
    <row r="18650" spans="43:43" x14ac:dyDescent="0.25">
      <c r="AQ18650" s="6"/>
    </row>
    <row r="18651" spans="43:43" x14ac:dyDescent="0.25">
      <c r="AQ18651" s="6"/>
    </row>
    <row r="18652" spans="43:43" x14ac:dyDescent="0.25">
      <c r="AQ18652" s="6"/>
    </row>
    <row r="18653" spans="43:43" x14ac:dyDescent="0.25">
      <c r="AQ18653" s="6"/>
    </row>
    <row r="18654" spans="43:43" x14ac:dyDescent="0.25">
      <c r="AQ18654" s="6"/>
    </row>
    <row r="18655" spans="43:43" x14ac:dyDescent="0.25">
      <c r="AQ18655" s="6"/>
    </row>
    <row r="18656" spans="43:43" x14ac:dyDescent="0.25">
      <c r="AQ18656" s="6"/>
    </row>
    <row r="18657" spans="43:43" x14ac:dyDescent="0.25">
      <c r="AQ18657" s="6"/>
    </row>
    <row r="18658" spans="43:43" x14ac:dyDescent="0.25">
      <c r="AQ18658" s="6"/>
    </row>
    <row r="18659" spans="43:43" x14ac:dyDescent="0.25">
      <c r="AQ18659" s="6"/>
    </row>
    <row r="18660" spans="43:43" x14ac:dyDescent="0.25">
      <c r="AQ18660" s="6"/>
    </row>
    <row r="18661" spans="43:43" x14ac:dyDescent="0.25">
      <c r="AQ18661" s="6"/>
    </row>
    <row r="18662" spans="43:43" x14ac:dyDescent="0.25">
      <c r="AQ18662" s="6"/>
    </row>
    <row r="18663" spans="43:43" x14ac:dyDescent="0.25">
      <c r="AQ18663" s="6"/>
    </row>
    <row r="18664" spans="43:43" x14ac:dyDescent="0.25">
      <c r="AQ18664" s="6"/>
    </row>
    <row r="18665" spans="43:43" x14ac:dyDescent="0.25">
      <c r="AQ18665" s="6"/>
    </row>
    <row r="18666" spans="43:43" x14ac:dyDescent="0.25">
      <c r="AQ18666" s="6"/>
    </row>
    <row r="18667" spans="43:43" x14ac:dyDescent="0.25">
      <c r="AQ18667" s="6"/>
    </row>
    <row r="18668" spans="43:43" x14ac:dyDescent="0.25">
      <c r="AQ18668" s="6"/>
    </row>
    <row r="18669" spans="43:43" x14ac:dyDescent="0.25">
      <c r="AQ18669" s="6"/>
    </row>
    <row r="18670" spans="43:43" x14ac:dyDescent="0.25">
      <c r="AQ18670" s="6"/>
    </row>
    <row r="18671" spans="43:43" x14ac:dyDescent="0.25">
      <c r="AQ18671" s="6"/>
    </row>
    <row r="18672" spans="43:43" x14ac:dyDescent="0.25">
      <c r="AQ18672" s="6"/>
    </row>
    <row r="18673" spans="43:43" x14ac:dyDescent="0.25">
      <c r="AQ18673" s="6"/>
    </row>
    <row r="18674" spans="43:43" x14ac:dyDescent="0.25">
      <c r="AQ18674" s="6"/>
    </row>
    <row r="18675" spans="43:43" x14ac:dyDescent="0.25">
      <c r="AQ18675" s="6"/>
    </row>
    <row r="18676" spans="43:43" x14ac:dyDescent="0.25">
      <c r="AQ18676" s="6"/>
    </row>
    <row r="18677" spans="43:43" x14ac:dyDescent="0.25">
      <c r="AQ18677" s="6"/>
    </row>
    <row r="18678" spans="43:43" x14ac:dyDescent="0.25">
      <c r="AQ18678" s="6"/>
    </row>
    <row r="18679" spans="43:43" x14ac:dyDescent="0.25">
      <c r="AQ18679" s="6"/>
    </row>
    <row r="18680" spans="43:43" x14ac:dyDescent="0.25">
      <c r="AQ18680" s="6"/>
    </row>
    <row r="18681" spans="43:43" x14ac:dyDescent="0.25">
      <c r="AQ18681" s="6"/>
    </row>
    <row r="18682" spans="43:43" x14ac:dyDescent="0.25">
      <c r="AQ18682" s="6"/>
    </row>
    <row r="18683" spans="43:43" x14ac:dyDescent="0.25">
      <c r="AQ18683" s="6"/>
    </row>
    <row r="18684" spans="43:43" x14ac:dyDescent="0.25">
      <c r="AQ18684" s="6"/>
    </row>
    <row r="18685" spans="43:43" x14ac:dyDescent="0.25">
      <c r="AQ18685" s="6"/>
    </row>
    <row r="18686" spans="43:43" x14ac:dyDescent="0.25">
      <c r="AQ18686" s="6"/>
    </row>
    <row r="18687" spans="43:43" x14ac:dyDescent="0.25">
      <c r="AQ18687" s="6"/>
    </row>
    <row r="18688" spans="43:43" x14ac:dyDescent="0.25">
      <c r="AQ18688" s="6"/>
    </row>
    <row r="18689" spans="43:43" x14ac:dyDescent="0.25">
      <c r="AQ18689" s="6"/>
    </row>
    <row r="18690" spans="43:43" x14ac:dyDescent="0.25">
      <c r="AQ18690" s="6"/>
    </row>
    <row r="18691" spans="43:43" x14ac:dyDescent="0.25">
      <c r="AQ18691" s="6"/>
    </row>
    <row r="18692" spans="43:43" x14ac:dyDescent="0.25">
      <c r="AQ18692" s="6"/>
    </row>
    <row r="18693" spans="43:43" x14ac:dyDescent="0.25">
      <c r="AQ18693" s="6"/>
    </row>
    <row r="18694" spans="43:43" x14ac:dyDescent="0.25">
      <c r="AQ18694" s="6"/>
    </row>
    <row r="18695" spans="43:43" x14ac:dyDescent="0.25">
      <c r="AQ18695" s="6"/>
    </row>
    <row r="18696" spans="43:43" x14ac:dyDescent="0.25">
      <c r="AQ18696" s="6"/>
    </row>
    <row r="18697" spans="43:43" x14ac:dyDescent="0.25">
      <c r="AQ18697" s="6"/>
    </row>
    <row r="18698" spans="43:43" x14ac:dyDescent="0.25">
      <c r="AQ18698" s="6"/>
    </row>
    <row r="18699" spans="43:43" x14ac:dyDescent="0.25">
      <c r="AQ18699" s="6"/>
    </row>
    <row r="18700" spans="43:43" x14ac:dyDescent="0.25">
      <c r="AQ18700" s="6"/>
    </row>
    <row r="18701" spans="43:43" x14ac:dyDescent="0.25">
      <c r="AQ18701" s="6"/>
    </row>
    <row r="18702" spans="43:43" x14ac:dyDescent="0.25">
      <c r="AQ18702" s="6"/>
    </row>
    <row r="18703" spans="43:43" x14ac:dyDescent="0.25">
      <c r="AQ18703" s="6"/>
    </row>
    <row r="18704" spans="43:43" x14ac:dyDescent="0.25">
      <c r="AQ18704" s="6"/>
    </row>
    <row r="18705" spans="43:43" x14ac:dyDescent="0.25">
      <c r="AQ18705" s="6"/>
    </row>
    <row r="18706" spans="43:43" x14ac:dyDescent="0.25">
      <c r="AQ18706" s="6"/>
    </row>
    <row r="18707" spans="43:43" x14ac:dyDescent="0.25">
      <c r="AQ18707" s="6"/>
    </row>
    <row r="18708" spans="43:43" x14ac:dyDescent="0.25">
      <c r="AQ18708" s="6"/>
    </row>
    <row r="18709" spans="43:43" x14ac:dyDescent="0.25">
      <c r="AQ18709" s="6"/>
    </row>
    <row r="18710" spans="43:43" x14ac:dyDescent="0.25">
      <c r="AQ18710" s="6"/>
    </row>
    <row r="18711" spans="43:43" x14ac:dyDescent="0.25">
      <c r="AQ18711" s="6"/>
    </row>
    <row r="18712" spans="43:43" x14ac:dyDescent="0.25">
      <c r="AQ18712" s="6"/>
    </row>
    <row r="18713" spans="43:43" x14ac:dyDescent="0.25">
      <c r="AQ18713" s="6"/>
    </row>
    <row r="18714" spans="43:43" x14ac:dyDescent="0.25">
      <c r="AQ18714" s="6"/>
    </row>
    <row r="18715" spans="43:43" x14ac:dyDescent="0.25">
      <c r="AQ18715" s="6"/>
    </row>
    <row r="18716" spans="43:43" x14ac:dyDescent="0.25">
      <c r="AQ18716" s="6"/>
    </row>
    <row r="18717" spans="43:43" x14ac:dyDescent="0.25">
      <c r="AQ18717" s="6"/>
    </row>
    <row r="18718" spans="43:43" x14ac:dyDescent="0.25">
      <c r="AQ18718" s="6"/>
    </row>
    <row r="18719" spans="43:43" x14ac:dyDescent="0.25">
      <c r="AQ18719" s="6"/>
    </row>
    <row r="18720" spans="43:43" x14ac:dyDescent="0.25">
      <c r="AQ18720" s="6"/>
    </row>
    <row r="18721" spans="43:43" x14ac:dyDescent="0.25">
      <c r="AQ18721" s="6"/>
    </row>
    <row r="18722" spans="43:43" x14ac:dyDescent="0.25">
      <c r="AQ18722" s="6"/>
    </row>
    <row r="18723" spans="43:43" x14ac:dyDescent="0.25">
      <c r="AQ18723" s="6"/>
    </row>
    <row r="18724" spans="43:43" x14ac:dyDescent="0.25">
      <c r="AQ18724" s="6"/>
    </row>
    <row r="18725" spans="43:43" x14ac:dyDescent="0.25">
      <c r="AQ18725" s="6"/>
    </row>
    <row r="18726" spans="43:43" x14ac:dyDescent="0.25">
      <c r="AQ18726" s="6"/>
    </row>
    <row r="18727" spans="43:43" x14ac:dyDescent="0.25">
      <c r="AQ18727" s="6"/>
    </row>
    <row r="18728" spans="43:43" x14ac:dyDescent="0.25">
      <c r="AQ18728" s="6"/>
    </row>
    <row r="18729" spans="43:43" x14ac:dyDescent="0.25">
      <c r="AQ18729" s="6"/>
    </row>
    <row r="18730" spans="43:43" x14ac:dyDescent="0.25">
      <c r="AQ18730" s="6"/>
    </row>
    <row r="18731" spans="43:43" x14ac:dyDescent="0.25">
      <c r="AQ18731" s="6"/>
    </row>
    <row r="18732" spans="43:43" x14ac:dyDescent="0.25">
      <c r="AQ18732" s="6"/>
    </row>
    <row r="18733" spans="43:43" x14ac:dyDescent="0.25">
      <c r="AQ18733" s="6"/>
    </row>
    <row r="18734" spans="43:43" x14ac:dyDescent="0.25">
      <c r="AQ18734" s="6"/>
    </row>
    <row r="18735" spans="43:43" x14ac:dyDescent="0.25">
      <c r="AQ18735" s="6"/>
    </row>
    <row r="18736" spans="43:43" x14ac:dyDescent="0.25">
      <c r="AQ18736" s="6"/>
    </row>
    <row r="18737" spans="43:43" x14ac:dyDescent="0.25">
      <c r="AQ18737" s="6"/>
    </row>
    <row r="18738" spans="43:43" x14ac:dyDescent="0.25">
      <c r="AQ18738" s="6"/>
    </row>
    <row r="18739" spans="43:43" x14ac:dyDescent="0.25">
      <c r="AQ18739" s="6"/>
    </row>
    <row r="18740" spans="43:43" x14ac:dyDescent="0.25">
      <c r="AQ18740" s="6"/>
    </row>
    <row r="18741" spans="43:43" x14ac:dyDescent="0.25">
      <c r="AQ18741" s="6"/>
    </row>
    <row r="18742" spans="43:43" x14ac:dyDescent="0.25">
      <c r="AQ18742" s="6"/>
    </row>
    <row r="18743" spans="43:43" x14ac:dyDescent="0.25">
      <c r="AQ18743" s="6"/>
    </row>
    <row r="18744" spans="43:43" x14ac:dyDescent="0.25">
      <c r="AQ18744" s="6"/>
    </row>
    <row r="18745" spans="43:43" x14ac:dyDescent="0.25">
      <c r="AQ18745" s="6"/>
    </row>
    <row r="18746" spans="43:43" x14ac:dyDescent="0.25">
      <c r="AQ18746" s="6"/>
    </row>
    <row r="18747" spans="43:43" x14ac:dyDescent="0.25">
      <c r="AQ18747" s="6"/>
    </row>
    <row r="18748" spans="43:43" x14ac:dyDescent="0.25">
      <c r="AQ18748" s="6"/>
    </row>
    <row r="18749" spans="43:43" x14ac:dyDescent="0.25">
      <c r="AQ18749" s="6"/>
    </row>
    <row r="18750" spans="43:43" x14ac:dyDescent="0.25">
      <c r="AQ18750" s="6"/>
    </row>
    <row r="18751" spans="43:43" x14ac:dyDescent="0.25">
      <c r="AQ18751" s="6"/>
    </row>
    <row r="18752" spans="43:43" x14ac:dyDescent="0.25">
      <c r="AQ18752" s="6"/>
    </row>
    <row r="18753" spans="43:43" x14ac:dyDescent="0.25">
      <c r="AQ18753" s="6"/>
    </row>
    <row r="18754" spans="43:43" x14ac:dyDescent="0.25">
      <c r="AQ18754" s="6"/>
    </row>
    <row r="18755" spans="43:43" x14ac:dyDescent="0.25">
      <c r="AQ18755" s="6"/>
    </row>
    <row r="18756" spans="43:43" x14ac:dyDescent="0.25">
      <c r="AQ18756" s="6"/>
    </row>
    <row r="18757" spans="43:43" x14ac:dyDescent="0.25">
      <c r="AQ18757" s="6"/>
    </row>
    <row r="18758" spans="43:43" x14ac:dyDescent="0.25">
      <c r="AQ18758" s="6"/>
    </row>
    <row r="18759" spans="43:43" x14ac:dyDescent="0.25">
      <c r="AQ18759" s="6"/>
    </row>
    <row r="18760" spans="43:43" x14ac:dyDescent="0.25">
      <c r="AQ18760" s="6"/>
    </row>
    <row r="18761" spans="43:43" x14ac:dyDescent="0.25">
      <c r="AQ18761" s="6"/>
    </row>
    <row r="18762" spans="43:43" x14ac:dyDescent="0.25">
      <c r="AQ18762" s="6"/>
    </row>
    <row r="18763" spans="43:43" x14ac:dyDescent="0.25">
      <c r="AQ18763" s="6"/>
    </row>
    <row r="18764" spans="43:43" x14ac:dyDescent="0.25">
      <c r="AQ18764" s="6"/>
    </row>
    <row r="18765" spans="43:43" x14ac:dyDescent="0.25">
      <c r="AQ18765" s="6"/>
    </row>
    <row r="18766" spans="43:43" x14ac:dyDescent="0.25">
      <c r="AQ18766" s="6"/>
    </row>
    <row r="18767" spans="43:43" x14ac:dyDescent="0.25">
      <c r="AQ18767" s="6"/>
    </row>
    <row r="18768" spans="43:43" x14ac:dyDescent="0.25">
      <c r="AQ18768" s="6"/>
    </row>
    <row r="18769" spans="43:43" x14ac:dyDescent="0.25">
      <c r="AQ18769" s="6"/>
    </row>
    <row r="18770" spans="43:43" x14ac:dyDescent="0.25">
      <c r="AQ18770" s="6"/>
    </row>
    <row r="18771" spans="43:43" x14ac:dyDescent="0.25">
      <c r="AQ18771" s="6"/>
    </row>
    <row r="18772" spans="43:43" x14ac:dyDescent="0.25">
      <c r="AQ18772" s="6"/>
    </row>
    <row r="18773" spans="43:43" x14ac:dyDescent="0.25">
      <c r="AQ18773" s="6"/>
    </row>
    <row r="18774" spans="43:43" x14ac:dyDescent="0.25">
      <c r="AQ18774" s="6"/>
    </row>
    <row r="18775" spans="43:43" x14ac:dyDescent="0.25">
      <c r="AQ18775" s="6"/>
    </row>
    <row r="18776" spans="43:43" x14ac:dyDescent="0.25">
      <c r="AQ18776" s="6"/>
    </row>
    <row r="18777" spans="43:43" x14ac:dyDescent="0.25">
      <c r="AQ18777" s="6"/>
    </row>
    <row r="18778" spans="43:43" x14ac:dyDescent="0.25">
      <c r="AQ18778" s="6"/>
    </row>
    <row r="18779" spans="43:43" x14ac:dyDescent="0.25">
      <c r="AQ18779" s="6"/>
    </row>
    <row r="18780" spans="43:43" x14ac:dyDescent="0.25">
      <c r="AQ18780" s="6"/>
    </row>
    <row r="18781" spans="43:43" x14ac:dyDescent="0.25">
      <c r="AQ18781" s="6"/>
    </row>
    <row r="18782" spans="43:43" x14ac:dyDescent="0.25">
      <c r="AQ18782" s="6"/>
    </row>
    <row r="18783" spans="43:43" x14ac:dyDescent="0.25">
      <c r="AQ18783" s="6"/>
    </row>
    <row r="18784" spans="43:43" x14ac:dyDescent="0.25">
      <c r="AQ18784" s="6"/>
    </row>
    <row r="18785" spans="43:43" x14ac:dyDescent="0.25">
      <c r="AQ18785" s="6"/>
    </row>
    <row r="18786" spans="43:43" x14ac:dyDescent="0.25">
      <c r="AQ18786" s="6"/>
    </row>
    <row r="18787" spans="43:43" x14ac:dyDescent="0.25">
      <c r="AQ18787" s="6"/>
    </row>
    <row r="18788" spans="43:43" x14ac:dyDescent="0.25">
      <c r="AQ18788" s="6"/>
    </row>
    <row r="18789" spans="43:43" x14ac:dyDescent="0.25">
      <c r="AQ18789" s="6"/>
    </row>
    <row r="18790" spans="43:43" x14ac:dyDescent="0.25">
      <c r="AQ18790" s="6"/>
    </row>
    <row r="18791" spans="43:43" x14ac:dyDescent="0.25">
      <c r="AQ18791" s="6"/>
    </row>
    <row r="18792" spans="43:43" x14ac:dyDescent="0.25">
      <c r="AQ18792" s="6"/>
    </row>
    <row r="18793" spans="43:43" x14ac:dyDescent="0.25">
      <c r="AQ18793" s="6"/>
    </row>
    <row r="18794" spans="43:43" x14ac:dyDescent="0.25">
      <c r="AQ18794" s="6"/>
    </row>
    <row r="18795" spans="43:43" x14ac:dyDescent="0.25">
      <c r="AQ18795" s="6"/>
    </row>
    <row r="18796" spans="43:43" x14ac:dyDescent="0.25">
      <c r="AQ18796" s="6"/>
    </row>
    <row r="18797" spans="43:43" x14ac:dyDescent="0.25">
      <c r="AQ18797" s="6"/>
    </row>
    <row r="18798" spans="43:43" x14ac:dyDescent="0.25">
      <c r="AQ18798" s="6"/>
    </row>
    <row r="18799" spans="43:43" x14ac:dyDescent="0.25">
      <c r="AQ18799" s="6"/>
    </row>
    <row r="18800" spans="43:43" x14ac:dyDescent="0.25">
      <c r="AQ18800" s="6"/>
    </row>
    <row r="18801" spans="43:43" x14ac:dyDescent="0.25">
      <c r="AQ18801" s="6"/>
    </row>
    <row r="18802" spans="43:43" x14ac:dyDescent="0.25">
      <c r="AQ18802" s="6"/>
    </row>
    <row r="18803" spans="43:43" x14ac:dyDescent="0.25">
      <c r="AQ18803" s="6"/>
    </row>
    <row r="18804" spans="43:43" x14ac:dyDescent="0.25">
      <c r="AQ18804" s="6"/>
    </row>
    <row r="18805" spans="43:43" x14ac:dyDescent="0.25">
      <c r="AQ18805" s="6"/>
    </row>
    <row r="18806" spans="43:43" x14ac:dyDescent="0.25">
      <c r="AQ18806" s="6"/>
    </row>
    <row r="18807" spans="43:43" x14ac:dyDescent="0.25">
      <c r="AQ18807" s="6"/>
    </row>
    <row r="18808" spans="43:43" x14ac:dyDescent="0.25">
      <c r="AQ18808" s="6"/>
    </row>
    <row r="18809" spans="43:43" x14ac:dyDescent="0.25">
      <c r="AQ18809" s="6"/>
    </row>
    <row r="18810" spans="43:43" x14ac:dyDescent="0.25">
      <c r="AQ18810" s="6"/>
    </row>
    <row r="18811" spans="43:43" x14ac:dyDescent="0.25">
      <c r="AQ18811" s="6"/>
    </row>
    <row r="18812" spans="43:43" x14ac:dyDescent="0.25">
      <c r="AQ18812" s="6"/>
    </row>
    <row r="18813" spans="43:43" x14ac:dyDescent="0.25">
      <c r="AQ18813" s="6"/>
    </row>
    <row r="18814" spans="43:43" x14ac:dyDescent="0.25">
      <c r="AQ18814" s="6"/>
    </row>
    <row r="18815" spans="43:43" x14ac:dyDescent="0.25">
      <c r="AQ18815" s="6"/>
    </row>
    <row r="18816" spans="43:43" x14ac:dyDescent="0.25">
      <c r="AQ18816" s="6"/>
    </row>
    <row r="18817" spans="43:43" x14ac:dyDescent="0.25">
      <c r="AQ18817" s="6"/>
    </row>
    <row r="18818" spans="43:43" x14ac:dyDescent="0.25">
      <c r="AQ18818" s="6"/>
    </row>
    <row r="18819" spans="43:43" x14ac:dyDescent="0.25">
      <c r="AQ18819" s="6"/>
    </row>
    <row r="18820" spans="43:43" x14ac:dyDescent="0.25">
      <c r="AQ18820" s="6"/>
    </row>
    <row r="18821" spans="43:43" x14ac:dyDescent="0.25">
      <c r="AQ18821" s="6"/>
    </row>
    <row r="18822" spans="43:43" x14ac:dyDescent="0.25">
      <c r="AQ18822" s="6"/>
    </row>
    <row r="18823" spans="43:43" x14ac:dyDescent="0.25">
      <c r="AQ18823" s="6"/>
    </row>
    <row r="18824" spans="43:43" x14ac:dyDescent="0.25">
      <c r="AQ18824" s="6"/>
    </row>
    <row r="18825" spans="43:43" x14ac:dyDescent="0.25">
      <c r="AQ18825" s="6"/>
    </row>
    <row r="18826" spans="43:43" x14ac:dyDescent="0.25">
      <c r="AQ18826" s="6"/>
    </row>
    <row r="18827" spans="43:43" x14ac:dyDescent="0.25">
      <c r="AQ18827" s="6"/>
    </row>
    <row r="18828" spans="43:43" x14ac:dyDescent="0.25">
      <c r="AQ18828" s="6"/>
    </row>
    <row r="18829" spans="43:43" x14ac:dyDescent="0.25">
      <c r="AQ18829" s="6"/>
    </row>
    <row r="18830" spans="43:43" x14ac:dyDescent="0.25">
      <c r="AQ18830" s="6"/>
    </row>
    <row r="18831" spans="43:43" x14ac:dyDescent="0.25">
      <c r="AQ18831" s="6"/>
    </row>
    <row r="18832" spans="43:43" x14ac:dyDescent="0.25">
      <c r="AQ18832" s="6"/>
    </row>
    <row r="18833" spans="43:43" x14ac:dyDescent="0.25">
      <c r="AQ18833" s="6"/>
    </row>
    <row r="18834" spans="43:43" x14ac:dyDescent="0.25">
      <c r="AQ18834" s="6"/>
    </row>
    <row r="18835" spans="43:43" x14ac:dyDescent="0.25">
      <c r="AQ18835" s="6"/>
    </row>
    <row r="18836" spans="43:43" x14ac:dyDescent="0.25">
      <c r="AQ18836" s="6"/>
    </row>
    <row r="18837" spans="43:43" x14ac:dyDescent="0.25">
      <c r="AQ18837" s="6"/>
    </row>
    <row r="18838" spans="43:43" x14ac:dyDescent="0.25">
      <c r="AQ18838" s="6"/>
    </row>
    <row r="18839" spans="43:43" x14ac:dyDescent="0.25">
      <c r="AQ18839" s="6"/>
    </row>
    <row r="18840" spans="43:43" x14ac:dyDescent="0.25">
      <c r="AQ18840" s="6"/>
    </row>
    <row r="18841" spans="43:43" x14ac:dyDescent="0.25">
      <c r="AQ18841" s="6"/>
    </row>
    <row r="18842" spans="43:43" x14ac:dyDescent="0.25">
      <c r="AQ18842" s="6"/>
    </row>
    <row r="18843" spans="43:43" x14ac:dyDescent="0.25">
      <c r="AQ18843" s="6"/>
    </row>
    <row r="18844" spans="43:43" x14ac:dyDescent="0.25">
      <c r="AQ18844" s="6"/>
    </row>
    <row r="18845" spans="43:43" x14ac:dyDescent="0.25">
      <c r="AQ18845" s="6"/>
    </row>
    <row r="18846" spans="43:43" x14ac:dyDescent="0.25">
      <c r="AQ18846" s="6"/>
    </row>
    <row r="18847" spans="43:43" x14ac:dyDescent="0.25">
      <c r="AQ18847" s="6"/>
    </row>
    <row r="18848" spans="43:43" x14ac:dyDescent="0.25">
      <c r="AQ18848" s="6"/>
    </row>
    <row r="18849" spans="43:43" x14ac:dyDescent="0.25">
      <c r="AQ18849" s="6"/>
    </row>
    <row r="18850" spans="43:43" x14ac:dyDescent="0.25">
      <c r="AQ18850" s="6"/>
    </row>
    <row r="18851" spans="43:43" x14ac:dyDescent="0.25">
      <c r="AQ18851" s="6"/>
    </row>
    <row r="18852" spans="43:43" x14ac:dyDescent="0.25">
      <c r="AQ18852" s="6"/>
    </row>
    <row r="18853" spans="43:43" x14ac:dyDescent="0.25">
      <c r="AQ18853" s="6"/>
    </row>
    <row r="18854" spans="43:43" x14ac:dyDescent="0.25">
      <c r="AQ18854" s="6"/>
    </row>
    <row r="18855" spans="43:43" x14ac:dyDescent="0.25">
      <c r="AQ18855" s="6"/>
    </row>
    <row r="18856" spans="43:43" x14ac:dyDescent="0.25">
      <c r="AQ18856" s="6"/>
    </row>
    <row r="18857" spans="43:43" x14ac:dyDescent="0.25">
      <c r="AQ18857" s="6"/>
    </row>
    <row r="18858" spans="43:43" x14ac:dyDescent="0.25">
      <c r="AQ18858" s="6"/>
    </row>
    <row r="18859" spans="43:43" x14ac:dyDescent="0.25">
      <c r="AQ18859" s="6"/>
    </row>
    <row r="18860" spans="43:43" x14ac:dyDescent="0.25">
      <c r="AQ18860" s="6"/>
    </row>
    <row r="18861" spans="43:43" x14ac:dyDescent="0.25">
      <c r="AQ18861" s="6"/>
    </row>
    <row r="18862" spans="43:43" x14ac:dyDescent="0.25">
      <c r="AQ18862" s="6"/>
    </row>
    <row r="18863" spans="43:43" x14ac:dyDescent="0.25">
      <c r="AQ18863" s="6"/>
    </row>
    <row r="18864" spans="43:43" x14ac:dyDescent="0.25">
      <c r="AQ18864" s="6"/>
    </row>
    <row r="18865" spans="43:43" x14ac:dyDescent="0.25">
      <c r="AQ18865" s="6"/>
    </row>
    <row r="18866" spans="43:43" x14ac:dyDescent="0.25">
      <c r="AQ18866" s="6"/>
    </row>
    <row r="18867" spans="43:43" x14ac:dyDescent="0.25">
      <c r="AQ18867" s="6"/>
    </row>
    <row r="18868" spans="43:43" x14ac:dyDescent="0.25">
      <c r="AQ18868" s="6"/>
    </row>
    <row r="18869" spans="43:43" x14ac:dyDescent="0.25">
      <c r="AQ18869" s="6"/>
    </row>
    <row r="18870" spans="43:43" x14ac:dyDescent="0.25">
      <c r="AQ18870" s="6"/>
    </row>
    <row r="18871" spans="43:43" x14ac:dyDescent="0.25">
      <c r="AQ18871" s="6"/>
    </row>
    <row r="18872" spans="43:43" x14ac:dyDescent="0.25">
      <c r="AQ18872" s="6"/>
    </row>
    <row r="18873" spans="43:43" x14ac:dyDescent="0.25">
      <c r="AQ18873" s="6"/>
    </row>
    <row r="18874" spans="43:43" x14ac:dyDescent="0.25">
      <c r="AQ18874" s="6"/>
    </row>
    <row r="18875" spans="43:43" x14ac:dyDescent="0.25">
      <c r="AQ18875" s="6"/>
    </row>
    <row r="18876" spans="43:43" x14ac:dyDescent="0.25">
      <c r="AQ18876" s="6"/>
    </row>
    <row r="18877" spans="43:43" x14ac:dyDescent="0.25">
      <c r="AQ18877" s="6"/>
    </row>
    <row r="18878" spans="43:43" x14ac:dyDescent="0.25">
      <c r="AQ18878" s="6"/>
    </row>
    <row r="18879" spans="43:43" x14ac:dyDescent="0.25">
      <c r="AQ18879" s="6"/>
    </row>
    <row r="18880" spans="43:43" x14ac:dyDescent="0.25">
      <c r="AQ18880" s="6"/>
    </row>
    <row r="18881" spans="43:43" x14ac:dyDescent="0.25">
      <c r="AQ18881" s="6"/>
    </row>
    <row r="18882" spans="43:43" x14ac:dyDescent="0.25">
      <c r="AQ18882" s="6"/>
    </row>
    <row r="18883" spans="43:43" x14ac:dyDescent="0.25">
      <c r="AQ18883" s="6"/>
    </row>
    <row r="18884" spans="43:43" x14ac:dyDescent="0.25">
      <c r="AQ18884" s="6"/>
    </row>
    <row r="18885" spans="43:43" x14ac:dyDescent="0.25">
      <c r="AQ18885" s="6"/>
    </row>
    <row r="18886" spans="43:43" x14ac:dyDescent="0.25">
      <c r="AQ18886" s="6"/>
    </row>
    <row r="18887" spans="43:43" x14ac:dyDescent="0.25">
      <c r="AQ18887" s="6"/>
    </row>
    <row r="18888" spans="43:43" x14ac:dyDescent="0.25">
      <c r="AQ18888" s="6"/>
    </row>
    <row r="18889" spans="43:43" x14ac:dyDescent="0.25">
      <c r="AQ18889" s="6"/>
    </row>
    <row r="18890" spans="43:43" x14ac:dyDescent="0.25">
      <c r="AQ18890" s="6"/>
    </row>
    <row r="18891" spans="43:43" x14ac:dyDescent="0.25">
      <c r="AQ18891" s="6"/>
    </row>
    <row r="18892" spans="43:43" x14ac:dyDescent="0.25">
      <c r="AQ18892" s="6"/>
    </row>
    <row r="18893" spans="43:43" x14ac:dyDescent="0.25">
      <c r="AQ18893" s="6"/>
    </row>
    <row r="18894" spans="43:43" x14ac:dyDescent="0.25">
      <c r="AQ18894" s="6"/>
    </row>
    <row r="18895" spans="43:43" x14ac:dyDescent="0.25">
      <c r="AQ18895" s="6"/>
    </row>
    <row r="18896" spans="43:43" x14ac:dyDescent="0.25">
      <c r="AQ18896" s="6"/>
    </row>
    <row r="18897" spans="43:43" x14ac:dyDescent="0.25">
      <c r="AQ18897" s="6"/>
    </row>
    <row r="18898" spans="43:43" x14ac:dyDescent="0.25">
      <c r="AQ18898" s="6"/>
    </row>
    <row r="18899" spans="43:43" x14ac:dyDescent="0.25">
      <c r="AQ18899" s="6"/>
    </row>
    <row r="18900" spans="43:43" x14ac:dyDescent="0.25">
      <c r="AQ18900" s="6"/>
    </row>
    <row r="18901" spans="43:43" x14ac:dyDescent="0.25">
      <c r="AQ18901" s="6"/>
    </row>
    <row r="18902" spans="43:43" x14ac:dyDescent="0.25">
      <c r="AQ18902" s="6"/>
    </row>
    <row r="18903" spans="43:43" x14ac:dyDescent="0.25">
      <c r="AQ18903" s="6"/>
    </row>
    <row r="18904" spans="43:43" x14ac:dyDescent="0.25">
      <c r="AQ18904" s="6"/>
    </row>
    <row r="18905" spans="43:43" x14ac:dyDescent="0.25">
      <c r="AQ18905" s="6"/>
    </row>
    <row r="18906" spans="43:43" x14ac:dyDescent="0.25">
      <c r="AQ18906" s="6"/>
    </row>
    <row r="18907" spans="43:43" x14ac:dyDescent="0.25">
      <c r="AQ18907" s="6"/>
    </row>
    <row r="18908" spans="43:43" x14ac:dyDescent="0.25">
      <c r="AQ18908" s="6"/>
    </row>
    <row r="18909" spans="43:43" x14ac:dyDescent="0.25">
      <c r="AQ18909" s="6"/>
    </row>
    <row r="18910" spans="43:43" x14ac:dyDescent="0.25">
      <c r="AQ18910" s="6"/>
    </row>
    <row r="18911" spans="43:43" x14ac:dyDescent="0.25">
      <c r="AQ18911" s="6"/>
    </row>
    <row r="18912" spans="43:43" x14ac:dyDescent="0.25">
      <c r="AQ18912" s="6"/>
    </row>
    <row r="18913" spans="43:43" x14ac:dyDescent="0.25">
      <c r="AQ18913" s="6"/>
    </row>
    <row r="18914" spans="43:43" x14ac:dyDescent="0.25">
      <c r="AQ18914" s="6"/>
    </row>
    <row r="18915" spans="43:43" x14ac:dyDescent="0.25">
      <c r="AQ18915" s="6"/>
    </row>
    <row r="18916" spans="43:43" x14ac:dyDescent="0.25">
      <c r="AQ18916" s="6"/>
    </row>
    <row r="18917" spans="43:43" x14ac:dyDescent="0.25">
      <c r="AQ18917" s="6"/>
    </row>
    <row r="18918" spans="43:43" x14ac:dyDescent="0.25">
      <c r="AQ18918" s="6"/>
    </row>
    <row r="18919" spans="43:43" x14ac:dyDescent="0.25">
      <c r="AQ18919" s="6"/>
    </row>
    <row r="18920" spans="43:43" x14ac:dyDescent="0.25">
      <c r="AQ18920" s="6"/>
    </row>
    <row r="18921" spans="43:43" x14ac:dyDescent="0.25">
      <c r="AQ18921" s="6"/>
    </row>
    <row r="18922" spans="43:43" x14ac:dyDescent="0.25">
      <c r="AQ18922" s="6"/>
    </row>
    <row r="18923" spans="43:43" x14ac:dyDescent="0.25">
      <c r="AQ18923" s="6"/>
    </row>
    <row r="18924" spans="43:43" x14ac:dyDescent="0.25">
      <c r="AQ18924" s="6"/>
    </row>
    <row r="18925" spans="43:43" x14ac:dyDescent="0.25">
      <c r="AQ18925" s="6"/>
    </row>
    <row r="18926" spans="43:43" x14ac:dyDescent="0.25">
      <c r="AQ18926" s="6"/>
    </row>
    <row r="18927" spans="43:43" x14ac:dyDescent="0.25">
      <c r="AQ18927" s="6"/>
    </row>
    <row r="18928" spans="43:43" x14ac:dyDescent="0.25">
      <c r="AQ18928" s="6"/>
    </row>
    <row r="18929" spans="43:43" x14ac:dyDescent="0.25">
      <c r="AQ18929" s="6"/>
    </row>
    <row r="18930" spans="43:43" x14ac:dyDescent="0.25">
      <c r="AQ18930" s="6"/>
    </row>
    <row r="18931" spans="43:43" x14ac:dyDescent="0.25">
      <c r="AQ18931" s="6"/>
    </row>
    <row r="18932" spans="43:43" x14ac:dyDescent="0.25">
      <c r="AQ18932" s="6"/>
    </row>
    <row r="18933" spans="43:43" x14ac:dyDescent="0.25">
      <c r="AQ18933" s="6"/>
    </row>
    <row r="18934" spans="43:43" x14ac:dyDescent="0.25">
      <c r="AQ18934" s="6"/>
    </row>
    <row r="18935" spans="43:43" x14ac:dyDescent="0.25">
      <c r="AQ18935" s="6"/>
    </row>
    <row r="18936" spans="43:43" x14ac:dyDescent="0.25">
      <c r="AQ18936" s="6"/>
    </row>
    <row r="18937" spans="43:43" x14ac:dyDescent="0.25">
      <c r="AQ18937" s="6"/>
    </row>
    <row r="18938" spans="43:43" x14ac:dyDescent="0.25">
      <c r="AQ18938" s="6"/>
    </row>
    <row r="18939" spans="43:43" x14ac:dyDescent="0.25">
      <c r="AQ18939" s="6"/>
    </row>
    <row r="18940" spans="43:43" x14ac:dyDescent="0.25">
      <c r="AQ18940" s="6"/>
    </row>
    <row r="18941" spans="43:43" x14ac:dyDescent="0.25">
      <c r="AQ18941" s="6"/>
    </row>
    <row r="18942" spans="43:43" x14ac:dyDescent="0.25">
      <c r="AQ18942" s="6"/>
    </row>
    <row r="18943" spans="43:43" x14ac:dyDescent="0.25">
      <c r="AQ18943" s="6"/>
    </row>
    <row r="18944" spans="43:43" x14ac:dyDescent="0.25">
      <c r="AQ18944" s="6"/>
    </row>
    <row r="18945" spans="43:43" x14ac:dyDescent="0.25">
      <c r="AQ18945" s="6"/>
    </row>
    <row r="18946" spans="43:43" x14ac:dyDescent="0.25">
      <c r="AQ18946" s="6"/>
    </row>
    <row r="18947" spans="43:43" x14ac:dyDescent="0.25">
      <c r="AQ18947" s="6"/>
    </row>
    <row r="18948" spans="43:43" x14ac:dyDescent="0.25">
      <c r="AQ18948" s="6"/>
    </row>
    <row r="18949" spans="43:43" x14ac:dyDescent="0.25">
      <c r="AQ18949" s="6"/>
    </row>
    <row r="18950" spans="43:43" x14ac:dyDescent="0.25">
      <c r="AQ18950" s="6"/>
    </row>
    <row r="18951" spans="43:43" x14ac:dyDescent="0.25">
      <c r="AQ18951" s="6"/>
    </row>
    <row r="18952" spans="43:43" x14ac:dyDescent="0.25">
      <c r="AQ18952" s="6"/>
    </row>
    <row r="18953" spans="43:43" x14ac:dyDescent="0.25">
      <c r="AQ18953" s="6"/>
    </row>
    <row r="18954" spans="43:43" x14ac:dyDescent="0.25">
      <c r="AQ18954" s="6"/>
    </row>
    <row r="18955" spans="43:43" x14ac:dyDescent="0.25">
      <c r="AQ18955" s="6"/>
    </row>
    <row r="18956" spans="43:43" x14ac:dyDescent="0.25">
      <c r="AQ18956" s="6"/>
    </row>
    <row r="18957" spans="43:43" x14ac:dyDescent="0.25">
      <c r="AQ18957" s="6"/>
    </row>
    <row r="18958" spans="43:43" x14ac:dyDescent="0.25">
      <c r="AQ18958" s="6"/>
    </row>
    <row r="18959" spans="43:43" x14ac:dyDescent="0.25">
      <c r="AQ18959" s="6"/>
    </row>
    <row r="18960" spans="43:43" x14ac:dyDescent="0.25">
      <c r="AQ18960" s="6"/>
    </row>
    <row r="18961" spans="43:43" x14ac:dyDescent="0.25">
      <c r="AQ18961" s="6"/>
    </row>
    <row r="18962" spans="43:43" x14ac:dyDescent="0.25">
      <c r="AQ18962" s="6"/>
    </row>
    <row r="18963" spans="43:43" x14ac:dyDescent="0.25">
      <c r="AQ18963" s="6"/>
    </row>
    <row r="18964" spans="43:43" x14ac:dyDescent="0.25">
      <c r="AQ18964" s="6"/>
    </row>
    <row r="18965" spans="43:43" x14ac:dyDescent="0.25">
      <c r="AQ18965" s="6"/>
    </row>
    <row r="18966" spans="43:43" x14ac:dyDescent="0.25">
      <c r="AQ18966" s="6"/>
    </row>
    <row r="18967" spans="43:43" x14ac:dyDescent="0.25">
      <c r="AQ18967" s="6"/>
    </row>
    <row r="18968" spans="43:43" x14ac:dyDescent="0.25">
      <c r="AQ18968" s="6"/>
    </row>
    <row r="18969" spans="43:43" x14ac:dyDescent="0.25">
      <c r="AQ18969" s="6"/>
    </row>
    <row r="18970" spans="43:43" x14ac:dyDescent="0.25">
      <c r="AQ18970" s="6"/>
    </row>
    <row r="18971" spans="43:43" x14ac:dyDescent="0.25">
      <c r="AQ18971" s="6"/>
    </row>
    <row r="18972" spans="43:43" x14ac:dyDescent="0.25">
      <c r="AQ18972" s="6"/>
    </row>
    <row r="18973" spans="43:43" x14ac:dyDescent="0.25">
      <c r="AQ18973" s="6"/>
    </row>
    <row r="18974" spans="43:43" x14ac:dyDescent="0.25">
      <c r="AQ18974" s="6"/>
    </row>
    <row r="18975" spans="43:43" x14ac:dyDescent="0.25">
      <c r="AQ18975" s="6"/>
    </row>
    <row r="18976" spans="43:43" x14ac:dyDescent="0.25">
      <c r="AQ18976" s="6"/>
    </row>
    <row r="18977" spans="43:43" x14ac:dyDescent="0.25">
      <c r="AQ18977" s="6"/>
    </row>
    <row r="18978" spans="43:43" x14ac:dyDescent="0.25">
      <c r="AQ18978" s="6"/>
    </row>
    <row r="18979" spans="43:43" x14ac:dyDescent="0.25">
      <c r="AQ18979" s="6"/>
    </row>
    <row r="18980" spans="43:43" x14ac:dyDescent="0.25">
      <c r="AQ18980" s="6"/>
    </row>
    <row r="18981" spans="43:43" x14ac:dyDescent="0.25">
      <c r="AQ18981" s="6"/>
    </row>
    <row r="18982" spans="43:43" x14ac:dyDescent="0.25">
      <c r="AQ18982" s="6"/>
    </row>
    <row r="18983" spans="43:43" x14ac:dyDescent="0.25">
      <c r="AQ18983" s="6"/>
    </row>
    <row r="18984" spans="43:43" x14ac:dyDescent="0.25">
      <c r="AQ18984" s="6"/>
    </row>
    <row r="18985" spans="43:43" x14ac:dyDescent="0.25">
      <c r="AQ18985" s="6"/>
    </row>
    <row r="18986" spans="43:43" x14ac:dyDescent="0.25">
      <c r="AQ18986" s="6"/>
    </row>
    <row r="18987" spans="43:43" x14ac:dyDescent="0.25">
      <c r="AQ18987" s="6"/>
    </row>
    <row r="18988" spans="43:43" x14ac:dyDescent="0.25">
      <c r="AQ18988" s="6"/>
    </row>
    <row r="18989" spans="43:43" x14ac:dyDescent="0.25">
      <c r="AQ18989" s="6"/>
    </row>
    <row r="18990" spans="43:43" x14ac:dyDescent="0.25">
      <c r="AQ18990" s="6"/>
    </row>
    <row r="18991" spans="43:43" x14ac:dyDescent="0.25">
      <c r="AQ18991" s="6"/>
    </row>
    <row r="18992" spans="43:43" x14ac:dyDescent="0.25">
      <c r="AQ18992" s="6"/>
    </row>
    <row r="18993" spans="43:43" x14ac:dyDescent="0.25">
      <c r="AQ18993" s="6"/>
    </row>
    <row r="18994" spans="43:43" x14ac:dyDescent="0.25">
      <c r="AQ18994" s="6"/>
    </row>
    <row r="18995" spans="43:43" x14ac:dyDescent="0.25">
      <c r="AQ18995" s="6"/>
    </row>
    <row r="18996" spans="43:43" x14ac:dyDescent="0.25">
      <c r="AQ18996" s="6"/>
    </row>
    <row r="18997" spans="43:43" x14ac:dyDescent="0.25">
      <c r="AQ18997" s="6"/>
    </row>
    <row r="18998" spans="43:43" x14ac:dyDescent="0.25">
      <c r="AQ18998" s="6"/>
    </row>
    <row r="18999" spans="43:43" x14ac:dyDescent="0.25">
      <c r="AQ18999" s="6"/>
    </row>
    <row r="19000" spans="43:43" x14ac:dyDescent="0.25">
      <c r="AQ19000" s="6"/>
    </row>
    <row r="19001" spans="43:43" x14ac:dyDescent="0.25">
      <c r="AQ19001" s="6"/>
    </row>
    <row r="19002" spans="43:43" x14ac:dyDescent="0.25">
      <c r="AQ19002" s="6"/>
    </row>
    <row r="19003" spans="43:43" x14ac:dyDescent="0.25">
      <c r="AQ19003" s="6"/>
    </row>
    <row r="19004" spans="43:43" x14ac:dyDescent="0.25">
      <c r="AQ19004" s="6"/>
    </row>
    <row r="19005" spans="43:43" x14ac:dyDescent="0.25">
      <c r="AQ19005" s="6"/>
    </row>
    <row r="19006" spans="43:43" x14ac:dyDescent="0.25">
      <c r="AQ19006" s="6"/>
    </row>
    <row r="19007" spans="43:43" x14ac:dyDescent="0.25">
      <c r="AQ19007" s="6"/>
    </row>
    <row r="19008" spans="43:43" x14ac:dyDescent="0.25">
      <c r="AQ19008" s="6"/>
    </row>
    <row r="19009" spans="43:43" x14ac:dyDescent="0.25">
      <c r="AQ19009" s="6"/>
    </row>
    <row r="19010" spans="43:43" x14ac:dyDescent="0.25">
      <c r="AQ19010" s="6"/>
    </row>
    <row r="19011" spans="43:43" x14ac:dyDescent="0.25">
      <c r="AQ19011" s="6"/>
    </row>
    <row r="19012" spans="43:43" x14ac:dyDescent="0.25">
      <c r="AQ19012" s="6"/>
    </row>
    <row r="19013" spans="43:43" x14ac:dyDescent="0.25">
      <c r="AQ19013" s="6"/>
    </row>
    <row r="19014" spans="43:43" x14ac:dyDescent="0.25">
      <c r="AQ19014" s="6"/>
    </row>
    <row r="19015" spans="43:43" x14ac:dyDescent="0.25">
      <c r="AQ19015" s="6"/>
    </row>
    <row r="19016" spans="43:43" x14ac:dyDescent="0.25">
      <c r="AQ19016" s="6"/>
    </row>
    <row r="19017" spans="43:43" x14ac:dyDescent="0.25">
      <c r="AQ19017" s="6"/>
    </row>
    <row r="19018" spans="43:43" x14ac:dyDescent="0.25">
      <c r="AQ19018" s="6"/>
    </row>
    <row r="19019" spans="43:43" x14ac:dyDescent="0.25">
      <c r="AQ19019" s="6"/>
    </row>
    <row r="19020" spans="43:43" x14ac:dyDescent="0.25">
      <c r="AQ19020" s="6"/>
    </row>
    <row r="19021" spans="43:43" x14ac:dyDescent="0.25">
      <c r="AQ19021" s="6"/>
    </row>
    <row r="19022" spans="43:43" x14ac:dyDescent="0.25">
      <c r="AQ19022" s="6"/>
    </row>
    <row r="19023" spans="43:43" x14ac:dyDescent="0.25">
      <c r="AQ19023" s="6"/>
    </row>
    <row r="19024" spans="43:43" x14ac:dyDescent="0.25">
      <c r="AQ19024" s="6"/>
    </row>
    <row r="19025" spans="43:43" x14ac:dyDescent="0.25">
      <c r="AQ19025" s="6"/>
    </row>
    <row r="19026" spans="43:43" x14ac:dyDescent="0.25">
      <c r="AQ19026" s="6"/>
    </row>
    <row r="19027" spans="43:43" x14ac:dyDescent="0.25">
      <c r="AQ19027" s="6"/>
    </row>
    <row r="19028" spans="43:43" x14ac:dyDescent="0.25">
      <c r="AQ19028" s="6"/>
    </row>
    <row r="19029" spans="43:43" x14ac:dyDescent="0.25">
      <c r="AQ19029" s="6"/>
    </row>
    <row r="19030" spans="43:43" x14ac:dyDescent="0.25">
      <c r="AQ19030" s="6"/>
    </row>
    <row r="19031" spans="43:43" x14ac:dyDescent="0.25">
      <c r="AQ19031" s="6"/>
    </row>
    <row r="19032" spans="43:43" x14ac:dyDescent="0.25">
      <c r="AQ19032" s="6"/>
    </row>
    <row r="19033" spans="43:43" x14ac:dyDescent="0.25">
      <c r="AQ19033" s="6"/>
    </row>
    <row r="19034" spans="43:43" x14ac:dyDescent="0.25">
      <c r="AQ19034" s="6"/>
    </row>
    <row r="19035" spans="43:43" x14ac:dyDescent="0.25">
      <c r="AQ19035" s="6"/>
    </row>
    <row r="19036" spans="43:43" x14ac:dyDescent="0.25">
      <c r="AQ19036" s="6"/>
    </row>
    <row r="19037" spans="43:43" x14ac:dyDescent="0.25">
      <c r="AQ19037" s="6"/>
    </row>
    <row r="19038" spans="43:43" x14ac:dyDescent="0.25">
      <c r="AQ19038" s="6"/>
    </row>
    <row r="19039" spans="43:43" x14ac:dyDescent="0.25">
      <c r="AQ19039" s="6"/>
    </row>
    <row r="19040" spans="43:43" x14ac:dyDescent="0.25">
      <c r="AQ19040" s="6"/>
    </row>
    <row r="19041" spans="43:43" x14ac:dyDescent="0.25">
      <c r="AQ19041" s="6"/>
    </row>
    <row r="19042" spans="43:43" x14ac:dyDescent="0.25">
      <c r="AQ19042" s="6"/>
    </row>
    <row r="19043" spans="43:43" x14ac:dyDescent="0.25">
      <c r="AQ19043" s="6"/>
    </row>
    <row r="19044" spans="43:43" x14ac:dyDescent="0.25">
      <c r="AQ19044" s="6"/>
    </row>
    <row r="19045" spans="43:43" x14ac:dyDescent="0.25">
      <c r="AQ19045" s="6"/>
    </row>
    <row r="19046" spans="43:43" x14ac:dyDescent="0.25">
      <c r="AQ19046" s="6"/>
    </row>
    <row r="19047" spans="43:43" x14ac:dyDescent="0.25">
      <c r="AQ19047" s="6"/>
    </row>
    <row r="19048" spans="43:43" x14ac:dyDescent="0.25">
      <c r="AQ19048" s="6"/>
    </row>
    <row r="19049" spans="43:43" x14ac:dyDescent="0.25">
      <c r="AQ19049" s="6"/>
    </row>
    <row r="19050" spans="43:43" x14ac:dyDescent="0.25">
      <c r="AQ19050" s="6"/>
    </row>
    <row r="19051" spans="43:43" x14ac:dyDescent="0.25">
      <c r="AQ19051" s="6"/>
    </row>
    <row r="19052" spans="43:43" x14ac:dyDescent="0.25">
      <c r="AQ19052" s="6"/>
    </row>
    <row r="19053" spans="43:43" x14ac:dyDescent="0.25">
      <c r="AQ19053" s="6"/>
    </row>
    <row r="19054" spans="43:43" x14ac:dyDescent="0.25">
      <c r="AQ19054" s="6"/>
    </row>
    <row r="19055" spans="43:43" x14ac:dyDescent="0.25">
      <c r="AQ19055" s="6"/>
    </row>
    <row r="19056" spans="43:43" x14ac:dyDescent="0.25">
      <c r="AQ19056" s="6"/>
    </row>
    <row r="19057" spans="43:43" x14ac:dyDescent="0.25">
      <c r="AQ19057" s="6"/>
    </row>
    <row r="19058" spans="43:43" x14ac:dyDescent="0.25">
      <c r="AQ19058" s="6"/>
    </row>
    <row r="19059" spans="43:43" x14ac:dyDescent="0.25">
      <c r="AQ19059" s="6"/>
    </row>
    <row r="19060" spans="43:43" x14ac:dyDescent="0.25">
      <c r="AQ19060" s="6"/>
    </row>
    <row r="19061" spans="43:43" x14ac:dyDescent="0.25">
      <c r="AQ19061" s="6"/>
    </row>
    <row r="19062" spans="43:43" x14ac:dyDescent="0.25">
      <c r="AQ19062" s="6"/>
    </row>
    <row r="19063" spans="43:43" x14ac:dyDescent="0.25">
      <c r="AQ19063" s="6"/>
    </row>
    <row r="19064" spans="43:43" x14ac:dyDescent="0.25">
      <c r="AQ19064" s="6"/>
    </row>
    <row r="19065" spans="43:43" x14ac:dyDescent="0.25">
      <c r="AQ19065" s="6"/>
    </row>
    <row r="19066" spans="43:43" x14ac:dyDescent="0.25">
      <c r="AQ19066" s="6"/>
    </row>
    <row r="19067" spans="43:43" x14ac:dyDescent="0.25">
      <c r="AQ19067" s="6"/>
    </row>
    <row r="19068" spans="43:43" x14ac:dyDescent="0.25">
      <c r="AQ19068" s="6"/>
    </row>
    <row r="19069" spans="43:43" x14ac:dyDescent="0.25">
      <c r="AQ19069" s="6"/>
    </row>
    <row r="19070" spans="43:43" x14ac:dyDescent="0.25">
      <c r="AQ19070" s="6"/>
    </row>
    <row r="19071" spans="43:43" x14ac:dyDescent="0.25">
      <c r="AQ19071" s="6"/>
    </row>
    <row r="19072" spans="43:43" x14ac:dyDescent="0.25">
      <c r="AQ19072" s="6"/>
    </row>
    <row r="19073" spans="43:43" x14ac:dyDescent="0.25">
      <c r="AQ19073" s="6"/>
    </row>
    <row r="19074" spans="43:43" x14ac:dyDescent="0.25">
      <c r="AQ19074" s="6"/>
    </row>
    <row r="19075" spans="43:43" x14ac:dyDescent="0.25">
      <c r="AQ19075" s="6"/>
    </row>
    <row r="19076" spans="43:43" x14ac:dyDescent="0.25">
      <c r="AQ19076" s="6"/>
    </row>
    <row r="19077" spans="43:43" x14ac:dyDescent="0.25">
      <c r="AQ19077" s="6"/>
    </row>
    <row r="19078" spans="43:43" x14ac:dyDescent="0.25">
      <c r="AQ19078" s="6"/>
    </row>
    <row r="19079" spans="43:43" x14ac:dyDescent="0.25">
      <c r="AQ19079" s="6"/>
    </row>
    <row r="19080" spans="43:43" x14ac:dyDescent="0.25">
      <c r="AQ19080" s="6"/>
    </row>
    <row r="19081" spans="43:43" x14ac:dyDescent="0.25">
      <c r="AQ19081" s="6"/>
    </row>
    <row r="19082" spans="43:43" x14ac:dyDescent="0.25">
      <c r="AQ19082" s="6"/>
    </row>
    <row r="19083" spans="43:43" x14ac:dyDescent="0.25">
      <c r="AQ19083" s="6"/>
    </row>
    <row r="19084" spans="43:43" x14ac:dyDescent="0.25">
      <c r="AQ19084" s="6"/>
    </row>
    <row r="19085" spans="43:43" x14ac:dyDescent="0.25">
      <c r="AQ19085" s="6"/>
    </row>
    <row r="19086" spans="43:43" x14ac:dyDescent="0.25">
      <c r="AQ19086" s="6"/>
    </row>
    <row r="19087" spans="43:43" x14ac:dyDescent="0.25">
      <c r="AQ19087" s="6"/>
    </row>
    <row r="19088" spans="43:43" x14ac:dyDescent="0.25">
      <c r="AQ19088" s="6"/>
    </row>
    <row r="19089" spans="43:43" x14ac:dyDescent="0.25">
      <c r="AQ19089" s="6"/>
    </row>
    <row r="19090" spans="43:43" x14ac:dyDescent="0.25">
      <c r="AQ19090" s="6"/>
    </row>
    <row r="19091" spans="43:43" x14ac:dyDescent="0.25">
      <c r="AQ19091" s="6"/>
    </row>
    <row r="19092" spans="43:43" x14ac:dyDescent="0.25">
      <c r="AQ19092" s="6"/>
    </row>
    <row r="19093" spans="43:43" x14ac:dyDescent="0.25">
      <c r="AQ19093" s="6"/>
    </row>
    <row r="19094" spans="43:43" x14ac:dyDescent="0.25">
      <c r="AQ19094" s="6"/>
    </row>
    <row r="19095" spans="43:43" x14ac:dyDescent="0.25">
      <c r="AQ19095" s="6"/>
    </row>
    <row r="19096" spans="43:43" x14ac:dyDescent="0.25">
      <c r="AQ19096" s="6"/>
    </row>
    <row r="19097" spans="43:43" x14ac:dyDescent="0.25">
      <c r="AQ19097" s="6"/>
    </row>
    <row r="19098" spans="43:43" x14ac:dyDescent="0.25">
      <c r="AQ19098" s="6"/>
    </row>
    <row r="19099" spans="43:43" x14ac:dyDescent="0.25">
      <c r="AQ19099" s="6"/>
    </row>
    <row r="19100" spans="43:43" x14ac:dyDescent="0.25">
      <c r="AQ19100" s="6"/>
    </row>
    <row r="19101" spans="43:43" x14ac:dyDescent="0.25">
      <c r="AQ19101" s="6"/>
    </row>
    <row r="19102" spans="43:43" x14ac:dyDescent="0.25">
      <c r="AQ19102" s="6"/>
    </row>
    <row r="19103" spans="43:43" x14ac:dyDescent="0.25">
      <c r="AQ19103" s="6"/>
    </row>
    <row r="19104" spans="43:43" x14ac:dyDescent="0.25">
      <c r="AQ19104" s="6"/>
    </row>
    <row r="19105" spans="43:43" x14ac:dyDescent="0.25">
      <c r="AQ19105" s="6"/>
    </row>
    <row r="19106" spans="43:43" x14ac:dyDescent="0.25">
      <c r="AQ19106" s="6"/>
    </row>
    <row r="19107" spans="43:43" x14ac:dyDescent="0.25">
      <c r="AQ19107" s="6"/>
    </row>
    <row r="19108" spans="43:43" x14ac:dyDescent="0.25">
      <c r="AQ19108" s="6"/>
    </row>
    <row r="19109" spans="43:43" x14ac:dyDescent="0.25">
      <c r="AQ19109" s="6"/>
    </row>
    <row r="19110" spans="43:43" x14ac:dyDescent="0.25">
      <c r="AQ19110" s="6"/>
    </row>
    <row r="19111" spans="43:43" x14ac:dyDescent="0.25">
      <c r="AQ19111" s="6"/>
    </row>
    <row r="19112" spans="43:43" x14ac:dyDescent="0.25">
      <c r="AQ19112" s="6"/>
    </row>
    <row r="19113" spans="43:43" x14ac:dyDescent="0.25">
      <c r="AQ19113" s="6"/>
    </row>
    <row r="19114" spans="43:43" x14ac:dyDescent="0.25">
      <c r="AQ19114" s="6"/>
    </row>
    <row r="19115" spans="43:43" x14ac:dyDescent="0.25">
      <c r="AQ19115" s="6"/>
    </row>
    <row r="19116" spans="43:43" x14ac:dyDescent="0.25">
      <c r="AQ19116" s="6"/>
    </row>
    <row r="19117" spans="43:43" x14ac:dyDescent="0.25">
      <c r="AQ19117" s="6"/>
    </row>
    <row r="19118" spans="43:43" x14ac:dyDescent="0.25">
      <c r="AQ19118" s="6"/>
    </row>
    <row r="19119" spans="43:43" x14ac:dyDescent="0.25">
      <c r="AQ19119" s="6"/>
    </row>
    <row r="19120" spans="43:43" x14ac:dyDescent="0.25">
      <c r="AQ19120" s="6"/>
    </row>
    <row r="19121" spans="43:43" x14ac:dyDescent="0.25">
      <c r="AQ19121" s="6"/>
    </row>
    <row r="19122" spans="43:43" x14ac:dyDescent="0.25">
      <c r="AQ19122" s="6"/>
    </row>
    <row r="19123" spans="43:43" x14ac:dyDescent="0.25">
      <c r="AQ19123" s="6"/>
    </row>
    <row r="19124" spans="43:43" x14ac:dyDescent="0.25">
      <c r="AQ19124" s="6"/>
    </row>
    <row r="19125" spans="43:43" x14ac:dyDescent="0.25">
      <c r="AQ19125" s="6"/>
    </row>
    <row r="19126" spans="43:43" x14ac:dyDescent="0.25">
      <c r="AQ19126" s="6"/>
    </row>
    <row r="19127" spans="43:43" x14ac:dyDescent="0.25">
      <c r="AQ19127" s="6"/>
    </row>
    <row r="19128" spans="43:43" x14ac:dyDescent="0.25">
      <c r="AQ19128" s="6"/>
    </row>
    <row r="19129" spans="43:43" x14ac:dyDescent="0.25">
      <c r="AQ19129" s="6"/>
    </row>
    <row r="19130" spans="43:43" x14ac:dyDescent="0.25">
      <c r="AQ19130" s="6"/>
    </row>
    <row r="19131" spans="43:43" x14ac:dyDescent="0.25">
      <c r="AQ19131" s="6"/>
    </row>
    <row r="19132" spans="43:43" x14ac:dyDescent="0.25">
      <c r="AQ19132" s="6"/>
    </row>
    <row r="19133" spans="43:43" x14ac:dyDescent="0.25">
      <c r="AQ19133" s="6"/>
    </row>
    <row r="19134" spans="43:43" x14ac:dyDescent="0.25">
      <c r="AQ19134" s="6"/>
    </row>
    <row r="19135" spans="43:43" x14ac:dyDescent="0.25">
      <c r="AQ19135" s="6"/>
    </row>
    <row r="19136" spans="43:43" x14ac:dyDescent="0.25">
      <c r="AQ19136" s="6"/>
    </row>
    <row r="19137" spans="43:43" x14ac:dyDescent="0.25">
      <c r="AQ19137" s="6"/>
    </row>
    <row r="19138" spans="43:43" x14ac:dyDescent="0.25">
      <c r="AQ19138" s="6"/>
    </row>
    <row r="19139" spans="43:43" x14ac:dyDescent="0.25">
      <c r="AQ19139" s="6"/>
    </row>
    <row r="19140" spans="43:43" x14ac:dyDescent="0.25">
      <c r="AQ19140" s="6"/>
    </row>
    <row r="19141" spans="43:43" x14ac:dyDescent="0.25">
      <c r="AQ19141" s="6"/>
    </row>
    <row r="19142" spans="43:43" x14ac:dyDescent="0.25">
      <c r="AQ19142" s="6"/>
    </row>
    <row r="19143" spans="43:43" x14ac:dyDescent="0.25">
      <c r="AQ19143" s="6"/>
    </row>
    <row r="19144" spans="43:43" x14ac:dyDescent="0.25">
      <c r="AQ19144" s="6"/>
    </row>
    <row r="19145" spans="43:43" x14ac:dyDescent="0.25">
      <c r="AQ19145" s="6"/>
    </row>
    <row r="19146" spans="43:43" x14ac:dyDescent="0.25">
      <c r="AQ19146" s="6"/>
    </row>
    <row r="19147" spans="43:43" x14ac:dyDescent="0.25">
      <c r="AQ19147" s="6"/>
    </row>
    <row r="19148" spans="43:43" x14ac:dyDescent="0.25">
      <c r="AQ19148" s="6"/>
    </row>
    <row r="19149" spans="43:43" x14ac:dyDescent="0.25">
      <c r="AQ19149" s="6"/>
    </row>
    <row r="19150" spans="43:43" x14ac:dyDescent="0.25">
      <c r="AQ19150" s="6"/>
    </row>
    <row r="19151" spans="43:43" x14ac:dyDescent="0.25">
      <c r="AQ19151" s="6"/>
    </row>
    <row r="19152" spans="43:43" x14ac:dyDescent="0.25">
      <c r="AQ19152" s="6"/>
    </row>
    <row r="19153" spans="43:43" x14ac:dyDescent="0.25">
      <c r="AQ19153" s="6"/>
    </row>
    <row r="19154" spans="43:43" x14ac:dyDescent="0.25">
      <c r="AQ19154" s="6"/>
    </row>
    <row r="19155" spans="43:43" x14ac:dyDescent="0.25">
      <c r="AQ19155" s="6"/>
    </row>
    <row r="19156" spans="43:43" x14ac:dyDescent="0.25">
      <c r="AQ19156" s="6"/>
    </row>
    <row r="19157" spans="43:43" x14ac:dyDescent="0.25">
      <c r="AQ19157" s="6"/>
    </row>
    <row r="19158" spans="43:43" x14ac:dyDescent="0.25">
      <c r="AQ19158" s="6"/>
    </row>
    <row r="19159" spans="43:43" x14ac:dyDescent="0.25">
      <c r="AQ19159" s="6"/>
    </row>
    <row r="19160" spans="43:43" x14ac:dyDescent="0.25">
      <c r="AQ19160" s="6"/>
    </row>
    <row r="19161" spans="43:43" x14ac:dyDescent="0.25">
      <c r="AQ19161" s="6"/>
    </row>
    <row r="19162" spans="43:43" x14ac:dyDescent="0.25">
      <c r="AQ19162" s="6"/>
    </row>
    <row r="19163" spans="43:43" x14ac:dyDescent="0.25">
      <c r="AQ19163" s="6"/>
    </row>
    <row r="19164" spans="43:43" x14ac:dyDescent="0.25">
      <c r="AQ19164" s="6"/>
    </row>
    <row r="19165" spans="43:43" x14ac:dyDescent="0.25">
      <c r="AQ19165" s="6"/>
    </row>
    <row r="19166" spans="43:43" x14ac:dyDescent="0.25">
      <c r="AQ19166" s="6"/>
    </row>
    <row r="19167" spans="43:43" x14ac:dyDescent="0.25">
      <c r="AQ19167" s="6"/>
    </row>
    <row r="19168" spans="43:43" x14ac:dyDescent="0.25">
      <c r="AQ19168" s="6"/>
    </row>
    <row r="19169" spans="43:43" x14ac:dyDescent="0.25">
      <c r="AQ19169" s="6"/>
    </row>
    <row r="19170" spans="43:43" x14ac:dyDescent="0.25">
      <c r="AQ19170" s="6"/>
    </row>
    <row r="19171" spans="43:43" x14ac:dyDescent="0.25">
      <c r="AQ19171" s="6"/>
    </row>
    <row r="19172" spans="43:43" x14ac:dyDescent="0.25">
      <c r="AQ19172" s="6"/>
    </row>
    <row r="19173" spans="43:43" x14ac:dyDescent="0.25">
      <c r="AQ19173" s="6"/>
    </row>
    <row r="19174" spans="43:43" x14ac:dyDescent="0.25">
      <c r="AQ19174" s="6"/>
    </row>
    <row r="19175" spans="43:43" x14ac:dyDescent="0.25">
      <c r="AQ19175" s="6"/>
    </row>
    <row r="19176" spans="43:43" x14ac:dyDescent="0.25">
      <c r="AQ19176" s="6"/>
    </row>
    <row r="19177" spans="43:43" x14ac:dyDescent="0.25">
      <c r="AQ19177" s="6"/>
    </row>
    <row r="19178" spans="43:43" x14ac:dyDescent="0.25">
      <c r="AQ19178" s="6"/>
    </row>
    <row r="19179" spans="43:43" x14ac:dyDescent="0.25">
      <c r="AQ19179" s="6"/>
    </row>
    <row r="19180" spans="43:43" x14ac:dyDescent="0.25">
      <c r="AQ19180" s="6"/>
    </row>
    <row r="19181" spans="43:43" x14ac:dyDescent="0.25">
      <c r="AQ19181" s="6"/>
    </row>
    <row r="19182" spans="43:43" x14ac:dyDescent="0.25">
      <c r="AQ19182" s="6"/>
    </row>
    <row r="19183" spans="43:43" x14ac:dyDescent="0.25">
      <c r="AQ19183" s="6"/>
    </row>
    <row r="19184" spans="43:43" x14ac:dyDescent="0.25">
      <c r="AQ19184" s="6"/>
    </row>
    <row r="19185" spans="43:43" x14ac:dyDescent="0.25">
      <c r="AQ19185" s="6"/>
    </row>
    <row r="19186" spans="43:43" x14ac:dyDescent="0.25">
      <c r="AQ19186" s="6"/>
    </row>
    <row r="19187" spans="43:43" x14ac:dyDescent="0.25">
      <c r="AQ19187" s="6"/>
    </row>
    <row r="19188" spans="43:43" x14ac:dyDescent="0.25">
      <c r="AQ19188" s="6"/>
    </row>
    <row r="19189" spans="43:43" x14ac:dyDescent="0.25">
      <c r="AQ19189" s="6"/>
    </row>
    <row r="19190" spans="43:43" x14ac:dyDescent="0.25">
      <c r="AQ19190" s="6"/>
    </row>
    <row r="19191" spans="43:43" x14ac:dyDescent="0.25">
      <c r="AQ19191" s="6"/>
    </row>
    <row r="19192" spans="43:43" x14ac:dyDescent="0.25">
      <c r="AQ19192" s="6"/>
    </row>
    <row r="19193" spans="43:43" x14ac:dyDescent="0.25">
      <c r="AQ19193" s="6"/>
    </row>
    <row r="19194" spans="43:43" x14ac:dyDescent="0.25">
      <c r="AQ19194" s="6"/>
    </row>
    <row r="19195" spans="43:43" x14ac:dyDescent="0.25">
      <c r="AQ19195" s="6"/>
    </row>
    <row r="19196" spans="43:43" x14ac:dyDescent="0.25">
      <c r="AQ19196" s="6"/>
    </row>
    <row r="19197" spans="43:43" x14ac:dyDescent="0.25">
      <c r="AQ19197" s="6"/>
    </row>
    <row r="19198" spans="43:43" x14ac:dyDescent="0.25">
      <c r="AQ19198" s="6"/>
    </row>
    <row r="19199" spans="43:43" x14ac:dyDescent="0.25">
      <c r="AQ19199" s="6"/>
    </row>
    <row r="19200" spans="43:43" x14ac:dyDescent="0.25">
      <c r="AQ19200" s="6"/>
    </row>
    <row r="19201" spans="43:43" x14ac:dyDescent="0.25">
      <c r="AQ19201" s="6"/>
    </row>
    <row r="19202" spans="43:43" x14ac:dyDescent="0.25">
      <c r="AQ19202" s="6"/>
    </row>
    <row r="19203" spans="43:43" x14ac:dyDescent="0.25">
      <c r="AQ19203" s="6"/>
    </row>
    <row r="19204" spans="43:43" x14ac:dyDescent="0.25">
      <c r="AQ19204" s="6"/>
    </row>
    <row r="19205" spans="43:43" x14ac:dyDescent="0.25">
      <c r="AQ19205" s="6"/>
    </row>
    <row r="19206" spans="43:43" x14ac:dyDescent="0.25">
      <c r="AQ19206" s="6"/>
    </row>
    <row r="19207" spans="43:43" x14ac:dyDescent="0.25">
      <c r="AQ19207" s="6"/>
    </row>
    <row r="19208" spans="43:43" x14ac:dyDescent="0.25">
      <c r="AQ19208" s="6"/>
    </row>
    <row r="19209" spans="43:43" x14ac:dyDescent="0.25">
      <c r="AQ19209" s="6"/>
    </row>
    <row r="19210" spans="43:43" x14ac:dyDescent="0.25">
      <c r="AQ19210" s="6"/>
    </row>
    <row r="19211" spans="43:43" x14ac:dyDescent="0.25">
      <c r="AQ19211" s="6"/>
    </row>
    <row r="19212" spans="43:43" x14ac:dyDescent="0.25">
      <c r="AQ19212" s="6"/>
    </row>
    <row r="19213" spans="43:43" x14ac:dyDescent="0.25">
      <c r="AQ19213" s="6"/>
    </row>
    <row r="19214" spans="43:43" x14ac:dyDescent="0.25">
      <c r="AQ19214" s="6"/>
    </row>
    <row r="19215" spans="43:43" x14ac:dyDescent="0.25">
      <c r="AQ19215" s="6"/>
    </row>
    <row r="19216" spans="43:43" x14ac:dyDescent="0.25">
      <c r="AQ19216" s="6"/>
    </row>
    <row r="19217" spans="43:43" x14ac:dyDescent="0.25">
      <c r="AQ19217" s="6"/>
    </row>
    <row r="19218" spans="43:43" x14ac:dyDescent="0.25">
      <c r="AQ19218" s="6"/>
    </row>
    <row r="19219" spans="43:43" x14ac:dyDescent="0.25">
      <c r="AQ19219" s="6"/>
    </row>
    <row r="19220" spans="43:43" x14ac:dyDescent="0.25">
      <c r="AQ19220" s="6"/>
    </row>
    <row r="19221" spans="43:43" x14ac:dyDescent="0.25">
      <c r="AQ19221" s="6"/>
    </row>
    <row r="19222" spans="43:43" x14ac:dyDescent="0.25">
      <c r="AQ19222" s="6"/>
    </row>
    <row r="19223" spans="43:43" x14ac:dyDescent="0.25">
      <c r="AQ19223" s="6"/>
    </row>
    <row r="19224" spans="43:43" x14ac:dyDescent="0.25">
      <c r="AQ19224" s="6"/>
    </row>
    <row r="19225" spans="43:43" x14ac:dyDescent="0.25">
      <c r="AQ19225" s="6"/>
    </row>
    <row r="19226" spans="43:43" x14ac:dyDescent="0.25">
      <c r="AQ19226" s="6"/>
    </row>
    <row r="19227" spans="43:43" x14ac:dyDescent="0.25">
      <c r="AQ19227" s="6"/>
    </row>
    <row r="19228" spans="43:43" x14ac:dyDescent="0.25">
      <c r="AQ19228" s="6"/>
    </row>
    <row r="19229" spans="43:43" x14ac:dyDescent="0.25">
      <c r="AQ19229" s="6"/>
    </row>
    <row r="19230" spans="43:43" x14ac:dyDescent="0.25">
      <c r="AQ19230" s="6"/>
    </row>
    <row r="19231" spans="43:43" x14ac:dyDescent="0.25">
      <c r="AQ19231" s="6"/>
    </row>
    <row r="19232" spans="43:43" x14ac:dyDescent="0.25">
      <c r="AQ19232" s="6"/>
    </row>
    <row r="19233" spans="43:43" x14ac:dyDescent="0.25">
      <c r="AQ19233" s="6"/>
    </row>
    <row r="19234" spans="43:43" x14ac:dyDescent="0.25">
      <c r="AQ19234" s="6"/>
    </row>
    <row r="19235" spans="43:43" x14ac:dyDescent="0.25">
      <c r="AQ19235" s="6"/>
    </row>
    <row r="19236" spans="43:43" x14ac:dyDescent="0.25">
      <c r="AQ19236" s="6"/>
    </row>
    <row r="19237" spans="43:43" x14ac:dyDescent="0.25">
      <c r="AQ19237" s="6"/>
    </row>
    <row r="19238" spans="43:43" x14ac:dyDescent="0.25">
      <c r="AQ19238" s="6"/>
    </row>
    <row r="19239" spans="43:43" x14ac:dyDescent="0.25">
      <c r="AQ19239" s="6"/>
    </row>
    <row r="19240" spans="43:43" x14ac:dyDescent="0.25">
      <c r="AQ19240" s="6"/>
    </row>
    <row r="19241" spans="43:43" x14ac:dyDescent="0.25">
      <c r="AQ19241" s="6"/>
    </row>
    <row r="19242" spans="43:43" x14ac:dyDescent="0.25">
      <c r="AQ19242" s="6"/>
    </row>
    <row r="19243" spans="43:43" x14ac:dyDescent="0.25">
      <c r="AQ19243" s="6"/>
    </row>
    <row r="19244" spans="43:43" x14ac:dyDescent="0.25">
      <c r="AQ19244" s="6"/>
    </row>
    <row r="19245" spans="43:43" x14ac:dyDescent="0.25">
      <c r="AQ19245" s="6"/>
    </row>
    <row r="19246" spans="43:43" x14ac:dyDescent="0.25">
      <c r="AQ19246" s="6"/>
    </row>
    <row r="19247" spans="43:43" x14ac:dyDescent="0.25">
      <c r="AQ19247" s="6"/>
    </row>
    <row r="19248" spans="43:43" x14ac:dyDescent="0.25">
      <c r="AQ19248" s="6"/>
    </row>
    <row r="19249" spans="43:43" x14ac:dyDescent="0.25">
      <c r="AQ19249" s="6"/>
    </row>
    <row r="19250" spans="43:43" x14ac:dyDescent="0.25">
      <c r="AQ19250" s="6"/>
    </row>
    <row r="19251" spans="43:43" x14ac:dyDescent="0.25">
      <c r="AQ19251" s="6"/>
    </row>
    <row r="19252" spans="43:43" x14ac:dyDescent="0.25">
      <c r="AQ19252" s="6"/>
    </row>
    <row r="19253" spans="43:43" x14ac:dyDescent="0.25">
      <c r="AQ19253" s="6"/>
    </row>
    <row r="19254" spans="43:43" x14ac:dyDescent="0.25">
      <c r="AQ19254" s="6"/>
    </row>
    <row r="19255" spans="43:43" x14ac:dyDescent="0.25">
      <c r="AQ19255" s="6"/>
    </row>
    <row r="19256" spans="43:43" x14ac:dyDescent="0.25">
      <c r="AQ19256" s="6"/>
    </row>
    <row r="19257" spans="43:43" x14ac:dyDescent="0.25">
      <c r="AQ19257" s="6"/>
    </row>
    <row r="19258" spans="43:43" x14ac:dyDescent="0.25">
      <c r="AQ19258" s="6"/>
    </row>
    <row r="19259" spans="43:43" x14ac:dyDescent="0.25">
      <c r="AQ19259" s="6"/>
    </row>
    <row r="19260" spans="43:43" x14ac:dyDescent="0.25">
      <c r="AQ19260" s="6"/>
    </row>
    <row r="19261" spans="43:43" x14ac:dyDescent="0.25">
      <c r="AQ19261" s="6"/>
    </row>
    <row r="19262" spans="43:43" x14ac:dyDescent="0.25">
      <c r="AQ19262" s="6"/>
    </row>
    <row r="19263" spans="43:43" x14ac:dyDescent="0.25">
      <c r="AQ19263" s="6"/>
    </row>
    <row r="19264" spans="43:43" x14ac:dyDescent="0.25">
      <c r="AQ19264" s="6"/>
    </row>
    <row r="19265" spans="43:43" x14ac:dyDescent="0.25">
      <c r="AQ19265" s="6"/>
    </row>
    <row r="19266" spans="43:43" x14ac:dyDescent="0.25">
      <c r="AQ19266" s="6"/>
    </row>
    <row r="19267" spans="43:43" x14ac:dyDescent="0.25">
      <c r="AQ19267" s="6"/>
    </row>
    <row r="19268" spans="43:43" x14ac:dyDescent="0.25">
      <c r="AQ19268" s="6"/>
    </row>
    <row r="19269" spans="43:43" x14ac:dyDescent="0.25">
      <c r="AQ19269" s="6"/>
    </row>
    <row r="19270" spans="43:43" x14ac:dyDescent="0.25">
      <c r="AQ19270" s="6"/>
    </row>
    <row r="19271" spans="43:43" x14ac:dyDescent="0.25">
      <c r="AQ19271" s="6"/>
    </row>
    <row r="19272" spans="43:43" x14ac:dyDescent="0.25">
      <c r="AQ19272" s="6"/>
    </row>
    <row r="19273" spans="43:43" x14ac:dyDescent="0.25">
      <c r="AQ19273" s="6"/>
    </row>
    <row r="19274" spans="43:43" x14ac:dyDescent="0.25">
      <c r="AQ19274" s="6"/>
    </row>
    <row r="19275" spans="43:43" x14ac:dyDescent="0.25">
      <c r="AQ19275" s="6"/>
    </row>
    <row r="19276" spans="43:43" x14ac:dyDescent="0.25">
      <c r="AQ19276" s="6"/>
    </row>
    <row r="19277" spans="43:43" x14ac:dyDescent="0.25">
      <c r="AQ19277" s="6"/>
    </row>
    <row r="19278" spans="43:43" x14ac:dyDescent="0.25">
      <c r="AQ19278" s="6"/>
    </row>
    <row r="19279" spans="43:43" x14ac:dyDescent="0.25">
      <c r="AQ19279" s="6"/>
    </row>
    <row r="19280" spans="43:43" x14ac:dyDescent="0.25">
      <c r="AQ19280" s="6"/>
    </row>
    <row r="19281" spans="43:43" x14ac:dyDescent="0.25">
      <c r="AQ19281" s="6"/>
    </row>
    <row r="19282" spans="43:43" x14ac:dyDescent="0.25">
      <c r="AQ19282" s="6"/>
    </row>
    <row r="19283" spans="43:43" x14ac:dyDescent="0.25">
      <c r="AQ19283" s="6"/>
    </row>
    <row r="19284" spans="43:43" x14ac:dyDescent="0.25">
      <c r="AQ19284" s="6"/>
    </row>
    <row r="19285" spans="43:43" x14ac:dyDescent="0.25">
      <c r="AQ19285" s="6"/>
    </row>
    <row r="19286" spans="43:43" x14ac:dyDescent="0.25">
      <c r="AQ19286" s="6"/>
    </row>
    <row r="19287" spans="43:43" x14ac:dyDescent="0.25">
      <c r="AQ19287" s="6"/>
    </row>
    <row r="19288" spans="43:43" x14ac:dyDescent="0.25">
      <c r="AQ19288" s="6"/>
    </row>
    <row r="19289" spans="43:43" x14ac:dyDescent="0.25">
      <c r="AQ19289" s="6"/>
    </row>
    <row r="19290" spans="43:43" x14ac:dyDescent="0.25">
      <c r="AQ19290" s="6"/>
    </row>
    <row r="19291" spans="43:43" x14ac:dyDescent="0.25">
      <c r="AQ19291" s="6"/>
    </row>
    <row r="19292" spans="43:43" x14ac:dyDescent="0.25">
      <c r="AQ19292" s="6"/>
    </row>
    <row r="19293" spans="43:43" x14ac:dyDescent="0.25">
      <c r="AQ19293" s="6"/>
    </row>
    <row r="19294" spans="43:43" x14ac:dyDescent="0.25">
      <c r="AQ19294" s="6"/>
    </row>
    <row r="19295" spans="43:43" x14ac:dyDescent="0.25">
      <c r="AQ19295" s="6"/>
    </row>
    <row r="19296" spans="43:43" x14ac:dyDescent="0.25">
      <c r="AQ19296" s="6"/>
    </row>
    <row r="19297" spans="43:43" x14ac:dyDescent="0.25">
      <c r="AQ19297" s="6"/>
    </row>
    <row r="19298" spans="43:43" x14ac:dyDescent="0.25">
      <c r="AQ19298" s="6"/>
    </row>
    <row r="19299" spans="43:43" x14ac:dyDescent="0.25">
      <c r="AQ19299" s="6"/>
    </row>
    <row r="19300" spans="43:43" x14ac:dyDescent="0.25">
      <c r="AQ19300" s="6"/>
    </row>
    <row r="19301" spans="43:43" x14ac:dyDescent="0.25">
      <c r="AQ19301" s="6"/>
    </row>
    <row r="19302" spans="43:43" x14ac:dyDescent="0.25">
      <c r="AQ19302" s="6"/>
    </row>
    <row r="19303" spans="43:43" x14ac:dyDescent="0.25">
      <c r="AQ19303" s="6"/>
    </row>
    <row r="19304" spans="43:43" x14ac:dyDescent="0.25">
      <c r="AQ19304" s="6"/>
    </row>
    <row r="19305" spans="43:43" x14ac:dyDescent="0.25">
      <c r="AQ19305" s="6"/>
    </row>
    <row r="19306" spans="43:43" x14ac:dyDescent="0.25">
      <c r="AQ19306" s="6"/>
    </row>
    <row r="19307" spans="43:43" x14ac:dyDescent="0.25">
      <c r="AQ19307" s="6"/>
    </row>
    <row r="19308" spans="43:43" x14ac:dyDescent="0.25">
      <c r="AQ19308" s="6"/>
    </row>
    <row r="19309" spans="43:43" x14ac:dyDescent="0.25">
      <c r="AQ19309" s="6"/>
    </row>
    <row r="19310" spans="43:43" x14ac:dyDescent="0.25">
      <c r="AQ19310" s="6"/>
    </row>
    <row r="19311" spans="43:43" x14ac:dyDescent="0.25">
      <c r="AQ19311" s="6"/>
    </row>
    <row r="19312" spans="43:43" x14ac:dyDescent="0.25">
      <c r="AQ19312" s="6"/>
    </row>
    <row r="19313" spans="43:43" x14ac:dyDescent="0.25">
      <c r="AQ19313" s="6"/>
    </row>
    <row r="19314" spans="43:43" x14ac:dyDescent="0.25">
      <c r="AQ19314" s="6"/>
    </row>
    <row r="19315" spans="43:43" x14ac:dyDescent="0.25">
      <c r="AQ19315" s="6"/>
    </row>
    <row r="19316" spans="43:43" x14ac:dyDescent="0.25">
      <c r="AQ19316" s="6"/>
    </row>
    <row r="19317" spans="43:43" x14ac:dyDescent="0.25">
      <c r="AQ19317" s="6"/>
    </row>
    <row r="19318" spans="43:43" x14ac:dyDescent="0.25">
      <c r="AQ19318" s="6"/>
    </row>
    <row r="19319" spans="43:43" x14ac:dyDescent="0.25">
      <c r="AQ19319" s="6"/>
    </row>
    <row r="19320" spans="43:43" x14ac:dyDescent="0.25">
      <c r="AQ19320" s="6"/>
    </row>
    <row r="19321" spans="43:43" x14ac:dyDescent="0.25">
      <c r="AQ19321" s="6"/>
    </row>
    <row r="19322" spans="43:43" x14ac:dyDescent="0.25">
      <c r="AQ19322" s="6"/>
    </row>
    <row r="19323" spans="43:43" x14ac:dyDescent="0.25">
      <c r="AQ19323" s="6"/>
    </row>
    <row r="19324" spans="43:43" x14ac:dyDescent="0.25">
      <c r="AQ19324" s="6"/>
    </row>
    <row r="19325" spans="43:43" x14ac:dyDescent="0.25">
      <c r="AQ19325" s="6"/>
    </row>
    <row r="19326" spans="43:43" x14ac:dyDescent="0.25">
      <c r="AQ19326" s="6"/>
    </row>
    <row r="19327" spans="43:43" x14ac:dyDescent="0.25">
      <c r="AQ19327" s="6"/>
    </row>
    <row r="19328" spans="43:43" x14ac:dyDescent="0.25">
      <c r="AQ19328" s="6"/>
    </row>
    <row r="19329" spans="43:43" x14ac:dyDescent="0.25">
      <c r="AQ19329" s="6"/>
    </row>
    <row r="19330" spans="43:43" x14ac:dyDescent="0.25">
      <c r="AQ19330" s="6"/>
    </row>
    <row r="19331" spans="43:43" x14ac:dyDescent="0.25">
      <c r="AQ19331" s="6"/>
    </row>
    <row r="19332" spans="43:43" x14ac:dyDescent="0.25">
      <c r="AQ19332" s="6"/>
    </row>
    <row r="19333" spans="43:43" x14ac:dyDescent="0.25">
      <c r="AQ19333" s="6"/>
    </row>
    <row r="19334" spans="43:43" x14ac:dyDescent="0.25">
      <c r="AQ19334" s="6"/>
    </row>
    <row r="19335" spans="43:43" x14ac:dyDescent="0.25">
      <c r="AQ19335" s="6"/>
    </row>
    <row r="19336" spans="43:43" x14ac:dyDescent="0.25">
      <c r="AQ19336" s="6"/>
    </row>
    <row r="19337" spans="43:43" x14ac:dyDescent="0.25">
      <c r="AQ19337" s="6"/>
    </row>
    <row r="19338" spans="43:43" x14ac:dyDescent="0.25">
      <c r="AQ19338" s="6"/>
    </row>
    <row r="19339" spans="43:43" x14ac:dyDescent="0.25">
      <c r="AQ19339" s="6"/>
    </row>
    <row r="19340" spans="43:43" x14ac:dyDescent="0.25">
      <c r="AQ19340" s="6"/>
    </row>
    <row r="19341" spans="43:43" x14ac:dyDescent="0.25">
      <c r="AQ19341" s="6"/>
    </row>
    <row r="19342" spans="43:43" x14ac:dyDescent="0.25">
      <c r="AQ19342" s="6"/>
    </row>
    <row r="19343" spans="43:43" x14ac:dyDescent="0.25">
      <c r="AQ19343" s="6"/>
    </row>
    <row r="19344" spans="43:43" x14ac:dyDescent="0.25">
      <c r="AQ19344" s="6"/>
    </row>
    <row r="19345" spans="43:43" x14ac:dyDescent="0.25">
      <c r="AQ19345" s="6"/>
    </row>
    <row r="19346" spans="43:43" x14ac:dyDescent="0.25">
      <c r="AQ19346" s="6"/>
    </row>
    <row r="19347" spans="43:43" x14ac:dyDescent="0.25">
      <c r="AQ19347" s="6"/>
    </row>
    <row r="19348" spans="43:43" x14ac:dyDescent="0.25">
      <c r="AQ19348" s="6"/>
    </row>
    <row r="19349" spans="43:43" x14ac:dyDescent="0.25">
      <c r="AQ19349" s="6"/>
    </row>
    <row r="19350" spans="43:43" x14ac:dyDescent="0.25">
      <c r="AQ19350" s="6"/>
    </row>
    <row r="19351" spans="43:43" x14ac:dyDescent="0.25">
      <c r="AQ19351" s="6"/>
    </row>
    <row r="19352" spans="43:43" x14ac:dyDescent="0.25">
      <c r="AQ19352" s="6"/>
    </row>
    <row r="19353" spans="43:43" x14ac:dyDescent="0.25">
      <c r="AQ19353" s="6"/>
    </row>
    <row r="19354" spans="43:43" x14ac:dyDescent="0.25">
      <c r="AQ19354" s="6"/>
    </row>
    <row r="19355" spans="43:43" x14ac:dyDescent="0.25">
      <c r="AQ19355" s="6"/>
    </row>
    <row r="19356" spans="43:43" x14ac:dyDescent="0.25">
      <c r="AQ19356" s="6"/>
    </row>
    <row r="19357" spans="43:43" x14ac:dyDescent="0.25">
      <c r="AQ19357" s="6"/>
    </row>
    <row r="19358" spans="43:43" x14ac:dyDescent="0.25">
      <c r="AQ19358" s="6"/>
    </row>
    <row r="19359" spans="43:43" x14ac:dyDescent="0.25">
      <c r="AQ19359" s="6"/>
    </row>
    <row r="19360" spans="43:43" x14ac:dyDescent="0.25">
      <c r="AQ19360" s="6"/>
    </row>
    <row r="19361" spans="43:43" x14ac:dyDescent="0.25">
      <c r="AQ19361" s="6"/>
    </row>
    <row r="19362" spans="43:43" x14ac:dyDescent="0.25">
      <c r="AQ19362" s="6"/>
    </row>
    <row r="19363" spans="43:43" x14ac:dyDescent="0.25">
      <c r="AQ19363" s="6"/>
    </row>
    <row r="19364" spans="43:43" x14ac:dyDescent="0.25">
      <c r="AQ19364" s="6"/>
    </row>
    <row r="19365" spans="43:43" x14ac:dyDescent="0.25">
      <c r="AQ19365" s="6"/>
    </row>
    <row r="19366" spans="43:43" x14ac:dyDescent="0.25">
      <c r="AQ19366" s="6"/>
    </row>
    <row r="19367" spans="43:43" x14ac:dyDescent="0.25">
      <c r="AQ19367" s="6"/>
    </row>
    <row r="19368" spans="43:43" x14ac:dyDescent="0.25">
      <c r="AQ19368" s="6"/>
    </row>
    <row r="19369" spans="43:43" x14ac:dyDescent="0.25">
      <c r="AQ19369" s="6"/>
    </row>
    <row r="19370" spans="43:43" x14ac:dyDescent="0.25">
      <c r="AQ19370" s="6"/>
    </row>
    <row r="19371" spans="43:43" x14ac:dyDescent="0.25">
      <c r="AQ19371" s="6"/>
    </row>
    <row r="19372" spans="43:43" x14ac:dyDescent="0.25">
      <c r="AQ19372" s="6"/>
    </row>
    <row r="19373" spans="43:43" x14ac:dyDescent="0.25">
      <c r="AQ19373" s="6"/>
    </row>
    <row r="19374" spans="43:43" x14ac:dyDescent="0.25">
      <c r="AQ19374" s="6"/>
    </row>
    <row r="19375" spans="43:43" x14ac:dyDescent="0.25">
      <c r="AQ19375" s="6"/>
    </row>
    <row r="19376" spans="43:43" x14ac:dyDescent="0.25">
      <c r="AQ19376" s="6"/>
    </row>
    <row r="19377" spans="43:43" x14ac:dyDescent="0.25">
      <c r="AQ19377" s="6"/>
    </row>
    <row r="19378" spans="43:43" x14ac:dyDescent="0.25">
      <c r="AQ19378" s="6"/>
    </row>
    <row r="19379" spans="43:43" x14ac:dyDescent="0.25">
      <c r="AQ19379" s="6"/>
    </row>
    <row r="19380" spans="43:43" x14ac:dyDescent="0.25">
      <c r="AQ19380" s="6"/>
    </row>
    <row r="19381" spans="43:43" x14ac:dyDescent="0.25">
      <c r="AQ19381" s="6"/>
    </row>
    <row r="19382" spans="43:43" x14ac:dyDescent="0.25">
      <c r="AQ19382" s="6"/>
    </row>
    <row r="19383" spans="43:43" x14ac:dyDescent="0.25">
      <c r="AQ19383" s="6"/>
    </row>
    <row r="19384" spans="43:43" x14ac:dyDescent="0.25">
      <c r="AQ19384" s="6"/>
    </row>
    <row r="19385" spans="43:43" x14ac:dyDescent="0.25">
      <c r="AQ19385" s="6"/>
    </row>
    <row r="19386" spans="43:43" x14ac:dyDescent="0.25">
      <c r="AQ19386" s="6"/>
    </row>
    <row r="19387" spans="43:43" x14ac:dyDescent="0.25">
      <c r="AQ19387" s="6"/>
    </row>
    <row r="19388" spans="43:43" x14ac:dyDescent="0.25">
      <c r="AQ19388" s="6"/>
    </row>
    <row r="19389" spans="43:43" x14ac:dyDescent="0.25">
      <c r="AQ19389" s="6"/>
    </row>
    <row r="19390" spans="43:43" x14ac:dyDescent="0.25">
      <c r="AQ19390" s="6"/>
    </row>
    <row r="19391" spans="43:43" x14ac:dyDescent="0.25">
      <c r="AQ19391" s="6"/>
    </row>
    <row r="19392" spans="43:43" x14ac:dyDescent="0.25">
      <c r="AQ19392" s="6"/>
    </row>
    <row r="19393" spans="43:43" x14ac:dyDescent="0.25">
      <c r="AQ19393" s="6"/>
    </row>
    <row r="19394" spans="43:43" x14ac:dyDescent="0.25">
      <c r="AQ19394" s="6"/>
    </row>
    <row r="19395" spans="43:43" x14ac:dyDescent="0.25">
      <c r="AQ19395" s="6"/>
    </row>
    <row r="19396" spans="43:43" x14ac:dyDescent="0.25">
      <c r="AQ19396" s="6"/>
    </row>
    <row r="19397" spans="43:43" x14ac:dyDescent="0.25">
      <c r="AQ19397" s="6"/>
    </row>
    <row r="19398" spans="43:43" x14ac:dyDescent="0.25">
      <c r="AQ19398" s="6"/>
    </row>
    <row r="19399" spans="43:43" x14ac:dyDescent="0.25">
      <c r="AQ19399" s="6"/>
    </row>
    <row r="19400" spans="43:43" x14ac:dyDescent="0.25">
      <c r="AQ19400" s="6"/>
    </row>
    <row r="19401" spans="43:43" x14ac:dyDescent="0.25">
      <c r="AQ19401" s="6"/>
    </row>
    <row r="19402" spans="43:43" x14ac:dyDescent="0.25">
      <c r="AQ19402" s="6"/>
    </row>
    <row r="19403" spans="43:43" x14ac:dyDescent="0.25">
      <c r="AQ19403" s="6"/>
    </row>
    <row r="19404" spans="43:43" x14ac:dyDescent="0.25">
      <c r="AQ19404" s="6"/>
    </row>
    <row r="19405" spans="43:43" x14ac:dyDescent="0.25">
      <c r="AQ19405" s="6"/>
    </row>
    <row r="19406" spans="43:43" x14ac:dyDescent="0.25">
      <c r="AQ19406" s="6"/>
    </row>
    <row r="19407" spans="43:43" x14ac:dyDescent="0.25">
      <c r="AQ19407" s="6"/>
    </row>
    <row r="19408" spans="43:43" x14ac:dyDescent="0.25">
      <c r="AQ19408" s="6"/>
    </row>
    <row r="19409" spans="43:43" x14ac:dyDescent="0.25">
      <c r="AQ19409" s="6"/>
    </row>
    <row r="19410" spans="43:43" x14ac:dyDescent="0.25">
      <c r="AQ19410" s="6"/>
    </row>
    <row r="19411" spans="43:43" x14ac:dyDescent="0.25">
      <c r="AQ19411" s="6"/>
    </row>
    <row r="19412" spans="43:43" x14ac:dyDescent="0.25">
      <c r="AQ19412" s="6"/>
    </row>
    <row r="19413" spans="43:43" x14ac:dyDescent="0.25">
      <c r="AQ19413" s="6"/>
    </row>
    <row r="19414" spans="43:43" x14ac:dyDescent="0.25">
      <c r="AQ19414" s="6"/>
    </row>
    <row r="19415" spans="43:43" x14ac:dyDescent="0.25">
      <c r="AQ19415" s="6"/>
    </row>
    <row r="19416" spans="43:43" x14ac:dyDescent="0.25">
      <c r="AQ19416" s="6"/>
    </row>
    <row r="19417" spans="43:43" x14ac:dyDescent="0.25">
      <c r="AQ19417" s="6"/>
    </row>
    <row r="19418" spans="43:43" x14ac:dyDescent="0.25">
      <c r="AQ19418" s="6"/>
    </row>
    <row r="19419" spans="43:43" x14ac:dyDescent="0.25">
      <c r="AQ19419" s="6"/>
    </row>
    <row r="19420" spans="43:43" x14ac:dyDescent="0.25">
      <c r="AQ19420" s="6"/>
    </row>
    <row r="19421" spans="43:43" x14ac:dyDescent="0.25">
      <c r="AQ19421" s="6"/>
    </row>
    <row r="19422" spans="43:43" x14ac:dyDescent="0.25">
      <c r="AQ19422" s="6"/>
    </row>
    <row r="19423" spans="43:43" x14ac:dyDescent="0.25">
      <c r="AQ19423" s="6"/>
    </row>
    <row r="19424" spans="43:43" x14ac:dyDescent="0.25">
      <c r="AQ19424" s="6"/>
    </row>
    <row r="19425" spans="43:43" x14ac:dyDescent="0.25">
      <c r="AQ19425" s="6"/>
    </row>
    <row r="19426" spans="43:43" x14ac:dyDescent="0.25">
      <c r="AQ19426" s="6"/>
    </row>
    <row r="19427" spans="43:43" x14ac:dyDescent="0.25">
      <c r="AQ19427" s="6"/>
    </row>
    <row r="19428" spans="43:43" x14ac:dyDescent="0.25">
      <c r="AQ19428" s="6"/>
    </row>
    <row r="19429" spans="43:43" x14ac:dyDescent="0.25">
      <c r="AQ19429" s="6"/>
    </row>
    <row r="19430" spans="43:43" x14ac:dyDescent="0.25">
      <c r="AQ19430" s="6"/>
    </row>
    <row r="19431" spans="43:43" x14ac:dyDescent="0.25">
      <c r="AQ19431" s="6"/>
    </row>
    <row r="19432" spans="43:43" x14ac:dyDescent="0.25">
      <c r="AQ19432" s="6"/>
    </row>
    <row r="19433" spans="43:43" x14ac:dyDescent="0.25">
      <c r="AQ19433" s="6"/>
    </row>
    <row r="19434" spans="43:43" x14ac:dyDescent="0.25">
      <c r="AQ19434" s="6"/>
    </row>
    <row r="19435" spans="43:43" x14ac:dyDescent="0.25">
      <c r="AQ19435" s="6"/>
    </row>
    <row r="19436" spans="43:43" x14ac:dyDescent="0.25">
      <c r="AQ19436" s="6"/>
    </row>
    <row r="19437" spans="43:43" x14ac:dyDescent="0.25">
      <c r="AQ19437" s="6"/>
    </row>
    <row r="19438" spans="43:43" x14ac:dyDescent="0.25">
      <c r="AQ19438" s="6"/>
    </row>
    <row r="19439" spans="43:43" x14ac:dyDescent="0.25">
      <c r="AQ19439" s="6"/>
    </row>
    <row r="19440" spans="43:43" x14ac:dyDescent="0.25">
      <c r="AQ19440" s="6"/>
    </row>
    <row r="19441" spans="43:43" x14ac:dyDescent="0.25">
      <c r="AQ19441" s="6"/>
    </row>
    <row r="19442" spans="43:43" x14ac:dyDescent="0.25">
      <c r="AQ19442" s="6"/>
    </row>
    <row r="19443" spans="43:43" x14ac:dyDescent="0.25">
      <c r="AQ19443" s="6"/>
    </row>
    <row r="19444" spans="43:43" x14ac:dyDescent="0.25">
      <c r="AQ19444" s="6"/>
    </row>
    <row r="19445" spans="43:43" x14ac:dyDescent="0.25">
      <c r="AQ19445" s="6"/>
    </row>
    <row r="19446" spans="43:43" x14ac:dyDescent="0.25">
      <c r="AQ19446" s="6"/>
    </row>
    <row r="19447" spans="43:43" x14ac:dyDescent="0.25">
      <c r="AQ19447" s="6"/>
    </row>
    <row r="19448" spans="43:43" x14ac:dyDescent="0.25">
      <c r="AQ19448" s="6"/>
    </row>
    <row r="19449" spans="43:43" x14ac:dyDescent="0.25">
      <c r="AQ19449" s="6"/>
    </row>
    <row r="19450" spans="43:43" x14ac:dyDescent="0.25">
      <c r="AQ19450" s="6"/>
    </row>
    <row r="19451" spans="43:43" x14ac:dyDescent="0.25">
      <c r="AQ19451" s="6"/>
    </row>
    <row r="19452" spans="43:43" x14ac:dyDescent="0.25">
      <c r="AQ19452" s="6"/>
    </row>
    <row r="19453" spans="43:43" x14ac:dyDescent="0.25">
      <c r="AQ19453" s="6"/>
    </row>
    <row r="19454" spans="43:43" x14ac:dyDescent="0.25">
      <c r="AQ19454" s="6"/>
    </row>
    <row r="19455" spans="43:43" x14ac:dyDescent="0.25">
      <c r="AQ19455" s="6"/>
    </row>
    <row r="19456" spans="43:43" x14ac:dyDescent="0.25">
      <c r="AQ19456" s="6"/>
    </row>
    <row r="19457" spans="43:43" x14ac:dyDescent="0.25">
      <c r="AQ19457" s="6"/>
    </row>
    <row r="19458" spans="43:43" x14ac:dyDescent="0.25">
      <c r="AQ19458" s="6"/>
    </row>
    <row r="19459" spans="43:43" x14ac:dyDescent="0.25">
      <c r="AQ19459" s="6"/>
    </row>
    <row r="19460" spans="43:43" x14ac:dyDescent="0.25">
      <c r="AQ19460" s="6"/>
    </row>
    <row r="19461" spans="43:43" x14ac:dyDescent="0.25">
      <c r="AQ19461" s="6"/>
    </row>
    <row r="19462" spans="43:43" x14ac:dyDescent="0.25">
      <c r="AQ19462" s="6"/>
    </row>
    <row r="19463" spans="43:43" x14ac:dyDescent="0.25">
      <c r="AQ19463" s="6"/>
    </row>
    <row r="19464" spans="43:43" x14ac:dyDescent="0.25">
      <c r="AQ19464" s="6"/>
    </row>
    <row r="19465" spans="43:43" x14ac:dyDescent="0.25">
      <c r="AQ19465" s="6"/>
    </row>
    <row r="19466" spans="43:43" x14ac:dyDescent="0.25">
      <c r="AQ19466" s="6"/>
    </row>
    <row r="19467" spans="43:43" x14ac:dyDescent="0.25">
      <c r="AQ19467" s="6"/>
    </row>
    <row r="19468" spans="43:43" x14ac:dyDescent="0.25">
      <c r="AQ19468" s="6"/>
    </row>
    <row r="19469" spans="43:43" x14ac:dyDescent="0.25">
      <c r="AQ19469" s="6"/>
    </row>
    <row r="19470" spans="43:43" x14ac:dyDescent="0.25">
      <c r="AQ19470" s="6"/>
    </row>
    <row r="19471" spans="43:43" x14ac:dyDescent="0.25">
      <c r="AQ19471" s="6"/>
    </row>
    <row r="19472" spans="43:43" x14ac:dyDescent="0.25">
      <c r="AQ19472" s="6"/>
    </row>
    <row r="19473" spans="43:43" x14ac:dyDescent="0.25">
      <c r="AQ19473" s="6"/>
    </row>
    <row r="19474" spans="43:43" x14ac:dyDescent="0.25">
      <c r="AQ19474" s="6"/>
    </row>
    <row r="19475" spans="43:43" x14ac:dyDescent="0.25">
      <c r="AQ19475" s="6"/>
    </row>
    <row r="19476" spans="43:43" x14ac:dyDescent="0.25">
      <c r="AQ19476" s="6"/>
    </row>
    <row r="19477" spans="43:43" x14ac:dyDescent="0.25">
      <c r="AQ19477" s="6"/>
    </row>
    <row r="19478" spans="43:43" x14ac:dyDescent="0.25">
      <c r="AQ19478" s="6"/>
    </row>
    <row r="19479" spans="43:43" x14ac:dyDescent="0.25">
      <c r="AQ19479" s="6"/>
    </row>
    <row r="19480" spans="43:43" x14ac:dyDescent="0.25">
      <c r="AQ19480" s="6"/>
    </row>
    <row r="19481" spans="43:43" x14ac:dyDescent="0.25">
      <c r="AQ19481" s="6"/>
    </row>
    <row r="19482" spans="43:43" x14ac:dyDescent="0.25">
      <c r="AQ19482" s="6"/>
    </row>
    <row r="19483" spans="43:43" x14ac:dyDescent="0.25">
      <c r="AQ19483" s="6"/>
    </row>
    <row r="19484" spans="43:43" x14ac:dyDescent="0.25">
      <c r="AQ19484" s="6"/>
    </row>
    <row r="19485" spans="43:43" x14ac:dyDescent="0.25">
      <c r="AQ19485" s="6"/>
    </row>
    <row r="19486" spans="43:43" x14ac:dyDescent="0.25">
      <c r="AQ19486" s="6"/>
    </row>
    <row r="19487" spans="43:43" x14ac:dyDescent="0.25">
      <c r="AQ19487" s="6"/>
    </row>
    <row r="19488" spans="43:43" x14ac:dyDescent="0.25">
      <c r="AQ19488" s="6"/>
    </row>
    <row r="19489" spans="43:43" x14ac:dyDescent="0.25">
      <c r="AQ19489" s="6"/>
    </row>
    <row r="19490" spans="43:43" x14ac:dyDescent="0.25">
      <c r="AQ19490" s="6"/>
    </row>
    <row r="19491" spans="43:43" x14ac:dyDescent="0.25">
      <c r="AQ19491" s="6"/>
    </row>
    <row r="19492" spans="43:43" x14ac:dyDescent="0.25">
      <c r="AQ19492" s="6"/>
    </row>
    <row r="19493" spans="43:43" x14ac:dyDescent="0.25">
      <c r="AQ19493" s="6"/>
    </row>
    <row r="19494" spans="43:43" x14ac:dyDescent="0.25">
      <c r="AQ19494" s="6"/>
    </row>
    <row r="19495" spans="43:43" x14ac:dyDescent="0.25">
      <c r="AQ19495" s="6"/>
    </row>
    <row r="19496" spans="43:43" x14ac:dyDescent="0.25">
      <c r="AQ19496" s="6"/>
    </row>
    <row r="19497" spans="43:43" x14ac:dyDescent="0.25">
      <c r="AQ19497" s="6"/>
    </row>
    <row r="19498" spans="43:43" x14ac:dyDescent="0.25">
      <c r="AQ19498" s="6"/>
    </row>
    <row r="19499" spans="43:43" x14ac:dyDescent="0.25">
      <c r="AQ19499" s="6"/>
    </row>
    <row r="19500" spans="43:43" x14ac:dyDescent="0.25">
      <c r="AQ19500" s="6"/>
    </row>
    <row r="19501" spans="43:43" x14ac:dyDescent="0.25">
      <c r="AQ19501" s="6"/>
    </row>
    <row r="19502" spans="43:43" x14ac:dyDescent="0.25">
      <c r="AQ19502" s="6"/>
    </row>
    <row r="19503" spans="43:43" x14ac:dyDescent="0.25">
      <c r="AQ19503" s="6"/>
    </row>
    <row r="19504" spans="43:43" x14ac:dyDescent="0.25">
      <c r="AQ19504" s="6"/>
    </row>
    <row r="19505" spans="43:43" x14ac:dyDescent="0.25">
      <c r="AQ19505" s="6"/>
    </row>
    <row r="19506" spans="43:43" x14ac:dyDescent="0.25">
      <c r="AQ19506" s="6"/>
    </row>
    <row r="19507" spans="43:43" x14ac:dyDescent="0.25">
      <c r="AQ19507" s="6"/>
    </row>
    <row r="19508" spans="43:43" x14ac:dyDescent="0.25">
      <c r="AQ19508" s="6"/>
    </row>
    <row r="19509" spans="43:43" x14ac:dyDescent="0.25">
      <c r="AQ19509" s="6"/>
    </row>
    <row r="19510" spans="43:43" x14ac:dyDescent="0.25">
      <c r="AQ19510" s="6"/>
    </row>
    <row r="19511" spans="43:43" x14ac:dyDescent="0.25">
      <c r="AQ19511" s="6"/>
    </row>
    <row r="19512" spans="43:43" x14ac:dyDescent="0.25">
      <c r="AQ19512" s="6"/>
    </row>
    <row r="19513" spans="43:43" x14ac:dyDescent="0.25">
      <c r="AQ19513" s="6"/>
    </row>
    <row r="19514" spans="43:43" x14ac:dyDescent="0.25">
      <c r="AQ19514" s="6"/>
    </row>
    <row r="19515" spans="43:43" x14ac:dyDescent="0.25">
      <c r="AQ19515" s="6"/>
    </row>
    <row r="19516" spans="43:43" x14ac:dyDescent="0.25">
      <c r="AQ19516" s="6"/>
    </row>
    <row r="19517" spans="43:43" x14ac:dyDescent="0.25">
      <c r="AQ19517" s="6"/>
    </row>
    <row r="19518" spans="43:43" x14ac:dyDescent="0.25">
      <c r="AQ19518" s="6"/>
    </row>
    <row r="19519" spans="43:43" x14ac:dyDescent="0.25">
      <c r="AQ19519" s="6"/>
    </row>
    <row r="19520" spans="43:43" x14ac:dyDescent="0.25">
      <c r="AQ19520" s="6"/>
    </row>
    <row r="19521" spans="43:43" x14ac:dyDescent="0.25">
      <c r="AQ19521" s="6"/>
    </row>
    <row r="19522" spans="43:43" x14ac:dyDescent="0.25">
      <c r="AQ19522" s="6"/>
    </row>
    <row r="19523" spans="43:43" x14ac:dyDescent="0.25">
      <c r="AQ19523" s="6"/>
    </row>
    <row r="19524" spans="43:43" x14ac:dyDescent="0.25">
      <c r="AQ19524" s="6"/>
    </row>
    <row r="19525" spans="43:43" x14ac:dyDescent="0.25">
      <c r="AQ19525" s="6"/>
    </row>
    <row r="19526" spans="43:43" x14ac:dyDescent="0.25">
      <c r="AQ19526" s="6"/>
    </row>
    <row r="19527" spans="43:43" x14ac:dyDescent="0.25">
      <c r="AQ19527" s="6"/>
    </row>
    <row r="19528" spans="43:43" x14ac:dyDescent="0.25">
      <c r="AQ19528" s="6"/>
    </row>
    <row r="19529" spans="43:43" x14ac:dyDescent="0.25">
      <c r="AQ19529" s="6"/>
    </row>
    <row r="19530" spans="43:43" x14ac:dyDescent="0.25">
      <c r="AQ19530" s="6"/>
    </row>
    <row r="19531" spans="43:43" x14ac:dyDescent="0.25">
      <c r="AQ19531" s="6"/>
    </row>
    <row r="19532" spans="43:43" x14ac:dyDescent="0.25">
      <c r="AQ19532" s="6"/>
    </row>
    <row r="19533" spans="43:43" x14ac:dyDescent="0.25">
      <c r="AQ19533" s="6"/>
    </row>
    <row r="19534" spans="43:43" x14ac:dyDescent="0.25">
      <c r="AQ19534" s="6"/>
    </row>
    <row r="19535" spans="43:43" x14ac:dyDescent="0.25">
      <c r="AQ19535" s="6"/>
    </row>
    <row r="19536" spans="43:43" x14ac:dyDescent="0.25">
      <c r="AQ19536" s="6"/>
    </row>
    <row r="19537" spans="43:43" x14ac:dyDescent="0.25">
      <c r="AQ19537" s="6"/>
    </row>
    <row r="19538" spans="43:43" x14ac:dyDescent="0.25">
      <c r="AQ19538" s="6"/>
    </row>
    <row r="19539" spans="43:43" x14ac:dyDescent="0.25">
      <c r="AQ19539" s="6"/>
    </row>
    <row r="19540" spans="43:43" x14ac:dyDescent="0.25">
      <c r="AQ19540" s="6"/>
    </row>
    <row r="19541" spans="43:43" x14ac:dyDescent="0.25">
      <c r="AQ19541" s="6"/>
    </row>
    <row r="19542" spans="43:43" x14ac:dyDescent="0.25">
      <c r="AQ19542" s="6"/>
    </row>
    <row r="19543" spans="43:43" x14ac:dyDescent="0.25">
      <c r="AQ19543" s="6"/>
    </row>
    <row r="19544" spans="43:43" x14ac:dyDescent="0.25">
      <c r="AQ19544" s="6"/>
    </row>
    <row r="19545" spans="43:43" x14ac:dyDescent="0.25">
      <c r="AQ19545" s="6"/>
    </row>
    <row r="19546" spans="43:43" x14ac:dyDescent="0.25">
      <c r="AQ19546" s="6"/>
    </row>
    <row r="19547" spans="43:43" x14ac:dyDescent="0.25">
      <c r="AQ19547" s="6"/>
    </row>
    <row r="19548" spans="43:43" x14ac:dyDescent="0.25">
      <c r="AQ19548" s="6"/>
    </row>
    <row r="19549" spans="43:43" x14ac:dyDescent="0.25">
      <c r="AQ19549" s="6"/>
    </row>
    <row r="19550" spans="43:43" x14ac:dyDescent="0.25">
      <c r="AQ19550" s="6"/>
    </row>
    <row r="19551" spans="43:43" x14ac:dyDescent="0.25">
      <c r="AQ19551" s="6"/>
    </row>
    <row r="19552" spans="43:43" x14ac:dyDescent="0.25">
      <c r="AQ19552" s="6"/>
    </row>
    <row r="19553" spans="43:43" x14ac:dyDescent="0.25">
      <c r="AQ19553" s="6"/>
    </row>
    <row r="19554" spans="43:43" x14ac:dyDescent="0.25">
      <c r="AQ19554" s="6"/>
    </row>
    <row r="19555" spans="43:43" x14ac:dyDescent="0.25">
      <c r="AQ19555" s="6"/>
    </row>
    <row r="19556" spans="43:43" x14ac:dyDescent="0.25">
      <c r="AQ19556" s="6"/>
    </row>
    <row r="19557" spans="43:43" x14ac:dyDescent="0.25">
      <c r="AQ19557" s="6"/>
    </row>
    <row r="19558" spans="43:43" x14ac:dyDescent="0.25">
      <c r="AQ19558" s="6"/>
    </row>
    <row r="19559" spans="43:43" x14ac:dyDescent="0.25">
      <c r="AQ19559" s="6"/>
    </row>
    <row r="19560" spans="43:43" x14ac:dyDescent="0.25">
      <c r="AQ19560" s="6"/>
    </row>
    <row r="19561" spans="43:43" x14ac:dyDescent="0.25">
      <c r="AQ19561" s="6"/>
    </row>
    <row r="19562" spans="43:43" x14ac:dyDescent="0.25">
      <c r="AQ19562" s="6"/>
    </row>
    <row r="19563" spans="43:43" x14ac:dyDescent="0.25">
      <c r="AQ19563" s="6"/>
    </row>
    <row r="19564" spans="43:43" x14ac:dyDescent="0.25">
      <c r="AQ19564" s="6"/>
    </row>
    <row r="19565" spans="43:43" x14ac:dyDescent="0.25">
      <c r="AQ19565" s="6"/>
    </row>
    <row r="19566" spans="43:43" x14ac:dyDescent="0.25">
      <c r="AQ19566" s="6"/>
    </row>
    <row r="19567" spans="43:43" x14ac:dyDescent="0.25">
      <c r="AQ19567" s="6"/>
    </row>
    <row r="19568" spans="43:43" x14ac:dyDescent="0.25">
      <c r="AQ19568" s="6"/>
    </row>
    <row r="19569" spans="43:43" x14ac:dyDescent="0.25">
      <c r="AQ19569" s="6"/>
    </row>
    <row r="19570" spans="43:43" x14ac:dyDescent="0.25">
      <c r="AQ19570" s="6"/>
    </row>
    <row r="19571" spans="43:43" x14ac:dyDescent="0.25">
      <c r="AQ19571" s="6"/>
    </row>
    <row r="19572" spans="43:43" x14ac:dyDescent="0.25">
      <c r="AQ19572" s="6"/>
    </row>
    <row r="19573" spans="43:43" x14ac:dyDescent="0.25">
      <c r="AQ19573" s="6"/>
    </row>
    <row r="19574" spans="43:43" x14ac:dyDescent="0.25">
      <c r="AQ19574" s="6"/>
    </row>
    <row r="19575" spans="43:43" x14ac:dyDescent="0.25">
      <c r="AQ19575" s="6"/>
    </row>
    <row r="19576" spans="43:43" x14ac:dyDescent="0.25">
      <c r="AQ19576" s="6"/>
    </row>
    <row r="19577" spans="43:43" x14ac:dyDescent="0.25">
      <c r="AQ19577" s="6"/>
    </row>
    <row r="19578" spans="43:43" x14ac:dyDescent="0.25">
      <c r="AQ19578" s="6"/>
    </row>
    <row r="19579" spans="43:43" x14ac:dyDescent="0.25">
      <c r="AQ19579" s="6"/>
    </row>
    <row r="19580" spans="43:43" x14ac:dyDescent="0.25">
      <c r="AQ19580" s="6"/>
    </row>
    <row r="19581" spans="43:43" x14ac:dyDescent="0.25">
      <c r="AQ19581" s="6"/>
    </row>
    <row r="19582" spans="43:43" x14ac:dyDescent="0.25">
      <c r="AQ19582" s="6"/>
    </row>
    <row r="19583" spans="43:43" x14ac:dyDescent="0.25">
      <c r="AQ19583" s="6"/>
    </row>
    <row r="19584" spans="43:43" x14ac:dyDescent="0.25">
      <c r="AQ19584" s="6"/>
    </row>
    <row r="19585" spans="43:43" x14ac:dyDescent="0.25">
      <c r="AQ19585" s="6"/>
    </row>
    <row r="19586" spans="43:43" x14ac:dyDescent="0.25">
      <c r="AQ19586" s="6"/>
    </row>
    <row r="19587" spans="43:43" x14ac:dyDescent="0.25">
      <c r="AQ19587" s="6"/>
    </row>
    <row r="19588" spans="43:43" x14ac:dyDescent="0.25">
      <c r="AQ19588" s="6"/>
    </row>
    <row r="19589" spans="43:43" x14ac:dyDescent="0.25">
      <c r="AQ19589" s="6"/>
    </row>
    <row r="19590" spans="43:43" x14ac:dyDescent="0.25">
      <c r="AQ19590" s="6"/>
    </row>
    <row r="19591" spans="43:43" x14ac:dyDescent="0.25">
      <c r="AQ19591" s="6"/>
    </row>
    <row r="19592" spans="43:43" x14ac:dyDescent="0.25">
      <c r="AQ19592" s="6"/>
    </row>
    <row r="19593" spans="43:43" x14ac:dyDescent="0.25">
      <c r="AQ19593" s="6"/>
    </row>
    <row r="19594" spans="43:43" x14ac:dyDescent="0.25">
      <c r="AQ19594" s="6"/>
    </row>
    <row r="19595" spans="43:43" x14ac:dyDescent="0.25">
      <c r="AQ19595" s="6"/>
    </row>
    <row r="19596" spans="43:43" x14ac:dyDescent="0.25">
      <c r="AQ19596" s="6"/>
    </row>
    <row r="19597" spans="43:43" x14ac:dyDescent="0.25">
      <c r="AQ19597" s="6"/>
    </row>
    <row r="19598" spans="43:43" x14ac:dyDescent="0.25">
      <c r="AQ19598" s="6"/>
    </row>
    <row r="19599" spans="43:43" x14ac:dyDescent="0.25">
      <c r="AQ19599" s="6"/>
    </row>
    <row r="19600" spans="43:43" x14ac:dyDescent="0.25">
      <c r="AQ19600" s="6"/>
    </row>
    <row r="19601" spans="43:43" x14ac:dyDescent="0.25">
      <c r="AQ19601" s="6"/>
    </row>
    <row r="19602" spans="43:43" x14ac:dyDescent="0.25">
      <c r="AQ19602" s="6"/>
    </row>
    <row r="19603" spans="43:43" x14ac:dyDescent="0.25">
      <c r="AQ19603" s="6"/>
    </row>
    <row r="19604" spans="43:43" x14ac:dyDescent="0.25">
      <c r="AQ19604" s="6"/>
    </row>
    <row r="19605" spans="43:43" x14ac:dyDescent="0.25">
      <c r="AQ19605" s="6"/>
    </row>
    <row r="19606" spans="43:43" x14ac:dyDescent="0.25">
      <c r="AQ19606" s="6"/>
    </row>
    <row r="19607" spans="43:43" x14ac:dyDescent="0.25">
      <c r="AQ19607" s="6"/>
    </row>
    <row r="19608" spans="43:43" x14ac:dyDescent="0.25">
      <c r="AQ19608" s="6"/>
    </row>
    <row r="19609" spans="43:43" x14ac:dyDescent="0.25">
      <c r="AQ19609" s="6"/>
    </row>
    <row r="19610" spans="43:43" x14ac:dyDescent="0.25">
      <c r="AQ19610" s="6"/>
    </row>
    <row r="19611" spans="43:43" x14ac:dyDescent="0.25">
      <c r="AQ19611" s="6"/>
    </row>
    <row r="19612" spans="43:43" x14ac:dyDescent="0.25">
      <c r="AQ19612" s="6"/>
    </row>
    <row r="19613" spans="43:43" x14ac:dyDescent="0.25">
      <c r="AQ19613" s="6"/>
    </row>
    <row r="19614" spans="43:43" x14ac:dyDescent="0.25">
      <c r="AQ19614" s="6"/>
    </row>
    <row r="19615" spans="43:43" x14ac:dyDescent="0.25">
      <c r="AQ19615" s="6"/>
    </row>
    <row r="19616" spans="43:43" x14ac:dyDescent="0.25">
      <c r="AQ19616" s="6"/>
    </row>
    <row r="19617" spans="43:43" x14ac:dyDescent="0.25">
      <c r="AQ19617" s="6"/>
    </row>
    <row r="19618" spans="43:43" x14ac:dyDescent="0.25">
      <c r="AQ19618" s="6"/>
    </row>
    <row r="19619" spans="43:43" x14ac:dyDescent="0.25">
      <c r="AQ19619" s="6"/>
    </row>
    <row r="19620" spans="43:43" x14ac:dyDescent="0.25">
      <c r="AQ19620" s="6"/>
    </row>
    <row r="19621" spans="43:43" x14ac:dyDescent="0.25">
      <c r="AQ19621" s="6"/>
    </row>
    <row r="19622" spans="43:43" x14ac:dyDescent="0.25">
      <c r="AQ19622" s="6"/>
    </row>
    <row r="19623" spans="43:43" x14ac:dyDescent="0.25">
      <c r="AQ19623" s="6"/>
    </row>
    <row r="19624" spans="43:43" x14ac:dyDescent="0.25">
      <c r="AQ19624" s="6"/>
    </row>
    <row r="19625" spans="43:43" x14ac:dyDescent="0.25">
      <c r="AQ19625" s="6"/>
    </row>
    <row r="19626" spans="43:43" x14ac:dyDescent="0.25">
      <c r="AQ19626" s="6"/>
    </row>
    <row r="19627" spans="43:43" x14ac:dyDescent="0.25">
      <c r="AQ19627" s="6"/>
    </row>
    <row r="19628" spans="43:43" x14ac:dyDescent="0.25">
      <c r="AQ19628" s="6"/>
    </row>
    <row r="19629" spans="43:43" x14ac:dyDescent="0.25">
      <c r="AQ19629" s="6"/>
    </row>
    <row r="19630" spans="43:43" x14ac:dyDescent="0.25">
      <c r="AQ19630" s="6"/>
    </row>
    <row r="19631" spans="43:43" x14ac:dyDescent="0.25">
      <c r="AQ19631" s="6"/>
    </row>
    <row r="19632" spans="43:43" x14ac:dyDescent="0.25">
      <c r="AQ19632" s="6"/>
    </row>
    <row r="19633" spans="43:43" x14ac:dyDescent="0.25">
      <c r="AQ19633" s="6"/>
    </row>
    <row r="19634" spans="43:43" x14ac:dyDescent="0.25">
      <c r="AQ19634" s="6"/>
    </row>
    <row r="19635" spans="43:43" x14ac:dyDescent="0.25">
      <c r="AQ19635" s="6"/>
    </row>
    <row r="19636" spans="43:43" x14ac:dyDescent="0.25">
      <c r="AQ19636" s="6"/>
    </row>
    <row r="19637" spans="43:43" x14ac:dyDescent="0.25">
      <c r="AQ19637" s="6"/>
    </row>
    <row r="19638" spans="43:43" x14ac:dyDescent="0.25">
      <c r="AQ19638" s="6"/>
    </row>
    <row r="19639" spans="43:43" x14ac:dyDescent="0.25">
      <c r="AQ19639" s="6"/>
    </row>
    <row r="19640" spans="43:43" x14ac:dyDescent="0.25">
      <c r="AQ19640" s="6"/>
    </row>
    <row r="19641" spans="43:43" x14ac:dyDescent="0.25">
      <c r="AQ19641" s="6"/>
    </row>
    <row r="19642" spans="43:43" x14ac:dyDescent="0.25">
      <c r="AQ19642" s="6"/>
    </row>
    <row r="19643" spans="43:43" x14ac:dyDescent="0.25">
      <c r="AQ19643" s="6"/>
    </row>
    <row r="19644" spans="43:43" x14ac:dyDescent="0.25">
      <c r="AQ19644" s="6"/>
    </row>
    <row r="19645" spans="43:43" x14ac:dyDescent="0.25">
      <c r="AQ19645" s="6"/>
    </row>
    <row r="19646" spans="43:43" x14ac:dyDescent="0.25">
      <c r="AQ19646" s="6"/>
    </row>
    <row r="19647" spans="43:43" x14ac:dyDescent="0.25">
      <c r="AQ19647" s="6"/>
    </row>
    <row r="19648" spans="43:43" x14ac:dyDescent="0.25">
      <c r="AQ19648" s="6"/>
    </row>
    <row r="19649" spans="43:43" x14ac:dyDescent="0.25">
      <c r="AQ19649" s="6"/>
    </row>
    <row r="19650" spans="43:43" x14ac:dyDescent="0.25">
      <c r="AQ19650" s="6"/>
    </row>
    <row r="19651" spans="43:43" x14ac:dyDescent="0.25">
      <c r="AQ19651" s="6"/>
    </row>
    <row r="19652" spans="43:43" x14ac:dyDescent="0.25">
      <c r="AQ19652" s="6"/>
    </row>
    <row r="19653" spans="43:43" x14ac:dyDescent="0.25">
      <c r="AQ19653" s="6"/>
    </row>
    <row r="19654" spans="43:43" x14ac:dyDescent="0.25">
      <c r="AQ19654" s="6"/>
    </row>
    <row r="19655" spans="43:43" x14ac:dyDescent="0.25">
      <c r="AQ19655" s="6"/>
    </row>
    <row r="19656" spans="43:43" x14ac:dyDescent="0.25">
      <c r="AQ19656" s="6"/>
    </row>
    <row r="19657" spans="43:43" x14ac:dyDescent="0.25">
      <c r="AQ19657" s="6"/>
    </row>
    <row r="19658" spans="43:43" x14ac:dyDescent="0.25">
      <c r="AQ19658" s="6"/>
    </row>
    <row r="19659" spans="43:43" x14ac:dyDescent="0.25">
      <c r="AQ19659" s="6"/>
    </row>
    <row r="19660" spans="43:43" x14ac:dyDescent="0.25">
      <c r="AQ19660" s="6"/>
    </row>
    <row r="19661" spans="43:43" x14ac:dyDescent="0.25">
      <c r="AQ19661" s="6"/>
    </row>
    <row r="19662" spans="43:43" x14ac:dyDescent="0.25">
      <c r="AQ19662" s="6"/>
    </row>
    <row r="19663" spans="43:43" x14ac:dyDescent="0.25">
      <c r="AQ19663" s="6"/>
    </row>
    <row r="19664" spans="43:43" x14ac:dyDescent="0.25">
      <c r="AQ19664" s="6"/>
    </row>
    <row r="19665" spans="43:43" x14ac:dyDescent="0.25">
      <c r="AQ19665" s="6"/>
    </row>
    <row r="19666" spans="43:43" x14ac:dyDescent="0.25">
      <c r="AQ19666" s="6"/>
    </row>
    <row r="19667" spans="43:43" x14ac:dyDescent="0.25">
      <c r="AQ19667" s="6"/>
    </row>
    <row r="19668" spans="43:43" x14ac:dyDescent="0.25">
      <c r="AQ19668" s="6"/>
    </row>
    <row r="19669" spans="43:43" x14ac:dyDescent="0.25">
      <c r="AQ19669" s="6"/>
    </row>
    <row r="19670" spans="43:43" x14ac:dyDescent="0.25">
      <c r="AQ19670" s="6"/>
    </row>
    <row r="19671" spans="43:43" x14ac:dyDescent="0.25">
      <c r="AQ19671" s="6"/>
    </row>
    <row r="19672" spans="43:43" x14ac:dyDescent="0.25">
      <c r="AQ19672" s="6"/>
    </row>
    <row r="19673" spans="43:43" x14ac:dyDescent="0.25">
      <c r="AQ19673" s="6"/>
    </row>
    <row r="19674" spans="43:43" x14ac:dyDescent="0.25">
      <c r="AQ19674" s="6"/>
    </row>
    <row r="19675" spans="43:43" x14ac:dyDescent="0.25">
      <c r="AQ19675" s="6"/>
    </row>
    <row r="19676" spans="43:43" x14ac:dyDescent="0.25">
      <c r="AQ19676" s="6"/>
    </row>
    <row r="19677" spans="43:43" x14ac:dyDescent="0.25">
      <c r="AQ19677" s="6"/>
    </row>
    <row r="19678" spans="43:43" x14ac:dyDescent="0.25">
      <c r="AQ19678" s="6"/>
    </row>
    <row r="19679" spans="43:43" x14ac:dyDescent="0.25">
      <c r="AQ19679" s="6"/>
    </row>
    <row r="19680" spans="43:43" x14ac:dyDescent="0.25">
      <c r="AQ19680" s="6"/>
    </row>
    <row r="19681" spans="43:43" x14ac:dyDescent="0.25">
      <c r="AQ19681" s="6"/>
    </row>
    <row r="19682" spans="43:43" x14ac:dyDescent="0.25">
      <c r="AQ19682" s="6"/>
    </row>
    <row r="19683" spans="43:43" x14ac:dyDescent="0.25">
      <c r="AQ19683" s="6"/>
    </row>
    <row r="19684" spans="43:43" x14ac:dyDescent="0.25">
      <c r="AQ19684" s="6"/>
    </row>
    <row r="19685" spans="43:43" x14ac:dyDescent="0.25">
      <c r="AQ19685" s="6"/>
    </row>
    <row r="19686" spans="43:43" x14ac:dyDescent="0.25">
      <c r="AQ19686" s="6"/>
    </row>
    <row r="19687" spans="43:43" x14ac:dyDescent="0.25">
      <c r="AQ19687" s="6"/>
    </row>
    <row r="19688" spans="43:43" x14ac:dyDescent="0.25">
      <c r="AQ19688" s="6"/>
    </row>
    <row r="19689" spans="43:43" x14ac:dyDescent="0.25">
      <c r="AQ19689" s="6"/>
    </row>
    <row r="19690" spans="43:43" x14ac:dyDescent="0.25">
      <c r="AQ19690" s="6"/>
    </row>
    <row r="19691" spans="43:43" x14ac:dyDescent="0.25">
      <c r="AQ19691" s="6"/>
    </row>
    <row r="19692" spans="43:43" x14ac:dyDescent="0.25">
      <c r="AQ19692" s="6"/>
    </row>
    <row r="19693" spans="43:43" x14ac:dyDescent="0.25">
      <c r="AQ19693" s="6"/>
    </row>
    <row r="19694" spans="43:43" x14ac:dyDescent="0.25">
      <c r="AQ19694" s="6"/>
    </row>
    <row r="19695" spans="43:43" x14ac:dyDescent="0.25">
      <c r="AQ19695" s="6"/>
    </row>
    <row r="19696" spans="43:43" x14ac:dyDescent="0.25">
      <c r="AQ19696" s="6"/>
    </row>
    <row r="19697" spans="43:43" x14ac:dyDescent="0.25">
      <c r="AQ19697" s="6"/>
    </row>
    <row r="19698" spans="43:43" x14ac:dyDescent="0.25">
      <c r="AQ19698" s="6"/>
    </row>
    <row r="19699" spans="43:43" x14ac:dyDescent="0.25">
      <c r="AQ19699" s="6"/>
    </row>
    <row r="19700" spans="43:43" x14ac:dyDescent="0.25">
      <c r="AQ19700" s="6"/>
    </row>
    <row r="19701" spans="43:43" x14ac:dyDescent="0.25">
      <c r="AQ19701" s="6"/>
    </row>
    <row r="19702" spans="43:43" x14ac:dyDescent="0.25">
      <c r="AQ19702" s="6"/>
    </row>
    <row r="19703" spans="43:43" x14ac:dyDescent="0.25">
      <c r="AQ19703" s="6"/>
    </row>
    <row r="19704" spans="43:43" x14ac:dyDescent="0.25">
      <c r="AQ19704" s="6"/>
    </row>
    <row r="19705" spans="43:43" x14ac:dyDescent="0.25">
      <c r="AQ19705" s="6"/>
    </row>
    <row r="19706" spans="43:43" x14ac:dyDescent="0.25">
      <c r="AQ19706" s="6"/>
    </row>
    <row r="19707" spans="43:43" x14ac:dyDescent="0.25">
      <c r="AQ19707" s="6"/>
    </row>
    <row r="19708" spans="43:43" x14ac:dyDescent="0.25">
      <c r="AQ19708" s="6"/>
    </row>
    <row r="19709" spans="43:43" x14ac:dyDescent="0.25">
      <c r="AQ19709" s="6"/>
    </row>
    <row r="19710" spans="43:43" x14ac:dyDescent="0.25">
      <c r="AQ19710" s="6"/>
    </row>
    <row r="19711" spans="43:43" x14ac:dyDescent="0.25">
      <c r="AQ19711" s="6"/>
    </row>
    <row r="19712" spans="43:43" x14ac:dyDescent="0.25">
      <c r="AQ19712" s="6"/>
    </row>
    <row r="19713" spans="43:43" x14ac:dyDescent="0.25">
      <c r="AQ19713" s="6"/>
    </row>
    <row r="19714" spans="43:43" x14ac:dyDescent="0.25">
      <c r="AQ19714" s="6"/>
    </row>
    <row r="19715" spans="43:43" x14ac:dyDescent="0.25">
      <c r="AQ19715" s="6"/>
    </row>
    <row r="19716" spans="43:43" x14ac:dyDescent="0.25">
      <c r="AQ19716" s="6"/>
    </row>
    <row r="19717" spans="43:43" x14ac:dyDescent="0.25">
      <c r="AQ19717" s="6"/>
    </row>
    <row r="19718" spans="43:43" x14ac:dyDescent="0.25">
      <c r="AQ19718" s="6"/>
    </row>
    <row r="19719" spans="43:43" x14ac:dyDescent="0.25">
      <c r="AQ19719" s="6"/>
    </row>
    <row r="19720" spans="43:43" x14ac:dyDescent="0.25">
      <c r="AQ19720" s="6"/>
    </row>
    <row r="19721" spans="43:43" x14ac:dyDescent="0.25">
      <c r="AQ19721" s="6"/>
    </row>
    <row r="19722" spans="43:43" x14ac:dyDescent="0.25">
      <c r="AQ19722" s="6"/>
    </row>
    <row r="19723" spans="43:43" x14ac:dyDescent="0.25">
      <c r="AQ19723" s="6"/>
    </row>
    <row r="19724" spans="43:43" x14ac:dyDescent="0.25">
      <c r="AQ19724" s="6"/>
    </row>
    <row r="19725" spans="43:43" x14ac:dyDescent="0.25">
      <c r="AQ19725" s="6"/>
    </row>
    <row r="19726" spans="43:43" x14ac:dyDescent="0.25">
      <c r="AQ19726" s="6"/>
    </row>
    <row r="19727" spans="43:43" x14ac:dyDescent="0.25">
      <c r="AQ19727" s="6"/>
    </row>
    <row r="19728" spans="43:43" x14ac:dyDescent="0.25">
      <c r="AQ19728" s="6"/>
    </row>
    <row r="19729" spans="43:43" x14ac:dyDescent="0.25">
      <c r="AQ19729" s="6"/>
    </row>
    <row r="19730" spans="43:43" x14ac:dyDescent="0.25">
      <c r="AQ19730" s="6"/>
    </row>
    <row r="19731" spans="43:43" x14ac:dyDescent="0.25">
      <c r="AQ19731" s="6"/>
    </row>
    <row r="19732" spans="43:43" x14ac:dyDescent="0.25">
      <c r="AQ19732" s="6"/>
    </row>
    <row r="19733" spans="43:43" x14ac:dyDescent="0.25">
      <c r="AQ19733" s="6"/>
    </row>
    <row r="19734" spans="43:43" x14ac:dyDescent="0.25">
      <c r="AQ19734" s="6"/>
    </row>
    <row r="19735" spans="43:43" x14ac:dyDescent="0.25">
      <c r="AQ19735" s="6"/>
    </row>
    <row r="19736" spans="43:43" x14ac:dyDescent="0.25">
      <c r="AQ19736" s="6"/>
    </row>
    <row r="19737" spans="43:43" x14ac:dyDescent="0.25">
      <c r="AQ19737" s="6"/>
    </row>
    <row r="19738" spans="43:43" x14ac:dyDescent="0.25">
      <c r="AQ19738" s="6"/>
    </row>
    <row r="19739" spans="43:43" x14ac:dyDescent="0.25">
      <c r="AQ19739" s="6"/>
    </row>
    <row r="19740" spans="43:43" x14ac:dyDescent="0.25">
      <c r="AQ19740" s="6"/>
    </row>
    <row r="19741" spans="43:43" x14ac:dyDescent="0.25">
      <c r="AQ19741" s="6"/>
    </row>
    <row r="19742" spans="43:43" x14ac:dyDescent="0.25">
      <c r="AQ19742" s="6"/>
    </row>
    <row r="19743" spans="43:43" x14ac:dyDescent="0.25">
      <c r="AQ19743" s="6"/>
    </row>
    <row r="19744" spans="43:43" x14ac:dyDescent="0.25">
      <c r="AQ19744" s="6"/>
    </row>
    <row r="19745" spans="43:43" x14ac:dyDescent="0.25">
      <c r="AQ19745" s="6"/>
    </row>
    <row r="19746" spans="43:43" x14ac:dyDescent="0.25">
      <c r="AQ19746" s="6"/>
    </row>
    <row r="19747" spans="43:43" x14ac:dyDescent="0.25">
      <c r="AQ19747" s="6"/>
    </row>
    <row r="19748" spans="43:43" x14ac:dyDescent="0.25">
      <c r="AQ19748" s="6"/>
    </row>
    <row r="19749" spans="43:43" x14ac:dyDescent="0.25">
      <c r="AQ19749" s="6"/>
    </row>
    <row r="19750" spans="43:43" x14ac:dyDescent="0.25">
      <c r="AQ19750" s="6"/>
    </row>
    <row r="19751" spans="43:43" x14ac:dyDescent="0.25">
      <c r="AQ19751" s="6"/>
    </row>
    <row r="19752" spans="43:43" x14ac:dyDescent="0.25">
      <c r="AQ19752" s="6"/>
    </row>
    <row r="19753" spans="43:43" x14ac:dyDescent="0.25">
      <c r="AQ19753" s="6"/>
    </row>
    <row r="19754" spans="43:43" x14ac:dyDescent="0.25">
      <c r="AQ19754" s="6"/>
    </row>
    <row r="19755" spans="43:43" x14ac:dyDescent="0.25">
      <c r="AQ19755" s="6"/>
    </row>
    <row r="19756" spans="43:43" x14ac:dyDescent="0.25">
      <c r="AQ19756" s="6"/>
    </row>
    <row r="19757" spans="43:43" x14ac:dyDescent="0.25">
      <c r="AQ19757" s="6"/>
    </row>
    <row r="19758" spans="43:43" x14ac:dyDescent="0.25">
      <c r="AQ19758" s="6"/>
    </row>
    <row r="19759" spans="43:43" x14ac:dyDescent="0.25">
      <c r="AQ19759" s="6"/>
    </row>
    <row r="19760" spans="43:43" x14ac:dyDescent="0.25">
      <c r="AQ19760" s="6"/>
    </row>
    <row r="19761" spans="43:43" x14ac:dyDescent="0.25">
      <c r="AQ19761" s="6"/>
    </row>
    <row r="19762" spans="43:43" x14ac:dyDescent="0.25">
      <c r="AQ19762" s="6"/>
    </row>
    <row r="19763" spans="43:43" x14ac:dyDescent="0.25">
      <c r="AQ19763" s="6"/>
    </row>
    <row r="19764" spans="43:43" x14ac:dyDescent="0.25">
      <c r="AQ19764" s="6"/>
    </row>
    <row r="19765" spans="43:43" x14ac:dyDescent="0.25">
      <c r="AQ19765" s="6"/>
    </row>
    <row r="19766" spans="43:43" x14ac:dyDescent="0.25">
      <c r="AQ19766" s="6"/>
    </row>
    <row r="19767" spans="43:43" x14ac:dyDescent="0.25">
      <c r="AQ19767" s="6"/>
    </row>
    <row r="19768" spans="43:43" x14ac:dyDescent="0.25">
      <c r="AQ19768" s="6"/>
    </row>
    <row r="19769" spans="43:43" x14ac:dyDescent="0.25">
      <c r="AQ19769" s="6"/>
    </row>
    <row r="19770" spans="43:43" x14ac:dyDescent="0.25">
      <c r="AQ19770" s="6"/>
    </row>
    <row r="19771" spans="43:43" x14ac:dyDescent="0.25">
      <c r="AQ19771" s="6"/>
    </row>
    <row r="19772" spans="43:43" x14ac:dyDescent="0.25">
      <c r="AQ19772" s="6"/>
    </row>
    <row r="19773" spans="43:43" x14ac:dyDescent="0.25">
      <c r="AQ19773" s="6"/>
    </row>
    <row r="19774" spans="43:43" x14ac:dyDescent="0.25">
      <c r="AQ19774" s="6"/>
    </row>
    <row r="19775" spans="43:43" x14ac:dyDescent="0.25">
      <c r="AQ19775" s="6"/>
    </row>
    <row r="19776" spans="43:43" x14ac:dyDescent="0.25">
      <c r="AQ19776" s="6"/>
    </row>
    <row r="19777" spans="43:43" x14ac:dyDescent="0.25">
      <c r="AQ19777" s="6"/>
    </row>
    <row r="19778" spans="43:43" x14ac:dyDescent="0.25">
      <c r="AQ19778" s="6"/>
    </row>
    <row r="19779" spans="43:43" x14ac:dyDescent="0.25">
      <c r="AQ19779" s="6"/>
    </row>
    <row r="19780" spans="43:43" x14ac:dyDescent="0.25">
      <c r="AQ19780" s="6"/>
    </row>
    <row r="19781" spans="43:43" x14ac:dyDescent="0.25">
      <c r="AQ19781" s="6"/>
    </row>
    <row r="19782" spans="43:43" x14ac:dyDescent="0.25">
      <c r="AQ19782" s="6"/>
    </row>
    <row r="19783" spans="43:43" x14ac:dyDescent="0.25">
      <c r="AQ19783" s="6"/>
    </row>
    <row r="19784" spans="43:43" x14ac:dyDescent="0.25">
      <c r="AQ19784" s="6"/>
    </row>
    <row r="19785" spans="43:43" x14ac:dyDescent="0.25">
      <c r="AQ19785" s="6"/>
    </row>
    <row r="19786" spans="43:43" x14ac:dyDescent="0.25">
      <c r="AQ19786" s="6"/>
    </row>
    <row r="19787" spans="43:43" x14ac:dyDescent="0.25">
      <c r="AQ19787" s="6"/>
    </row>
    <row r="19788" spans="43:43" x14ac:dyDescent="0.25">
      <c r="AQ19788" s="6"/>
    </row>
    <row r="19789" spans="43:43" x14ac:dyDescent="0.25">
      <c r="AQ19789" s="6"/>
    </row>
    <row r="19790" spans="43:43" x14ac:dyDescent="0.25">
      <c r="AQ19790" s="6"/>
    </row>
    <row r="19791" spans="43:43" x14ac:dyDescent="0.25">
      <c r="AQ19791" s="6"/>
    </row>
    <row r="19792" spans="43:43" x14ac:dyDescent="0.25">
      <c r="AQ19792" s="6"/>
    </row>
    <row r="19793" spans="43:43" x14ac:dyDescent="0.25">
      <c r="AQ19793" s="6"/>
    </row>
    <row r="19794" spans="43:43" x14ac:dyDescent="0.25">
      <c r="AQ19794" s="6"/>
    </row>
    <row r="19795" spans="43:43" x14ac:dyDescent="0.25">
      <c r="AQ19795" s="6"/>
    </row>
    <row r="19796" spans="43:43" x14ac:dyDescent="0.25">
      <c r="AQ19796" s="6"/>
    </row>
    <row r="19797" spans="43:43" x14ac:dyDescent="0.25">
      <c r="AQ19797" s="6"/>
    </row>
    <row r="19798" spans="43:43" x14ac:dyDescent="0.25">
      <c r="AQ19798" s="6"/>
    </row>
    <row r="19799" spans="43:43" x14ac:dyDescent="0.25">
      <c r="AQ19799" s="6"/>
    </row>
    <row r="19800" spans="43:43" x14ac:dyDescent="0.25">
      <c r="AQ19800" s="6"/>
    </row>
    <row r="19801" spans="43:43" x14ac:dyDescent="0.25">
      <c r="AQ19801" s="6"/>
    </row>
    <row r="19802" spans="43:43" x14ac:dyDescent="0.25">
      <c r="AQ19802" s="6"/>
    </row>
    <row r="19803" spans="43:43" x14ac:dyDescent="0.25">
      <c r="AQ19803" s="6"/>
    </row>
    <row r="19804" spans="43:43" x14ac:dyDescent="0.25">
      <c r="AQ19804" s="6"/>
    </row>
    <row r="19805" spans="43:43" x14ac:dyDescent="0.25">
      <c r="AQ19805" s="6"/>
    </row>
    <row r="19806" spans="43:43" x14ac:dyDescent="0.25">
      <c r="AQ19806" s="6"/>
    </row>
    <row r="19807" spans="43:43" x14ac:dyDescent="0.25">
      <c r="AQ19807" s="6"/>
    </row>
    <row r="19808" spans="43:43" x14ac:dyDescent="0.25">
      <c r="AQ19808" s="6"/>
    </row>
    <row r="19809" spans="43:43" x14ac:dyDescent="0.25">
      <c r="AQ19809" s="6"/>
    </row>
    <row r="19810" spans="43:43" x14ac:dyDescent="0.25">
      <c r="AQ19810" s="6"/>
    </row>
    <row r="19811" spans="43:43" x14ac:dyDescent="0.25">
      <c r="AQ19811" s="6"/>
    </row>
    <row r="19812" spans="43:43" x14ac:dyDescent="0.25">
      <c r="AQ19812" s="6"/>
    </row>
    <row r="19813" spans="43:43" x14ac:dyDescent="0.25">
      <c r="AQ19813" s="6"/>
    </row>
    <row r="19814" spans="43:43" x14ac:dyDescent="0.25">
      <c r="AQ19814" s="6"/>
    </row>
    <row r="19815" spans="43:43" x14ac:dyDescent="0.25">
      <c r="AQ19815" s="6"/>
    </row>
    <row r="19816" spans="43:43" x14ac:dyDescent="0.25">
      <c r="AQ19816" s="6"/>
    </row>
    <row r="19817" spans="43:43" x14ac:dyDescent="0.25">
      <c r="AQ19817" s="6"/>
    </row>
    <row r="19818" spans="43:43" x14ac:dyDescent="0.25">
      <c r="AQ19818" s="6"/>
    </row>
    <row r="19819" spans="43:43" x14ac:dyDescent="0.25">
      <c r="AQ19819" s="6"/>
    </row>
    <row r="19820" spans="43:43" x14ac:dyDescent="0.25">
      <c r="AQ19820" s="6"/>
    </row>
    <row r="19821" spans="43:43" x14ac:dyDescent="0.25">
      <c r="AQ19821" s="6"/>
    </row>
    <row r="19822" spans="43:43" x14ac:dyDescent="0.25">
      <c r="AQ19822" s="6"/>
    </row>
    <row r="19823" spans="43:43" x14ac:dyDescent="0.25">
      <c r="AQ19823" s="6"/>
    </row>
    <row r="19824" spans="43:43" x14ac:dyDescent="0.25">
      <c r="AQ19824" s="6"/>
    </row>
    <row r="19825" spans="43:43" x14ac:dyDescent="0.25">
      <c r="AQ19825" s="6"/>
    </row>
    <row r="19826" spans="43:43" x14ac:dyDescent="0.25">
      <c r="AQ19826" s="6"/>
    </row>
    <row r="19827" spans="43:43" x14ac:dyDescent="0.25">
      <c r="AQ19827" s="6"/>
    </row>
    <row r="19828" spans="43:43" x14ac:dyDescent="0.25">
      <c r="AQ19828" s="6"/>
    </row>
    <row r="19829" spans="43:43" x14ac:dyDescent="0.25">
      <c r="AQ19829" s="6"/>
    </row>
    <row r="19830" spans="43:43" x14ac:dyDescent="0.25">
      <c r="AQ19830" s="6"/>
    </row>
    <row r="19831" spans="43:43" x14ac:dyDescent="0.25">
      <c r="AQ19831" s="6"/>
    </row>
    <row r="19832" spans="43:43" x14ac:dyDescent="0.25">
      <c r="AQ19832" s="6"/>
    </row>
    <row r="19833" spans="43:43" x14ac:dyDescent="0.25">
      <c r="AQ19833" s="6"/>
    </row>
    <row r="19834" spans="43:43" x14ac:dyDescent="0.25">
      <c r="AQ19834" s="6"/>
    </row>
    <row r="19835" spans="43:43" x14ac:dyDescent="0.25">
      <c r="AQ19835" s="6"/>
    </row>
    <row r="19836" spans="43:43" x14ac:dyDescent="0.25">
      <c r="AQ19836" s="6"/>
    </row>
    <row r="19837" spans="43:43" x14ac:dyDescent="0.25">
      <c r="AQ19837" s="6"/>
    </row>
    <row r="19838" spans="43:43" x14ac:dyDescent="0.25">
      <c r="AQ19838" s="6"/>
    </row>
    <row r="19839" spans="43:43" x14ac:dyDescent="0.25">
      <c r="AQ19839" s="6"/>
    </row>
    <row r="19840" spans="43:43" x14ac:dyDescent="0.25">
      <c r="AQ19840" s="6"/>
    </row>
    <row r="19841" spans="43:43" x14ac:dyDescent="0.25">
      <c r="AQ19841" s="6"/>
    </row>
    <row r="19842" spans="43:43" x14ac:dyDescent="0.25">
      <c r="AQ19842" s="6"/>
    </row>
    <row r="19843" spans="43:43" x14ac:dyDescent="0.25">
      <c r="AQ19843" s="6"/>
    </row>
    <row r="19844" spans="43:43" x14ac:dyDescent="0.25">
      <c r="AQ19844" s="6"/>
    </row>
    <row r="19845" spans="43:43" x14ac:dyDescent="0.25">
      <c r="AQ19845" s="6"/>
    </row>
    <row r="19846" spans="43:43" x14ac:dyDescent="0.25">
      <c r="AQ19846" s="6"/>
    </row>
    <row r="19847" spans="43:43" x14ac:dyDescent="0.25">
      <c r="AQ19847" s="6"/>
    </row>
    <row r="19848" spans="43:43" x14ac:dyDescent="0.25">
      <c r="AQ19848" s="6"/>
    </row>
    <row r="19849" spans="43:43" x14ac:dyDescent="0.25">
      <c r="AQ19849" s="6"/>
    </row>
    <row r="19850" spans="43:43" x14ac:dyDescent="0.25">
      <c r="AQ19850" s="6"/>
    </row>
    <row r="19851" spans="43:43" x14ac:dyDescent="0.25">
      <c r="AQ19851" s="6"/>
    </row>
    <row r="19852" spans="43:43" x14ac:dyDescent="0.25">
      <c r="AQ19852" s="6"/>
    </row>
    <row r="19853" spans="43:43" x14ac:dyDescent="0.25">
      <c r="AQ19853" s="6"/>
    </row>
    <row r="19854" spans="43:43" x14ac:dyDescent="0.25">
      <c r="AQ19854" s="6"/>
    </row>
    <row r="19855" spans="43:43" x14ac:dyDescent="0.25">
      <c r="AQ19855" s="6"/>
    </row>
    <row r="19856" spans="43:43" x14ac:dyDescent="0.25">
      <c r="AQ19856" s="6"/>
    </row>
    <row r="19857" spans="43:43" x14ac:dyDescent="0.25">
      <c r="AQ19857" s="6"/>
    </row>
    <row r="19858" spans="43:43" x14ac:dyDescent="0.25">
      <c r="AQ19858" s="6"/>
    </row>
    <row r="19859" spans="43:43" x14ac:dyDescent="0.25">
      <c r="AQ19859" s="6"/>
    </row>
    <row r="19860" spans="43:43" x14ac:dyDescent="0.25">
      <c r="AQ19860" s="6"/>
    </row>
    <row r="19861" spans="43:43" x14ac:dyDescent="0.25">
      <c r="AQ19861" s="6"/>
    </row>
    <row r="19862" spans="43:43" x14ac:dyDescent="0.25">
      <c r="AQ19862" s="6"/>
    </row>
    <row r="19863" spans="43:43" x14ac:dyDescent="0.25">
      <c r="AQ19863" s="6"/>
    </row>
    <row r="19864" spans="43:43" x14ac:dyDescent="0.25">
      <c r="AQ19864" s="6"/>
    </row>
    <row r="19865" spans="43:43" x14ac:dyDescent="0.25">
      <c r="AQ19865" s="6"/>
    </row>
    <row r="19866" spans="43:43" x14ac:dyDescent="0.25">
      <c r="AQ19866" s="6"/>
    </row>
    <row r="19867" spans="43:43" x14ac:dyDescent="0.25">
      <c r="AQ19867" s="6"/>
    </row>
    <row r="19868" spans="43:43" x14ac:dyDescent="0.25">
      <c r="AQ19868" s="6"/>
    </row>
    <row r="19869" spans="43:43" x14ac:dyDescent="0.25">
      <c r="AQ19869" s="6"/>
    </row>
    <row r="19870" spans="43:43" x14ac:dyDescent="0.25">
      <c r="AQ19870" s="6"/>
    </row>
    <row r="19871" spans="43:43" x14ac:dyDescent="0.25">
      <c r="AQ19871" s="6"/>
    </row>
    <row r="19872" spans="43:43" x14ac:dyDescent="0.25">
      <c r="AQ19872" s="6"/>
    </row>
    <row r="19873" spans="43:43" x14ac:dyDescent="0.25">
      <c r="AQ19873" s="6"/>
    </row>
    <row r="19874" spans="43:43" x14ac:dyDescent="0.25">
      <c r="AQ19874" s="6"/>
    </row>
    <row r="19875" spans="43:43" x14ac:dyDescent="0.25">
      <c r="AQ19875" s="6"/>
    </row>
    <row r="19876" spans="43:43" x14ac:dyDescent="0.25">
      <c r="AQ19876" s="6"/>
    </row>
    <row r="19877" spans="43:43" x14ac:dyDescent="0.25">
      <c r="AQ19877" s="6"/>
    </row>
    <row r="19878" spans="43:43" x14ac:dyDescent="0.25">
      <c r="AQ19878" s="6"/>
    </row>
    <row r="19879" spans="43:43" x14ac:dyDescent="0.25">
      <c r="AQ19879" s="6"/>
    </row>
    <row r="19880" spans="43:43" x14ac:dyDescent="0.25">
      <c r="AQ19880" s="6"/>
    </row>
    <row r="19881" spans="43:43" x14ac:dyDescent="0.25">
      <c r="AQ19881" s="6"/>
    </row>
    <row r="19882" spans="43:43" x14ac:dyDescent="0.25">
      <c r="AQ19882" s="6"/>
    </row>
    <row r="19883" spans="43:43" x14ac:dyDescent="0.25">
      <c r="AQ19883" s="6"/>
    </row>
    <row r="19884" spans="43:43" x14ac:dyDescent="0.25">
      <c r="AQ19884" s="6"/>
    </row>
    <row r="19885" spans="43:43" x14ac:dyDescent="0.25">
      <c r="AQ19885" s="6"/>
    </row>
    <row r="19886" spans="43:43" x14ac:dyDescent="0.25">
      <c r="AQ19886" s="6"/>
    </row>
    <row r="19887" spans="43:43" x14ac:dyDescent="0.25">
      <c r="AQ19887" s="6"/>
    </row>
    <row r="19888" spans="43:43" x14ac:dyDescent="0.25">
      <c r="AQ19888" s="6"/>
    </row>
    <row r="19889" spans="43:43" x14ac:dyDescent="0.25">
      <c r="AQ19889" s="6"/>
    </row>
    <row r="19890" spans="43:43" x14ac:dyDescent="0.25">
      <c r="AQ19890" s="6"/>
    </row>
    <row r="19891" spans="43:43" x14ac:dyDescent="0.25">
      <c r="AQ19891" s="6"/>
    </row>
    <row r="19892" spans="43:43" x14ac:dyDescent="0.25">
      <c r="AQ19892" s="6"/>
    </row>
    <row r="19893" spans="43:43" x14ac:dyDescent="0.25">
      <c r="AQ19893" s="6"/>
    </row>
    <row r="19894" spans="43:43" x14ac:dyDescent="0.25">
      <c r="AQ19894" s="6"/>
    </row>
    <row r="19895" spans="43:43" x14ac:dyDescent="0.25">
      <c r="AQ19895" s="6"/>
    </row>
    <row r="19896" spans="43:43" x14ac:dyDescent="0.25">
      <c r="AQ19896" s="6"/>
    </row>
    <row r="19897" spans="43:43" x14ac:dyDescent="0.25">
      <c r="AQ19897" s="6"/>
    </row>
    <row r="19898" spans="43:43" x14ac:dyDescent="0.25">
      <c r="AQ19898" s="6"/>
    </row>
    <row r="19899" spans="43:43" x14ac:dyDescent="0.25">
      <c r="AQ19899" s="6"/>
    </row>
    <row r="19900" spans="43:43" x14ac:dyDescent="0.25">
      <c r="AQ19900" s="6"/>
    </row>
    <row r="19901" spans="43:43" x14ac:dyDescent="0.25">
      <c r="AQ19901" s="6"/>
    </row>
    <row r="19902" spans="43:43" x14ac:dyDescent="0.25">
      <c r="AQ19902" s="6"/>
    </row>
    <row r="19903" spans="43:43" x14ac:dyDescent="0.25">
      <c r="AQ19903" s="6"/>
    </row>
    <row r="19904" spans="43:43" x14ac:dyDescent="0.25">
      <c r="AQ19904" s="6"/>
    </row>
    <row r="19905" spans="43:43" x14ac:dyDescent="0.25">
      <c r="AQ19905" s="6"/>
    </row>
    <row r="19906" spans="43:43" x14ac:dyDescent="0.25">
      <c r="AQ19906" s="6"/>
    </row>
    <row r="19907" spans="43:43" x14ac:dyDescent="0.25">
      <c r="AQ19907" s="6"/>
    </row>
    <row r="19908" spans="43:43" x14ac:dyDescent="0.25">
      <c r="AQ19908" s="6"/>
    </row>
    <row r="19909" spans="43:43" x14ac:dyDescent="0.25">
      <c r="AQ19909" s="6"/>
    </row>
    <row r="19910" spans="43:43" x14ac:dyDescent="0.25">
      <c r="AQ19910" s="6"/>
    </row>
    <row r="19911" spans="43:43" x14ac:dyDescent="0.25">
      <c r="AQ19911" s="6"/>
    </row>
    <row r="19912" spans="43:43" x14ac:dyDescent="0.25">
      <c r="AQ19912" s="6"/>
    </row>
    <row r="19913" spans="43:43" x14ac:dyDescent="0.25">
      <c r="AQ19913" s="6"/>
    </row>
    <row r="19914" spans="43:43" x14ac:dyDescent="0.25">
      <c r="AQ19914" s="6"/>
    </row>
    <row r="19915" spans="43:43" x14ac:dyDescent="0.25">
      <c r="AQ19915" s="6"/>
    </row>
    <row r="19916" spans="43:43" x14ac:dyDescent="0.25">
      <c r="AQ19916" s="6"/>
    </row>
    <row r="19917" spans="43:43" x14ac:dyDescent="0.25">
      <c r="AQ19917" s="6"/>
    </row>
    <row r="19918" spans="43:43" x14ac:dyDescent="0.25">
      <c r="AQ19918" s="6"/>
    </row>
    <row r="19919" spans="43:43" x14ac:dyDescent="0.25">
      <c r="AQ19919" s="6"/>
    </row>
    <row r="19920" spans="43:43" x14ac:dyDescent="0.25">
      <c r="AQ19920" s="6"/>
    </row>
    <row r="19921" spans="43:43" x14ac:dyDescent="0.25">
      <c r="AQ19921" s="6"/>
    </row>
    <row r="19922" spans="43:43" x14ac:dyDescent="0.25">
      <c r="AQ19922" s="6"/>
    </row>
    <row r="19923" spans="43:43" x14ac:dyDescent="0.25">
      <c r="AQ19923" s="6"/>
    </row>
    <row r="19924" spans="43:43" x14ac:dyDescent="0.25">
      <c r="AQ19924" s="6"/>
    </row>
    <row r="19925" spans="43:43" x14ac:dyDescent="0.25">
      <c r="AQ19925" s="6"/>
    </row>
    <row r="19926" spans="43:43" x14ac:dyDescent="0.25">
      <c r="AQ19926" s="6"/>
    </row>
    <row r="19927" spans="43:43" x14ac:dyDescent="0.25">
      <c r="AQ19927" s="6"/>
    </row>
    <row r="19928" spans="43:43" x14ac:dyDescent="0.25">
      <c r="AQ19928" s="6"/>
    </row>
    <row r="19929" spans="43:43" x14ac:dyDescent="0.25">
      <c r="AQ19929" s="6"/>
    </row>
    <row r="19930" spans="43:43" x14ac:dyDescent="0.25">
      <c r="AQ19930" s="6"/>
    </row>
    <row r="19931" spans="43:43" x14ac:dyDescent="0.25">
      <c r="AQ19931" s="6"/>
    </row>
    <row r="19932" spans="43:43" x14ac:dyDescent="0.25">
      <c r="AQ19932" s="6"/>
    </row>
    <row r="19933" spans="43:43" x14ac:dyDescent="0.25">
      <c r="AQ19933" s="6"/>
    </row>
    <row r="19934" spans="43:43" x14ac:dyDescent="0.25">
      <c r="AQ19934" s="6"/>
    </row>
    <row r="19935" spans="43:43" x14ac:dyDescent="0.25">
      <c r="AQ19935" s="6"/>
    </row>
    <row r="19936" spans="43:43" x14ac:dyDescent="0.25">
      <c r="AQ19936" s="6"/>
    </row>
    <row r="19937" spans="43:43" x14ac:dyDescent="0.25">
      <c r="AQ19937" s="6"/>
    </row>
    <row r="19938" spans="43:43" x14ac:dyDescent="0.25">
      <c r="AQ19938" s="6"/>
    </row>
    <row r="19939" spans="43:43" x14ac:dyDescent="0.25">
      <c r="AQ19939" s="6"/>
    </row>
    <row r="19940" spans="43:43" x14ac:dyDescent="0.25">
      <c r="AQ19940" s="6"/>
    </row>
    <row r="19941" spans="43:43" x14ac:dyDescent="0.25">
      <c r="AQ19941" s="6"/>
    </row>
    <row r="19942" spans="43:43" x14ac:dyDescent="0.25">
      <c r="AQ19942" s="6"/>
    </row>
    <row r="19943" spans="43:43" x14ac:dyDescent="0.25">
      <c r="AQ19943" s="6"/>
    </row>
    <row r="19944" spans="43:43" x14ac:dyDescent="0.25">
      <c r="AQ19944" s="6"/>
    </row>
    <row r="19945" spans="43:43" x14ac:dyDescent="0.25">
      <c r="AQ19945" s="6"/>
    </row>
    <row r="19946" spans="43:43" x14ac:dyDescent="0.25">
      <c r="AQ19946" s="6"/>
    </row>
    <row r="19947" spans="43:43" x14ac:dyDescent="0.25">
      <c r="AQ19947" s="6"/>
    </row>
    <row r="19948" spans="43:43" x14ac:dyDescent="0.25">
      <c r="AQ19948" s="6"/>
    </row>
    <row r="19949" spans="43:43" x14ac:dyDescent="0.25">
      <c r="AQ19949" s="6"/>
    </row>
    <row r="19950" spans="43:43" x14ac:dyDescent="0.25">
      <c r="AQ19950" s="6"/>
    </row>
    <row r="19951" spans="43:43" x14ac:dyDescent="0.25">
      <c r="AQ19951" s="6"/>
    </row>
    <row r="19952" spans="43:43" x14ac:dyDescent="0.25">
      <c r="AQ19952" s="6"/>
    </row>
    <row r="19953" spans="43:43" x14ac:dyDescent="0.25">
      <c r="AQ19953" s="6"/>
    </row>
    <row r="19954" spans="43:43" x14ac:dyDescent="0.25">
      <c r="AQ19954" s="6"/>
    </row>
    <row r="19955" spans="43:43" x14ac:dyDescent="0.25">
      <c r="AQ19955" s="6"/>
    </row>
    <row r="19956" spans="43:43" x14ac:dyDescent="0.25">
      <c r="AQ19956" s="6"/>
    </row>
    <row r="19957" spans="43:43" x14ac:dyDescent="0.25">
      <c r="AQ19957" s="6"/>
    </row>
    <row r="19958" spans="43:43" x14ac:dyDescent="0.25">
      <c r="AQ19958" s="6"/>
    </row>
    <row r="19959" spans="43:43" x14ac:dyDescent="0.25">
      <c r="AQ19959" s="6"/>
    </row>
    <row r="19960" spans="43:43" x14ac:dyDescent="0.25">
      <c r="AQ19960" s="6"/>
    </row>
    <row r="19961" spans="43:43" x14ac:dyDescent="0.25">
      <c r="AQ19961" s="6"/>
    </row>
    <row r="19962" spans="43:43" x14ac:dyDescent="0.25">
      <c r="AQ19962" s="6"/>
    </row>
    <row r="19963" spans="43:43" x14ac:dyDescent="0.25">
      <c r="AQ19963" s="6"/>
    </row>
    <row r="19964" spans="43:43" x14ac:dyDescent="0.25">
      <c r="AQ19964" s="6"/>
    </row>
    <row r="19965" spans="43:43" x14ac:dyDescent="0.25">
      <c r="AQ19965" s="6"/>
    </row>
    <row r="19966" spans="43:43" x14ac:dyDescent="0.25">
      <c r="AQ19966" s="6"/>
    </row>
    <row r="19967" spans="43:43" x14ac:dyDescent="0.25">
      <c r="AQ19967" s="6"/>
    </row>
    <row r="19968" spans="43:43" x14ac:dyDescent="0.25">
      <c r="AQ19968" s="6"/>
    </row>
    <row r="19969" spans="43:43" x14ac:dyDescent="0.25">
      <c r="AQ19969" s="6"/>
    </row>
    <row r="19970" spans="43:43" x14ac:dyDescent="0.25">
      <c r="AQ19970" s="6"/>
    </row>
    <row r="19971" spans="43:43" x14ac:dyDescent="0.25">
      <c r="AQ19971" s="6"/>
    </row>
    <row r="19972" spans="43:43" x14ac:dyDescent="0.25">
      <c r="AQ19972" s="6"/>
    </row>
    <row r="19973" spans="43:43" x14ac:dyDescent="0.25">
      <c r="AQ19973" s="6"/>
    </row>
    <row r="19974" spans="43:43" x14ac:dyDescent="0.25">
      <c r="AQ19974" s="6"/>
    </row>
    <row r="19975" spans="43:43" x14ac:dyDescent="0.25">
      <c r="AQ19975" s="6"/>
    </row>
    <row r="19976" spans="43:43" x14ac:dyDescent="0.25">
      <c r="AQ19976" s="6"/>
    </row>
    <row r="19977" spans="43:43" x14ac:dyDescent="0.25">
      <c r="AQ19977" s="6"/>
    </row>
    <row r="19978" spans="43:43" x14ac:dyDescent="0.25">
      <c r="AQ19978" s="6"/>
    </row>
    <row r="19979" spans="43:43" x14ac:dyDescent="0.25">
      <c r="AQ19979" s="6"/>
    </row>
    <row r="19980" spans="43:43" x14ac:dyDescent="0.25">
      <c r="AQ19980" s="6"/>
    </row>
    <row r="19981" spans="43:43" x14ac:dyDescent="0.25">
      <c r="AQ19981" s="6"/>
    </row>
    <row r="19982" spans="43:43" x14ac:dyDescent="0.25">
      <c r="AQ19982" s="6"/>
    </row>
    <row r="19983" spans="43:43" x14ac:dyDescent="0.25">
      <c r="AQ19983" s="6"/>
    </row>
    <row r="19984" spans="43:43" x14ac:dyDescent="0.25">
      <c r="AQ19984" s="6"/>
    </row>
    <row r="19985" spans="43:43" x14ac:dyDescent="0.25">
      <c r="AQ19985" s="6"/>
    </row>
    <row r="19986" spans="43:43" x14ac:dyDescent="0.25">
      <c r="AQ19986" s="6"/>
    </row>
    <row r="19987" spans="43:43" x14ac:dyDescent="0.25">
      <c r="AQ19987" s="6"/>
    </row>
    <row r="19988" spans="43:43" x14ac:dyDescent="0.25">
      <c r="AQ19988" s="6"/>
    </row>
    <row r="19989" spans="43:43" x14ac:dyDescent="0.25">
      <c r="AQ19989" s="6"/>
    </row>
    <row r="19990" spans="43:43" x14ac:dyDescent="0.25">
      <c r="AQ19990" s="6"/>
    </row>
    <row r="19991" spans="43:43" x14ac:dyDescent="0.25">
      <c r="AQ19991" s="6"/>
    </row>
    <row r="19992" spans="43:43" x14ac:dyDescent="0.25">
      <c r="AQ19992" s="6"/>
    </row>
    <row r="19993" spans="43:43" x14ac:dyDescent="0.25">
      <c r="AQ19993" s="6"/>
    </row>
    <row r="19994" spans="43:43" x14ac:dyDescent="0.25">
      <c r="AQ19994" s="6"/>
    </row>
    <row r="19995" spans="43:43" x14ac:dyDescent="0.25">
      <c r="AQ19995" s="6"/>
    </row>
    <row r="19996" spans="43:43" x14ac:dyDescent="0.25">
      <c r="AQ19996" s="6"/>
    </row>
    <row r="19997" spans="43:43" x14ac:dyDescent="0.25">
      <c r="AQ19997" s="6"/>
    </row>
    <row r="19998" spans="43:43" x14ac:dyDescent="0.25">
      <c r="AQ19998" s="6"/>
    </row>
    <row r="19999" spans="43:43" x14ac:dyDescent="0.25">
      <c r="AQ19999" s="6"/>
    </row>
    <row r="20000" spans="43:43" x14ac:dyDescent="0.25">
      <c r="AQ20000" s="6"/>
    </row>
    <row r="20001" spans="43:43" x14ac:dyDescent="0.25">
      <c r="AQ20001" s="6"/>
    </row>
    <row r="20002" spans="43:43" x14ac:dyDescent="0.25">
      <c r="AQ20002" s="6"/>
    </row>
    <row r="20003" spans="43:43" x14ac:dyDescent="0.25">
      <c r="AQ20003" s="6"/>
    </row>
    <row r="20004" spans="43:43" x14ac:dyDescent="0.25">
      <c r="AQ20004" s="6"/>
    </row>
    <row r="20005" spans="43:43" x14ac:dyDescent="0.25">
      <c r="AQ20005" s="6"/>
    </row>
    <row r="20006" spans="43:43" x14ac:dyDescent="0.25">
      <c r="AQ20006" s="6"/>
    </row>
    <row r="20007" spans="43:43" x14ac:dyDescent="0.25">
      <c r="AQ20007" s="6"/>
    </row>
    <row r="20008" spans="43:43" x14ac:dyDescent="0.25">
      <c r="AQ20008" s="6"/>
    </row>
    <row r="20009" spans="43:43" x14ac:dyDescent="0.25">
      <c r="AQ20009" s="6"/>
    </row>
    <row r="20010" spans="43:43" x14ac:dyDescent="0.25">
      <c r="AQ20010" s="6"/>
    </row>
    <row r="20011" spans="43:43" x14ac:dyDescent="0.25">
      <c r="AQ20011" s="6"/>
    </row>
    <row r="20012" spans="43:43" x14ac:dyDescent="0.25">
      <c r="AQ20012" s="6"/>
    </row>
    <row r="20013" spans="43:43" x14ac:dyDescent="0.25">
      <c r="AQ20013" s="6"/>
    </row>
    <row r="20014" spans="43:43" x14ac:dyDescent="0.25">
      <c r="AQ20014" s="6"/>
    </row>
    <row r="20015" spans="43:43" x14ac:dyDescent="0.25">
      <c r="AQ20015" s="6"/>
    </row>
    <row r="20016" spans="43:43" x14ac:dyDescent="0.25">
      <c r="AQ20016" s="6"/>
    </row>
    <row r="20017" spans="43:43" x14ac:dyDescent="0.25">
      <c r="AQ20017" s="6"/>
    </row>
    <row r="20018" spans="43:43" x14ac:dyDescent="0.25">
      <c r="AQ20018" s="6"/>
    </row>
    <row r="20019" spans="43:43" x14ac:dyDescent="0.25">
      <c r="AQ20019" s="6"/>
    </row>
    <row r="20020" spans="43:43" x14ac:dyDescent="0.25">
      <c r="AQ20020" s="6"/>
    </row>
    <row r="20021" spans="43:43" x14ac:dyDescent="0.25">
      <c r="AQ20021" s="6"/>
    </row>
    <row r="20022" spans="43:43" x14ac:dyDescent="0.25">
      <c r="AQ20022" s="6"/>
    </row>
    <row r="20023" spans="43:43" x14ac:dyDescent="0.25">
      <c r="AQ20023" s="6"/>
    </row>
    <row r="20024" spans="43:43" x14ac:dyDescent="0.25">
      <c r="AQ20024" s="6"/>
    </row>
    <row r="20025" spans="43:43" x14ac:dyDescent="0.25">
      <c r="AQ20025" s="6"/>
    </row>
    <row r="20026" spans="43:43" x14ac:dyDescent="0.25">
      <c r="AQ20026" s="6"/>
    </row>
    <row r="20027" spans="43:43" x14ac:dyDescent="0.25">
      <c r="AQ20027" s="6"/>
    </row>
    <row r="20028" spans="43:43" x14ac:dyDescent="0.25">
      <c r="AQ20028" s="6"/>
    </row>
    <row r="20029" spans="43:43" x14ac:dyDescent="0.25">
      <c r="AQ20029" s="6"/>
    </row>
    <row r="20030" spans="43:43" x14ac:dyDescent="0.25">
      <c r="AQ20030" s="6"/>
    </row>
    <row r="20031" spans="43:43" x14ac:dyDescent="0.25">
      <c r="AQ20031" s="6"/>
    </row>
    <row r="20032" spans="43:43" x14ac:dyDescent="0.25">
      <c r="AQ20032" s="6"/>
    </row>
    <row r="20033" spans="43:43" x14ac:dyDescent="0.25">
      <c r="AQ20033" s="6"/>
    </row>
    <row r="20034" spans="43:43" x14ac:dyDescent="0.25">
      <c r="AQ20034" s="6"/>
    </row>
    <row r="20035" spans="43:43" x14ac:dyDescent="0.25">
      <c r="AQ20035" s="6"/>
    </row>
    <row r="20036" spans="43:43" x14ac:dyDescent="0.25">
      <c r="AQ20036" s="6"/>
    </row>
    <row r="20037" spans="43:43" x14ac:dyDescent="0.25">
      <c r="AQ20037" s="6"/>
    </row>
    <row r="20038" spans="43:43" x14ac:dyDescent="0.25">
      <c r="AQ20038" s="6"/>
    </row>
    <row r="20039" spans="43:43" x14ac:dyDescent="0.25">
      <c r="AQ20039" s="6"/>
    </row>
    <row r="20040" spans="43:43" x14ac:dyDescent="0.25">
      <c r="AQ20040" s="6"/>
    </row>
    <row r="20041" spans="43:43" x14ac:dyDescent="0.25">
      <c r="AQ20041" s="6"/>
    </row>
    <row r="20042" spans="43:43" x14ac:dyDescent="0.25">
      <c r="AQ20042" s="6"/>
    </row>
    <row r="20043" spans="43:43" x14ac:dyDescent="0.25">
      <c r="AQ20043" s="6"/>
    </row>
    <row r="20044" spans="43:43" x14ac:dyDescent="0.25">
      <c r="AQ20044" s="6"/>
    </row>
    <row r="20045" spans="43:43" x14ac:dyDescent="0.25">
      <c r="AQ20045" s="6"/>
    </row>
    <row r="20046" spans="43:43" x14ac:dyDescent="0.25">
      <c r="AQ20046" s="6"/>
    </row>
    <row r="20047" spans="43:43" x14ac:dyDescent="0.25">
      <c r="AQ20047" s="6"/>
    </row>
    <row r="20048" spans="43:43" x14ac:dyDescent="0.25">
      <c r="AQ20048" s="6"/>
    </row>
    <row r="20049" spans="43:43" x14ac:dyDescent="0.25">
      <c r="AQ20049" s="6"/>
    </row>
    <row r="20050" spans="43:43" x14ac:dyDescent="0.25">
      <c r="AQ20050" s="6"/>
    </row>
    <row r="20051" spans="43:43" x14ac:dyDescent="0.25">
      <c r="AQ20051" s="6"/>
    </row>
    <row r="20052" spans="43:43" x14ac:dyDescent="0.25">
      <c r="AQ20052" s="6"/>
    </row>
    <row r="20053" spans="43:43" x14ac:dyDescent="0.25">
      <c r="AQ20053" s="6"/>
    </row>
    <row r="20054" spans="43:43" x14ac:dyDescent="0.25">
      <c r="AQ20054" s="6"/>
    </row>
    <row r="20055" spans="43:43" x14ac:dyDescent="0.25">
      <c r="AQ20055" s="6"/>
    </row>
    <row r="20056" spans="43:43" x14ac:dyDescent="0.25">
      <c r="AQ20056" s="6"/>
    </row>
    <row r="20057" spans="43:43" x14ac:dyDescent="0.25">
      <c r="AQ20057" s="6"/>
    </row>
    <row r="20058" spans="43:43" x14ac:dyDescent="0.25">
      <c r="AQ20058" s="6"/>
    </row>
    <row r="20059" spans="43:43" x14ac:dyDescent="0.25">
      <c r="AQ20059" s="6"/>
    </row>
    <row r="20060" spans="43:43" x14ac:dyDescent="0.25">
      <c r="AQ20060" s="6"/>
    </row>
    <row r="20061" spans="43:43" x14ac:dyDescent="0.25">
      <c r="AQ20061" s="6"/>
    </row>
    <row r="20062" spans="43:43" x14ac:dyDescent="0.25">
      <c r="AQ20062" s="6"/>
    </row>
    <row r="20063" spans="43:43" x14ac:dyDescent="0.25">
      <c r="AQ20063" s="6"/>
    </row>
    <row r="20064" spans="43:43" x14ac:dyDescent="0.25">
      <c r="AQ20064" s="6"/>
    </row>
    <row r="20065" spans="43:43" x14ac:dyDescent="0.25">
      <c r="AQ20065" s="6"/>
    </row>
    <row r="20066" spans="43:43" x14ac:dyDescent="0.25">
      <c r="AQ20066" s="6"/>
    </row>
    <row r="20067" spans="43:43" x14ac:dyDescent="0.25">
      <c r="AQ20067" s="6"/>
    </row>
    <row r="20068" spans="43:43" x14ac:dyDescent="0.25">
      <c r="AQ20068" s="6"/>
    </row>
    <row r="20069" spans="43:43" x14ac:dyDescent="0.25">
      <c r="AQ20069" s="6"/>
    </row>
    <row r="20070" spans="43:43" x14ac:dyDescent="0.25">
      <c r="AQ20070" s="6"/>
    </row>
    <row r="20071" spans="43:43" x14ac:dyDescent="0.25">
      <c r="AQ20071" s="6"/>
    </row>
    <row r="20072" spans="43:43" x14ac:dyDescent="0.25">
      <c r="AQ20072" s="6"/>
    </row>
    <row r="20073" spans="43:43" x14ac:dyDescent="0.25">
      <c r="AQ20073" s="6"/>
    </row>
    <row r="20074" spans="43:43" x14ac:dyDescent="0.25">
      <c r="AQ20074" s="6"/>
    </row>
    <row r="20075" spans="43:43" x14ac:dyDescent="0.25">
      <c r="AQ20075" s="6"/>
    </row>
    <row r="20076" spans="43:43" x14ac:dyDescent="0.25">
      <c r="AQ20076" s="6"/>
    </row>
    <row r="20077" spans="43:43" x14ac:dyDescent="0.25">
      <c r="AQ20077" s="6"/>
    </row>
    <row r="20078" spans="43:43" x14ac:dyDescent="0.25">
      <c r="AQ20078" s="6"/>
    </row>
    <row r="20079" spans="43:43" x14ac:dyDescent="0.25">
      <c r="AQ20079" s="6"/>
    </row>
    <row r="20080" spans="43:43" x14ac:dyDescent="0.25">
      <c r="AQ20080" s="6"/>
    </row>
    <row r="20081" spans="43:43" x14ac:dyDescent="0.25">
      <c r="AQ20081" s="6"/>
    </row>
    <row r="20082" spans="43:43" x14ac:dyDescent="0.25">
      <c r="AQ20082" s="6"/>
    </row>
    <row r="20083" spans="43:43" x14ac:dyDescent="0.25">
      <c r="AQ20083" s="6"/>
    </row>
    <row r="20084" spans="43:43" x14ac:dyDescent="0.25">
      <c r="AQ20084" s="6"/>
    </row>
    <row r="20085" spans="43:43" x14ac:dyDescent="0.25">
      <c r="AQ20085" s="6"/>
    </row>
    <row r="20086" spans="43:43" x14ac:dyDescent="0.25">
      <c r="AQ20086" s="6"/>
    </row>
    <row r="20087" spans="43:43" x14ac:dyDescent="0.25">
      <c r="AQ20087" s="6"/>
    </row>
    <row r="20088" spans="43:43" x14ac:dyDescent="0.25">
      <c r="AQ20088" s="6"/>
    </row>
    <row r="20089" spans="43:43" x14ac:dyDescent="0.25">
      <c r="AQ20089" s="6"/>
    </row>
    <row r="20090" spans="43:43" x14ac:dyDescent="0.25">
      <c r="AQ20090" s="6"/>
    </row>
    <row r="20091" spans="43:43" x14ac:dyDescent="0.25">
      <c r="AQ20091" s="6"/>
    </row>
    <row r="20092" spans="43:43" x14ac:dyDescent="0.25">
      <c r="AQ20092" s="6"/>
    </row>
    <row r="20093" spans="43:43" x14ac:dyDescent="0.25">
      <c r="AQ20093" s="6"/>
    </row>
    <row r="20094" spans="43:43" x14ac:dyDescent="0.25">
      <c r="AQ20094" s="6"/>
    </row>
    <row r="20095" spans="43:43" x14ac:dyDescent="0.25">
      <c r="AQ20095" s="6"/>
    </row>
    <row r="20096" spans="43:43" x14ac:dyDescent="0.25">
      <c r="AQ20096" s="6"/>
    </row>
    <row r="20097" spans="43:43" x14ac:dyDescent="0.25">
      <c r="AQ20097" s="6"/>
    </row>
    <row r="20098" spans="43:43" x14ac:dyDescent="0.25">
      <c r="AQ20098" s="6"/>
    </row>
    <row r="20099" spans="43:43" x14ac:dyDescent="0.25">
      <c r="AQ20099" s="6"/>
    </row>
    <row r="20100" spans="43:43" x14ac:dyDescent="0.25">
      <c r="AQ20100" s="6"/>
    </row>
    <row r="20101" spans="43:43" x14ac:dyDescent="0.25">
      <c r="AQ20101" s="6"/>
    </row>
    <row r="20102" spans="43:43" x14ac:dyDescent="0.25">
      <c r="AQ20102" s="6"/>
    </row>
    <row r="20103" spans="43:43" x14ac:dyDescent="0.25">
      <c r="AQ20103" s="6"/>
    </row>
    <row r="20104" spans="43:43" x14ac:dyDescent="0.25">
      <c r="AQ20104" s="6"/>
    </row>
    <row r="20105" spans="43:43" x14ac:dyDescent="0.25">
      <c r="AQ20105" s="6"/>
    </row>
    <row r="20106" spans="43:43" x14ac:dyDescent="0.25">
      <c r="AQ20106" s="6"/>
    </row>
    <row r="20107" spans="43:43" x14ac:dyDescent="0.25">
      <c r="AQ20107" s="6"/>
    </row>
    <row r="20108" spans="43:43" x14ac:dyDescent="0.25">
      <c r="AQ20108" s="6"/>
    </row>
    <row r="20109" spans="43:43" x14ac:dyDescent="0.25">
      <c r="AQ20109" s="6"/>
    </row>
    <row r="20110" spans="43:43" x14ac:dyDescent="0.25">
      <c r="AQ20110" s="6"/>
    </row>
    <row r="20111" spans="43:43" x14ac:dyDescent="0.25">
      <c r="AQ20111" s="6"/>
    </row>
    <row r="20112" spans="43:43" x14ac:dyDescent="0.25">
      <c r="AQ20112" s="6"/>
    </row>
    <row r="20113" spans="43:43" x14ac:dyDescent="0.25">
      <c r="AQ20113" s="6"/>
    </row>
    <row r="20114" spans="43:43" x14ac:dyDescent="0.25">
      <c r="AQ20114" s="6"/>
    </row>
    <row r="20115" spans="43:43" x14ac:dyDescent="0.25">
      <c r="AQ20115" s="6"/>
    </row>
    <row r="20116" spans="43:43" x14ac:dyDescent="0.25">
      <c r="AQ20116" s="6"/>
    </row>
    <row r="20117" spans="43:43" x14ac:dyDescent="0.25">
      <c r="AQ20117" s="6"/>
    </row>
    <row r="20118" spans="43:43" x14ac:dyDescent="0.25">
      <c r="AQ20118" s="6"/>
    </row>
    <row r="20119" spans="43:43" x14ac:dyDescent="0.25">
      <c r="AQ20119" s="6"/>
    </row>
    <row r="20120" spans="43:43" x14ac:dyDescent="0.25">
      <c r="AQ20120" s="6"/>
    </row>
    <row r="20121" spans="43:43" x14ac:dyDescent="0.25">
      <c r="AQ20121" s="6"/>
    </row>
    <row r="20122" spans="43:43" x14ac:dyDescent="0.25">
      <c r="AQ20122" s="6"/>
    </row>
    <row r="20123" spans="43:43" x14ac:dyDescent="0.25">
      <c r="AQ20123" s="6"/>
    </row>
    <row r="20124" spans="43:43" x14ac:dyDescent="0.25">
      <c r="AQ20124" s="6"/>
    </row>
    <row r="20125" spans="43:43" x14ac:dyDescent="0.25">
      <c r="AQ20125" s="6"/>
    </row>
    <row r="20126" spans="43:43" x14ac:dyDescent="0.25">
      <c r="AQ20126" s="6"/>
    </row>
    <row r="20127" spans="43:43" x14ac:dyDescent="0.25">
      <c r="AQ20127" s="6"/>
    </row>
    <row r="20128" spans="43:43" x14ac:dyDescent="0.25">
      <c r="AQ20128" s="6"/>
    </row>
    <row r="20129" spans="43:43" x14ac:dyDescent="0.25">
      <c r="AQ20129" s="6"/>
    </row>
    <row r="20130" spans="43:43" x14ac:dyDescent="0.25">
      <c r="AQ20130" s="6"/>
    </row>
    <row r="20131" spans="43:43" x14ac:dyDescent="0.25">
      <c r="AQ20131" s="6"/>
    </row>
    <row r="20132" spans="43:43" x14ac:dyDescent="0.25">
      <c r="AQ20132" s="6"/>
    </row>
    <row r="20133" spans="43:43" x14ac:dyDescent="0.25">
      <c r="AQ20133" s="6"/>
    </row>
    <row r="20134" spans="43:43" x14ac:dyDescent="0.25">
      <c r="AQ20134" s="6"/>
    </row>
    <row r="20135" spans="43:43" x14ac:dyDescent="0.25">
      <c r="AQ20135" s="6"/>
    </row>
    <row r="20136" spans="43:43" x14ac:dyDescent="0.25">
      <c r="AQ20136" s="6"/>
    </row>
    <row r="20137" spans="43:43" x14ac:dyDescent="0.25">
      <c r="AQ20137" s="6"/>
    </row>
    <row r="20138" spans="43:43" x14ac:dyDescent="0.25">
      <c r="AQ20138" s="6"/>
    </row>
    <row r="20139" spans="43:43" x14ac:dyDescent="0.25">
      <c r="AQ20139" s="6"/>
    </row>
    <row r="20140" spans="43:43" x14ac:dyDescent="0.25">
      <c r="AQ20140" s="6"/>
    </row>
    <row r="20141" spans="43:43" x14ac:dyDescent="0.25">
      <c r="AQ20141" s="6"/>
    </row>
    <row r="20142" spans="43:43" x14ac:dyDescent="0.25">
      <c r="AQ20142" s="6"/>
    </row>
    <row r="20143" spans="43:43" x14ac:dyDescent="0.25">
      <c r="AQ20143" s="6"/>
    </row>
    <row r="20144" spans="43:43" x14ac:dyDescent="0.25">
      <c r="AQ20144" s="6"/>
    </row>
    <row r="20145" spans="43:43" x14ac:dyDescent="0.25">
      <c r="AQ20145" s="6"/>
    </row>
    <row r="20146" spans="43:43" x14ac:dyDescent="0.25">
      <c r="AQ20146" s="6"/>
    </row>
    <row r="20147" spans="43:43" x14ac:dyDescent="0.25">
      <c r="AQ20147" s="6"/>
    </row>
    <row r="20148" spans="43:43" x14ac:dyDescent="0.25">
      <c r="AQ20148" s="6"/>
    </row>
    <row r="20149" spans="43:43" x14ac:dyDescent="0.25">
      <c r="AQ20149" s="6"/>
    </row>
    <row r="20150" spans="43:43" x14ac:dyDescent="0.25">
      <c r="AQ20150" s="6"/>
    </row>
    <row r="20151" spans="43:43" x14ac:dyDescent="0.25">
      <c r="AQ20151" s="6"/>
    </row>
    <row r="20152" spans="43:43" x14ac:dyDescent="0.25">
      <c r="AQ20152" s="6"/>
    </row>
    <row r="20153" spans="43:43" x14ac:dyDescent="0.25">
      <c r="AQ20153" s="6"/>
    </row>
    <row r="20154" spans="43:43" x14ac:dyDescent="0.25">
      <c r="AQ20154" s="6"/>
    </row>
    <row r="20155" spans="43:43" x14ac:dyDescent="0.25">
      <c r="AQ20155" s="6"/>
    </row>
    <row r="20156" spans="43:43" x14ac:dyDescent="0.25">
      <c r="AQ20156" s="6"/>
    </row>
    <row r="20157" spans="43:43" x14ac:dyDescent="0.25">
      <c r="AQ20157" s="6"/>
    </row>
    <row r="20158" spans="43:43" x14ac:dyDescent="0.25">
      <c r="AQ20158" s="6"/>
    </row>
    <row r="20159" spans="43:43" x14ac:dyDescent="0.25">
      <c r="AQ20159" s="6"/>
    </row>
    <row r="20160" spans="43:43" x14ac:dyDescent="0.25">
      <c r="AQ20160" s="6"/>
    </row>
    <row r="20161" spans="43:43" x14ac:dyDescent="0.25">
      <c r="AQ20161" s="6"/>
    </row>
    <row r="20162" spans="43:43" x14ac:dyDescent="0.25">
      <c r="AQ20162" s="6"/>
    </row>
    <row r="20163" spans="43:43" x14ac:dyDescent="0.25">
      <c r="AQ20163" s="6"/>
    </row>
    <row r="20164" spans="43:43" x14ac:dyDescent="0.25">
      <c r="AQ20164" s="6"/>
    </row>
    <row r="20165" spans="43:43" x14ac:dyDescent="0.25">
      <c r="AQ20165" s="6"/>
    </row>
    <row r="20166" spans="43:43" x14ac:dyDescent="0.25">
      <c r="AQ20166" s="6"/>
    </row>
    <row r="20167" spans="43:43" x14ac:dyDescent="0.25">
      <c r="AQ20167" s="6"/>
    </row>
    <row r="20168" spans="43:43" x14ac:dyDescent="0.25">
      <c r="AQ20168" s="6"/>
    </row>
    <row r="20169" spans="43:43" x14ac:dyDescent="0.25">
      <c r="AQ20169" s="6"/>
    </row>
    <row r="20170" spans="43:43" x14ac:dyDescent="0.25">
      <c r="AQ20170" s="6"/>
    </row>
    <row r="20171" spans="43:43" x14ac:dyDescent="0.25">
      <c r="AQ20171" s="6"/>
    </row>
    <row r="20172" spans="43:43" x14ac:dyDescent="0.25">
      <c r="AQ20172" s="6"/>
    </row>
    <row r="20173" spans="43:43" x14ac:dyDescent="0.25">
      <c r="AQ20173" s="6"/>
    </row>
    <row r="20174" spans="43:43" x14ac:dyDescent="0.25">
      <c r="AQ20174" s="6"/>
    </row>
    <row r="20175" spans="43:43" x14ac:dyDescent="0.25">
      <c r="AQ20175" s="6"/>
    </row>
    <row r="20176" spans="43:43" x14ac:dyDescent="0.25">
      <c r="AQ20176" s="6"/>
    </row>
    <row r="20177" spans="43:43" x14ac:dyDescent="0.25">
      <c r="AQ20177" s="6"/>
    </row>
    <row r="20178" spans="43:43" x14ac:dyDescent="0.25">
      <c r="AQ20178" s="6"/>
    </row>
    <row r="20179" spans="43:43" x14ac:dyDescent="0.25">
      <c r="AQ20179" s="6"/>
    </row>
    <row r="20180" spans="43:43" x14ac:dyDescent="0.25">
      <c r="AQ20180" s="6"/>
    </row>
    <row r="20181" spans="43:43" x14ac:dyDescent="0.25">
      <c r="AQ20181" s="6"/>
    </row>
    <row r="20182" spans="43:43" x14ac:dyDescent="0.25">
      <c r="AQ20182" s="6"/>
    </row>
    <row r="20183" spans="43:43" x14ac:dyDescent="0.25">
      <c r="AQ20183" s="6"/>
    </row>
    <row r="20184" spans="43:43" x14ac:dyDescent="0.25">
      <c r="AQ20184" s="6"/>
    </row>
    <row r="20185" spans="43:43" x14ac:dyDescent="0.25">
      <c r="AQ20185" s="6"/>
    </row>
    <row r="20186" spans="43:43" x14ac:dyDescent="0.25">
      <c r="AQ20186" s="6"/>
    </row>
    <row r="20187" spans="43:43" x14ac:dyDescent="0.25">
      <c r="AQ20187" s="6"/>
    </row>
    <row r="20188" spans="43:43" x14ac:dyDescent="0.25">
      <c r="AQ20188" s="6"/>
    </row>
    <row r="20189" spans="43:43" x14ac:dyDescent="0.25">
      <c r="AQ20189" s="6"/>
    </row>
    <row r="20190" spans="43:43" x14ac:dyDescent="0.25">
      <c r="AQ20190" s="6"/>
    </row>
    <row r="20191" spans="43:43" x14ac:dyDescent="0.25">
      <c r="AQ20191" s="6"/>
    </row>
    <row r="20192" spans="43:43" x14ac:dyDescent="0.25">
      <c r="AQ20192" s="6"/>
    </row>
    <row r="20193" spans="43:43" x14ac:dyDescent="0.25">
      <c r="AQ20193" s="6"/>
    </row>
    <row r="20194" spans="43:43" x14ac:dyDescent="0.25">
      <c r="AQ20194" s="6"/>
    </row>
    <row r="20195" spans="43:43" x14ac:dyDescent="0.25">
      <c r="AQ20195" s="6"/>
    </row>
    <row r="20196" spans="43:43" x14ac:dyDescent="0.25">
      <c r="AQ20196" s="6"/>
    </row>
    <row r="20197" spans="43:43" x14ac:dyDescent="0.25">
      <c r="AQ20197" s="6"/>
    </row>
    <row r="20198" spans="43:43" x14ac:dyDescent="0.25">
      <c r="AQ20198" s="6"/>
    </row>
    <row r="20199" spans="43:43" x14ac:dyDescent="0.25">
      <c r="AQ20199" s="6"/>
    </row>
    <row r="20200" spans="43:43" x14ac:dyDescent="0.25">
      <c r="AQ20200" s="6"/>
    </row>
    <row r="20201" spans="43:43" x14ac:dyDescent="0.25">
      <c r="AQ20201" s="6"/>
    </row>
    <row r="20202" spans="43:43" x14ac:dyDescent="0.25">
      <c r="AQ20202" s="6"/>
    </row>
    <row r="20203" spans="43:43" x14ac:dyDescent="0.25">
      <c r="AQ20203" s="6"/>
    </row>
    <row r="20204" spans="43:43" x14ac:dyDescent="0.25">
      <c r="AQ20204" s="6"/>
    </row>
    <row r="20205" spans="43:43" x14ac:dyDescent="0.25">
      <c r="AQ20205" s="6"/>
    </row>
    <row r="20206" spans="43:43" x14ac:dyDescent="0.25">
      <c r="AQ20206" s="6"/>
    </row>
    <row r="20207" spans="43:43" x14ac:dyDescent="0.25">
      <c r="AQ20207" s="6"/>
    </row>
    <row r="20208" spans="43:43" x14ac:dyDescent="0.25">
      <c r="AQ20208" s="6"/>
    </row>
    <row r="20209" spans="43:43" x14ac:dyDescent="0.25">
      <c r="AQ20209" s="6"/>
    </row>
    <row r="20210" spans="43:43" x14ac:dyDescent="0.25">
      <c r="AQ20210" s="6"/>
    </row>
    <row r="20211" spans="43:43" x14ac:dyDescent="0.25">
      <c r="AQ20211" s="6"/>
    </row>
    <row r="20212" spans="43:43" x14ac:dyDescent="0.25">
      <c r="AQ20212" s="6"/>
    </row>
    <row r="20213" spans="43:43" x14ac:dyDescent="0.25">
      <c r="AQ20213" s="6"/>
    </row>
    <row r="20214" spans="43:43" x14ac:dyDescent="0.25">
      <c r="AQ20214" s="6"/>
    </row>
    <row r="20215" spans="43:43" x14ac:dyDescent="0.25">
      <c r="AQ20215" s="6"/>
    </row>
    <row r="20216" spans="43:43" x14ac:dyDescent="0.25">
      <c r="AQ20216" s="6"/>
    </row>
    <row r="20217" spans="43:43" x14ac:dyDescent="0.25">
      <c r="AQ20217" s="6"/>
    </row>
    <row r="20218" spans="43:43" x14ac:dyDescent="0.25">
      <c r="AQ20218" s="6"/>
    </row>
    <row r="20219" spans="43:43" x14ac:dyDescent="0.25">
      <c r="AQ20219" s="6"/>
    </row>
    <row r="20220" spans="43:43" x14ac:dyDescent="0.25">
      <c r="AQ20220" s="6"/>
    </row>
    <row r="20221" spans="43:43" x14ac:dyDescent="0.25">
      <c r="AQ20221" s="6"/>
    </row>
    <row r="20222" spans="43:43" x14ac:dyDescent="0.25">
      <c r="AQ20222" s="6"/>
    </row>
    <row r="20223" spans="43:43" x14ac:dyDescent="0.25">
      <c r="AQ20223" s="6"/>
    </row>
    <row r="20224" spans="43:43" x14ac:dyDescent="0.25">
      <c r="AQ20224" s="6"/>
    </row>
    <row r="20225" spans="43:43" x14ac:dyDescent="0.25">
      <c r="AQ20225" s="6"/>
    </row>
    <row r="20226" spans="43:43" x14ac:dyDescent="0.25">
      <c r="AQ20226" s="6"/>
    </row>
    <row r="20227" spans="43:43" x14ac:dyDescent="0.25">
      <c r="AQ20227" s="6"/>
    </row>
    <row r="20228" spans="43:43" x14ac:dyDescent="0.25">
      <c r="AQ20228" s="6"/>
    </row>
    <row r="20229" spans="43:43" x14ac:dyDescent="0.25">
      <c r="AQ20229" s="6"/>
    </row>
    <row r="20230" spans="43:43" x14ac:dyDescent="0.25">
      <c r="AQ20230" s="6"/>
    </row>
    <row r="20231" spans="43:43" x14ac:dyDescent="0.25">
      <c r="AQ20231" s="6"/>
    </row>
    <row r="20232" spans="43:43" x14ac:dyDescent="0.25">
      <c r="AQ20232" s="6"/>
    </row>
    <row r="20233" spans="43:43" x14ac:dyDescent="0.25">
      <c r="AQ20233" s="6"/>
    </row>
    <row r="20234" spans="43:43" x14ac:dyDescent="0.25">
      <c r="AQ20234" s="6"/>
    </row>
    <row r="20235" spans="43:43" x14ac:dyDescent="0.25">
      <c r="AQ20235" s="6"/>
    </row>
    <row r="20236" spans="43:43" x14ac:dyDescent="0.25">
      <c r="AQ20236" s="6"/>
    </row>
    <row r="20237" spans="43:43" x14ac:dyDescent="0.25">
      <c r="AQ20237" s="6"/>
    </row>
    <row r="20238" spans="43:43" x14ac:dyDescent="0.25">
      <c r="AQ20238" s="6"/>
    </row>
    <row r="20239" spans="43:43" x14ac:dyDescent="0.25">
      <c r="AQ20239" s="6"/>
    </row>
    <row r="20240" spans="43:43" x14ac:dyDescent="0.25">
      <c r="AQ20240" s="6"/>
    </row>
    <row r="20241" spans="43:43" x14ac:dyDescent="0.25">
      <c r="AQ20241" s="6"/>
    </row>
    <row r="20242" spans="43:43" x14ac:dyDescent="0.25">
      <c r="AQ20242" s="6"/>
    </row>
    <row r="20243" spans="43:43" x14ac:dyDescent="0.25">
      <c r="AQ20243" s="6"/>
    </row>
    <row r="20244" spans="43:43" x14ac:dyDescent="0.25">
      <c r="AQ20244" s="6"/>
    </row>
    <row r="20245" spans="43:43" x14ac:dyDescent="0.25">
      <c r="AQ20245" s="6"/>
    </row>
    <row r="20246" spans="43:43" x14ac:dyDescent="0.25">
      <c r="AQ20246" s="6"/>
    </row>
    <row r="20247" spans="43:43" x14ac:dyDescent="0.25">
      <c r="AQ20247" s="6"/>
    </row>
    <row r="20248" spans="43:43" x14ac:dyDescent="0.25">
      <c r="AQ20248" s="6"/>
    </row>
    <row r="20249" spans="43:43" x14ac:dyDescent="0.25">
      <c r="AQ20249" s="6"/>
    </row>
    <row r="20250" spans="43:43" x14ac:dyDescent="0.25">
      <c r="AQ20250" s="6"/>
    </row>
    <row r="20251" spans="43:43" x14ac:dyDescent="0.25">
      <c r="AQ20251" s="6"/>
    </row>
    <row r="20252" spans="43:43" x14ac:dyDescent="0.25">
      <c r="AQ20252" s="6"/>
    </row>
    <row r="20253" spans="43:43" x14ac:dyDescent="0.25">
      <c r="AQ20253" s="6"/>
    </row>
    <row r="20254" spans="43:43" x14ac:dyDescent="0.25">
      <c r="AQ20254" s="6"/>
    </row>
    <row r="20255" spans="43:43" x14ac:dyDescent="0.25">
      <c r="AQ20255" s="6"/>
    </row>
    <row r="20256" spans="43:43" x14ac:dyDescent="0.25">
      <c r="AQ20256" s="6"/>
    </row>
    <row r="20257" spans="43:43" x14ac:dyDescent="0.25">
      <c r="AQ20257" s="6"/>
    </row>
    <row r="20258" spans="43:43" x14ac:dyDescent="0.25">
      <c r="AQ20258" s="6"/>
    </row>
    <row r="20259" spans="43:43" x14ac:dyDescent="0.25">
      <c r="AQ20259" s="6"/>
    </row>
    <row r="20260" spans="43:43" x14ac:dyDescent="0.25">
      <c r="AQ20260" s="6"/>
    </row>
    <row r="20261" spans="43:43" x14ac:dyDescent="0.25">
      <c r="AQ20261" s="6"/>
    </row>
    <row r="20262" spans="43:43" x14ac:dyDescent="0.25">
      <c r="AQ20262" s="6"/>
    </row>
    <row r="20263" spans="43:43" x14ac:dyDescent="0.25">
      <c r="AQ20263" s="6"/>
    </row>
    <row r="20264" spans="43:43" x14ac:dyDescent="0.25">
      <c r="AQ20264" s="6"/>
    </row>
    <row r="20265" spans="43:43" x14ac:dyDescent="0.25">
      <c r="AQ20265" s="6"/>
    </row>
    <row r="20266" spans="43:43" x14ac:dyDescent="0.25">
      <c r="AQ20266" s="6"/>
    </row>
    <row r="20267" spans="43:43" x14ac:dyDescent="0.25">
      <c r="AQ20267" s="6"/>
    </row>
    <row r="20268" spans="43:43" x14ac:dyDescent="0.25">
      <c r="AQ20268" s="6"/>
    </row>
    <row r="20269" spans="43:43" x14ac:dyDescent="0.25">
      <c r="AQ20269" s="6"/>
    </row>
    <row r="20270" spans="43:43" x14ac:dyDescent="0.25">
      <c r="AQ20270" s="6"/>
    </row>
    <row r="20271" spans="43:43" x14ac:dyDescent="0.25">
      <c r="AQ20271" s="6"/>
    </row>
    <row r="20272" spans="43:43" x14ac:dyDescent="0.25">
      <c r="AQ20272" s="6"/>
    </row>
    <row r="20273" spans="43:43" x14ac:dyDescent="0.25">
      <c r="AQ20273" s="6"/>
    </row>
    <row r="20274" spans="43:43" x14ac:dyDescent="0.25">
      <c r="AQ20274" s="6"/>
    </row>
    <row r="20275" spans="43:43" x14ac:dyDescent="0.25">
      <c r="AQ20275" s="6"/>
    </row>
    <row r="20276" spans="43:43" x14ac:dyDescent="0.25">
      <c r="AQ20276" s="6"/>
    </row>
    <row r="20277" spans="43:43" x14ac:dyDescent="0.25">
      <c r="AQ20277" s="6"/>
    </row>
    <row r="20278" spans="43:43" x14ac:dyDescent="0.25">
      <c r="AQ20278" s="6"/>
    </row>
    <row r="20279" spans="43:43" x14ac:dyDescent="0.25">
      <c r="AQ20279" s="6"/>
    </row>
    <row r="20280" spans="43:43" x14ac:dyDescent="0.25">
      <c r="AQ20280" s="6"/>
    </row>
    <row r="20281" spans="43:43" x14ac:dyDescent="0.25">
      <c r="AQ20281" s="6"/>
    </row>
    <row r="20282" spans="43:43" x14ac:dyDescent="0.25">
      <c r="AQ20282" s="6"/>
    </row>
    <row r="20283" spans="43:43" x14ac:dyDescent="0.25">
      <c r="AQ20283" s="6"/>
    </row>
    <row r="20284" spans="43:43" x14ac:dyDescent="0.25">
      <c r="AQ20284" s="6"/>
    </row>
    <row r="20285" spans="43:43" x14ac:dyDescent="0.25">
      <c r="AQ20285" s="6"/>
    </row>
    <row r="20286" spans="43:43" x14ac:dyDescent="0.25">
      <c r="AQ20286" s="6"/>
    </row>
    <row r="20287" spans="43:43" x14ac:dyDescent="0.25">
      <c r="AQ20287" s="6"/>
    </row>
    <row r="20288" spans="43:43" x14ac:dyDescent="0.25">
      <c r="AQ20288" s="6"/>
    </row>
    <row r="20289" spans="43:43" x14ac:dyDescent="0.25">
      <c r="AQ20289" s="6"/>
    </row>
    <row r="20290" spans="43:43" x14ac:dyDescent="0.25">
      <c r="AQ20290" s="6"/>
    </row>
    <row r="20291" spans="43:43" x14ac:dyDescent="0.25">
      <c r="AQ20291" s="6"/>
    </row>
    <row r="20292" spans="43:43" x14ac:dyDescent="0.25">
      <c r="AQ20292" s="6"/>
    </row>
    <row r="20293" spans="43:43" x14ac:dyDescent="0.25">
      <c r="AQ20293" s="6"/>
    </row>
    <row r="20294" spans="43:43" x14ac:dyDescent="0.25">
      <c r="AQ20294" s="6"/>
    </row>
    <row r="20295" spans="43:43" x14ac:dyDescent="0.25">
      <c r="AQ20295" s="6"/>
    </row>
    <row r="20296" spans="43:43" x14ac:dyDescent="0.25">
      <c r="AQ20296" s="6"/>
    </row>
    <row r="20297" spans="43:43" x14ac:dyDescent="0.25">
      <c r="AQ20297" s="6"/>
    </row>
    <row r="20298" spans="43:43" x14ac:dyDescent="0.25">
      <c r="AQ20298" s="6"/>
    </row>
    <row r="20299" spans="43:43" x14ac:dyDescent="0.25">
      <c r="AQ20299" s="6"/>
    </row>
    <row r="20300" spans="43:43" x14ac:dyDescent="0.25">
      <c r="AQ20300" s="6"/>
    </row>
    <row r="20301" spans="43:43" x14ac:dyDescent="0.25">
      <c r="AQ20301" s="6"/>
    </row>
    <row r="20302" spans="43:43" x14ac:dyDescent="0.25">
      <c r="AQ20302" s="6"/>
    </row>
    <row r="20303" spans="43:43" x14ac:dyDescent="0.25">
      <c r="AQ20303" s="6"/>
    </row>
    <row r="20304" spans="43:43" x14ac:dyDescent="0.25">
      <c r="AQ20304" s="6"/>
    </row>
    <row r="20305" spans="43:43" x14ac:dyDescent="0.25">
      <c r="AQ20305" s="6"/>
    </row>
    <row r="20306" spans="43:43" x14ac:dyDescent="0.25">
      <c r="AQ20306" s="6"/>
    </row>
    <row r="20307" spans="43:43" x14ac:dyDescent="0.25">
      <c r="AQ20307" s="6"/>
    </row>
    <row r="20308" spans="43:43" x14ac:dyDescent="0.25">
      <c r="AQ20308" s="6"/>
    </row>
    <row r="20309" spans="43:43" x14ac:dyDescent="0.25">
      <c r="AQ20309" s="6"/>
    </row>
    <row r="20310" spans="43:43" x14ac:dyDescent="0.25">
      <c r="AQ20310" s="6"/>
    </row>
    <row r="20311" spans="43:43" x14ac:dyDescent="0.25">
      <c r="AQ20311" s="6"/>
    </row>
    <row r="20312" spans="43:43" x14ac:dyDescent="0.25">
      <c r="AQ20312" s="6"/>
    </row>
    <row r="20313" spans="43:43" x14ac:dyDescent="0.25">
      <c r="AQ20313" s="6"/>
    </row>
    <row r="20314" spans="43:43" x14ac:dyDescent="0.25">
      <c r="AQ20314" s="6"/>
    </row>
    <row r="20315" spans="43:43" x14ac:dyDescent="0.25">
      <c r="AQ20315" s="6"/>
    </row>
    <row r="20316" spans="43:43" x14ac:dyDescent="0.25">
      <c r="AQ20316" s="6"/>
    </row>
    <row r="20317" spans="43:43" x14ac:dyDescent="0.25">
      <c r="AQ20317" s="6"/>
    </row>
    <row r="20318" spans="43:43" x14ac:dyDescent="0.25">
      <c r="AQ20318" s="6"/>
    </row>
    <row r="20319" spans="43:43" x14ac:dyDescent="0.25">
      <c r="AQ20319" s="6"/>
    </row>
    <row r="20320" spans="43:43" x14ac:dyDescent="0.25">
      <c r="AQ20320" s="6"/>
    </row>
    <row r="20321" spans="43:43" x14ac:dyDescent="0.25">
      <c r="AQ20321" s="6"/>
    </row>
    <row r="20322" spans="43:43" x14ac:dyDescent="0.25">
      <c r="AQ20322" s="6"/>
    </row>
    <row r="20323" spans="43:43" x14ac:dyDescent="0.25">
      <c r="AQ20323" s="6"/>
    </row>
    <row r="20324" spans="43:43" x14ac:dyDescent="0.25">
      <c r="AQ20324" s="6"/>
    </row>
    <row r="20325" spans="43:43" x14ac:dyDescent="0.25">
      <c r="AQ20325" s="6"/>
    </row>
    <row r="20326" spans="43:43" x14ac:dyDescent="0.25">
      <c r="AQ20326" s="6"/>
    </row>
    <row r="20327" spans="43:43" x14ac:dyDescent="0.25">
      <c r="AQ20327" s="6"/>
    </row>
    <row r="20328" spans="43:43" x14ac:dyDescent="0.25">
      <c r="AQ20328" s="6"/>
    </row>
    <row r="20329" spans="43:43" x14ac:dyDescent="0.25">
      <c r="AQ20329" s="6"/>
    </row>
    <row r="20330" spans="43:43" x14ac:dyDescent="0.25">
      <c r="AQ20330" s="6"/>
    </row>
    <row r="20331" spans="43:43" x14ac:dyDescent="0.25">
      <c r="AQ20331" s="6"/>
    </row>
    <row r="20332" spans="43:43" x14ac:dyDescent="0.25">
      <c r="AQ20332" s="6"/>
    </row>
    <row r="20333" spans="43:43" x14ac:dyDescent="0.25">
      <c r="AQ20333" s="6"/>
    </row>
    <row r="20334" spans="43:43" x14ac:dyDescent="0.25">
      <c r="AQ20334" s="6"/>
    </row>
    <row r="20335" spans="43:43" x14ac:dyDescent="0.25">
      <c r="AQ20335" s="6"/>
    </row>
    <row r="20336" spans="43:43" x14ac:dyDescent="0.25">
      <c r="AQ20336" s="6"/>
    </row>
    <row r="20337" spans="43:43" x14ac:dyDescent="0.25">
      <c r="AQ20337" s="6"/>
    </row>
    <row r="20338" spans="43:43" x14ac:dyDescent="0.25">
      <c r="AQ20338" s="6"/>
    </row>
    <row r="20339" spans="43:43" x14ac:dyDescent="0.25">
      <c r="AQ20339" s="6"/>
    </row>
    <row r="20340" spans="43:43" x14ac:dyDescent="0.25">
      <c r="AQ20340" s="6"/>
    </row>
    <row r="20341" spans="43:43" x14ac:dyDescent="0.25">
      <c r="AQ20341" s="6"/>
    </row>
    <row r="20342" spans="43:43" x14ac:dyDescent="0.25">
      <c r="AQ20342" s="6"/>
    </row>
    <row r="20343" spans="43:43" x14ac:dyDescent="0.25">
      <c r="AQ20343" s="6"/>
    </row>
    <row r="20344" spans="43:43" x14ac:dyDescent="0.25">
      <c r="AQ20344" s="6"/>
    </row>
    <row r="20345" spans="43:43" x14ac:dyDescent="0.25">
      <c r="AQ20345" s="6"/>
    </row>
    <row r="20346" spans="43:43" x14ac:dyDescent="0.25">
      <c r="AQ20346" s="6"/>
    </row>
    <row r="20347" spans="43:43" x14ac:dyDescent="0.25">
      <c r="AQ20347" s="6"/>
    </row>
    <row r="20348" spans="43:43" x14ac:dyDescent="0.25">
      <c r="AQ20348" s="6"/>
    </row>
    <row r="20349" spans="43:43" x14ac:dyDescent="0.25">
      <c r="AQ20349" s="6"/>
    </row>
    <row r="20350" spans="43:43" x14ac:dyDescent="0.25">
      <c r="AQ20350" s="6"/>
    </row>
    <row r="20351" spans="43:43" x14ac:dyDescent="0.25">
      <c r="AQ20351" s="6"/>
    </row>
    <row r="20352" spans="43:43" x14ac:dyDescent="0.25">
      <c r="AQ20352" s="6"/>
    </row>
    <row r="20353" spans="43:43" x14ac:dyDescent="0.25">
      <c r="AQ20353" s="6"/>
    </row>
    <row r="20354" spans="43:43" x14ac:dyDescent="0.25">
      <c r="AQ20354" s="6"/>
    </row>
    <row r="20355" spans="43:43" x14ac:dyDescent="0.25">
      <c r="AQ20355" s="6"/>
    </row>
    <row r="20356" spans="43:43" x14ac:dyDescent="0.25">
      <c r="AQ20356" s="6"/>
    </row>
    <row r="20357" spans="43:43" x14ac:dyDescent="0.25">
      <c r="AQ20357" s="6"/>
    </row>
    <row r="20358" spans="43:43" x14ac:dyDescent="0.25">
      <c r="AQ20358" s="6"/>
    </row>
    <row r="20359" spans="43:43" x14ac:dyDescent="0.25">
      <c r="AQ20359" s="6"/>
    </row>
    <row r="20360" spans="43:43" x14ac:dyDescent="0.25">
      <c r="AQ20360" s="6"/>
    </row>
    <row r="20361" spans="43:43" x14ac:dyDescent="0.25">
      <c r="AQ20361" s="6"/>
    </row>
    <row r="20362" spans="43:43" x14ac:dyDescent="0.25">
      <c r="AQ20362" s="6"/>
    </row>
    <row r="20363" spans="43:43" x14ac:dyDescent="0.25">
      <c r="AQ20363" s="6"/>
    </row>
    <row r="20364" spans="43:43" x14ac:dyDescent="0.25">
      <c r="AQ20364" s="6"/>
    </row>
    <row r="20365" spans="43:43" x14ac:dyDescent="0.25">
      <c r="AQ20365" s="6"/>
    </row>
    <row r="20366" spans="43:43" x14ac:dyDescent="0.25">
      <c r="AQ20366" s="6"/>
    </row>
    <row r="20367" spans="43:43" x14ac:dyDescent="0.25">
      <c r="AQ20367" s="6"/>
    </row>
    <row r="20368" spans="43:43" x14ac:dyDescent="0.25">
      <c r="AQ20368" s="6"/>
    </row>
    <row r="20369" spans="43:43" x14ac:dyDescent="0.25">
      <c r="AQ20369" s="6"/>
    </row>
    <row r="20370" spans="43:43" x14ac:dyDescent="0.25">
      <c r="AQ20370" s="6"/>
    </row>
    <row r="20371" spans="43:43" x14ac:dyDescent="0.25">
      <c r="AQ20371" s="6"/>
    </row>
    <row r="20372" spans="43:43" x14ac:dyDescent="0.25">
      <c r="AQ20372" s="6"/>
    </row>
    <row r="20373" spans="43:43" x14ac:dyDescent="0.25">
      <c r="AQ20373" s="6"/>
    </row>
    <row r="20374" spans="43:43" x14ac:dyDescent="0.25">
      <c r="AQ20374" s="6"/>
    </row>
    <row r="20375" spans="43:43" x14ac:dyDescent="0.25">
      <c r="AQ20375" s="6"/>
    </row>
    <row r="20376" spans="43:43" x14ac:dyDescent="0.25">
      <c r="AQ20376" s="6"/>
    </row>
    <row r="20377" spans="43:43" x14ac:dyDescent="0.25">
      <c r="AQ20377" s="6"/>
    </row>
    <row r="20378" spans="43:43" x14ac:dyDescent="0.25">
      <c r="AQ20378" s="6"/>
    </row>
    <row r="20379" spans="43:43" x14ac:dyDescent="0.25">
      <c r="AQ20379" s="6"/>
    </row>
    <row r="20380" spans="43:43" x14ac:dyDescent="0.25">
      <c r="AQ20380" s="6"/>
    </row>
    <row r="20381" spans="43:43" x14ac:dyDescent="0.25">
      <c r="AQ20381" s="6"/>
    </row>
    <row r="20382" spans="43:43" x14ac:dyDescent="0.25">
      <c r="AQ20382" s="6"/>
    </row>
    <row r="20383" spans="43:43" x14ac:dyDescent="0.25">
      <c r="AQ20383" s="6"/>
    </row>
    <row r="20384" spans="43:43" x14ac:dyDescent="0.25">
      <c r="AQ20384" s="6"/>
    </row>
    <row r="20385" spans="43:43" x14ac:dyDescent="0.25">
      <c r="AQ20385" s="6"/>
    </row>
    <row r="20386" spans="43:43" x14ac:dyDescent="0.25">
      <c r="AQ20386" s="6"/>
    </row>
    <row r="20387" spans="43:43" x14ac:dyDescent="0.25">
      <c r="AQ20387" s="6"/>
    </row>
    <row r="20388" spans="43:43" x14ac:dyDescent="0.25">
      <c r="AQ20388" s="6"/>
    </row>
    <row r="20389" spans="43:43" x14ac:dyDescent="0.25">
      <c r="AQ20389" s="6"/>
    </row>
    <row r="20390" spans="43:43" x14ac:dyDescent="0.25">
      <c r="AQ20390" s="6"/>
    </row>
    <row r="20391" spans="43:43" x14ac:dyDescent="0.25">
      <c r="AQ20391" s="6"/>
    </row>
    <row r="20392" spans="43:43" x14ac:dyDescent="0.25">
      <c r="AQ20392" s="6"/>
    </row>
    <row r="20393" spans="43:43" x14ac:dyDescent="0.25">
      <c r="AQ20393" s="6"/>
    </row>
    <row r="20394" spans="43:43" x14ac:dyDescent="0.25">
      <c r="AQ20394" s="6"/>
    </row>
    <row r="20395" spans="43:43" x14ac:dyDescent="0.25">
      <c r="AQ20395" s="6"/>
    </row>
    <row r="20396" spans="43:43" x14ac:dyDescent="0.25">
      <c r="AQ20396" s="6"/>
    </row>
    <row r="20397" spans="43:43" x14ac:dyDescent="0.25">
      <c r="AQ20397" s="6"/>
    </row>
    <row r="20398" spans="43:43" x14ac:dyDescent="0.25">
      <c r="AQ20398" s="6"/>
    </row>
    <row r="20399" spans="43:43" x14ac:dyDescent="0.25">
      <c r="AQ20399" s="6"/>
    </row>
    <row r="20400" spans="43:43" x14ac:dyDescent="0.25">
      <c r="AQ20400" s="6"/>
    </row>
    <row r="20401" spans="43:43" x14ac:dyDescent="0.25">
      <c r="AQ20401" s="6"/>
    </row>
    <row r="20402" spans="43:43" x14ac:dyDescent="0.25">
      <c r="AQ20402" s="6"/>
    </row>
    <row r="20403" spans="43:43" x14ac:dyDescent="0.25">
      <c r="AQ20403" s="6"/>
    </row>
    <row r="20404" spans="43:43" x14ac:dyDescent="0.25">
      <c r="AQ20404" s="6"/>
    </row>
    <row r="20405" spans="43:43" x14ac:dyDescent="0.25">
      <c r="AQ20405" s="6"/>
    </row>
    <row r="20406" spans="43:43" x14ac:dyDescent="0.25">
      <c r="AQ20406" s="6"/>
    </row>
    <row r="20407" spans="43:43" x14ac:dyDescent="0.25">
      <c r="AQ20407" s="6"/>
    </row>
    <row r="20408" spans="43:43" x14ac:dyDescent="0.25">
      <c r="AQ20408" s="6"/>
    </row>
    <row r="20409" spans="43:43" x14ac:dyDescent="0.25">
      <c r="AQ20409" s="6"/>
    </row>
    <row r="20410" spans="43:43" x14ac:dyDescent="0.25">
      <c r="AQ20410" s="6"/>
    </row>
    <row r="20411" spans="43:43" x14ac:dyDescent="0.25">
      <c r="AQ20411" s="6"/>
    </row>
    <row r="20412" spans="43:43" x14ac:dyDescent="0.25">
      <c r="AQ20412" s="6"/>
    </row>
    <row r="20413" spans="43:43" x14ac:dyDescent="0.25">
      <c r="AQ20413" s="6"/>
    </row>
    <row r="20414" spans="43:43" x14ac:dyDescent="0.25">
      <c r="AQ20414" s="6"/>
    </row>
    <row r="20415" spans="43:43" x14ac:dyDescent="0.25">
      <c r="AQ20415" s="6"/>
    </row>
    <row r="20416" spans="43:43" x14ac:dyDescent="0.25">
      <c r="AQ20416" s="6"/>
    </row>
    <row r="20417" spans="43:43" x14ac:dyDescent="0.25">
      <c r="AQ20417" s="6"/>
    </row>
    <row r="20418" spans="43:43" x14ac:dyDescent="0.25">
      <c r="AQ20418" s="6"/>
    </row>
    <row r="20419" spans="43:43" x14ac:dyDescent="0.25">
      <c r="AQ20419" s="6"/>
    </row>
    <row r="20420" spans="43:43" x14ac:dyDescent="0.25">
      <c r="AQ20420" s="6"/>
    </row>
    <row r="20421" spans="43:43" x14ac:dyDescent="0.25">
      <c r="AQ20421" s="6"/>
    </row>
    <row r="20422" spans="43:43" x14ac:dyDescent="0.25">
      <c r="AQ20422" s="6"/>
    </row>
    <row r="20423" spans="43:43" x14ac:dyDescent="0.25">
      <c r="AQ20423" s="6"/>
    </row>
    <row r="20424" spans="43:43" x14ac:dyDescent="0.25">
      <c r="AQ20424" s="6"/>
    </row>
    <row r="20425" spans="43:43" x14ac:dyDescent="0.25">
      <c r="AQ20425" s="6"/>
    </row>
    <row r="20426" spans="43:43" x14ac:dyDescent="0.25">
      <c r="AQ20426" s="6"/>
    </row>
    <row r="20427" spans="43:43" x14ac:dyDescent="0.25">
      <c r="AQ20427" s="6"/>
    </row>
    <row r="20428" spans="43:43" x14ac:dyDescent="0.25">
      <c r="AQ20428" s="6"/>
    </row>
    <row r="20429" spans="43:43" x14ac:dyDescent="0.25">
      <c r="AQ20429" s="6"/>
    </row>
    <row r="20430" spans="43:43" x14ac:dyDescent="0.25">
      <c r="AQ20430" s="6"/>
    </row>
    <row r="20431" spans="43:43" x14ac:dyDescent="0.25">
      <c r="AQ20431" s="6"/>
    </row>
    <row r="20432" spans="43:43" x14ac:dyDescent="0.25">
      <c r="AQ20432" s="6"/>
    </row>
    <row r="20433" spans="43:43" x14ac:dyDescent="0.25">
      <c r="AQ20433" s="6"/>
    </row>
    <row r="20434" spans="43:43" x14ac:dyDescent="0.25">
      <c r="AQ20434" s="6"/>
    </row>
    <row r="20435" spans="43:43" x14ac:dyDescent="0.25">
      <c r="AQ20435" s="6"/>
    </row>
    <row r="20436" spans="43:43" x14ac:dyDescent="0.25">
      <c r="AQ20436" s="6"/>
    </row>
    <row r="20437" spans="43:43" x14ac:dyDescent="0.25">
      <c r="AQ20437" s="6"/>
    </row>
    <row r="20438" spans="43:43" x14ac:dyDescent="0.25">
      <c r="AQ20438" s="6"/>
    </row>
    <row r="20439" spans="43:43" x14ac:dyDescent="0.25">
      <c r="AQ20439" s="6"/>
    </row>
    <row r="20440" spans="43:43" x14ac:dyDescent="0.25">
      <c r="AQ20440" s="6"/>
    </row>
    <row r="20441" spans="43:43" x14ac:dyDescent="0.25">
      <c r="AQ20441" s="6"/>
    </row>
    <row r="20442" spans="43:43" x14ac:dyDescent="0.25">
      <c r="AQ20442" s="6"/>
    </row>
    <row r="20443" spans="43:43" x14ac:dyDescent="0.25">
      <c r="AQ20443" s="6"/>
    </row>
    <row r="20444" spans="43:43" x14ac:dyDescent="0.25">
      <c r="AQ20444" s="6"/>
    </row>
    <row r="20445" spans="43:43" x14ac:dyDescent="0.25">
      <c r="AQ20445" s="6"/>
    </row>
    <row r="20446" spans="43:43" x14ac:dyDescent="0.25">
      <c r="AQ20446" s="6"/>
    </row>
    <row r="20447" spans="43:43" x14ac:dyDescent="0.25">
      <c r="AQ20447" s="6"/>
    </row>
    <row r="20448" spans="43:43" x14ac:dyDescent="0.25">
      <c r="AQ20448" s="6"/>
    </row>
    <row r="20449" spans="43:43" x14ac:dyDescent="0.25">
      <c r="AQ20449" s="6"/>
    </row>
    <row r="20450" spans="43:43" x14ac:dyDescent="0.25">
      <c r="AQ20450" s="6"/>
    </row>
    <row r="20451" spans="43:43" x14ac:dyDescent="0.25">
      <c r="AQ20451" s="6"/>
    </row>
    <row r="20452" spans="43:43" x14ac:dyDescent="0.25">
      <c r="AQ20452" s="6"/>
    </row>
    <row r="20453" spans="43:43" x14ac:dyDescent="0.25">
      <c r="AQ20453" s="6"/>
    </row>
    <row r="20454" spans="43:43" x14ac:dyDescent="0.25">
      <c r="AQ20454" s="6"/>
    </row>
    <row r="20455" spans="43:43" x14ac:dyDescent="0.25">
      <c r="AQ20455" s="6"/>
    </row>
    <row r="20456" spans="43:43" x14ac:dyDescent="0.25">
      <c r="AQ20456" s="6"/>
    </row>
    <row r="20457" spans="43:43" x14ac:dyDescent="0.25">
      <c r="AQ20457" s="6"/>
    </row>
    <row r="20458" spans="43:43" x14ac:dyDescent="0.25">
      <c r="AQ20458" s="6"/>
    </row>
    <row r="20459" spans="43:43" x14ac:dyDescent="0.25">
      <c r="AQ20459" s="6"/>
    </row>
    <row r="20460" spans="43:43" x14ac:dyDescent="0.25">
      <c r="AQ20460" s="6"/>
    </row>
    <row r="20461" spans="43:43" x14ac:dyDescent="0.25">
      <c r="AQ20461" s="6"/>
    </row>
    <row r="20462" spans="43:43" x14ac:dyDescent="0.25">
      <c r="AQ20462" s="6"/>
    </row>
    <row r="20463" spans="43:43" x14ac:dyDescent="0.25">
      <c r="AQ20463" s="6"/>
    </row>
    <row r="20464" spans="43:43" x14ac:dyDescent="0.25">
      <c r="AQ20464" s="6"/>
    </row>
    <row r="20465" spans="43:43" x14ac:dyDescent="0.25">
      <c r="AQ20465" s="6"/>
    </row>
    <row r="20466" spans="43:43" x14ac:dyDescent="0.25">
      <c r="AQ20466" s="6"/>
    </row>
    <row r="20467" spans="43:43" x14ac:dyDescent="0.25">
      <c r="AQ20467" s="6"/>
    </row>
    <row r="20468" spans="43:43" x14ac:dyDescent="0.25">
      <c r="AQ20468" s="6"/>
    </row>
    <row r="20469" spans="43:43" x14ac:dyDescent="0.25">
      <c r="AQ20469" s="6"/>
    </row>
    <row r="20470" spans="43:43" x14ac:dyDescent="0.25">
      <c r="AQ20470" s="6"/>
    </row>
    <row r="20471" spans="43:43" x14ac:dyDescent="0.25">
      <c r="AQ20471" s="6"/>
    </row>
    <row r="20472" spans="43:43" x14ac:dyDescent="0.25">
      <c r="AQ20472" s="6"/>
    </row>
    <row r="20473" spans="43:43" x14ac:dyDescent="0.25">
      <c r="AQ20473" s="6"/>
    </row>
    <row r="20474" spans="43:43" x14ac:dyDescent="0.25">
      <c r="AQ20474" s="6"/>
    </row>
    <row r="20475" spans="43:43" x14ac:dyDescent="0.25">
      <c r="AQ20475" s="6"/>
    </row>
    <row r="20476" spans="43:43" x14ac:dyDescent="0.25">
      <c r="AQ20476" s="6"/>
    </row>
    <row r="20477" spans="43:43" x14ac:dyDescent="0.25">
      <c r="AQ20477" s="6"/>
    </row>
    <row r="20478" spans="43:43" x14ac:dyDescent="0.25">
      <c r="AQ20478" s="6"/>
    </row>
    <row r="20479" spans="43:43" x14ac:dyDescent="0.25">
      <c r="AQ20479" s="6"/>
    </row>
    <row r="20480" spans="43:43" x14ac:dyDescent="0.25">
      <c r="AQ20480" s="6"/>
    </row>
    <row r="20481" spans="43:43" x14ac:dyDescent="0.25">
      <c r="AQ20481" s="6"/>
    </row>
    <row r="20482" spans="43:43" x14ac:dyDescent="0.25">
      <c r="AQ20482" s="6"/>
    </row>
    <row r="20483" spans="43:43" x14ac:dyDescent="0.25">
      <c r="AQ20483" s="6"/>
    </row>
    <row r="20484" spans="43:43" x14ac:dyDescent="0.25">
      <c r="AQ20484" s="6"/>
    </row>
    <row r="20485" spans="43:43" x14ac:dyDescent="0.25">
      <c r="AQ20485" s="6"/>
    </row>
    <row r="20486" spans="43:43" x14ac:dyDescent="0.25">
      <c r="AQ20486" s="6"/>
    </row>
    <row r="20487" spans="43:43" x14ac:dyDescent="0.25">
      <c r="AQ20487" s="6"/>
    </row>
    <row r="20488" spans="43:43" x14ac:dyDescent="0.25">
      <c r="AQ20488" s="6"/>
    </row>
    <row r="20489" spans="43:43" x14ac:dyDescent="0.25">
      <c r="AQ20489" s="6"/>
    </row>
    <row r="20490" spans="43:43" x14ac:dyDescent="0.25">
      <c r="AQ20490" s="6"/>
    </row>
    <row r="20491" spans="43:43" x14ac:dyDescent="0.25">
      <c r="AQ20491" s="6"/>
    </row>
    <row r="20492" spans="43:43" x14ac:dyDescent="0.25">
      <c r="AQ20492" s="6"/>
    </row>
    <row r="20493" spans="43:43" x14ac:dyDescent="0.25">
      <c r="AQ20493" s="6"/>
    </row>
    <row r="20494" spans="43:43" x14ac:dyDescent="0.25">
      <c r="AQ20494" s="6"/>
    </row>
    <row r="20495" spans="43:43" x14ac:dyDescent="0.25">
      <c r="AQ20495" s="6"/>
    </row>
    <row r="20496" spans="43:43" x14ac:dyDescent="0.25">
      <c r="AQ20496" s="6"/>
    </row>
    <row r="20497" spans="43:43" x14ac:dyDescent="0.25">
      <c r="AQ20497" s="6"/>
    </row>
    <row r="20498" spans="43:43" x14ac:dyDescent="0.25">
      <c r="AQ20498" s="6"/>
    </row>
    <row r="20499" spans="43:43" x14ac:dyDescent="0.25">
      <c r="AQ20499" s="6"/>
    </row>
    <row r="20500" spans="43:43" x14ac:dyDescent="0.25">
      <c r="AQ20500" s="6"/>
    </row>
    <row r="20501" spans="43:43" x14ac:dyDescent="0.25">
      <c r="AQ20501" s="6"/>
    </row>
    <row r="20502" spans="43:43" x14ac:dyDescent="0.25">
      <c r="AQ20502" s="6"/>
    </row>
    <row r="20503" spans="43:43" x14ac:dyDescent="0.25">
      <c r="AQ20503" s="6"/>
    </row>
    <row r="20504" spans="43:43" x14ac:dyDescent="0.25">
      <c r="AQ20504" s="6"/>
    </row>
    <row r="20505" spans="43:43" x14ac:dyDescent="0.25">
      <c r="AQ20505" s="6"/>
    </row>
    <row r="20506" spans="43:43" x14ac:dyDescent="0.25">
      <c r="AQ20506" s="6"/>
    </row>
    <row r="20507" spans="43:43" x14ac:dyDescent="0.25">
      <c r="AQ20507" s="6"/>
    </row>
    <row r="20508" spans="43:43" x14ac:dyDescent="0.25">
      <c r="AQ20508" s="6"/>
    </row>
    <row r="20509" spans="43:43" x14ac:dyDescent="0.25">
      <c r="AQ20509" s="6"/>
    </row>
    <row r="20510" spans="43:43" x14ac:dyDescent="0.25">
      <c r="AQ20510" s="6"/>
    </row>
    <row r="20511" spans="43:43" x14ac:dyDescent="0.25">
      <c r="AQ20511" s="6"/>
    </row>
    <row r="20512" spans="43:43" x14ac:dyDescent="0.25">
      <c r="AQ20512" s="6"/>
    </row>
    <row r="20513" spans="43:43" x14ac:dyDescent="0.25">
      <c r="AQ20513" s="6"/>
    </row>
    <row r="20514" spans="43:43" x14ac:dyDescent="0.25">
      <c r="AQ20514" s="6"/>
    </row>
    <row r="20515" spans="43:43" x14ac:dyDescent="0.25">
      <c r="AQ20515" s="6"/>
    </row>
    <row r="20516" spans="43:43" x14ac:dyDescent="0.25">
      <c r="AQ20516" s="6"/>
    </row>
    <row r="20517" spans="43:43" x14ac:dyDescent="0.25">
      <c r="AQ20517" s="6"/>
    </row>
    <row r="20518" spans="43:43" x14ac:dyDescent="0.25">
      <c r="AQ20518" s="6"/>
    </row>
    <row r="20519" spans="43:43" x14ac:dyDescent="0.25">
      <c r="AQ20519" s="6"/>
    </row>
    <row r="20520" spans="43:43" x14ac:dyDescent="0.25">
      <c r="AQ20520" s="6"/>
    </row>
    <row r="20521" spans="43:43" x14ac:dyDescent="0.25">
      <c r="AQ20521" s="6"/>
    </row>
    <row r="20522" spans="43:43" x14ac:dyDescent="0.25">
      <c r="AQ20522" s="6"/>
    </row>
    <row r="20523" spans="43:43" x14ac:dyDescent="0.25">
      <c r="AQ20523" s="6"/>
    </row>
    <row r="20524" spans="43:43" x14ac:dyDescent="0.25">
      <c r="AQ20524" s="6"/>
    </row>
    <row r="20525" spans="43:43" x14ac:dyDescent="0.25">
      <c r="AQ20525" s="6"/>
    </row>
    <row r="20526" spans="43:43" x14ac:dyDescent="0.25">
      <c r="AQ20526" s="6"/>
    </row>
    <row r="20527" spans="43:43" x14ac:dyDescent="0.25">
      <c r="AQ20527" s="6"/>
    </row>
    <row r="20528" spans="43:43" x14ac:dyDescent="0.25">
      <c r="AQ20528" s="6"/>
    </row>
    <row r="20529" spans="43:43" x14ac:dyDescent="0.25">
      <c r="AQ20529" s="6"/>
    </row>
    <row r="20530" spans="43:43" x14ac:dyDescent="0.25">
      <c r="AQ20530" s="6"/>
    </row>
    <row r="20531" spans="43:43" x14ac:dyDescent="0.25">
      <c r="AQ20531" s="6"/>
    </row>
    <row r="20532" spans="43:43" x14ac:dyDescent="0.25">
      <c r="AQ20532" s="6"/>
    </row>
    <row r="20533" spans="43:43" x14ac:dyDescent="0.25">
      <c r="AQ20533" s="6"/>
    </row>
    <row r="20534" spans="43:43" x14ac:dyDescent="0.25">
      <c r="AQ20534" s="6"/>
    </row>
    <row r="20535" spans="43:43" x14ac:dyDescent="0.25">
      <c r="AQ20535" s="6"/>
    </row>
    <row r="20536" spans="43:43" x14ac:dyDescent="0.25">
      <c r="AQ20536" s="6"/>
    </row>
    <row r="20537" spans="43:43" x14ac:dyDescent="0.25">
      <c r="AQ20537" s="6"/>
    </row>
    <row r="20538" spans="43:43" x14ac:dyDescent="0.25">
      <c r="AQ20538" s="6"/>
    </row>
    <row r="20539" spans="43:43" x14ac:dyDescent="0.25">
      <c r="AQ20539" s="6"/>
    </row>
    <row r="20540" spans="43:43" x14ac:dyDescent="0.25">
      <c r="AQ20540" s="6"/>
    </row>
    <row r="20541" spans="43:43" x14ac:dyDescent="0.25">
      <c r="AQ20541" s="6"/>
    </row>
    <row r="20542" spans="43:43" x14ac:dyDescent="0.25">
      <c r="AQ20542" s="6"/>
    </row>
    <row r="20543" spans="43:43" x14ac:dyDescent="0.25">
      <c r="AQ20543" s="6"/>
    </row>
    <row r="20544" spans="43:43" x14ac:dyDescent="0.25">
      <c r="AQ20544" s="6"/>
    </row>
    <row r="20545" spans="43:43" x14ac:dyDescent="0.25">
      <c r="AQ20545" s="6"/>
    </row>
    <row r="20546" spans="43:43" x14ac:dyDescent="0.25">
      <c r="AQ20546" s="6"/>
    </row>
    <row r="20547" spans="43:43" x14ac:dyDescent="0.25">
      <c r="AQ20547" s="6"/>
    </row>
    <row r="20548" spans="43:43" x14ac:dyDescent="0.25">
      <c r="AQ20548" s="6"/>
    </row>
    <row r="20549" spans="43:43" x14ac:dyDescent="0.25">
      <c r="AQ20549" s="6"/>
    </row>
    <row r="20550" spans="43:43" x14ac:dyDescent="0.25">
      <c r="AQ20550" s="6"/>
    </row>
    <row r="20551" spans="43:43" x14ac:dyDescent="0.25">
      <c r="AQ20551" s="6"/>
    </row>
    <row r="20552" spans="43:43" x14ac:dyDescent="0.25">
      <c r="AQ20552" s="6"/>
    </row>
    <row r="20553" spans="43:43" x14ac:dyDescent="0.25">
      <c r="AQ20553" s="6"/>
    </row>
    <row r="20554" spans="43:43" x14ac:dyDescent="0.25">
      <c r="AQ20554" s="6"/>
    </row>
    <row r="20555" spans="43:43" x14ac:dyDescent="0.25">
      <c r="AQ20555" s="6"/>
    </row>
    <row r="20556" spans="43:43" x14ac:dyDescent="0.25">
      <c r="AQ20556" s="6"/>
    </row>
    <row r="20557" spans="43:43" x14ac:dyDescent="0.25">
      <c r="AQ20557" s="6"/>
    </row>
    <row r="20558" spans="43:43" x14ac:dyDescent="0.25">
      <c r="AQ20558" s="6"/>
    </row>
    <row r="20559" spans="43:43" x14ac:dyDescent="0.25">
      <c r="AQ20559" s="6"/>
    </row>
    <row r="20560" spans="43:43" x14ac:dyDescent="0.25">
      <c r="AQ20560" s="6"/>
    </row>
    <row r="20561" spans="43:43" x14ac:dyDescent="0.25">
      <c r="AQ20561" s="6"/>
    </row>
    <row r="20562" spans="43:43" x14ac:dyDescent="0.25">
      <c r="AQ20562" s="6"/>
    </row>
    <row r="20563" spans="43:43" x14ac:dyDescent="0.25">
      <c r="AQ20563" s="6"/>
    </row>
    <row r="20564" spans="43:43" x14ac:dyDescent="0.25">
      <c r="AQ20564" s="6"/>
    </row>
    <row r="20565" spans="43:43" x14ac:dyDescent="0.25">
      <c r="AQ20565" s="6"/>
    </row>
    <row r="20566" spans="43:43" x14ac:dyDescent="0.25">
      <c r="AQ20566" s="6"/>
    </row>
    <row r="20567" spans="43:43" x14ac:dyDescent="0.25">
      <c r="AQ20567" s="6"/>
    </row>
    <row r="20568" spans="43:43" x14ac:dyDescent="0.25">
      <c r="AQ20568" s="6"/>
    </row>
    <row r="20569" spans="43:43" x14ac:dyDescent="0.25">
      <c r="AQ20569" s="6"/>
    </row>
    <row r="20570" spans="43:43" x14ac:dyDescent="0.25">
      <c r="AQ20570" s="6"/>
    </row>
    <row r="20571" spans="43:43" x14ac:dyDescent="0.25">
      <c r="AQ20571" s="6"/>
    </row>
    <row r="20572" spans="43:43" x14ac:dyDescent="0.25">
      <c r="AQ20572" s="6"/>
    </row>
    <row r="20573" spans="43:43" x14ac:dyDescent="0.25">
      <c r="AQ20573" s="6"/>
    </row>
    <row r="20574" spans="43:43" x14ac:dyDescent="0.25">
      <c r="AQ20574" s="6"/>
    </row>
    <row r="20575" spans="43:43" x14ac:dyDescent="0.25">
      <c r="AQ20575" s="6"/>
    </row>
    <row r="20576" spans="43:43" x14ac:dyDescent="0.25">
      <c r="AQ20576" s="6"/>
    </row>
    <row r="20577" spans="43:43" x14ac:dyDescent="0.25">
      <c r="AQ20577" s="6"/>
    </row>
    <row r="20578" spans="43:43" x14ac:dyDescent="0.25">
      <c r="AQ20578" s="6"/>
    </row>
    <row r="20579" spans="43:43" x14ac:dyDescent="0.25">
      <c r="AQ20579" s="6"/>
    </row>
    <row r="20580" spans="43:43" x14ac:dyDescent="0.25">
      <c r="AQ20580" s="6"/>
    </row>
    <row r="20581" spans="43:43" x14ac:dyDescent="0.25">
      <c r="AQ20581" s="6"/>
    </row>
    <row r="20582" spans="43:43" x14ac:dyDescent="0.25">
      <c r="AQ20582" s="6"/>
    </row>
    <row r="20583" spans="43:43" x14ac:dyDescent="0.25">
      <c r="AQ20583" s="6"/>
    </row>
    <row r="20584" spans="43:43" x14ac:dyDescent="0.25">
      <c r="AQ20584" s="6"/>
    </row>
    <row r="20585" spans="43:43" x14ac:dyDescent="0.25">
      <c r="AQ20585" s="6"/>
    </row>
    <row r="20586" spans="43:43" x14ac:dyDescent="0.25">
      <c r="AQ20586" s="6"/>
    </row>
    <row r="20587" spans="43:43" x14ac:dyDescent="0.25">
      <c r="AQ20587" s="6"/>
    </row>
    <row r="20588" spans="43:43" x14ac:dyDescent="0.25">
      <c r="AQ20588" s="6"/>
    </row>
    <row r="20589" spans="43:43" x14ac:dyDescent="0.25">
      <c r="AQ20589" s="6"/>
    </row>
    <row r="20590" spans="43:43" x14ac:dyDescent="0.25">
      <c r="AQ20590" s="6"/>
    </row>
    <row r="20591" spans="43:43" x14ac:dyDescent="0.25">
      <c r="AQ20591" s="6"/>
    </row>
    <row r="20592" spans="43:43" x14ac:dyDescent="0.25">
      <c r="AQ20592" s="6"/>
    </row>
    <row r="20593" spans="43:43" x14ac:dyDescent="0.25">
      <c r="AQ20593" s="6"/>
    </row>
    <row r="20594" spans="43:43" x14ac:dyDescent="0.25">
      <c r="AQ20594" s="6"/>
    </row>
    <row r="20595" spans="43:43" x14ac:dyDescent="0.25">
      <c r="AQ20595" s="6"/>
    </row>
    <row r="20596" spans="43:43" x14ac:dyDescent="0.25">
      <c r="AQ20596" s="6"/>
    </row>
    <row r="20597" spans="43:43" x14ac:dyDescent="0.25">
      <c r="AQ20597" s="6"/>
    </row>
    <row r="20598" spans="43:43" x14ac:dyDescent="0.25">
      <c r="AQ20598" s="6"/>
    </row>
    <row r="20599" spans="43:43" x14ac:dyDescent="0.25">
      <c r="AQ20599" s="6"/>
    </row>
    <row r="20600" spans="43:43" x14ac:dyDescent="0.25">
      <c r="AQ20600" s="6"/>
    </row>
    <row r="20601" spans="43:43" x14ac:dyDescent="0.25">
      <c r="AQ20601" s="6"/>
    </row>
    <row r="20602" spans="43:43" x14ac:dyDescent="0.25">
      <c r="AQ20602" s="6"/>
    </row>
    <row r="20603" spans="43:43" x14ac:dyDescent="0.25">
      <c r="AQ20603" s="6"/>
    </row>
    <row r="20604" spans="43:43" x14ac:dyDescent="0.25">
      <c r="AQ20604" s="6"/>
    </row>
    <row r="20605" spans="43:43" x14ac:dyDescent="0.25">
      <c r="AQ20605" s="6"/>
    </row>
    <row r="20606" spans="43:43" x14ac:dyDescent="0.25">
      <c r="AQ20606" s="6"/>
    </row>
    <row r="20607" spans="43:43" x14ac:dyDescent="0.25">
      <c r="AQ20607" s="6"/>
    </row>
    <row r="20608" spans="43:43" x14ac:dyDescent="0.25">
      <c r="AQ20608" s="6"/>
    </row>
    <row r="20609" spans="43:43" x14ac:dyDescent="0.25">
      <c r="AQ20609" s="6"/>
    </row>
    <row r="20610" spans="43:43" x14ac:dyDescent="0.25">
      <c r="AQ20610" s="6"/>
    </row>
    <row r="20611" spans="43:43" x14ac:dyDescent="0.25">
      <c r="AQ20611" s="6"/>
    </row>
    <row r="20612" spans="43:43" x14ac:dyDescent="0.25">
      <c r="AQ20612" s="6"/>
    </row>
    <row r="20613" spans="43:43" x14ac:dyDescent="0.25">
      <c r="AQ20613" s="6"/>
    </row>
    <row r="20614" spans="43:43" x14ac:dyDescent="0.25">
      <c r="AQ20614" s="6"/>
    </row>
    <row r="20615" spans="43:43" x14ac:dyDescent="0.25">
      <c r="AQ20615" s="6"/>
    </row>
    <row r="20616" spans="43:43" x14ac:dyDescent="0.25">
      <c r="AQ20616" s="6"/>
    </row>
    <row r="20617" spans="43:43" x14ac:dyDescent="0.25">
      <c r="AQ20617" s="6"/>
    </row>
    <row r="20618" spans="43:43" x14ac:dyDescent="0.25">
      <c r="AQ20618" s="6"/>
    </row>
    <row r="20619" spans="43:43" x14ac:dyDescent="0.25">
      <c r="AQ20619" s="6"/>
    </row>
    <row r="20620" spans="43:43" x14ac:dyDescent="0.25">
      <c r="AQ20620" s="6"/>
    </row>
    <row r="20621" spans="43:43" x14ac:dyDescent="0.25">
      <c r="AQ20621" s="6"/>
    </row>
    <row r="20622" spans="43:43" x14ac:dyDescent="0.25">
      <c r="AQ20622" s="6"/>
    </row>
    <row r="20623" spans="43:43" x14ac:dyDescent="0.25">
      <c r="AQ20623" s="6"/>
    </row>
    <row r="20624" spans="43:43" x14ac:dyDescent="0.25">
      <c r="AQ20624" s="6"/>
    </row>
    <row r="20625" spans="43:43" x14ac:dyDescent="0.25">
      <c r="AQ20625" s="6"/>
    </row>
    <row r="20626" spans="43:43" x14ac:dyDescent="0.25">
      <c r="AQ20626" s="6"/>
    </row>
    <row r="20627" spans="43:43" x14ac:dyDescent="0.25">
      <c r="AQ20627" s="6"/>
    </row>
    <row r="20628" spans="43:43" x14ac:dyDescent="0.25">
      <c r="AQ20628" s="6"/>
    </row>
    <row r="20629" spans="43:43" x14ac:dyDescent="0.25">
      <c r="AQ20629" s="6"/>
    </row>
    <row r="20630" spans="43:43" x14ac:dyDescent="0.25">
      <c r="AQ20630" s="6"/>
    </row>
    <row r="20631" spans="43:43" x14ac:dyDescent="0.25">
      <c r="AQ20631" s="6"/>
    </row>
    <row r="20632" spans="43:43" x14ac:dyDescent="0.25">
      <c r="AQ20632" s="6"/>
    </row>
    <row r="20633" spans="43:43" x14ac:dyDescent="0.25">
      <c r="AQ20633" s="6"/>
    </row>
    <row r="20634" spans="43:43" x14ac:dyDescent="0.25">
      <c r="AQ20634" s="6"/>
    </row>
    <row r="20635" spans="43:43" x14ac:dyDescent="0.25">
      <c r="AQ20635" s="6"/>
    </row>
    <row r="20636" spans="43:43" x14ac:dyDescent="0.25">
      <c r="AQ20636" s="6"/>
    </row>
    <row r="20637" spans="43:43" x14ac:dyDescent="0.25">
      <c r="AQ20637" s="6"/>
    </row>
    <row r="20638" spans="43:43" x14ac:dyDescent="0.25">
      <c r="AQ20638" s="6"/>
    </row>
    <row r="20639" spans="43:43" x14ac:dyDescent="0.25">
      <c r="AQ20639" s="6"/>
    </row>
    <row r="20640" spans="43:43" x14ac:dyDescent="0.25">
      <c r="AQ20640" s="6"/>
    </row>
    <row r="20641" spans="43:43" x14ac:dyDescent="0.25">
      <c r="AQ20641" s="6"/>
    </row>
    <row r="20642" spans="43:43" x14ac:dyDescent="0.25">
      <c r="AQ20642" s="6"/>
    </row>
    <row r="20643" spans="43:43" x14ac:dyDescent="0.25">
      <c r="AQ20643" s="6"/>
    </row>
    <row r="20644" spans="43:43" x14ac:dyDescent="0.25">
      <c r="AQ20644" s="6"/>
    </row>
    <row r="20645" spans="43:43" x14ac:dyDescent="0.25">
      <c r="AQ20645" s="6"/>
    </row>
    <row r="20646" spans="43:43" x14ac:dyDescent="0.25">
      <c r="AQ20646" s="6"/>
    </row>
    <row r="20647" spans="43:43" x14ac:dyDescent="0.25">
      <c r="AQ20647" s="6"/>
    </row>
    <row r="20648" spans="43:43" x14ac:dyDescent="0.25">
      <c r="AQ20648" s="6"/>
    </row>
    <row r="20649" spans="43:43" x14ac:dyDescent="0.25">
      <c r="AQ20649" s="6"/>
    </row>
    <row r="20650" spans="43:43" x14ac:dyDescent="0.25">
      <c r="AQ20650" s="6"/>
    </row>
    <row r="20651" spans="43:43" x14ac:dyDescent="0.25">
      <c r="AQ20651" s="6"/>
    </row>
    <row r="20652" spans="43:43" x14ac:dyDescent="0.25">
      <c r="AQ20652" s="6"/>
    </row>
    <row r="20653" spans="43:43" x14ac:dyDescent="0.25">
      <c r="AQ20653" s="6"/>
    </row>
    <row r="20654" spans="43:43" x14ac:dyDescent="0.25">
      <c r="AQ20654" s="6"/>
    </row>
    <row r="20655" spans="43:43" x14ac:dyDescent="0.25">
      <c r="AQ20655" s="6"/>
    </row>
    <row r="20656" spans="43:43" x14ac:dyDescent="0.25">
      <c r="AQ20656" s="6"/>
    </row>
    <row r="20657" spans="43:43" x14ac:dyDescent="0.25">
      <c r="AQ20657" s="6"/>
    </row>
    <row r="20658" spans="43:43" x14ac:dyDescent="0.25">
      <c r="AQ20658" s="6"/>
    </row>
    <row r="20659" spans="43:43" x14ac:dyDescent="0.25">
      <c r="AQ20659" s="6"/>
    </row>
    <row r="20660" spans="43:43" x14ac:dyDescent="0.25">
      <c r="AQ20660" s="6"/>
    </row>
    <row r="20661" spans="43:43" x14ac:dyDescent="0.25">
      <c r="AQ20661" s="6"/>
    </row>
    <row r="20662" spans="43:43" x14ac:dyDescent="0.25">
      <c r="AQ20662" s="6"/>
    </row>
    <row r="20663" spans="43:43" x14ac:dyDescent="0.25">
      <c r="AQ20663" s="6"/>
    </row>
    <row r="20664" spans="43:43" x14ac:dyDescent="0.25">
      <c r="AQ20664" s="6"/>
    </row>
    <row r="20665" spans="43:43" x14ac:dyDescent="0.25">
      <c r="AQ20665" s="6"/>
    </row>
    <row r="20666" spans="43:43" x14ac:dyDescent="0.25">
      <c r="AQ20666" s="6"/>
    </row>
    <row r="20667" spans="43:43" x14ac:dyDescent="0.25">
      <c r="AQ20667" s="6"/>
    </row>
    <row r="20668" spans="43:43" x14ac:dyDescent="0.25">
      <c r="AQ20668" s="6"/>
    </row>
    <row r="20669" spans="43:43" x14ac:dyDescent="0.25">
      <c r="AQ20669" s="6"/>
    </row>
    <row r="20670" spans="43:43" x14ac:dyDescent="0.25">
      <c r="AQ20670" s="6"/>
    </row>
    <row r="20671" spans="43:43" x14ac:dyDescent="0.25">
      <c r="AQ20671" s="6"/>
    </row>
    <row r="20672" spans="43:43" x14ac:dyDescent="0.25">
      <c r="AQ20672" s="6"/>
    </row>
    <row r="20673" spans="43:43" x14ac:dyDescent="0.25">
      <c r="AQ20673" s="6"/>
    </row>
    <row r="20674" spans="43:43" x14ac:dyDescent="0.25">
      <c r="AQ20674" s="6"/>
    </row>
    <row r="20675" spans="43:43" x14ac:dyDescent="0.25">
      <c r="AQ20675" s="6"/>
    </row>
    <row r="20676" spans="43:43" x14ac:dyDescent="0.25">
      <c r="AQ20676" s="6"/>
    </row>
    <row r="20677" spans="43:43" x14ac:dyDescent="0.25">
      <c r="AQ20677" s="6"/>
    </row>
    <row r="20678" spans="43:43" x14ac:dyDescent="0.25">
      <c r="AQ20678" s="6"/>
    </row>
    <row r="20679" spans="43:43" x14ac:dyDescent="0.25">
      <c r="AQ20679" s="6"/>
    </row>
    <row r="20680" spans="43:43" x14ac:dyDescent="0.25">
      <c r="AQ20680" s="6"/>
    </row>
    <row r="20681" spans="43:43" x14ac:dyDescent="0.25">
      <c r="AQ20681" s="6"/>
    </row>
    <row r="20682" spans="43:43" x14ac:dyDescent="0.25">
      <c r="AQ20682" s="6"/>
    </row>
    <row r="20683" spans="43:43" x14ac:dyDescent="0.25">
      <c r="AQ20683" s="6"/>
    </row>
    <row r="20684" spans="43:43" x14ac:dyDescent="0.25">
      <c r="AQ20684" s="6"/>
    </row>
    <row r="20685" spans="43:43" x14ac:dyDescent="0.25">
      <c r="AQ20685" s="6"/>
    </row>
    <row r="20686" spans="43:43" x14ac:dyDescent="0.25">
      <c r="AQ20686" s="6"/>
    </row>
    <row r="20687" spans="43:43" x14ac:dyDescent="0.25">
      <c r="AQ20687" s="6"/>
    </row>
    <row r="20688" spans="43:43" x14ac:dyDescent="0.25">
      <c r="AQ20688" s="6"/>
    </row>
    <row r="20689" spans="43:43" x14ac:dyDescent="0.25">
      <c r="AQ20689" s="6"/>
    </row>
    <row r="20690" spans="43:43" x14ac:dyDescent="0.25">
      <c r="AQ20690" s="6"/>
    </row>
    <row r="20691" spans="43:43" x14ac:dyDescent="0.25">
      <c r="AQ20691" s="6"/>
    </row>
    <row r="20692" spans="43:43" x14ac:dyDescent="0.25">
      <c r="AQ20692" s="6"/>
    </row>
    <row r="20693" spans="43:43" x14ac:dyDescent="0.25">
      <c r="AQ20693" s="6"/>
    </row>
    <row r="20694" spans="43:43" x14ac:dyDescent="0.25">
      <c r="AQ20694" s="6"/>
    </row>
    <row r="20695" spans="43:43" x14ac:dyDescent="0.25">
      <c r="AQ20695" s="6"/>
    </row>
    <row r="20696" spans="43:43" x14ac:dyDescent="0.25">
      <c r="AQ20696" s="6"/>
    </row>
    <row r="20697" spans="43:43" x14ac:dyDescent="0.25">
      <c r="AQ20697" s="6"/>
    </row>
    <row r="20698" spans="43:43" x14ac:dyDescent="0.25">
      <c r="AQ20698" s="6"/>
    </row>
    <row r="20699" spans="43:43" x14ac:dyDescent="0.25">
      <c r="AQ20699" s="6"/>
    </row>
    <row r="20700" spans="43:43" x14ac:dyDescent="0.25">
      <c r="AQ20700" s="6"/>
    </row>
    <row r="20701" spans="43:43" x14ac:dyDescent="0.25">
      <c r="AQ20701" s="6"/>
    </row>
    <row r="20702" spans="43:43" x14ac:dyDescent="0.25">
      <c r="AQ20702" s="6"/>
    </row>
    <row r="20703" spans="43:43" x14ac:dyDescent="0.25">
      <c r="AQ20703" s="6"/>
    </row>
    <row r="20704" spans="43:43" x14ac:dyDescent="0.25">
      <c r="AQ20704" s="6"/>
    </row>
    <row r="20705" spans="43:43" x14ac:dyDescent="0.25">
      <c r="AQ20705" s="6"/>
    </row>
    <row r="20706" spans="43:43" x14ac:dyDescent="0.25">
      <c r="AQ20706" s="6"/>
    </row>
    <row r="20707" spans="43:43" x14ac:dyDescent="0.25">
      <c r="AQ20707" s="6"/>
    </row>
    <row r="20708" spans="43:43" x14ac:dyDescent="0.25">
      <c r="AQ20708" s="6"/>
    </row>
    <row r="20709" spans="43:43" x14ac:dyDescent="0.25">
      <c r="AQ20709" s="6"/>
    </row>
    <row r="20710" spans="43:43" x14ac:dyDescent="0.25">
      <c r="AQ20710" s="6"/>
    </row>
    <row r="20711" spans="43:43" x14ac:dyDescent="0.25">
      <c r="AQ20711" s="6"/>
    </row>
    <row r="20712" spans="43:43" x14ac:dyDescent="0.25">
      <c r="AQ20712" s="6"/>
    </row>
    <row r="20713" spans="43:43" x14ac:dyDescent="0.25">
      <c r="AQ20713" s="6"/>
    </row>
    <row r="20714" spans="43:43" x14ac:dyDescent="0.25">
      <c r="AQ20714" s="6"/>
    </row>
    <row r="20715" spans="43:43" x14ac:dyDescent="0.25">
      <c r="AQ20715" s="6"/>
    </row>
    <row r="20716" spans="43:43" x14ac:dyDescent="0.25">
      <c r="AQ20716" s="6"/>
    </row>
    <row r="20717" spans="43:43" x14ac:dyDescent="0.25">
      <c r="AQ20717" s="6"/>
    </row>
    <row r="20718" spans="43:43" x14ac:dyDescent="0.25">
      <c r="AQ20718" s="6"/>
    </row>
    <row r="20719" spans="43:43" x14ac:dyDescent="0.25">
      <c r="AQ20719" s="6"/>
    </row>
    <row r="20720" spans="43:43" x14ac:dyDescent="0.25">
      <c r="AQ20720" s="6"/>
    </row>
    <row r="20721" spans="43:43" x14ac:dyDescent="0.25">
      <c r="AQ20721" s="6"/>
    </row>
    <row r="20722" spans="43:43" x14ac:dyDescent="0.25">
      <c r="AQ20722" s="6"/>
    </row>
    <row r="20723" spans="43:43" x14ac:dyDescent="0.25">
      <c r="AQ20723" s="6"/>
    </row>
    <row r="20724" spans="43:43" x14ac:dyDescent="0.25">
      <c r="AQ20724" s="6"/>
    </row>
    <row r="20725" spans="43:43" x14ac:dyDescent="0.25">
      <c r="AQ20725" s="6"/>
    </row>
    <row r="20726" spans="43:43" x14ac:dyDescent="0.25">
      <c r="AQ20726" s="6"/>
    </row>
    <row r="20727" spans="43:43" x14ac:dyDescent="0.25">
      <c r="AQ20727" s="6"/>
    </row>
    <row r="20728" spans="43:43" x14ac:dyDescent="0.25">
      <c r="AQ20728" s="6"/>
    </row>
    <row r="20729" spans="43:43" x14ac:dyDescent="0.25">
      <c r="AQ20729" s="6"/>
    </row>
    <row r="20730" spans="43:43" x14ac:dyDescent="0.25">
      <c r="AQ20730" s="6"/>
    </row>
    <row r="20731" spans="43:43" x14ac:dyDescent="0.25">
      <c r="AQ20731" s="6"/>
    </row>
    <row r="20732" spans="43:43" x14ac:dyDescent="0.25">
      <c r="AQ20732" s="6"/>
    </row>
    <row r="20733" spans="43:43" x14ac:dyDescent="0.25">
      <c r="AQ20733" s="6"/>
    </row>
    <row r="20734" spans="43:43" x14ac:dyDescent="0.25">
      <c r="AQ20734" s="6"/>
    </row>
    <row r="20735" spans="43:43" x14ac:dyDescent="0.25">
      <c r="AQ20735" s="6"/>
    </row>
    <row r="20736" spans="43:43" x14ac:dyDescent="0.25">
      <c r="AQ20736" s="6"/>
    </row>
    <row r="20737" spans="43:43" x14ac:dyDescent="0.25">
      <c r="AQ20737" s="6"/>
    </row>
    <row r="20738" spans="43:43" x14ac:dyDescent="0.25">
      <c r="AQ20738" s="6"/>
    </row>
    <row r="20739" spans="43:43" x14ac:dyDescent="0.25">
      <c r="AQ20739" s="6"/>
    </row>
    <row r="20740" spans="43:43" x14ac:dyDescent="0.25">
      <c r="AQ20740" s="6"/>
    </row>
    <row r="20741" spans="43:43" x14ac:dyDescent="0.25">
      <c r="AQ20741" s="6"/>
    </row>
    <row r="20742" spans="43:43" x14ac:dyDescent="0.25">
      <c r="AQ20742" s="6"/>
    </row>
    <row r="20743" spans="43:43" x14ac:dyDescent="0.25">
      <c r="AQ20743" s="6"/>
    </row>
    <row r="20744" spans="43:43" x14ac:dyDescent="0.25">
      <c r="AQ20744" s="6"/>
    </row>
    <row r="20745" spans="43:43" x14ac:dyDescent="0.25">
      <c r="AQ20745" s="6"/>
    </row>
    <row r="20746" spans="43:43" x14ac:dyDescent="0.25">
      <c r="AQ20746" s="6"/>
    </row>
    <row r="20747" spans="43:43" x14ac:dyDescent="0.25">
      <c r="AQ20747" s="6"/>
    </row>
    <row r="20748" spans="43:43" x14ac:dyDescent="0.25">
      <c r="AQ20748" s="6"/>
    </row>
    <row r="20749" spans="43:43" x14ac:dyDescent="0.25">
      <c r="AQ20749" s="6"/>
    </row>
    <row r="20750" spans="43:43" x14ac:dyDescent="0.25">
      <c r="AQ20750" s="6"/>
    </row>
    <row r="20751" spans="43:43" x14ac:dyDescent="0.25">
      <c r="AQ20751" s="6"/>
    </row>
    <row r="20752" spans="43:43" x14ac:dyDescent="0.25">
      <c r="AQ20752" s="6"/>
    </row>
    <row r="20753" spans="43:43" x14ac:dyDescent="0.25">
      <c r="AQ20753" s="6"/>
    </row>
    <row r="20754" spans="43:43" x14ac:dyDescent="0.25">
      <c r="AQ20754" s="6"/>
    </row>
    <row r="20755" spans="43:43" x14ac:dyDescent="0.25">
      <c r="AQ20755" s="6"/>
    </row>
    <row r="20756" spans="43:43" x14ac:dyDescent="0.25">
      <c r="AQ20756" s="6"/>
    </row>
    <row r="20757" spans="43:43" x14ac:dyDescent="0.25">
      <c r="AQ20757" s="6"/>
    </row>
    <row r="20758" spans="43:43" x14ac:dyDescent="0.25">
      <c r="AQ20758" s="6"/>
    </row>
    <row r="20759" spans="43:43" x14ac:dyDescent="0.25">
      <c r="AQ20759" s="6"/>
    </row>
    <row r="20760" spans="43:43" x14ac:dyDescent="0.25">
      <c r="AQ20760" s="6"/>
    </row>
    <row r="20761" spans="43:43" x14ac:dyDescent="0.25">
      <c r="AQ20761" s="6"/>
    </row>
    <row r="20762" spans="43:43" x14ac:dyDescent="0.25">
      <c r="AQ20762" s="6"/>
    </row>
    <row r="20763" spans="43:43" x14ac:dyDescent="0.25">
      <c r="AQ20763" s="6"/>
    </row>
    <row r="20764" spans="43:43" x14ac:dyDescent="0.25">
      <c r="AQ20764" s="6"/>
    </row>
    <row r="20765" spans="43:43" x14ac:dyDescent="0.25">
      <c r="AQ20765" s="6"/>
    </row>
    <row r="20766" spans="43:43" x14ac:dyDescent="0.25">
      <c r="AQ20766" s="6"/>
    </row>
    <row r="20767" spans="43:43" x14ac:dyDescent="0.25">
      <c r="AQ20767" s="6"/>
    </row>
    <row r="20768" spans="43:43" x14ac:dyDescent="0.25">
      <c r="AQ20768" s="6"/>
    </row>
    <row r="20769" spans="43:43" x14ac:dyDescent="0.25">
      <c r="AQ20769" s="6"/>
    </row>
    <row r="20770" spans="43:43" x14ac:dyDescent="0.25">
      <c r="AQ20770" s="6"/>
    </row>
    <row r="20771" spans="43:43" x14ac:dyDescent="0.25">
      <c r="AQ20771" s="6"/>
    </row>
    <row r="20772" spans="43:43" x14ac:dyDescent="0.25">
      <c r="AQ20772" s="6"/>
    </row>
    <row r="20773" spans="43:43" x14ac:dyDescent="0.25">
      <c r="AQ20773" s="6"/>
    </row>
    <row r="20774" spans="43:43" x14ac:dyDescent="0.25">
      <c r="AQ20774" s="6"/>
    </row>
    <row r="20775" spans="43:43" x14ac:dyDescent="0.25">
      <c r="AQ20775" s="6"/>
    </row>
    <row r="20776" spans="43:43" x14ac:dyDescent="0.25">
      <c r="AQ20776" s="6"/>
    </row>
    <row r="20777" spans="43:43" x14ac:dyDescent="0.25">
      <c r="AQ20777" s="6"/>
    </row>
    <row r="20778" spans="43:43" x14ac:dyDescent="0.25">
      <c r="AQ20778" s="6"/>
    </row>
    <row r="20779" spans="43:43" x14ac:dyDescent="0.25">
      <c r="AQ20779" s="6"/>
    </row>
    <row r="20780" spans="43:43" x14ac:dyDescent="0.25">
      <c r="AQ20780" s="6"/>
    </row>
    <row r="20781" spans="43:43" x14ac:dyDescent="0.25">
      <c r="AQ20781" s="6"/>
    </row>
    <row r="20782" spans="43:43" x14ac:dyDescent="0.25">
      <c r="AQ20782" s="6"/>
    </row>
    <row r="20783" spans="43:43" x14ac:dyDescent="0.25">
      <c r="AQ20783" s="6"/>
    </row>
    <row r="20784" spans="43:43" x14ac:dyDescent="0.25">
      <c r="AQ20784" s="6"/>
    </row>
    <row r="20785" spans="43:43" x14ac:dyDescent="0.25">
      <c r="AQ20785" s="6"/>
    </row>
    <row r="20786" spans="43:43" x14ac:dyDescent="0.25">
      <c r="AQ20786" s="6"/>
    </row>
    <row r="20787" spans="43:43" x14ac:dyDescent="0.25">
      <c r="AQ20787" s="6"/>
    </row>
    <row r="20788" spans="43:43" x14ac:dyDescent="0.25">
      <c r="AQ20788" s="6"/>
    </row>
    <row r="20789" spans="43:43" x14ac:dyDescent="0.25">
      <c r="AQ20789" s="6"/>
    </row>
    <row r="20790" spans="43:43" x14ac:dyDescent="0.25">
      <c r="AQ20790" s="6"/>
    </row>
    <row r="20791" spans="43:43" x14ac:dyDescent="0.25">
      <c r="AQ20791" s="6"/>
    </row>
    <row r="20792" spans="43:43" x14ac:dyDescent="0.25">
      <c r="AQ20792" s="6"/>
    </row>
    <row r="20793" spans="43:43" x14ac:dyDescent="0.25">
      <c r="AQ20793" s="6"/>
    </row>
    <row r="20794" spans="43:43" x14ac:dyDescent="0.25">
      <c r="AQ20794" s="6"/>
    </row>
    <row r="20795" spans="43:43" x14ac:dyDescent="0.25">
      <c r="AQ20795" s="6"/>
    </row>
    <row r="20796" spans="43:43" x14ac:dyDescent="0.25">
      <c r="AQ20796" s="6"/>
    </row>
    <row r="20797" spans="43:43" x14ac:dyDescent="0.25">
      <c r="AQ20797" s="6"/>
    </row>
    <row r="20798" spans="43:43" x14ac:dyDescent="0.25">
      <c r="AQ20798" s="6"/>
    </row>
    <row r="20799" spans="43:43" x14ac:dyDescent="0.25">
      <c r="AQ20799" s="6"/>
    </row>
    <row r="20800" spans="43:43" x14ac:dyDescent="0.25">
      <c r="AQ20800" s="6"/>
    </row>
    <row r="20801" spans="43:43" x14ac:dyDescent="0.25">
      <c r="AQ20801" s="6"/>
    </row>
    <row r="20802" spans="43:43" x14ac:dyDescent="0.25">
      <c r="AQ20802" s="6"/>
    </row>
    <row r="20803" spans="43:43" x14ac:dyDescent="0.25">
      <c r="AQ20803" s="6"/>
    </row>
    <row r="20804" spans="43:43" x14ac:dyDescent="0.25">
      <c r="AQ20804" s="6"/>
    </row>
    <row r="20805" spans="43:43" x14ac:dyDescent="0.25">
      <c r="AQ20805" s="6"/>
    </row>
    <row r="20806" spans="43:43" x14ac:dyDescent="0.25">
      <c r="AQ20806" s="6"/>
    </row>
    <row r="20807" spans="43:43" x14ac:dyDescent="0.25">
      <c r="AQ20807" s="6"/>
    </row>
    <row r="20808" spans="43:43" x14ac:dyDescent="0.25">
      <c r="AQ20808" s="6"/>
    </row>
    <row r="20809" spans="43:43" x14ac:dyDescent="0.25">
      <c r="AQ20809" s="6"/>
    </row>
    <row r="20810" spans="43:43" x14ac:dyDescent="0.25">
      <c r="AQ20810" s="6"/>
    </row>
    <row r="20811" spans="43:43" x14ac:dyDescent="0.25">
      <c r="AQ20811" s="6"/>
    </row>
    <row r="20812" spans="43:43" x14ac:dyDescent="0.25">
      <c r="AQ20812" s="6"/>
    </row>
    <row r="20813" spans="43:43" x14ac:dyDescent="0.25">
      <c r="AQ20813" s="6"/>
    </row>
    <row r="20814" spans="43:43" x14ac:dyDescent="0.25">
      <c r="AQ20814" s="6"/>
    </row>
    <row r="20815" spans="43:43" x14ac:dyDescent="0.25">
      <c r="AQ20815" s="6"/>
    </row>
    <row r="20816" spans="43:43" x14ac:dyDescent="0.25">
      <c r="AQ20816" s="6"/>
    </row>
    <row r="20817" spans="43:43" x14ac:dyDescent="0.25">
      <c r="AQ20817" s="6"/>
    </row>
    <row r="20818" spans="43:43" x14ac:dyDescent="0.25">
      <c r="AQ20818" s="6"/>
    </row>
    <row r="20819" spans="43:43" x14ac:dyDescent="0.25">
      <c r="AQ20819" s="6"/>
    </row>
    <row r="20820" spans="43:43" x14ac:dyDescent="0.25">
      <c r="AQ20820" s="6"/>
    </row>
    <row r="20821" spans="43:43" x14ac:dyDescent="0.25">
      <c r="AQ20821" s="6"/>
    </row>
    <row r="20822" spans="43:43" x14ac:dyDescent="0.25">
      <c r="AQ20822" s="6"/>
    </row>
    <row r="20823" spans="43:43" x14ac:dyDescent="0.25">
      <c r="AQ20823" s="6"/>
    </row>
    <row r="20824" spans="43:43" x14ac:dyDescent="0.25">
      <c r="AQ20824" s="6"/>
    </row>
    <row r="20825" spans="43:43" x14ac:dyDescent="0.25">
      <c r="AQ20825" s="6"/>
    </row>
    <row r="20826" spans="43:43" x14ac:dyDescent="0.25">
      <c r="AQ20826" s="6"/>
    </row>
    <row r="20827" spans="43:43" x14ac:dyDescent="0.25">
      <c r="AQ20827" s="6"/>
    </row>
    <row r="20828" spans="43:43" x14ac:dyDescent="0.25">
      <c r="AQ20828" s="6"/>
    </row>
    <row r="20829" spans="43:43" x14ac:dyDescent="0.25">
      <c r="AQ20829" s="6"/>
    </row>
    <row r="20830" spans="43:43" x14ac:dyDescent="0.25">
      <c r="AQ20830" s="6"/>
    </row>
    <row r="20831" spans="43:43" x14ac:dyDescent="0.25">
      <c r="AQ20831" s="6"/>
    </row>
    <row r="20832" spans="43:43" x14ac:dyDescent="0.25">
      <c r="AQ20832" s="6"/>
    </row>
    <row r="20833" spans="43:43" x14ac:dyDescent="0.25">
      <c r="AQ20833" s="6"/>
    </row>
    <row r="20834" spans="43:43" x14ac:dyDescent="0.25">
      <c r="AQ20834" s="6"/>
    </row>
    <row r="20835" spans="43:43" x14ac:dyDescent="0.25">
      <c r="AQ20835" s="6"/>
    </row>
    <row r="20836" spans="43:43" x14ac:dyDescent="0.25">
      <c r="AQ20836" s="6"/>
    </row>
    <row r="20837" spans="43:43" x14ac:dyDescent="0.25">
      <c r="AQ20837" s="6"/>
    </row>
    <row r="20838" spans="43:43" x14ac:dyDescent="0.25">
      <c r="AQ20838" s="6"/>
    </row>
    <row r="20839" spans="43:43" x14ac:dyDescent="0.25">
      <c r="AQ20839" s="6"/>
    </row>
    <row r="20840" spans="43:43" x14ac:dyDescent="0.25">
      <c r="AQ20840" s="6"/>
    </row>
    <row r="20841" spans="43:43" x14ac:dyDescent="0.25">
      <c r="AQ20841" s="6"/>
    </row>
    <row r="20842" spans="43:43" x14ac:dyDescent="0.25">
      <c r="AQ20842" s="6"/>
    </row>
    <row r="20843" spans="43:43" x14ac:dyDescent="0.25">
      <c r="AQ20843" s="6"/>
    </row>
    <row r="20844" spans="43:43" x14ac:dyDescent="0.25">
      <c r="AQ20844" s="6"/>
    </row>
    <row r="20845" spans="43:43" x14ac:dyDescent="0.25">
      <c r="AQ20845" s="6"/>
    </row>
    <row r="20846" spans="43:43" x14ac:dyDescent="0.25">
      <c r="AQ20846" s="6"/>
    </row>
    <row r="20847" spans="43:43" x14ac:dyDescent="0.25">
      <c r="AQ20847" s="6"/>
    </row>
    <row r="20848" spans="43:43" x14ac:dyDescent="0.25">
      <c r="AQ20848" s="6"/>
    </row>
    <row r="20849" spans="43:43" x14ac:dyDescent="0.25">
      <c r="AQ20849" s="6"/>
    </row>
    <row r="20850" spans="43:43" x14ac:dyDescent="0.25">
      <c r="AQ20850" s="6"/>
    </row>
    <row r="20851" spans="43:43" x14ac:dyDescent="0.25">
      <c r="AQ20851" s="6"/>
    </row>
    <row r="20852" spans="43:43" x14ac:dyDescent="0.25">
      <c r="AQ20852" s="6"/>
    </row>
    <row r="20853" spans="43:43" x14ac:dyDescent="0.25">
      <c r="AQ20853" s="6"/>
    </row>
    <row r="20854" spans="43:43" x14ac:dyDescent="0.25">
      <c r="AQ20854" s="6"/>
    </row>
    <row r="20855" spans="43:43" x14ac:dyDescent="0.25">
      <c r="AQ20855" s="6"/>
    </row>
    <row r="20856" spans="43:43" x14ac:dyDescent="0.25">
      <c r="AQ20856" s="6"/>
    </row>
    <row r="20857" spans="43:43" x14ac:dyDescent="0.25">
      <c r="AQ20857" s="6"/>
    </row>
    <row r="20858" spans="43:43" x14ac:dyDescent="0.25">
      <c r="AQ20858" s="6"/>
    </row>
    <row r="20859" spans="43:43" x14ac:dyDescent="0.25">
      <c r="AQ20859" s="6"/>
    </row>
    <row r="20860" spans="43:43" x14ac:dyDescent="0.25">
      <c r="AQ20860" s="6"/>
    </row>
    <row r="20861" spans="43:43" x14ac:dyDescent="0.25">
      <c r="AQ20861" s="6"/>
    </row>
    <row r="20862" spans="43:43" x14ac:dyDescent="0.25">
      <c r="AQ20862" s="6"/>
    </row>
    <row r="20863" spans="43:43" x14ac:dyDescent="0.25">
      <c r="AQ20863" s="6"/>
    </row>
    <row r="20864" spans="43:43" x14ac:dyDescent="0.25">
      <c r="AQ20864" s="6"/>
    </row>
    <row r="20865" spans="43:43" x14ac:dyDescent="0.25">
      <c r="AQ20865" s="6"/>
    </row>
    <row r="20866" spans="43:43" x14ac:dyDescent="0.25">
      <c r="AQ20866" s="6"/>
    </row>
    <row r="20867" spans="43:43" x14ac:dyDescent="0.25">
      <c r="AQ20867" s="6"/>
    </row>
    <row r="20868" spans="43:43" x14ac:dyDescent="0.25">
      <c r="AQ20868" s="6"/>
    </row>
    <row r="20869" spans="43:43" x14ac:dyDescent="0.25">
      <c r="AQ20869" s="6"/>
    </row>
    <row r="20870" spans="43:43" x14ac:dyDescent="0.25">
      <c r="AQ20870" s="6"/>
    </row>
    <row r="20871" spans="43:43" x14ac:dyDescent="0.25">
      <c r="AQ20871" s="6"/>
    </row>
    <row r="20872" spans="43:43" x14ac:dyDescent="0.25">
      <c r="AQ20872" s="6"/>
    </row>
    <row r="20873" spans="43:43" x14ac:dyDescent="0.25">
      <c r="AQ20873" s="6"/>
    </row>
    <row r="20874" spans="43:43" x14ac:dyDescent="0.25">
      <c r="AQ20874" s="6"/>
    </row>
    <row r="20875" spans="43:43" x14ac:dyDescent="0.25">
      <c r="AQ20875" s="6"/>
    </row>
    <row r="20876" spans="43:43" x14ac:dyDescent="0.25">
      <c r="AQ20876" s="6"/>
    </row>
    <row r="20877" spans="43:43" x14ac:dyDescent="0.25">
      <c r="AQ20877" s="6"/>
    </row>
    <row r="20878" spans="43:43" x14ac:dyDescent="0.25">
      <c r="AQ20878" s="6"/>
    </row>
    <row r="20879" spans="43:43" x14ac:dyDescent="0.25">
      <c r="AQ20879" s="6"/>
    </row>
    <row r="20880" spans="43:43" x14ac:dyDescent="0.25">
      <c r="AQ20880" s="6"/>
    </row>
    <row r="20881" spans="43:43" x14ac:dyDescent="0.25">
      <c r="AQ20881" s="6"/>
    </row>
    <row r="20882" spans="43:43" x14ac:dyDescent="0.25">
      <c r="AQ20882" s="6"/>
    </row>
    <row r="20883" spans="43:43" x14ac:dyDescent="0.25">
      <c r="AQ20883" s="6"/>
    </row>
    <row r="20884" spans="43:43" x14ac:dyDescent="0.25">
      <c r="AQ20884" s="6"/>
    </row>
    <row r="20885" spans="43:43" x14ac:dyDescent="0.25">
      <c r="AQ20885" s="6"/>
    </row>
    <row r="20886" spans="43:43" x14ac:dyDescent="0.25">
      <c r="AQ20886" s="6"/>
    </row>
    <row r="20887" spans="43:43" x14ac:dyDescent="0.25">
      <c r="AQ20887" s="6"/>
    </row>
    <row r="20888" spans="43:43" x14ac:dyDescent="0.25">
      <c r="AQ20888" s="6"/>
    </row>
    <row r="20889" spans="43:43" x14ac:dyDescent="0.25">
      <c r="AQ20889" s="6"/>
    </row>
    <row r="20890" spans="43:43" x14ac:dyDescent="0.25">
      <c r="AQ20890" s="6"/>
    </row>
    <row r="20891" spans="43:43" x14ac:dyDescent="0.25">
      <c r="AQ20891" s="6"/>
    </row>
    <row r="20892" spans="43:43" x14ac:dyDescent="0.25">
      <c r="AQ20892" s="6"/>
    </row>
    <row r="20893" spans="43:43" x14ac:dyDescent="0.25">
      <c r="AQ20893" s="6"/>
    </row>
    <row r="20894" spans="43:43" x14ac:dyDescent="0.25">
      <c r="AQ20894" s="6"/>
    </row>
    <row r="20895" spans="43:43" x14ac:dyDescent="0.25">
      <c r="AQ20895" s="6"/>
    </row>
    <row r="20896" spans="43:43" x14ac:dyDescent="0.25">
      <c r="AQ20896" s="6"/>
    </row>
    <row r="20897" spans="43:43" x14ac:dyDescent="0.25">
      <c r="AQ20897" s="6"/>
    </row>
    <row r="20898" spans="43:43" x14ac:dyDescent="0.25">
      <c r="AQ20898" s="6"/>
    </row>
    <row r="20899" spans="43:43" x14ac:dyDescent="0.25">
      <c r="AQ20899" s="6"/>
    </row>
    <row r="20900" spans="43:43" x14ac:dyDescent="0.25">
      <c r="AQ20900" s="6"/>
    </row>
    <row r="20901" spans="43:43" x14ac:dyDescent="0.25">
      <c r="AQ20901" s="6"/>
    </row>
    <row r="20902" spans="43:43" x14ac:dyDescent="0.25">
      <c r="AQ20902" s="6"/>
    </row>
    <row r="20903" spans="43:43" x14ac:dyDescent="0.25">
      <c r="AQ20903" s="6"/>
    </row>
    <row r="20904" spans="43:43" x14ac:dyDescent="0.25">
      <c r="AQ20904" s="6"/>
    </row>
    <row r="20905" spans="43:43" x14ac:dyDescent="0.25">
      <c r="AQ20905" s="6"/>
    </row>
    <row r="20906" spans="43:43" x14ac:dyDescent="0.25">
      <c r="AQ20906" s="6"/>
    </row>
    <row r="20907" spans="43:43" x14ac:dyDescent="0.25">
      <c r="AQ20907" s="6"/>
    </row>
    <row r="20908" spans="43:43" x14ac:dyDescent="0.25">
      <c r="AQ20908" s="6"/>
    </row>
    <row r="20909" spans="43:43" x14ac:dyDescent="0.25">
      <c r="AQ20909" s="6"/>
    </row>
    <row r="20910" spans="43:43" x14ac:dyDescent="0.25">
      <c r="AQ20910" s="6"/>
    </row>
    <row r="20911" spans="43:43" x14ac:dyDescent="0.25">
      <c r="AQ20911" s="6"/>
    </row>
    <row r="20912" spans="43:43" x14ac:dyDescent="0.25">
      <c r="AQ20912" s="6"/>
    </row>
    <row r="20913" spans="43:43" x14ac:dyDescent="0.25">
      <c r="AQ20913" s="6"/>
    </row>
    <row r="20914" spans="43:43" x14ac:dyDescent="0.25">
      <c r="AQ20914" s="6"/>
    </row>
    <row r="20915" spans="43:43" x14ac:dyDescent="0.25">
      <c r="AQ20915" s="6"/>
    </row>
    <row r="20916" spans="43:43" x14ac:dyDescent="0.25">
      <c r="AQ20916" s="6"/>
    </row>
    <row r="20917" spans="43:43" x14ac:dyDescent="0.25">
      <c r="AQ20917" s="6"/>
    </row>
    <row r="20918" spans="43:43" x14ac:dyDescent="0.25">
      <c r="AQ20918" s="6"/>
    </row>
    <row r="20919" spans="43:43" x14ac:dyDescent="0.25">
      <c r="AQ20919" s="6"/>
    </row>
    <row r="20920" spans="43:43" x14ac:dyDescent="0.25">
      <c r="AQ20920" s="6"/>
    </row>
    <row r="20921" spans="43:43" x14ac:dyDescent="0.25">
      <c r="AQ20921" s="6"/>
    </row>
    <row r="20922" spans="43:43" x14ac:dyDescent="0.25">
      <c r="AQ20922" s="6"/>
    </row>
    <row r="20923" spans="43:43" x14ac:dyDescent="0.25">
      <c r="AQ20923" s="6"/>
    </row>
    <row r="20924" spans="43:43" x14ac:dyDescent="0.25">
      <c r="AQ20924" s="6"/>
    </row>
    <row r="20925" spans="43:43" x14ac:dyDescent="0.25">
      <c r="AQ20925" s="6"/>
    </row>
    <row r="20926" spans="43:43" x14ac:dyDescent="0.25">
      <c r="AQ20926" s="6"/>
    </row>
    <row r="20927" spans="43:43" x14ac:dyDescent="0.25">
      <c r="AQ20927" s="6"/>
    </row>
    <row r="20928" spans="43:43" x14ac:dyDescent="0.25">
      <c r="AQ20928" s="6"/>
    </row>
    <row r="20929" spans="43:43" x14ac:dyDescent="0.25">
      <c r="AQ20929" s="6"/>
    </row>
    <row r="20930" spans="43:43" x14ac:dyDescent="0.25">
      <c r="AQ20930" s="6"/>
    </row>
    <row r="20931" spans="43:43" x14ac:dyDescent="0.25">
      <c r="AQ20931" s="6"/>
    </row>
    <row r="20932" spans="43:43" x14ac:dyDescent="0.25">
      <c r="AQ20932" s="6"/>
    </row>
    <row r="20933" spans="43:43" x14ac:dyDescent="0.25">
      <c r="AQ20933" s="6"/>
    </row>
    <row r="20934" spans="43:43" x14ac:dyDescent="0.25">
      <c r="AQ20934" s="6"/>
    </row>
    <row r="20935" spans="43:43" x14ac:dyDescent="0.25">
      <c r="AQ20935" s="6"/>
    </row>
    <row r="20936" spans="43:43" x14ac:dyDescent="0.25">
      <c r="AQ20936" s="6"/>
    </row>
    <row r="20937" spans="43:43" x14ac:dyDescent="0.25">
      <c r="AQ20937" s="6"/>
    </row>
    <row r="20938" spans="43:43" x14ac:dyDescent="0.25">
      <c r="AQ20938" s="6"/>
    </row>
    <row r="20939" spans="43:43" x14ac:dyDescent="0.25">
      <c r="AQ20939" s="6"/>
    </row>
    <row r="20940" spans="43:43" x14ac:dyDescent="0.25">
      <c r="AQ20940" s="6"/>
    </row>
    <row r="20941" spans="43:43" x14ac:dyDescent="0.25">
      <c r="AQ20941" s="6"/>
    </row>
    <row r="20942" spans="43:43" x14ac:dyDescent="0.25">
      <c r="AQ20942" s="6"/>
    </row>
    <row r="20943" spans="43:43" x14ac:dyDescent="0.25">
      <c r="AQ20943" s="6"/>
    </row>
    <row r="20944" spans="43:43" x14ac:dyDescent="0.25">
      <c r="AQ20944" s="6"/>
    </row>
    <row r="20945" spans="43:43" x14ac:dyDescent="0.25">
      <c r="AQ20945" s="6"/>
    </row>
    <row r="20946" spans="43:43" x14ac:dyDescent="0.25">
      <c r="AQ20946" s="6"/>
    </row>
    <row r="20947" spans="43:43" x14ac:dyDescent="0.25">
      <c r="AQ20947" s="6"/>
    </row>
    <row r="20948" spans="43:43" x14ac:dyDescent="0.25">
      <c r="AQ20948" s="6"/>
    </row>
    <row r="20949" spans="43:43" x14ac:dyDescent="0.25">
      <c r="AQ20949" s="6"/>
    </row>
    <row r="20950" spans="43:43" x14ac:dyDescent="0.25">
      <c r="AQ20950" s="6"/>
    </row>
    <row r="20951" spans="43:43" x14ac:dyDescent="0.25">
      <c r="AQ20951" s="6"/>
    </row>
    <row r="20952" spans="43:43" x14ac:dyDescent="0.25">
      <c r="AQ20952" s="6"/>
    </row>
    <row r="20953" spans="43:43" x14ac:dyDescent="0.25">
      <c r="AQ20953" s="6"/>
    </row>
    <row r="20954" spans="43:43" x14ac:dyDescent="0.25">
      <c r="AQ20954" s="6"/>
    </row>
    <row r="20955" spans="43:43" x14ac:dyDescent="0.25">
      <c r="AQ20955" s="6"/>
    </row>
    <row r="20956" spans="43:43" x14ac:dyDescent="0.25">
      <c r="AQ20956" s="6"/>
    </row>
    <row r="20957" spans="43:43" x14ac:dyDescent="0.25">
      <c r="AQ20957" s="6"/>
    </row>
    <row r="20958" spans="43:43" x14ac:dyDescent="0.25">
      <c r="AQ20958" s="6"/>
    </row>
    <row r="20959" spans="43:43" x14ac:dyDescent="0.25">
      <c r="AQ20959" s="6"/>
    </row>
    <row r="20960" spans="43:43" x14ac:dyDescent="0.25">
      <c r="AQ20960" s="6"/>
    </row>
    <row r="20961" spans="43:43" x14ac:dyDescent="0.25">
      <c r="AQ20961" s="6"/>
    </row>
    <row r="20962" spans="43:43" x14ac:dyDescent="0.25">
      <c r="AQ20962" s="6"/>
    </row>
    <row r="20963" spans="43:43" x14ac:dyDescent="0.25">
      <c r="AQ20963" s="6"/>
    </row>
    <row r="20964" spans="43:43" x14ac:dyDescent="0.25">
      <c r="AQ20964" s="6"/>
    </row>
    <row r="20965" spans="43:43" x14ac:dyDescent="0.25">
      <c r="AQ20965" s="6"/>
    </row>
    <row r="20966" spans="43:43" x14ac:dyDescent="0.25">
      <c r="AQ20966" s="6"/>
    </row>
    <row r="20967" spans="43:43" x14ac:dyDescent="0.25">
      <c r="AQ20967" s="6"/>
    </row>
    <row r="20968" spans="43:43" x14ac:dyDescent="0.25">
      <c r="AQ20968" s="6"/>
    </row>
    <row r="20969" spans="43:43" x14ac:dyDescent="0.25">
      <c r="AQ20969" s="6"/>
    </row>
    <row r="20970" spans="43:43" x14ac:dyDescent="0.25">
      <c r="AQ20970" s="6"/>
    </row>
    <row r="20971" spans="43:43" x14ac:dyDescent="0.25">
      <c r="AQ20971" s="6"/>
    </row>
    <row r="20972" spans="43:43" x14ac:dyDescent="0.25">
      <c r="AQ20972" s="6"/>
    </row>
    <row r="20973" spans="43:43" x14ac:dyDescent="0.25">
      <c r="AQ20973" s="6"/>
    </row>
    <row r="20974" spans="43:43" x14ac:dyDescent="0.25">
      <c r="AQ20974" s="6"/>
    </row>
    <row r="20975" spans="43:43" x14ac:dyDescent="0.25">
      <c r="AQ20975" s="6"/>
    </row>
    <row r="20976" spans="43:43" x14ac:dyDescent="0.25">
      <c r="AQ20976" s="6"/>
    </row>
    <row r="20977" spans="43:43" x14ac:dyDescent="0.25">
      <c r="AQ20977" s="6"/>
    </row>
    <row r="20978" spans="43:43" x14ac:dyDescent="0.25">
      <c r="AQ20978" s="6"/>
    </row>
    <row r="20979" spans="43:43" x14ac:dyDescent="0.25">
      <c r="AQ20979" s="6"/>
    </row>
    <row r="20980" spans="43:43" x14ac:dyDescent="0.25">
      <c r="AQ20980" s="6"/>
    </row>
    <row r="20981" spans="43:43" x14ac:dyDescent="0.25">
      <c r="AQ20981" s="6"/>
    </row>
    <row r="20982" spans="43:43" x14ac:dyDescent="0.25">
      <c r="AQ20982" s="6"/>
    </row>
    <row r="20983" spans="43:43" x14ac:dyDescent="0.25">
      <c r="AQ20983" s="6"/>
    </row>
    <row r="20984" spans="43:43" x14ac:dyDescent="0.25">
      <c r="AQ20984" s="6"/>
    </row>
    <row r="20985" spans="43:43" x14ac:dyDescent="0.25">
      <c r="AQ20985" s="6"/>
    </row>
    <row r="20986" spans="43:43" x14ac:dyDescent="0.25">
      <c r="AQ20986" s="6"/>
    </row>
    <row r="20987" spans="43:43" x14ac:dyDescent="0.25">
      <c r="AQ20987" s="6"/>
    </row>
    <row r="20988" spans="43:43" x14ac:dyDescent="0.25">
      <c r="AQ20988" s="6"/>
    </row>
    <row r="20989" spans="43:43" x14ac:dyDescent="0.25">
      <c r="AQ20989" s="6"/>
    </row>
    <row r="20990" spans="43:43" x14ac:dyDescent="0.25">
      <c r="AQ20990" s="6"/>
    </row>
    <row r="20991" spans="43:43" x14ac:dyDescent="0.25">
      <c r="AQ20991" s="6"/>
    </row>
    <row r="20992" spans="43:43" x14ac:dyDescent="0.25">
      <c r="AQ20992" s="6"/>
    </row>
    <row r="20993" spans="43:43" x14ac:dyDescent="0.25">
      <c r="AQ20993" s="6"/>
    </row>
    <row r="20994" spans="43:43" x14ac:dyDescent="0.25">
      <c r="AQ20994" s="6"/>
    </row>
    <row r="20995" spans="43:43" x14ac:dyDescent="0.25">
      <c r="AQ20995" s="6"/>
    </row>
    <row r="20996" spans="43:43" x14ac:dyDescent="0.25">
      <c r="AQ20996" s="6"/>
    </row>
    <row r="20997" spans="43:43" x14ac:dyDescent="0.25">
      <c r="AQ20997" s="6"/>
    </row>
    <row r="20998" spans="43:43" x14ac:dyDescent="0.25">
      <c r="AQ20998" s="6"/>
    </row>
    <row r="20999" spans="43:43" x14ac:dyDescent="0.25">
      <c r="AQ20999" s="6"/>
    </row>
    <row r="21000" spans="43:43" x14ac:dyDescent="0.25">
      <c r="AQ21000" s="6"/>
    </row>
    <row r="21001" spans="43:43" x14ac:dyDescent="0.25">
      <c r="AQ21001" s="6"/>
    </row>
    <row r="21002" spans="43:43" x14ac:dyDescent="0.25">
      <c r="AQ21002" s="6"/>
    </row>
    <row r="21003" spans="43:43" x14ac:dyDescent="0.25">
      <c r="AQ21003" s="6"/>
    </row>
    <row r="21004" spans="43:43" x14ac:dyDescent="0.25">
      <c r="AQ21004" s="6"/>
    </row>
    <row r="21005" spans="43:43" x14ac:dyDescent="0.25">
      <c r="AQ21005" s="6"/>
    </row>
    <row r="21006" spans="43:43" x14ac:dyDescent="0.25">
      <c r="AQ21006" s="6"/>
    </row>
    <row r="21007" spans="43:43" x14ac:dyDescent="0.25">
      <c r="AQ21007" s="6"/>
    </row>
    <row r="21008" spans="43:43" x14ac:dyDescent="0.25">
      <c r="AQ21008" s="6"/>
    </row>
    <row r="21009" spans="43:43" x14ac:dyDescent="0.25">
      <c r="AQ21009" s="6"/>
    </row>
    <row r="21010" spans="43:43" x14ac:dyDescent="0.25">
      <c r="AQ21010" s="6"/>
    </row>
    <row r="21011" spans="43:43" x14ac:dyDescent="0.25">
      <c r="AQ21011" s="6"/>
    </row>
    <row r="21012" spans="43:43" x14ac:dyDescent="0.25">
      <c r="AQ21012" s="6"/>
    </row>
    <row r="21013" spans="43:43" x14ac:dyDescent="0.25">
      <c r="AQ21013" s="6"/>
    </row>
    <row r="21014" spans="43:43" x14ac:dyDescent="0.25">
      <c r="AQ21014" s="6"/>
    </row>
    <row r="21015" spans="43:43" x14ac:dyDescent="0.25">
      <c r="AQ21015" s="6"/>
    </row>
    <row r="21016" spans="43:43" x14ac:dyDescent="0.25">
      <c r="AQ21016" s="6"/>
    </row>
    <row r="21017" spans="43:43" x14ac:dyDescent="0.25">
      <c r="AQ21017" s="6"/>
    </row>
    <row r="21018" spans="43:43" x14ac:dyDescent="0.25">
      <c r="AQ21018" s="6"/>
    </row>
    <row r="21019" spans="43:43" x14ac:dyDescent="0.25">
      <c r="AQ21019" s="6"/>
    </row>
    <row r="21020" spans="43:43" x14ac:dyDescent="0.25">
      <c r="AQ21020" s="6"/>
    </row>
    <row r="21021" spans="43:43" x14ac:dyDescent="0.25">
      <c r="AQ21021" s="6"/>
    </row>
    <row r="21022" spans="43:43" x14ac:dyDescent="0.25">
      <c r="AQ21022" s="6"/>
    </row>
    <row r="21023" spans="43:43" x14ac:dyDescent="0.25">
      <c r="AQ21023" s="6"/>
    </row>
    <row r="21024" spans="43:43" x14ac:dyDescent="0.25">
      <c r="AQ21024" s="6"/>
    </row>
    <row r="21025" spans="43:43" x14ac:dyDescent="0.25">
      <c r="AQ21025" s="6"/>
    </row>
    <row r="21026" spans="43:43" x14ac:dyDescent="0.25">
      <c r="AQ21026" s="6"/>
    </row>
    <row r="21027" spans="43:43" x14ac:dyDescent="0.25">
      <c r="AQ21027" s="6"/>
    </row>
    <row r="21028" spans="43:43" x14ac:dyDescent="0.25">
      <c r="AQ21028" s="6"/>
    </row>
    <row r="21029" spans="43:43" x14ac:dyDescent="0.25">
      <c r="AQ21029" s="6"/>
    </row>
    <row r="21030" spans="43:43" x14ac:dyDescent="0.25">
      <c r="AQ21030" s="6"/>
    </row>
    <row r="21031" spans="43:43" x14ac:dyDescent="0.25">
      <c r="AQ21031" s="6"/>
    </row>
    <row r="21032" spans="43:43" x14ac:dyDescent="0.25">
      <c r="AQ21032" s="6"/>
    </row>
    <row r="21033" spans="43:43" x14ac:dyDescent="0.25">
      <c r="AQ21033" s="6"/>
    </row>
    <row r="21034" spans="43:43" x14ac:dyDescent="0.25">
      <c r="AQ21034" s="6"/>
    </row>
    <row r="21035" spans="43:43" x14ac:dyDescent="0.25">
      <c r="AQ21035" s="6"/>
    </row>
    <row r="21036" spans="43:43" x14ac:dyDescent="0.25">
      <c r="AQ21036" s="6"/>
    </row>
    <row r="21037" spans="43:43" x14ac:dyDescent="0.25">
      <c r="AQ21037" s="6"/>
    </row>
    <row r="21038" spans="43:43" x14ac:dyDescent="0.25">
      <c r="AQ21038" s="6"/>
    </row>
    <row r="21039" spans="43:43" x14ac:dyDescent="0.25">
      <c r="AQ21039" s="6"/>
    </row>
    <row r="21040" spans="43:43" x14ac:dyDescent="0.25">
      <c r="AQ21040" s="6"/>
    </row>
    <row r="21041" spans="43:43" x14ac:dyDescent="0.25">
      <c r="AQ21041" s="6"/>
    </row>
    <row r="21042" spans="43:43" x14ac:dyDescent="0.25">
      <c r="AQ21042" s="6"/>
    </row>
    <row r="21043" spans="43:43" x14ac:dyDescent="0.25">
      <c r="AQ21043" s="6"/>
    </row>
    <row r="21044" spans="43:43" x14ac:dyDescent="0.25">
      <c r="AQ21044" s="6"/>
    </row>
    <row r="21045" spans="43:43" x14ac:dyDescent="0.25">
      <c r="AQ21045" s="6"/>
    </row>
    <row r="21046" spans="43:43" x14ac:dyDescent="0.25">
      <c r="AQ21046" s="6"/>
    </row>
    <row r="21047" spans="43:43" x14ac:dyDescent="0.25">
      <c r="AQ21047" s="6"/>
    </row>
    <row r="21048" spans="43:43" x14ac:dyDescent="0.25">
      <c r="AQ21048" s="6"/>
    </row>
    <row r="21049" spans="43:43" x14ac:dyDescent="0.25">
      <c r="AQ21049" s="6"/>
    </row>
    <row r="21050" spans="43:43" x14ac:dyDescent="0.25">
      <c r="AQ21050" s="6"/>
    </row>
    <row r="21051" spans="43:43" x14ac:dyDescent="0.25">
      <c r="AQ21051" s="6"/>
    </row>
    <row r="21052" spans="43:43" x14ac:dyDescent="0.25">
      <c r="AQ21052" s="6"/>
    </row>
    <row r="21053" spans="43:43" x14ac:dyDescent="0.25">
      <c r="AQ21053" s="6"/>
    </row>
    <row r="21054" spans="43:43" x14ac:dyDescent="0.25">
      <c r="AQ21054" s="6"/>
    </row>
    <row r="21055" spans="43:43" x14ac:dyDescent="0.25">
      <c r="AQ21055" s="6"/>
    </row>
    <row r="21056" spans="43:43" x14ac:dyDescent="0.25">
      <c r="AQ21056" s="6"/>
    </row>
    <row r="21057" spans="43:43" x14ac:dyDescent="0.25">
      <c r="AQ21057" s="6"/>
    </row>
    <row r="21058" spans="43:43" x14ac:dyDescent="0.25">
      <c r="AQ21058" s="6"/>
    </row>
    <row r="21059" spans="43:43" x14ac:dyDescent="0.25">
      <c r="AQ21059" s="6"/>
    </row>
    <row r="21060" spans="43:43" x14ac:dyDescent="0.25">
      <c r="AQ21060" s="6"/>
    </row>
    <row r="21061" spans="43:43" x14ac:dyDescent="0.25">
      <c r="AQ21061" s="6"/>
    </row>
    <row r="21062" spans="43:43" x14ac:dyDescent="0.25">
      <c r="AQ21062" s="6"/>
    </row>
    <row r="21063" spans="43:43" x14ac:dyDescent="0.25">
      <c r="AQ21063" s="6"/>
    </row>
    <row r="21064" spans="43:43" x14ac:dyDescent="0.25">
      <c r="AQ21064" s="6"/>
    </row>
    <row r="21065" spans="43:43" x14ac:dyDescent="0.25">
      <c r="AQ21065" s="6"/>
    </row>
    <row r="21066" spans="43:43" x14ac:dyDescent="0.25">
      <c r="AQ21066" s="6"/>
    </row>
    <row r="21067" spans="43:43" x14ac:dyDescent="0.25">
      <c r="AQ21067" s="6"/>
    </row>
    <row r="21068" spans="43:43" x14ac:dyDescent="0.25">
      <c r="AQ21068" s="6"/>
    </row>
    <row r="21069" spans="43:43" x14ac:dyDescent="0.25">
      <c r="AQ21069" s="6"/>
    </row>
    <row r="21070" spans="43:43" x14ac:dyDescent="0.25">
      <c r="AQ21070" s="6"/>
    </row>
    <row r="21071" spans="43:43" x14ac:dyDescent="0.25">
      <c r="AQ21071" s="6"/>
    </row>
    <row r="21072" spans="43:43" x14ac:dyDescent="0.25">
      <c r="AQ21072" s="6"/>
    </row>
    <row r="21073" spans="43:43" x14ac:dyDescent="0.25">
      <c r="AQ21073" s="6"/>
    </row>
    <row r="21074" spans="43:43" x14ac:dyDescent="0.25">
      <c r="AQ21074" s="6"/>
    </row>
    <row r="21075" spans="43:43" x14ac:dyDescent="0.25">
      <c r="AQ21075" s="6"/>
    </row>
    <row r="21076" spans="43:43" x14ac:dyDescent="0.25">
      <c r="AQ21076" s="6"/>
    </row>
    <row r="21077" spans="43:43" x14ac:dyDescent="0.25">
      <c r="AQ21077" s="6"/>
    </row>
    <row r="21078" spans="43:43" x14ac:dyDescent="0.25">
      <c r="AQ21078" s="6"/>
    </row>
    <row r="21079" spans="43:43" x14ac:dyDescent="0.25">
      <c r="AQ21079" s="6"/>
    </row>
    <row r="21080" spans="43:43" x14ac:dyDescent="0.25">
      <c r="AQ21080" s="6"/>
    </row>
    <row r="21081" spans="43:43" x14ac:dyDescent="0.25">
      <c r="AQ21081" s="6"/>
    </row>
    <row r="21082" spans="43:43" x14ac:dyDescent="0.25">
      <c r="AQ21082" s="6"/>
    </row>
    <row r="21083" spans="43:43" x14ac:dyDescent="0.25">
      <c r="AQ21083" s="6"/>
    </row>
    <row r="21084" spans="43:43" x14ac:dyDescent="0.25">
      <c r="AQ21084" s="6"/>
    </row>
    <row r="21085" spans="43:43" x14ac:dyDescent="0.25">
      <c r="AQ21085" s="6"/>
    </row>
    <row r="21086" spans="43:43" x14ac:dyDescent="0.25">
      <c r="AQ21086" s="6"/>
    </row>
    <row r="21087" spans="43:43" x14ac:dyDescent="0.25">
      <c r="AQ21087" s="6"/>
    </row>
    <row r="21088" spans="43:43" x14ac:dyDescent="0.25">
      <c r="AQ21088" s="6"/>
    </row>
    <row r="21089" spans="43:43" x14ac:dyDescent="0.25">
      <c r="AQ21089" s="6"/>
    </row>
    <row r="21090" spans="43:43" x14ac:dyDescent="0.25">
      <c r="AQ21090" s="6"/>
    </row>
    <row r="21091" spans="43:43" x14ac:dyDescent="0.25">
      <c r="AQ21091" s="6"/>
    </row>
    <row r="21092" spans="43:43" x14ac:dyDescent="0.25">
      <c r="AQ21092" s="6"/>
    </row>
    <row r="21093" spans="43:43" x14ac:dyDescent="0.25">
      <c r="AQ21093" s="6"/>
    </row>
    <row r="21094" spans="43:43" x14ac:dyDescent="0.25">
      <c r="AQ21094" s="6"/>
    </row>
    <row r="21095" spans="43:43" x14ac:dyDescent="0.25">
      <c r="AQ21095" s="6"/>
    </row>
    <row r="21096" spans="43:43" x14ac:dyDescent="0.25">
      <c r="AQ21096" s="6"/>
    </row>
    <row r="21097" spans="43:43" x14ac:dyDescent="0.25">
      <c r="AQ21097" s="6"/>
    </row>
    <row r="21098" spans="43:43" x14ac:dyDescent="0.25">
      <c r="AQ21098" s="6"/>
    </row>
    <row r="21099" spans="43:43" x14ac:dyDescent="0.25">
      <c r="AQ21099" s="6"/>
    </row>
    <row r="21100" spans="43:43" x14ac:dyDescent="0.25">
      <c r="AQ21100" s="6"/>
    </row>
    <row r="21101" spans="43:43" x14ac:dyDescent="0.25">
      <c r="AQ21101" s="6"/>
    </row>
    <row r="21102" spans="43:43" x14ac:dyDescent="0.25">
      <c r="AQ21102" s="6"/>
    </row>
    <row r="21103" spans="43:43" x14ac:dyDescent="0.25">
      <c r="AQ21103" s="6"/>
    </row>
    <row r="21104" spans="43:43" x14ac:dyDescent="0.25">
      <c r="AQ21104" s="6"/>
    </row>
    <row r="21105" spans="43:43" x14ac:dyDescent="0.25">
      <c r="AQ21105" s="6"/>
    </row>
    <row r="21106" spans="43:43" x14ac:dyDescent="0.25">
      <c r="AQ21106" s="6"/>
    </row>
    <row r="21107" spans="43:43" x14ac:dyDescent="0.25">
      <c r="AQ21107" s="6"/>
    </row>
    <row r="21108" spans="43:43" x14ac:dyDescent="0.25">
      <c r="AQ21108" s="6"/>
    </row>
    <row r="21109" spans="43:43" x14ac:dyDescent="0.25">
      <c r="AQ21109" s="6"/>
    </row>
    <row r="21110" spans="43:43" x14ac:dyDescent="0.25">
      <c r="AQ21110" s="6"/>
    </row>
    <row r="21111" spans="43:43" x14ac:dyDescent="0.25">
      <c r="AQ21111" s="6"/>
    </row>
    <row r="21112" spans="43:43" x14ac:dyDescent="0.25">
      <c r="AQ21112" s="6"/>
    </row>
    <row r="21113" spans="43:43" x14ac:dyDescent="0.25">
      <c r="AQ21113" s="6"/>
    </row>
    <row r="21114" spans="43:43" x14ac:dyDescent="0.25">
      <c r="AQ21114" s="6"/>
    </row>
    <row r="21115" spans="43:43" x14ac:dyDescent="0.25">
      <c r="AQ21115" s="6"/>
    </row>
    <row r="21116" spans="43:43" x14ac:dyDescent="0.25">
      <c r="AQ21116" s="6"/>
    </row>
    <row r="21117" spans="43:43" x14ac:dyDescent="0.25">
      <c r="AQ21117" s="6"/>
    </row>
    <row r="21118" spans="43:43" x14ac:dyDescent="0.25">
      <c r="AQ21118" s="6"/>
    </row>
    <row r="21119" spans="43:43" x14ac:dyDescent="0.25">
      <c r="AQ21119" s="6"/>
    </row>
    <row r="21120" spans="43:43" x14ac:dyDescent="0.25">
      <c r="AQ21120" s="6"/>
    </row>
    <row r="21121" spans="43:43" x14ac:dyDescent="0.25">
      <c r="AQ21121" s="6"/>
    </row>
    <row r="21122" spans="43:43" x14ac:dyDescent="0.25">
      <c r="AQ21122" s="6"/>
    </row>
    <row r="21123" spans="43:43" x14ac:dyDescent="0.25">
      <c r="AQ21123" s="6"/>
    </row>
    <row r="21124" spans="43:43" x14ac:dyDescent="0.25">
      <c r="AQ21124" s="6"/>
    </row>
    <row r="21125" spans="43:43" x14ac:dyDescent="0.25">
      <c r="AQ21125" s="6"/>
    </row>
    <row r="21126" spans="43:43" x14ac:dyDescent="0.25">
      <c r="AQ21126" s="6"/>
    </row>
    <row r="21127" spans="43:43" x14ac:dyDescent="0.25">
      <c r="AQ21127" s="6"/>
    </row>
    <row r="21128" spans="43:43" x14ac:dyDescent="0.25">
      <c r="AQ21128" s="6"/>
    </row>
    <row r="21129" spans="43:43" x14ac:dyDescent="0.25">
      <c r="AQ21129" s="6"/>
    </row>
    <row r="21130" spans="43:43" x14ac:dyDescent="0.25">
      <c r="AQ21130" s="6"/>
    </row>
    <row r="21131" spans="43:43" x14ac:dyDescent="0.25">
      <c r="AQ21131" s="6"/>
    </row>
    <row r="21132" spans="43:43" x14ac:dyDescent="0.25">
      <c r="AQ21132" s="6"/>
    </row>
    <row r="21133" spans="43:43" x14ac:dyDescent="0.25">
      <c r="AQ21133" s="6"/>
    </row>
    <row r="21134" spans="43:43" x14ac:dyDescent="0.25">
      <c r="AQ21134" s="6"/>
    </row>
    <row r="21135" spans="43:43" x14ac:dyDescent="0.25">
      <c r="AQ21135" s="6"/>
    </row>
    <row r="21136" spans="43:43" x14ac:dyDescent="0.25">
      <c r="AQ21136" s="6"/>
    </row>
    <row r="21137" spans="43:43" x14ac:dyDescent="0.25">
      <c r="AQ21137" s="6"/>
    </row>
    <row r="21138" spans="43:43" x14ac:dyDescent="0.25">
      <c r="AQ21138" s="6"/>
    </row>
    <row r="21139" spans="43:43" x14ac:dyDescent="0.25">
      <c r="AQ21139" s="6"/>
    </row>
    <row r="21140" spans="43:43" x14ac:dyDescent="0.25">
      <c r="AQ21140" s="6"/>
    </row>
    <row r="21141" spans="43:43" x14ac:dyDescent="0.25">
      <c r="AQ21141" s="6"/>
    </row>
    <row r="21142" spans="43:43" x14ac:dyDescent="0.25">
      <c r="AQ21142" s="6"/>
    </row>
    <row r="21143" spans="43:43" x14ac:dyDescent="0.25">
      <c r="AQ21143" s="6"/>
    </row>
    <row r="21144" spans="43:43" x14ac:dyDescent="0.25">
      <c r="AQ21144" s="6"/>
    </row>
    <row r="21145" spans="43:43" x14ac:dyDescent="0.25">
      <c r="AQ21145" s="6"/>
    </row>
    <row r="21146" spans="43:43" x14ac:dyDescent="0.25">
      <c r="AQ21146" s="6"/>
    </row>
    <row r="21147" spans="43:43" x14ac:dyDescent="0.25">
      <c r="AQ21147" s="6"/>
    </row>
    <row r="21148" spans="43:43" x14ac:dyDescent="0.25">
      <c r="AQ21148" s="6"/>
    </row>
    <row r="21149" spans="43:43" x14ac:dyDescent="0.25">
      <c r="AQ21149" s="6"/>
    </row>
    <row r="21150" spans="43:43" x14ac:dyDescent="0.25">
      <c r="AQ21150" s="6"/>
    </row>
    <row r="21151" spans="43:43" x14ac:dyDescent="0.25">
      <c r="AQ21151" s="6"/>
    </row>
    <row r="21152" spans="43:43" x14ac:dyDescent="0.25">
      <c r="AQ21152" s="6"/>
    </row>
    <row r="21153" spans="43:43" x14ac:dyDescent="0.25">
      <c r="AQ21153" s="6"/>
    </row>
    <row r="21154" spans="43:43" x14ac:dyDescent="0.25">
      <c r="AQ21154" s="6"/>
    </row>
    <row r="21155" spans="43:43" x14ac:dyDescent="0.25">
      <c r="AQ21155" s="6"/>
    </row>
    <row r="21156" spans="43:43" x14ac:dyDescent="0.25">
      <c r="AQ21156" s="6"/>
    </row>
    <row r="21157" spans="43:43" x14ac:dyDescent="0.25">
      <c r="AQ21157" s="6"/>
    </row>
    <row r="21158" spans="43:43" x14ac:dyDescent="0.25">
      <c r="AQ21158" s="6"/>
    </row>
    <row r="21159" spans="43:43" x14ac:dyDescent="0.25">
      <c r="AQ21159" s="6"/>
    </row>
    <row r="21160" spans="43:43" x14ac:dyDescent="0.25">
      <c r="AQ21160" s="6"/>
    </row>
    <row r="21161" spans="43:43" x14ac:dyDescent="0.25">
      <c r="AQ21161" s="6"/>
    </row>
    <row r="21162" spans="43:43" x14ac:dyDescent="0.25">
      <c r="AQ21162" s="6"/>
    </row>
    <row r="21163" spans="43:43" x14ac:dyDescent="0.25">
      <c r="AQ21163" s="6"/>
    </row>
    <row r="21164" spans="43:43" x14ac:dyDescent="0.25">
      <c r="AQ21164" s="6"/>
    </row>
    <row r="21165" spans="43:43" x14ac:dyDescent="0.25">
      <c r="AQ21165" s="6"/>
    </row>
    <row r="21166" spans="43:43" x14ac:dyDescent="0.25">
      <c r="AQ21166" s="6"/>
    </row>
    <row r="21167" spans="43:43" x14ac:dyDescent="0.25">
      <c r="AQ21167" s="6"/>
    </row>
    <row r="21168" spans="43:43" x14ac:dyDescent="0.25">
      <c r="AQ21168" s="6"/>
    </row>
    <row r="21169" spans="43:43" x14ac:dyDescent="0.25">
      <c r="AQ21169" s="6"/>
    </row>
    <row r="21170" spans="43:43" x14ac:dyDescent="0.25">
      <c r="AQ21170" s="6"/>
    </row>
    <row r="21171" spans="43:43" x14ac:dyDescent="0.25">
      <c r="AQ21171" s="6"/>
    </row>
    <row r="21172" spans="43:43" x14ac:dyDescent="0.25">
      <c r="AQ21172" s="6"/>
    </row>
    <row r="21173" spans="43:43" x14ac:dyDescent="0.25">
      <c r="AQ21173" s="6"/>
    </row>
    <row r="21174" spans="43:43" x14ac:dyDescent="0.25">
      <c r="AQ21174" s="6"/>
    </row>
    <row r="21175" spans="43:43" x14ac:dyDescent="0.25">
      <c r="AQ21175" s="6"/>
    </row>
    <row r="21176" spans="43:43" x14ac:dyDescent="0.25">
      <c r="AQ21176" s="6"/>
    </row>
    <row r="21177" spans="43:43" x14ac:dyDescent="0.25">
      <c r="AQ21177" s="6"/>
    </row>
    <row r="21178" spans="43:43" x14ac:dyDescent="0.25">
      <c r="AQ21178" s="6"/>
    </row>
    <row r="21179" spans="43:43" x14ac:dyDescent="0.25">
      <c r="AQ21179" s="6"/>
    </row>
    <row r="21180" spans="43:43" x14ac:dyDescent="0.25">
      <c r="AQ21180" s="6"/>
    </row>
    <row r="21181" spans="43:43" x14ac:dyDescent="0.25">
      <c r="AQ21181" s="6"/>
    </row>
    <row r="21182" spans="43:43" x14ac:dyDescent="0.25">
      <c r="AQ21182" s="6"/>
    </row>
    <row r="21183" spans="43:43" x14ac:dyDescent="0.25">
      <c r="AQ21183" s="6"/>
    </row>
    <row r="21184" spans="43:43" x14ac:dyDescent="0.25">
      <c r="AQ21184" s="6"/>
    </row>
    <row r="21185" spans="43:43" x14ac:dyDescent="0.25">
      <c r="AQ21185" s="6"/>
    </row>
    <row r="21186" spans="43:43" x14ac:dyDescent="0.25">
      <c r="AQ21186" s="6"/>
    </row>
    <row r="21187" spans="43:43" x14ac:dyDescent="0.25">
      <c r="AQ21187" s="6"/>
    </row>
    <row r="21188" spans="43:43" x14ac:dyDescent="0.25">
      <c r="AQ21188" s="6"/>
    </row>
    <row r="21189" spans="43:43" x14ac:dyDescent="0.25">
      <c r="AQ21189" s="6"/>
    </row>
    <row r="21190" spans="43:43" x14ac:dyDescent="0.25">
      <c r="AQ21190" s="6"/>
    </row>
    <row r="21191" spans="43:43" x14ac:dyDescent="0.25">
      <c r="AQ21191" s="6"/>
    </row>
    <row r="21192" spans="43:43" x14ac:dyDescent="0.25">
      <c r="AQ21192" s="6"/>
    </row>
    <row r="21193" spans="43:43" x14ac:dyDescent="0.25">
      <c r="AQ21193" s="6"/>
    </row>
    <row r="21194" spans="43:43" x14ac:dyDescent="0.25">
      <c r="AQ21194" s="6"/>
    </row>
    <row r="21195" spans="43:43" x14ac:dyDescent="0.25">
      <c r="AQ21195" s="6"/>
    </row>
    <row r="21196" spans="43:43" x14ac:dyDescent="0.25">
      <c r="AQ21196" s="6"/>
    </row>
    <row r="21197" spans="43:43" x14ac:dyDescent="0.25">
      <c r="AQ21197" s="6"/>
    </row>
    <row r="21198" spans="43:43" x14ac:dyDescent="0.25">
      <c r="AQ21198" s="6"/>
    </row>
    <row r="21199" spans="43:43" x14ac:dyDescent="0.25">
      <c r="AQ21199" s="6"/>
    </row>
    <row r="21200" spans="43:43" x14ac:dyDescent="0.25">
      <c r="AQ21200" s="6"/>
    </row>
    <row r="21201" spans="43:43" x14ac:dyDescent="0.25">
      <c r="AQ21201" s="6"/>
    </row>
    <row r="21202" spans="43:43" x14ac:dyDescent="0.25">
      <c r="AQ21202" s="6"/>
    </row>
    <row r="21203" spans="43:43" x14ac:dyDescent="0.25">
      <c r="AQ21203" s="6"/>
    </row>
    <row r="21204" spans="43:43" x14ac:dyDescent="0.25">
      <c r="AQ21204" s="6"/>
    </row>
    <row r="21205" spans="43:43" x14ac:dyDescent="0.25">
      <c r="AQ21205" s="6"/>
    </row>
    <row r="21206" spans="43:43" x14ac:dyDescent="0.25">
      <c r="AQ21206" s="6"/>
    </row>
    <row r="21207" spans="43:43" x14ac:dyDescent="0.25">
      <c r="AQ21207" s="6"/>
    </row>
    <row r="21208" spans="43:43" x14ac:dyDescent="0.25">
      <c r="AQ21208" s="6"/>
    </row>
    <row r="21209" spans="43:43" x14ac:dyDescent="0.25">
      <c r="AQ21209" s="6"/>
    </row>
    <row r="21210" spans="43:43" x14ac:dyDescent="0.25">
      <c r="AQ21210" s="6"/>
    </row>
    <row r="21211" spans="43:43" x14ac:dyDescent="0.25">
      <c r="AQ21211" s="6"/>
    </row>
    <row r="21212" spans="43:43" x14ac:dyDescent="0.25">
      <c r="AQ21212" s="6"/>
    </row>
    <row r="21213" spans="43:43" x14ac:dyDescent="0.25">
      <c r="AQ21213" s="6"/>
    </row>
    <row r="21214" spans="43:43" x14ac:dyDescent="0.25">
      <c r="AQ21214" s="6"/>
    </row>
    <row r="21215" spans="43:43" x14ac:dyDescent="0.25">
      <c r="AQ21215" s="6"/>
    </row>
    <row r="21216" spans="43:43" x14ac:dyDescent="0.25">
      <c r="AQ21216" s="6"/>
    </row>
    <row r="21217" spans="43:43" x14ac:dyDescent="0.25">
      <c r="AQ21217" s="6"/>
    </row>
    <row r="21218" spans="43:43" x14ac:dyDescent="0.25">
      <c r="AQ21218" s="6"/>
    </row>
    <row r="21219" spans="43:43" x14ac:dyDescent="0.25">
      <c r="AQ21219" s="6"/>
    </row>
    <row r="21220" spans="43:43" x14ac:dyDescent="0.25">
      <c r="AQ21220" s="6"/>
    </row>
    <row r="21221" spans="43:43" x14ac:dyDescent="0.25">
      <c r="AQ21221" s="6"/>
    </row>
    <row r="21222" spans="43:43" x14ac:dyDescent="0.25">
      <c r="AQ21222" s="6"/>
    </row>
    <row r="21223" spans="43:43" x14ac:dyDescent="0.25">
      <c r="AQ21223" s="6"/>
    </row>
    <row r="21224" spans="43:43" x14ac:dyDescent="0.25">
      <c r="AQ21224" s="6"/>
    </row>
    <row r="21225" spans="43:43" x14ac:dyDescent="0.25">
      <c r="AQ21225" s="6"/>
    </row>
    <row r="21226" spans="43:43" x14ac:dyDescent="0.25">
      <c r="AQ21226" s="6"/>
    </row>
    <row r="21227" spans="43:43" x14ac:dyDescent="0.25">
      <c r="AQ21227" s="6"/>
    </row>
    <row r="21228" spans="43:43" x14ac:dyDescent="0.25">
      <c r="AQ21228" s="6"/>
    </row>
    <row r="21229" spans="43:43" x14ac:dyDescent="0.25">
      <c r="AQ21229" s="6"/>
    </row>
    <row r="21230" spans="43:43" x14ac:dyDescent="0.25">
      <c r="AQ21230" s="6"/>
    </row>
    <row r="21231" spans="43:43" x14ac:dyDescent="0.25">
      <c r="AQ21231" s="6"/>
    </row>
    <row r="21232" spans="43:43" x14ac:dyDescent="0.25">
      <c r="AQ21232" s="6"/>
    </row>
    <row r="21233" spans="43:43" x14ac:dyDescent="0.25">
      <c r="AQ21233" s="6"/>
    </row>
    <row r="21234" spans="43:43" x14ac:dyDescent="0.25">
      <c r="AQ21234" s="6"/>
    </row>
    <row r="21235" spans="43:43" x14ac:dyDescent="0.25">
      <c r="AQ21235" s="6"/>
    </row>
    <row r="21236" spans="43:43" x14ac:dyDescent="0.25">
      <c r="AQ21236" s="6"/>
    </row>
    <row r="21237" spans="43:43" x14ac:dyDescent="0.25">
      <c r="AQ21237" s="6"/>
    </row>
    <row r="21238" spans="43:43" x14ac:dyDescent="0.25">
      <c r="AQ21238" s="6"/>
    </row>
    <row r="21239" spans="43:43" x14ac:dyDescent="0.25">
      <c r="AQ21239" s="6"/>
    </row>
    <row r="21240" spans="43:43" x14ac:dyDescent="0.25">
      <c r="AQ21240" s="6"/>
    </row>
    <row r="21241" spans="43:43" x14ac:dyDescent="0.25">
      <c r="AQ21241" s="6"/>
    </row>
    <row r="21242" spans="43:43" x14ac:dyDescent="0.25">
      <c r="AQ21242" s="6"/>
    </row>
    <row r="21243" spans="43:43" x14ac:dyDescent="0.25">
      <c r="AQ21243" s="6"/>
    </row>
    <row r="21244" spans="43:43" x14ac:dyDescent="0.25">
      <c r="AQ21244" s="6"/>
    </row>
    <row r="21245" spans="43:43" x14ac:dyDescent="0.25">
      <c r="AQ21245" s="6"/>
    </row>
    <row r="21246" spans="43:43" x14ac:dyDescent="0.25">
      <c r="AQ21246" s="6"/>
    </row>
    <row r="21247" spans="43:43" x14ac:dyDescent="0.25">
      <c r="AQ21247" s="6"/>
    </row>
    <row r="21248" spans="43:43" x14ac:dyDescent="0.25">
      <c r="AQ21248" s="6"/>
    </row>
    <row r="21249" spans="43:43" x14ac:dyDescent="0.25">
      <c r="AQ21249" s="6"/>
    </row>
    <row r="21250" spans="43:43" x14ac:dyDescent="0.25">
      <c r="AQ21250" s="6"/>
    </row>
    <row r="21251" spans="43:43" x14ac:dyDescent="0.25">
      <c r="AQ21251" s="6"/>
    </row>
    <row r="21252" spans="43:43" x14ac:dyDescent="0.25">
      <c r="AQ21252" s="6"/>
    </row>
    <row r="21253" spans="43:43" x14ac:dyDescent="0.25">
      <c r="AQ21253" s="6"/>
    </row>
    <row r="21254" spans="43:43" x14ac:dyDescent="0.25">
      <c r="AQ21254" s="6"/>
    </row>
    <row r="21255" spans="43:43" x14ac:dyDescent="0.25">
      <c r="AQ21255" s="6"/>
    </row>
    <row r="21256" spans="43:43" x14ac:dyDescent="0.25">
      <c r="AQ21256" s="6"/>
    </row>
    <row r="21257" spans="43:43" x14ac:dyDescent="0.25">
      <c r="AQ21257" s="6"/>
    </row>
    <row r="21258" spans="43:43" x14ac:dyDescent="0.25">
      <c r="AQ21258" s="6"/>
    </row>
    <row r="21259" spans="43:43" x14ac:dyDescent="0.25">
      <c r="AQ21259" s="6"/>
    </row>
    <row r="21260" spans="43:43" x14ac:dyDescent="0.25">
      <c r="AQ21260" s="6"/>
    </row>
    <row r="21261" spans="43:43" x14ac:dyDescent="0.25">
      <c r="AQ21261" s="6"/>
    </row>
    <row r="21262" spans="43:43" x14ac:dyDescent="0.25">
      <c r="AQ21262" s="6"/>
    </row>
    <row r="21263" spans="43:43" x14ac:dyDescent="0.25">
      <c r="AQ21263" s="6"/>
    </row>
    <row r="21264" spans="43:43" x14ac:dyDescent="0.25">
      <c r="AQ21264" s="6"/>
    </row>
    <row r="21265" spans="43:43" x14ac:dyDescent="0.25">
      <c r="AQ21265" s="6"/>
    </row>
    <row r="21266" spans="43:43" x14ac:dyDescent="0.25">
      <c r="AQ21266" s="6"/>
    </row>
    <row r="21267" spans="43:43" x14ac:dyDescent="0.25">
      <c r="AQ21267" s="6"/>
    </row>
    <row r="21268" spans="43:43" x14ac:dyDescent="0.25">
      <c r="AQ21268" s="6"/>
    </row>
    <row r="21269" spans="43:43" x14ac:dyDescent="0.25">
      <c r="AQ21269" s="6"/>
    </row>
    <row r="21270" spans="43:43" x14ac:dyDescent="0.25">
      <c r="AQ21270" s="6"/>
    </row>
    <row r="21271" spans="43:43" x14ac:dyDescent="0.25">
      <c r="AQ21271" s="6"/>
    </row>
    <row r="21272" spans="43:43" x14ac:dyDescent="0.25">
      <c r="AQ21272" s="6"/>
    </row>
    <row r="21273" spans="43:43" x14ac:dyDescent="0.25">
      <c r="AQ21273" s="6"/>
    </row>
    <row r="21274" spans="43:43" x14ac:dyDescent="0.25">
      <c r="AQ21274" s="6"/>
    </row>
    <row r="21275" spans="43:43" x14ac:dyDescent="0.25">
      <c r="AQ21275" s="6"/>
    </row>
    <row r="21276" spans="43:43" x14ac:dyDescent="0.25">
      <c r="AQ21276" s="6"/>
    </row>
    <row r="21277" spans="43:43" x14ac:dyDescent="0.25">
      <c r="AQ21277" s="6"/>
    </row>
    <row r="21278" spans="43:43" x14ac:dyDescent="0.25">
      <c r="AQ21278" s="6"/>
    </row>
    <row r="21279" spans="43:43" x14ac:dyDescent="0.25">
      <c r="AQ21279" s="6"/>
    </row>
    <row r="21280" spans="43:43" x14ac:dyDescent="0.25">
      <c r="AQ21280" s="6"/>
    </row>
    <row r="21281" spans="43:43" x14ac:dyDescent="0.25">
      <c r="AQ21281" s="6"/>
    </row>
    <row r="21282" spans="43:43" x14ac:dyDescent="0.25">
      <c r="AQ21282" s="6"/>
    </row>
    <row r="21283" spans="43:43" x14ac:dyDescent="0.25">
      <c r="AQ21283" s="6"/>
    </row>
    <row r="21284" spans="43:43" x14ac:dyDescent="0.25">
      <c r="AQ21284" s="6"/>
    </row>
    <row r="21285" spans="43:43" x14ac:dyDescent="0.25">
      <c r="AQ21285" s="6"/>
    </row>
    <row r="21286" spans="43:43" x14ac:dyDescent="0.25">
      <c r="AQ21286" s="6"/>
    </row>
    <row r="21287" spans="43:43" x14ac:dyDescent="0.25">
      <c r="AQ21287" s="6"/>
    </row>
    <row r="21288" spans="43:43" x14ac:dyDescent="0.25">
      <c r="AQ21288" s="6"/>
    </row>
    <row r="21289" spans="43:43" x14ac:dyDescent="0.25">
      <c r="AQ21289" s="6"/>
    </row>
    <row r="21290" spans="43:43" x14ac:dyDescent="0.25">
      <c r="AQ21290" s="6"/>
    </row>
    <row r="21291" spans="43:43" x14ac:dyDescent="0.25">
      <c r="AQ21291" s="6"/>
    </row>
    <row r="21292" spans="43:43" x14ac:dyDescent="0.25">
      <c r="AQ21292" s="6"/>
    </row>
    <row r="21293" spans="43:43" x14ac:dyDescent="0.25">
      <c r="AQ21293" s="6"/>
    </row>
    <row r="21294" spans="43:43" x14ac:dyDescent="0.25">
      <c r="AQ21294" s="6"/>
    </row>
    <row r="21295" spans="43:43" x14ac:dyDescent="0.25">
      <c r="AQ21295" s="6"/>
    </row>
    <row r="21296" spans="43:43" x14ac:dyDescent="0.25">
      <c r="AQ21296" s="6"/>
    </row>
    <row r="21297" spans="43:43" x14ac:dyDescent="0.25">
      <c r="AQ21297" s="6"/>
    </row>
    <row r="21298" spans="43:43" x14ac:dyDescent="0.25">
      <c r="AQ21298" s="6"/>
    </row>
    <row r="21299" spans="43:43" x14ac:dyDescent="0.25">
      <c r="AQ21299" s="6"/>
    </row>
    <row r="21300" spans="43:43" x14ac:dyDescent="0.25">
      <c r="AQ21300" s="6"/>
    </row>
    <row r="21301" spans="43:43" x14ac:dyDescent="0.25">
      <c r="AQ21301" s="6"/>
    </row>
    <row r="21302" spans="43:43" x14ac:dyDescent="0.25">
      <c r="AQ21302" s="6"/>
    </row>
    <row r="21303" spans="43:43" x14ac:dyDescent="0.25">
      <c r="AQ21303" s="6"/>
    </row>
    <row r="21304" spans="43:43" x14ac:dyDescent="0.25">
      <c r="AQ21304" s="6"/>
    </row>
    <row r="21305" spans="43:43" x14ac:dyDescent="0.25">
      <c r="AQ21305" s="6"/>
    </row>
    <row r="21306" spans="43:43" x14ac:dyDescent="0.25">
      <c r="AQ21306" s="6"/>
    </row>
    <row r="21307" spans="43:43" x14ac:dyDescent="0.25">
      <c r="AQ21307" s="6"/>
    </row>
    <row r="21308" spans="43:43" x14ac:dyDescent="0.25">
      <c r="AQ21308" s="6"/>
    </row>
    <row r="21309" spans="43:43" x14ac:dyDescent="0.25">
      <c r="AQ21309" s="6"/>
    </row>
    <row r="21310" spans="43:43" x14ac:dyDescent="0.25">
      <c r="AQ21310" s="6"/>
    </row>
    <row r="21311" spans="43:43" x14ac:dyDescent="0.25">
      <c r="AQ21311" s="6"/>
    </row>
    <row r="21312" spans="43:43" x14ac:dyDescent="0.25">
      <c r="AQ21312" s="6"/>
    </row>
    <row r="21313" spans="43:43" x14ac:dyDescent="0.25">
      <c r="AQ21313" s="6"/>
    </row>
    <row r="21314" spans="43:43" x14ac:dyDescent="0.25">
      <c r="AQ21314" s="6"/>
    </row>
    <row r="21315" spans="43:43" x14ac:dyDescent="0.25">
      <c r="AQ21315" s="6"/>
    </row>
    <row r="21316" spans="43:43" x14ac:dyDescent="0.25">
      <c r="AQ21316" s="6"/>
    </row>
    <row r="21317" spans="43:43" x14ac:dyDescent="0.25">
      <c r="AQ21317" s="6"/>
    </row>
    <row r="21318" spans="43:43" x14ac:dyDescent="0.25">
      <c r="AQ21318" s="6"/>
    </row>
    <row r="21319" spans="43:43" x14ac:dyDescent="0.25">
      <c r="AQ21319" s="6"/>
    </row>
    <row r="21320" spans="43:43" x14ac:dyDescent="0.25">
      <c r="AQ21320" s="6"/>
    </row>
    <row r="21321" spans="43:43" x14ac:dyDescent="0.25">
      <c r="AQ21321" s="6"/>
    </row>
    <row r="21322" spans="43:43" x14ac:dyDescent="0.25">
      <c r="AQ21322" s="6"/>
    </row>
    <row r="21323" spans="43:43" x14ac:dyDescent="0.25">
      <c r="AQ21323" s="6"/>
    </row>
    <row r="21324" spans="43:43" x14ac:dyDescent="0.25">
      <c r="AQ21324" s="6"/>
    </row>
    <row r="21325" spans="43:43" x14ac:dyDescent="0.25">
      <c r="AQ21325" s="6"/>
    </row>
    <row r="21326" spans="43:43" x14ac:dyDescent="0.25">
      <c r="AQ21326" s="6"/>
    </row>
    <row r="21327" spans="43:43" x14ac:dyDescent="0.25">
      <c r="AQ21327" s="6"/>
    </row>
    <row r="21328" spans="43:43" x14ac:dyDescent="0.25">
      <c r="AQ21328" s="6"/>
    </row>
    <row r="21329" spans="43:43" x14ac:dyDescent="0.25">
      <c r="AQ21329" s="6"/>
    </row>
    <row r="21330" spans="43:43" x14ac:dyDescent="0.25">
      <c r="AQ21330" s="6"/>
    </row>
    <row r="21331" spans="43:43" x14ac:dyDescent="0.25">
      <c r="AQ21331" s="6"/>
    </row>
    <row r="21332" spans="43:43" x14ac:dyDescent="0.25">
      <c r="AQ21332" s="6"/>
    </row>
    <row r="21333" spans="43:43" x14ac:dyDescent="0.25">
      <c r="AQ21333" s="6"/>
    </row>
    <row r="21334" spans="43:43" x14ac:dyDescent="0.25">
      <c r="AQ21334" s="6"/>
    </row>
    <row r="21335" spans="43:43" x14ac:dyDescent="0.25">
      <c r="AQ21335" s="6"/>
    </row>
    <row r="21336" spans="43:43" x14ac:dyDescent="0.25">
      <c r="AQ21336" s="6"/>
    </row>
    <row r="21337" spans="43:43" x14ac:dyDescent="0.25">
      <c r="AQ21337" s="6"/>
    </row>
    <row r="21338" spans="43:43" x14ac:dyDescent="0.25">
      <c r="AQ21338" s="6"/>
    </row>
    <row r="21339" spans="43:43" x14ac:dyDescent="0.25">
      <c r="AQ21339" s="6"/>
    </row>
    <row r="21340" spans="43:43" x14ac:dyDescent="0.25">
      <c r="AQ21340" s="6"/>
    </row>
    <row r="21341" spans="43:43" x14ac:dyDescent="0.25">
      <c r="AQ21341" s="6"/>
    </row>
    <row r="21342" spans="43:43" x14ac:dyDescent="0.25">
      <c r="AQ21342" s="6"/>
    </row>
    <row r="21343" spans="43:43" x14ac:dyDescent="0.25">
      <c r="AQ21343" s="6"/>
    </row>
    <row r="21344" spans="43:43" x14ac:dyDescent="0.25">
      <c r="AQ21344" s="6"/>
    </row>
    <row r="21345" spans="43:43" x14ac:dyDescent="0.25">
      <c r="AQ21345" s="6"/>
    </row>
    <row r="21346" spans="43:43" x14ac:dyDescent="0.25">
      <c r="AQ21346" s="6"/>
    </row>
    <row r="21347" spans="43:43" x14ac:dyDescent="0.25">
      <c r="AQ21347" s="6"/>
    </row>
    <row r="21348" spans="43:43" x14ac:dyDescent="0.25">
      <c r="AQ21348" s="6"/>
    </row>
    <row r="21349" spans="43:43" x14ac:dyDescent="0.25">
      <c r="AQ21349" s="6"/>
    </row>
    <row r="21350" spans="43:43" x14ac:dyDescent="0.25">
      <c r="AQ21350" s="6"/>
    </row>
    <row r="21351" spans="43:43" x14ac:dyDescent="0.25">
      <c r="AQ21351" s="6"/>
    </row>
    <row r="21352" spans="43:43" x14ac:dyDescent="0.25">
      <c r="AQ21352" s="6"/>
    </row>
    <row r="21353" spans="43:43" x14ac:dyDescent="0.25">
      <c r="AQ21353" s="6"/>
    </row>
    <row r="21354" spans="43:43" x14ac:dyDescent="0.25">
      <c r="AQ21354" s="6"/>
    </row>
    <row r="21355" spans="43:43" x14ac:dyDescent="0.25">
      <c r="AQ21355" s="6"/>
    </row>
    <row r="21356" spans="43:43" x14ac:dyDescent="0.25">
      <c r="AQ21356" s="6"/>
    </row>
    <row r="21357" spans="43:43" x14ac:dyDescent="0.25">
      <c r="AQ21357" s="6"/>
    </row>
    <row r="21358" spans="43:43" x14ac:dyDescent="0.25">
      <c r="AQ21358" s="6"/>
    </row>
    <row r="21359" spans="43:43" x14ac:dyDescent="0.25">
      <c r="AQ21359" s="6"/>
    </row>
    <row r="21360" spans="43:43" x14ac:dyDescent="0.25">
      <c r="AQ21360" s="6"/>
    </row>
    <row r="21361" spans="43:43" x14ac:dyDescent="0.25">
      <c r="AQ21361" s="6"/>
    </row>
    <row r="21362" spans="43:43" x14ac:dyDescent="0.25">
      <c r="AQ21362" s="6"/>
    </row>
    <row r="21363" spans="43:43" x14ac:dyDescent="0.25">
      <c r="AQ21363" s="6"/>
    </row>
    <row r="21364" spans="43:43" x14ac:dyDescent="0.25">
      <c r="AQ21364" s="6"/>
    </row>
    <row r="21365" spans="43:43" x14ac:dyDescent="0.25">
      <c r="AQ21365" s="6"/>
    </row>
    <row r="21366" spans="43:43" x14ac:dyDescent="0.25">
      <c r="AQ21366" s="6"/>
    </row>
    <row r="21367" spans="43:43" x14ac:dyDescent="0.25">
      <c r="AQ21367" s="6"/>
    </row>
    <row r="21368" spans="43:43" x14ac:dyDescent="0.25">
      <c r="AQ21368" s="6"/>
    </row>
    <row r="21369" spans="43:43" x14ac:dyDescent="0.25">
      <c r="AQ21369" s="6"/>
    </row>
    <row r="21370" spans="43:43" x14ac:dyDescent="0.25">
      <c r="AQ21370" s="6"/>
    </row>
    <row r="21371" spans="43:43" x14ac:dyDescent="0.25">
      <c r="AQ21371" s="6"/>
    </row>
    <row r="21372" spans="43:43" x14ac:dyDescent="0.25">
      <c r="AQ21372" s="6"/>
    </row>
    <row r="21373" spans="43:43" x14ac:dyDescent="0.25">
      <c r="AQ21373" s="6"/>
    </row>
    <row r="21374" spans="43:43" x14ac:dyDescent="0.25">
      <c r="AQ21374" s="6"/>
    </row>
    <row r="21375" spans="43:43" x14ac:dyDescent="0.25">
      <c r="AQ21375" s="6"/>
    </row>
    <row r="21376" spans="43:43" x14ac:dyDescent="0.25">
      <c r="AQ21376" s="6"/>
    </row>
    <row r="21377" spans="43:43" x14ac:dyDescent="0.25">
      <c r="AQ21377" s="6"/>
    </row>
    <row r="21378" spans="43:43" x14ac:dyDescent="0.25">
      <c r="AQ21378" s="6"/>
    </row>
    <row r="21379" spans="43:43" x14ac:dyDescent="0.25">
      <c r="AQ21379" s="6"/>
    </row>
    <row r="21380" spans="43:43" x14ac:dyDescent="0.25">
      <c r="AQ21380" s="6"/>
    </row>
    <row r="21381" spans="43:43" x14ac:dyDescent="0.25">
      <c r="AQ21381" s="6"/>
    </row>
    <row r="21382" spans="43:43" x14ac:dyDescent="0.25">
      <c r="AQ21382" s="6"/>
    </row>
    <row r="21383" spans="43:43" x14ac:dyDescent="0.25">
      <c r="AQ21383" s="6"/>
    </row>
    <row r="21384" spans="43:43" x14ac:dyDescent="0.25">
      <c r="AQ21384" s="6"/>
    </row>
    <row r="21385" spans="43:43" x14ac:dyDescent="0.25">
      <c r="AQ21385" s="6"/>
    </row>
    <row r="21386" spans="43:43" x14ac:dyDescent="0.25">
      <c r="AQ21386" s="6"/>
    </row>
    <row r="21387" spans="43:43" x14ac:dyDescent="0.25">
      <c r="AQ21387" s="6"/>
    </row>
    <row r="21388" spans="43:43" x14ac:dyDescent="0.25">
      <c r="AQ21388" s="6"/>
    </row>
    <row r="21389" spans="43:43" x14ac:dyDescent="0.25">
      <c r="AQ21389" s="6"/>
    </row>
    <row r="21390" spans="43:43" x14ac:dyDescent="0.25">
      <c r="AQ21390" s="6"/>
    </row>
    <row r="21391" spans="43:43" x14ac:dyDescent="0.25">
      <c r="AQ21391" s="6"/>
    </row>
    <row r="21392" spans="43:43" x14ac:dyDescent="0.25">
      <c r="AQ21392" s="6"/>
    </row>
    <row r="21393" spans="43:43" x14ac:dyDescent="0.25">
      <c r="AQ21393" s="6"/>
    </row>
    <row r="21394" spans="43:43" x14ac:dyDescent="0.25">
      <c r="AQ21394" s="6"/>
    </row>
    <row r="21395" spans="43:43" x14ac:dyDescent="0.25">
      <c r="AQ21395" s="6"/>
    </row>
    <row r="21396" spans="43:43" x14ac:dyDescent="0.25">
      <c r="AQ21396" s="6"/>
    </row>
    <row r="21397" spans="43:43" x14ac:dyDescent="0.25">
      <c r="AQ21397" s="6"/>
    </row>
    <row r="21398" spans="43:43" x14ac:dyDescent="0.25">
      <c r="AQ21398" s="6"/>
    </row>
    <row r="21399" spans="43:43" x14ac:dyDescent="0.25">
      <c r="AQ21399" s="6"/>
    </row>
    <row r="21400" spans="43:43" x14ac:dyDescent="0.25">
      <c r="AQ21400" s="6"/>
    </row>
    <row r="21401" spans="43:43" x14ac:dyDescent="0.25">
      <c r="AQ21401" s="6"/>
    </row>
    <row r="21402" spans="43:43" x14ac:dyDescent="0.25">
      <c r="AQ21402" s="6"/>
    </row>
    <row r="21403" spans="43:43" x14ac:dyDescent="0.25">
      <c r="AQ21403" s="6"/>
    </row>
    <row r="21404" spans="43:43" x14ac:dyDescent="0.25">
      <c r="AQ21404" s="6"/>
    </row>
    <row r="21405" spans="43:43" x14ac:dyDescent="0.25">
      <c r="AQ21405" s="6"/>
    </row>
    <row r="21406" spans="43:43" x14ac:dyDescent="0.25">
      <c r="AQ21406" s="6"/>
    </row>
    <row r="21407" spans="43:43" x14ac:dyDescent="0.25">
      <c r="AQ21407" s="6"/>
    </row>
    <row r="21408" spans="43:43" x14ac:dyDescent="0.25">
      <c r="AQ21408" s="6"/>
    </row>
    <row r="21409" spans="43:43" x14ac:dyDescent="0.25">
      <c r="AQ21409" s="6"/>
    </row>
    <row r="21410" spans="43:43" x14ac:dyDescent="0.25">
      <c r="AQ21410" s="6"/>
    </row>
    <row r="21411" spans="43:43" x14ac:dyDescent="0.25">
      <c r="AQ21411" s="6"/>
    </row>
    <row r="21412" spans="43:43" x14ac:dyDescent="0.25">
      <c r="AQ21412" s="6"/>
    </row>
    <row r="21413" spans="43:43" x14ac:dyDescent="0.25">
      <c r="AQ21413" s="6"/>
    </row>
    <row r="21414" spans="43:43" x14ac:dyDescent="0.25">
      <c r="AQ21414" s="6"/>
    </row>
    <row r="21415" spans="43:43" x14ac:dyDescent="0.25">
      <c r="AQ21415" s="6"/>
    </row>
    <row r="21416" spans="43:43" x14ac:dyDescent="0.25">
      <c r="AQ21416" s="6"/>
    </row>
    <row r="21417" spans="43:43" x14ac:dyDescent="0.25">
      <c r="AQ21417" s="6"/>
    </row>
    <row r="21418" spans="43:43" x14ac:dyDescent="0.25">
      <c r="AQ21418" s="6"/>
    </row>
    <row r="21419" spans="43:43" x14ac:dyDescent="0.25">
      <c r="AQ21419" s="6"/>
    </row>
    <row r="21420" spans="43:43" x14ac:dyDescent="0.25">
      <c r="AQ21420" s="6"/>
    </row>
    <row r="21421" spans="43:43" x14ac:dyDescent="0.25">
      <c r="AQ21421" s="6"/>
    </row>
    <row r="21422" spans="43:43" x14ac:dyDescent="0.25">
      <c r="AQ21422" s="6"/>
    </row>
    <row r="21423" spans="43:43" x14ac:dyDescent="0.25">
      <c r="AQ21423" s="6"/>
    </row>
    <row r="21424" spans="43:43" x14ac:dyDescent="0.25">
      <c r="AQ21424" s="6"/>
    </row>
    <row r="21425" spans="43:43" x14ac:dyDescent="0.25">
      <c r="AQ21425" s="6"/>
    </row>
    <row r="21426" spans="43:43" x14ac:dyDescent="0.25">
      <c r="AQ21426" s="6"/>
    </row>
    <row r="21427" spans="43:43" x14ac:dyDescent="0.25">
      <c r="AQ21427" s="6"/>
    </row>
    <row r="21428" spans="43:43" x14ac:dyDescent="0.25">
      <c r="AQ21428" s="6"/>
    </row>
    <row r="21429" spans="43:43" x14ac:dyDescent="0.25">
      <c r="AQ21429" s="6"/>
    </row>
    <row r="21430" spans="43:43" x14ac:dyDescent="0.25">
      <c r="AQ21430" s="6"/>
    </row>
    <row r="21431" spans="43:43" x14ac:dyDescent="0.25">
      <c r="AQ21431" s="6"/>
    </row>
    <row r="21432" spans="43:43" x14ac:dyDescent="0.25">
      <c r="AQ21432" s="6"/>
    </row>
    <row r="21433" spans="43:43" x14ac:dyDescent="0.25">
      <c r="AQ21433" s="6"/>
    </row>
    <row r="21434" spans="43:43" x14ac:dyDescent="0.25">
      <c r="AQ21434" s="6"/>
    </row>
    <row r="21435" spans="43:43" x14ac:dyDescent="0.25">
      <c r="AQ21435" s="6"/>
    </row>
    <row r="21436" spans="43:43" x14ac:dyDescent="0.25">
      <c r="AQ21436" s="6"/>
    </row>
    <row r="21437" spans="43:43" x14ac:dyDescent="0.25">
      <c r="AQ21437" s="6"/>
    </row>
    <row r="21438" spans="43:43" x14ac:dyDescent="0.25">
      <c r="AQ21438" s="6"/>
    </row>
    <row r="21439" spans="43:43" x14ac:dyDescent="0.25">
      <c r="AQ21439" s="6"/>
    </row>
    <row r="21440" spans="43:43" x14ac:dyDescent="0.25">
      <c r="AQ21440" s="6"/>
    </row>
    <row r="21441" spans="43:43" x14ac:dyDescent="0.25">
      <c r="AQ21441" s="6"/>
    </row>
    <row r="21442" spans="43:43" x14ac:dyDescent="0.25">
      <c r="AQ21442" s="6"/>
    </row>
    <row r="21443" spans="43:43" x14ac:dyDescent="0.25">
      <c r="AQ21443" s="6"/>
    </row>
    <row r="21444" spans="43:43" x14ac:dyDescent="0.25">
      <c r="AQ21444" s="6"/>
    </row>
    <row r="21445" spans="43:43" x14ac:dyDescent="0.25">
      <c r="AQ21445" s="6"/>
    </row>
    <row r="21446" spans="43:43" x14ac:dyDescent="0.25">
      <c r="AQ21446" s="6"/>
    </row>
    <row r="21447" spans="43:43" x14ac:dyDescent="0.25">
      <c r="AQ21447" s="6"/>
    </row>
    <row r="21448" spans="43:43" x14ac:dyDescent="0.25">
      <c r="AQ21448" s="6"/>
    </row>
    <row r="21449" spans="43:43" x14ac:dyDescent="0.25">
      <c r="AQ21449" s="6"/>
    </row>
    <row r="21450" spans="43:43" x14ac:dyDescent="0.25">
      <c r="AQ21450" s="6"/>
    </row>
    <row r="21451" spans="43:43" x14ac:dyDescent="0.25">
      <c r="AQ21451" s="6"/>
    </row>
    <row r="21452" spans="43:43" x14ac:dyDescent="0.25">
      <c r="AQ21452" s="6"/>
    </row>
    <row r="21453" spans="43:43" x14ac:dyDescent="0.25">
      <c r="AQ21453" s="6"/>
    </row>
    <row r="21454" spans="43:43" x14ac:dyDescent="0.25">
      <c r="AQ21454" s="6"/>
    </row>
    <row r="21455" spans="43:43" x14ac:dyDescent="0.25">
      <c r="AQ21455" s="6"/>
    </row>
    <row r="21456" spans="43:43" x14ac:dyDescent="0.25">
      <c r="AQ21456" s="6"/>
    </row>
    <row r="21457" spans="43:43" x14ac:dyDescent="0.25">
      <c r="AQ21457" s="6"/>
    </row>
    <row r="21458" spans="43:43" x14ac:dyDescent="0.25">
      <c r="AQ21458" s="6"/>
    </row>
    <row r="21459" spans="43:43" x14ac:dyDescent="0.25">
      <c r="AQ21459" s="6"/>
    </row>
    <row r="21460" spans="43:43" x14ac:dyDescent="0.25">
      <c r="AQ21460" s="6"/>
    </row>
    <row r="21461" spans="43:43" x14ac:dyDescent="0.25">
      <c r="AQ21461" s="6"/>
    </row>
    <row r="21462" spans="43:43" x14ac:dyDescent="0.25">
      <c r="AQ21462" s="6"/>
    </row>
    <row r="21463" spans="43:43" x14ac:dyDescent="0.25">
      <c r="AQ21463" s="6"/>
    </row>
    <row r="21464" spans="43:43" x14ac:dyDescent="0.25">
      <c r="AQ21464" s="6"/>
    </row>
    <row r="21465" spans="43:43" x14ac:dyDescent="0.25">
      <c r="AQ21465" s="6"/>
    </row>
    <row r="21466" spans="43:43" x14ac:dyDescent="0.25">
      <c r="AQ21466" s="6"/>
    </row>
    <row r="21467" spans="43:43" x14ac:dyDescent="0.25">
      <c r="AQ21467" s="6"/>
    </row>
    <row r="21468" spans="43:43" x14ac:dyDescent="0.25">
      <c r="AQ21468" s="6"/>
    </row>
    <row r="21469" spans="43:43" x14ac:dyDescent="0.25">
      <c r="AQ21469" s="6"/>
    </row>
    <row r="21470" spans="43:43" x14ac:dyDescent="0.25">
      <c r="AQ21470" s="6"/>
    </row>
    <row r="21471" spans="43:43" x14ac:dyDescent="0.25">
      <c r="AQ21471" s="6"/>
    </row>
    <row r="21472" spans="43:43" x14ac:dyDescent="0.25">
      <c r="AQ21472" s="6"/>
    </row>
    <row r="21473" spans="43:43" x14ac:dyDescent="0.25">
      <c r="AQ21473" s="6"/>
    </row>
    <row r="21474" spans="43:43" x14ac:dyDescent="0.25">
      <c r="AQ21474" s="6"/>
    </row>
    <row r="21475" spans="43:43" x14ac:dyDescent="0.25">
      <c r="AQ21475" s="6"/>
    </row>
    <row r="21476" spans="43:43" x14ac:dyDescent="0.25">
      <c r="AQ21476" s="6"/>
    </row>
    <row r="21477" spans="43:43" x14ac:dyDescent="0.25">
      <c r="AQ21477" s="6"/>
    </row>
    <row r="21478" spans="43:43" x14ac:dyDescent="0.25">
      <c r="AQ21478" s="6"/>
    </row>
    <row r="21479" spans="43:43" x14ac:dyDescent="0.25">
      <c r="AQ21479" s="6"/>
    </row>
    <row r="21480" spans="43:43" x14ac:dyDescent="0.25">
      <c r="AQ21480" s="6"/>
    </row>
    <row r="21481" spans="43:43" x14ac:dyDescent="0.25">
      <c r="AQ21481" s="6"/>
    </row>
    <row r="21482" spans="43:43" x14ac:dyDescent="0.25">
      <c r="AQ21482" s="6"/>
    </row>
    <row r="21483" spans="43:43" x14ac:dyDescent="0.25">
      <c r="AQ21483" s="6"/>
    </row>
    <row r="21484" spans="43:43" x14ac:dyDescent="0.25">
      <c r="AQ21484" s="6"/>
    </row>
    <row r="21485" spans="43:43" x14ac:dyDescent="0.25">
      <c r="AQ21485" s="6"/>
    </row>
    <row r="21486" spans="43:43" x14ac:dyDescent="0.25">
      <c r="AQ21486" s="6"/>
    </row>
    <row r="21487" spans="43:43" x14ac:dyDescent="0.25">
      <c r="AQ21487" s="6"/>
    </row>
    <row r="21488" spans="43:43" x14ac:dyDescent="0.25">
      <c r="AQ21488" s="6"/>
    </row>
    <row r="21489" spans="43:43" x14ac:dyDescent="0.25">
      <c r="AQ21489" s="6"/>
    </row>
    <row r="21490" spans="43:43" x14ac:dyDescent="0.25">
      <c r="AQ21490" s="6"/>
    </row>
    <row r="21491" spans="43:43" x14ac:dyDescent="0.25">
      <c r="AQ21491" s="6"/>
    </row>
    <row r="21492" spans="43:43" x14ac:dyDescent="0.25">
      <c r="AQ21492" s="6"/>
    </row>
    <row r="21493" spans="43:43" x14ac:dyDescent="0.25">
      <c r="AQ21493" s="6"/>
    </row>
    <row r="21494" spans="43:43" x14ac:dyDescent="0.25">
      <c r="AQ21494" s="6"/>
    </row>
    <row r="21495" spans="43:43" x14ac:dyDescent="0.25">
      <c r="AQ21495" s="6"/>
    </row>
    <row r="21496" spans="43:43" x14ac:dyDescent="0.25">
      <c r="AQ21496" s="6"/>
    </row>
    <row r="21497" spans="43:43" x14ac:dyDescent="0.25">
      <c r="AQ21497" s="6"/>
    </row>
    <row r="21498" spans="43:43" x14ac:dyDescent="0.25">
      <c r="AQ21498" s="6"/>
    </row>
    <row r="21499" spans="43:43" x14ac:dyDescent="0.25">
      <c r="AQ21499" s="6"/>
    </row>
    <row r="21500" spans="43:43" x14ac:dyDescent="0.25">
      <c r="AQ21500" s="6"/>
    </row>
    <row r="21501" spans="43:43" x14ac:dyDescent="0.25">
      <c r="AQ21501" s="6"/>
    </row>
    <row r="21502" spans="43:43" x14ac:dyDescent="0.25">
      <c r="AQ21502" s="6"/>
    </row>
    <row r="21503" spans="43:43" x14ac:dyDescent="0.25">
      <c r="AQ21503" s="6"/>
    </row>
    <row r="21504" spans="43:43" x14ac:dyDescent="0.25">
      <c r="AQ21504" s="6"/>
    </row>
    <row r="21505" spans="43:43" x14ac:dyDescent="0.25">
      <c r="AQ21505" s="6"/>
    </row>
    <row r="21506" spans="43:43" x14ac:dyDescent="0.25">
      <c r="AQ21506" s="6"/>
    </row>
    <row r="21507" spans="43:43" x14ac:dyDescent="0.25">
      <c r="AQ21507" s="6"/>
    </row>
    <row r="21508" spans="43:43" x14ac:dyDescent="0.25">
      <c r="AQ21508" s="6"/>
    </row>
    <row r="21509" spans="43:43" x14ac:dyDescent="0.25">
      <c r="AQ21509" s="6"/>
    </row>
    <row r="21510" spans="43:43" x14ac:dyDescent="0.25">
      <c r="AQ21510" s="6"/>
    </row>
    <row r="21511" spans="43:43" x14ac:dyDescent="0.25">
      <c r="AQ21511" s="6"/>
    </row>
    <row r="21512" spans="43:43" x14ac:dyDescent="0.25">
      <c r="AQ21512" s="6"/>
    </row>
    <row r="21513" spans="43:43" x14ac:dyDescent="0.25">
      <c r="AQ21513" s="6"/>
    </row>
    <row r="21514" spans="43:43" x14ac:dyDescent="0.25">
      <c r="AQ21514" s="6"/>
    </row>
    <row r="21515" spans="43:43" x14ac:dyDescent="0.25">
      <c r="AQ21515" s="6"/>
    </row>
    <row r="21516" spans="43:43" x14ac:dyDescent="0.25">
      <c r="AQ21516" s="6"/>
    </row>
    <row r="21517" spans="43:43" x14ac:dyDescent="0.25">
      <c r="AQ21517" s="6"/>
    </row>
    <row r="21518" spans="43:43" x14ac:dyDescent="0.25">
      <c r="AQ21518" s="6"/>
    </row>
    <row r="21519" spans="43:43" x14ac:dyDescent="0.25">
      <c r="AQ21519" s="6"/>
    </row>
    <row r="21520" spans="43:43" x14ac:dyDescent="0.25">
      <c r="AQ21520" s="6"/>
    </row>
    <row r="21521" spans="43:43" x14ac:dyDescent="0.25">
      <c r="AQ21521" s="6"/>
    </row>
    <row r="21522" spans="43:43" x14ac:dyDescent="0.25">
      <c r="AQ21522" s="6"/>
    </row>
    <row r="21523" spans="43:43" x14ac:dyDescent="0.25">
      <c r="AQ21523" s="6"/>
    </row>
    <row r="21524" spans="43:43" x14ac:dyDescent="0.25">
      <c r="AQ21524" s="6"/>
    </row>
    <row r="21525" spans="43:43" x14ac:dyDescent="0.25">
      <c r="AQ21525" s="6"/>
    </row>
    <row r="21526" spans="43:43" x14ac:dyDescent="0.25">
      <c r="AQ21526" s="6"/>
    </row>
    <row r="21527" spans="43:43" x14ac:dyDescent="0.25">
      <c r="AQ21527" s="6"/>
    </row>
    <row r="21528" spans="43:43" x14ac:dyDescent="0.25">
      <c r="AQ21528" s="6"/>
    </row>
    <row r="21529" spans="43:43" x14ac:dyDescent="0.25">
      <c r="AQ21529" s="6"/>
    </row>
    <row r="21530" spans="43:43" x14ac:dyDescent="0.25">
      <c r="AQ21530" s="6"/>
    </row>
    <row r="21531" spans="43:43" x14ac:dyDescent="0.25">
      <c r="AQ21531" s="6"/>
    </row>
    <row r="21532" spans="43:43" x14ac:dyDescent="0.25">
      <c r="AQ21532" s="6"/>
    </row>
    <row r="21533" spans="43:43" x14ac:dyDescent="0.25">
      <c r="AQ21533" s="6"/>
    </row>
    <row r="21534" spans="43:43" x14ac:dyDescent="0.25">
      <c r="AQ21534" s="6"/>
    </row>
    <row r="21535" spans="43:43" x14ac:dyDescent="0.25">
      <c r="AQ21535" s="6"/>
    </row>
    <row r="21536" spans="43:43" x14ac:dyDescent="0.25">
      <c r="AQ21536" s="6"/>
    </row>
    <row r="21537" spans="43:43" x14ac:dyDescent="0.25">
      <c r="AQ21537" s="6"/>
    </row>
    <row r="21538" spans="43:43" x14ac:dyDescent="0.25">
      <c r="AQ21538" s="6"/>
    </row>
    <row r="21539" spans="43:43" x14ac:dyDescent="0.25">
      <c r="AQ21539" s="6"/>
    </row>
    <row r="21540" spans="43:43" x14ac:dyDescent="0.25">
      <c r="AQ21540" s="6"/>
    </row>
    <row r="21541" spans="43:43" x14ac:dyDescent="0.25">
      <c r="AQ21541" s="6"/>
    </row>
    <row r="21542" spans="43:43" x14ac:dyDescent="0.25">
      <c r="AQ21542" s="6"/>
    </row>
    <row r="21543" spans="43:43" x14ac:dyDescent="0.25">
      <c r="AQ21543" s="6"/>
    </row>
    <row r="21544" spans="43:43" x14ac:dyDescent="0.25">
      <c r="AQ21544" s="6"/>
    </row>
    <row r="21545" spans="43:43" x14ac:dyDescent="0.25">
      <c r="AQ21545" s="6"/>
    </row>
    <row r="21546" spans="43:43" x14ac:dyDescent="0.25">
      <c r="AQ21546" s="6"/>
    </row>
    <row r="21547" spans="43:43" x14ac:dyDescent="0.25">
      <c r="AQ21547" s="6"/>
    </row>
    <row r="21548" spans="43:43" x14ac:dyDescent="0.25">
      <c r="AQ21548" s="6"/>
    </row>
    <row r="21549" spans="43:43" x14ac:dyDescent="0.25">
      <c r="AQ21549" s="6"/>
    </row>
    <row r="21550" spans="43:43" x14ac:dyDescent="0.25">
      <c r="AQ21550" s="6"/>
    </row>
    <row r="21551" spans="43:43" x14ac:dyDescent="0.25">
      <c r="AQ21551" s="6"/>
    </row>
    <row r="21552" spans="43:43" x14ac:dyDescent="0.25">
      <c r="AQ21552" s="6"/>
    </row>
    <row r="21553" spans="43:43" x14ac:dyDescent="0.25">
      <c r="AQ21553" s="6"/>
    </row>
    <row r="21554" spans="43:43" x14ac:dyDescent="0.25">
      <c r="AQ21554" s="6"/>
    </row>
    <row r="21555" spans="43:43" x14ac:dyDescent="0.25">
      <c r="AQ21555" s="6"/>
    </row>
    <row r="21556" spans="43:43" x14ac:dyDescent="0.25">
      <c r="AQ21556" s="6"/>
    </row>
    <row r="21557" spans="43:43" x14ac:dyDescent="0.25">
      <c r="AQ21557" s="6"/>
    </row>
    <row r="21558" spans="43:43" x14ac:dyDescent="0.25">
      <c r="AQ21558" s="6"/>
    </row>
    <row r="21559" spans="43:43" x14ac:dyDescent="0.25">
      <c r="AQ21559" s="6"/>
    </row>
    <row r="21560" spans="43:43" x14ac:dyDescent="0.25">
      <c r="AQ21560" s="6"/>
    </row>
    <row r="21561" spans="43:43" x14ac:dyDescent="0.25">
      <c r="AQ21561" s="6"/>
    </row>
    <row r="21562" spans="43:43" x14ac:dyDescent="0.25">
      <c r="AQ21562" s="6"/>
    </row>
    <row r="21563" spans="43:43" x14ac:dyDescent="0.25">
      <c r="AQ21563" s="6"/>
    </row>
    <row r="21564" spans="43:43" x14ac:dyDescent="0.25">
      <c r="AQ21564" s="6"/>
    </row>
    <row r="21565" spans="43:43" x14ac:dyDescent="0.25">
      <c r="AQ21565" s="6"/>
    </row>
    <row r="21566" spans="43:43" x14ac:dyDescent="0.25">
      <c r="AQ21566" s="6"/>
    </row>
    <row r="21567" spans="43:43" x14ac:dyDescent="0.25">
      <c r="AQ21567" s="6"/>
    </row>
    <row r="21568" spans="43:43" x14ac:dyDescent="0.25">
      <c r="AQ21568" s="6"/>
    </row>
    <row r="21569" spans="43:43" x14ac:dyDescent="0.25">
      <c r="AQ21569" s="6"/>
    </row>
    <row r="21570" spans="43:43" x14ac:dyDescent="0.25">
      <c r="AQ21570" s="6"/>
    </row>
    <row r="21571" spans="43:43" x14ac:dyDescent="0.25">
      <c r="AQ21571" s="6"/>
    </row>
    <row r="21572" spans="43:43" x14ac:dyDescent="0.25">
      <c r="AQ21572" s="6"/>
    </row>
    <row r="21573" spans="43:43" x14ac:dyDescent="0.25">
      <c r="AQ21573" s="6"/>
    </row>
    <row r="21574" spans="43:43" x14ac:dyDescent="0.25">
      <c r="AQ21574" s="6"/>
    </row>
    <row r="21575" spans="43:43" x14ac:dyDescent="0.25">
      <c r="AQ21575" s="6"/>
    </row>
    <row r="21576" spans="43:43" x14ac:dyDescent="0.25">
      <c r="AQ21576" s="6"/>
    </row>
    <row r="21577" spans="43:43" x14ac:dyDescent="0.25">
      <c r="AQ21577" s="6"/>
    </row>
    <row r="21578" spans="43:43" x14ac:dyDescent="0.25">
      <c r="AQ21578" s="6"/>
    </row>
    <row r="21579" spans="43:43" x14ac:dyDescent="0.25">
      <c r="AQ21579" s="6"/>
    </row>
    <row r="21580" spans="43:43" x14ac:dyDescent="0.25">
      <c r="AQ21580" s="6"/>
    </row>
    <row r="21581" spans="43:43" x14ac:dyDescent="0.25">
      <c r="AQ21581" s="6"/>
    </row>
    <row r="21582" spans="43:43" x14ac:dyDescent="0.25">
      <c r="AQ21582" s="6"/>
    </row>
    <row r="21583" spans="43:43" x14ac:dyDescent="0.25">
      <c r="AQ21583" s="6"/>
    </row>
    <row r="21584" spans="43:43" x14ac:dyDescent="0.25">
      <c r="AQ21584" s="6"/>
    </row>
    <row r="21585" spans="43:43" x14ac:dyDescent="0.25">
      <c r="AQ21585" s="6"/>
    </row>
    <row r="21586" spans="43:43" x14ac:dyDescent="0.25">
      <c r="AQ21586" s="6"/>
    </row>
    <row r="21587" spans="43:43" x14ac:dyDescent="0.25">
      <c r="AQ21587" s="6"/>
    </row>
    <row r="21588" spans="43:43" x14ac:dyDescent="0.25">
      <c r="AQ21588" s="6"/>
    </row>
    <row r="21589" spans="43:43" x14ac:dyDescent="0.25">
      <c r="AQ21589" s="6"/>
    </row>
    <row r="21590" spans="43:43" x14ac:dyDescent="0.25">
      <c r="AQ21590" s="6"/>
    </row>
    <row r="21591" spans="43:43" x14ac:dyDescent="0.25">
      <c r="AQ21591" s="6"/>
    </row>
    <row r="21592" spans="43:43" x14ac:dyDescent="0.25">
      <c r="AQ21592" s="6"/>
    </row>
    <row r="21593" spans="43:43" x14ac:dyDescent="0.25">
      <c r="AQ21593" s="6"/>
    </row>
    <row r="21594" spans="43:43" x14ac:dyDescent="0.25">
      <c r="AQ21594" s="6"/>
    </row>
    <row r="21595" spans="43:43" x14ac:dyDescent="0.25">
      <c r="AQ21595" s="6"/>
    </row>
    <row r="21596" spans="43:43" x14ac:dyDescent="0.25">
      <c r="AQ21596" s="6"/>
    </row>
    <row r="21597" spans="43:43" x14ac:dyDescent="0.25">
      <c r="AQ21597" s="6"/>
    </row>
    <row r="21598" spans="43:43" x14ac:dyDescent="0.25">
      <c r="AQ21598" s="6"/>
    </row>
    <row r="21599" spans="43:43" x14ac:dyDescent="0.25">
      <c r="AQ21599" s="6"/>
    </row>
    <row r="21600" spans="43:43" x14ac:dyDescent="0.25">
      <c r="AQ21600" s="6"/>
    </row>
    <row r="21601" spans="43:43" x14ac:dyDescent="0.25">
      <c r="AQ21601" s="6"/>
    </row>
    <row r="21602" spans="43:43" x14ac:dyDescent="0.25">
      <c r="AQ21602" s="6"/>
    </row>
    <row r="21603" spans="43:43" x14ac:dyDescent="0.25">
      <c r="AQ21603" s="6"/>
    </row>
    <row r="21604" spans="43:43" x14ac:dyDescent="0.25">
      <c r="AQ21604" s="6"/>
    </row>
    <row r="21605" spans="43:43" x14ac:dyDescent="0.25">
      <c r="AQ21605" s="6"/>
    </row>
    <row r="21606" spans="43:43" x14ac:dyDescent="0.25">
      <c r="AQ21606" s="6"/>
    </row>
    <row r="21607" spans="43:43" x14ac:dyDescent="0.25">
      <c r="AQ21607" s="6"/>
    </row>
    <row r="21608" spans="43:43" x14ac:dyDescent="0.25">
      <c r="AQ21608" s="6"/>
    </row>
    <row r="21609" spans="43:43" x14ac:dyDescent="0.25">
      <c r="AQ21609" s="6"/>
    </row>
    <row r="21610" spans="43:43" x14ac:dyDescent="0.25">
      <c r="AQ21610" s="6"/>
    </row>
    <row r="21611" spans="43:43" x14ac:dyDescent="0.25">
      <c r="AQ21611" s="6"/>
    </row>
    <row r="21612" spans="43:43" x14ac:dyDescent="0.25">
      <c r="AQ21612" s="6"/>
    </row>
    <row r="21613" spans="43:43" x14ac:dyDescent="0.25">
      <c r="AQ21613" s="6"/>
    </row>
    <row r="21614" spans="43:43" x14ac:dyDescent="0.25">
      <c r="AQ21614" s="6"/>
    </row>
    <row r="21615" spans="43:43" x14ac:dyDescent="0.25">
      <c r="AQ21615" s="6"/>
    </row>
    <row r="21616" spans="43:43" x14ac:dyDescent="0.25">
      <c r="AQ21616" s="6"/>
    </row>
    <row r="21617" spans="43:43" x14ac:dyDescent="0.25">
      <c r="AQ21617" s="6"/>
    </row>
    <row r="21618" spans="43:43" x14ac:dyDescent="0.25">
      <c r="AQ21618" s="6"/>
    </row>
    <row r="21619" spans="43:43" x14ac:dyDescent="0.25">
      <c r="AQ21619" s="6"/>
    </row>
    <row r="21620" spans="43:43" x14ac:dyDescent="0.25">
      <c r="AQ21620" s="6"/>
    </row>
    <row r="21621" spans="43:43" x14ac:dyDescent="0.25">
      <c r="AQ21621" s="6"/>
    </row>
    <row r="21622" spans="43:43" x14ac:dyDescent="0.25">
      <c r="AQ21622" s="6"/>
    </row>
    <row r="21623" spans="43:43" x14ac:dyDescent="0.25">
      <c r="AQ21623" s="6"/>
    </row>
    <row r="21624" spans="43:43" x14ac:dyDescent="0.25">
      <c r="AQ21624" s="6"/>
    </row>
    <row r="21625" spans="43:43" x14ac:dyDescent="0.25">
      <c r="AQ21625" s="6"/>
    </row>
    <row r="21626" spans="43:43" x14ac:dyDescent="0.25">
      <c r="AQ21626" s="6"/>
    </row>
    <row r="21627" spans="43:43" x14ac:dyDescent="0.25">
      <c r="AQ21627" s="6"/>
    </row>
    <row r="21628" spans="43:43" x14ac:dyDescent="0.25">
      <c r="AQ21628" s="6"/>
    </row>
    <row r="21629" spans="43:43" x14ac:dyDescent="0.25">
      <c r="AQ21629" s="6"/>
    </row>
    <row r="21630" spans="43:43" x14ac:dyDescent="0.25">
      <c r="AQ21630" s="6"/>
    </row>
    <row r="21631" spans="43:43" x14ac:dyDescent="0.25">
      <c r="AQ21631" s="6"/>
    </row>
    <row r="21632" spans="43:43" x14ac:dyDescent="0.25">
      <c r="AQ21632" s="6"/>
    </row>
    <row r="21633" spans="43:43" x14ac:dyDescent="0.25">
      <c r="AQ21633" s="6"/>
    </row>
    <row r="21634" spans="43:43" x14ac:dyDescent="0.25">
      <c r="AQ21634" s="6"/>
    </row>
    <row r="21635" spans="43:43" x14ac:dyDescent="0.25">
      <c r="AQ21635" s="6"/>
    </row>
    <row r="21636" spans="43:43" x14ac:dyDescent="0.25">
      <c r="AQ21636" s="6"/>
    </row>
    <row r="21637" spans="43:43" x14ac:dyDescent="0.25">
      <c r="AQ21637" s="6"/>
    </row>
    <row r="21638" spans="43:43" x14ac:dyDescent="0.25">
      <c r="AQ21638" s="6"/>
    </row>
    <row r="21639" spans="43:43" x14ac:dyDescent="0.25">
      <c r="AQ21639" s="6"/>
    </row>
    <row r="21640" spans="43:43" x14ac:dyDescent="0.25">
      <c r="AQ21640" s="6"/>
    </row>
    <row r="21641" spans="43:43" x14ac:dyDescent="0.25">
      <c r="AQ21641" s="6"/>
    </row>
    <row r="21642" spans="43:43" x14ac:dyDescent="0.25">
      <c r="AQ21642" s="6"/>
    </row>
    <row r="21643" spans="43:43" x14ac:dyDescent="0.25">
      <c r="AQ21643" s="6"/>
    </row>
    <row r="21644" spans="43:43" x14ac:dyDescent="0.25">
      <c r="AQ21644" s="6"/>
    </row>
    <row r="21645" spans="43:43" x14ac:dyDescent="0.25">
      <c r="AQ21645" s="6"/>
    </row>
    <row r="21646" spans="43:43" x14ac:dyDescent="0.25">
      <c r="AQ21646" s="6"/>
    </row>
    <row r="21647" spans="43:43" x14ac:dyDescent="0.25">
      <c r="AQ21647" s="6"/>
    </row>
    <row r="21648" spans="43:43" x14ac:dyDescent="0.25">
      <c r="AQ21648" s="6"/>
    </row>
    <row r="21649" spans="43:43" x14ac:dyDescent="0.25">
      <c r="AQ21649" s="6"/>
    </row>
    <row r="21650" spans="43:43" x14ac:dyDescent="0.25">
      <c r="AQ21650" s="6"/>
    </row>
    <row r="21651" spans="43:43" x14ac:dyDescent="0.25">
      <c r="AQ21651" s="6"/>
    </row>
    <row r="21652" spans="43:43" x14ac:dyDescent="0.25">
      <c r="AQ21652" s="6"/>
    </row>
    <row r="21653" spans="43:43" x14ac:dyDescent="0.25">
      <c r="AQ21653" s="6"/>
    </row>
    <row r="21654" spans="43:43" x14ac:dyDescent="0.25">
      <c r="AQ21654" s="6"/>
    </row>
    <row r="21655" spans="43:43" x14ac:dyDescent="0.25">
      <c r="AQ21655" s="6"/>
    </row>
    <row r="21656" spans="43:43" x14ac:dyDescent="0.25">
      <c r="AQ21656" s="6"/>
    </row>
    <row r="21657" spans="43:43" x14ac:dyDescent="0.25">
      <c r="AQ21657" s="6"/>
    </row>
    <row r="21658" spans="43:43" x14ac:dyDescent="0.25">
      <c r="AQ21658" s="6"/>
    </row>
    <row r="21659" spans="43:43" x14ac:dyDescent="0.25">
      <c r="AQ21659" s="6"/>
    </row>
    <row r="21660" spans="43:43" x14ac:dyDescent="0.25">
      <c r="AQ21660" s="6"/>
    </row>
    <row r="21661" spans="43:43" x14ac:dyDescent="0.25">
      <c r="AQ21661" s="6"/>
    </row>
    <row r="21662" spans="43:43" x14ac:dyDescent="0.25">
      <c r="AQ21662" s="6"/>
    </row>
    <row r="21663" spans="43:43" x14ac:dyDescent="0.25">
      <c r="AQ21663" s="6"/>
    </row>
    <row r="21664" spans="43:43" x14ac:dyDescent="0.25">
      <c r="AQ21664" s="6"/>
    </row>
    <row r="21665" spans="43:43" x14ac:dyDescent="0.25">
      <c r="AQ21665" s="6"/>
    </row>
    <row r="21666" spans="43:43" x14ac:dyDescent="0.25">
      <c r="AQ21666" s="6"/>
    </row>
    <row r="21667" spans="43:43" x14ac:dyDescent="0.25">
      <c r="AQ21667" s="6"/>
    </row>
    <row r="21668" spans="43:43" x14ac:dyDescent="0.25">
      <c r="AQ21668" s="6"/>
    </row>
    <row r="21669" spans="43:43" x14ac:dyDescent="0.25">
      <c r="AQ21669" s="6"/>
    </row>
    <row r="21670" spans="43:43" x14ac:dyDescent="0.25">
      <c r="AQ21670" s="6"/>
    </row>
    <row r="21671" spans="43:43" x14ac:dyDescent="0.25">
      <c r="AQ21671" s="6"/>
    </row>
    <row r="21672" spans="43:43" x14ac:dyDescent="0.25">
      <c r="AQ21672" s="6"/>
    </row>
    <row r="21673" spans="43:43" x14ac:dyDescent="0.25">
      <c r="AQ21673" s="6"/>
    </row>
    <row r="21674" spans="43:43" x14ac:dyDescent="0.25">
      <c r="AQ21674" s="6"/>
    </row>
    <row r="21675" spans="43:43" x14ac:dyDescent="0.25">
      <c r="AQ21675" s="6"/>
    </row>
    <row r="21676" spans="43:43" x14ac:dyDescent="0.25">
      <c r="AQ21676" s="6"/>
    </row>
    <row r="21677" spans="43:43" x14ac:dyDescent="0.25">
      <c r="AQ21677" s="6"/>
    </row>
    <row r="21678" spans="43:43" x14ac:dyDescent="0.25">
      <c r="AQ21678" s="6"/>
    </row>
    <row r="21679" spans="43:43" x14ac:dyDescent="0.25">
      <c r="AQ21679" s="6"/>
    </row>
    <row r="21680" spans="43:43" x14ac:dyDescent="0.25">
      <c r="AQ21680" s="6"/>
    </row>
    <row r="21681" spans="43:43" x14ac:dyDescent="0.25">
      <c r="AQ21681" s="6"/>
    </row>
    <row r="21682" spans="43:43" x14ac:dyDescent="0.25">
      <c r="AQ21682" s="6"/>
    </row>
    <row r="21683" spans="43:43" x14ac:dyDescent="0.25">
      <c r="AQ21683" s="6"/>
    </row>
    <row r="21684" spans="43:43" x14ac:dyDescent="0.25">
      <c r="AQ21684" s="6"/>
    </row>
    <row r="21685" spans="43:43" x14ac:dyDescent="0.25">
      <c r="AQ21685" s="6"/>
    </row>
    <row r="21686" spans="43:43" x14ac:dyDescent="0.25">
      <c r="AQ21686" s="6"/>
    </row>
    <row r="21687" spans="43:43" x14ac:dyDescent="0.25">
      <c r="AQ21687" s="6"/>
    </row>
    <row r="21688" spans="43:43" x14ac:dyDescent="0.25">
      <c r="AQ21688" s="6"/>
    </row>
    <row r="21689" spans="43:43" x14ac:dyDescent="0.25">
      <c r="AQ21689" s="6"/>
    </row>
    <row r="21690" spans="43:43" x14ac:dyDescent="0.25">
      <c r="AQ21690" s="6"/>
    </row>
    <row r="21691" spans="43:43" x14ac:dyDescent="0.25">
      <c r="AQ21691" s="6"/>
    </row>
    <row r="21692" spans="43:43" x14ac:dyDescent="0.25">
      <c r="AQ21692" s="6"/>
    </row>
    <row r="21693" spans="43:43" x14ac:dyDescent="0.25">
      <c r="AQ21693" s="6"/>
    </row>
    <row r="21694" spans="43:43" x14ac:dyDescent="0.25">
      <c r="AQ21694" s="6"/>
    </row>
    <row r="21695" spans="43:43" x14ac:dyDescent="0.25">
      <c r="AQ21695" s="6"/>
    </row>
    <row r="21696" spans="43:43" x14ac:dyDescent="0.25">
      <c r="AQ21696" s="6"/>
    </row>
    <row r="21697" spans="43:43" x14ac:dyDescent="0.25">
      <c r="AQ21697" s="6"/>
    </row>
    <row r="21698" spans="43:43" x14ac:dyDescent="0.25">
      <c r="AQ21698" s="6"/>
    </row>
    <row r="21699" spans="43:43" x14ac:dyDescent="0.25">
      <c r="AQ21699" s="6"/>
    </row>
    <row r="21700" spans="43:43" x14ac:dyDescent="0.25">
      <c r="AQ21700" s="6"/>
    </row>
    <row r="21701" spans="43:43" x14ac:dyDescent="0.25">
      <c r="AQ21701" s="6"/>
    </row>
    <row r="21702" spans="43:43" x14ac:dyDescent="0.25">
      <c r="AQ21702" s="6"/>
    </row>
    <row r="21703" spans="43:43" x14ac:dyDescent="0.25">
      <c r="AQ21703" s="6"/>
    </row>
    <row r="21704" spans="43:43" x14ac:dyDescent="0.25">
      <c r="AQ21704" s="6"/>
    </row>
    <row r="21705" spans="43:43" x14ac:dyDescent="0.25">
      <c r="AQ21705" s="6"/>
    </row>
    <row r="21706" spans="43:43" x14ac:dyDescent="0.25">
      <c r="AQ21706" s="6"/>
    </row>
    <row r="21707" spans="43:43" x14ac:dyDescent="0.25">
      <c r="AQ21707" s="6"/>
    </row>
    <row r="21708" spans="43:43" x14ac:dyDescent="0.25">
      <c r="AQ21708" s="6"/>
    </row>
    <row r="21709" spans="43:43" x14ac:dyDescent="0.25">
      <c r="AQ21709" s="6"/>
    </row>
    <row r="21710" spans="43:43" x14ac:dyDescent="0.25">
      <c r="AQ21710" s="6"/>
    </row>
    <row r="21711" spans="43:43" x14ac:dyDescent="0.25">
      <c r="AQ21711" s="6"/>
    </row>
    <row r="21712" spans="43:43" x14ac:dyDescent="0.25">
      <c r="AQ21712" s="6"/>
    </row>
    <row r="21713" spans="43:43" x14ac:dyDescent="0.25">
      <c r="AQ21713" s="6"/>
    </row>
    <row r="21714" spans="43:43" x14ac:dyDescent="0.25">
      <c r="AQ21714" s="6"/>
    </row>
    <row r="21715" spans="43:43" x14ac:dyDescent="0.25">
      <c r="AQ21715" s="6"/>
    </row>
    <row r="21716" spans="43:43" x14ac:dyDescent="0.25">
      <c r="AQ21716" s="6"/>
    </row>
    <row r="21717" spans="43:43" x14ac:dyDescent="0.25">
      <c r="AQ21717" s="6"/>
    </row>
    <row r="21718" spans="43:43" x14ac:dyDescent="0.25">
      <c r="AQ21718" s="6"/>
    </row>
    <row r="21719" spans="43:43" x14ac:dyDescent="0.25">
      <c r="AQ21719" s="6"/>
    </row>
    <row r="21720" spans="43:43" x14ac:dyDescent="0.25">
      <c r="AQ21720" s="6"/>
    </row>
    <row r="21721" spans="43:43" x14ac:dyDescent="0.25">
      <c r="AQ21721" s="6"/>
    </row>
    <row r="21722" spans="43:43" x14ac:dyDescent="0.25">
      <c r="AQ21722" s="6"/>
    </row>
    <row r="21723" spans="43:43" x14ac:dyDescent="0.25">
      <c r="AQ21723" s="6"/>
    </row>
    <row r="21724" spans="43:43" x14ac:dyDescent="0.25">
      <c r="AQ21724" s="6"/>
    </row>
    <row r="21725" spans="43:43" x14ac:dyDescent="0.25">
      <c r="AQ21725" s="6"/>
    </row>
    <row r="21726" spans="43:43" x14ac:dyDescent="0.25">
      <c r="AQ21726" s="6"/>
    </row>
    <row r="21727" spans="43:43" x14ac:dyDescent="0.25">
      <c r="AQ21727" s="6"/>
    </row>
    <row r="21728" spans="43:43" x14ac:dyDescent="0.25">
      <c r="AQ21728" s="6"/>
    </row>
    <row r="21729" spans="43:43" x14ac:dyDescent="0.25">
      <c r="AQ21729" s="6"/>
    </row>
    <row r="21730" spans="43:43" x14ac:dyDescent="0.25">
      <c r="AQ21730" s="6"/>
    </row>
    <row r="21731" spans="43:43" x14ac:dyDescent="0.25">
      <c r="AQ21731" s="6"/>
    </row>
    <row r="21732" spans="43:43" x14ac:dyDescent="0.25">
      <c r="AQ21732" s="6"/>
    </row>
    <row r="21733" spans="43:43" x14ac:dyDescent="0.25">
      <c r="AQ21733" s="6"/>
    </row>
    <row r="21734" spans="43:43" x14ac:dyDescent="0.25">
      <c r="AQ21734" s="6"/>
    </row>
    <row r="21735" spans="43:43" x14ac:dyDescent="0.25">
      <c r="AQ21735" s="6"/>
    </row>
    <row r="21736" spans="43:43" x14ac:dyDescent="0.25">
      <c r="AQ21736" s="6"/>
    </row>
    <row r="21737" spans="43:43" x14ac:dyDescent="0.25">
      <c r="AQ21737" s="6"/>
    </row>
    <row r="21738" spans="43:43" x14ac:dyDescent="0.25">
      <c r="AQ21738" s="6"/>
    </row>
    <row r="21739" spans="43:43" x14ac:dyDescent="0.25">
      <c r="AQ21739" s="6"/>
    </row>
    <row r="21740" spans="43:43" x14ac:dyDescent="0.25">
      <c r="AQ21740" s="6"/>
    </row>
    <row r="21741" spans="43:43" x14ac:dyDescent="0.25">
      <c r="AQ21741" s="6"/>
    </row>
    <row r="21742" spans="43:43" x14ac:dyDescent="0.25">
      <c r="AQ21742" s="6"/>
    </row>
    <row r="21743" spans="43:43" x14ac:dyDescent="0.25">
      <c r="AQ21743" s="6"/>
    </row>
    <row r="21744" spans="43:43" x14ac:dyDescent="0.25">
      <c r="AQ21744" s="6"/>
    </row>
    <row r="21745" spans="43:43" x14ac:dyDescent="0.25">
      <c r="AQ21745" s="6"/>
    </row>
    <row r="21746" spans="43:43" x14ac:dyDescent="0.25">
      <c r="AQ21746" s="6"/>
    </row>
    <row r="21747" spans="43:43" x14ac:dyDescent="0.25">
      <c r="AQ21747" s="6"/>
    </row>
    <row r="21748" spans="43:43" x14ac:dyDescent="0.25">
      <c r="AQ21748" s="6"/>
    </row>
    <row r="21749" spans="43:43" x14ac:dyDescent="0.25">
      <c r="AQ21749" s="6"/>
    </row>
    <row r="21750" spans="43:43" x14ac:dyDescent="0.25">
      <c r="AQ21750" s="6"/>
    </row>
    <row r="21751" spans="43:43" x14ac:dyDescent="0.25">
      <c r="AQ21751" s="6"/>
    </row>
    <row r="21752" spans="43:43" x14ac:dyDescent="0.25">
      <c r="AQ21752" s="6"/>
    </row>
    <row r="21753" spans="43:43" x14ac:dyDescent="0.25">
      <c r="AQ21753" s="6"/>
    </row>
    <row r="21754" spans="43:43" x14ac:dyDescent="0.25">
      <c r="AQ21754" s="6"/>
    </row>
    <row r="21755" spans="43:43" x14ac:dyDescent="0.25">
      <c r="AQ21755" s="6"/>
    </row>
    <row r="21756" spans="43:43" x14ac:dyDescent="0.25">
      <c r="AQ21756" s="6"/>
    </row>
    <row r="21757" spans="43:43" x14ac:dyDescent="0.25">
      <c r="AQ21757" s="6"/>
    </row>
    <row r="21758" spans="43:43" x14ac:dyDescent="0.25">
      <c r="AQ21758" s="6"/>
    </row>
    <row r="21759" spans="43:43" x14ac:dyDescent="0.25">
      <c r="AQ21759" s="6"/>
    </row>
    <row r="21760" spans="43:43" x14ac:dyDescent="0.25">
      <c r="AQ21760" s="6"/>
    </row>
    <row r="21761" spans="43:43" x14ac:dyDescent="0.25">
      <c r="AQ21761" s="6"/>
    </row>
    <row r="21762" spans="43:43" x14ac:dyDescent="0.25">
      <c r="AQ21762" s="6"/>
    </row>
    <row r="21763" spans="43:43" x14ac:dyDescent="0.25">
      <c r="AQ21763" s="6"/>
    </row>
    <row r="21764" spans="43:43" x14ac:dyDescent="0.25">
      <c r="AQ21764" s="6"/>
    </row>
    <row r="21765" spans="43:43" x14ac:dyDescent="0.25">
      <c r="AQ21765" s="6"/>
    </row>
    <row r="21766" spans="43:43" x14ac:dyDescent="0.25">
      <c r="AQ21766" s="6"/>
    </row>
    <row r="21767" spans="43:43" x14ac:dyDescent="0.25">
      <c r="AQ21767" s="6"/>
    </row>
    <row r="21768" spans="43:43" x14ac:dyDescent="0.25">
      <c r="AQ21768" s="6"/>
    </row>
    <row r="21769" spans="43:43" x14ac:dyDescent="0.25">
      <c r="AQ21769" s="6"/>
    </row>
    <row r="21770" spans="43:43" x14ac:dyDescent="0.25">
      <c r="AQ21770" s="6"/>
    </row>
    <row r="21771" spans="43:43" x14ac:dyDescent="0.25">
      <c r="AQ21771" s="6"/>
    </row>
    <row r="21772" spans="43:43" x14ac:dyDescent="0.25">
      <c r="AQ21772" s="6"/>
    </row>
    <row r="21773" spans="43:43" x14ac:dyDescent="0.25">
      <c r="AQ21773" s="6"/>
    </row>
    <row r="21774" spans="43:43" x14ac:dyDescent="0.25">
      <c r="AQ21774" s="6"/>
    </row>
    <row r="21775" spans="43:43" x14ac:dyDescent="0.25">
      <c r="AQ21775" s="6"/>
    </row>
    <row r="21776" spans="43:43" x14ac:dyDescent="0.25">
      <c r="AQ21776" s="6"/>
    </row>
    <row r="21777" spans="43:43" x14ac:dyDescent="0.25">
      <c r="AQ21777" s="6"/>
    </row>
    <row r="21778" spans="43:43" x14ac:dyDescent="0.25">
      <c r="AQ21778" s="6"/>
    </row>
    <row r="21779" spans="43:43" x14ac:dyDescent="0.25">
      <c r="AQ21779" s="6"/>
    </row>
    <row r="21780" spans="43:43" x14ac:dyDescent="0.25">
      <c r="AQ21780" s="6"/>
    </row>
    <row r="21781" spans="43:43" x14ac:dyDescent="0.25">
      <c r="AQ21781" s="6"/>
    </row>
    <row r="21782" spans="43:43" x14ac:dyDescent="0.25">
      <c r="AQ21782" s="6"/>
    </row>
    <row r="21783" spans="43:43" x14ac:dyDescent="0.25">
      <c r="AQ21783" s="6"/>
    </row>
    <row r="21784" spans="43:43" x14ac:dyDescent="0.25">
      <c r="AQ21784" s="6"/>
    </row>
    <row r="21785" spans="43:43" x14ac:dyDescent="0.25">
      <c r="AQ21785" s="6"/>
    </row>
    <row r="21786" spans="43:43" x14ac:dyDescent="0.25">
      <c r="AQ21786" s="6"/>
    </row>
    <row r="21787" spans="43:43" x14ac:dyDescent="0.25">
      <c r="AQ21787" s="6"/>
    </row>
    <row r="21788" spans="43:43" x14ac:dyDescent="0.25">
      <c r="AQ21788" s="6"/>
    </row>
    <row r="21789" spans="43:43" x14ac:dyDescent="0.25">
      <c r="AQ21789" s="6"/>
    </row>
    <row r="21790" spans="43:43" x14ac:dyDescent="0.25">
      <c r="AQ21790" s="6"/>
    </row>
    <row r="21791" spans="43:43" x14ac:dyDescent="0.25">
      <c r="AQ21791" s="6"/>
    </row>
    <row r="21792" spans="43:43" x14ac:dyDescent="0.25">
      <c r="AQ21792" s="6"/>
    </row>
    <row r="21793" spans="43:43" x14ac:dyDescent="0.25">
      <c r="AQ21793" s="6"/>
    </row>
    <row r="21794" spans="43:43" x14ac:dyDescent="0.25">
      <c r="AQ21794" s="6"/>
    </row>
    <row r="21795" spans="43:43" x14ac:dyDescent="0.25">
      <c r="AQ21795" s="6"/>
    </row>
    <row r="21796" spans="43:43" x14ac:dyDescent="0.25">
      <c r="AQ21796" s="6"/>
    </row>
    <row r="21797" spans="43:43" x14ac:dyDescent="0.25">
      <c r="AQ21797" s="6"/>
    </row>
    <row r="21798" spans="43:43" x14ac:dyDescent="0.25">
      <c r="AQ21798" s="6"/>
    </row>
    <row r="21799" spans="43:43" x14ac:dyDescent="0.25">
      <c r="AQ21799" s="6"/>
    </row>
    <row r="21800" spans="43:43" x14ac:dyDescent="0.25">
      <c r="AQ21800" s="6"/>
    </row>
    <row r="21801" spans="43:43" x14ac:dyDescent="0.25">
      <c r="AQ21801" s="6"/>
    </row>
    <row r="21802" spans="43:43" x14ac:dyDescent="0.25">
      <c r="AQ21802" s="6"/>
    </row>
    <row r="21803" spans="43:43" x14ac:dyDescent="0.25">
      <c r="AQ21803" s="6"/>
    </row>
    <row r="21804" spans="43:43" x14ac:dyDescent="0.25">
      <c r="AQ21804" s="6"/>
    </row>
    <row r="21805" spans="43:43" x14ac:dyDescent="0.25">
      <c r="AQ21805" s="6"/>
    </row>
    <row r="21806" spans="43:43" x14ac:dyDescent="0.25">
      <c r="AQ21806" s="6"/>
    </row>
    <row r="21807" spans="43:43" x14ac:dyDescent="0.25">
      <c r="AQ21807" s="6"/>
    </row>
    <row r="21808" spans="43:43" x14ac:dyDescent="0.25">
      <c r="AQ21808" s="6"/>
    </row>
    <row r="21809" spans="43:43" x14ac:dyDescent="0.25">
      <c r="AQ21809" s="6"/>
    </row>
    <row r="21810" spans="43:43" x14ac:dyDescent="0.25">
      <c r="AQ21810" s="6"/>
    </row>
    <row r="21811" spans="43:43" x14ac:dyDescent="0.25">
      <c r="AQ21811" s="6"/>
    </row>
    <row r="21812" spans="43:43" x14ac:dyDescent="0.25">
      <c r="AQ21812" s="6"/>
    </row>
    <row r="21813" spans="43:43" x14ac:dyDescent="0.25">
      <c r="AQ21813" s="6"/>
    </row>
    <row r="21814" spans="43:43" x14ac:dyDescent="0.25">
      <c r="AQ21814" s="6"/>
    </row>
    <row r="21815" spans="43:43" x14ac:dyDescent="0.25">
      <c r="AQ21815" s="6"/>
    </row>
    <row r="21816" spans="43:43" x14ac:dyDescent="0.25">
      <c r="AQ21816" s="6"/>
    </row>
    <row r="21817" spans="43:43" x14ac:dyDescent="0.25">
      <c r="AQ21817" s="6"/>
    </row>
    <row r="21818" spans="43:43" x14ac:dyDescent="0.25">
      <c r="AQ21818" s="6"/>
    </row>
    <row r="21819" spans="43:43" x14ac:dyDescent="0.25">
      <c r="AQ21819" s="6"/>
    </row>
    <row r="21820" spans="43:43" x14ac:dyDescent="0.25">
      <c r="AQ21820" s="6"/>
    </row>
    <row r="21821" spans="43:43" x14ac:dyDescent="0.25">
      <c r="AQ21821" s="6"/>
    </row>
    <row r="21822" spans="43:43" x14ac:dyDescent="0.25">
      <c r="AQ21822" s="6"/>
    </row>
    <row r="21823" spans="43:43" x14ac:dyDescent="0.25">
      <c r="AQ21823" s="6"/>
    </row>
    <row r="21824" spans="43:43" x14ac:dyDescent="0.25">
      <c r="AQ21824" s="6"/>
    </row>
    <row r="21825" spans="43:43" x14ac:dyDescent="0.25">
      <c r="AQ21825" s="6"/>
    </row>
    <row r="21826" spans="43:43" x14ac:dyDescent="0.25">
      <c r="AQ21826" s="6"/>
    </row>
    <row r="21827" spans="43:43" x14ac:dyDescent="0.25">
      <c r="AQ21827" s="6"/>
    </row>
    <row r="21828" spans="43:43" x14ac:dyDescent="0.25">
      <c r="AQ21828" s="6"/>
    </row>
    <row r="21829" spans="43:43" x14ac:dyDescent="0.25">
      <c r="AQ21829" s="6"/>
    </row>
    <row r="21830" spans="43:43" x14ac:dyDescent="0.25">
      <c r="AQ21830" s="6"/>
    </row>
    <row r="21831" spans="43:43" x14ac:dyDescent="0.25">
      <c r="AQ21831" s="6"/>
    </row>
    <row r="21832" spans="43:43" x14ac:dyDescent="0.25">
      <c r="AQ21832" s="6"/>
    </row>
    <row r="21833" spans="43:43" x14ac:dyDescent="0.25">
      <c r="AQ21833" s="6"/>
    </row>
    <row r="21834" spans="43:43" x14ac:dyDescent="0.25">
      <c r="AQ21834" s="6"/>
    </row>
    <row r="21835" spans="43:43" x14ac:dyDescent="0.25">
      <c r="AQ21835" s="6"/>
    </row>
    <row r="21836" spans="43:43" x14ac:dyDescent="0.25">
      <c r="AQ21836" s="6"/>
    </row>
    <row r="21837" spans="43:43" x14ac:dyDescent="0.25">
      <c r="AQ21837" s="6"/>
    </row>
    <row r="21838" spans="43:43" x14ac:dyDescent="0.25">
      <c r="AQ21838" s="6"/>
    </row>
    <row r="21839" spans="43:43" x14ac:dyDescent="0.25">
      <c r="AQ21839" s="6"/>
    </row>
    <row r="21840" spans="43:43" x14ac:dyDescent="0.25">
      <c r="AQ21840" s="6"/>
    </row>
    <row r="21841" spans="43:43" x14ac:dyDescent="0.25">
      <c r="AQ21841" s="6"/>
    </row>
    <row r="21842" spans="43:43" x14ac:dyDescent="0.25">
      <c r="AQ21842" s="6"/>
    </row>
    <row r="21843" spans="43:43" x14ac:dyDescent="0.25">
      <c r="AQ21843" s="6"/>
    </row>
    <row r="21844" spans="43:43" x14ac:dyDescent="0.25">
      <c r="AQ21844" s="6"/>
    </row>
    <row r="21845" spans="43:43" x14ac:dyDescent="0.25">
      <c r="AQ21845" s="6"/>
    </row>
    <row r="21846" spans="43:43" x14ac:dyDescent="0.25">
      <c r="AQ21846" s="6"/>
    </row>
    <row r="21847" spans="43:43" x14ac:dyDescent="0.25">
      <c r="AQ21847" s="6"/>
    </row>
    <row r="21848" spans="43:43" x14ac:dyDescent="0.25">
      <c r="AQ21848" s="6"/>
    </row>
    <row r="21849" spans="43:43" x14ac:dyDescent="0.25">
      <c r="AQ21849" s="6"/>
    </row>
    <row r="21850" spans="43:43" x14ac:dyDescent="0.25">
      <c r="AQ21850" s="6"/>
    </row>
    <row r="21851" spans="43:43" x14ac:dyDescent="0.25">
      <c r="AQ21851" s="6"/>
    </row>
    <row r="21852" spans="43:43" x14ac:dyDescent="0.25">
      <c r="AQ21852" s="6"/>
    </row>
    <row r="21853" spans="43:43" x14ac:dyDescent="0.25">
      <c r="AQ21853" s="6"/>
    </row>
    <row r="21854" spans="43:43" x14ac:dyDescent="0.25">
      <c r="AQ21854" s="6"/>
    </row>
    <row r="21855" spans="43:43" x14ac:dyDescent="0.25">
      <c r="AQ21855" s="6"/>
    </row>
    <row r="21856" spans="43:43" x14ac:dyDescent="0.25">
      <c r="AQ21856" s="6"/>
    </row>
    <row r="21857" spans="43:43" x14ac:dyDescent="0.25">
      <c r="AQ21857" s="6"/>
    </row>
    <row r="21858" spans="43:43" x14ac:dyDescent="0.25">
      <c r="AQ21858" s="6"/>
    </row>
    <row r="21859" spans="43:43" x14ac:dyDescent="0.25">
      <c r="AQ21859" s="6"/>
    </row>
    <row r="21860" spans="43:43" x14ac:dyDescent="0.25">
      <c r="AQ21860" s="6"/>
    </row>
    <row r="21861" spans="43:43" x14ac:dyDescent="0.25">
      <c r="AQ21861" s="6"/>
    </row>
    <row r="21862" spans="43:43" x14ac:dyDescent="0.25">
      <c r="AQ21862" s="6"/>
    </row>
    <row r="21863" spans="43:43" x14ac:dyDescent="0.25">
      <c r="AQ21863" s="6"/>
    </row>
    <row r="21864" spans="43:43" x14ac:dyDescent="0.25">
      <c r="AQ21864" s="6"/>
    </row>
    <row r="21865" spans="43:43" x14ac:dyDescent="0.25">
      <c r="AQ21865" s="6"/>
    </row>
    <row r="21866" spans="43:43" x14ac:dyDescent="0.25">
      <c r="AQ21866" s="6"/>
    </row>
    <row r="21867" spans="43:43" x14ac:dyDescent="0.25">
      <c r="AQ21867" s="6"/>
    </row>
    <row r="21868" spans="43:43" x14ac:dyDescent="0.25">
      <c r="AQ21868" s="6"/>
    </row>
    <row r="21869" spans="43:43" x14ac:dyDescent="0.25">
      <c r="AQ21869" s="6"/>
    </row>
    <row r="21870" spans="43:43" x14ac:dyDescent="0.25">
      <c r="AQ21870" s="6"/>
    </row>
    <row r="21871" spans="43:43" x14ac:dyDescent="0.25">
      <c r="AQ21871" s="6"/>
    </row>
    <row r="21872" spans="43:43" x14ac:dyDescent="0.25">
      <c r="AQ21872" s="6"/>
    </row>
    <row r="21873" spans="43:43" x14ac:dyDescent="0.25">
      <c r="AQ21873" s="6"/>
    </row>
    <row r="21874" spans="43:43" x14ac:dyDescent="0.25">
      <c r="AQ21874" s="6"/>
    </row>
    <row r="21875" spans="43:43" x14ac:dyDescent="0.25">
      <c r="AQ21875" s="6"/>
    </row>
    <row r="21876" spans="43:43" x14ac:dyDescent="0.25">
      <c r="AQ21876" s="6"/>
    </row>
    <row r="21877" spans="43:43" x14ac:dyDescent="0.25">
      <c r="AQ21877" s="6"/>
    </row>
    <row r="21878" spans="43:43" x14ac:dyDescent="0.25">
      <c r="AQ21878" s="6"/>
    </row>
    <row r="21879" spans="43:43" x14ac:dyDescent="0.25">
      <c r="AQ21879" s="6"/>
    </row>
    <row r="21880" spans="43:43" x14ac:dyDescent="0.25">
      <c r="AQ21880" s="6"/>
    </row>
    <row r="21881" spans="43:43" x14ac:dyDescent="0.25">
      <c r="AQ21881" s="6"/>
    </row>
    <row r="21882" spans="43:43" x14ac:dyDescent="0.25">
      <c r="AQ21882" s="6"/>
    </row>
    <row r="21883" spans="43:43" x14ac:dyDescent="0.25">
      <c r="AQ21883" s="6"/>
    </row>
    <row r="21884" spans="43:43" x14ac:dyDescent="0.25">
      <c r="AQ21884" s="6"/>
    </row>
    <row r="21885" spans="43:43" x14ac:dyDescent="0.25">
      <c r="AQ21885" s="6"/>
    </row>
    <row r="21886" spans="43:43" x14ac:dyDescent="0.25">
      <c r="AQ21886" s="6"/>
    </row>
    <row r="21887" spans="43:43" x14ac:dyDescent="0.25">
      <c r="AQ21887" s="6"/>
    </row>
    <row r="21888" spans="43:43" x14ac:dyDescent="0.25">
      <c r="AQ21888" s="6"/>
    </row>
    <row r="21889" spans="43:43" x14ac:dyDescent="0.25">
      <c r="AQ21889" s="6"/>
    </row>
    <row r="21890" spans="43:43" x14ac:dyDescent="0.25">
      <c r="AQ21890" s="6"/>
    </row>
    <row r="21891" spans="43:43" x14ac:dyDescent="0.25">
      <c r="AQ21891" s="6"/>
    </row>
    <row r="21892" spans="43:43" x14ac:dyDescent="0.25">
      <c r="AQ21892" s="6"/>
    </row>
    <row r="21893" spans="43:43" x14ac:dyDescent="0.25">
      <c r="AQ21893" s="6"/>
    </row>
    <row r="21894" spans="43:43" x14ac:dyDescent="0.25">
      <c r="AQ21894" s="6"/>
    </row>
    <row r="21895" spans="43:43" x14ac:dyDescent="0.25">
      <c r="AQ21895" s="6"/>
    </row>
    <row r="21896" spans="43:43" x14ac:dyDescent="0.25">
      <c r="AQ21896" s="6"/>
    </row>
    <row r="21897" spans="43:43" x14ac:dyDescent="0.25">
      <c r="AQ21897" s="6"/>
    </row>
    <row r="21898" spans="43:43" x14ac:dyDescent="0.25">
      <c r="AQ21898" s="6"/>
    </row>
    <row r="21899" spans="43:43" x14ac:dyDescent="0.25">
      <c r="AQ21899" s="6"/>
    </row>
    <row r="21900" spans="43:43" x14ac:dyDescent="0.25">
      <c r="AQ21900" s="6"/>
    </row>
    <row r="21901" spans="43:43" x14ac:dyDescent="0.25">
      <c r="AQ21901" s="6"/>
    </row>
    <row r="21902" spans="43:43" x14ac:dyDescent="0.25">
      <c r="AQ21902" s="6"/>
    </row>
    <row r="21903" spans="43:43" x14ac:dyDescent="0.25">
      <c r="AQ21903" s="6"/>
    </row>
    <row r="21904" spans="43:43" x14ac:dyDescent="0.25">
      <c r="AQ21904" s="6"/>
    </row>
    <row r="21905" spans="43:43" x14ac:dyDescent="0.25">
      <c r="AQ21905" s="6"/>
    </row>
    <row r="21906" spans="43:43" x14ac:dyDescent="0.25">
      <c r="AQ21906" s="6"/>
    </row>
    <row r="21907" spans="43:43" x14ac:dyDescent="0.25">
      <c r="AQ21907" s="6"/>
    </row>
    <row r="21908" spans="43:43" x14ac:dyDescent="0.25">
      <c r="AQ21908" s="6"/>
    </row>
    <row r="21909" spans="43:43" x14ac:dyDescent="0.25">
      <c r="AQ21909" s="6"/>
    </row>
    <row r="21910" spans="43:43" x14ac:dyDescent="0.25">
      <c r="AQ21910" s="6"/>
    </row>
    <row r="21911" spans="43:43" x14ac:dyDescent="0.25">
      <c r="AQ21911" s="6"/>
    </row>
    <row r="21912" spans="43:43" x14ac:dyDescent="0.25">
      <c r="AQ21912" s="6"/>
    </row>
    <row r="21913" spans="43:43" x14ac:dyDescent="0.25">
      <c r="AQ21913" s="6"/>
    </row>
    <row r="21914" spans="43:43" x14ac:dyDescent="0.25">
      <c r="AQ21914" s="6"/>
    </row>
    <row r="21915" spans="43:43" x14ac:dyDescent="0.25">
      <c r="AQ21915" s="6"/>
    </row>
    <row r="21916" spans="43:43" x14ac:dyDescent="0.25">
      <c r="AQ21916" s="6"/>
    </row>
    <row r="21917" spans="43:43" x14ac:dyDescent="0.25">
      <c r="AQ21917" s="6"/>
    </row>
    <row r="21918" spans="43:43" x14ac:dyDescent="0.25">
      <c r="AQ21918" s="6"/>
    </row>
    <row r="21919" spans="43:43" x14ac:dyDescent="0.25">
      <c r="AQ21919" s="6"/>
    </row>
    <row r="21920" spans="43:43" x14ac:dyDescent="0.25">
      <c r="AQ21920" s="6"/>
    </row>
    <row r="21921" spans="43:43" x14ac:dyDescent="0.25">
      <c r="AQ21921" s="6"/>
    </row>
    <row r="21922" spans="43:43" x14ac:dyDescent="0.25">
      <c r="AQ21922" s="6"/>
    </row>
    <row r="21923" spans="43:43" x14ac:dyDescent="0.25">
      <c r="AQ21923" s="6"/>
    </row>
    <row r="21924" spans="43:43" x14ac:dyDescent="0.25">
      <c r="AQ21924" s="6"/>
    </row>
    <row r="21925" spans="43:43" x14ac:dyDescent="0.25">
      <c r="AQ21925" s="6"/>
    </row>
    <row r="21926" spans="43:43" x14ac:dyDescent="0.25">
      <c r="AQ21926" s="6"/>
    </row>
    <row r="21927" spans="43:43" x14ac:dyDescent="0.25">
      <c r="AQ21927" s="6"/>
    </row>
    <row r="21928" spans="43:43" x14ac:dyDescent="0.25">
      <c r="AQ21928" s="6"/>
    </row>
    <row r="21929" spans="43:43" x14ac:dyDescent="0.25">
      <c r="AQ21929" s="6"/>
    </row>
    <row r="21930" spans="43:43" x14ac:dyDescent="0.25">
      <c r="AQ21930" s="6"/>
    </row>
    <row r="21931" spans="43:43" x14ac:dyDescent="0.25">
      <c r="AQ21931" s="6"/>
    </row>
    <row r="21932" spans="43:43" x14ac:dyDescent="0.25">
      <c r="AQ21932" s="6"/>
    </row>
    <row r="21933" spans="43:43" x14ac:dyDescent="0.25">
      <c r="AQ21933" s="6"/>
    </row>
    <row r="21934" spans="43:43" x14ac:dyDescent="0.25">
      <c r="AQ21934" s="6"/>
    </row>
    <row r="21935" spans="43:43" x14ac:dyDescent="0.25">
      <c r="AQ21935" s="6"/>
    </row>
    <row r="21936" spans="43:43" x14ac:dyDescent="0.25">
      <c r="AQ21936" s="6"/>
    </row>
    <row r="21937" spans="43:43" x14ac:dyDescent="0.25">
      <c r="AQ21937" s="6"/>
    </row>
    <row r="21938" spans="43:43" x14ac:dyDescent="0.25">
      <c r="AQ21938" s="6"/>
    </row>
    <row r="21939" spans="43:43" x14ac:dyDescent="0.25">
      <c r="AQ21939" s="6"/>
    </row>
    <row r="21940" spans="43:43" x14ac:dyDescent="0.25">
      <c r="AQ21940" s="6"/>
    </row>
    <row r="21941" spans="43:43" x14ac:dyDescent="0.25">
      <c r="AQ21941" s="6"/>
    </row>
    <row r="21942" spans="43:43" x14ac:dyDescent="0.25">
      <c r="AQ21942" s="6"/>
    </row>
    <row r="21943" spans="43:43" x14ac:dyDescent="0.25">
      <c r="AQ21943" s="6"/>
    </row>
    <row r="21944" spans="43:43" x14ac:dyDescent="0.25">
      <c r="AQ21944" s="6"/>
    </row>
    <row r="21945" spans="43:43" x14ac:dyDescent="0.25">
      <c r="AQ21945" s="6"/>
    </row>
    <row r="21946" spans="43:43" x14ac:dyDescent="0.25">
      <c r="AQ21946" s="6"/>
    </row>
    <row r="21947" spans="43:43" x14ac:dyDescent="0.25">
      <c r="AQ21947" s="6"/>
    </row>
    <row r="21948" spans="43:43" x14ac:dyDescent="0.25">
      <c r="AQ21948" s="6"/>
    </row>
    <row r="21949" spans="43:43" x14ac:dyDescent="0.25">
      <c r="AQ21949" s="6"/>
    </row>
    <row r="21950" spans="43:43" x14ac:dyDescent="0.25">
      <c r="AQ21950" s="6"/>
    </row>
    <row r="21951" spans="43:43" x14ac:dyDescent="0.25">
      <c r="AQ21951" s="6"/>
    </row>
    <row r="21952" spans="43:43" x14ac:dyDescent="0.25">
      <c r="AQ21952" s="6"/>
    </row>
    <row r="21953" spans="43:43" x14ac:dyDescent="0.25">
      <c r="AQ21953" s="6"/>
    </row>
    <row r="21954" spans="43:43" x14ac:dyDescent="0.25">
      <c r="AQ21954" s="6"/>
    </row>
    <row r="21955" spans="43:43" x14ac:dyDescent="0.25">
      <c r="AQ21955" s="6"/>
    </row>
    <row r="21956" spans="43:43" x14ac:dyDescent="0.25">
      <c r="AQ21956" s="6"/>
    </row>
    <row r="21957" spans="43:43" x14ac:dyDescent="0.25">
      <c r="AQ21957" s="6"/>
    </row>
    <row r="21958" spans="43:43" x14ac:dyDescent="0.25">
      <c r="AQ21958" s="6"/>
    </row>
    <row r="21959" spans="43:43" x14ac:dyDescent="0.25">
      <c r="AQ21959" s="6"/>
    </row>
    <row r="21960" spans="43:43" x14ac:dyDescent="0.25">
      <c r="AQ21960" s="6"/>
    </row>
    <row r="21961" spans="43:43" x14ac:dyDescent="0.25">
      <c r="AQ21961" s="6"/>
    </row>
    <row r="21962" spans="43:43" x14ac:dyDescent="0.25">
      <c r="AQ21962" s="6"/>
    </row>
    <row r="21963" spans="43:43" x14ac:dyDescent="0.25">
      <c r="AQ21963" s="6"/>
    </row>
    <row r="21964" spans="43:43" x14ac:dyDescent="0.25">
      <c r="AQ21964" s="6"/>
    </row>
    <row r="21965" spans="43:43" x14ac:dyDescent="0.25">
      <c r="AQ21965" s="6"/>
    </row>
    <row r="21966" spans="43:43" x14ac:dyDescent="0.25">
      <c r="AQ21966" s="6"/>
    </row>
    <row r="21967" spans="43:43" x14ac:dyDescent="0.25">
      <c r="AQ21967" s="6"/>
    </row>
    <row r="21968" spans="43:43" x14ac:dyDescent="0.25">
      <c r="AQ21968" s="6"/>
    </row>
    <row r="21969" spans="43:43" x14ac:dyDescent="0.25">
      <c r="AQ21969" s="6"/>
    </row>
    <row r="21970" spans="43:43" x14ac:dyDescent="0.25">
      <c r="AQ21970" s="6"/>
    </row>
    <row r="21971" spans="43:43" x14ac:dyDescent="0.25">
      <c r="AQ21971" s="6"/>
    </row>
    <row r="21972" spans="43:43" x14ac:dyDescent="0.25">
      <c r="AQ21972" s="6"/>
    </row>
    <row r="21973" spans="43:43" x14ac:dyDescent="0.25">
      <c r="AQ21973" s="6"/>
    </row>
    <row r="21974" spans="43:43" x14ac:dyDescent="0.25">
      <c r="AQ21974" s="6"/>
    </row>
    <row r="21975" spans="43:43" x14ac:dyDescent="0.25">
      <c r="AQ21975" s="6"/>
    </row>
    <row r="21976" spans="43:43" x14ac:dyDescent="0.25">
      <c r="AQ21976" s="6"/>
    </row>
    <row r="21977" spans="43:43" x14ac:dyDescent="0.25">
      <c r="AQ21977" s="6"/>
    </row>
    <row r="21978" spans="43:43" x14ac:dyDescent="0.25">
      <c r="AQ21978" s="6"/>
    </row>
    <row r="21979" spans="43:43" x14ac:dyDescent="0.25">
      <c r="AQ21979" s="6"/>
    </row>
    <row r="21980" spans="43:43" x14ac:dyDescent="0.25">
      <c r="AQ21980" s="6"/>
    </row>
    <row r="21981" spans="43:43" x14ac:dyDescent="0.25">
      <c r="AQ21981" s="6"/>
    </row>
    <row r="21982" spans="43:43" x14ac:dyDescent="0.25">
      <c r="AQ21982" s="6"/>
    </row>
    <row r="21983" spans="43:43" x14ac:dyDescent="0.25">
      <c r="AQ21983" s="6"/>
    </row>
    <row r="21984" spans="43:43" x14ac:dyDescent="0.25">
      <c r="AQ21984" s="6"/>
    </row>
    <row r="21985" spans="43:43" x14ac:dyDescent="0.25">
      <c r="AQ21985" s="6"/>
    </row>
    <row r="21986" spans="43:43" x14ac:dyDescent="0.25">
      <c r="AQ21986" s="6"/>
    </row>
    <row r="21987" spans="43:43" x14ac:dyDescent="0.25">
      <c r="AQ21987" s="6"/>
    </row>
    <row r="21988" spans="43:43" x14ac:dyDescent="0.25">
      <c r="AQ21988" s="6"/>
    </row>
    <row r="21989" spans="43:43" x14ac:dyDescent="0.25">
      <c r="AQ21989" s="6"/>
    </row>
    <row r="21990" spans="43:43" x14ac:dyDescent="0.25">
      <c r="AQ21990" s="6"/>
    </row>
    <row r="21991" spans="43:43" x14ac:dyDescent="0.25">
      <c r="AQ21991" s="6"/>
    </row>
    <row r="21992" spans="43:43" x14ac:dyDescent="0.25">
      <c r="AQ21992" s="6"/>
    </row>
    <row r="21993" spans="43:43" x14ac:dyDescent="0.25">
      <c r="AQ21993" s="6"/>
    </row>
    <row r="21994" spans="43:43" x14ac:dyDescent="0.25">
      <c r="AQ21994" s="6"/>
    </row>
    <row r="21995" spans="43:43" x14ac:dyDescent="0.25">
      <c r="AQ21995" s="6"/>
    </row>
    <row r="21996" spans="43:43" x14ac:dyDescent="0.25">
      <c r="AQ21996" s="6"/>
    </row>
    <row r="21997" spans="43:43" x14ac:dyDescent="0.25">
      <c r="AQ21997" s="6"/>
    </row>
    <row r="21998" spans="43:43" x14ac:dyDescent="0.25">
      <c r="AQ21998" s="6"/>
    </row>
    <row r="21999" spans="43:43" x14ac:dyDescent="0.25">
      <c r="AQ21999" s="6"/>
    </row>
    <row r="22000" spans="43:43" x14ac:dyDescent="0.25">
      <c r="AQ22000" s="6"/>
    </row>
    <row r="22001" spans="43:43" x14ac:dyDescent="0.25">
      <c r="AQ22001" s="6"/>
    </row>
    <row r="22002" spans="43:43" x14ac:dyDescent="0.25">
      <c r="AQ22002" s="6"/>
    </row>
    <row r="22003" spans="43:43" x14ac:dyDescent="0.25">
      <c r="AQ22003" s="6"/>
    </row>
    <row r="22004" spans="43:43" x14ac:dyDescent="0.25">
      <c r="AQ22004" s="6"/>
    </row>
    <row r="22005" spans="43:43" x14ac:dyDescent="0.25">
      <c r="AQ22005" s="6"/>
    </row>
    <row r="22006" spans="43:43" x14ac:dyDescent="0.25">
      <c r="AQ22006" s="6"/>
    </row>
    <row r="22007" spans="43:43" x14ac:dyDescent="0.25">
      <c r="AQ22007" s="6"/>
    </row>
    <row r="22008" spans="43:43" x14ac:dyDescent="0.25">
      <c r="AQ22008" s="6"/>
    </row>
    <row r="22009" spans="43:43" x14ac:dyDescent="0.25">
      <c r="AQ22009" s="6"/>
    </row>
    <row r="22010" spans="43:43" x14ac:dyDescent="0.25">
      <c r="AQ22010" s="6"/>
    </row>
    <row r="22011" spans="43:43" x14ac:dyDescent="0.25">
      <c r="AQ22011" s="6"/>
    </row>
    <row r="22012" spans="43:43" x14ac:dyDescent="0.25">
      <c r="AQ22012" s="6"/>
    </row>
    <row r="22013" spans="43:43" x14ac:dyDescent="0.25">
      <c r="AQ22013" s="6"/>
    </row>
    <row r="22014" spans="43:43" x14ac:dyDescent="0.25">
      <c r="AQ22014" s="6"/>
    </row>
    <row r="22015" spans="43:43" x14ac:dyDescent="0.25">
      <c r="AQ22015" s="6"/>
    </row>
    <row r="22016" spans="43:43" x14ac:dyDescent="0.25">
      <c r="AQ22016" s="6"/>
    </row>
    <row r="22017" spans="43:43" x14ac:dyDescent="0.25">
      <c r="AQ22017" s="6"/>
    </row>
    <row r="22018" spans="43:43" x14ac:dyDescent="0.25">
      <c r="AQ22018" s="6"/>
    </row>
    <row r="22019" spans="43:43" x14ac:dyDescent="0.25">
      <c r="AQ22019" s="6"/>
    </row>
    <row r="22020" spans="43:43" x14ac:dyDescent="0.25">
      <c r="AQ22020" s="6"/>
    </row>
    <row r="22021" spans="43:43" x14ac:dyDescent="0.25">
      <c r="AQ22021" s="6"/>
    </row>
    <row r="22022" spans="43:43" x14ac:dyDescent="0.25">
      <c r="AQ22022" s="6"/>
    </row>
    <row r="22023" spans="43:43" x14ac:dyDescent="0.25">
      <c r="AQ22023" s="6"/>
    </row>
    <row r="22024" spans="43:43" x14ac:dyDescent="0.25">
      <c r="AQ22024" s="6"/>
    </row>
    <row r="22025" spans="43:43" x14ac:dyDescent="0.25">
      <c r="AQ22025" s="6"/>
    </row>
    <row r="22026" spans="43:43" x14ac:dyDescent="0.25">
      <c r="AQ22026" s="6"/>
    </row>
    <row r="22027" spans="43:43" x14ac:dyDescent="0.25">
      <c r="AQ22027" s="6"/>
    </row>
    <row r="22028" spans="43:43" x14ac:dyDescent="0.25">
      <c r="AQ22028" s="6"/>
    </row>
    <row r="22029" spans="43:43" x14ac:dyDescent="0.25">
      <c r="AQ22029" s="6"/>
    </row>
    <row r="22030" spans="43:43" x14ac:dyDescent="0.25">
      <c r="AQ22030" s="6"/>
    </row>
    <row r="22031" spans="43:43" x14ac:dyDescent="0.25">
      <c r="AQ22031" s="6"/>
    </row>
    <row r="22032" spans="43:43" x14ac:dyDescent="0.25">
      <c r="AQ22032" s="6"/>
    </row>
    <row r="22033" spans="43:43" x14ac:dyDescent="0.25">
      <c r="AQ22033" s="6"/>
    </row>
    <row r="22034" spans="43:43" x14ac:dyDescent="0.25">
      <c r="AQ22034" s="6"/>
    </row>
    <row r="22035" spans="43:43" x14ac:dyDescent="0.25">
      <c r="AQ22035" s="6"/>
    </row>
    <row r="22036" spans="43:43" x14ac:dyDescent="0.25">
      <c r="AQ22036" s="6"/>
    </row>
    <row r="22037" spans="43:43" x14ac:dyDescent="0.25">
      <c r="AQ22037" s="6"/>
    </row>
    <row r="22038" spans="43:43" x14ac:dyDescent="0.25">
      <c r="AQ22038" s="6"/>
    </row>
    <row r="22039" spans="43:43" x14ac:dyDescent="0.25">
      <c r="AQ22039" s="6"/>
    </row>
    <row r="22040" spans="43:43" x14ac:dyDescent="0.25">
      <c r="AQ22040" s="6"/>
    </row>
    <row r="22041" spans="43:43" x14ac:dyDescent="0.25">
      <c r="AQ22041" s="6"/>
    </row>
    <row r="22042" spans="43:43" x14ac:dyDescent="0.25">
      <c r="AQ22042" s="6"/>
    </row>
    <row r="22043" spans="43:43" x14ac:dyDescent="0.25">
      <c r="AQ22043" s="6"/>
    </row>
    <row r="22044" spans="43:43" x14ac:dyDescent="0.25">
      <c r="AQ22044" s="6"/>
    </row>
    <row r="22045" spans="43:43" x14ac:dyDescent="0.25">
      <c r="AQ22045" s="6"/>
    </row>
    <row r="22046" spans="43:43" x14ac:dyDescent="0.25">
      <c r="AQ22046" s="6"/>
    </row>
    <row r="22047" spans="43:43" x14ac:dyDescent="0.25">
      <c r="AQ22047" s="6"/>
    </row>
    <row r="22048" spans="43:43" x14ac:dyDescent="0.25">
      <c r="AQ22048" s="6"/>
    </row>
    <row r="22049" spans="43:43" x14ac:dyDescent="0.25">
      <c r="AQ22049" s="6"/>
    </row>
    <row r="22050" spans="43:43" x14ac:dyDescent="0.25">
      <c r="AQ22050" s="6"/>
    </row>
    <row r="22051" spans="43:43" x14ac:dyDescent="0.25">
      <c r="AQ22051" s="6"/>
    </row>
    <row r="22052" spans="43:43" x14ac:dyDescent="0.25">
      <c r="AQ22052" s="6"/>
    </row>
    <row r="22053" spans="43:43" x14ac:dyDescent="0.25">
      <c r="AQ22053" s="6"/>
    </row>
    <row r="22054" spans="43:43" x14ac:dyDescent="0.25">
      <c r="AQ22054" s="6"/>
    </row>
    <row r="22055" spans="43:43" x14ac:dyDescent="0.25">
      <c r="AQ22055" s="6"/>
    </row>
    <row r="22056" spans="43:43" x14ac:dyDescent="0.25">
      <c r="AQ22056" s="6"/>
    </row>
    <row r="22057" spans="43:43" x14ac:dyDescent="0.25">
      <c r="AQ22057" s="6"/>
    </row>
    <row r="22058" spans="43:43" x14ac:dyDescent="0.25">
      <c r="AQ22058" s="6"/>
    </row>
    <row r="22059" spans="43:43" x14ac:dyDescent="0.25">
      <c r="AQ22059" s="6"/>
    </row>
    <row r="22060" spans="43:43" x14ac:dyDescent="0.25">
      <c r="AQ22060" s="6"/>
    </row>
    <row r="22061" spans="43:43" x14ac:dyDescent="0.25">
      <c r="AQ22061" s="6"/>
    </row>
    <row r="22062" spans="43:43" x14ac:dyDescent="0.25">
      <c r="AQ22062" s="6"/>
    </row>
    <row r="22063" spans="43:43" x14ac:dyDescent="0.25">
      <c r="AQ22063" s="6"/>
    </row>
    <row r="22064" spans="43:43" x14ac:dyDescent="0.25">
      <c r="AQ22064" s="6"/>
    </row>
    <row r="22065" spans="43:43" x14ac:dyDescent="0.25">
      <c r="AQ22065" s="6"/>
    </row>
    <row r="22066" spans="43:43" x14ac:dyDescent="0.25">
      <c r="AQ22066" s="6"/>
    </row>
    <row r="22067" spans="43:43" x14ac:dyDescent="0.25">
      <c r="AQ22067" s="6"/>
    </row>
    <row r="22068" spans="43:43" x14ac:dyDescent="0.25">
      <c r="AQ22068" s="6"/>
    </row>
    <row r="22069" spans="43:43" x14ac:dyDescent="0.25">
      <c r="AQ22069" s="6"/>
    </row>
    <row r="22070" spans="43:43" x14ac:dyDescent="0.25">
      <c r="AQ22070" s="6"/>
    </row>
    <row r="22071" spans="43:43" x14ac:dyDescent="0.25">
      <c r="AQ22071" s="6"/>
    </row>
    <row r="22072" spans="43:43" x14ac:dyDescent="0.25">
      <c r="AQ22072" s="6"/>
    </row>
    <row r="22073" spans="43:43" x14ac:dyDescent="0.25">
      <c r="AQ22073" s="6"/>
    </row>
    <row r="22074" spans="43:43" x14ac:dyDescent="0.25">
      <c r="AQ22074" s="6"/>
    </row>
    <row r="22075" spans="43:43" x14ac:dyDescent="0.25">
      <c r="AQ22075" s="6"/>
    </row>
    <row r="22076" spans="43:43" x14ac:dyDescent="0.25">
      <c r="AQ22076" s="6"/>
    </row>
    <row r="22077" spans="43:43" x14ac:dyDescent="0.25">
      <c r="AQ22077" s="6"/>
    </row>
    <row r="22078" spans="43:43" x14ac:dyDescent="0.25">
      <c r="AQ22078" s="6"/>
    </row>
    <row r="22079" spans="43:43" x14ac:dyDescent="0.25">
      <c r="AQ22079" s="6"/>
    </row>
    <row r="22080" spans="43:43" x14ac:dyDescent="0.25">
      <c r="AQ22080" s="6"/>
    </row>
    <row r="22081" spans="43:43" x14ac:dyDescent="0.25">
      <c r="AQ22081" s="6"/>
    </row>
    <row r="22082" spans="43:43" x14ac:dyDescent="0.25">
      <c r="AQ22082" s="6"/>
    </row>
    <row r="22083" spans="43:43" x14ac:dyDescent="0.25">
      <c r="AQ22083" s="6"/>
    </row>
    <row r="22084" spans="43:43" x14ac:dyDescent="0.25">
      <c r="AQ22084" s="6"/>
    </row>
    <row r="22085" spans="43:43" x14ac:dyDescent="0.25">
      <c r="AQ22085" s="6"/>
    </row>
    <row r="22086" spans="43:43" x14ac:dyDescent="0.25">
      <c r="AQ22086" s="6"/>
    </row>
    <row r="22087" spans="43:43" x14ac:dyDescent="0.25">
      <c r="AQ22087" s="6"/>
    </row>
    <row r="22088" spans="43:43" x14ac:dyDescent="0.25">
      <c r="AQ22088" s="6"/>
    </row>
    <row r="22089" spans="43:43" x14ac:dyDescent="0.25">
      <c r="AQ22089" s="6"/>
    </row>
    <row r="22090" spans="43:43" x14ac:dyDescent="0.25">
      <c r="AQ22090" s="6"/>
    </row>
    <row r="22091" spans="43:43" x14ac:dyDescent="0.25">
      <c r="AQ22091" s="6"/>
    </row>
    <row r="22092" spans="43:43" x14ac:dyDescent="0.25">
      <c r="AQ22092" s="6"/>
    </row>
    <row r="22093" spans="43:43" x14ac:dyDescent="0.25">
      <c r="AQ22093" s="6"/>
    </row>
    <row r="22094" spans="43:43" x14ac:dyDescent="0.25">
      <c r="AQ22094" s="6"/>
    </row>
    <row r="22095" spans="43:43" x14ac:dyDescent="0.25">
      <c r="AQ22095" s="6"/>
    </row>
    <row r="22096" spans="43:43" x14ac:dyDescent="0.25">
      <c r="AQ22096" s="6"/>
    </row>
    <row r="22097" spans="43:43" x14ac:dyDescent="0.25">
      <c r="AQ22097" s="6"/>
    </row>
    <row r="22098" spans="43:43" x14ac:dyDescent="0.25">
      <c r="AQ22098" s="6"/>
    </row>
    <row r="22099" spans="43:43" x14ac:dyDescent="0.25">
      <c r="AQ22099" s="6"/>
    </row>
    <row r="22100" spans="43:43" x14ac:dyDescent="0.25">
      <c r="AQ22100" s="6"/>
    </row>
    <row r="22101" spans="43:43" x14ac:dyDescent="0.25">
      <c r="AQ22101" s="6"/>
    </row>
    <row r="22102" spans="43:43" x14ac:dyDescent="0.25">
      <c r="AQ22102" s="6"/>
    </row>
    <row r="22103" spans="43:43" x14ac:dyDescent="0.25">
      <c r="AQ22103" s="6"/>
    </row>
    <row r="22104" spans="43:43" x14ac:dyDescent="0.25">
      <c r="AQ22104" s="6"/>
    </row>
    <row r="22105" spans="43:43" x14ac:dyDescent="0.25">
      <c r="AQ22105" s="6"/>
    </row>
    <row r="22106" spans="43:43" x14ac:dyDescent="0.25">
      <c r="AQ22106" s="6"/>
    </row>
    <row r="22107" spans="43:43" x14ac:dyDescent="0.25">
      <c r="AQ22107" s="6"/>
    </row>
    <row r="22108" spans="43:43" x14ac:dyDescent="0.25">
      <c r="AQ22108" s="6"/>
    </row>
    <row r="22109" spans="43:43" x14ac:dyDescent="0.25">
      <c r="AQ22109" s="6"/>
    </row>
    <row r="22110" spans="43:43" x14ac:dyDescent="0.25">
      <c r="AQ22110" s="6"/>
    </row>
    <row r="22111" spans="43:43" x14ac:dyDescent="0.25">
      <c r="AQ22111" s="6"/>
    </row>
    <row r="22112" spans="43:43" x14ac:dyDescent="0.25">
      <c r="AQ22112" s="6"/>
    </row>
    <row r="22113" spans="43:43" x14ac:dyDescent="0.25">
      <c r="AQ22113" s="6"/>
    </row>
    <row r="22114" spans="43:43" x14ac:dyDescent="0.25">
      <c r="AQ22114" s="6"/>
    </row>
    <row r="22115" spans="43:43" x14ac:dyDescent="0.25">
      <c r="AQ22115" s="6"/>
    </row>
    <row r="22116" spans="43:43" x14ac:dyDescent="0.25">
      <c r="AQ22116" s="6"/>
    </row>
    <row r="22117" spans="43:43" x14ac:dyDescent="0.25">
      <c r="AQ22117" s="6"/>
    </row>
    <row r="22118" spans="43:43" x14ac:dyDescent="0.25">
      <c r="AQ22118" s="6"/>
    </row>
    <row r="22119" spans="43:43" x14ac:dyDescent="0.25">
      <c r="AQ22119" s="6"/>
    </row>
    <row r="22120" spans="43:43" x14ac:dyDescent="0.25">
      <c r="AQ22120" s="6"/>
    </row>
    <row r="22121" spans="43:43" x14ac:dyDescent="0.25">
      <c r="AQ22121" s="6"/>
    </row>
    <row r="22122" spans="43:43" x14ac:dyDescent="0.25">
      <c r="AQ22122" s="6"/>
    </row>
    <row r="22123" spans="43:43" x14ac:dyDescent="0.25">
      <c r="AQ22123" s="6"/>
    </row>
    <row r="22124" spans="43:43" x14ac:dyDescent="0.25">
      <c r="AQ22124" s="6"/>
    </row>
    <row r="22125" spans="43:43" x14ac:dyDescent="0.25">
      <c r="AQ22125" s="6"/>
    </row>
    <row r="22126" spans="43:43" x14ac:dyDescent="0.25">
      <c r="AQ22126" s="6"/>
    </row>
    <row r="22127" spans="43:43" x14ac:dyDescent="0.25">
      <c r="AQ22127" s="6"/>
    </row>
    <row r="22128" spans="43:43" x14ac:dyDescent="0.25">
      <c r="AQ22128" s="6"/>
    </row>
    <row r="22129" spans="43:43" x14ac:dyDescent="0.25">
      <c r="AQ22129" s="6"/>
    </row>
    <row r="22130" spans="43:43" x14ac:dyDescent="0.25">
      <c r="AQ22130" s="6"/>
    </row>
    <row r="22131" spans="43:43" x14ac:dyDescent="0.25">
      <c r="AQ22131" s="6"/>
    </row>
    <row r="22132" spans="43:43" x14ac:dyDescent="0.25">
      <c r="AQ22132" s="6"/>
    </row>
    <row r="22133" spans="43:43" x14ac:dyDescent="0.25">
      <c r="AQ22133" s="6"/>
    </row>
    <row r="22134" spans="43:43" x14ac:dyDescent="0.25">
      <c r="AQ22134" s="6"/>
    </row>
    <row r="22135" spans="43:43" x14ac:dyDescent="0.25">
      <c r="AQ22135" s="6"/>
    </row>
    <row r="22136" spans="43:43" x14ac:dyDescent="0.25">
      <c r="AQ22136" s="6"/>
    </row>
    <row r="22137" spans="43:43" x14ac:dyDescent="0.25">
      <c r="AQ22137" s="6"/>
    </row>
    <row r="22138" spans="43:43" x14ac:dyDescent="0.25">
      <c r="AQ22138" s="6"/>
    </row>
    <row r="22139" spans="43:43" x14ac:dyDescent="0.25">
      <c r="AQ22139" s="6"/>
    </row>
    <row r="22140" spans="43:43" x14ac:dyDescent="0.25">
      <c r="AQ22140" s="6"/>
    </row>
    <row r="22141" spans="43:43" x14ac:dyDescent="0.25">
      <c r="AQ22141" s="6"/>
    </row>
    <row r="22142" spans="43:43" x14ac:dyDescent="0.25">
      <c r="AQ22142" s="6"/>
    </row>
    <row r="22143" spans="43:43" x14ac:dyDescent="0.25">
      <c r="AQ22143" s="6"/>
    </row>
    <row r="22144" spans="43:43" x14ac:dyDescent="0.25">
      <c r="AQ22144" s="6"/>
    </row>
    <row r="22145" spans="43:43" x14ac:dyDescent="0.25">
      <c r="AQ22145" s="6"/>
    </row>
    <row r="22146" spans="43:43" x14ac:dyDescent="0.25">
      <c r="AQ22146" s="6"/>
    </row>
    <row r="22147" spans="43:43" x14ac:dyDescent="0.25">
      <c r="AQ22147" s="6"/>
    </row>
    <row r="22148" spans="43:43" x14ac:dyDescent="0.25">
      <c r="AQ22148" s="6"/>
    </row>
    <row r="22149" spans="43:43" x14ac:dyDescent="0.25">
      <c r="AQ22149" s="6"/>
    </row>
    <row r="22150" spans="43:43" x14ac:dyDescent="0.25">
      <c r="AQ22150" s="6"/>
    </row>
    <row r="22151" spans="43:43" x14ac:dyDescent="0.25">
      <c r="AQ22151" s="6"/>
    </row>
    <row r="22152" spans="43:43" x14ac:dyDescent="0.25">
      <c r="AQ22152" s="6"/>
    </row>
    <row r="22153" spans="43:43" x14ac:dyDescent="0.25">
      <c r="AQ22153" s="6"/>
    </row>
    <row r="22154" spans="43:43" x14ac:dyDescent="0.25">
      <c r="AQ22154" s="6"/>
    </row>
    <row r="22155" spans="43:43" x14ac:dyDescent="0.25">
      <c r="AQ22155" s="6"/>
    </row>
    <row r="22156" spans="43:43" x14ac:dyDescent="0.25">
      <c r="AQ22156" s="6"/>
    </row>
    <row r="22157" spans="43:43" x14ac:dyDescent="0.25">
      <c r="AQ22157" s="6"/>
    </row>
    <row r="22158" spans="43:43" x14ac:dyDescent="0.25">
      <c r="AQ22158" s="6"/>
    </row>
    <row r="22159" spans="43:43" x14ac:dyDescent="0.25">
      <c r="AQ22159" s="6"/>
    </row>
    <row r="22160" spans="43:43" x14ac:dyDescent="0.25">
      <c r="AQ22160" s="6"/>
    </row>
    <row r="22161" spans="43:43" x14ac:dyDescent="0.25">
      <c r="AQ22161" s="6"/>
    </row>
    <row r="22162" spans="43:43" x14ac:dyDescent="0.25">
      <c r="AQ22162" s="6"/>
    </row>
    <row r="22163" spans="43:43" x14ac:dyDescent="0.25">
      <c r="AQ22163" s="6"/>
    </row>
    <row r="22164" spans="43:43" x14ac:dyDescent="0.25">
      <c r="AQ22164" s="6"/>
    </row>
    <row r="22165" spans="43:43" x14ac:dyDescent="0.25">
      <c r="AQ22165" s="6"/>
    </row>
    <row r="22166" spans="43:43" x14ac:dyDescent="0.25">
      <c r="AQ22166" s="6"/>
    </row>
    <row r="22167" spans="43:43" x14ac:dyDescent="0.25">
      <c r="AQ22167" s="6"/>
    </row>
    <row r="22168" spans="43:43" x14ac:dyDescent="0.25">
      <c r="AQ22168" s="6"/>
    </row>
    <row r="22169" spans="43:43" x14ac:dyDescent="0.25">
      <c r="AQ22169" s="6"/>
    </row>
    <row r="22170" spans="43:43" x14ac:dyDescent="0.25">
      <c r="AQ22170" s="6"/>
    </row>
    <row r="22171" spans="43:43" x14ac:dyDescent="0.25">
      <c r="AQ22171" s="6"/>
    </row>
    <row r="22172" spans="43:43" x14ac:dyDescent="0.25">
      <c r="AQ22172" s="6"/>
    </row>
    <row r="22173" spans="43:43" x14ac:dyDescent="0.25">
      <c r="AQ22173" s="6"/>
    </row>
    <row r="22174" spans="43:43" x14ac:dyDescent="0.25">
      <c r="AQ22174" s="6"/>
    </row>
    <row r="22175" spans="43:43" x14ac:dyDescent="0.25">
      <c r="AQ22175" s="6"/>
    </row>
    <row r="22176" spans="43:43" x14ac:dyDescent="0.25">
      <c r="AQ22176" s="6"/>
    </row>
    <row r="22177" spans="43:43" x14ac:dyDescent="0.25">
      <c r="AQ22177" s="6"/>
    </row>
    <row r="22178" spans="43:43" x14ac:dyDescent="0.25">
      <c r="AQ22178" s="6"/>
    </row>
    <row r="22179" spans="43:43" x14ac:dyDescent="0.25">
      <c r="AQ22179" s="6"/>
    </row>
    <row r="22180" spans="43:43" x14ac:dyDescent="0.25">
      <c r="AQ22180" s="6"/>
    </row>
    <row r="22181" spans="43:43" x14ac:dyDescent="0.25">
      <c r="AQ22181" s="6"/>
    </row>
    <row r="22182" spans="43:43" x14ac:dyDescent="0.25">
      <c r="AQ22182" s="6"/>
    </row>
    <row r="22183" spans="43:43" x14ac:dyDescent="0.25">
      <c r="AQ22183" s="6"/>
    </row>
    <row r="22184" spans="43:43" x14ac:dyDescent="0.25">
      <c r="AQ22184" s="6"/>
    </row>
    <row r="22185" spans="43:43" x14ac:dyDescent="0.25">
      <c r="AQ22185" s="6"/>
    </row>
    <row r="22186" spans="43:43" x14ac:dyDescent="0.25">
      <c r="AQ22186" s="6"/>
    </row>
    <row r="22187" spans="43:43" x14ac:dyDescent="0.25">
      <c r="AQ22187" s="6"/>
    </row>
    <row r="22188" spans="43:43" x14ac:dyDescent="0.25">
      <c r="AQ22188" s="6"/>
    </row>
    <row r="22189" spans="43:43" x14ac:dyDescent="0.25">
      <c r="AQ22189" s="6"/>
    </row>
    <row r="22190" spans="43:43" x14ac:dyDescent="0.25">
      <c r="AQ22190" s="6"/>
    </row>
    <row r="22191" spans="43:43" x14ac:dyDescent="0.25">
      <c r="AQ22191" s="6"/>
    </row>
    <row r="22192" spans="43:43" x14ac:dyDescent="0.25">
      <c r="AQ22192" s="6"/>
    </row>
    <row r="22193" spans="43:43" x14ac:dyDescent="0.25">
      <c r="AQ22193" s="6"/>
    </row>
    <row r="22194" spans="43:43" x14ac:dyDescent="0.25">
      <c r="AQ22194" s="6"/>
    </row>
    <row r="22195" spans="43:43" x14ac:dyDescent="0.25">
      <c r="AQ22195" s="6"/>
    </row>
    <row r="22196" spans="43:43" x14ac:dyDescent="0.25">
      <c r="AQ22196" s="6"/>
    </row>
    <row r="22197" spans="43:43" x14ac:dyDescent="0.25">
      <c r="AQ22197" s="6"/>
    </row>
    <row r="22198" spans="43:43" x14ac:dyDescent="0.25">
      <c r="AQ22198" s="6"/>
    </row>
    <row r="22199" spans="43:43" x14ac:dyDescent="0.25">
      <c r="AQ22199" s="6"/>
    </row>
    <row r="22200" spans="43:43" x14ac:dyDescent="0.25">
      <c r="AQ22200" s="6"/>
    </row>
    <row r="22201" spans="43:43" x14ac:dyDescent="0.25">
      <c r="AQ22201" s="6"/>
    </row>
    <row r="22202" spans="43:43" x14ac:dyDescent="0.25">
      <c r="AQ22202" s="6"/>
    </row>
    <row r="22203" spans="43:43" x14ac:dyDescent="0.25">
      <c r="AQ22203" s="6"/>
    </row>
    <row r="22204" spans="43:43" x14ac:dyDescent="0.25">
      <c r="AQ22204" s="6"/>
    </row>
    <row r="22205" spans="43:43" x14ac:dyDescent="0.25">
      <c r="AQ22205" s="6"/>
    </row>
    <row r="22206" spans="43:43" x14ac:dyDescent="0.25">
      <c r="AQ22206" s="6"/>
    </row>
    <row r="22207" spans="43:43" x14ac:dyDescent="0.25">
      <c r="AQ22207" s="6"/>
    </row>
    <row r="22208" spans="43:43" x14ac:dyDescent="0.25">
      <c r="AQ22208" s="6"/>
    </row>
    <row r="22209" spans="43:43" x14ac:dyDescent="0.25">
      <c r="AQ22209" s="6"/>
    </row>
    <row r="22210" spans="43:43" x14ac:dyDescent="0.25">
      <c r="AQ22210" s="6"/>
    </row>
    <row r="22211" spans="43:43" x14ac:dyDescent="0.25">
      <c r="AQ22211" s="6"/>
    </row>
    <row r="22212" spans="43:43" x14ac:dyDescent="0.25">
      <c r="AQ22212" s="6"/>
    </row>
    <row r="22213" spans="43:43" x14ac:dyDescent="0.25">
      <c r="AQ22213" s="6"/>
    </row>
    <row r="22214" spans="43:43" x14ac:dyDescent="0.25">
      <c r="AQ22214" s="6"/>
    </row>
    <row r="22215" spans="43:43" x14ac:dyDescent="0.25">
      <c r="AQ22215" s="6"/>
    </row>
    <row r="22216" spans="43:43" x14ac:dyDescent="0.25">
      <c r="AQ22216" s="6"/>
    </row>
    <row r="22217" spans="43:43" x14ac:dyDescent="0.25">
      <c r="AQ22217" s="6"/>
    </row>
    <row r="22218" spans="43:43" x14ac:dyDescent="0.25">
      <c r="AQ22218" s="6"/>
    </row>
    <row r="22219" spans="43:43" x14ac:dyDescent="0.25">
      <c r="AQ22219" s="6"/>
    </row>
    <row r="22220" spans="43:43" x14ac:dyDescent="0.25">
      <c r="AQ22220" s="6"/>
    </row>
    <row r="22221" spans="43:43" x14ac:dyDescent="0.25">
      <c r="AQ22221" s="6"/>
    </row>
    <row r="22222" spans="43:43" x14ac:dyDescent="0.25">
      <c r="AQ22222" s="6"/>
    </row>
    <row r="22223" spans="43:43" x14ac:dyDescent="0.25">
      <c r="AQ22223" s="6"/>
    </row>
    <row r="22224" spans="43:43" x14ac:dyDescent="0.25">
      <c r="AQ22224" s="6"/>
    </row>
    <row r="22225" spans="43:43" x14ac:dyDescent="0.25">
      <c r="AQ22225" s="6"/>
    </row>
    <row r="22226" spans="43:43" x14ac:dyDescent="0.25">
      <c r="AQ22226" s="6"/>
    </row>
    <row r="22227" spans="43:43" x14ac:dyDescent="0.25">
      <c r="AQ22227" s="6"/>
    </row>
    <row r="22228" spans="43:43" x14ac:dyDescent="0.25">
      <c r="AQ22228" s="6"/>
    </row>
    <row r="22229" spans="43:43" x14ac:dyDescent="0.25">
      <c r="AQ22229" s="6"/>
    </row>
    <row r="22230" spans="43:43" x14ac:dyDescent="0.25">
      <c r="AQ22230" s="6"/>
    </row>
    <row r="22231" spans="43:43" x14ac:dyDescent="0.25">
      <c r="AQ22231" s="6"/>
    </row>
    <row r="22232" spans="43:43" x14ac:dyDescent="0.25">
      <c r="AQ22232" s="6"/>
    </row>
    <row r="22233" spans="43:43" x14ac:dyDescent="0.25">
      <c r="AQ22233" s="6"/>
    </row>
    <row r="22234" spans="43:43" x14ac:dyDescent="0.25">
      <c r="AQ22234" s="6"/>
    </row>
    <row r="22235" spans="43:43" x14ac:dyDescent="0.25">
      <c r="AQ22235" s="6"/>
    </row>
    <row r="22236" spans="43:43" x14ac:dyDescent="0.25">
      <c r="AQ22236" s="6"/>
    </row>
    <row r="22237" spans="43:43" x14ac:dyDescent="0.25">
      <c r="AQ22237" s="6"/>
    </row>
    <row r="22238" spans="43:43" x14ac:dyDescent="0.25">
      <c r="AQ22238" s="6"/>
    </row>
    <row r="22239" spans="43:43" x14ac:dyDescent="0.25">
      <c r="AQ22239" s="6"/>
    </row>
    <row r="22240" spans="43:43" x14ac:dyDescent="0.25">
      <c r="AQ22240" s="6"/>
    </row>
    <row r="22241" spans="43:43" x14ac:dyDescent="0.25">
      <c r="AQ22241" s="6"/>
    </row>
    <row r="22242" spans="43:43" x14ac:dyDescent="0.25">
      <c r="AQ22242" s="6"/>
    </row>
    <row r="22243" spans="43:43" x14ac:dyDescent="0.25">
      <c r="AQ22243" s="6"/>
    </row>
    <row r="22244" spans="43:43" x14ac:dyDescent="0.25">
      <c r="AQ22244" s="6"/>
    </row>
    <row r="22245" spans="43:43" x14ac:dyDescent="0.25">
      <c r="AQ22245" s="6"/>
    </row>
    <row r="22246" spans="43:43" x14ac:dyDescent="0.25">
      <c r="AQ22246" s="6"/>
    </row>
    <row r="22247" spans="43:43" x14ac:dyDescent="0.25">
      <c r="AQ22247" s="6"/>
    </row>
    <row r="22248" spans="43:43" x14ac:dyDescent="0.25">
      <c r="AQ22248" s="6"/>
    </row>
    <row r="22249" spans="43:43" x14ac:dyDescent="0.25">
      <c r="AQ22249" s="6"/>
    </row>
    <row r="22250" spans="43:43" x14ac:dyDescent="0.25">
      <c r="AQ22250" s="6"/>
    </row>
    <row r="22251" spans="43:43" x14ac:dyDescent="0.25">
      <c r="AQ22251" s="6"/>
    </row>
    <row r="22252" spans="43:43" x14ac:dyDescent="0.25">
      <c r="AQ22252" s="6"/>
    </row>
    <row r="22253" spans="43:43" x14ac:dyDescent="0.25">
      <c r="AQ22253" s="6"/>
    </row>
    <row r="22254" spans="43:43" x14ac:dyDescent="0.25">
      <c r="AQ22254" s="6"/>
    </row>
    <row r="22255" spans="43:43" x14ac:dyDescent="0.25">
      <c r="AQ22255" s="6"/>
    </row>
    <row r="22256" spans="43:43" x14ac:dyDescent="0.25">
      <c r="AQ22256" s="6"/>
    </row>
    <row r="22257" spans="43:43" x14ac:dyDescent="0.25">
      <c r="AQ22257" s="6"/>
    </row>
    <row r="22258" spans="43:43" x14ac:dyDescent="0.25">
      <c r="AQ22258" s="6"/>
    </row>
    <row r="22259" spans="43:43" x14ac:dyDescent="0.25">
      <c r="AQ22259" s="6"/>
    </row>
    <row r="22260" spans="43:43" x14ac:dyDescent="0.25">
      <c r="AQ22260" s="6"/>
    </row>
    <row r="22261" spans="43:43" x14ac:dyDescent="0.25">
      <c r="AQ22261" s="6"/>
    </row>
    <row r="22262" spans="43:43" x14ac:dyDescent="0.25">
      <c r="AQ22262" s="6"/>
    </row>
    <row r="22263" spans="43:43" x14ac:dyDescent="0.25">
      <c r="AQ22263" s="6"/>
    </row>
    <row r="22264" spans="43:43" x14ac:dyDescent="0.25">
      <c r="AQ22264" s="6"/>
    </row>
    <row r="22265" spans="43:43" x14ac:dyDescent="0.25">
      <c r="AQ22265" s="6"/>
    </row>
    <row r="22266" spans="43:43" x14ac:dyDescent="0.25">
      <c r="AQ22266" s="6"/>
    </row>
    <row r="22267" spans="43:43" x14ac:dyDescent="0.25">
      <c r="AQ22267" s="6"/>
    </row>
    <row r="22268" spans="43:43" x14ac:dyDescent="0.25">
      <c r="AQ22268" s="6"/>
    </row>
    <row r="22269" spans="43:43" x14ac:dyDescent="0.25">
      <c r="AQ22269" s="6"/>
    </row>
    <row r="22270" spans="43:43" x14ac:dyDescent="0.25">
      <c r="AQ22270" s="6"/>
    </row>
    <row r="22271" spans="43:43" x14ac:dyDescent="0.25">
      <c r="AQ22271" s="6"/>
    </row>
    <row r="22272" spans="43:43" x14ac:dyDescent="0.25">
      <c r="AQ22272" s="6"/>
    </row>
    <row r="22273" spans="43:43" x14ac:dyDescent="0.25">
      <c r="AQ22273" s="6"/>
    </row>
    <row r="22274" spans="43:43" x14ac:dyDescent="0.25">
      <c r="AQ22274" s="6"/>
    </row>
    <row r="22275" spans="43:43" x14ac:dyDescent="0.25">
      <c r="AQ22275" s="6"/>
    </row>
    <row r="22276" spans="43:43" x14ac:dyDescent="0.25">
      <c r="AQ22276" s="6"/>
    </row>
    <row r="22277" spans="43:43" x14ac:dyDescent="0.25">
      <c r="AQ22277" s="6"/>
    </row>
    <row r="22278" spans="43:43" x14ac:dyDescent="0.25">
      <c r="AQ22278" s="6"/>
    </row>
    <row r="22279" spans="43:43" x14ac:dyDescent="0.25">
      <c r="AQ22279" s="6"/>
    </row>
    <row r="22280" spans="43:43" x14ac:dyDescent="0.25">
      <c r="AQ22280" s="6"/>
    </row>
    <row r="22281" spans="43:43" x14ac:dyDescent="0.25">
      <c r="AQ22281" s="6"/>
    </row>
    <row r="22282" spans="43:43" x14ac:dyDescent="0.25">
      <c r="AQ22282" s="6"/>
    </row>
    <row r="22283" spans="43:43" x14ac:dyDescent="0.25">
      <c r="AQ22283" s="6"/>
    </row>
    <row r="22284" spans="43:43" x14ac:dyDescent="0.25">
      <c r="AQ22284" s="6"/>
    </row>
    <row r="22285" spans="43:43" x14ac:dyDescent="0.25">
      <c r="AQ22285" s="6"/>
    </row>
    <row r="22286" spans="43:43" x14ac:dyDescent="0.25">
      <c r="AQ22286" s="6"/>
    </row>
    <row r="22287" spans="43:43" x14ac:dyDescent="0.25">
      <c r="AQ22287" s="6"/>
    </row>
    <row r="22288" spans="43:43" x14ac:dyDescent="0.25">
      <c r="AQ22288" s="6"/>
    </row>
    <row r="22289" spans="43:43" x14ac:dyDescent="0.25">
      <c r="AQ22289" s="6"/>
    </row>
    <row r="22290" spans="43:43" x14ac:dyDescent="0.25">
      <c r="AQ22290" s="6"/>
    </row>
    <row r="22291" spans="43:43" x14ac:dyDescent="0.25">
      <c r="AQ22291" s="6"/>
    </row>
    <row r="22292" spans="43:43" x14ac:dyDescent="0.25">
      <c r="AQ22292" s="6"/>
    </row>
    <row r="22293" spans="43:43" x14ac:dyDescent="0.25">
      <c r="AQ22293" s="6"/>
    </row>
    <row r="22294" spans="43:43" x14ac:dyDescent="0.25">
      <c r="AQ22294" s="6"/>
    </row>
    <row r="22295" spans="43:43" x14ac:dyDescent="0.25">
      <c r="AQ22295" s="6"/>
    </row>
    <row r="22296" spans="43:43" x14ac:dyDescent="0.25">
      <c r="AQ22296" s="6"/>
    </row>
    <row r="22297" spans="43:43" x14ac:dyDescent="0.25">
      <c r="AQ22297" s="6"/>
    </row>
    <row r="22298" spans="43:43" x14ac:dyDescent="0.25">
      <c r="AQ22298" s="6"/>
    </row>
    <row r="22299" spans="43:43" x14ac:dyDescent="0.25">
      <c r="AQ22299" s="6"/>
    </row>
    <row r="22300" spans="43:43" x14ac:dyDescent="0.25">
      <c r="AQ22300" s="6"/>
    </row>
    <row r="22301" spans="43:43" x14ac:dyDescent="0.25">
      <c r="AQ22301" s="6"/>
    </row>
    <row r="22302" spans="43:43" x14ac:dyDescent="0.25">
      <c r="AQ22302" s="6"/>
    </row>
    <row r="22303" spans="43:43" x14ac:dyDescent="0.25">
      <c r="AQ22303" s="6"/>
    </row>
    <row r="22304" spans="43:43" x14ac:dyDescent="0.25">
      <c r="AQ22304" s="6"/>
    </row>
    <row r="22305" spans="43:43" x14ac:dyDescent="0.25">
      <c r="AQ22305" s="6"/>
    </row>
    <row r="22306" spans="43:43" x14ac:dyDescent="0.25">
      <c r="AQ22306" s="6"/>
    </row>
    <row r="22307" spans="43:43" x14ac:dyDescent="0.25">
      <c r="AQ22307" s="6"/>
    </row>
    <row r="22308" spans="43:43" x14ac:dyDescent="0.25">
      <c r="AQ22308" s="6"/>
    </row>
    <row r="22309" spans="43:43" x14ac:dyDescent="0.25">
      <c r="AQ22309" s="6"/>
    </row>
    <row r="22310" spans="43:43" x14ac:dyDescent="0.25">
      <c r="AQ22310" s="6"/>
    </row>
    <row r="22311" spans="43:43" x14ac:dyDescent="0.25">
      <c r="AQ22311" s="6"/>
    </row>
    <row r="22312" spans="43:43" x14ac:dyDescent="0.25">
      <c r="AQ22312" s="6"/>
    </row>
    <row r="22313" spans="43:43" x14ac:dyDescent="0.25">
      <c r="AQ22313" s="6"/>
    </row>
    <row r="22314" spans="43:43" x14ac:dyDescent="0.25">
      <c r="AQ22314" s="6"/>
    </row>
    <row r="22315" spans="43:43" x14ac:dyDescent="0.25">
      <c r="AQ22315" s="6"/>
    </row>
    <row r="22316" spans="43:43" x14ac:dyDescent="0.25">
      <c r="AQ22316" s="6"/>
    </row>
    <row r="22317" spans="43:43" x14ac:dyDescent="0.25">
      <c r="AQ22317" s="6"/>
    </row>
    <row r="22318" spans="43:43" x14ac:dyDescent="0.25">
      <c r="AQ22318" s="6"/>
    </row>
    <row r="22319" spans="43:43" x14ac:dyDescent="0.25">
      <c r="AQ22319" s="6"/>
    </row>
    <row r="22320" spans="43:43" x14ac:dyDescent="0.25">
      <c r="AQ22320" s="6"/>
    </row>
    <row r="22321" spans="43:43" x14ac:dyDescent="0.25">
      <c r="AQ22321" s="6"/>
    </row>
    <row r="22322" spans="43:43" x14ac:dyDescent="0.25">
      <c r="AQ22322" s="6"/>
    </row>
    <row r="22323" spans="43:43" x14ac:dyDescent="0.25">
      <c r="AQ22323" s="6"/>
    </row>
    <row r="22324" spans="43:43" x14ac:dyDescent="0.25">
      <c r="AQ22324" s="6"/>
    </row>
    <row r="22325" spans="43:43" x14ac:dyDescent="0.25">
      <c r="AQ22325" s="6"/>
    </row>
    <row r="22326" spans="43:43" x14ac:dyDescent="0.25">
      <c r="AQ22326" s="6"/>
    </row>
    <row r="22327" spans="43:43" x14ac:dyDescent="0.25">
      <c r="AQ22327" s="6"/>
    </row>
    <row r="22328" spans="43:43" x14ac:dyDescent="0.25">
      <c r="AQ22328" s="6"/>
    </row>
    <row r="22329" spans="43:43" x14ac:dyDescent="0.25">
      <c r="AQ22329" s="6"/>
    </row>
    <row r="22330" spans="43:43" x14ac:dyDescent="0.25">
      <c r="AQ22330" s="6"/>
    </row>
    <row r="22331" spans="43:43" x14ac:dyDescent="0.25">
      <c r="AQ22331" s="6"/>
    </row>
    <row r="22332" spans="43:43" x14ac:dyDescent="0.25">
      <c r="AQ22332" s="6"/>
    </row>
    <row r="22333" spans="43:43" x14ac:dyDescent="0.25">
      <c r="AQ22333" s="6"/>
    </row>
    <row r="22334" spans="43:43" x14ac:dyDescent="0.25">
      <c r="AQ22334" s="6"/>
    </row>
    <row r="22335" spans="43:43" x14ac:dyDescent="0.25">
      <c r="AQ22335" s="6"/>
    </row>
    <row r="22336" spans="43:43" x14ac:dyDescent="0.25">
      <c r="AQ22336" s="6"/>
    </row>
    <row r="22337" spans="43:43" x14ac:dyDescent="0.25">
      <c r="AQ22337" s="6"/>
    </row>
    <row r="22338" spans="43:43" x14ac:dyDescent="0.25">
      <c r="AQ22338" s="6"/>
    </row>
    <row r="22339" spans="43:43" x14ac:dyDescent="0.25">
      <c r="AQ22339" s="6"/>
    </row>
    <row r="22340" spans="43:43" x14ac:dyDescent="0.25">
      <c r="AQ22340" s="6"/>
    </row>
    <row r="22341" spans="43:43" x14ac:dyDescent="0.25">
      <c r="AQ22341" s="6"/>
    </row>
    <row r="22342" spans="43:43" x14ac:dyDescent="0.25">
      <c r="AQ22342" s="6"/>
    </row>
    <row r="22343" spans="43:43" x14ac:dyDescent="0.25">
      <c r="AQ22343" s="6"/>
    </row>
    <row r="22344" spans="43:43" x14ac:dyDescent="0.25">
      <c r="AQ22344" s="6"/>
    </row>
    <row r="22345" spans="43:43" x14ac:dyDescent="0.25">
      <c r="AQ22345" s="6"/>
    </row>
    <row r="22346" spans="43:43" x14ac:dyDescent="0.25">
      <c r="AQ22346" s="6"/>
    </row>
    <row r="22347" spans="43:43" x14ac:dyDescent="0.25">
      <c r="AQ22347" s="6"/>
    </row>
    <row r="22348" spans="43:43" x14ac:dyDescent="0.25">
      <c r="AQ22348" s="6"/>
    </row>
    <row r="22349" spans="43:43" x14ac:dyDescent="0.25">
      <c r="AQ22349" s="6"/>
    </row>
    <row r="22350" spans="43:43" x14ac:dyDescent="0.25">
      <c r="AQ22350" s="6"/>
    </row>
    <row r="22351" spans="43:43" x14ac:dyDescent="0.25">
      <c r="AQ22351" s="6"/>
    </row>
    <row r="22352" spans="43:43" x14ac:dyDescent="0.25">
      <c r="AQ22352" s="6"/>
    </row>
    <row r="22353" spans="43:43" x14ac:dyDescent="0.25">
      <c r="AQ22353" s="6"/>
    </row>
    <row r="22354" spans="43:43" x14ac:dyDescent="0.25">
      <c r="AQ22354" s="6"/>
    </row>
    <row r="22355" spans="43:43" x14ac:dyDescent="0.25">
      <c r="AQ22355" s="6"/>
    </row>
    <row r="22356" spans="43:43" x14ac:dyDescent="0.25">
      <c r="AQ22356" s="6"/>
    </row>
    <row r="22357" spans="43:43" x14ac:dyDescent="0.25">
      <c r="AQ22357" s="6"/>
    </row>
    <row r="22358" spans="43:43" x14ac:dyDescent="0.25">
      <c r="AQ22358" s="6"/>
    </row>
    <row r="22359" spans="43:43" x14ac:dyDescent="0.25">
      <c r="AQ22359" s="6"/>
    </row>
    <row r="22360" spans="43:43" x14ac:dyDescent="0.25">
      <c r="AQ22360" s="6"/>
    </row>
    <row r="22361" spans="43:43" x14ac:dyDescent="0.25">
      <c r="AQ22361" s="6"/>
    </row>
    <row r="22362" spans="43:43" x14ac:dyDescent="0.25">
      <c r="AQ22362" s="6"/>
    </row>
    <row r="22363" spans="43:43" x14ac:dyDescent="0.25">
      <c r="AQ22363" s="6"/>
    </row>
    <row r="22364" spans="43:43" x14ac:dyDescent="0.25">
      <c r="AQ22364" s="6"/>
    </row>
    <row r="22365" spans="43:43" x14ac:dyDescent="0.25">
      <c r="AQ22365" s="6"/>
    </row>
    <row r="22366" spans="43:43" x14ac:dyDescent="0.25">
      <c r="AQ22366" s="6"/>
    </row>
    <row r="22367" spans="43:43" x14ac:dyDescent="0.25">
      <c r="AQ22367" s="6"/>
    </row>
    <row r="22368" spans="43:43" x14ac:dyDescent="0.25">
      <c r="AQ22368" s="6"/>
    </row>
    <row r="22369" spans="43:43" x14ac:dyDescent="0.25">
      <c r="AQ22369" s="6"/>
    </row>
    <row r="22370" spans="43:43" x14ac:dyDescent="0.25">
      <c r="AQ22370" s="6"/>
    </row>
    <row r="22371" spans="43:43" x14ac:dyDescent="0.25">
      <c r="AQ22371" s="6"/>
    </row>
    <row r="22372" spans="43:43" x14ac:dyDescent="0.25">
      <c r="AQ22372" s="6"/>
    </row>
    <row r="22373" spans="43:43" x14ac:dyDescent="0.25">
      <c r="AQ22373" s="6"/>
    </row>
    <row r="22374" spans="43:43" x14ac:dyDescent="0.25">
      <c r="AQ22374" s="6"/>
    </row>
    <row r="22375" spans="43:43" x14ac:dyDescent="0.25">
      <c r="AQ22375" s="6"/>
    </row>
    <row r="22376" spans="43:43" x14ac:dyDescent="0.25">
      <c r="AQ22376" s="6"/>
    </row>
    <row r="22377" spans="43:43" x14ac:dyDescent="0.25">
      <c r="AQ22377" s="6"/>
    </row>
    <row r="22378" spans="43:43" x14ac:dyDescent="0.25">
      <c r="AQ22378" s="6"/>
    </row>
    <row r="22379" spans="43:43" x14ac:dyDescent="0.25">
      <c r="AQ22379" s="6"/>
    </row>
    <row r="22380" spans="43:43" x14ac:dyDescent="0.25">
      <c r="AQ22380" s="6"/>
    </row>
    <row r="22381" spans="43:43" x14ac:dyDescent="0.25">
      <c r="AQ22381" s="6"/>
    </row>
    <row r="22382" spans="43:43" x14ac:dyDescent="0.25">
      <c r="AQ22382" s="6"/>
    </row>
    <row r="22383" spans="43:43" x14ac:dyDescent="0.25">
      <c r="AQ22383" s="6"/>
    </row>
    <row r="22384" spans="43:43" x14ac:dyDescent="0.25">
      <c r="AQ22384" s="6"/>
    </row>
    <row r="22385" spans="43:43" x14ac:dyDescent="0.25">
      <c r="AQ22385" s="6"/>
    </row>
    <row r="22386" spans="43:43" x14ac:dyDescent="0.25">
      <c r="AQ22386" s="6"/>
    </row>
    <row r="22387" spans="43:43" x14ac:dyDescent="0.25">
      <c r="AQ22387" s="6"/>
    </row>
    <row r="22388" spans="43:43" x14ac:dyDescent="0.25">
      <c r="AQ22388" s="6"/>
    </row>
    <row r="22389" spans="43:43" x14ac:dyDescent="0.25">
      <c r="AQ22389" s="6"/>
    </row>
    <row r="22390" spans="43:43" x14ac:dyDescent="0.25">
      <c r="AQ22390" s="6"/>
    </row>
    <row r="22391" spans="43:43" x14ac:dyDescent="0.25">
      <c r="AQ22391" s="6"/>
    </row>
    <row r="22392" spans="43:43" x14ac:dyDescent="0.25">
      <c r="AQ22392" s="6"/>
    </row>
    <row r="22393" spans="43:43" x14ac:dyDescent="0.25">
      <c r="AQ22393" s="6"/>
    </row>
    <row r="22394" spans="43:43" x14ac:dyDescent="0.25">
      <c r="AQ22394" s="6"/>
    </row>
    <row r="22395" spans="43:43" x14ac:dyDescent="0.25">
      <c r="AQ22395" s="6"/>
    </row>
    <row r="22396" spans="43:43" x14ac:dyDescent="0.25">
      <c r="AQ22396" s="6"/>
    </row>
    <row r="22397" spans="43:43" x14ac:dyDescent="0.25">
      <c r="AQ22397" s="6"/>
    </row>
    <row r="22398" spans="43:43" x14ac:dyDescent="0.25">
      <c r="AQ22398" s="6"/>
    </row>
    <row r="22399" spans="43:43" x14ac:dyDescent="0.25">
      <c r="AQ22399" s="6"/>
    </row>
    <row r="22400" spans="43:43" x14ac:dyDescent="0.25">
      <c r="AQ22400" s="6"/>
    </row>
    <row r="22401" spans="43:43" x14ac:dyDescent="0.25">
      <c r="AQ22401" s="6"/>
    </row>
    <row r="22402" spans="43:43" x14ac:dyDescent="0.25">
      <c r="AQ22402" s="6"/>
    </row>
    <row r="22403" spans="43:43" x14ac:dyDescent="0.25">
      <c r="AQ22403" s="6"/>
    </row>
    <row r="22404" spans="43:43" x14ac:dyDescent="0.25">
      <c r="AQ22404" s="6"/>
    </row>
    <row r="22405" spans="43:43" x14ac:dyDescent="0.25">
      <c r="AQ22405" s="6"/>
    </row>
    <row r="22406" spans="43:43" x14ac:dyDescent="0.25">
      <c r="AQ22406" s="6"/>
    </row>
    <row r="22407" spans="43:43" x14ac:dyDescent="0.25">
      <c r="AQ22407" s="6"/>
    </row>
    <row r="22408" spans="43:43" x14ac:dyDescent="0.25">
      <c r="AQ22408" s="6"/>
    </row>
    <row r="22409" spans="43:43" x14ac:dyDescent="0.25">
      <c r="AQ22409" s="6"/>
    </row>
    <row r="22410" spans="43:43" x14ac:dyDescent="0.25">
      <c r="AQ22410" s="6"/>
    </row>
    <row r="22411" spans="43:43" x14ac:dyDescent="0.25">
      <c r="AQ22411" s="6"/>
    </row>
    <row r="22412" spans="43:43" x14ac:dyDescent="0.25">
      <c r="AQ22412" s="6"/>
    </row>
    <row r="22413" spans="43:43" x14ac:dyDescent="0.25">
      <c r="AQ22413" s="6"/>
    </row>
    <row r="22414" spans="43:43" x14ac:dyDescent="0.25">
      <c r="AQ22414" s="6"/>
    </row>
    <row r="22415" spans="43:43" x14ac:dyDescent="0.25">
      <c r="AQ22415" s="6"/>
    </row>
    <row r="22416" spans="43:43" x14ac:dyDescent="0.25">
      <c r="AQ22416" s="6"/>
    </row>
    <row r="22417" spans="43:43" x14ac:dyDescent="0.25">
      <c r="AQ22417" s="6"/>
    </row>
    <row r="22418" spans="43:43" x14ac:dyDescent="0.25">
      <c r="AQ22418" s="6"/>
    </row>
    <row r="22419" spans="43:43" x14ac:dyDescent="0.25">
      <c r="AQ22419" s="6"/>
    </row>
    <row r="22420" spans="43:43" x14ac:dyDescent="0.25">
      <c r="AQ22420" s="6"/>
    </row>
    <row r="22421" spans="43:43" x14ac:dyDescent="0.25">
      <c r="AQ22421" s="6"/>
    </row>
    <row r="22422" spans="43:43" x14ac:dyDescent="0.25">
      <c r="AQ22422" s="6"/>
    </row>
    <row r="22423" spans="43:43" x14ac:dyDescent="0.25">
      <c r="AQ22423" s="6"/>
    </row>
    <row r="22424" spans="43:43" x14ac:dyDescent="0.25">
      <c r="AQ22424" s="6"/>
    </row>
    <row r="22425" spans="43:43" x14ac:dyDescent="0.25">
      <c r="AQ22425" s="6"/>
    </row>
    <row r="22426" spans="43:43" x14ac:dyDescent="0.25">
      <c r="AQ22426" s="6"/>
    </row>
    <row r="22427" spans="43:43" x14ac:dyDescent="0.25">
      <c r="AQ22427" s="6"/>
    </row>
    <row r="22428" spans="43:43" x14ac:dyDescent="0.25">
      <c r="AQ22428" s="6"/>
    </row>
    <row r="22429" spans="43:43" x14ac:dyDescent="0.25">
      <c r="AQ22429" s="6"/>
    </row>
    <row r="22430" spans="43:43" x14ac:dyDescent="0.25">
      <c r="AQ22430" s="6"/>
    </row>
    <row r="22431" spans="43:43" x14ac:dyDescent="0.25">
      <c r="AQ22431" s="6"/>
    </row>
    <row r="22432" spans="43:43" x14ac:dyDescent="0.25">
      <c r="AQ22432" s="6"/>
    </row>
    <row r="22433" spans="43:43" x14ac:dyDescent="0.25">
      <c r="AQ22433" s="6"/>
    </row>
    <row r="22434" spans="43:43" x14ac:dyDescent="0.25">
      <c r="AQ22434" s="6"/>
    </row>
    <row r="22435" spans="43:43" x14ac:dyDescent="0.25">
      <c r="AQ22435" s="6"/>
    </row>
    <row r="22436" spans="43:43" x14ac:dyDescent="0.25">
      <c r="AQ22436" s="6"/>
    </row>
    <row r="22437" spans="43:43" x14ac:dyDescent="0.25">
      <c r="AQ22437" s="6"/>
    </row>
    <row r="22438" spans="43:43" x14ac:dyDescent="0.25">
      <c r="AQ22438" s="6"/>
    </row>
    <row r="22439" spans="43:43" x14ac:dyDescent="0.25">
      <c r="AQ22439" s="6"/>
    </row>
    <row r="22440" spans="43:43" x14ac:dyDescent="0.25">
      <c r="AQ22440" s="6"/>
    </row>
    <row r="22441" spans="43:43" x14ac:dyDescent="0.25">
      <c r="AQ22441" s="6"/>
    </row>
    <row r="22442" spans="43:43" x14ac:dyDescent="0.25">
      <c r="AQ22442" s="6"/>
    </row>
    <row r="22443" spans="43:43" x14ac:dyDescent="0.25">
      <c r="AQ22443" s="6"/>
    </row>
    <row r="22444" spans="43:43" x14ac:dyDescent="0.25">
      <c r="AQ22444" s="6"/>
    </row>
    <row r="22445" spans="43:43" x14ac:dyDescent="0.25">
      <c r="AQ22445" s="6"/>
    </row>
    <row r="22446" spans="43:43" x14ac:dyDescent="0.25">
      <c r="AQ22446" s="6"/>
    </row>
    <row r="22447" spans="43:43" x14ac:dyDescent="0.25">
      <c r="AQ22447" s="6"/>
    </row>
    <row r="22448" spans="43:43" x14ac:dyDescent="0.25">
      <c r="AQ22448" s="6"/>
    </row>
    <row r="22449" spans="43:43" x14ac:dyDescent="0.25">
      <c r="AQ22449" s="6"/>
    </row>
    <row r="22450" spans="43:43" x14ac:dyDescent="0.25">
      <c r="AQ22450" s="6"/>
    </row>
    <row r="22451" spans="43:43" x14ac:dyDescent="0.25">
      <c r="AQ22451" s="6"/>
    </row>
    <row r="22452" spans="43:43" x14ac:dyDescent="0.25">
      <c r="AQ22452" s="6"/>
    </row>
    <row r="22453" spans="43:43" x14ac:dyDescent="0.25">
      <c r="AQ22453" s="6"/>
    </row>
    <row r="22454" spans="43:43" x14ac:dyDescent="0.25">
      <c r="AQ22454" s="6"/>
    </row>
    <row r="22455" spans="43:43" x14ac:dyDescent="0.25">
      <c r="AQ22455" s="6"/>
    </row>
    <row r="22456" spans="43:43" x14ac:dyDescent="0.25">
      <c r="AQ22456" s="6"/>
    </row>
    <row r="22457" spans="43:43" x14ac:dyDescent="0.25">
      <c r="AQ22457" s="6"/>
    </row>
    <row r="22458" spans="43:43" x14ac:dyDescent="0.25">
      <c r="AQ22458" s="6"/>
    </row>
    <row r="22459" spans="43:43" x14ac:dyDescent="0.25">
      <c r="AQ22459" s="6"/>
    </row>
    <row r="22460" spans="43:43" x14ac:dyDescent="0.25">
      <c r="AQ22460" s="6"/>
    </row>
    <row r="22461" spans="43:43" x14ac:dyDescent="0.25">
      <c r="AQ22461" s="6"/>
    </row>
    <row r="22462" spans="43:43" x14ac:dyDescent="0.25">
      <c r="AQ22462" s="6"/>
    </row>
    <row r="22463" spans="43:43" x14ac:dyDescent="0.25">
      <c r="AQ22463" s="6"/>
    </row>
    <row r="22464" spans="43:43" x14ac:dyDescent="0.25">
      <c r="AQ22464" s="6"/>
    </row>
    <row r="22465" spans="43:43" x14ac:dyDescent="0.25">
      <c r="AQ22465" s="6"/>
    </row>
    <row r="22466" spans="43:43" x14ac:dyDescent="0.25">
      <c r="AQ22466" s="6"/>
    </row>
    <row r="22467" spans="43:43" x14ac:dyDescent="0.25">
      <c r="AQ22467" s="6"/>
    </row>
    <row r="22468" spans="43:43" x14ac:dyDescent="0.25">
      <c r="AQ22468" s="6"/>
    </row>
    <row r="22469" spans="43:43" x14ac:dyDescent="0.25">
      <c r="AQ22469" s="6"/>
    </row>
    <row r="22470" spans="43:43" x14ac:dyDescent="0.25">
      <c r="AQ22470" s="6"/>
    </row>
    <row r="22471" spans="43:43" x14ac:dyDescent="0.25">
      <c r="AQ22471" s="6"/>
    </row>
    <row r="22472" spans="43:43" x14ac:dyDescent="0.25">
      <c r="AQ22472" s="6"/>
    </row>
    <row r="22473" spans="43:43" x14ac:dyDescent="0.25">
      <c r="AQ22473" s="6"/>
    </row>
    <row r="22474" spans="43:43" x14ac:dyDescent="0.25">
      <c r="AQ22474" s="6"/>
    </row>
    <row r="22475" spans="43:43" x14ac:dyDescent="0.25">
      <c r="AQ22475" s="6"/>
    </row>
    <row r="22476" spans="43:43" x14ac:dyDescent="0.25">
      <c r="AQ22476" s="6"/>
    </row>
    <row r="22477" spans="43:43" x14ac:dyDescent="0.25">
      <c r="AQ22477" s="6"/>
    </row>
    <row r="22478" spans="43:43" x14ac:dyDescent="0.25">
      <c r="AQ22478" s="6"/>
    </row>
    <row r="22479" spans="43:43" x14ac:dyDescent="0.25">
      <c r="AQ22479" s="6"/>
    </row>
    <row r="22480" spans="43:43" x14ac:dyDescent="0.25">
      <c r="AQ22480" s="6"/>
    </row>
    <row r="22481" spans="43:43" x14ac:dyDescent="0.25">
      <c r="AQ22481" s="6"/>
    </row>
    <row r="22482" spans="43:43" x14ac:dyDescent="0.25">
      <c r="AQ22482" s="6"/>
    </row>
    <row r="22483" spans="43:43" x14ac:dyDescent="0.25">
      <c r="AQ22483" s="6"/>
    </row>
    <row r="22484" spans="43:43" x14ac:dyDescent="0.25">
      <c r="AQ22484" s="6"/>
    </row>
    <row r="22485" spans="43:43" x14ac:dyDescent="0.25">
      <c r="AQ22485" s="6"/>
    </row>
    <row r="22486" spans="43:43" x14ac:dyDescent="0.25">
      <c r="AQ22486" s="6"/>
    </row>
    <row r="22487" spans="43:43" x14ac:dyDescent="0.25">
      <c r="AQ22487" s="6"/>
    </row>
    <row r="22488" spans="43:43" x14ac:dyDescent="0.25">
      <c r="AQ22488" s="6"/>
    </row>
    <row r="22489" spans="43:43" x14ac:dyDescent="0.25">
      <c r="AQ22489" s="6"/>
    </row>
    <row r="22490" spans="43:43" x14ac:dyDescent="0.25">
      <c r="AQ22490" s="6"/>
    </row>
    <row r="22491" spans="43:43" x14ac:dyDescent="0.25">
      <c r="AQ22491" s="6"/>
    </row>
    <row r="22492" spans="43:43" x14ac:dyDescent="0.25">
      <c r="AQ22492" s="6"/>
    </row>
    <row r="22493" spans="43:43" x14ac:dyDescent="0.25">
      <c r="AQ22493" s="6"/>
    </row>
    <row r="22494" spans="43:43" x14ac:dyDescent="0.25">
      <c r="AQ22494" s="6"/>
    </row>
    <row r="22495" spans="43:43" x14ac:dyDescent="0.25">
      <c r="AQ22495" s="6"/>
    </row>
    <row r="22496" spans="43:43" x14ac:dyDescent="0.25">
      <c r="AQ22496" s="6"/>
    </row>
    <row r="22497" spans="43:43" x14ac:dyDescent="0.25">
      <c r="AQ22497" s="6"/>
    </row>
    <row r="22498" spans="43:43" x14ac:dyDescent="0.25">
      <c r="AQ22498" s="6"/>
    </row>
    <row r="22499" spans="43:43" x14ac:dyDescent="0.25">
      <c r="AQ22499" s="6"/>
    </row>
    <row r="22500" spans="43:43" x14ac:dyDescent="0.25">
      <c r="AQ22500" s="6"/>
    </row>
    <row r="22501" spans="43:43" x14ac:dyDescent="0.25">
      <c r="AQ22501" s="6"/>
    </row>
    <row r="22502" spans="43:43" x14ac:dyDescent="0.25">
      <c r="AQ22502" s="6"/>
    </row>
    <row r="22503" spans="43:43" x14ac:dyDescent="0.25">
      <c r="AQ22503" s="6"/>
    </row>
    <row r="22504" spans="43:43" x14ac:dyDescent="0.25">
      <c r="AQ22504" s="6"/>
    </row>
    <row r="22505" spans="43:43" x14ac:dyDescent="0.25">
      <c r="AQ22505" s="6"/>
    </row>
    <row r="22506" spans="43:43" x14ac:dyDescent="0.25">
      <c r="AQ22506" s="6"/>
    </row>
    <row r="22507" spans="43:43" x14ac:dyDescent="0.25">
      <c r="AQ22507" s="6"/>
    </row>
    <row r="22508" spans="43:43" x14ac:dyDescent="0.25">
      <c r="AQ22508" s="6"/>
    </row>
    <row r="22509" spans="43:43" x14ac:dyDescent="0.25">
      <c r="AQ22509" s="6"/>
    </row>
    <row r="22510" spans="43:43" x14ac:dyDescent="0.25">
      <c r="AQ22510" s="6"/>
    </row>
    <row r="22511" spans="43:43" x14ac:dyDescent="0.25">
      <c r="AQ22511" s="6"/>
    </row>
    <row r="22512" spans="43:43" x14ac:dyDescent="0.25">
      <c r="AQ22512" s="6"/>
    </row>
    <row r="22513" spans="43:43" x14ac:dyDescent="0.25">
      <c r="AQ22513" s="6"/>
    </row>
    <row r="22514" spans="43:43" x14ac:dyDescent="0.25">
      <c r="AQ22514" s="6"/>
    </row>
    <row r="22515" spans="43:43" x14ac:dyDescent="0.25">
      <c r="AQ22515" s="6"/>
    </row>
    <row r="22516" spans="43:43" x14ac:dyDescent="0.25">
      <c r="AQ22516" s="6"/>
    </row>
    <row r="22517" spans="43:43" x14ac:dyDescent="0.25">
      <c r="AQ22517" s="6"/>
    </row>
    <row r="22518" spans="43:43" x14ac:dyDescent="0.25">
      <c r="AQ22518" s="6"/>
    </row>
    <row r="22519" spans="43:43" x14ac:dyDescent="0.25">
      <c r="AQ22519" s="6"/>
    </row>
    <row r="22520" spans="43:43" x14ac:dyDescent="0.25">
      <c r="AQ22520" s="6"/>
    </row>
    <row r="22521" spans="43:43" x14ac:dyDescent="0.25">
      <c r="AQ22521" s="6"/>
    </row>
    <row r="22522" spans="43:43" x14ac:dyDescent="0.25">
      <c r="AQ22522" s="6"/>
    </row>
    <row r="22523" spans="43:43" x14ac:dyDescent="0.25">
      <c r="AQ22523" s="6"/>
    </row>
    <row r="22524" spans="43:43" x14ac:dyDescent="0.25">
      <c r="AQ22524" s="6"/>
    </row>
    <row r="22525" spans="43:43" x14ac:dyDescent="0.25">
      <c r="AQ22525" s="6"/>
    </row>
    <row r="22526" spans="43:43" x14ac:dyDescent="0.25">
      <c r="AQ22526" s="6"/>
    </row>
    <row r="22527" spans="43:43" x14ac:dyDescent="0.25">
      <c r="AQ22527" s="6"/>
    </row>
    <row r="22528" spans="43:43" x14ac:dyDescent="0.25">
      <c r="AQ22528" s="6"/>
    </row>
    <row r="22529" spans="43:43" x14ac:dyDescent="0.25">
      <c r="AQ22529" s="6"/>
    </row>
    <row r="22530" spans="43:43" x14ac:dyDescent="0.25">
      <c r="AQ22530" s="6"/>
    </row>
    <row r="22531" spans="43:43" x14ac:dyDescent="0.25">
      <c r="AQ22531" s="6"/>
    </row>
    <row r="22532" spans="43:43" x14ac:dyDescent="0.25">
      <c r="AQ22532" s="6"/>
    </row>
    <row r="22533" spans="43:43" x14ac:dyDescent="0.25">
      <c r="AQ22533" s="6"/>
    </row>
    <row r="22534" spans="43:43" x14ac:dyDescent="0.25">
      <c r="AQ22534" s="6"/>
    </row>
    <row r="22535" spans="43:43" x14ac:dyDescent="0.25">
      <c r="AQ22535" s="6"/>
    </row>
    <row r="22536" spans="43:43" x14ac:dyDescent="0.25">
      <c r="AQ22536" s="6"/>
    </row>
    <row r="22537" spans="43:43" x14ac:dyDescent="0.25">
      <c r="AQ22537" s="6"/>
    </row>
    <row r="22538" spans="43:43" x14ac:dyDescent="0.25">
      <c r="AQ22538" s="6"/>
    </row>
    <row r="22539" spans="43:43" x14ac:dyDescent="0.25">
      <c r="AQ22539" s="6"/>
    </row>
    <row r="22540" spans="43:43" x14ac:dyDescent="0.25">
      <c r="AQ22540" s="6"/>
    </row>
    <row r="22541" spans="43:43" x14ac:dyDescent="0.25">
      <c r="AQ22541" s="6"/>
    </row>
    <row r="22542" spans="43:43" x14ac:dyDescent="0.25">
      <c r="AQ22542" s="6"/>
    </row>
    <row r="22543" spans="43:43" x14ac:dyDescent="0.25">
      <c r="AQ22543" s="6"/>
    </row>
    <row r="22544" spans="43:43" x14ac:dyDescent="0.25">
      <c r="AQ22544" s="6"/>
    </row>
    <row r="22545" spans="43:43" x14ac:dyDescent="0.25">
      <c r="AQ22545" s="6"/>
    </row>
    <row r="22546" spans="43:43" x14ac:dyDescent="0.25">
      <c r="AQ22546" s="6"/>
    </row>
    <row r="22547" spans="43:43" x14ac:dyDescent="0.25">
      <c r="AQ22547" s="6"/>
    </row>
    <row r="22548" spans="43:43" x14ac:dyDescent="0.25">
      <c r="AQ22548" s="6"/>
    </row>
    <row r="22549" spans="43:43" x14ac:dyDescent="0.25">
      <c r="AQ22549" s="6"/>
    </row>
    <row r="22550" spans="43:43" x14ac:dyDescent="0.25">
      <c r="AQ22550" s="6"/>
    </row>
    <row r="22551" spans="43:43" x14ac:dyDescent="0.25">
      <c r="AQ22551" s="6"/>
    </row>
    <row r="22552" spans="43:43" x14ac:dyDescent="0.25">
      <c r="AQ22552" s="6"/>
    </row>
    <row r="22553" spans="43:43" x14ac:dyDescent="0.25">
      <c r="AQ22553" s="6"/>
    </row>
    <row r="22554" spans="43:43" x14ac:dyDescent="0.25">
      <c r="AQ22554" s="6"/>
    </row>
    <row r="22555" spans="43:43" x14ac:dyDescent="0.25">
      <c r="AQ22555" s="6"/>
    </row>
    <row r="22556" spans="43:43" x14ac:dyDescent="0.25">
      <c r="AQ22556" s="6"/>
    </row>
    <row r="22557" spans="43:43" x14ac:dyDescent="0.25">
      <c r="AQ22557" s="6"/>
    </row>
    <row r="22558" spans="43:43" x14ac:dyDescent="0.25">
      <c r="AQ22558" s="6"/>
    </row>
    <row r="22559" spans="43:43" x14ac:dyDescent="0.25">
      <c r="AQ22559" s="6"/>
    </row>
    <row r="22560" spans="43:43" x14ac:dyDescent="0.25">
      <c r="AQ22560" s="6"/>
    </row>
    <row r="22561" spans="43:43" x14ac:dyDescent="0.25">
      <c r="AQ22561" s="6"/>
    </row>
    <row r="22562" spans="43:43" x14ac:dyDescent="0.25">
      <c r="AQ22562" s="6"/>
    </row>
    <row r="22563" spans="43:43" x14ac:dyDescent="0.25">
      <c r="AQ22563" s="6"/>
    </row>
    <row r="22564" spans="43:43" x14ac:dyDescent="0.25">
      <c r="AQ22564" s="6"/>
    </row>
    <row r="22565" spans="43:43" x14ac:dyDescent="0.25">
      <c r="AQ22565" s="6"/>
    </row>
    <row r="22566" spans="43:43" x14ac:dyDescent="0.25">
      <c r="AQ22566" s="6"/>
    </row>
    <row r="22567" spans="43:43" x14ac:dyDescent="0.25">
      <c r="AQ22567" s="6"/>
    </row>
    <row r="22568" spans="43:43" x14ac:dyDescent="0.25">
      <c r="AQ22568" s="6"/>
    </row>
    <row r="22569" spans="43:43" x14ac:dyDescent="0.25">
      <c r="AQ22569" s="6"/>
    </row>
    <row r="22570" spans="43:43" x14ac:dyDescent="0.25">
      <c r="AQ22570" s="6"/>
    </row>
    <row r="22571" spans="43:43" x14ac:dyDescent="0.25">
      <c r="AQ22571" s="6"/>
    </row>
    <row r="22572" spans="43:43" x14ac:dyDescent="0.25">
      <c r="AQ22572" s="6"/>
    </row>
    <row r="22573" spans="43:43" x14ac:dyDescent="0.25">
      <c r="AQ22573" s="6"/>
    </row>
    <row r="22574" spans="43:43" x14ac:dyDescent="0.25">
      <c r="AQ22574" s="6"/>
    </row>
    <row r="22575" spans="43:43" x14ac:dyDescent="0.25">
      <c r="AQ22575" s="6"/>
    </row>
    <row r="22576" spans="43:43" x14ac:dyDescent="0.25">
      <c r="AQ22576" s="6"/>
    </row>
    <row r="22577" spans="43:43" x14ac:dyDescent="0.25">
      <c r="AQ22577" s="6"/>
    </row>
    <row r="22578" spans="43:43" x14ac:dyDescent="0.25">
      <c r="AQ22578" s="6"/>
    </row>
    <row r="22579" spans="43:43" x14ac:dyDescent="0.25">
      <c r="AQ22579" s="6"/>
    </row>
    <row r="22580" spans="43:43" x14ac:dyDescent="0.25">
      <c r="AQ22580" s="6"/>
    </row>
    <row r="22581" spans="43:43" x14ac:dyDescent="0.25">
      <c r="AQ22581" s="6"/>
    </row>
    <row r="22582" spans="43:43" x14ac:dyDescent="0.25">
      <c r="AQ22582" s="6"/>
    </row>
    <row r="22583" spans="43:43" x14ac:dyDescent="0.25">
      <c r="AQ22583" s="6"/>
    </row>
    <row r="22584" spans="43:43" x14ac:dyDescent="0.25">
      <c r="AQ22584" s="6"/>
    </row>
    <row r="22585" spans="43:43" x14ac:dyDescent="0.25">
      <c r="AQ22585" s="6"/>
    </row>
    <row r="22586" spans="43:43" x14ac:dyDescent="0.25">
      <c r="AQ22586" s="6"/>
    </row>
    <row r="22587" spans="43:43" x14ac:dyDescent="0.25">
      <c r="AQ22587" s="6"/>
    </row>
    <row r="22588" spans="43:43" x14ac:dyDescent="0.25">
      <c r="AQ22588" s="6"/>
    </row>
    <row r="22589" spans="43:43" x14ac:dyDescent="0.25">
      <c r="AQ22589" s="6"/>
    </row>
    <row r="22590" spans="43:43" x14ac:dyDescent="0.25">
      <c r="AQ22590" s="6"/>
    </row>
    <row r="22591" spans="43:43" x14ac:dyDescent="0.25">
      <c r="AQ22591" s="6"/>
    </row>
    <row r="22592" spans="43:43" x14ac:dyDescent="0.25">
      <c r="AQ22592" s="6"/>
    </row>
    <row r="22593" spans="43:43" x14ac:dyDescent="0.25">
      <c r="AQ22593" s="6"/>
    </row>
    <row r="22594" spans="43:43" x14ac:dyDescent="0.25">
      <c r="AQ22594" s="6"/>
    </row>
    <row r="22595" spans="43:43" x14ac:dyDescent="0.25">
      <c r="AQ22595" s="6"/>
    </row>
    <row r="22596" spans="43:43" x14ac:dyDescent="0.25">
      <c r="AQ22596" s="6"/>
    </row>
    <row r="22597" spans="43:43" x14ac:dyDescent="0.25">
      <c r="AQ22597" s="6"/>
    </row>
    <row r="22598" spans="43:43" x14ac:dyDescent="0.25">
      <c r="AQ22598" s="6"/>
    </row>
    <row r="22599" spans="43:43" x14ac:dyDescent="0.25">
      <c r="AQ22599" s="6"/>
    </row>
    <row r="22600" spans="43:43" x14ac:dyDescent="0.25">
      <c r="AQ22600" s="6"/>
    </row>
    <row r="22601" spans="43:43" x14ac:dyDescent="0.25">
      <c r="AQ22601" s="6"/>
    </row>
    <row r="22602" spans="43:43" x14ac:dyDescent="0.25">
      <c r="AQ22602" s="6"/>
    </row>
    <row r="22603" spans="43:43" x14ac:dyDescent="0.25">
      <c r="AQ22603" s="6"/>
    </row>
    <row r="22604" spans="43:43" x14ac:dyDescent="0.25">
      <c r="AQ22604" s="6"/>
    </row>
    <row r="22605" spans="43:43" x14ac:dyDescent="0.25">
      <c r="AQ22605" s="6"/>
    </row>
    <row r="22606" spans="43:43" x14ac:dyDescent="0.25">
      <c r="AQ22606" s="6"/>
    </row>
    <row r="22607" spans="43:43" x14ac:dyDescent="0.25">
      <c r="AQ22607" s="6"/>
    </row>
    <row r="22608" spans="43:43" x14ac:dyDescent="0.25">
      <c r="AQ22608" s="6"/>
    </row>
    <row r="22609" spans="43:43" x14ac:dyDescent="0.25">
      <c r="AQ22609" s="6"/>
    </row>
    <row r="22610" spans="43:43" x14ac:dyDescent="0.25">
      <c r="AQ22610" s="6"/>
    </row>
    <row r="22611" spans="43:43" x14ac:dyDescent="0.25">
      <c r="AQ22611" s="6"/>
    </row>
    <row r="22612" spans="43:43" x14ac:dyDescent="0.25">
      <c r="AQ22612" s="6"/>
    </row>
    <row r="22613" spans="43:43" x14ac:dyDescent="0.25">
      <c r="AQ22613" s="6"/>
    </row>
    <row r="22614" spans="43:43" x14ac:dyDescent="0.25">
      <c r="AQ22614" s="6"/>
    </row>
    <row r="22615" spans="43:43" x14ac:dyDescent="0.25">
      <c r="AQ22615" s="6"/>
    </row>
    <row r="22616" spans="43:43" x14ac:dyDescent="0.25">
      <c r="AQ22616" s="6"/>
    </row>
    <row r="22617" spans="43:43" x14ac:dyDescent="0.25">
      <c r="AQ22617" s="6"/>
    </row>
    <row r="22618" spans="43:43" x14ac:dyDescent="0.25">
      <c r="AQ22618" s="6"/>
    </row>
    <row r="22619" spans="43:43" x14ac:dyDescent="0.25">
      <c r="AQ22619" s="6"/>
    </row>
    <row r="22620" spans="43:43" x14ac:dyDescent="0.25">
      <c r="AQ22620" s="6"/>
    </row>
    <row r="22621" spans="43:43" x14ac:dyDescent="0.25">
      <c r="AQ22621" s="6"/>
    </row>
    <row r="22622" spans="43:43" x14ac:dyDescent="0.25">
      <c r="AQ22622" s="6"/>
    </row>
    <row r="22623" spans="43:43" x14ac:dyDescent="0.25">
      <c r="AQ22623" s="6"/>
    </row>
    <row r="22624" spans="43:43" x14ac:dyDescent="0.25">
      <c r="AQ22624" s="6"/>
    </row>
    <row r="22625" spans="43:43" x14ac:dyDescent="0.25">
      <c r="AQ22625" s="6"/>
    </row>
    <row r="22626" spans="43:43" x14ac:dyDescent="0.25">
      <c r="AQ22626" s="6"/>
    </row>
    <row r="22627" spans="43:43" x14ac:dyDescent="0.25">
      <c r="AQ22627" s="6"/>
    </row>
    <row r="22628" spans="43:43" x14ac:dyDescent="0.25">
      <c r="AQ22628" s="6"/>
    </row>
    <row r="22629" spans="43:43" x14ac:dyDescent="0.25">
      <c r="AQ22629" s="6"/>
    </row>
    <row r="22630" spans="43:43" x14ac:dyDescent="0.25">
      <c r="AQ22630" s="6"/>
    </row>
    <row r="22631" spans="43:43" x14ac:dyDescent="0.25">
      <c r="AQ22631" s="6"/>
    </row>
    <row r="22632" spans="43:43" x14ac:dyDescent="0.25">
      <c r="AQ22632" s="6"/>
    </row>
    <row r="22633" spans="43:43" x14ac:dyDescent="0.25">
      <c r="AQ22633" s="6"/>
    </row>
    <row r="22634" spans="43:43" x14ac:dyDescent="0.25">
      <c r="AQ22634" s="6"/>
    </row>
    <row r="22635" spans="43:43" x14ac:dyDescent="0.25">
      <c r="AQ22635" s="6"/>
    </row>
    <row r="22636" spans="43:43" x14ac:dyDescent="0.25">
      <c r="AQ22636" s="6"/>
    </row>
    <row r="22637" spans="43:43" x14ac:dyDescent="0.25">
      <c r="AQ22637" s="6"/>
    </row>
    <row r="22638" spans="43:43" x14ac:dyDescent="0.25">
      <c r="AQ22638" s="6"/>
    </row>
    <row r="22639" spans="43:43" x14ac:dyDescent="0.25">
      <c r="AQ22639" s="6"/>
    </row>
    <row r="22640" spans="43:43" x14ac:dyDescent="0.25">
      <c r="AQ22640" s="6"/>
    </row>
    <row r="22641" spans="43:43" x14ac:dyDescent="0.25">
      <c r="AQ22641" s="6"/>
    </row>
    <row r="22642" spans="43:43" x14ac:dyDescent="0.25">
      <c r="AQ22642" s="6"/>
    </row>
    <row r="22643" spans="43:43" x14ac:dyDescent="0.25">
      <c r="AQ22643" s="6"/>
    </row>
    <row r="22644" spans="43:43" x14ac:dyDescent="0.25">
      <c r="AQ22644" s="6"/>
    </row>
    <row r="22645" spans="43:43" x14ac:dyDescent="0.25">
      <c r="AQ22645" s="6"/>
    </row>
    <row r="22646" spans="43:43" x14ac:dyDescent="0.25">
      <c r="AQ22646" s="6"/>
    </row>
    <row r="22647" spans="43:43" x14ac:dyDescent="0.25">
      <c r="AQ22647" s="6"/>
    </row>
    <row r="22648" spans="43:43" x14ac:dyDescent="0.25">
      <c r="AQ22648" s="6"/>
    </row>
    <row r="22649" spans="43:43" x14ac:dyDescent="0.25">
      <c r="AQ22649" s="6"/>
    </row>
    <row r="22650" spans="43:43" x14ac:dyDescent="0.25">
      <c r="AQ22650" s="6"/>
    </row>
    <row r="22651" spans="43:43" x14ac:dyDescent="0.25">
      <c r="AQ22651" s="6"/>
    </row>
    <row r="22652" spans="43:43" x14ac:dyDescent="0.25">
      <c r="AQ22652" s="6"/>
    </row>
    <row r="22653" spans="43:43" x14ac:dyDescent="0.25">
      <c r="AQ22653" s="6"/>
    </row>
    <row r="22654" spans="43:43" x14ac:dyDescent="0.25">
      <c r="AQ22654" s="6"/>
    </row>
    <row r="22655" spans="43:43" x14ac:dyDescent="0.25">
      <c r="AQ22655" s="6"/>
    </row>
    <row r="22656" spans="43:43" x14ac:dyDescent="0.25">
      <c r="AQ22656" s="6"/>
    </row>
    <row r="22657" spans="43:43" x14ac:dyDescent="0.25">
      <c r="AQ22657" s="6"/>
    </row>
    <row r="22658" spans="43:43" x14ac:dyDescent="0.25">
      <c r="AQ22658" s="6"/>
    </row>
    <row r="22659" spans="43:43" x14ac:dyDescent="0.25">
      <c r="AQ22659" s="6"/>
    </row>
    <row r="22660" spans="43:43" x14ac:dyDescent="0.25">
      <c r="AQ22660" s="6"/>
    </row>
    <row r="22661" spans="43:43" x14ac:dyDescent="0.25">
      <c r="AQ22661" s="6"/>
    </row>
    <row r="22662" spans="43:43" x14ac:dyDescent="0.25">
      <c r="AQ22662" s="6"/>
    </row>
    <row r="22663" spans="43:43" x14ac:dyDescent="0.25">
      <c r="AQ22663" s="6"/>
    </row>
    <row r="22664" spans="43:43" x14ac:dyDescent="0.25">
      <c r="AQ22664" s="6"/>
    </row>
    <row r="22665" spans="43:43" x14ac:dyDescent="0.25">
      <c r="AQ22665" s="6"/>
    </row>
    <row r="22666" spans="43:43" x14ac:dyDescent="0.25">
      <c r="AQ22666" s="6"/>
    </row>
    <row r="22667" spans="43:43" x14ac:dyDescent="0.25">
      <c r="AQ22667" s="6"/>
    </row>
    <row r="22668" spans="43:43" x14ac:dyDescent="0.25">
      <c r="AQ22668" s="6"/>
    </row>
    <row r="22669" spans="43:43" x14ac:dyDescent="0.25">
      <c r="AQ22669" s="6"/>
    </row>
    <row r="22670" spans="43:43" x14ac:dyDescent="0.25">
      <c r="AQ22670" s="6"/>
    </row>
    <row r="22671" spans="43:43" x14ac:dyDescent="0.25">
      <c r="AQ22671" s="6"/>
    </row>
    <row r="22672" spans="43:43" x14ac:dyDescent="0.25">
      <c r="AQ22672" s="6"/>
    </row>
    <row r="22673" spans="43:43" x14ac:dyDescent="0.25">
      <c r="AQ22673" s="6"/>
    </row>
    <row r="22674" spans="43:43" x14ac:dyDescent="0.25">
      <c r="AQ22674" s="6"/>
    </row>
    <row r="22675" spans="43:43" x14ac:dyDescent="0.25">
      <c r="AQ22675" s="6"/>
    </row>
    <row r="22676" spans="43:43" x14ac:dyDescent="0.25">
      <c r="AQ22676" s="6"/>
    </row>
    <row r="22677" spans="43:43" x14ac:dyDescent="0.25">
      <c r="AQ22677" s="6"/>
    </row>
    <row r="22678" spans="43:43" x14ac:dyDescent="0.25">
      <c r="AQ22678" s="6"/>
    </row>
    <row r="22679" spans="43:43" x14ac:dyDescent="0.25">
      <c r="AQ22679" s="6"/>
    </row>
    <row r="22680" spans="43:43" x14ac:dyDescent="0.25">
      <c r="AQ22680" s="6"/>
    </row>
    <row r="22681" spans="43:43" x14ac:dyDescent="0.25">
      <c r="AQ22681" s="6"/>
    </row>
    <row r="22682" spans="43:43" x14ac:dyDescent="0.25">
      <c r="AQ22682" s="6"/>
    </row>
    <row r="22683" spans="43:43" x14ac:dyDescent="0.25">
      <c r="AQ22683" s="6"/>
    </row>
    <row r="22684" spans="43:43" x14ac:dyDescent="0.25">
      <c r="AQ22684" s="6"/>
    </row>
    <row r="22685" spans="43:43" x14ac:dyDescent="0.25">
      <c r="AQ22685" s="6"/>
    </row>
    <row r="22686" spans="43:43" x14ac:dyDescent="0.25">
      <c r="AQ22686" s="6"/>
    </row>
    <row r="22687" spans="43:43" x14ac:dyDescent="0.25">
      <c r="AQ22687" s="6"/>
    </row>
    <row r="22688" spans="43:43" x14ac:dyDescent="0.25">
      <c r="AQ22688" s="6"/>
    </row>
    <row r="22689" spans="43:43" x14ac:dyDescent="0.25">
      <c r="AQ22689" s="6"/>
    </row>
    <row r="22690" spans="43:43" x14ac:dyDescent="0.25">
      <c r="AQ22690" s="6"/>
    </row>
    <row r="22691" spans="43:43" x14ac:dyDescent="0.25">
      <c r="AQ22691" s="6"/>
    </row>
    <row r="22692" spans="43:43" x14ac:dyDescent="0.25">
      <c r="AQ22692" s="6"/>
    </row>
    <row r="22693" spans="43:43" x14ac:dyDescent="0.25">
      <c r="AQ22693" s="6"/>
    </row>
    <row r="22694" spans="43:43" x14ac:dyDescent="0.25">
      <c r="AQ22694" s="6"/>
    </row>
    <row r="22695" spans="43:43" x14ac:dyDescent="0.25">
      <c r="AQ22695" s="6"/>
    </row>
    <row r="22696" spans="43:43" x14ac:dyDescent="0.25">
      <c r="AQ22696" s="6"/>
    </row>
    <row r="22697" spans="43:43" x14ac:dyDescent="0.25">
      <c r="AQ22697" s="6"/>
    </row>
    <row r="22698" spans="43:43" x14ac:dyDescent="0.25">
      <c r="AQ22698" s="6"/>
    </row>
    <row r="22699" spans="43:43" x14ac:dyDescent="0.25">
      <c r="AQ22699" s="6"/>
    </row>
    <row r="22700" spans="43:43" x14ac:dyDescent="0.25">
      <c r="AQ22700" s="6"/>
    </row>
    <row r="22701" spans="43:43" x14ac:dyDescent="0.25">
      <c r="AQ22701" s="6"/>
    </row>
    <row r="22702" spans="43:43" x14ac:dyDescent="0.25">
      <c r="AQ22702" s="6"/>
    </row>
    <row r="22703" spans="43:43" x14ac:dyDescent="0.25">
      <c r="AQ22703" s="6"/>
    </row>
    <row r="22704" spans="43:43" x14ac:dyDescent="0.25">
      <c r="AQ22704" s="6"/>
    </row>
    <row r="22705" spans="43:43" x14ac:dyDescent="0.25">
      <c r="AQ22705" s="6"/>
    </row>
    <row r="22706" spans="43:43" x14ac:dyDescent="0.25">
      <c r="AQ22706" s="6"/>
    </row>
    <row r="22707" spans="43:43" x14ac:dyDescent="0.25">
      <c r="AQ22707" s="6"/>
    </row>
    <row r="22708" spans="43:43" x14ac:dyDescent="0.25">
      <c r="AQ22708" s="6"/>
    </row>
    <row r="22709" spans="43:43" x14ac:dyDescent="0.25">
      <c r="AQ22709" s="6"/>
    </row>
    <row r="22710" spans="43:43" x14ac:dyDescent="0.25">
      <c r="AQ22710" s="6"/>
    </row>
    <row r="22711" spans="43:43" x14ac:dyDescent="0.25">
      <c r="AQ22711" s="6"/>
    </row>
    <row r="22712" spans="43:43" x14ac:dyDescent="0.25">
      <c r="AQ22712" s="6"/>
    </row>
    <row r="22713" spans="43:43" x14ac:dyDescent="0.25">
      <c r="AQ22713" s="6"/>
    </row>
    <row r="22714" spans="43:43" x14ac:dyDescent="0.25">
      <c r="AQ22714" s="6"/>
    </row>
    <row r="22715" spans="43:43" x14ac:dyDescent="0.25">
      <c r="AQ22715" s="6"/>
    </row>
    <row r="22716" spans="43:43" x14ac:dyDescent="0.25">
      <c r="AQ22716" s="6"/>
    </row>
    <row r="22717" spans="43:43" x14ac:dyDescent="0.25">
      <c r="AQ22717" s="6"/>
    </row>
    <row r="22718" spans="43:43" x14ac:dyDescent="0.25">
      <c r="AQ22718" s="6"/>
    </row>
    <row r="22719" spans="43:43" x14ac:dyDescent="0.25">
      <c r="AQ22719" s="6"/>
    </row>
    <row r="22720" spans="43:43" x14ac:dyDescent="0.25">
      <c r="AQ22720" s="6"/>
    </row>
    <row r="22721" spans="43:43" x14ac:dyDescent="0.25">
      <c r="AQ22721" s="6"/>
    </row>
    <row r="22722" spans="43:43" x14ac:dyDescent="0.25">
      <c r="AQ22722" s="6"/>
    </row>
    <row r="22723" spans="43:43" x14ac:dyDescent="0.25">
      <c r="AQ22723" s="6"/>
    </row>
    <row r="22724" spans="43:43" x14ac:dyDescent="0.25">
      <c r="AQ22724" s="6"/>
    </row>
    <row r="22725" spans="43:43" x14ac:dyDescent="0.25">
      <c r="AQ22725" s="6"/>
    </row>
    <row r="22726" spans="43:43" x14ac:dyDescent="0.25">
      <c r="AQ22726" s="6"/>
    </row>
    <row r="22727" spans="43:43" x14ac:dyDescent="0.25">
      <c r="AQ22727" s="6"/>
    </row>
    <row r="22728" spans="43:43" x14ac:dyDescent="0.25">
      <c r="AQ22728" s="6"/>
    </row>
    <row r="22729" spans="43:43" x14ac:dyDescent="0.25">
      <c r="AQ22729" s="6"/>
    </row>
    <row r="22730" spans="43:43" x14ac:dyDescent="0.25">
      <c r="AQ22730" s="6"/>
    </row>
    <row r="22731" spans="43:43" x14ac:dyDescent="0.25">
      <c r="AQ22731" s="6"/>
    </row>
    <row r="22732" spans="43:43" x14ac:dyDescent="0.25">
      <c r="AQ22732" s="6"/>
    </row>
    <row r="22733" spans="43:43" x14ac:dyDescent="0.25">
      <c r="AQ22733" s="6"/>
    </row>
    <row r="22734" spans="43:43" x14ac:dyDescent="0.25">
      <c r="AQ22734" s="6"/>
    </row>
    <row r="22735" spans="43:43" x14ac:dyDescent="0.25">
      <c r="AQ22735" s="6"/>
    </row>
    <row r="22736" spans="43:43" x14ac:dyDescent="0.25">
      <c r="AQ22736" s="6"/>
    </row>
    <row r="22737" spans="43:43" x14ac:dyDescent="0.25">
      <c r="AQ22737" s="6"/>
    </row>
    <row r="22738" spans="43:43" x14ac:dyDescent="0.25">
      <c r="AQ22738" s="6"/>
    </row>
    <row r="22739" spans="43:43" x14ac:dyDescent="0.25">
      <c r="AQ22739" s="6"/>
    </row>
    <row r="22740" spans="43:43" x14ac:dyDescent="0.25">
      <c r="AQ22740" s="6"/>
    </row>
    <row r="22741" spans="43:43" x14ac:dyDescent="0.25">
      <c r="AQ22741" s="6"/>
    </row>
    <row r="22742" spans="43:43" x14ac:dyDescent="0.25">
      <c r="AQ22742" s="6"/>
    </row>
    <row r="22743" spans="43:43" x14ac:dyDescent="0.25">
      <c r="AQ22743" s="6"/>
    </row>
    <row r="22744" spans="43:43" x14ac:dyDescent="0.25">
      <c r="AQ22744" s="6"/>
    </row>
    <row r="22745" spans="43:43" x14ac:dyDescent="0.25">
      <c r="AQ22745" s="6"/>
    </row>
    <row r="22746" spans="43:43" x14ac:dyDescent="0.25">
      <c r="AQ22746" s="6"/>
    </row>
    <row r="22747" spans="43:43" x14ac:dyDescent="0.25">
      <c r="AQ22747" s="6"/>
    </row>
    <row r="22748" spans="43:43" x14ac:dyDescent="0.25">
      <c r="AQ22748" s="6"/>
    </row>
    <row r="22749" spans="43:43" x14ac:dyDescent="0.25">
      <c r="AQ22749" s="6"/>
    </row>
    <row r="22750" spans="43:43" x14ac:dyDescent="0.25">
      <c r="AQ22750" s="6"/>
    </row>
    <row r="22751" spans="43:43" x14ac:dyDescent="0.25">
      <c r="AQ22751" s="6"/>
    </row>
    <row r="22752" spans="43:43" x14ac:dyDescent="0.25">
      <c r="AQ22752" s="6"/>
    </row>
    <row r="22753" spans="43:43" x14ac:dyDescent="0.25">
      <c r="AQ22753" s="6"/>
    </row>
    <row r="22754" spans="43:43" x14ac:dyDescent="0.25">
      <c r="AQ22754" s="6"/>
    </row>
    <row r="22755" spans="43:43" x14ac:dyDescent="0.25">
      <c r="AQ22755" s="6"/>
    </row>
    <row r="22756" spans="43:43" x14ac:dyDescent="0.25">
      <c r="AQ22756" s="6"/>
    </row>
    <row r="22757" spans="43:43" x14ac:dyDescent="0.25">
      <c r="AQ22757" s="6"/>
    </row>
    <row r="22758" spans="43:43" x14ac:dyDescent="0.25">
      <c r="AQ22758" s="6"/>
    </row>
    <row r="22759" spans="43:43" x14ac:dyDescent="0.25">
      <c r="AQ22759" s="6"/>
    </row>
    <row r="22760" spans="43:43" x14ac:dyDescent="0.25">
      <c r="AQ22760" s="6"/>
    </row>
    <row r="22761" spans="43:43" x14ac:dyDescent="0.25">
      <c r="AQ22761" s="6"/>
    </row>
    <row r="22762" spans="43:43" x14ac:dyDescent="0.25">
      <c r="AQ22762" s="6"/>
    </row>
    <row r="22763" spans="43:43" x14ac:dyDescent="0.25">
      <c r="AQ22763" s="6"/>
    </row>
    <row r="22764" spans="43:43" x14ac:dyDescent="0.25">
      <c r="AQ22764" s="6"/>
    </row>
    <row r="22765" spans="43:43" x14ac:dyDescent="0.25">
      <c r="AQ22765" s="6"/>
    </row>
    <row r="22766" spans="43:43" x14ac:dyDescent="0.25">
      <c r="AQ22766" s="6"/>
    </row>
    <row r="22767" spans="43:43" x14ac:dyDescent="0.25">
      <c r="AQ22767" s="6"/>
    </row>
    <row r="22768" spans="43:43" x14ac:dyDescent="0.25">
      <c r="AQ22768" s="6"/>
    </row>
    <row r="22769" spans="43:43" x14ac:dyDescent="0.25">
      <c r="AQ22769" s="6"/>
    </row>
    <row r="22770" spans="43:43" x14ac:dyDescent="0.25">
      <c r="AQ22770" s="6"/>
    </row>
    <row r="22771" spans="43:43" x14ac:dyDescent="0.25">
      <c r="AQ22771" s="6"/>
    </row>
    <row r="22772" spans="43:43" x14ac:dyDescent="0.25">
      <c r="AQ22772" s="6"/>
    </row>
    <row r="22773" spans="43:43" x14ac:dyDescent="0.25">
      <c r="AQ22773" s="6"/>
    </row>
    <row r="22774" spans="43:43" x14ac:dyDescent="0.25">
      <c r="AQ22774" s="6"/>
    </row>
    <row r="22775" spans="43:43" x14ac:dyDescent="0.25">
      <c r="AQ22775" s="6"/>
    </row>
    <row r="22776" spans="43:43" x14ac:dyDescent="0.25">
      <c r="AQ22776" s="6"/>
    </row>
    <row r="22777" spans="43:43" x14ac:dyDescent="0.25">
      <c r="AQ22777" s="6"/>
    </row>
    <row r="22778" spans="43:43" x14ac:dyDescent="0.25">
      <c r="AQ22778" s="6"/>
    </row>
    <row r="22779" spans="43:43" x14ac:dyDescent="0.25">
      <c r="AQ22779" s="6"/>
    </row>
    <row r="22780" spans="43:43" x14ac:dyDescent="0.25">
      <c r="AQ22780" s="6"/>
    </row>
    <row r="22781" spans="43:43" x14ac:dyDescent="0.25">
      <c r="AQ22781" s="6"/>
    </row>
    <row r="22782" spans="43:43" x14ac:dyDescent="0.25">
      <c r="AQ22782" s="6"/>
    </row>
    <row r="22783" spans="43:43" x14ac:dyDescent="0.25">
      <c r="AQ22783" s="6"/>
    </row>
    <row r="22784" spans="43:43" x14ac:dyDescent="0.25">
      <c r="AQ22784" s="6"/>
    </row>
    <row r="22785" spans="43:43" x14ac:dyDescent="0.25">
      <c r="AQ22785" s="6"/>
    </row>
    <row r="22786" spans="43:43" x14ac:dyDescent="0.25">
      <c r="AQ22786" s="6"/>
    </row>
    <row r="22787" spans="43:43" x14ac:dyDescent="0.25">
      <c r="AQ22787" s="6"/>
    </row>
    <row r="22788" spans="43:43" x14ac:dyDescent="0.25">
      <c r="AQ22788" s="6"/>
    </row>
    <row r="22789" spans="43:43" x14ac:dyDescent="0.25">
      <c r="AQ22789" s="6"/>
    </row>
    <row r="22790" spans="43:43" x14ac:dyDescent="0.25">
      <c r="AQ22790" s="6"/>
    </row>
    <row r="22791" spans="43:43" x14ac:dyDescent="0.25">
      <c r="AQ22791" s="6"/>
    </row>
    <row r="22792" spans="43:43" x14ac:dyDescent="0.25">
      <c r="AQ22792" s="6"/>
    </row>
    <row r="22793" spans="43:43" x14ac:dyDescent="0.25">
      <c r="AQ22793" s="6"/>
    </row>
    <row r="22794" spans="43:43" x14ac:dyDescent="0.25">
      <c r="AQ22794" s="6"/>
    </row>
    <row r="22795" spans="43:43" x14ac:dyDescent="0.25">
      <c r="AQ22795" s="6"/>
    </row>
    <row r="22796" spans="43:43" x14ac:dyDescent="0.25">
      <c r="AQ22796" s="6"/>
    </row>
    <row r="22797" spans="43:43" x14ac:dyDescent="0.25">
      <c r="AQ22797" s="6"/>
    </row>
    <row r="22798" spans="43:43" x14ac:dyDescent="0.25">
      <c r="AQ22798" s="6"/>
    </row>
    <row r="22799" spans="43:43" x14ac:dyDescent="0.25">
      <c r="AQ22799" s="6"/>
    </row>
    <row r="22800" spans="43:43" x14ac:dyDescent="0.25">
      <c r="AQ22800" s="6"/>
    </row>
    <row r="22801" spans="43:43" x14ac:dyDescent="0.25">
      <c r="AQ22801" s="6"/>
    </row>
    <row r="22802" spans="43:43" x14ac:dyDescent="0.25">
      <c r="AQ22802" s="6"/>
    </row>
    <row r="22803" spans="43:43" x14ac:dyDescent="0.25">
      <c r="AQ22803" s="6"/>
    </row>
    <row r="22804" spans="43:43" x14ac:dyDescent="0.25">
      <c r="AQ22804" s="6"/>
    </row>
    <row r="22805" spans="43:43" x14ac:dyDescent="0.25">
      <c r="AQ22805" s="6"/>
    </row>
    <row r="22806" spans="43:43" x14ac:dyDescent="0.25">
      <c r="AQ22806" s="6"/>
    </row>
    <row r="22807" spans="43:43" x14ac:dyDescent="0.25">
      <c r="AQ22807" s="6"/>
    </row>
    <row r="22808" spans="43:43" x14ac:dyDescent="0.25">
      <c r="AQ22808" s="6"/>
    </row>
    <row r="22809" spans="43:43" x14ac:dyDescent="0.25">
      <c r="AQ22809" s="6"/>
    </row>
    <row r="22810" spans="43:43" x14ac:dyDescent="0.25">
      <c r="AQ22810" s="6"/>
    </row>
    <row r="22811" spans="43:43" x14ac:dyDescent="0.25">
      <c r="AQ22811" s="6"/>
    </row>
    <row r="22812" spans="43:43" x14ac:dyDescent="0.25">
      <c r="AQ22812" s="6"/>
    </row>
    <row r="22813" spans="43:43" x14ac:dyDescent="0.25">
      <c r="AQ22813" s="6"/>
    </row>
    <row r="22814" spans="43:43" x14ac:dyDescent="0.25">
      <c r="AQ22814" s="6"/>
    </row>
    <row r="22815" spans="43:43" x14ac:dyDescent="0.25">
      <c r="AQ22815" s="6"/>
    </row>
    <row r="22816" spans="43:43" x14ac:dyDescent="0.25">
      <c r="AQ22816" s="6"/>
    </row>
    <row r="22817" spans="43:43" x14ac:dyDescent="0.25">
      <c r="AQ22817" s="6"/>
    </row>
    <row r="22818" spans="43:43" x14ac:dyDescent="0.25">
      <c r="AQ22818" s="6"/>
    </row>
    <row r="22819" spans="43:43" x14ac:dyDescent="0.25">
      <c r="AQ22819" s="6"/>
    </row>
    <row r="22820" spans="43:43" x14ac:dyDescent="0.25">
      <c r="AQ22820" s="6"/>
    </row>
    <row r="22821" spans="43:43" x14ac:dyDescent="0.25">
      <c r="AQ22821" s="6"/>
    </row>
    <row r="22822" spans="43:43" x14ac:dyDescent="0.25">
      <c r="AQ22822" s="6"/>
    </row>
    <row r="22823" spans="43:43" x14ac:dyDescent="0.25">
      <c r="AQ22823" s="6"/>
    </row>
    <row r="22824" spans="43:43" x14ac:dyDescent="0.25">
      <c r="AQ22824" s="6"/>
    </row>
    <row r="22825" spans="43:43" x14ac:dyDescent="0.25">
      <c r="AQ22825" s="6"/>
    </row>
    <row r="22826" spans="43:43" x14ac:dyDescent="0.25">
      <c r="AQ22826" s="6"/>
    </row>
    <row r="22827" spans="43:43" x14ac:dyDescent="0.25">
      <c r="AQ22827" s="6"/>
    </row>
    <row r="22828" spans="43:43" x14ac:dyDescent="0.25">
      <c r="AQ22828" s="6"/>
    </row>
    <row r="22829" spans="43:43" x14ac:dyDescent="0.25">
      <c r="AQ22829" s="6"/>
    </row>
    <row r="22830" spans="43:43" x14ac:dyDescent="0.25">
      <c r="AQ22830" s="6"/>
    </row>
    <row r="22831" spans="43:43" x14ac:dyDescent="0.25">
      <c r="AQ22831" s="6"/>
    </row>
    <row r="22832" spans="43:43" x14ac:dyDescent="0.25">
      <c r="AQ22832" s="6"/>
    </row>
    <row r="22833" spans="43:43" x14ac:dyDescent="0.25">
      <c r="AQ22833" s="6"/>
    </row>
    <row r="22834" spans="43:43" x14ac:dyDescent="0.25">
      <c r="AQ22834" s="6"/>
    </row>
    <row r="22835" spans="43:43" x14ac:dyDescent="0.25">
      <c r="AQ22835" s="6"/>
    </row>
    <row r="22836" spans="43:43" x14ac:dyDescent="0.25">
      <c r="AQ22836" s="6"/>
    </row>
    <row r="22837" spans="43:43" x14ac:dyDescent="0.25">
      <c r="AQ22837" s="6"/>
    </row>
    <row r="22838" spans="43:43" x14ac:dyDescent="0.25">
      <c r="AQ22838" s="6"/>
    </row>
    <row r="22839" spans="43:43" x14ac:dyDescent="0.25">
      <c r="AQ22839" s="6"/>
    </row>
    <row r="22840" spans="43:43" x14ac:dyDescent="0.25">
      <c r="AQ22840" s="6"/>
    </row>
    <row r="22841" spans="43:43" x14ac:dyDescent="0.25">
      <c r="AQ22841" s="6"/>
    </row>
    <row r="22842" spans="43:43" x14ac:dyDescent="0.25">
      <c r="AQ22842" s="6"/>
    </row>
    <row r="22843" spans="43:43" x14ac:dyDescent="0.25">
      <c r="AQ22843" s="6"/>
    </row>
    <row r="22844" spans="43:43" x14ac:dyDescent="0.25">
      <c r="AQ22844" s="6"/>
    </row>
    <row r="22845" spans="43:43" x14ac:dyDescent="0.25">
      <c r="AQ22845" s="6"/>
    </row>
    <row r="22846" spans="43:43" x14ac:dyDescent="0.25">
      <c r="AQ22846" s="6"/>
    </row>
    <row r="22847" spans="43:43" x14ac:dyDescent="0.25">
      <c r="AQ22847" s="6"/>
    </row>
    <row r="22848" spans="43:43" x14ac:dyDescent="0.25">
      <c r="AQ22848" s="6"/>
    </row>
    <row r="22849" spans="43:43" x14ac:dyDescent="0.25">
      <c r="AQ22849" s="6"/>
    </row>
    <row r="22850" spans="43:43" x14ac:dyDescent="0.25">
      <c r="AQ22850" s="6"/>
    </row>
    <row r="22851" spans="43:43" x14ac:dyDescent="0.25">
      <c r="AQ22851" s="6"/>
    </row>
    <row r="22852" spans="43:43" x14ac:dyDescent="0.25">
      <c r="AQ22852" s="6"/>
    </row>
    <row r="22853" spans="43:43" x14ac:dyDescent="0.25">
      <c r="AQ22853" s="6"/>
    </row>
    <row r="22854" spans="43:43" x14ac:dyDescent="0.25">
      <c r="AQ22854" s="6"/>
    </row>
    <row r="22855" spans="43:43" x14ac:dyDescent="0.25">
      <c r="AQ22855" s="6"/>
    </row>
    <row r="22856" spans="43:43" x14ac:dyDescent="0.25">
      <c r="AQ22856" s="6"/>
    </row>
    <row r="22857" spans="43:43" x14ac:dyDescent="0.25">
      <c r="AQ22857" s="6"/>
    </row>
    <row r="22858" spans="43:43" x14ac:dyDescent="0.25">
      <c r="AQ22858" s="6"/>
    </row>
    <row r="22859" spans="43:43" x14ac:dyDescent="0.25">
      <c r="AQ22859" s="6"/>
    </row>
    <row r="22860" spans="43:43" x14ac:dyDescent="0.25">
      <c r="AQ22860" s="6"/>
    </row>
    <row r="22861" spans="43:43" x14ac:dyDescent="0.25">
      <c r="AQ22861" s="6"/>
    </row>
    <row r="22862" spans="43:43" x14ac:dyDescent="0.25">
      <c r="AQ22862" s="6"/>
    </row>
    <row r="22863" spans="43:43" x14ac:dyDescent="0.25">
      <c r="AQ22863" s="6"/>
    </row>
    <row r="22864" spans="43:43" x14ac:dyDescent="0.25">
      <c r="AQ22864" s="6"/>
    </row>
    <row r="22865" spans="43:43" x14ac:dyDescent="0.25">
      <c r="AQ22865" s="6"/>
    </row>
    <row r="22866" spans="43:43" x14ac:dyDescent="0.25">
      <c r="AQ22866" s="6"/>
    </row>
    <row r="22867" spans="43:43" x14ac:dyDescent="0.25">
      <c r="AQ22867" s="6"/>
    </row>
    <row r="22868" spans="43:43" x14ac:dyDescent="0.25">
      <c r="AQ22868" s="6"/>
    </row>
    <row r="22869" spans="43:43" x14ac:dyDescent="0.25">
      <c r="AQ22869" s="6"/>
    </row>
    <row r="22870" spans="43:43" x14ac:dyDescent="0.25">
      <c r="AQ22870" s="6"/>
    </row>
    <row r="22871" spans="43:43" x14ac:dyDescent="0.25">
      <c r="AQ22871" s="6"/>
    </row>
    <row r="22872" spans="43:43" x14ac:dyDescent="0.25">
      <c r="AQ22872" s="6"/>
    </row>
    <row r="22873" spans="43:43" x14ac:dyDescent="0.25">
      <c r="AQ22873" s="6"/>
    </row>
    <row r="22874" spans="43:43" x14ac:dyDescent="0.25">
      <c r="AQ22874" s="6"/>
    </row>
    <row r="22875" spans="43:43" x14ac:dyDescent="0.25">
      <c r="AQ22875" s="6"/>
    </row>
    <row r="22876" spans="43:43" x14ac:dyDescent="0.25">
      <c r="AQ22876" s="6"/>
    </row>
    <row r="22877" spans="43:43" x14ac:dyDescent="0.25">
      <c r="AQ22877" s="6"/>
    </row>
    <row r="22878" spans="43:43" x14ac:dyDescent="0.25">
      <c r="AQ22878" s="6"/>
    </row>
    <row r="22879" spans="43:43" x14ac:dyDescent="0.25">
      <c r="AQ22879" s="6"/>
    </row>
    <row r="22880" spans="43:43" x14ac:dyDescent="0.25">
      <c r="AQ22880" s="6"/>
    </row>
    <row r="22881" spans="43:43" x14ac:dyDescent="0.25">
      <c r="AQ22881" s="6"/>
    </row>
    <row r="22882" spans="43:43" x14ac:dyDescent="0.25">
      <c r="AQ22882" s="6"/>
    </row>
    <row r="22883" spans="43:43" x14ac:dyDescent="0.25">
      <c r="AQ22883" s="6"/>
    </row>
    <row r="22884" spans="43:43" x14ac:dyDescent="0.25">
      <c r="AQ22884" s="6"/>
    </row>
    <row r="22885" spans="43:43" x14ac:dyDescent="0.25">
      <c r="AQ22885" s="6"/>
    </row>
    <row r="22886" spans="43:43" x14ac:dyDescent="0.25">
      <c r="AQ22886" s="6"/>
    </row>
    <row r="22887" spans="43:43" x14ac:dyDescent="0.25">
      <c r="AQ22887" s="6"/>
    </row>
    <row r="22888" spans="43:43" x14ac:dyDescent="0.25">
      <c r="AQ22888" s="6"/>
    </row>
    <row r="22889" spans="43:43" x14ac:dyDescent="0.25">
      <c r="AQ22889" s="6"/>
    </row>
    <row r="22890" spans="43:43" x14ac:dyDescent="0.25">
      <c r="AQ22890" s="6"/>
    </row>
    <row r="22891" spans="43:43" x14ac:dyDescent="0.25">
      <c r="AQ22891" s="6"/>
    </row>
    <row r="22892" spans="43:43" x14ac:dyDescent="0.25">
      <c r="AQ22892" s="6"/>
    </row>
    <row r="22893" spans="43:43" x14ac:dyDescent="0.25">
      <c r="AQ22893" s="6"/>
    </row>
    <row r="22894" spans="43:43" x14ac:dyDescent="0.25">
      <c r="AQ22894" s="6"/>
    </row>
    <row r="22895" spans="43:43" x14ac:dyDescent="0.25">
      <c r="AQ22895" s="6"/>
    </row>
    <row r="22896" spans="43:43" x14ac:dyDescent="0.25">
      <c r="AQ22896" s="6"/>
    </row>
    <row r="22897" spans="43:43" x14ac:dyDescent="0.25">
      <c r="AQ22897" s="6"/>
    </row>
    <row r="22898" spans="43:43" x14ac:dyDescent="0.25">
      <c r="AQ22898" s="6"/>
    </row>
    <row r="22899" spans="43:43" x14ac:dyDescent="0.25">
      <c r="AQ22899" s="6"/>
    </row>
    <row r="22900" spans="43:43" x14ac:dyDescent="0.25">
      <c r="AQ22900" s="6"/>
    </row>
    <row r="22901" spans="43:43" x14ac:dyDescent="0.25">
      <c r="AQ22901" s="6"/>
    </row>
    <row r="22902" spans="43:43" x14ac:dyDescent="0.25">
      <c r="AQ22902" s="6"/>
    </row>
    <row r="22903" spans="43:43" x14ac:dyDescent="0.25">
      <c r="AQ22903" s="6"/>
    </row>
    <row r="22904" spans="43:43" x14ac:dyDescent="0.25">
      <c r="AQ22904" s="6"/>
    </row>
    <row r="22905" spans="43:43" x14ac:dyDescent="0.25">
      <c r="AQ22905" s="6"/>
    </row>
    <row r="22906" spans="43:43" x14ac:dyDescent="0.25">
      <c r="AQ22906" s="6"/>
    </row>
    <row r="22907" spans="43:43" x14ac:dyDescent="0.25">
      <c r="AQ22907" s="6"/>
    </row>
    <row r="22908" spans="43:43" x14ac:dyDescent="0.25">
      <c r="AQ22908" s="6"/>
    </row>
    <row r="22909" spans="43:43" x14ac:dyDescent="0.25">
      <c r="AQ22909" s="6"/>
    </row>
    <row r="22910" spans="43:43" x14ac:dyDescent="0.25">
      <c r="AQ22910" s="6"/>
    </row>
    <row r="22911" spans="43:43" x14ac:dyDescent="0.25">
      <c r="AQ22911" s="6"/>
    </row>
    <row r="22912" spans="43:43" x14ac:dyDescent="0.25">
      <c r="AQ22912" s="6"/>
    </row>
    <row r="22913" spans="43:43" x14ac:dyDescent="0.25">
      <c r="AQ22913" s="6"/>
    </row>
    <row r="22914" spans="43:43" x14ac:dyDescent="0.25">
      <c r="AQ22914" s="6"/>
    </row>
    <row r="22915" spans="43:43" x14ac:dyDescent="0.25">
      <c r="AQ22915" s="6"/>
    </row>
    <row r="22916" spans="43:43" x14ac:dyDescent="0.25">
      <c r="AQ22916" s="6"/>
    </row>
    <row r="22917" spans="43:43" x14ac:dyDescent="0.25">
      <c r="AQ22917" s="6"/>
    </row>
    <row r="22918" spans="43:43" x14ac:dyDescent="0.25">
      <c r="AQ22918" s="6"/>
    </row>
    <row r="22919" spans="43:43" x14ac:dyDescent="0.25">
      <c r="AQ22919" s="6"/>
    </row>
    <row r="22920" spans="43:43" x14ac:dyDescent="0.25">
      <c r="AQ22920" s="6"/>
    </row>
    <row r="22921" spans="43:43" x14ac:dyDescent="0.25">
      <c r="AQ22921" s="6"/>
    </row>
    <row r="22922" spans="43:43" x14ac:dyDescent="0.25">
      <c r="AQ22922" s="6"/>
    </row>
    <row r="22923" spans="43:43" x14ac:dyDescent="0.25">
      <c r="AQ22923" s="6"/>
    </row>
    <row r="22924" spans="43:43" x14ac:dyDescent="0.25">
      <c r="AQ22924" s="6"/>
    </row>
    <row r="22925" spans="43:43" x14ac:dyDescent="0.25">
      <c r="AQ22925" s="6"/>
    </row>
    <row r="22926" spans="43:43" x14ac:dyDescent="0.25">
      <c r="AQ22926" s="6"/>
    </row>
    <row r="22927" spans="43:43" x14ac:dyDescent="0.25">
      <c r="AQ22927" s="6"/>
    </row>
    <row r="22928" spans="43:43" x14ac:dyDescent="0.25">
      <c r="AQ22928" s="6"/>
    </row>
    <row r="22929" spans="43:43" x14ac:dyDescent="0.25">
      <c r="AQ22929" s="6"/>
    </row>
    <row r="22930" spans="43:43" x14ac:dyDescent="0.25">
      <c r="AQ22930" s="6"/>
    </row>
    <row r="22931" spans="43:43" x14ac:dyDescent="0.25">
      <c r="AQ22931" s="6"/>
    </row>
    <row r="22932" spans="43:43" x14ac:dyDescent="0.25">
      <c r="AQ22932" s="6"/>
    </row>
    <row r="22933" spans="43:43" x14ac:dyDescent="0.25">
      <c r="AQ22933" s="6"/>
    </row>
    <row r="22934" spans="43:43" x14ac:dyDescent="0.25">
      <c r="AQ22934" s="6"/>
    </row>
    <row r="22935" spans="43:43" x14ac:dyDescent="0.25">
      <c r="AQ22935" s="6"/>
    </row>
    <row r="22936" spans="43:43" x14ac:dyDescent="0.25">
      <c r="AQ22936" s="6"/>
    </row>
    <row r="22937" spans="43:43" x14ac:dyDescent="0.25">
      <c r="AQ22937" s="6"/>
    </row>
    <row r="22938" spans="43:43" x14ac:dyDescent="0.25">
      <c r="AQ22938" s="6"/>
    </row>
    <row r="22939" spans="43:43" x14ac:dyDescent="0.25">
      <c r="AQ22939" s="6"/>
    </row>
    <row r="22940" spans="43:43" x14ac:dyDescent="0.25">
      <c r="AQ22940" s="6"/>
    </row>
    <row r="22941" spans="43:43" x14ac:dyDescent="0.25">
      <c r="AQ22941" s="6"/>
    </row>
    <row r="22942" spans="43:43" x14ac:dyDescent="0.25">
      <c r="AQ22942" s="6"/>
    </row>
    <row r="22943" spans="43:43" x14ac:dyDescent="0.25">
      <c r="AQ22943" s="6"/>
    </row>
    <row r="22944" spans="43:43" x14ac:dyDescent="0.25">
      <c r="AQ22944" s="6"/>
    </row>
    <row r="22945" spans="43:43" x14ac:dyDescent="0.25">
      <c r="AQ22945" s="6"/>
    </row>
    <row r="22946" spans="43:43" x14ac:dyDescent="0.25">
      <c r="AQ22946" s="6"/>
    </row>
    <row r="22947" spans="43:43" x14ac:dyDescent="0.25">
      <c r="AQ22947" s="6"/>
    </row>
    <row r="22948" spans="43:43" x14ac:dyDescent="0.25">
      <c r="AQ22948" s="6"/>
    </row>
    <row r="22949" spans="43:43" x14ac:dyDescent="0.25">
      <c r="AQ22949" s="6"/>
    </row>
    <row r="22950" spans="43:43" x14ac:dyDescent="0.25">
      <c r="AQ22950" s="6"/>
    </row>
    <row r="22951" spans="43:43" x14ac:dyDescent="0.25">
      <c r="AQ22951" s="6"/>
    </row>
    <row r="22952" spans="43:43" x14ac:dyDescent="0.25">
      <c r="AQ22952" s="6"/>
    </row>
    <row r="22953" spans="43:43" x14ac:dyDescent="0.25">
      <c r="AQ22953" s="6"/>
    </row>
    <row r="22954" spans="43:43" x14ac:dyDescent="0.25">
      <c r="AQ22954" s="6"/>
    </row>
    <row r="22955" spans="43:43" x14ac:dyDescent="0.25">
      <c r="AQ22955" s="6"/>
    </row>
    <row r="22956" spans="43:43" x14ac:dyDescent="0.25">
      <c r="AQ22956" s="6"/>
    </row>
    <row r="22957" spans="43:43" x14ac:dyDescent="0.25">
      <c r="AQ22957" s="6"/>
    </row>
    <row r="22958" spans="43:43" x14ac:dyDescent="0.25">
      <c r="AQ22958" s="6"/>
    </row>
    <row r="22959" spans="43:43" x14ac:dyDescent="0.25">
      <c r="AQ22959" s="6"/>
    </row>
    <row r="22960" spans="43:43" x14ac:dyDescent="0.25">
      <c r="AQ22960" s="6"/>
    </row>
    <row r="22961" spans="43:43" x14ac:dyDescent="0.25">
      <c r="AQ22961" s="6"/>
    </row>
    <row r="22962" spans="43:43" x14ac:dyDescent="0.25">
      <c r="AQ22962" s="6"/>
    </row>
    <row r="22963" spans="43:43" x14ac:dyDescent="0.25">
      <c r="AQ22963" s="6"/>
    </row>
    <row r="22964" spans="43:43" x14ac:dyDescent="0.25">
      <c r="AQ22964" s="6"/>
    </row>
    <row r="22965" spans="43:43" x14ac:dyDescent="0.25">
      <c r="AQ22965" s="6"/>
    </row>
    <row r="22966" spans="43:43" x14ac:dyDescent="0.25">
      <c r="AQ22966" s="6"/>
    </row>
    <row r="22967" spans="43:43" x14ac:dyDescent="0.25">
      <c r="AQ22967" s="6"/>
    </row>
    <row r="22968" spans="43:43" x14ac:dyDescent="0.25">
      <c r="AQ22968" s="6"/>
    </row>
    <row r="22969" spans="43:43" x14ac:dyDescent="0.25">
      <c r="AQ22969" s="6"/>
    </row>
    <row r="22970" spans="43:43" x14ac:dyDescent="0.25">
      <c r="AQ22970" s="6"/>
    </row>
    <row r="22971" spans="43:43" x14ac:dyDescent="0.25">
      <c r="AQ22971" s="6"/>
    </row>
    <row r="22972" spans="43:43" x14ac:dyDescent="0.25">
      <c r="AQ22972" s="6"/>
    </row>
    <row r="22973" spans="43:43" x14ac:dyDescent="0.25">
      <c r="AQ22973" s="6"/>
    </row>
    <row r="22974" spans="43:43" x14ac:dyDescent="0.25">
      <c r="AQ22974" s="6"/>
    </row>
    <row r="22975" spans="43:43" x14ac:dyDescent="0.25">
      <c r="AQ22975" s="6"/>
    </row>
    <row r="22976" spans="43:43" x14ac:dyDescent="0.25">
      <c r="AQ22976" s="6"/>
    </row>
    <row r="22977" spans="43:43" x14ac:dyDescent="0.25">
      <c r="AQ22977" s="6"/>
    </row>
    <row r="22978" spans="43:43" x14ac:dyDescent="0.25">
      <c r="AQ22978" s="6"/>
    </row>
    <row r="22979" spans="43:43" x14ac:dyDescent="0.25">
      <c r="AQ22979" s="6"/>
    </row>
    <row r="22980" spans="43:43" x14ac:dyDescent="0.25">
      <c r="AQ22980" s="6"/>
    </row>
    <row r="22981" spans="43:43" x14ac:dyDescent="0.25">
      <c r="AQ22981" s="6"/>
    </row>
    <row r="22982" spans="43:43" x14ac:dyDescent="0.25">
      <c r="AQ22982" s="6"/>
    </row>
    <row r="22983" spans="43:43" x14ac:dyDescent="0.25">
      <c r="AQ22983" s="6"/>
    </row>
    <row r="22984" spans="43:43" x14ac:dyDescent="0.25">
      <c r="AQ22984" s="6"/>
    </row>
    <row r="22985" spans="43:43" x14ac:dyDescent="0.25">
      <c r="AQ22985" s="6"/>
    </row>
    <row r="22986" spans="43:43" x14ac:dyDescent="0.25">
      <c r="AQ22986" s="6"/>
    </row>
    <row r="22987" spans="43:43" x14ac:dyDescent="0.25">
      <c r="AQ22987" s="6"/>
    </row>
    <row r="22988" spans="43:43" x14ac:dyDescent="0.25">
      <c r="AQ22988" s="6"/>
    </row>
    <row r="22989" spans="43:43" x14ac:dyDescent="0.25">
      <c r="AQ22989" s="6"/>
    </row>
    <row r="22990" spans="43:43" x14ac:dyDescent="0.25">
      <c r="AQ22990" s="6"/>
    </row>
    <row r="22991" spans="43:43" x14ac:dyDescent="0.25">
      <c r="AQ22991" s="6"/>
    </row>
    <row r="22992" spans="43:43" x14ac:dyDescent="0.25">
      <c r="AQ22992" s="6"/>
    </row>
    <row r="22993" spans="43:43" x14ac:dyDescent="0.25">
      <c r="AQ22993" s="6"/>
    </row>
    <row r="22994" spans="43:43" x14ac:dyDescent="0.25">
      <c r="AQ22994" s="6"/>
    </row>
    <row r="22995" spans="43:43" x14ac:dyDescent="0.25">
      <c r="AQ22995" s="6"/>
    </row>
    <row r="22996" spans="43:43" x14ac:dyDescent="0.25">
      <c r="AQ22996" s="6"/>
    </row>
    <row r="22997" spans="43:43" x14ac:dyDescent="0.25">
      <c r="AQ22997" s="6"/>
    </row>
    <row r="22998" spans="43:43" x14ac:dyDescent="0.25">
      <c r="AQ22998" s="6"/>
    </row>
    <row r="22999" spans="43:43" x14ac:dyDescent="0.25">
      <c r="AQ22999" s="6"/>
    </row>
    <row r="23000" spans="43:43" x14ac:dyDescent="0.25">
      <c r="AQ23000" s="6"/>
    </row>
    <row r="23001" spans="43:43" x14ac:dyDescent="0.25">
      <c r="AQ23001" s="6"/>
    </row>
    <row r="23002" spans="43:43" x14ac:dyDescent="0.25">
      <c r="AQ23002" s="6"/>
    </row>
    <row r="23003" spans="43:43" x14ac:dyDescent="0.25">
      <c r="AQ23003" s="6"/>
    </row>
    <row r="23004" spans="43:43" x14ac:dyDescent="0.25">
      <c r="AQ23004" s="6"/>
    </row>
    <row r="23005" spans="43:43" x14ac:dyDescent="0.25">
      <c r="AQ23005" s="6"/>
    </row>
    <row r="23006" spans="43:43" x14ac:dyDescent="0.25">
      <c r="AQ23006" s="6"/>
    </row>
    <row r="23007" spans="43:43" x14ac:dyDescent="0.25">
      <c r="AQ23007" s="6"/>
    </row>
    <row r="23008" spans="43:43" x14ac:dyDescent="0.25">
      <c r="AQ23008" s="6"/>
    </row>
    <row r="23009" spans="43:43" x14ac:dyDescent="0.25">
      <c r="AQ23009" s="6"/>
    </row>
    <row r="23010" spans="43:43" x14ac:dyDescent="0.25">
      <c r="AQ23010" s="6"/>
    </row>
    <row r="23011" spans="43:43" x14ac:dyDescent="0.25">
      <c r="AQ23011" s="6"/>
    </row>
    <row r="23012" spans="43:43" x14ac:dyDescent="0.25">
      <c r="AQ23012" s="6"/>
    </row>
    <row r="23013" spans="43:43" x14ac:dyDescent="0.25">
      <c r="AQ23013" s="6"/>
    </row>
    <row r="23014" spans="43:43" x14ac:dyDescent="0.25">
      <c r="AQ23014" s="6"/>
    </row>
    <row r="23015" spans="43:43" x14ac:dyDescent="0.25">
      <c r="AQ23015" s="6"/>
    </row>
    <row r="23016" spans="43:43" x14ac:dyDescent="0.25">
      <c r="AQ23016" s="6"/>
    </row>
    <row r="23017" spans="43:43" x14ac:dyDescent="0.25">
      <c r="AQ23017" s="6"/>
    </row>
    <row r="23018" spans="43:43" x14ac:dyDescent="0.25">
      <c r="AQ23018" s="6"/>
    </row>
    <row r="23019" spans="43:43" x14ac:dyDescent="0.25">
      <c r="AQ23019" s="6"/>
    </row>
    <row r="23020" spans="43:43" x14ac:dyDescent="0.25">
      <c r="AQ23020" s="6"/>
    </row>
    <row r="23021" spans="43:43" x14ac:dyDescent="0.25">
      <c r="AQ23021" s="6"/>
    </row>
    <row r="23022" spans="43:43" x14ac:dyDescent="0.25">
      <c r="AQ23022" s="6"/>
    </row>
    <row r="23023" spans="43:43" x14ac:dyDescent="0.25">
      <c r="AQ23023" s="6"/>
    </row>
    <row r="23024" spans="43:43" x14ac:dyDescent="0.25">
      <c r="AQ23024" s="6"/>
    </row>
    <row r="23025" spans="43:43" x14ac:dyDescent="0.25">
      <c r="AQ23025" s="6"/>
    </row>
    <row r="23026" spans="43:43" x14ac:dyDescent="0.25">
      <c r="AQ23026" s="6"/>
    </row>
    <row r="23027" spans="43:43" x14ac:dyDescent="0.25">
      <c r="AQ23027" s="6"/>
    </row>
    <row r="23028" spans="43:43" x14ac:dyDescent="0.25">
      <c r="AQ23028" s="6"/>
    </row>
    <row r="23029" spans="43:43" x14ac:dyDescent="0.25">
      <c r="AQ23029" s="6"/>
    </row>
    <row r="23030" spans="43:43" x14ac:dyDescent="0.25">
      <c r="AQ23030" s="6"/>
    </row>
    <row r="23031" spans="43:43" x14ac:dyDescent="0.25">
      <c r="AQ23031" s="6"/>
    </row>
    <row r="23032" spans="43:43" x14ac:dyDescent="0.25">
      <c r="AQ23032" s="6"/>
    </row>
    <row r="23033" spans="43:43" x14ac:dyDescent="0.25">
      <c r="AQ23033" s="6"/>
    </row>
    <row r="23034" spans="43:43" x14ac:dyDescent="0.25">
      <c r="AQ23034" s="6"/>
    </row>
    <row r="23035" spans="43:43" x14ac:dyDescent="0.25">
      <c r="AQ23035" s="6"/>
    </row>
    <row r="23036" spans="43:43" x14ac:dyDescent="0.25">
      <c r="AQ23036" s="6"/>
    </row>
    <row r="23037" spans="43:43" x14ac:dyDescent="0.25">
      <c r="AQ23037" s="6"/>
    </row>
    <row r="23038" spans="43:43" x14ac:dyDescent="0.25">
      <c r="AQ23038" s="6"/>
    </row>
    <row r="23039" spans="43:43" x14ac:dyDescent="0.25">
      <c r="AQ23039" s="6"/>
    </row>
    <row r="23040" spans="43:43" x14ac:dyDescent="0.25">
      <c r="AQ23040" s="6"/>
    </row>
    <row r="23041" spans="43:43" x14ac:dyDescent="0.25">
      <c r="AQ23041" s="6"/>
    </row>
    <row r="23042" spans="43:43" x14ac:dyDescent="0.25">
      <c r="AQ23042" s="6"/>
    </row>
    <row r="23043" spans="43:43" x14ac:dyDescent="0.25">
      <c r="AQ23043" s="6"/>
    </row>
    <row r="23044" spans="43:43" x14ac:dyDescent="0.25">
      <c r="AQ23044" s="6"/>
    </row>
    <row r="23045" spans="43:43" x14ac:dyDescent="0.25">
      <c r="AQ23045" s="6"/>
    </row>
    <row r="23046" spans="43:43" x14ac:dyDescent="0.25">
      <c r="AQ23046" s="6"/>
    </row>
    <row r="23047" spans="43:43" x14ac:dyDescent="0.25">
      <c r="AQ23047" s="6"/>
    </row>
    <row r="23048" spans="43:43" x14ac:dyDescent="0.25">
      <c r="AQ23048" s="6"/>
    </row>
    <row r="23049" spans="43:43" x14ac:dyDescent="0.25">
      <c r="AQ23049" s="6"/>
    </row>
    <row r="23050" spans="43:43" x14ac:dyDescent="0.25">
      <c r="AQ23050" s="6"/>
    </row>
    <row r="23051" spans="43:43" x14ac:dyDescent="0.25">
      <c r="AQ23051" s="6"/>
    </row>
    <row r="23052" spans="43:43" x14ac:dyDescent="0.25">
      <c r="AQ23052" s="6"/>
    </row>
    <row r="23053" spans="43:43" x14ac:dyDescent="0.25">
      <c r="AQ23053" s="6"/>
    </row>
    <row r="23054" spans="43:43" x14ac:dyDescent="0.25">
      <c r="AQ23054" s="6"/>
    </row>
    <row r="23055" spans="43:43" x14ac:dyDescent="0.25">
      <c r="AQ23055" s="6"/>
    </row>
    <row r="23056" spans="43:43" x14ac:dyDescent="0.25">
      <c r="AQ23056" s="6"/>
    </row>
    <row r="23057" spans="43:43" x14ac:dyDescent="0.25">
      <c r="AQ23057" s="6"/>
    </row>
    <row r="23058" spans="43:43" x14ac:dyDescent="0.25">
      <c r="AQ23058" s="6"/>
    </row>
    <row r="23059" spans="43:43" x14ac:dyDescent="0.25">
      <c r="AQ23059" s="6"/>
    </row>
    <row r="23060" spans="43:43" x14ac:dyDescent="0.25">
      <c r="AQ23060" s="6"/>
    </row>
    <row r="23061" spans="43:43" x14ac:dyDescent="0.25">
      <c r="AQ23061" s="6"/>
    </row>
    <row r="23062" spans="43:43" x14ac:dyDescent="0.25">
      <c r="AQ23062" s="6"/>
    </row>
    <row r="23063" spans="43:43" x14ac:dyDescent="0.25">
      <c r="AQ23063" s="6"/>
    </row>
    <row r="23064" spans="43:43" x14ac:dyDescent="0.25">
      <c r="AQ23064" s="6"/>
    </row>
    <row r="23065" spans="43:43" x14ac:dyDescent="0.25">
      <c r="AQ23065" s="6"/>
    </row>
    <row r="23066" spans="43:43" x14ac:dyDescent="0.25">
      <c r="AQ23066" s="6"/>
    </row>
    <row r="23067" spans="43:43" x14ac:dyDescent="0.25">
      <c r="AQ23067" s="6"/>
    </row>
    <row r="23068" spans="43:43" x14ac:dyDescent="0.25">
      <c r="AQ23068" s="6"/>
    </row>
    <row r="23069" spans="43:43" x14ac:dyDescent="0.25">
      <c r="AQ23069" s="6"/>
    </row>
    <row r="23070" spans="43:43" x14ac:dyDescent="0.25">
      <c r="AQ23070" s="6"/>
    </row>
    <row r="23071" spans="43:43" x14ac:dyDescent="0.25">
      <c r="AQ23071" s="6"/>
    </row>
    <row r="23072" spans="43:43" x14ac:dyDescent="0.25">
      <c r="AQ23072" s="6"/>
    </row>
    <row r="23073" spans="43:43" x14ac:dyDescent="0.25">
      <c r="AQ23073" s="6"/>
    </row>
    <row r="23074" spans="43:43" x14ac:dyDescent="0.25">
      <c r="AQ23074" s="6"/>
    </row>
    <row r="23075" spans="43:43" x14ac:dyDescent="0.25">
      <c r="AQ23075" s="6"/>
    </row>
    <row r="23076" spans="43:43" x14ac:dyDescent="0.25">
      <c r="AQ23076" s="6"/>
    </row>
    <row r="23077" spans="43:43" x14ac:dyDescent="0.25">
      <c r="AQ23077" s="6"/>
    </row>
    <row r="23078" spans="43:43" x14ac:dyDescent="0.25">
      <c r="AQ23078" s="6"/>
    </row>
    <row r="23079" spans="43:43" x14ac:dyDescent="0.25">
      <c r="AQ23079" s="6"/>
    </row>
    <row r="23080" spans="43:43" x14ac:dyDescent="0.25">
      <c r="AQ23080" s="6"/>
    </row>
    <row r="23081" spans="43:43" x14ac:dyDescent="0.25">
      <c r="AQ23081" s="6"/>
    </row>
    <row r="23082" spans="43:43" x14ac:dyDescent="0.25">
      <c r="AQ23082" s="6"/>
    </row>
    <row r="23083" spans="43:43" x14ac:dyDescent="0.25">
      <c r="AQ23083" s="6"/>
    </row>
    <row r="23084" spans="43:43" x14ac:dyDescent="0.25">
      <c r="AQ23084" s="6"/>
    </row>
    <row r="23085" spans="43:43" x14ac:dyDescent="0.25">
      <c r="AQ23085" s="6"/>
    </row>
    <row r="23086" spans="43:43" x14ac:dyDescent="0.25">
      <c r="AQ23086" s="6"/>
    </row>
    <row r="23087" spans="43:43" x14ac:dyDescent="0.25">
      <c r="AQ23087" s="6"/>
    </row>
    <row r="23088" spans="43:43" x14ac:dyDescent="0.25">
      <c r="AQ23088" s="6"/>
    </row>
    <row r="23089" spans="43:43" x14ac:dyDescent="0.25">
      <c r="AQ23089" s="6"/>
    </row>
    <row r="23090" spans="43:43" x14ac:dyDescent="0.25">
      <c r="AQ23090" s="6"/>
    </row>
    <row r="23091" spans="43:43" x14ac:dyDescent="0.25">
      <c r="AQ23091" s="6"/>
    </row>
    <row r="23092" spans="43:43" x14ac:dyDescent="0.25">
      <c r="AQ23092" s="6"/>
    </row>
    <row r="23093" spans="43:43" x14ac:dyDescent="0.25">
      <c r="AQ23093" s="6"/>
    </row>
    <row r="23094" spans="43:43" x14ac:dyDescent="0.25">
      <c r="AQ23094" s="6"/>
    </row>
    <row r="23095" spans="43:43" x14ac:dyDescent="0.25">
      <c r="AQ23095" s="6"/>
    </row>
    <row r="23096" spans="43:43" x14ac:dyDescent="0.25">
      <c r="AQ23096" s="6"/>
    </row>
    <row r="23097" spans="43:43" x14ac:dyDescent="0.25">
      <c r="AQ23097" s="6"/>
    </row>
    <row r="23098" spans="43:43" x14ac:dyDescent="0.25">
      <c r="AQ23098" s="6"/>
    </row>
    <row r="23099" spans="43:43" x14ac:dyDescent="0.25">
      <c r="AQ23099" s="6"/>
    </row>
    <row r="23100" spans="43:43" x14ac:dyDescent="0.25">
      <c r="AQ23100" s="6"/>
    </row>
    <row r="23101" spans="43:43" x14ac:dyDescent="0.25">
      <c r="AQ23101" s="6"/>
    </row>
    <row r="23102" spans="43:43" x14ac:dyDescent="0.25">
      <c r="AQ23102" s="6"/>
    </row>
    <row r="23103" spans="43:43" x14ac:dyDescent="0.25">
      <c r="AQ23103" s="6"/>
    </row>
    <row r="23104" spans="43:43" x14ac:dyDescent="0.25">
      <c r="AQ23104" s="6"/>
    </row>
    <row r="23105" spans="43:43" x14ac:dyDescent="0.25">
      <c r="AQ23105" s="6"/>
    </row>
    <row r="23106" spans="43:43" x14ac:dyDescent="0.25">
      <c r="AQ23106" s="6"/>
    </row>
    <row r="23107" spans="43:43" x14ac:dyDescent="0.25">
      <c r="AQ23107" s="6"/>
    </row>
    <row r="23108" spans="43:43" x14ac:dyDescent="0.25">
      <c r="AQ23108" s="6"/>
    </row>
    <row r="23109" spans="43:43" x14ac:dyDescent="0.25">
      <c r="AQ23109" s="6"/>
    </row>
    <row r="23110" spans="43:43" x14ac:dyDescent="0.25">
      <c r="AQ23110" s="6"/>
    </row>
    <row r="23111" spans="43:43" x14ac:dyDescent="0.25">
      <c r="AQ23111" s="6"/>
    </row>
    <row r="23112" spans="43:43" x14ac:dyDescent="0.25">
      <c r="AQ23112" s="6"/>
    </row>
    <row r="23113" spans="43:43" x14ac:dyDescent="0.25">
      <c r="AQ23113" s="6"/>
    </row>
    <row r="23114" spans="43:43" x14ac:dyDescent="0.25">
      <c r="AQ23114" s="6"/>
    </row>
    <row r="23115" spans="43:43" x14ac:dyDescent="0.25">
      <c r="AQ23115" s="6"/>
    </row>
    <row r="23116" spans="43:43" x14ac:dyDescent="0.25">
      <c r="AQ23116" s="6"/>
    </row>
    <row r="23117" spans="43:43" x14ac:dyDescent="0.25">
      <c r="AQ23117" s="6"/>
    </row>
    <row r="23118" spans="43:43" x14ac:dyDescent="0.25">
      <c r="AQ23118" s="6"/>
    </row>
    <row r="23119" spans="43:43" x14ac:dyDescent="0.25">
      <c r="AQ23119" s="6"/>
    </row>
    <row r="23120" spans="43:43" x14ac:dyDescent="0.25">
      <c r="AQ23120" s="6"/>
    </row>
    <row r="23121" spans="43:43" x14ac:dyDescent="0.25">
      <c r="AQ23121" s="6"/>
    </row>
    <row r="23122" spans="43:43" x14ac:dyDescent="0.25">
      <c r="AQ23122" s="6"/>
    </row>
    <row r="23123" spans="43:43" x14ac:dyDescent="0.25">
      <c r="AQ23123" s="6"/>
    </row>
    <row r="23124" spans="43:43" x14ac:dyDescent="0.25">
      <c r="AQ23124" s="6"/>
    </row>
    <row r="23125" spans="43:43" x14ac:dyDescent="0.25">
      <c r="AQ23125" s="6"/>
    </row>
    <row r="23126" spans="43:43" x14ac:dyDescent="0.25">
      <c r="AQ23126" s="6"/>
    </row>
    <row r="23127" spans="43:43" x14ac:dyDescent="0.25">
      <c r="AQ23127" s="6"/>
    </row>
    <row r="23128" spans="43:43" x14ac:dyDescent="0.25">
      <c r="AQ23128" s="6"/>
    </row>
    <row r="23129" spans="43:43" x14ac:dyDescent="0.25">
      <c r="AQ23129" s="6"/>
    </row>
    <row r="23130" spans="43:43" x14ac:dyDescent="0.25">
      <c r="AQ23130" s="6"/>
    </row>
    <row r="23131" spans="43:43" x14ac:dyDescent="0.25">
      <c r="AQ23131" s="6"/>
    </row>
    <row r="23132" spans="43:43" x14ac:dyDescent="0.25">
      <c r="AQ23132" s="6"/>
    </row>
    <row r="23133" spans="43:43" x14ac:dyDescent="0.25">
      <c r="AQ23133" s="6"/>
    </row>
    <row r="23134" spans="43:43" x14ac:dyDescent="0.25">
      <c r="AQ23134" s="6"/>
    </row>
    <row r="23135" spans="43:43" x14ac:dyDescent="0.25">
      <c r="AQ23135" s="6"/>
    </row>
    <row r="23136" spans="43:43" x14ac:dyDescent="0.25">
      <c r="AQ23136" s="6"/>
    </row>
    <row r="23137" spans="43:43" x14ac:dyDescent="0.25">
      <c r="AQ23137" s="6"/>
    </row>
    <row r="23138" spans="43:43" x14ac:dyDescent="0.25">
      <c r="AQ23138" s="6"/>
    </row>
    <row r="23139" spans="43:43" x14ac:dyDescent="0.25">
      <c r="AQ23139" s="6"/>
    </row>
    <row r="23140" spans="43:43" x14ac:dyDescent="0.25">
      <c r="AQ23140" s="6"/>
    </row>
    <row r="23141" spans="43:43" x14ac:dyDescent="0.25">
      <c r="AQ23141" s="6"/>
    </row>
    <row r="23142" spans="43:43" x14ac:dyDescent="0.25">
      <c r="AQ23142" s="6"/>
    </row>
    <row r="23143" spans="43:43" x14ac:dyDescent="0.25">
      <c r="AQ23143" s="6"/>
    </row>
    <row r="23144" spans="43:43" x14ac:dyDescent="0.25">
      <c r="AQ23144" s="6"/>
    </row>
    <row r="23145" spans="43:43" x14ac:dyDescent="0.25">
      <c r="AQ23145" s="6"/>
    </row>
    <row r="23146" spans="43:43" x14ac:dyDescent="0.25">
      <c r="AQ23146" s="6"/>
    </row>
    <row r="23147" spans="43:43" x14ac:dyDescent="0.25">
      <c r="AQ23147" s="6"/>
    </row>
    <row r="23148" spans="43:43" x14ac:dyDescent="0.25">
      <c r="AQ23148" s="6"/>
    </row>
    <row r="23149" spans="43:43" x14ac:dyDescent="0.25">
      <c r="AQ23149" s="6"/>
    </row>
    <row r="23150" spans="43:43" x14ac:dyDescent="0.25">
      <c r="AQ23150" s="6"/>
    </row>
    <row r="23151" spans="43:43" x14ac:dyDescent="0.25">
      <c r="AQ23151" s="6"/>
    </row>
    <row r="23152" spans="43:43" x14ac:dyDescent="0.25">
      <c r="AQ23152" s="6"/>
    </row>
    <row r="23153" spans="43:43" x14ac:dyDescent="0.25">
      <c r="AQ23153" s="6"/>
    </row>
    <row r="23154" spans="43:43" x14ac:dyDescent="0.25">
      <c r="AQ23154" s="6"/>
    </row>
    <row r="23155" spans="43:43" x14ac:dyDescent="0.25">
      <c r="AQ23155" s="6"/>
    </row>
    <row r="23156" spans="43:43" x14ac:dyDescent="0.25">
      <c r="AQ23156" s="6"/>
    </row>
    <row r="23157" spans="43:43" x14ac:dyDescent="0.25">
      <c r="AQ23157" s="6"/>
    </row>
    <row r="23158" spans="43:43" x14ac:dyDescent="0.25">
      <c r="AQ23158" s="6"/>
    </row>
    <row r="23159" spans="43:43" x14ac:dyDescent="0.25">
      <c r="AQ23159" s="6"/>
    </row>
    <row r="23160" spans="43:43" x14ac:dyDescent="0.25">
      <c r="AQ23160" s="6"/>
    </row>
    <row r="23161" spans="43:43" x14ac:dyDescent="0.25">
      <c r="AQ23161" s="6"/>
    </row>
    <row r="23162" spans="43:43" x14ac:dyDescent="0.25">
      <c r="AQ23162" s="6"/>
    </row>
    <row r="23163" spans="43:43" x14ac:dyDescent="0.25">
      <c r="AQ23163" s="6"/>
    </row>
    <row r="23164" spans="43:43" x14ac:dyDescent="0.25">
      <c r="AQ23164" s="6"/>
    </row>
    <row r="23165" spans="43:43" x14ac:dyDescent="0.25">
      <c r="AQ23165" s="6"/>
    </row>
    <row r="23166" spans="43:43" x14ac:dyDescent="0.25">
      <c r="AQ23166" s="6"/>
    </row>
    <row r="23167" spans="43:43" x14ac:dyDescent="0.25">
      <c r="AQ23167" s="6"/>
    </row>
    <row r="23168" spans="43:43" x14ac:dyDescent="0.25">
      <c r="AQ23168" s="6"/>
    </row>
    <row r="23169" spans="43:43" x14ac:dyDescent="0.25">
      <c r="AQ23169" s="6"/>
    </row>
    <row r="23170" spans="43:43" x14ac:dyDescent="0.25">
      <c r="AQ23170" s="6"/>
    </row>
    <row r="23171" spans="43:43" x14ac:dyDescent="0.25">
      <c r="AQ23171" s="6"/>
    </row>
    <row r="23172" spans="43:43" x14ac:dyDescent="0.25">
      <c r="AQ23172" s="6"/>
    </row>
    <row r="23173" spans="43:43" x14ac:dyDescent="0.25">
      <c r="AQ23173" s="6"/>
    </row>
    <row r="23174" spans="43:43" x14ac:dyDescent="0.25">
      <c r="AQ23174" s="6"/>
    </row>
    <row r="23175" spans="43:43" x14ac:dyDescent="0.25">
      <c r="AQ23175" s="6"/>
    </row>
    <row r="23176" spans="43:43" x14ac:dyDescent="0.25">
      <c r="AQ23176" s="6"/>
    </row>
    <row r="23177" spans="43:43" x14ac:dyDescent="0.25">
      <c r="AQ23177" s="6"/>
    </row>
    <row r="23178" spans="43:43" x14ac:dyDescent="0.25">
      <c r="AQ23178" s="6"/>
    </row>
    <row r="23179" spans="43:43" x14ac:dyDescent="0.25">
      <c r="AQ23179" s="6"/>
    </row>
    <row r="23180" spans="43:43" x14ac:dyDescent="0.25">
      <c r="AQ23180" s="6"/>
    </row>
    <row r="23181" spans="43:43" x14ac:dyDescent="0.25">
      <c r="AQ23181" s="6"/>
    </row>
    <row r="23182" spans="43:43" x14ac:dyDescent="0.25">
      <c r="AQ23182" s="6"/>
    </row>
    <row r="23183" spans="43:43" x14ac:dyDescent="0.25">
      <c r="AQ23183" s="6"/>
    </row>
    <row r="23184" spans="43:43" x14ac:dyDescent="0.25">
      <c r="AQ23184" s="6"/>
    </row>
    <row r="23185" spans="43:43" x14ac:dyDescent="0.25">
      <c r="AQ23185" s="6"/>
    </row>
    <row r="23186" spans="43:43" x14ac:dyDescent="0.25">
      <c r="AQ23186" s="6"/>
    </row>
    <row r="23187" spans="43:43" x14ac:dyDescent="0.25">
      <c r="AQ23187" s="6"/>
    </row>
    <row r="23188" spans="43:43" x14ac:dyDescent="0.25">
      <c r="AQ23188" s="6"/>
    </row>
    <row r="23189" spans="43:43" x14ac:dyDescent="0.25">
      <c r="AQ23189" s="6"/>
    </row>
    <row r="23190" spans="43:43" x14ac:dyDescent="0.25">
      <c r="AQ23190" s="6"/>
    </row>
    <row r="23191" spans="43:43" x14ac:dyDescent="0.25">
      <c r="AQ23191" s="6"/>
    </row>
    <row r="23192" spans="43:43" x14ac:dyDescent="0.25">
      <c r="AQ23192" s="6"/>
    </row>
    <row r="23193" spans="43:43" x14ac:dyDescent="0.25">
      <c r="AQ23193" s="6"/>
    </row>
    <row r="23194" spans="43:43" x14ac:dyDescent="0.25">
      <c r="AQ23194" s="6"/>
    </row>
    <row r="23195" spans="43:43" x14ac:dyDescent="0.25">
      <c r="AQ23195" s="6"/>
    </row>
    <row r="23196" spans="43:43" x14ac:dyDescent="0.25">
      <c r="AQ23196" s="6"/>
    </row>
    <row r="23197" spans="43:43" x14ac:dyDescent="0.25">
      <c r="AQ23197" s="6"/>
    </row>
    <row r="23198" spans="43:43" x14ac:dyDescent="0.25">
      <c r="AQ23198" s="6"/>
    </row>
    <row r="23199" spans="43:43" x14ac:dyDescent="0.25">
      <c r="AQ23199" s="6"/>
    </row>
    <row r="23200" spans="43:43" x14ac:dyDescent="0.25">
      <c r="AQ23200" s="6"/>
    </row>
    <row r="23201" spans="43:43" x14ac:dyDescent="0.25">
      <c r="AQ23201" s="6"/>
    </row>
    <row r="23202" spans="43:43" x14ac:dyDescent="0.25">
      <c r="AQ23202" s="6"/>
    </row>
    <row r="23203" spans="43:43" x14ac:dyDescent="0.25">
      <c r="AQ23203" s="6"/>
    </row>
    <row r="23204" spans="43:43" x14ac:dyDescent="0.25">
      <c r="AQ23204" s="6"/>
    </row>
    <row r="23205" spans="43:43" x14ac:dyDescent="0.25">
      <c r="AQ23205" s="6"/>
    </row>
    <row r="23206" spans="43:43" x14ac:dyDescent="0.25">
      <c r="AQ23206" s="6"/>
    </row>
    <row r="23207" spans="43:43" x14ac:dyDescent="0.25">
      <c r="AQ23207" s="6"/>
    </row>
    <row r="23208" spans="43:43" x14ac:dyDescent="0.25">
      <c r="AQ23208" s="6"/>
    </row>
    <row r="23209" spans="43:43" x14ac:dyDescent="0.25">
      <c r="AQ23209" s="6"/>
    </row>
    <row r="23210" spans="43:43" x14ac:dyDescent="0.25">
      <c r="AQ23210" s="6"/>
    </row>
    <row r="23211" spans="43:43" x14ac:dyDescent="0.25">
      <c r="AQ23211" s="6"/>
    </row>
    <row r="23212" spans="43:43" x14ac:dyDescent="0.25">
      <c r="AQ23212" s="6"/>
    </row>
    <row r="23213" spans="43:43" x14ac:dyDescent="0.25">
      <c r="AQ23213" s="6"/>
    </row>
    <row r="23214" spans="43:43" x14ac:dyDescent="0.25">
      <c r="AQ23214" s="6"/>
    </row>
    <row r="23215" spans="43:43" x14ac:dyDescent="0.25">
      <c r="AQ23215" s="6"/>
    </row>
    <row r="23216" spans="43:43" x14ac:dyDescent="0.25">
      <c r="AQ23216" s="6"/>
    </row>
    <row r="23217" spans="43:43" x14ac:dyDescent="0.25">
      <c r="AQ23217" s="6"/>
    </row>
    <row r="23218" spans="43:43" x14ac:dyDescent="0.25">
      <c r="AQ23218" s="6"/>
    </row>
    <row r="23219" spans="43:43" x14ac:dyDescent="0.25">
      <c r="AQ23219" s="6"/>
    </row>
    <row r="23220" spans="43:43" x14ac:dyDescent="0.25">
      <c r="AQ23220" s="6"/>
    </row>
    <row r="23221" spans="43:43" x14ac:dyDescent="0.25">
      <c r="AQ23221" s="6"/>
    </row>
    <row r="23222" spans="43:43" x14ac:dyDescent="0.25">
      <c r="AQ23222" s="6"/>
    </row>
    <row r="23223" spans="43:43" x14ac:dyDescent="0.25">
      <c r="AQ23223" s="6"/>
    </row>
    <row r="23224" spans="43:43" x14ac:dyDescent="0.25">
      <c r="AQ23224" s="6"/>
    </row>
    <row r="23225" spans="43:43" x14ac:dyDescent="0.25">
      <c r="AQ23225" s="6"/>
    </row>
    <row r="23226" spans="43:43" x14ac:dyDescent="0.25">
      <c r="AQ23226" s="6"/>
    </row>
    <row r="23227" spans="43:43" x14ac:dyDescent="0.25">
      <c r="AQ23227" s="6"/>
    </row>
    <row r="23228" spans="43:43" x14ac:dyDescent="0.25">
      <c r="AQ23228" s="6"/>
    </row>
    <row r="23229" spans="43:43" x14ac:dyDescent="0.25">
      <c r="AQ23229" s="6"/>
    </row>
    <row r="23230" spans="43:43" x14ac:dyDescent="0.25">
      <c r="AQ23230" s="6"/>
    </row>
    <row r="23231" spans="43:43" x14ac:dyDescent="0.25">
      <c r="AQ23231" s="6"/>
    </row>
    <row r="23232" spans="43:43" x14ac:dyDescent="0.25">
      <c r="AQ23232" s="6"/>
    </row>
    <row r="23233" spans="43:43" x14ac:dyDescent="0.25">
      <c r="AQ23233" s="6"/>
    </row>
    <row r="23234" spans="43:43" x14ac:dyDescent="0.25">
      <c r="AQ23234" s="6"/>
    </row>
    <row r="23235" spans="43:43" x14ac:dyDescent="0.25">
      <c r="AQ23235" s="6"/>
    </row>
    <row r="23236" spans="43:43" x14ac:dyDescent="0.25">
      <c r="AQ23236" s="6"/>
    </row>
    <row r="23237" spans="43:43" x14ac:dyDescent="0.25">
      <c r="AQ23237" s="6"/>
    </row>
    <row r="23238" spans="43:43" x14ac:dyDescent="0.25">
      <c r="AQ23238" s="6"/>
    </row>
    <row r="23239" spans="43:43" x14ac:dyDescent="0.25">
      <c r="AQ23239" s="6"/>
    </row>
    <row r="23240" spans="43:43" x14ac:dyDescent="0.25">
      <c r="AQ23240" s="6"/>
    </row>
    <row r="23241" spans="43:43" x14ac:dyDescent="0.25">
      <c r="AQ23241" s="6"/>
    </row>
    <row r="23242" spans="43:43" x14ac:dyDescent="0.25">
      <c r="AQ23242" s="6"/>
    </row>
    <row r="23243" spans="43:43" x14ac:dyDescent="0.25">
      <c r="AQ23243" s="6"/>
    </row>
    <row r="23244" spans="43:43" x14ac:dyDescent="0.25">
      <c r="AQ23244" s="6"/>
    </row>
    <row r="23245" spans="43:43" x14ac:dyDescent="0.25">
      <c r="AQ23245" s="6"/>
    </row>
    <row r="23246" spans="43:43" x14ac:dyDescent="0.25">
      <c r="AQ23246" s="6"/>
    </row>
    <row r="23247" spans="43:43" x14ac:dyDescent="0.25">
      <c r="AQ23247" s="6"/>
    </row>
    <row r="23248" spans="43:43" x14ac:dyDescent="0.25">
      <c r="AQ23248" s="6"/>
    </row>
    <row r="23249" spans="43:43" x14ac:dyDescent="0.25">
      <c r="AQ23249" s="6"/>
    </row>
    <row r="23250" spans="43:43" x14ac:dyDescent="0.25">
      <c r="AQ23250" s="6"/>
    </row>
    <row r="23251" spans="43:43" x14ac:dyDescent="0.25">
      <c r="AQ23251" s="6"/>
    </row>
    <row r="23252" spans="43:43" x14ac:dyDescent="0.25">
      <c r="AQ23252" s="6"/>
    </row>
    <row r="23253" spans="43:43" x14ac:dyDescent="0.25">
      <c r="AQ23253" s="6"/>
    </row>
    <row r="23254" spans="43:43" x14ac:dyDescent="0.25">
      <c r="AQ23254" s="6"/>
    </row>
    <row r="23255" spans="43:43" x14ac:dyDescent="0.25">
      <c r="AQ23255" s="6"/>
    </row>
    <row r="23256" spans="43:43" x14ac:dyDescent="0.25">
      <c r="AQ23256" s="6"/>
    </row>
    <row r="23257" spans="43:43" x14ac:dyDescent="0.25">
      <c r="AQ23257" s="6"/>
    </row>
    <row r="23258" spans="43:43" x14ac:dyDescent="0.25">
      <c r="AQ23258" s="6"/>
    </row>
    <row r="23259" spans="43:43" x14ac:dyDescent="0.25">
      <c r="AQ23259" s="6"/>
    </row>
    <row r="23260" spans="43:43" x14ac:dyDescent="0.25">
      <c r="AQ23260" s="6"/>
    </row>
    <row r="23261" spans="43:43" x14ac:dyDescent="0.25">
      <c r="AQ23261" s="6"/>
    </row>
    <row r="23262" spans="43:43" x14ac:dyDescent="0.25">
      <c r="AQ23262" s="6"/>
    </row>
    <row r="23263" spans="43:43" x14ac:dyDescent="0.25">
      <c r="AQ23263" s="6"/>
    </row>
    <row r="23264" spans="43:43" x14ac:dyDescent="0.25">
      <c r="AQ23264" s="6"/>
    </row>
    <row r="23265" spans="43:43" x14ac:dyDescent="0.25">
      <c r="AQ23265" s="6"/>
    </row>
    <row r="23266" spans="43:43" x14ac:dyDescent="0.25">
      <c r="AQ23266" s="6"/>
    </row>
    <row r="23267" spans="43:43" x14ac:dyDescent="0.25">
      <c r="AQ23267" s="6"/>
    </row>
    <row r="23268" spans="43:43" x14ac:dyDescent="0.25">
      <c r="AQ23268" s="6"/>
    </row>
    <row r="23269" spans="43:43" x14ac:dyDescent="0.25">
      <c r="AQ23269" s="6"/>
    </row>
    <row r="23270" spans="43:43" x14ac:dyDescent="0.25">
      <c r="AQ23270" s="6"/>
    </row>
    <row r="23271" spans="43:43" x14ac:dyDescent="0.25">
      <c r="AQ23271" s="6"/>
    </row>
    <row r="23272" spans="43:43" x14ac:dyDescent="0.25">
      <c r="AQ23272" s="6"/>
    </row>
    <row r="23273" spans="43:43" x14ac:dyDescent="0.25">
      <c r="AQ23273" s="6"/>
    </row>
    <row r="23274" spans="43:43" x14ac:dyDescent="0.25">
      <c r="AQ23274" s="6"/>
    </row>
    <row r="23275" spans="43:43" x14ac:dyDescent="0.25">
      <c r="AQ23275" s="6"/>
    </row>
    <row r="23276" spans="43:43" x14ac:dyDescent="0.25">
      <c r="AQ23276" s="6"/>
    </row>
    <row r="23277" spans="43:43" x14ac:dyDescent="0.25">
      <c r="AQ23277" s="6"/>
    </row>
    <row r="23278" spans="43:43" x14ac:dyDescent="0.25">
      <c r="AQ23278" s="6"/>
    </row>
    <row r="23279" spans="43:43" x14ac:dyDescent="0.25">
      <c r="AQ23279" s="6"/>
    </row>
    <row r="23280" spans="43:43" x14ac:dyDescent="0.25">
      <c r="AQ23280" s="6"/>
    </row>
    <row r="23281" spans="43:43" x14ac:dyDescent="0.25">
      <c r="AQ23281" s="6"/>
    </row>
    <row r="23282" spans="43:43" x14ac:dyDescent="0.25">
      <c r="AQ23282" s="6"/>
    </row>
    <row r="23283" spans="43:43" x14ac:dyDescent="0.25">
      <c r="AQ23283" s="6"/>
    </row>
    <row r="23284" spans="43:43" x14ac:dyDescent="0.25">
      <c r="AQ23284" s="6"/>
    </row>
    <row r="23285" spans="43:43" x14ac:dyDescent="0.25">
      <c r="AQ23285" s="6"/>
    </row>
    <row r="23286" spans="43:43" x14ac:dyDescent="0.25">
      <c r="AQ23286" s="6"/>
    </row>
    <row r="23287" spans="43:43" x14ac:dyDescent="0.25">
      <c r="AQ23287" s="6"/>
    </row>
    <row r="23288" spans="43:43" x14ac:dyDescent="0.25">
      <c r="AQ23288" s="6"/>
    </row>
    <row r="23289" spans="43:43" x14ac:dyDescent="0.25">
      <c r="AQ23289" s="6"/>
    </row>
    <row r="23290" spans="43:43" x14ac:dyDescent="0.25">
      <c r="AQ23290" s="6"/>
    </row>
    <row r="23291" spans="43:43" x14ac:dyDescent="0.25">
      <c r="AQ23291" s="6"/>
    </row>
    <row r="23292" spans="43:43" x14ac:dyDescent="0.25">
      <c r="AQ23292" s="6"/>
    </row>
    <row r="23293" spans="43:43" x14ac:dyDescent="0.25">
      <c r="AQ23293" s="6"/>
    </row>
    <row r="23294" spans="43:43" x14ac:dyDescent="0.25">
      <c r="AQ23294" s="6"/>
    </row>
    <row r="23295" spans="43:43" x14ac:dyDescent="0.25">
      <c r="AQ23295" s="6"/>
    </row>
    <row r="23296" spans="43:43" x14ac:dyDescent="0.25">
      <c r="AQ23296" s="6"/>
    </row>
    <row r="23297" spans="43:43" x14ac:dyDescent="0.25">
      <c r="AQ23297" s="6"/>
    </row>
    <row r="23298" spans="43:43" x14ac:dyDescent="0.25">
      <c r="AQ23298" s="6"/>
    </row>
    <row r="23299" spans="43:43" x14ac:dyDescent="0.25">
      <c r="AQ23299" s="6"/>
    </row>
    <row r="23300" spans="43:43" x14ac:dyDescent="0.25">
      <c r="AQ23300" s="6"/>
    </row>
    <row r="23301" spans="43:43" x14ac:dyDescent="0.25">
      <c r="AQ23301" s="6"/>
    </row>
    <row r="23302" spans="43:43" x14ac:dyDescent="0.25">
      <c r="AQ23302" s="6"/>
    </row>
    <row r="23303" spans="43:43" x14ac:dyDescent="0.25">
      <c r="AQ23303" s="6"/>
    </row>
    <row r="23304" spans="43:43" x14ac:dyDescent="0.25">
      <c r="AQ23304" s="6"/>
    </row>
    <row r="23305" spans="43:43" x14ac:dyDescent="0.25">
      <c r="AQ23305" s="6"/>
    </row>
    <row r="23306" spans="43:43" x14ac:dyDescent="0.25">
      <c r="AQ23306" s="6"/>
    </row>
    <row r="23307" spans="43:43" x14ac:dyDescent="0.25">
      <c r="AQ23307" s="6"/>
    </row>
    <row r="23308" spans="43:43" x14ac:dyDescent="0.25">
      <c r="AQ23308" s="6"/>
    </row>
    <row r="23309" spans="43:43" x14ac:dyDescent="0.25">
      <c r="AQ23309" s="6"/>
    </row>
    <row r="23310" spans="43:43" x14ac:dyDescent="0.25">
      <c r="AQ23310" s="6"/>
    </row>
    <row r="23311" spans="43:43" x14ac:dyDescent="0.25">
      <c r="AQ23311" s="6"/>
    </row>
    <row r="23312" spans="43:43" x14ac:dyDescent="0.25">
      <c r="AQ23312" s="6"/>
    </row>
    <row r="23313" spans="43:43" x14ac:dyDescent="0.25">
      <c r="AQ23313" s="6"/>
    </row>
    <row r="23314" spans="43:43" x14ac:dyDescent="0.25">
      <c r="AQ23314" s="6"/>
    </row>
    <row r="23315" spans="43:43" x14ac:dyDescent="0.25">
      <c r="AQ23315" s="6"/>
    </row>
    <row r="23316" spans="43:43" x14ac:dyDescent="0.25">
      <c r="AQ23316" s="6"/>
    </row>
    <row r="23317" spans="43:43" x14ac:dyDescent="0.25">
      <c r="AQ23317" s="6"/>
    </row>
    <row r="23318" spans="43:43" x14ac:dyDescent="0.25">
      <c r="AQ23318" s="6"/>
    </row>
    <row r="23319" spans="43:43" x14ac:dyDescent="0.25">
      <c r="AQ23319" s="6"/>
    </row>
    <row r="23320" spans="43:43" x14ac:dyDescent="0.25">
      <c r="AQ23320" s="6"/>
    </row>
    <row r="23321" spans="43:43" x14ac:dyDescent="0.25">
      <c r="AQ23321" s="6"/>
    </row>
    <row r="23322" spans="43:43" x14ac:dyDescent="0.25">
      <c r="AQ23322" s="6"/>
    </row>
    <row r="23323" spans="43:43" x14ac:dyDescent="0.25">
      <c r="AQ23323" s="6"/>
    </row>
    <row r="23324" spans="43:43" x14ac:dyDescent="0.25">
      <c r="AQ23324" s="6"/>
    </row>
    <row r="23325" spans="43:43" x14ac:dyDescent="0.25">
      <c r="AQ23325" s="6"/>
    </row>
    <row r="23326" spans="43:43" x14ac:dyDescent="0.25">
      <c r="AQ23326" s="6"/>
    </row>
    <row r="23327" spans="43:43" x14ac:dyDescent="0.25">
      <c r="AQ23327" s="6"/>
    </row>
    <row r="23328" spans="43:43" x14ac:dyDescent="0.25">
      <c r="AQ23328" s="6"/>
    </row>
    <row r="23329" spans="43:43" x14ac:dyDescent="0.25">
      <c r="AQ23329" s="6"/>
    </row>
    <row r="23330" spans="43:43" x14ac:dyDescent="0.25">
      <c r="AQ23330" s="6"/>
    </row>
    <row r="23331" spans="43:43" x14ac:dyDescent="0.25">
      <c r="AQ23331" s="6"/>
    </row>
    <row r="23332" spans="43:43" x14ac:dyDescent="0.25">
      <c r="AQ23332" s="6"/>
    </row>
    <row r="23333" spans="43:43" x14ac:dyDescent="0.25">
      <c r="AQ23333" s="6"/>
    </row>
    <row r="23334" spans="43:43" x14ac:dyDescent="0.25">
      <c r="AQ23334" s="6"/>
    </row>
    <row r="23335" spans="43:43" x14ac:dyDescent="0.25">
      <c r="AQ23335" s="6"/>
    </row>
    <row r="23336" spans="43:43" x14ac:dyDescent="0.25">
      <c r="AQ23336" s="6"/>
    </row>
    <row r="23337" spans="43:43" x14ac:dyDescent="0.25">
      <c r="AQ23337" s="6"/>
    </row>
    <row r="23338" spans="43:43" x14ac:dyDescent="0.25">
      <c r="AQ23338" s="6"/>
    </row>
    <row r="23339" spans="43:43" x14ac:dyDescent="0.25">
      <c r="AQ23339" s="6"/>
    </row>
    <row r="23340" spans="43:43" x14ac:dyDescent="0.25">
      <c r="AQ23340" s="6"/>
    </row>
    <row r="23341" spans="43:43" x14ac:dyDescent="0.25">
      <c r="AQ23341" s="6"/>
    </row>
    <row r="23342" spans="43:43" x14ac:dyDescent="0.25">
      <c r="AQ23342" s="6"/>
    </row>
    <row r="23343" spans="43:43" x14ac:dyDescent="0.25">
      <c r="AQ23343" s="6"/>
    </row>
    <row r="23344" spans="43:43" x14ac:dyDescent="0.25">
      <c r="AQ23344" s="6"/>
    </row>
    <row r="23345" spans="43:43" x14ac:dyDescent="0.25">
      <c r="AQ23345" s="6"/>
    </row>
    <row r="23346" spans="43:43" x14ac:dyDescent="0.25">
      <c r="AQ23346" s="6"/>
    </row>
    <row r="23347" spans="43:43" x14ac:dyDescent="0.25">
      <c r="AQ23347" s="6"/>
    </row>
    <row r="23348" spans="43:43" x14ac:dyDescent="0.25">
      <c r="AQ23348" s="6"/>
    </row>
    <row r="23349" spans="43:43" x14ac:dyDescent="0.25">
      <c r="AQ23349" s="6"/>
    </row>
    <row r="23350" spans="43:43" x14ac:dyDescent="0.25">
      <c r="AQ23350" s="6"/>
    </row>
    <row r="23351" spans="43:43" x14ac:dyDescent="0.25">
      <c r="AQ23351" s="6"/>
    </row>
    <row r="23352" spans="43:43" x14ac:dyDescent="0.25">
      <c r="AQ23352" s="6"/>
    </row>
    <row r="23353" spans="43:43" x14ac:dyDescent="0.25">
      <c r="AQ23353" s="6"/>
    </row>
    <row r="23354" spans="43:43" x14ac:dyDescent="0.25">
      <c r="AQ23354" s="6"/>
    </row>
    <row r="23355" spans="43:43" x14ac:dyDescent="0.25">
      <c r="AQ23355" s="6"/>
    </row>
    <row r="23356" spans="43:43" x14ac:dyDescent="0.25">
      <c r="AQ23356" s="6"/>
    </row>
    <row r="23357" spans="43:43" x14ac:dyDescent="0.25">
      <c r="AQ23357" s="6"/>
    </row>
    <row r="23358" spans="43:43" x14ac:dyDescent="0.25">
      <c r="AQ23358" s="6"/>
    </row>
    <row r="23359" spans="43:43" x14ac:dyDescent="0.25">
      <c r="AQ23359" s="6"/>
    </row>
    <row r="23360" spans="43:43" x14ac:dyDescent="0.25">
      <c r="AQ23360" s="6"/>
    </row>
    <row r="23361" spans="43:43" x14ac:dyDescent="0.25">
      <c r="AQ23361" s="6"/>
    </row>
    <row r="23362" spans="43:43" x14ac:dyDescent="0.25">
      <c r="AQ23362" s="6"/>
    </row>
    <row r="23363" spans="43:43" x14ac:dyDescent="0.25">
      <c r="AQ23363" s="6"/>
    </row>
    <row r="23364" spans="43:43" x14ac:dyDescent="0.25">
      <c r="AQ23364" s="6"/>
    </row>
    <row r="23365" spans="43:43" x14ac:dyDescent="0.25">
      <c r="AQ23365" s="6"/>
    </row>
    <row r="23366" spans="43:43" x14ac:dyDescent="0.25">
      <c r="AQ23366" s="6"/>
    </row>
    <row r="23367" spans="43:43" x14ac:dyDescent="0.25">
      <c r="AQ23367" s="6"/>
    </row>
    <row r="23368" spans="43:43" x14ac:dyDescent="0.25">
      <c r="AQ23368" s="6"/>
    </row>
    <row r="23369" spans="43:43" x14ac:dyDescent="0.25">
      <c r="AQ23369" s="6"/>
    </row>
    <row r="23370" spans="43:43" x14ac:dyDescent="0.25">
      <c r="AQ23370" s="6"/>
    </row>
    <row r="23371" spans="43:43" x14ac:dyDescent="0.25">
      <c r="AQ23371" s="6"/>
    </row>
    <row r="23372" spans="43:43" x14ac:dyDescent="0.25">
      <c r="AQ23372" s="6"/>
    </row>
    <row r="23373" spans="43:43" x14ac:dyDescent="0.25">
      <c r="AQ23373" s="6"/>
    </row>
    <row r="23374" spans="43:43" x14ac:dyDescent="0.25">
      <c r="AQ23374" s="6"/>
    </row>
    <row r="23375" spans="43:43" x14ac:dyDescent="0.25">
      <c r="AQ23375" s="6"/>
    </row>
    <row r="23376" spans="43:43" x14ac:dyDescent="0.25">
      <c r="AQ23376" s="6"/>
    </row>
    <row r="23377" spans="43:43" x14ac:dyDescent="0.25">
      <c r="AQ23377" s="6"/>
    </row>
    <row r="23378" spans="43:43" x14ac:dyDescent="0.25">
      <c r="AQ23378" s="6"/>
    </row>
    <row r="23379" spans="43:43" x14ac:dyDescent="0.25">
      <c r="AQ23379" s="6"/>
    </row>
    <row r="23380" spans="43:43" x14ac:dyDescent="0.25">
      <c r="AQ23380" s="6"/>
    </row>
    <row r="23381" spans="43:43" x14ac:dyDescent="0.25">
      <c r="AQ23381" s="6"/>
    </row>
    <row r="23382" spans="43:43" x14ac:dyDescent="0.25">
      <c r="AQ23382" s="6"/>
    </row>
    <row r="23383" spans="43:43" x14ac:dyDescent="0.25">
      <c r="AQ23383" s="6"/>
    </row>
    <row r="23384" spans="43:43" x14ac:dyDescent="0.25">
      <c r="AQ23384" s="6"/>
    </row>
    <row r="23385" spans="43:43" x14ac:dyDescent="0.25">
      <c r="AQ23385" s="6"/>
    </row>
    <row r="23386" spans="43:43" x14ac:dyDescent="0.25">
      <c r="AQ23386" s="6"/>
    </row>
    <row r="23387" spans="43:43" x14ac:dyDescent="0.25">
      <c r="AQ23387" s="6"/>
    </row>
    <row r="23388" spans="43:43" x14ac:dyDescent="0.25">
      <c r="AQ23388" s="6"/>
    </row>
    <row r="23389" spans="43:43" x14ac:dyDescent="0.25">
      <c r="AQ23389" s="6"/>
    </row>
    <row r="23390" spans="43:43" x14ac:dyDescent="0.25">
      <c r="AQ23390" s="6"/>
    </row>
    <row r="23391" spans="43:43" x14ac:dyDescent="0.25">
      <c r="AQ23391" s="6"/>
    </row>
    <row r="23392" spans="43:43" x14ac:dyDescent="0.25">
      <c r="AQ23392" s="6"/>
    </row>
    <row r="23393" spans="43:43" x14ac:dyDescent="0.25">
      <c r="AQ23393" s="6"/>
    </row>
    <row r="23394" spans="43:43" x14ac:dyDescent="0.25">
      <c r="AQ23394" s="6"/>
    </row>
    <row r="23395" spans="43:43" x14ac:dyDescent="0.25">
      <c r="AQ23395" s="6"/>
    </row>
    <row r="23396" spans="43:43" x14ac:dyDescent="0.25">
      <c r="AQ23396" s="6"/>
    </row>
    <row r="23397" spans="43:43" x14ac:dyDescent="0.25">
      <c r="AQ23397" s="6"/>
    </row>
    <row r="23398" spans="43:43" x14ac:dyDescent="0.25">
      <c r="AQ23398" s="6"/>
    </row>
    <row r="23399" spans="43:43" x14ac:dyDescent="0.25">
      <c r="AQ23399" s="6"/>
    </row>
    <row r="23400" spans="43:43" x14ac:dyDescent="0.25">
      <c r="AQ23400" s="6"/>
    </row>
    <row r="23401" spans="43:43" x14ac:dyDescent="0.25">
      <c r="AQ23401" s="6"/>
    </row>
    <row r="23402" spans="43:43" x14ac:dyDescent="0.25">
      <c r="AQ23402" s="6"/>
    </row>
    <row r="23403" spans="43:43" x14ac:dyDescent="0.25">
      <c r="AQ23403" s="6"/>
    </row>
    <row r="23404" spans="43:43" x14ac:dyDescent="0.25">
      <c r="AQ23404" s="6"/>
    </row>
    <row r="23405" spans="43:43" x14ac:dyDescent="0.25">
      <c r="AQ23405" s="6"/>
    </row>
    <row r="23406" spans="43:43" x14ac:dyDescent="0.25">
      <c r="AQ23406" s="6"/>
    </row>
    <row r="23407" spans="43:43" x14ac:dyDescent="0.25">
      <c r="AQ23407" s="6"/>
    </row>
    <row r="23408" spans="43:43" x14ac:dyDescent="0.25">
      <c r="AQ23408" s="6"/>
    </row>
    <row r="23409" spans="43:43" x14ac:dyDescent="0.25">
      <c r="AQ23409" s="6"/>
    </row>
    <row r="23410" spans="43:43" x14ac:dyDescent="0.25">
      <c r="AQ23410" s="6"/>
    </row>
    <row r="23411" spans="43:43" x14ac:dyDescent="0.25">
      <c r="AQ23411" s="6"/>
    </row>
    <row r="23412" spans="43:43" x14ac:dyDescent="0.25">
      <c r="AQ23412" s="6"/>
    </row>
    <row r="23413" spans="43:43" x14ac:dyDescent="0.25">
      <c r="AQ23413" s="6"/>
    </row>
    <row r="23414" spans="43:43" x14ac:dyDescent="0.25">
      <c r="AQ23414" s="6"/>
    </row>
    <row r="23415" spans="43:43" x14ac:dyDescent="0.25">
      <c r="AQ23415" s="6"/>
    </row>
    <row r="23416" spans="43:43" x14ac:dyDescent="0.25">
      <c r="AQ23416" s="6"/>
    </row>
    <row r="23417" spans="43:43" x14ac:dyDescent="0.25">
      <c r="AQ23417" s="6"/>
    </row>
    <row r="23418" spans="43:43" x14ac:dyDescent="0.25">
      <c r="AQ23418" s="6"/>
    </row>
    <row r="23419" spans="43:43" x14ac:dyDescent="0.25">
      <c r="AQ23419" s="6"/>
    </row>
    <row r="23420" spans="43:43" x14ac:dyDescent="0.25">
      <c r="AQ23420" s="6"/>
    </row>
    <row r="23421" spans="43:43" x14ac:dyDescent="0.25">
      <c r="AQ23421" s="6"/>
    </row>
    <row r="23422" spans="43:43" x14ac:dyDescent="0.25">
      <c r="AQ23422" s="6"/>
    </row>
    <row r="23423" spans="43:43" x14ac:dyDescent="0.25">
      <c r="AQ23423" s="6"/>
    </row>
    <row r="23424" spans="43:43" x14ac:dyDescent="0.25">
      <c r="AQ23424" s="6"/>
    </row>
    <row r="23425" spans="43:43" x14ac:dyDescent="0.25">
      <c r="AQ23425" s="6"/>
    </row>
    <row r="23426" spans="43:43" x14ac:dyDescent="0.25">
      <c r="AQ23426" s="6"/>
    </row>
    <row r="23427" spans="43:43" x14ac:dyDescent="0.25">
      <c r="AQ23427" s="6"/>
    </row>
    <row r="23428" spans="43:43" x14ac:dyDescent="0.25">
      <c r="AQ23428" s="6"/>
    </row>
    <row r="23429" spans="43:43" x14ac:dyDescent="0.25">
      <c r="AQ23429" s="6"/>
    </row>
    <row r="23430" spans="43:43" x14ac:dyDescent="0.25">
      <c r="AQ23430" s="6"/>
    </row>
    <row r="23431" spans="43:43" x14ac:dyDescent="0.25">
      <c r="AQ23431" s="6"/>
    </row>
    <row r="23432" spans="43:43" x14ac:dyDescent="0.25">
      <c r="AQ23432" s="6"/>
    </row>
    <row r="23433" spans="43:43" x14ac:dyDescent="0.25">
      <c r="AQ23433" s="6"/>
    </row>
    <row r="23434" spans="43:43" x14ac:dyDescent="0.25">
      <c r="AQ23434" s="6"/>
    </row>
    <row r="23435" spans="43:43" x14ac:dyDescent="0.25">
      <c r="AQ23435" s="6"/>
    </row>
    <row r="23436" spans="43:43" x14ac:dyDescent="0.25">
      <c r="AQ23436" s="6"/>
    </row>
    <row r="23437" spans="43:43" x14ac:dyDescent="0.25">
      <c r="AQ23437" s="6"/>
    </row>
    <row r="23438" spans="43:43" x14ac:dyDescent="0.25">
      <c r="AQ23438" s="6"/>
    </row>
    <row r="23439" spans="43:43" x14ac:dyDescent="0.25">
      <c r="AQ23439" s="6"/>
    </row>
    <row r="23440" spans="43:43" x14ac:dyDescent="0.25">
      <c r="AQ23440" s="6"/>
    </row>
    <row r="23441" spans="43:43" x14ac:dyDescent="0.25">
      <c r="AQ23441" s="6"/>
    </row>
    <row r="23442" spans="43:43" x14ac:dyDescent="0.25">
      <c r="AQ23442" s="6"/>
    </row>
    <row r="23443" spans="43:43" x14ac:dyDescent="0.25">
      <c r="AQ23443" s="6"/>
    </row>
    <row r="23444" spans="43:43" x14ac:dyDescent="0.25">
      <c r="AQ23444" s="6"/>
    </row>
    <row r="23445" spans="43:43" x14ac:dyDescent="0.25">
      <c r="AQ23445" s="6"/>
    </row>
    <row r="23446" spans="43:43" x14ac:dyDescent="0.25">
      <c r="AQ23446" s="6"/>
    </row>
    <row r="23447" spans="43:43" x14ac:dyDescent="0.25">
      <c r="AQ23447" s="6"/>
    </row>
    <row r="23448" spans="43:43" x14ac:dyDescent="0.25">
      <c r="AQ23448" s="6"/>
    </row>
    <row r="23449" spans="43:43" x14ac:dyDescent="0.25">
      <c r="AQ23449" s="6"/>
    </row>
    <row r="23450" spans="43:43" x14ac:dyDescent="0.25">
      <c r="AQ23450" s="6"/>
    </row>
    <row r="23451" spans="43:43" x14ac:dyDescent="0.25">
      <c r="AQ23451" s="6"/>
    </row>
    <row r="23452" spans="43:43" x14ac:dyDescent="0.25">
      <c r="AQ23452" s="6"/>
    </row>
    <row r="23453" spans="43:43" x14ac:dyDescent="0.25">
      <c r="AQ23453" s="6"/>
    </row>
    <row r="23454" spans="43:43" x14ac:dyDescent="0.25">
      <c r="AQ23454" s="6"/>
    </row>
    <row r="23455" spans="43:43" x14ac:dyDescent="0.25">
      <c r="AQ23455" s="6"/>
    </row>
    <row r="23456" spans="43:43" x14ac:dyDescent="0.25">
      <c r="AQ23456" s="6"/>
    </row>
    <row r="23457" spans="43:43" x14ac:dyDescent="0.25">
      <c r="AQ23457" s="6"/>
    </row>
    <row r="23458" spans="43:43" x14ac:dyDescent="0.25">
      <c r="AQ23458" s="6"/>
    </row>
    <row r="23459" spans="43:43" x14ac:dyDescent="0.25">
      <c r="AQ23459" s="6"/>
    </row>
    <row r="23460" spans="43:43" x14ac:dyDescent="0.25">
      <c r="AQ23460" s="6"/>
    </row>
    <row r="23461" spans="43:43" x14ac:dyDescent="0.25">
      <c r="AQ23461" s="6"/>
    </row>
    <row r="23462" spans="43:43" x14ac:dyDescent="0.25">
      <c r="AQ23462" s="6"/>
    </row>
    <row r="23463" spans="43:43" x14ac:dyDescent="0.25">
      <c r="AQ23463" s="6"/>
    </row>
    <row r="23464" spans="43:43" x14ac:dyDescent="0.25">
      <c r="AQ23464" s="6"/>
    </row>
    <row r="23465" spans="43:43" x14ac:dyDescent="0.25">
      <c r="AQ23465" s="6"/>
    </row>
    <row r="23466" spans="43:43" x14ac:dyDescent="0.25">
      <c r="AQ23466" s="6"/>
    </row>
    <row r="23467" spans="43:43" x14ac:dyDescent="0.25">
      <c r="AQ23467" s="6"/>
    </row>
    <row r="23468" spans="43:43" x14ac:dyDescent="0.25">
      <c r="AQ23468" s="6"/>
    </row>
    <row r="23469" spans="43:43" x14ac:dyDescent="0.25">
      <c r="AQ23469" s="6"/>
    </row>
    <row r="23470" spans="43:43" x14ac:dyDescent="0.25">
      <c r="AQ23470" s="6"/>
    </row>
    <row r="23471" spans="43:43" x14ac:dyDescent="0.25">
      <c r="AQ23471" s="6"/>
    </row>
    <row r="23472" spans="43:43" x14ac:dyDescent="0.25">
      <c r="AQ23472" s="6"/>
    </row>
    <row r="23473" spans="43:43" x14ac:dyDescent="0.25">
      <c r="AQ23473" s="6"/>
    </row>
    <row r="23474" spans="43:43" x14ac:dyDescent="0.25">
      <c r="AQ23474" s="6"/>
    </row>
    <row r="23475" spans="43:43" x14ac:dyDescent="0.25">
      <c r="AQ23475" s="6"/>
    </row>
    <row r="23476" spans="43:43" x14ac:dyDescent="0.25">
      <c r="AQ23476" s="6"/>
    </row>
    <row r="23477" spans="43:43" x14ac:dyDescent="0.25">
      <c r="AQ23477" s="6"/>
    </row>
    <row r="23478" spans="43:43" x14ac:dyDescent="0.25">
      <c r="AQ23478" s="6"/>
    </row>
    <row r="23479" spans="43:43" x14ac:dyDescent="0.25">
      <c r="AQ23479" s="6"/>
    </row>
    <row r="23480" spans="43:43" x14ac:dyDescent="0.25">
      <c r="AQ23480" s="6"/>
    </row>
    <row r="23481" spans="43:43" x14ac:dyDescent="0.25">
      <c r="AQ23481" s="6"/>
    </row>
    <row r="23482" spans="43:43" x14ac:dyDescent="0.25">
      <c r="AQ23482" s="6"/>
    </row>
    <row r="23483" spans="43:43" x14ac:dyDescent="0.25">
      <c r="AQ23483" s="6"/>
    </row>
    <row r="23484" spans="43:43" x14ac:dyDescent="0.25">
      <c r="AQ23484" s="6"/>
    </row>
    <row r="23485" spans="43:43" x14ac:dyDescent="0.25">
      <c r="AQ23485" s="6"/>
    </row>
    <row r="23486" spans="43:43" x14ac:dyDescent="0.25">
      <c r="AQ23486" s="6"/>
    </row>
    <row r="23487" spans="43:43" x14ac:dyDescent="0.25">
      <c r="AQ23487" s="6"/>
    </row>
    <row r="23488" spans="43:43" x14ac:dyDescent="0.25">
      <c r="AQ23488" s="6"/>
    </row>
    <row r="23489" spans="43:43" x14ac:dyDescent="0.25">
      <c r="AQ23489" s="6"/>
    </row>
    <row r="23490" spans="43:43" x14ac:dyDescent="0.25">
      <c r="AQ23490" s="6"/>
    </row>
    <row r="23491" spans="43:43" x14ac:dyDescent="0.25">
      <c r="AQ23491" s="6"/>
    </row>
    <row r="23492" spans="43:43" x14ac:dyDescent="0.25">
      <c r="AQ23492" s="6"/>
    </row>
    <row r="23493" spans="43:43" x14ac:dyDescent="0.25">
      <c r="AQ23493" s="6"/>
    </row>
    <row r="23494" spans="43:43" x14ac:dyDescent="0.25">
      <c r="AQ23494" s="6"/>
    </row>
    <row r="23495" spans="43:43" x14ac:dyDescent="0.25">
      <c r="AQ23495" s="6"/>
    </row>
    <row r="23496" spans="43:43" x14ac:dyDescent="0.25">
      <c r="AQ23496" s="6"/>
    </row>
    <row r="23497" spans="43:43" x14ac:dyDescent="0.25">
      <c r="AQ23497" s="6"/>
    </row>
    <row r="23498" spans="43:43" x14ac:dyDescent="0.25">
      <c r="AQ23498" s="6"/>
    </row>
    <row r="23499" spans="43:43" x14ac:dyDescent="0.25">
      <c r="AQ23499" s="6"/>
    </row>
    <row r="23500" spans="43:43" x14ac:dyDescent="0.25">
      <c r="AQ23500" s="6"/>
    </row>
    <row r="23501" spans="43:43" x14ac:dyDescent="0.25">
      <c r="AQ23501" s="6"/>
    </row>
    <row r="23502" spans="43:43" x14ac:dyDescent="0.25">
      <c r="AQ23502" s="6"/>
    </row>
    <row r="23503" spans="43:43" x14ac:dyDescent="0.25">
      <c r="AQ23503" s="6"/>
    </row>
    <row r="23504" spans="43:43" x14ac:dyDescent="0.25">
      <c r="AQ23504" s="6"/>
    </row>
    <row r="23505" spans="43:43" x14ac:dyDescent="0.25">
      <c r="AQ23505" s="6"/>
    </row>
    <row r="23506" spans="43:43" x14ac:dyDescent="0.25">
      <c r="AQ23506" s="6"/>
    </row>
    <row r="23507" spans="43:43" x14ac:dyDescent="0.25">
      <c r="AQ23507" s="6"/>
    </row>
    <row r="23508" spans="43:43" x14ac:dyDescent="0.25">
      <c r="AQ23508" s="6"/>
    </row>
    <row r="23509" spans="43:43" x14ac:dyDescent="0.25">
      <c r="AQ23509" s="6"/>
    </row>
    <row r="23510" spans="43:43" x14ac:dyDescent="0.25">
      <c r="AQ23510" s="6"/>
    </row>
    <row r="23511" spans="43:43" x14ac:dyDescent="0.25">
      <c r="AQ23511" s="6"/>
    </row>
    <row r="23512" spans="43:43" x14ac:dyDescent="0.25">
      <c r="AQ23512" s="6"/>
    </row>
    <row r="23513" spans="43:43" x14ac:dyDescent="0.25">
      <c r="AQ23513" s="6"/>
    </row>
    <row r="23514" spans="43:43" x14ac:dyDescent="0.25">
      <c r="AQ23514" s="6"/>
    </row>
    <row r="23515" spans="43:43" x14ac:dyDescent="0.25">
      <c r="AQ23515" s="6"/>
    </row>
    <row r="23516" spans="43:43" x14ac:dyDescent="0.25">
      <c r="AQ23516" s="6"/>
    </row>
    <row r="23517" spans="43:43" x14ac:dyDescent="0.25">
      <c r="AQ23517" s="6"/>
    </row>
    <row r="23518" spans="43:43" x14ac:dyDescent="0.25">
      <c r="AQ23518" s="6"/>
    </row>
    <row r="23519" spans="43:43" x14ac:dyDescent="0.25">
      <c r="AQ23519" s="6"/>
    </row>
    <row r="23520" spans="43:43" x14ac:dyDescent="0.25">
      <c r="AQ23520" s="6"/>
    </row>
    <row r="23521" spans="43:43" x14ac:dyDescent="0.25">
      <c r="AQ23521" s="6"/>
    </row>
    <row r="23522" spans="43:43" x14ac:dyDescent="0.25">
      <c r="AQ23522" s="6"/>
    </row>
    <row r="23523" spans="43:43" x14ac:dyDescent="0.25">
      <c r="AQ23523" s="6"/>
    </row>
    <row r="23524" spans="43:43" x14ac:dyDescent="0.25">
      <c r="AQ23524" s="6"/>
    </row>
    <row r="23525" spans="43:43" x14ac:dyDescent="0.25">
      <c r="AQ23525" s="6"/>
    </row>
    <row r="23526" spans="43:43" x14ac:dyDescent="0.25">
      <c r="AQ23526" s="6"/>
    </row>
    <row r="23527" spans="43:43" x14ac:dyDescent="0.25">
      <c r="AQ23527" s="6"/>
    </row>
    <row r="23528" spans="43:43" x14ac:dyDescent="0.25">
      <c r="AQ23528" s="6"/>
    </row>
    <row r="23529" spans="43:43" x14ac:dyDescent="0.25">
      <c r="AQ23529" s="6"/>
    </row>
    <row r="23530" spans="43:43" x14ac:dyDescent="0.25">
      <c r="AQ23530" s="6"/>
    </row>
    <row r="23531" spans="43:43" x14ac:dyDescent="0.25">
      <c r="AQ23531" s="6"/>
    </row>
    <row r="23532" spans="43:43" x14ac:dyDescent="0.25">
      <c r="AQ23532" s="6"/>
    </row>
    <row r="23533" spans="43:43" x14ac:dyDescent="0.25">
      <c r="AQ23533" s="6"/>
    </row>
    <row r="23534" spans="43:43" x14ac:dyDescent="0.25">
      <c r="AQ23534" s="6"/>
    </row>
    <row r="23535" spans="43:43" x14ac:dyDescent="0.25">
      <c r="AQ23535" s="6"/>
    </row>
    <row r="23536" spans="43:43" x14ac:dyDescent="0.25">
      <c r="AQ23536" s="6"/>
    </row>
    <row r="23537" spans="43:43" x14ac:dyDescent="0.25">
      <c r="AQ23537" s="6"/>
    </row>
    <row r="23538" spans="43:43" x14ac:dyDescent="0.25">
      <c r="AQ23538" s="6"/>
    </row>
    <row r="23539" spans="43:43" x14ac:dyDescent="0.25">
      <c r="AQ23539" s="6"/>
    </row>
    <row r="23540" spans="43:43" x14ac:dyDescent="0.25">
      <c r="AQ23540" s="6"/>
    </row>
    <row r="23541" spans="43:43" x14ac:dyDescent="0.25">
      <c r="AQ23541" s="6"/>
    </row>
    <row r="23542" spans="43:43" x14ac:dyDescent="0.25">
      <c r="AQ23542" s="6"/>
    </row>
    <row r="23543" spans="43:43" x14ac:dyDescent="0.25">
      <c r="AQ23543" s="6"/>
    </row>
    <row r="23544" spans="43:43" x14ac:dyDescent="0.25">
      <c r="AQ23544" s="6"/>
    </row>
    <row r="23545" spans="43:43" x14ac:dyDescent="0.25">
      <c r="AQ23545" s="6"/>
    </row>
    <row r="23546" spans="43:43" x14ac:dyDescent="0.25">
      <c r="AQ23546" s="6"/>
    </row>
    <row r="23547" spans="43:43" x14ac:dyDescent="0.25">
      <c r="AQ23547" s="6"/>
    </row>
    <row r="23548" spans="43:43" x14ac:dyDescent="0.25">
      <c r="AQ23548" s="6"/>
    </row>
    <row r="23549" spans="43:43" x14ac:dyDescent="0.25">
      <c r="AQ23549" s="6"/>
    </row>
    <row r="23550" spans="43:43" x14ac:dyDescent="0.25">
      <c r="AQ23550" s="6"/>
    </row>
    <row r="23551" spans="43:43" x14ac:dyDescent="0.25">
      <c r="AQ23551" s="6"/>
    </row>
    <row r="23552" spans="43:43" x14ac:dyDescent="0.25">
      <c r="AQ23552" s="6"/>
    </row>
    <row r="23553" spans="43:43" x14ac:dyDescent="0.25">
      <c r="AQ23553" s="6"/>
    </row>
    <row r="23554" spans="43:43" x14ac:dyDescent="0.25">
      <c r="AQ23554" s="6"/>
    </row>
    <row r="23555" spans="43:43" x14ac:dyDescent="0.25">
      <c r="AQ23555" s="6"/>
    </row>
    <row r="23556" spans="43:43" x14ac:dyDescent="0.25">
      <c r="AQ23556" s="6"/>
    </row>
    <row r="23557" spans="43:43" x14ac:dyDescent="0.25">
      <c r="AQ23557" s="6"/>
    </row>
    <row r="23558" spans="43:43" x14ac:dyDescent="0.25">
      <c r="AQ23558" s="6"/>
    </row>
    <row r="23559" spans="43:43" x14ac:dyDescent="0.25">
      <c r="AQ23559" s="6"/>
    </row>
    <row r="23560" spans="43:43" x14ac:dyDescent="0.25">
      <c r="AQ23560" s="6"/>
    </row>
    <row r="23561" spans="43:43" x14ac:dyDescent="0.25">
      <c r="AQ23561" s="6"/>
    </row>
    <row r="23562" spans="43:43" x14ac:dyDescent="0.25">
      <c r="AQ23562" s="6"/>
    </row>
    <row r="23563" spans="43:43" x14ac:dyDescent="0.25">
      <c r="AQ23563" s="6"/>
    </row>
    <row r="23564" spans="43:43" x14ac:dyDescent="0.25">
      <c r="AQ23564" s="6"/>
    </row>
    <row r="23565" spans="43:43" x14ac:dyDescent="0.25">
      <c r="AQ23565" s="6"/>
    </row>
    <row r="23566" spans="43:43" x14ac:dyDescent="0.25">
      <c r="AQ23566" s="6"/>
    </row>
    <row r="23567" spans="43:43" x14ac:dyDescent="0.25">
      <c r="AQ23567" s="6"/>
    </row>
    <row r="23568" spans="43:43" x14ac:dyDescent="0.25">
      <c r="AQ23568" s="6"/>
    </row>
    <row r="23569" spans="43:43" x14ac:dyDescent="0.25">
      <c r="AQ23569" s="6"/>
    </row>
    <row r="23570" spans="43:43" x14ac:dyDescent="0.25">
      <c r="AQ23570" s="6"/>
    </row>
    <row r="23571" spans="43:43" x14ac:dyDescent="0.25">
      <c r="AQ23571" s="6"/>
    </row>
    <row r="23572" spans="43:43" x14ac:dyDescent="0.25">
      <c r="AQ23572" s="6"/>
    </row>
    <row r="23573" spans="43:43" x14ac:dyDescent="0.25">
      <c r="AQ23573" s="6"/>
    </row>
    <row r="23574" spans="43:43" x14ac:dyDescent="0.25">
      <c r="AQ23574" s="6"/>
    </row>
    <row r="23575" spans="43:43" x14ac:dyDescent="0.25">
      <c r="AQ23575" s="6"/>
    </row>
    <row r="23576" spans="43:43" x14ac:dyDescent="0.25">
      <c r="AQ23576" s="6"/>
    </row>
    <row r="23577" spans="43:43" x14ac:dyDescent="0.25">
      <c r="AQ23577" s="6"/>
    </row>
    <row r="23578" spans="43:43" x14ac:dyDescent="0.25">
      <c r="AQ23578" s="6"/>
    </row>
    <row r="23579" spans="43:43" x14ac:dyDescent="0.25">
      <c r="AQ23579" s="6"/>
    </row>
    <row r="23580" spans="43:43" x14ac:dyDescent="0.25">
      <c r="AQ23580" s="6"/>
    </row>
    <row r="23581" spans="43:43" x14ac:dyDescent="0.25">
      <c r="AQ23581" s="6"/>
    </row>
    <row r="23582" spans="43:43" x14ac:dyDescent="0.25">
      <c r="AQ23582" s="6"/>
    </row>
    <row r="23583" spans="43:43" x14ac:dyDescent="0.25">
      <c r="AQ23583" s="6"/>
    </row>
    <row r="23584" spans="43:43" x14ac:dyDescent="0.25">
      <c r="AQ23584" s="6"/>
    </row>
    <row r="23585" spans="43:43" x14ac:dyDescent="0.25">
      <c r="AQ23585" s="6"/>
    </row>
    <row r="23586" spans="43:43" x14ac:dyDescent="0.25">
      <c r="AQ23586" s="6"/>
    </row>
    <row r="23587" spans="43:43" x14ac:dyDescent="0.25">
      <c r="AQ23587" s="6"/>
    </row>
    <row r="23588" spans="43:43" x14ac:dyDescent="0.25">
      <c r="AQ23588" s="6"/>
    </row>
    <row r="23589" spans="43:43" x14ac:dyDescent="0.25">
      <c r="AQ23589" s="6"/>
    </row>
    <row r="23590" spans="43:43" x14ac:dyDescent="0.25">
      <c r="AQ23590" s="6"/>
    </row>
    <row r="23591" spans="43:43" x14ac:dyDescent="0.25">
      <c r="AQ23591" s="6"/>
    </row>
    <row r="23592" spans="43:43" x14ac:dyDescent="0.25">
      <c r="AQ23592" s="6"/>
    </row>
    <row r="23593" spans="43:43" x14ac:dyDescent="0.25">
      <c r="AQ23593" s="6"/>
    </row>
    <row r="23594" spans="43:43" x14ac:dyDescent="0.25">
      <c r="AQ23594" s="6"/>
    </row>
    <row r="23595" spans="43:43" x14ac:dyDescent="0.25">
      <c r="AQ23595" s="6"/>
    </row>
    <row r="23596" spans="43:43" x14ac:dyDescent="0.25">
      <c r="AQ23596" s="6"/>
    </row>
    <row r="23597" spans="43:43" x14ac:dyDescent="0.25">
      <c r="AQ23597" s="6"/>
    </row>
    <row r="23598" spans="43:43" x14ac:dyDescent="0.25">
      <c r="AQ23598" s="6"/>
    </row>
    <row r="23599" spans="43:43" x14ac:dyDescent="0.25">
      <c r="AQ23599" s="6"/>
    </row>
    <row r="23600" spans="43:43" x14ac:dyDescent="0.25">
      <c r="AQ23600" s="6"/>
    </row>
    <row r="23601" spans="43:43" x14ac:dyDescent="0.25">
      <c r="AQ23601" s="6"/>
    </row>
    <row r="23602" spans="43:43" x14ac:dyDescent="0.25">
      <c r="AQ23602" s="6"/>
    </row>
    <row r="23603" spans="43:43" x14ac:dyDescent="0.25">
      <c r="AQ23603" s="6"/>
    </row>
    <row r="23604" spans="43:43" x14ac:dyDescent="0.25">
      <c r="AQ23604" s="6"/>
    </row>
    <row r="23605" spans="43:43" x14ac:dyDescent="0.25">
      <c r="AQ23605" s="6"/>
    </row>
    <row r="23606" spans="43:43" x14ac:dyDescent="0.25">
      <c r="AQ23606" s="6"/>
    </row>
    <row r="23607" spans="43:43" x14ac:dyDescent="0.25">
      <c r="AQ23607" s="6"/>
    </row>
    <row r="23608" spans="43:43" x14ac:dyDescent="0.25">
      <c r="AQ23608" s="6"/>
    </row>
    <row r="23609" spans="43:43" x14ac:dyDescent="0.25">
      <c r="AQ23609" s="6"/>
    </row>
    <row r="23610" spans="43:43" x14ac:dyDescent="0.25">
      <c r="AQ23610" s="6"/>
    </row>
    <row r="23611" spans="43:43" x14ac:dyDescent="0.25">
      <c r="AQ23611" s="6"/>
    </row>
    <row r="23612" spans="43:43" x14ac:dyDescent="0.25">
      <c r="AQ23612" s="6"/>
    </row>
    <row r="23613" spans="43:43" x14ac:dyDescent="0.25">
      <c r="AQ23613" s="6"/>
    </row>
    <row r="23614" spans="43:43" x14ac:dyDescent="0.25">
      <c r="AQ23614" s="6"/>
    </row>
    <row r="23615" spans="43:43" x14ac:dyDescent="0.25">
      <c r="AQ23615" s="6"/>
    </row>
    <row r="23616" spans="43:43" x14ac:dyDescent="0.25">
      <c r="AQ23616" s="6"/>
    </row>
    <row r="23617" spans="43:43" x14ac:dyDescent="0.25">
      <c r="AQ23617" s="6"/>
    </row>
    <row r="23618" spans="43:43" x14ac:dyDescent="0.25">
      <c r="AQ23618" s="6"/>
    </row>
    <row r="23619" spans="43:43" x14ac:dyDescent="0.25">
      <c r="AQ23619" s="6"/>
    </row>
    <row r="23620" spans="43:43" x14ac:dyDescent="0.25">
      <c r="AQ23620" s="6"/>
    </row>
    <row r="23621" spans="43:43" x14ac:dyDescent="0.25">
      <c r="AQ23621" s="6"/>
    </row>
    <row r="23622" spans="43:43" x14ac:dyDescent="0.25">
      <c r="AQ23622" s="6"/>
    </row>
    <row r="23623" spans="43:43" x14ac:dyDescent="0.25">
      <c r="AQ23623" s="6"/>
    </row>
    <row r="23624" spans="43:43" x14ac:dyDescent="0.25">
      <c r="AQ23624" s="6"/>
    </row>
    <row r="23625" spans="43:43" x14ac:dyDescent="0.25">
      <c r="AQ23625" s="6"/>
    </row>
    <row r="23626" spans="43:43" x14ac:dyDescent="0.25">
      <c r="AQ23626" s="6"/>
    </row>
    <row r="23627" spans="43:43" x14ac:dyDescent="0.25">
      <c r="AQ23627" s="6"/>
    </row>
    <row r="23628" spans="43:43" x14ac:dyDescent="0.25">
      <c r="AQ23628" s="6"/>
    </row>
    <row r="23629" spans="43:43" x14ac:dyDescent="0.25">
      <c r="AQ23629" s="6"/>
    </row>
    <row r="23630" spans="43:43" x14ac:dyDescent="0.25">
      <c r="AQ23630" s="6"/>
    </row>
    <row r="23631" spans="43:43" x14ac:dyDescent="0.25">
      <c r="AQ23631" s="6"/>
    </row>
    <row r="23632" spans="43:43" x14ac:dyDescent="0.25">
      <c r="AQ23632" s="6"/>
    </row>
    <row r="23633" spans="43:43" x14ac:dyDescent="0.25">
      <c r="AQ23633" s="6"/>
    </row>
    <row r="23634" spans="43:43" x14ac:dyDescent="0.25">
      <c r="AQ23634" s="6"/>
    </row>
    <row r="23635" spans="43:43" x14ac:dyDescent="0.25">
      <c r="AQ23635" s="6"/>
    </row>
    <row r="23636" spans="43:43" x14ac:dyDescent="0.25">
      <c r="AQ23636" s="6"/>
    </row>
    <row r="23637" spans="43:43" x14ac:dyDescent="0.25">
      <c r="AQ23637" s="6"/>
    </row>
    <row r="23638" spans="43:43" x14ac:dyDescent="0.25">
      <c r="AQ23638" s="6"/>
    </row>
    <row r="23639" spans="43:43" x14ac:dyDescent="0.25">
      <c r="AQ23639" s="6"/>
    </row>
    <row r="23640" spans="43:43" x14ac:dyDescent="0.25">
      <c r="AQ23640" s="6"/>
    </row>
    <row r="23641" spans="43:43" x14ac:dyDescent="0.25">
      <c r="AQ23641" s="6"/>
    </row>
    <row r="23642" spans="43:43" x14ac:dyDescent="0.25">
      <c r="AQ23642" s="6"/>
    </row>
    <row r="23643" spans="43:43" x14ac:dyDescent="0.25">
      <c r="AQ23643" s="6"/>
    </row>
    <row r="23644" spans="43:43" x14ac:dyDescent="0.25">
      <c r="AQ23644" s="6"/>
    </row>
    <row r="23645" spans="43:43" x14ac:dyDescent="0.25">
      <c r="AQ23645" s="6"/>
    </row>
    <row r="23646" spans="43:43" x14ac:dyDescent="0.25">
      <c r="AQ23646" s="6"/>
    </row>
    <row r="23647" spans="43:43" x14ac:dyDescent="0.25">
      <c r="AQ23647" s="6"/>
    </row>
    <row r="23648" spans="43:43" x14ac:dyDescent="0.25">
      <c r="AQ23648" s="6"/>
    </row>
    <row r="23649" spans="43:43" x14ac:dyDescent="0.25">
      <c r="AQ23649" s="6"/>
    </row>
    <row r="23650" spans="43:43" x14ac:dyDescent="0.25">
      <c r="AQ23650" s="6"/>
    </row>
    <row r="23651" spans="43:43" x14ac:dyDescent="0.25">
      <c r="AQ23651" s="6"/>
    </row>
    <row r="23652" spans="43:43" x14ac:dyDescent="0.25">
      <c r="AQ23652" s="6"/>
    </row>
    <row r="23653" spans="43:43" x14ac:dyDescent="0.25">
      <c r="AQ23653" s="6"/>
    </row>
    <row r="23654" spans="43:43" x14ac:dyDescent="0.25">
      <c r="AQ23654" s="6"/>
    </row>
    <row r="23655" spans="43:43" x14ac:dyDescent="0.25">
      <c r="AQ23655" s="6"/>
    </row>
    <row r="23656" spans="43:43" x14ac:dyDescent="0.25">
      <c r="AQ23656" s="6"/>
    </row>
    <row r="23657" spans="43:43" x14ac:dyDescent="0.25">
      <c r="AQ23657" s="6"/>
    </row>
    <row r="23658" spans="43:43" x14ac:dyDescent="0.25">
      <c r="AQ23658" s="6"/>
    </row>
    <row r="23659" spans="43:43" x14ac:dyDescent="0.25">
      <c r="AQ23659" s="6"/>
    </row>
    <row r="23660" spans="43:43" x14ac:dyDescent="0.25">
      <c r="AQ23660" s="6"/>
    </row>
    <row r="23661" spans="43:43" x14ac:dyDescent="0.25">
      <c r="AQ23661" s="6"/>
    </row>
    <row r="23662" spans="43:43" x14ac:dyDescent="0.25">
      <c r="AQ23662" s="6"/>
    </row>
    <row r="23663" spans="43:43" x14ac:dyDescent="0.25">
      <c r="AQ23663" s="6"/>
    </row>
    <row r="23664" spans="43:43" x14ac:dyDescent="0.25">
      <c r="AQ23664" s="6"/>
    </row>
    <row r="23665" spans="43:43" x14ac:dyDescent="0.25">
      <c r="AQ23665" s="6"/>
    </row>
    <row r="23666" spans="43:43" x14ac:dyDescent="0.25">
      <c r="AQ23666" s="6"/>
    </row>
    <row r="23667" spans="43:43" x14ac:dyDescent="0.25">
      <c r="AQ23667" s="6"/>
    </row>
    <row r="23668" spans="43:43" x14ac:dyDescent="0.25">
      <c r="AQ23668" s="6"/>
    </row>
    <row r="23669" spans="43:43" x14ac:dyDescent="0.25">
      <c r="AQ23669" s="6"/>
    </row>
    <row r="23670" spans="43:43" x14ac:dyDescent="0.25">
      <c r="AQ23670" s="6"/>
    </row>
    <row r="23671" spans="43:43" x14ac:dyDescent="0.25">
      <c r="AQ23671" s="6"/>
    </row>
    <row r="23672" spans="43:43" x14ac:dyDescent="0.25">
      <c r="AQ23672" s="6"/>
    </row>
    <row r="23673" spans="43:43" x14ac:dyDescent="0.25">
      <c r="AQ23673" s="6"/>
    </row>
    <row r="23674" spans="43:43" x14ac:dyDescent="0.25">
      <c r="AQ23674" s="6"/>
    </row>
    <row r="23675" spans="43:43" x14ac:dyDescent="0.25">
      <c r="AQ23675" s="6"/>
    </row>
    <row r="23676" spans="43:43" x14ac:dyDescent="0.25">
      <c r="AQ23676" s="6"/>
    </row>
    <row r="23677" spans="43:43" x14ac:dyDescent="0.25">
      <c r="AQ23677" s="6"/>
    </row>
    <row r="23678" spans="43:43" x14ac:dyDescent="0.25">
      <c r="AQ23678" s="6"/>
    </row>
    <row r="23679" spans="43:43" x14ac:dyDescent="0.25">
      <c r="AQ23679" s="6"/>
    </row>
    <row r="23680" spans="43:43" x14ac:dyDescent="0.25">
      <c r="AQ23680" s="6"/>
    </row>
    <row r="23681" spans="43:43" x14ac:dyDescent="0.25">
      <c r="AQ23681" s="6"/>
    </row>
    <row r="23682" spans="43:43" x14ac:dyDescent="0.25">
      <c r="AQ23682" s="6"/>
    </row>
    <row r="23683" spans="43:43" x14ac:dyDescent="0.25">
      <c r="AQ23683" s="6"/>
    </row>
    <row r="23684" spans="43:43" x14ac:dyDescent="0.25">
      <c r="AQ23684" s="6"/>
    </row>
    <row r="23685" spans="43:43" x14ac:dyDescent="0.25">
      <c r="AQ23685" s="6"/>
    </row>
    <row r="23686" spans="43:43" x14ac:dyDescent="0.25">
      <c r="AQ23686" s="6"/>
    </row>
    <row r="23687" spans="43:43" x14ac:dyDescent="0.25">
      <c r="AQ23687" s="6"/>
    </row>
    <row r="23688" spans="43:43" x14ac:dyDescent="0.25">
      <c r="AQ23688" s="6"/>
    </row>
    <row r="23689" spans="43:43" x14ac:dyDescent="0.25">
      <c r="AQ23689" s="6"/>
    </row>
    <row r="23690" spans="43:43" x14ac:dyDescent="0.25">
      <c r="AQ23690" s="6"/>
    </row>
    <row r="23691" spans="43:43" x14ac:dyDescent="0.25">
      <c r="AQ23691" s="6"/>
    </row>
    <row r="23692" spans="43:43" x14ac:dyDescent="0.25">
      <c r="AQ23692" s="6"/>
    </row>
    <row r="23693" spans="43:43" x14ac:dyDescent="0.25">
      <c r="AQ23693" s="6"/>
    </row>
    <row r="23694" spans="43:43" x14ac:dyDescent="0.25">
      <c r="AQ23694" s="6"/>
    </row>
    <row r="23695" spans="43:43" x14ac:dyDescent="0.25">
      <c r="AQ23695" s="6"/>
    </row>
    <row r="23696" spans="43:43" x14ac:dyDescent="0.25">
      <c r="AQ23696" s="6"/>
    </row>
    <row r="23697" spans="43:43" x14ac:dyDescent="0.25">
      <c r="AQ23697" s="6"/>
    </row>
    <row r="23698" spans="43:43" x14ac:dyDescent="0.25">
      <c r="AQ23698" s="6"/>
    </row>
    <row r="23699" spans="43:43" x14ac:dyDescent="0.25">
      <c r="AQ23699" s="6"/>
    </row>
    <row r="23700" spans="43:43" x14ac:dyDescent="0.25">
      <c r="AQ23700" s="6"/>
    </row>
    <row r="23701" spans="43:43" x14ac:dyDescent="0.25">
      <c r="AQ23701" s="6"/>
    </row>
    <row r="23702" spans="43:43" x14ac:dyDescent="0.25">
      <c r="AQ23702" s="6"/>
    </row>
    <row r="23703" spans="43:43" x14ac:dyDescent="0.25">
      <c r="AQ23703" s="6"/>
    </row>
    <row r="23704" spans="43:43" x14ac:dyDescent="0.25">
      <c r="AQ23704" s="6"/>
    </row>
    <row r="23705" spans="43:43" x14ac:dyDescent="0.25">
      <c r="AQ23705" s="6"/>
    </row>
    <row r="23706" spans="43:43" x14ac:dyDescent="0.25">
      <c r="AQ23706" s="6"/>
    </row>
    <row r="23707" spans="43:43" x14ac:dyDescent="0.25">
      <c r="AQ23707" s="6"/>
    </row>
    <row r="23708" spans="43:43" x14ac:dyDescent="0.25">
      <c r="AQ23708" s="6"/>
    </row>
    <row r="23709" spans="43:43" x14ac:dyDescent="0.25">
      <c r="AQ23709" s="6"/>
    </row>
    <row r="23710" spans="43:43" x14ac:dyDescent="0.25">
      <c r="AQ23710" s="6"/>
    </row>
    <row r="23711" spans="43:43" x14ac:dyDescent="0.25">
      <c r="AQ23711" s="6"/>
    </row>
    <row r="23712" spans="43:43" x14ac:dyDescent="0.25">
      <c r="AQ23712" s="6"/>
    </row>
    <row r="23713" spans="43:43" x14ac:dyDescent="0.25">
      <c r="AQ23713" s="6"/>
    </row>
    <row r="23714" spans="43:43" x14ac:dyDescent="0.25">
      <c r="AQ23714" s="6"/>
    </row>
    <row r="23715" spans="43:43" x14ac:dyDescent="0.25">
      <c r="AQ23715" s="6"/>
    </row>
    <row r="23716" spans="43:43" x14ac:dyDescent="0.25">
      <c r="AQ23716" s="6"/>
    </row>
    <row r="23717" spans="43:43" x14ac:dyDescent="0.25">
      <c r="AQ23717" s="6"/>
    </row>
    <row r="23718" spans="43:43" x14ac:dyDescent="0.25">
      <c r="AQ23718" s="6"/>
    </row>
    <row r="23719" spans="43:43" x14ac:dyDescent="0.25">
      <c r="AQ23719" s="6"/>
    </row>
    <row r="23720" spans="43:43" x14ac:dyDescent="0.25">
      <c r="AQ23720" s="6"/>
    </row>
    <row r="23721" spans="43:43" x14ac:dyDescent="0.25">
      <c r="AQ23721" s="6"/>
    </row>
    <row r="23722" spans="43:43" x14ac:dyDescent="0.25">
      <c r="AQ23722" s="6"/>
    </row>
    <row r="23723" spans="43:43" x14ac:dyDescent="0.25">
      <c r="AQ23723" s="6"/>
    </row>
    <row r="23724" spans="43:43" x14ac:dyDescent="0.25">
      <c r="AQ23724" s="6"/>
    </row>
    <row r="23725" spans="43:43" x14ac:dyDescent="0.25">
      <c r="AQ23725" s="6"/>
    </row>
    <row r="23726" spans="43:43" x14ac:dyDescent="0.25">
      <c r="AQ23726" s="6"/>
    </row>
    <row r="23727" spans="43:43" x14ac:dyDescent="0.25">
      <c r="AQ23727" s="6"/>
    </row>
    <row r="23728" spans="43:43" x14ac:dyDescent="0.25">
      <c r="AQ23728" s="6"/>
    </row>
    <row r="23729" spans="43:43" x14ac:dyDescent="0.25">
      <c r="AQ23729" s="6"/>
    </row>
    <row r="23730" spans="43:43" x14ac:dyDescent="0.25">
      <c r="AQ23730" s="6"/>
    </row>
    <row r="23731" spans="43:43" x14ac:dyDescent="0.25">
      <c r="AQ23731" s="6"/>
    </row>
    <row r="23732" spans="43:43" x14ac:dyDescent="0.25">
      <c r="AQ23732" s="6"/>
    </row>
    <row r="23733" spans="43:43" x14ac:dyDescent="0.25">
      <c r="AQ23733" s="6"/>
    </row>
    <row r="23734" spans="43:43" x14ac:dyDescent="0.25">
      <c r="AQ23734" s="6"/>
    </row>
    <row r="23735" spans="43:43" x14ac:dyDescent="0.25">
      <c r="AQ23735" s="6"/>
    </row>
    <row r="23736" spans="43:43" x14ac:dyDescent="0.25">
      <c r="AQ23736" s="6"/>
    </row>
    <row r="23737" spans="43:43" x14ac:dyDescent="0.25">
      <c r="AQ23737" s="6"/>
    </row>
    <row r="23738" spans="43:43" x14ac:dyDescent="0.25">
      <c r="AQ23738" s="6"/>
    </row>
    <row r="23739" spans="43:43" x14ac:dyDescent="0.25">
      <c r="AQ23739" s="6"/>
    </row>
    <row r="23740" spans="43:43" x14ac:dyDescent="0.25">
      <c r="AQ23740" s="6"/>
    </row>
    <row r="23741" spans="43:43" x14ac:dyDescent="0.25">
      <c r="AQ23741" s="6"/>
    </row>
    <row r="23742" spans="43:43" x14ac:dyDescent="0.25">
      <c r="AQ23742" s="6"/>
    </row>
    <row r="23743" spans="43:43" x14ac:dyDescent="0.25">
      <c r="AQ23743" s="6"/>
    </row>
    <row r="23744" spans="43:43" x14ac:dyDescent="0.25">
      <c r="AQ23744" s="6"/>
    </row>
    <row r="23745" spans="43:43" x14ac:dyDescent="0.25">
      <c r="AQ23745" s="6"/>
    </row>
    <row r="23746" spans="43:43" x14ac:dyDescent="0.25">
      <c r="AQ23746" s="6"/>
    </row>
    <row r="23747" spans="43:43" x14ac:dyDescent="0.25">
      <c r="AQ23747" s="6"/>
    </row>
    <row r="23748" spans="43:43" x14ac:dyDescent="0.25">
      <c r="AQ23748" s="6"/>
    </row>
    <row r="23749" spans="43:43" x14ac:dyDescent="0.25">
      <c r="AQ23749" s="6"/>
    </row>
    <row r="23750" spans="43:43" x14ac:dyDescent="0.25">
      <c r="AQ23750" s="6"/>
    </row>
    <row r="23751" spans="43:43" x14ac:dyDescent="0.25">
      <c r="AQ23751" s="6"/>
    </row>
    <row r="23752" spans="43:43" x14ac:dyDescent="0.25">
      <c r="AQ23752" s="6"/>
    </row>
    <row r="23753" spans="43:43" x14ac:dyDescent="0.25">
      <c r="AQ23753" s="6"/>
    </row>
    <row r="23754" spans="43:43" x14ac:dyDescent="0.25">
      <c r="AQ23754" s="6"/>
    </row>
    <row r="23755" spans="43:43" x14ac:dyDescent="0.25">
      <c r="AQ23755" s="6"/>
    </row>
    <row r="23756" spans="43:43" x14ac:dyDescent="0.25">
      <c r="AQ23756" s="6"/>
    </row>
    <row r="23757" spans="43:43" x14ac:dyDescent="0.25">
      <c r="AQ23757" s="6"/>
    </row>
    <row r="23758" spans="43:43" x14ac:dyDescent="0.25">
      <c r="AQ23758" s="6"/>
    </row>
    <row r="23759" spans="43:43" x14ac:dyDescent="0.25">
      <c r="AQ23759" s="6"/>
    </row>
    <row r="23760" spans="43:43" x14ac:dyDescent="0.25">
      <c r="AQ23760" s="6"/>
    </row>
    <row r="23761" spans="43:43" x14ac:dyDescent="0.25">
      <c r="AQ23761" s="6"/>
    </row>
    <row r="23762" spans="43:43" x14ac:dyDescent="0.25">
      <c r="AQ23762" s="6"/>
    </row>
    <row r="23763" spans="43:43" x14ac:dyDescent="0.25">
      <c r="AQ23763" s="6"/>
    </row>
    <row r="23764" spans="43:43" x14ac:dyDescent="0.25">
      <c r="AQ23764" s="6"/>
    </row>
    <row r="23765" spans="43:43" x14ac:dyDescent="0.25">
      <c r="AQ23765" s="6"/>
    </row>
    <row r="23766" spans="43:43" x14ac:dyDescent="0.25">
      <c r="AQ23766" s="6"/>
    </row>
    <row r="23767" spans="43:43" x14ac:dyDescent="0.25">
      <c r="AQ23767" s="6"/>
    </row>
    <row r="23768" spans="43:43" x14ac:dyDescent="0.25">
      <c r="AQ23768" s="6"/>
    </row>
    <row r="23769" spans="43:43" x14ac:dyDescent="0.25">
      <c r="AQ23769" s="6"/>
    </row>
    <row r="23770" spans="43:43" x14ac:dyDescent="0.25">
      <c r="AQ23770" s="6"/>
    </row>
    <row r="23771" spans="43:43" x14ac:dyDescent="0.25">
      <c r="AQ23771" s="6"/>
    </row>
    <row r="23772" spans="43:43" x14ac:dyDescent="0.25">
      <c r="AQ23772" s="6"/>
    </row>
    <row r="23773" spans="43:43" x14ac:dyDescent="0.25">
      <c r="AQ23773" s="6"/>
    </row>
    <row r="23774" spans="43:43" x14ac:dyDescent="0.25">
      <c r="AQ23774" s="6"/>
    </row>
    <row r="23775" spans="43:43" x14ac:dyDescent="0.25">
      <c r="AQ23775" s="6"/>
    </row>
    <row r="23776" spans="43:43" x14ac:dyDescent="0.25">
      <c r="AQ23776" s="6"/>
    </row>
    <row r="23777" spans="43:43" x14ac:dyDescent="0.25">
      <c r="AQ23777" s="6"/>
    </row>
    <row r="23778" spans="43:43" x14ac:dyDescent="0.25">
      <c r="AQ23778" s="6"/>
    </row>
    <row r="23779" spans="43:43" x14ac:dyDescent="0.25">
      <c r="AQ23779" s="6"/>
    </row>
    <row r="23780" spans="43:43" x14ac:dyDescent="0.25">
      <c r="AQ23780" s="6"/>
    </row>
    <row r="23781" spans="43:43" x14ac:dyDescent="0.25">
      <c r="AQ23781" s="6"/>
    </row>
    <row r="23782" spans="43:43" x14ac:dyDescent="0.25">
      <c r="AQ23782" s="6"/>
    </row>
    <row r="23783" spans="43:43" x14ac:dyDescent="0.25">
      <c r="AQ23783" s="6"/>
    </row>
    <row r="23784" spans="43:43" x14ac:dyDescent="0.25">
      <c r="AQ23784" s="6"/>
    </row>
    <row r="23785" spans="43:43" x14ac:dyDescent="0.25">
      <c r="AQ23785" s="6"/>
    </row>
    <row r="23786" spans="43:43" x14ac:dyDescent="0.25">
      <c r="AQ23786" s="6"/>
    </row>
    <row r="23787" spans="43:43" x14ac:dyDescent="0.25">
      <c r="AQ23787" s="6"/>
    </row>
    <row r="23788" spans="43:43" x14ac:dyDescent="0.25">
      <c r="AQ23788" s="6"/>
    </row>
    <row r="23789" spans="43:43" x14ac:dyDescent="0.25">
      <c r="AQ23789" s="6"/>
    </row>
    <row r="23790" spans="43:43" x14ac:dyDescent="0.25">
      <c r="AQ23790" s="6"/>
    </row>
    <row r="23791" spans="43:43" x14ac:dyDescent="0.25">
      <c r="AQ23791" s="6"/>
    </row>
    <row r="23792" spans="43:43" x14ac:dyDescent="0.25">
      <c r="AQ23792" s="6"/>
    </row>
    <row r="23793" spans="43:43" x14ac:dyDescent="0.25">
      <c r="AQ23793" s="6"/>
    </row>
    <row r="23794" spans="43:43" x14ac:dyDescent="0.25">
      <c r="AQ23794" s="6"/>
    </row>
    <row r="23795" spans="43:43" x14ac:dyDescent="0.25">
      <c r="AQ23795" s="6"/>
    </row>
    <row r="23796" spans="43:43" x14ac:dyDescent="0.25">
      <c r="AQ23796" s="6"/>
    </row>
    <row r="23797" spans="43:43" x14ac:dyDescent="0.25">
      <c r="AQ23797" s="6"/>
    </row>
    <row r="23798" spans="43:43" x14ac:dyDescent="0.25">
      <c r="AQ23798" s="6"/>
    </row>
    <row r="23799" spans="43:43" x14ac:dyDescent="0.25">
      <c r="AQ23799" s="6"/>
    </row>
    <row r="23800" spans="43:43" x14ac:dyDescent="0.25">
      <c r="AQ23800" s="6"/>
    </row>
    <row r="23801" spans="43:43" x14ac:dyDescent="0.25">
      <c r="AQ23801" s="6"/>
    </row>
    <row r="23802" spans="43:43" x14ac:dyDescent="0.25">
      <c r="AQ23802" s="6"/>
    </row>
    <row r="23803" spans="43:43" x14ac:dyDescent="0.25">
      <c r="AQ23803" s="6"/>
    </row>
    <row r="23804" spans="43:43" x14ac:dyDescent="0.25">
      <c r="AQ23804" s="6"/>
    </row>
    <row r="23805" spans="43:43" x14ac:dyDescent="0.25">
      <c r="AQ23805" s="6"/>
    </row>
    <row r="23806" spans="43:43" x14ac:dyDescent="0.25">
      <c r="AQ23806" s="6"/>
    </row>
    <row r="23807" spans="43:43" x14ac:dyDescent="0.25">
      <c r="AQ23807" s="6"/>
    </row>
    <row r="23808" spans="43:43" x14ac:dyDescent="0.25">
      <c r="AQ23808" s="6"/>
    </row>
    <row r="23809" spans="43:43" x14ac:dyDescent="0.25">
      <c r="AQ23809" s="6"/>
    </row>
    <row r="23810" spans="43:43" x14ac:dyDescent="0.25">
      <c r="AQ23810" s="6"/>
    </row>
    <row r="23811" spans="43:43" x14ac:dyDescent="0.25">
      <c r="AQ23811" s="6"/>
    </row>
    <row r="23812" spans="43:43" x14ac:dyDescent="0.25">
      <c r="AQ23812" s="6"/>
    </row>
    <row r="23813" spans="43:43" x14ac:dyDescent="0.25">
      <c r="AQ23813" s="6"/>
    </row>
    <row r="23814" spans="43:43" x14ac:dyDescent="0.25">
      <c r="AQ23814" s="6"/>
    </row>
    <row r="23815" spans="43:43" x14ac:dyDescent="0.25">
      <c r="AQ23815" s="6"/>
    </row>
    <row r="23816" spans="43:43" x14ac:dyDescent="0.25">
      <c r="AQ23816" s="6"/>
    </row>
    <row r="23817" spans="43:43" x14ac:dyDescent="0.25">
      <c r="AQ23817" s="6"/>
    </row>
    <row r="23818" spans="43:43" x14ac:dyDescent="0.25">
      <c r="AQ23818" s="6"/>
    </row>
    <row r="23819" spans="43:43" x14ac:dyDescent="0.25">
      <c r="AQ23819" s="6"/>
    </row>
    <row r="23820" spans="43:43" x14ac:dyDescent="0.25">
      <c r="AQ23820" s="6"/>
    </row>
    <row r="23821" spans="43:43" x14ac:dyDescent="0.25">
      <c r="AQ23821" s="6"/>
    </row>
    <row r="23822" spans="43:43" x14ac:dyDescent="0.25">
      <c r="AQ23822" s="6"/>
    </row>
    <row r="23823" spans="43:43" x14ac:dyDescent="0.25">
      <c r="AQ23823" s="6"/>
    </row>
    <row r="23824" spans="43:43" x14ac:dyDescent="0.25">
      <c r="AQ23824" s="6"/>
    </row>
    <row r="23825" spans="43:43" x14ac:dyDescent="0.25">
      <c r="AQ23825" s="6"/>
    </row>
    <row r="23826" spans="43:43" x14ac:dyDescent="0.25">
      <c r="AQ23826" s="6"/>
    </row>
    <row r="23827" spans="43:43" x14ac:dyDescent="0.25">
      <c r="AQ23827" s="6"/>
    </row>
    <row r="23828" spans="43:43" x14ac:dyDescent="0.25">
      <c r="AQ23828" s="6"/>
    </row>
    <row r="23829" spans="43:43" x14ac:dyDescent="0.25">
      <c r="AQ23829" s="6"/>
    </row>
    <row r="23830" spans="43:43" x14ac:dyDescent="0.25">
      <c r="AQ23830" s="6"/>
    </row>
    <row r="23831" spans="43:43" x14ac:dyDescent="0.25">
      <c r="AQ23831" s="6"/>
    </row>
    <row r="23832" spans="43:43" x14ac:dyDescent="0.25">
      <c r="AQ23832" s="6"/>
    </row>
    <row r="23833" spans="43:43" x14ac:dyDescent="0.25">
      <c r="AQ23833" s="6"/>
    </row>
    <row r="23834" spans="43:43" x14ac:dyDescent="0.25">
      <c r="AQ23834" s="6"/>
    </row>
    <row r="23835" spans="43:43" x14ac:dyDescent="0.25">
      <c r="AQ23835" s="6"/>
    </row>
    <row r="23836" spans="43:43" x14ac:dyDescent="0.25">
      <c r="AQ23836" s="6"/>
    </row>
    <row r="23837" spans="43:43" x14ac:dyDescent="0.25">
      <c r="AQ23837" s="6"/>
    </row>
    <row r="23838" spans="43:43" x14ac:dyDescent="0.25">
      <c r="AQ23838" s="6"/>
    </row>
    <row r="23839" spans="43:43" x14ac:dyDescent="0.25">
      <c r="AQ23839" s="6"/>
    </row>
    <row r="23840" spans="43:43" x14ac:dyDescent="0.25">
      <c r="AQ23840" s="6"/>
    </row>
    <row r="23841" spans="43:43" x14ac:dyDescent="0.25">
      <c r="AQ23841" s="6"/>
    </row>
    <row r="23842" spans="43:43" x14ac:dyDescent="0.25">
      <c r="AQ23842" s="6"/>
    </row>
    <row r="23843" spans="43:43" x14ac:dyDescent="0.25">
      <c r="AQ23843" s="6"/>
    </row>
    <row r="23844" spans="43:43" x14ac:dyDescent="0.25">
      <c r="AQ23844" s="6"/>
    </row>
    <row r="23845" spans="43:43" x14ac:dyDescent="0.25">
      <c r="AQ23845" s="6"/>
    </row>
    <row r="23846" spans="43:43" x14ac:dyDescent="0.25">
      <c r="AQ23846" s="6"/>
    </row>
    <row r="23847" spans="43:43" x14ac:dyDescent="0.25">
      <c r="AQ23847" s="6"/>
    </row>
    <row r="23848" spans="43:43" x14ac:dyDescent="0.25">
      <c r="AQ23848" s="6"/>
    </row>
    <row r="23849" spans="43:43" x14ac:dyDescent="0.25">
      <c r="AQ23849" s="6"/>
    </row>
    <row r="23850" spans="43:43" x14ac:dyDescent="0.25">
      <c r="AQ23850" s="6"/>
    </row>
    <row r="23851" spans="43:43" x14ac:dyDescent="0.25">
      <c r="AQ23851" s="6"/>
    </row>
    <row r="23852" spans="43:43" x14ac:dyDescent="0.25">
      <c r="AQ23852" s="6"/>
    </row>
    <row r="23853" spans="43:43" x14ac:dyDescent="0.25">
      <c r="AQ23853" s="6"/>
    </row>
    <row r="23854" spans="43:43" x14ac:dyDescent="0.25">
      <c r="AQ23854" s="6"/>
    </row>
    <row r="23855" spans="43:43" x14ac:dyDescent="0.25">
      <c r="AQ23855" s="6"/>
    </row>
    <row r="23856" spans="43:43" x14ac:dyDescent="0.25">
      <c r="AQ23856" s="6"/>
    </row>
    <row r="23857" spans="43:43" x14ac:dyDescent="0.25">
      <c r="AQ23857" s="6"/>
    </row>
    <row r="23858" spans="43:43" x14ac:dyDescent="0.25">
      <c r="AQ23858" s="6"/>
    </row>
    <row r="23859" spans="43:43" x14ac:dyDescent="0.25">
      <c r="AQ23859" s="6"/>
    </row>
    <row r="23860" spans="43:43" x14ac:dyDescent="0.25">
      <c r="AQ23860" s="6"/>
    </row>
    <row r="23861" spans="43:43" x14ac:dyDescent="0.25">
      <c r="AQ23861" s="6"/>
    </row>
    <row r="23862" spans="43:43" x14ac:dyDescent="0.25">
      <c r="AQ23862" s="6"/>
    </row>
    <row r="23863" spans="43:43" x14ac:dyDescent="0.25">
      <c r="AQ23863" s="6"/>
    </row>
    <row r="23864" spans="43:43" x14ac:dyDescent="0.25">
      <c r="AQ23864" s="6"/>
    </row>
    <row r="23865" spans="43:43" x14ac:dyDescent="0.25">
      <c r="AQ23865" s="6"/>
    </row>
    <row r="23866" spans="43:43" x14ac:dyDescent="0.25">
      <c r="AQ23866" s="6"/>
    </row>
    <row r="23867" spans="43:43" x14ac:dyDescent="0.25">
      <c r="AQ23867" s="6"/>
    </row>
    <row r="23868" spans="43:43" x14ac:dyDescent="0.25">
      <c r="AQ23868" s="6"/>
    </row>
    <row r="23869" spans="43:43" x14ac:dyDescent="0.25">
      <c r="AQ23869" s="6"/>
    </row>
    <row r="23870" spans="43:43" x14ac:dyDescent="0.25">
      <c r="AQ23870" s="6"/>
    </row>
    <row r="23871" spans="43:43" x14ac:dyDescent="0.25">
      <c r="AQ23871" s="6"/>
    </row>
    <row r="23872" spans="43:43" x14ac:dyDescent="0.25">
      <c r="AQ23872" s="6"/>
    </row>
    <row r="23873" spans="43:43" x14ac:dyDescent="0.25">
      <c r="AQ23873" s="6"/>
    </row>
    <row r="23874" spans="43:43" x14ac:dyDescent="0.25">
      <c r="AQ23874" s="6"/>
    </row>
    <row r="23875" spans="43:43" x14ac:dyDescent="0.25">
      <c r="AQ23875" s="6"/>
    </row>
    <row r="23876" spans="43:43" x14ac:dyDescent="0.25">
      <c r="AQ23876" s="6"/>
    </row>
    <row r="23877" spans="43:43" x14ac:dyDescent="0.25">
      <c r="AQ23877" s="6"/>
    </row>
    <row r="23878" spans="43:43" x14ac:dyDescent="0.25">
      <c r="AQ23878" s="6"/>
    </row>
    <row r="23879" spans="43:43" x14ac:dyDescent="0.25">
      <c r="AQ23879" s="6"/>
    </row>
    <row r="23880" spans="43:43" x14ac:dyDescent="0.25">
      <c r="AQ23880" s="6"/>
    </row>
    <row r="23881" spans="43:43" x14ac:dyDescent="0.25">
      <c r="AQ23881" s="6"/>
    </row>
    <row r="23882" spans="43:43" x14ac:dyDescent="0.25">
      <c r="AQ23882" s="6"/>
    </row>
    <row r="23883" spans="43:43" x14ac:dyDescent="0.25">
      <c r="AQ23883" s="6"/>
    </row>
    <row r="23884" spans="43:43" x14ac:dyDescent="0.25">
      <c r="AQ23884" s="6"/>
    </row>
    <row r="23885" spans="43:43" x14ac:dyDescent="0.25">
      <c r="AQ23885" s="6"/>
    </row>
    <row r="23886" spans="43:43" x14ac:dyDescent="0.25">
      <c r="AQ23886" s="6"/>
    </row>
    <row r="23887" spans="43:43" x14ac:dyDescent="0.25">
      <c r="AQ23887" s="6"/>
    </row>
    <row r="23888" spans="43:43" x14ac:dyDescent="0.25">
      <c r="AQ23888" s="6"/>
    </row>
    <row r="23889" spans="43:43" x14ac:dyDescent="0.25">
      <c r="AQ23889" s="6"/>
    </row>
    <row r="23890" spans="43:43" x14ac:dyDescent="0.25">
      <c r="AQ23890" s="6"/>
    </row>
    <row r="23891" spans="43:43" x14ac:dyDescent="0.25">
      <c r="AQ23891" s="6"/>
    </row>
    <row r="23892" spans="43:43" x14ac:dyDescent="0.25">
      <c r="AQ23892" s="6"/>
    </row>
    <row r="23893" spans="43:43" x14ac:dyDescent="0.25">
      <c r="AQ23893" s="6"/>
    </row>
    <row r="23894" spans="43:43" x14ac:dyDescent="0.25">
      <c r="AQ23894" s="6"/>
    </row>
    <row r="23895" spans="43:43" x14ac:dyDescent="0.25">
      <c r="AQ23895" s="6"/>
    </row>
    <row r="23896" spans="43:43" x14ac:dyDescent="0.25">
      <c r="AQ23896" s="6"/>
    </row>
    <row r="23897" spans="43:43" x14ac:dyDescent="0.25">
      <c r="AQ23897" s="6"/>
    </row>
    <row r="23898" spans="43:43" x14ac:dyDescent="0.25">
      <c r="AQ23898" s="6"/>
    </row>
    <row r="23899" spans="43:43" x14ac:dyDescent="0.25">
      <c r="AQ23899" s="6"/>
    </row>
    <row r="23900" spans="43:43" x14ac:dyDescent="0.25">
      <c r="AQ23900" s="6"/>
    </row>
    <row r="23901" spans="43:43" x14ac:dyDescent="0.25">
      <c r="AQ23901" s="6"/>
    </row>
    <row r="23902" spans="43:43" x14ac:dyDescent="0.25">
      <c r="AQ23902" s="6"/>
    </row>
    <row r="23903" spans="43:43" x14ac:dyDescent="0.25">
      <c r="AQ23903" s="6"/>
    </row>
    <row r="23904" spans="43:43" x14ac:dyDescent="0.25">
      <c r="AQ23904" s="6"/>
    </row>
    <row r="23905" spans="43:43" x14ac:dyDescent="0.25">
      <c r="AQ23905" s="6"/>
    </row>
    <row r="23906" spans="43:43" x14ac:dyDescent="0.25">
      <c r="AQ23906" s="6"/>
    </row>
    <row r="23907" spans="43:43" x14ac:dyDescent="0.25">
      <c r="AQ23907" s="6"/>
    </row>
    <row r="23908" spans="43:43" x14ac:dyDescent="0.25">
      <c r="AQ23908" s="6"/>
    </row>
    <row r="23909" spans="43:43" x14ac:dyDescent="0.25">
      <c r="AQ23909" s="6"/>
    </row>
    <row r="23910" spans="43:43" x14ac:dyDescent="0.25">
      <c r="AQ23910" s="6"/>
    </row>
    <row r="23911" spans="43:43" x14ac:dyDescent="0.25">
      <c r="AQ23911" s="6"/>
    </row>
    <row r="23912" spans="43:43" x14ac:dyDescent="0.25">
      <c r="AQ23912" s="6"/>
    </row>
    <row r="23913" spans="43:43" x14ac:dyDescent="0.25">
      <c r="AQ23913" s="6"/>
    </row>
    <row r="23914" spans="43:43" x14ac:dyDescent="0.25">
      <c r="AQ23914" s="6"/>
    </row>
    <row r="23915" spans="43:43" x14ac:dyDescent="0.25">
      <c r="AQ23915" s="6"/>
    </row>
    <row r="23916" spans="43:43" x14ac:dyDescent="0.25">
      <c r="AQ23916" s="6"/>
    </row>
    <row r="23917" spans="43:43" x14ac:dyDescent="0.25">
      <c r="AQ23917" s="6"/>
    </row>
    <row r="23918" spans="43:43" x14ac:dyDescent="0.25">
      <c r="AQ23918" s="6"/>
    </row>
    <row r="23919" spans="43:43" x14ac:dyDescent="0.25">
      <c r="AQ23919" s="6"/>
    </row>
    <row r="23920" spans="43:43" x14ac:dyDescent="0.25">
      <c r="AQ23920" s="6"/>
    </row>
    <row r="23921" spans="43:43" x14ac:dyDescent="0.25">
      <c r="AQ23921" s="6"/>
    </row>
    <row r="23922" spans="43:43" x14ac:dyDescent="0.25">
      <c r="AQ23922" s="6"/>
    </row>
    <row r="23923" spans="43:43" x14ac:dyDescent="0.25">
      <c r="AQ23923" s="6"/>
    </row>
    <row r="23924" spans="43:43" x14ac:dyDescent="0.25">
      <c r="AQ23924" s="6"/>
    </row>
    <row r="23925" spans="43:43" x14ac:dyDescent="0.25">
      <c r="AQ23925" s="6"/>
    </row>
    <row r="23926" spans="43:43" x14ac:dyDescent="0.25">
      <c r="AQ23926" s="6"/>
    </row>
    <row r="23927" spans="43:43" x14ac:dyDescent="0.25">
      <c r="AQ23927" s="6"/>
    </row>
    <row r="23928" spans="43:43" x14ac:dyDescent="0.25">
      <c r="AQ23928" s="6"/>
    </row>
    <row r="23929" spans="43:43" x14ac:dyDescent="0.25">
      <c r="AQ23929" s="6"/>
    </row>
    <row r="23930" spans="43:43" x14ac:dyDescent="0.25">
      <c r="AQ23930" s="6"/>
    </row>
    <row r="23931" spans="43:43" x14ac:dyDescent="0.25">
      <c r="AQ23931" s="6"/>
    </row>
    <row r="23932" spans="43:43" x14ac:dyDescent="0.25">
      <c r="AQ23932" s="6"/>
    </row>
    <row r="23933" spans="43:43" x14ac:dyDescent="0.25">
      <c r="AQ23933" s="6"/>
    </row>
    <row r="23934" spans="43:43" x14ac:dyDescent="0.25">
      <c r="AQ23934" s="6"/>
    </row>
    <row r="23935" spans="43:43" x14ac:dyDescent="0.25">
      <c r="AQ23935" s="6"/>
    </row>
    <row r="23936" spans="43:43" x14ac:dyDescent="0.25">
      <c r="AQ23936" s="6"/>
    </row>
    <row r="23937" spans="43:43" x14ac:dyDescent="0.25">
      <c r="AQ23937" s="6"/>
    </row>
    <row r="23938" spans="43:43" x14ac:dyDescent="0.25">
      <c r="AQ23938" s="6"/>
    </row>
    <row r="23939" spans="43:43" x14ac:dyDescent="0.25">
      <c r="AQ23939" s="6"/>
    </row>
    <row r="23940" spans="43:43" x14ac:dyDescent="0.25">
      <c r="AQ23940" s="6"/>
    </row>
    <row r="23941" spans="43:43" x14ac:dyDescent="0.25">
      <c r="AQ23941" s="6"/>
    </row>
    <row r="23942" spans="43:43" x14ac:dyDescent="0.25">
      <c r="AQ23942" s="6"/>
    </row>
    <row r="23943" spans="43:43" x14ac:dyDescent="0.25">
      <c r="AQ23943" s="6"/>
    </row>
    <row r="23944" spans="43:43" x14ac:dyDescent="0.25">
      <c r="AQ23944" s="6"/>
    </row>
    <row r="23945" spans="43:43" x14ac:dyDescent="0.25">
      <c r="AQ23945" s="6"/>
    </row>
    <row r="23946" spans="43:43" x14ac:dyDescent="0.25">
      <c r="AQ23946" s="6"/>
    </row>
    <row r="23947" spans="43:43" x14ac:dyDescent="0.25">
      <c r="AQ23947" s="6"/>
    </row>
    <row r="23948" spans="43:43" x14ac:dyDescent="0.25">
      <c r="AQ23948" s="6"/>
    </row>
    <row r="23949" spans="43:43" x14ac:dyDescent="0.25">
      <c r="AQ23949" s="6"/>
    </row>
    <row r="23950" spans="43:43" x14ac:dyDescent="0.25">
      <c r="AQ23950" s="6"/>
    </row>
    <row r="23951" spans="43:43" x14ac:dyDescent="0.25">
      <c r="AQ23951" s="6"/>
    </row>
    <row r="23952" spans="43:43" x14ac:dyDescent="0.25">
      <c r="AQ23952" s="6"/>
    </row>
    <row r="23953" spans="43:43" x14ac:dyDescent="0.25">
      <c r="AQ23953" s="6"/>
    </row>
    <row r="23954" spans="43:43" x14ac:dyDescent="0.25">
      <c r="AQ23954" s="6"/>
    </row>
    <row r="23955" spans="43:43" x14ac:dyDescent="0.25">
      <c r="AQ23955" s="6"/>
    </row>
    <row r="23956" spans="43:43" x14ac:dyDescent="0.25">
      <c r="AQ23956" s="6"/>
    </row>
    <row r="23957" spans="43:43" x14ac:dyDescent="0.25">
      <c r="AQ23957" s="6"/>
    </row>
    <row r="23958" spans="43:43" x14ac:dyDescent="0.25">
      <c r="AQ23958" s="6"/>
    </row>
    <row r="23959" spans="43:43" x14ac:dyDescent="0.25">
      <c r="AQ23959" s="6"/>
    </row>
    <row r="23960" spans="43:43" x14ac:dyDescent="0.25">
      <c r="AQ23960" s="6"/>
    </row>
    <row r="23961" spans="43:43" x14ac:dyDescent="0.25">
      <c r="AQ23961" s="6"/>
    </row>
    <row r="23962" spans="43:43" x14ac:dyDescent="0.25">
      <c r="AQ23962" s="6"/>
    </row>
    <row r="23963" spans="43:43" x14ac:dyDescent="0.25">
      <c r="AQ23963" s="6"/>
    </row>
    <row r="23964" spans="43:43" x14ac:dyDescent="0.25">
      <c r="AQ23964" s="6"/>
    </row>
    <row r="23965" spans="43:43" x14ac:dyDescent="0.25">
      <c r="AQ23965" s="6"/>
    </row>
    <row r="23966" spans="43:43" x14ac:dyDescent="0.25">
      <c r="AQ23966" s="6"/>
    </row>
    <row r="23967" spans="43:43" x14ac:dyDescent="0.25">
      <c r="AQ23967" s="6"/>
    </row>
    <row r="23968" spans="43:43" x14ac:dyDescent="0.25">
      <c r="AQ23968" s="6"/>
    </row>
    <row r="23969" spans="43:43" x14ac:dyDescent="0.25">
      <c r="AQ23969" s="6"/>
    </row>
    <row r="23970" spans="43:43" x14ac:dyDescent="0.25">
      <c r="AQ23970" s="6"/>
    </row>
    <row r="23971" spans="43:43" x14ac:dyDescent="0.25">
      <c r="AQ23971" s="6"/>
    </row>
    <row r="23972" spans="43:43" x14ac:dyDescent="0.25">
      <c r="AQ23972" s="6"/>
    </row>
    <row r="23973" spans="43:43" x14ac:dyDescent="0.25">
      <c r="AQ23973" s="6"/>
    </row>
    <row r="23974" spans="43:43" x14ac:dyDescent="0.25">
      <c r="AQ23974" s="6"/>
    </row>
    <row r="23975" spans="43:43" x14ac:dyDescent="0.25">
      <c r="AQ23975" s="6"/>
    </row>
    <row r="23976" spans="43:43" x14ac:dyDescent="0.25">
      <c r="AQ23976" s="6"/>
    </row>
    <row r="23977" spans="43:43" x14ac:dyDescent="0.25">
      <c r="AQ23977" s="6"/>
    </row>
    <row r="23978" spans="43:43" x14ac:dyDescent="0.25">
      <c r="AQ23978" s="6"/>
    </row>
    <row r="23979" spans="43:43" x14ac:dyDescent="0.25">
      <c r="AQ23979" s="6"/>
    </row>
    <row r="23980" spans="43:43" x14ac:dyDescent="0.25">
      <c r="AQ23980" s="6"/>
    </row>
    <row r="23981" spans="43:43" x14ac:dyDescent="0.25">
      <c r="AQ23981" s="6"/>
    </row>
    <row r="23982" spans="43:43" x14ac:dyDescent="0.25">
      <c r="AQ23982" s="6"/>
    </row>
    <row r="23983" spans="43:43" x14ac:dyDescent="0.25">
      <c r="AQ23983" s="6"/>
    </row>
    <row r="23984" spans="43:43" x14ac:dyDescent="0.25">
      <c r="AQ23984" s="6"/>
    </row>
    <row r="23985" spans="43:43" x14ac:dyDescent="0.25">
      <c r="AQ23985" s="6"/>
    </row>
    <row r="23986" spans="43:43" x14ac:dyDescent="0.25">
      <c r="AQ23986" s="6"/>
    </row>
    <row r="23987" spans="43:43" x14ac:dyDescent="0.25">
      <c r="AQ23987" s="6"/>
    </row>
    <row r="23988" spans="43:43" x14ac:dyDescent="0.25">
      <c r="AQ23988" s="6"/>
    </row>
    <row r="23989" spans="43:43" x14ac:dyDescent="0.25">
      <c r="AQ23989" s="6"/>
    </row>
    <row r="23990" spans="43:43" x14ac:dyDescent="0.25">
      <c r="AQ23990" s="6"/>
    </row>
    <row r="23991" spans="43:43" x14ac:dyDescent="0.25">
      <c r="AQ23991" s="6"/>
    </row>
    <row r="23992" spans="43:43" x14ac:dyDescent="0.25">
      <c r="AQ23992" s="6"/>
    </row>
    <row r="23993" spans="43:43" x14ac:dyDescent="0.25">
      <c r="AQ23993" s="6"/>
    </row>
    <row r="23994" spans="43:43" x14ac:dyDescent="0.25">
      <c r="AQ23994" s="6"/>
    </row>
    <row r="23995" spans="43:43" x14ac:dyDescent="0.25">
      <c r="AQ23995" s="6"/>
    </row>
    <row r="23996" spans="43:43" x14ac:dyDescent="0.25">
      <c r="AQ23996" s="6"/>
    </row>
    <row r="23997" spans="43:43" x14ac:dyDescent="0.25">
      <c r="AQ23997" s="6"/>
    </row>
    <row r="23998" spans="43:43" x14ac:dyDescent="0.25">
      <c r="AQ23998" s="6"/>
    </row>
    <row r="23999" spans="43:43" x14ac:dyDescent="0.25">
      <c r="AQ23999" s="6"/>
    </row>
    <row r="24000" spans="43:43" x14ac:dyDescent="0.25">
      <c r="AQ24000" s="6"/>
    </row>
    <row r="24001" spans="43:43" x14ac:dyDescent="0.25">
      <c r="AQ24001" s="6"/>
    </row>
    <row r="24002" spans="43:43" x14ac:dyDescent="0.25">
      <c r="AQ24002" s="6"/>
    </row>
    <row r="24003" spans="43:43" x14ac:dyDescent="0.25">
      <c r="AQ24003" s="6"/>
    </row>
    <row r="24004" spans="43:43" x14ac:dyDescent="0.25">
      <c r="AQ24004" s="6"/>
    </row>
    <row r="24005" spans="43:43" x14ac:dyDescent="0.25">
      <c r="AQ24005" s="6"/>
    </row>
    <row r="24006" spans="43:43" x14ac:dyDescent="0.25">
      <c r="AQ24006" s="6"/>
    </row>
    <row r="24007" spans="43:43" x14ac:dyDescent="0.25">
      <c r="AQ24007" s="6"/>
    </row>
    <row r="24008" spans="43:43" x14ac:dyDescent="0.25">
      <c r="AQ24008" s="6"/>
    </row>
    <row r="24009" spans="43:43" x14ac:dyDescent="0.25">
      <c r="AQ24009" s="6"/>
    </row>
    <row r="24010" spans="43:43" x14ac:dyDescent="0.25">
      <c r="AQ24010" s="6"/>
    </row>
    <row r="24011" spans="43:43" x14ac:dyDescent="0.25">
      <c r="AQ24011" s="6"/>
    </row>
    <row r="24012" spans="43:43" x14ac:dyDescent="0.25">
      <c r="AQ24012" s="6"/>
    </row>
    <row r="24013" spans="43:43" x14ac:dyDescent="0.25">
      <c r="AQ24013" s="6"/>
    </row>
    <row r="24014" spans="43:43" x14ac:dyDescent="0.25">
      <c r="AQ24014" s="6"/>
    </row>
    <row r="24015" spans="43:43" x14ac:dyDescent="0.25">
      <c r="AQ24015" s="6"/>
    </row>
    <row r="24016" spans="43:43" x14ac:dyDescent="0.25">
      <c r="AQ24016" s="6"/>
    </row>
    <row r="24017" spans="43:43" x14ac:dyDescent="0.25">
      <c r="AQ24017" s="6"/>
    </row>
    <row r="24018" spans="43:43" x14ac:dyDescent="0.25">
      <c r="AQ24018" s="6"/>
    </row>
    <row r="24019" spans="43:43" x14ac:dyDescent="0.25">
      <c r="AQ24019" s="6"/>
    </row>
    <row r="24020" spans="43:43" x14ac:dyDescent="0.25">
      <c r="AQ24020" s="6"/>
    </row>
    <row r="24021" spans="43:43" x14ac:dyDescent="0.25">
      <c r="AQ24021" s="6"/>
    </row>
    <row r="24022" spans="43:43" x14ac:dyDescent="0.25">
      <c r="AQ24022" s="6"/>
    </row>
    <row r="24023" spans="43:43" x14ac:dyDescent="0.25">
      <c r="AQ24023" s="6"/>
    </row>
    <row r="24024" spans="43:43" x14ac:dyDescent="0.25">
      <c r="AQ24024" s="6"/>
    </row>
    <row r="24025" spans="43:43" x14ac:dyDescent="0.25">
      <c r="AQ24025" s="6"/>
    </row>
    <row r="24026" spans="43:43" x14ac:dyDescent="0.25">
      <c r="AQ24026" s="6"/>
    </row>
    <row r="24027" spans="43:43" x14ac:dyDescent="0.25">
      <c r="AQ24027" s="6"/>
    </row>
    <row r="24028" spans="43:43" x14ac:dyDescent="0.25">
      <c r="AQ24028" s="6"/>
    </row>
    <row r="24029" spans="43:43" x14ac:dyDescent="0.25">
      <c r="AQ24029" s="6"/>
    </row>
    <row r="24030" spans="43:43" x14ac:dyDescent="0.25">
      <c r="AQ24030" s="6"/>
    </row>
    <row r="24031" spans="43:43" x14ac:dyDescent="0.25">
      <c r="AQ24031" s="6"/>
    </row>
    <row r="24032" spans="43:43" x14ac:dyDescent="0.25">
      <c r="AQ24032" s="6"/>
    </row>
    <row r="24033" spans="43:43" x14ac:dyDescent="0.25">
      <c r="AQ24033" s="6"/>
    </row>
    <row r="24034" spans="43:43" x14ac:dyDescent="0.25">
      <c r="AQ24034" s="6"/>
    </row>
    <row r="24035" spans="43:43" x14ac:dyDescent="0.25">
      <c r="AQ24035" s="6"/>
    </row>
    <row r="24036" spans="43:43" x14ac:dyDescent="0.25">
      <c r="AQ24036" s="6"/>
    </row>
    <row r="24037" spans="43:43" x14ac:dyDescent="0.25">
      <c r="AQ24037" s="6"/>
    </row>
    <row r="24038" spans="43:43" x14ac:dyDescent="0.25">
      <c r="AQ24038" s="6"/>
    </row>
    <row r="24039" spans="43:43" x14ac:dyDescent="0.25">
      <c r="AQ24039" s="6"/>
    </row>
    <row r="24040" spans="43:43" x14ac:dyDescent="0.25">
      <c r="AQ24040" s="6"/>
    </row>
    <row r="24041" spans="43:43" x14ac:dyDescent="0.25">
      <c r="AQ24041" s="6"/>
    </row>
    <row r="24042" spans="43:43" x14ac:dyDescent="0.25">
      <c r="AQ24042" s="6"/>
    </row>
    <row r="24043" spans="43:43" x14ac:dyDescent="0.25">
      <c r="AQ24043" s="6"/>
    </row>
    <row r="24044" spans="43:43" x14ac:dyDescent="0.25">
      <c r="AQ24044" s="6"/>
    </row>
    <row r="24045" spans="43:43" x14ac:dyDescent="0.25">
      <c r="AQ24045" s="6"/>
    </row>
    <row r="24046" spans="43:43" x14ac:dyDescent="0.25">
      <c r="AQ24046" s="6"/>
    </row>
    <row r="24047" spans="43:43" x14ac:dyDescent="0.25">
      <c r="AQ24047" s="6"/>
    </row>
    <row r="24048" spans="43:43" x14ac:dyDescent="0.25">
      <c r="AQ24048" s="6"/>
    </row>
    <row r="24049" spans="43:43" x14ac:dyDescent="0.25">
      <c r="AQ24049" s="6"/>
    </row>
    <row r="24050" spans="43:43" x14ac:dyDescent="0.25">
      <c r="AQ24050" s="6"/>
    </row>
    <row r="24051" spans="43:43" x14ac:dyDescent="0.25">
      <c r="AQ24051" s="6"/>
    </row>
    <row r="24052" spans="43:43" x14ac:dyDescent="0.25">
      <c r="AQ24052" s="6"/>
    </row>
    <row r="24053" spans="43:43" x14ac:dyDescent="0.25">
      <c r="AQ24053" s="6"/>
    </row>
    <row r="24054" spans="43:43" x14ac:dyDescent="0.25">
      <c r="AQ24054" s="6"/>
    </row>
    <row r="24055" spans="43:43" x14ac:dyDescent="0.25">
      <c r="AQ24055" s="6"/>
    </row>
    <row r="24056" spans="43:43" x14ac:dyDescent="0.25">
      <c r="AQ24056" s="6"/>
    </row>
    <row r="24057" spans="43:43" x14ac:dyDescent="0.25">
      <c r="AQ24057" s="6"/>
    </row>
    <row r="24058" spans="43:43" x14ac:dyDescent="0.25">
      <c r="AQ24058" s="6"/>
    </row>
    <row r="24059" spans="43:43" x14ac:dyDescent="0.25">
      <c r="AQ24059" s="6"/>
    </row>
    <row r="24060" spans="43:43" x14ac:dyDescent="0.25">
      <c r="AQ24060" s="6"/>
    </row>
    <row r="24061" spans="43:43" x14ac:dyDescent="0.25">
      <c r="AQ24061" s="6"/>
    </row>
    <row r="24062" spans="43:43" x14ac:dyDescent="0.25">
      <c r="AQ24062" s="6"/>
    </row>
    <row r="24063" spans="43:43" x14ac:dyDescent="0.25">
      <c r="AQ24063" s="6"/>
    </row>
    <row r="24064" spans="43:43" x14ac:dyDescent="0.25">
      <c r="AQ24064" s="6"/>
    </row>
    <row r="24065" spans="43:43" x14ac:dyDescent="0.25">
      <c r="AQ24065" s="6"/>
    </row>
    <row r="24066" spans="43:43" x14ac:dyDescent="0.25">
      <c r="AQ24066" s="6"/>
    </row>
    <row r="24067" spans="43:43" x14ac:dyDescent="0.25">
      <c r="AQ24067" s="6"/>
    </row>
    <row r="24068" spans="43:43" x14ac:dyDescent="0.25">
      <c r="AQ24068" s="6"/>
    </row>
    <row r="24069" spans="43:43" x14ac:dyDescent="0.25">
      <c r="AQ24069" s="6"/>
    </row>
    <row r="24070" spans="43:43" x14ac:dyDescent="0.25">
      <c r="AQ24070" s="6"/>
    </row>
    <row r="24071" spans="43:43" x14ac:dyDescent="0.25">
      <c r="AQ24071" s="6"/>
    </row>
    <row r="24072" spans="43:43" x14ac:dyDescent="0.25">
      <c r="AQ24072" s="6"/>
    </row>
    <row r="24073" spans="43:43" x14ac:dyDescent="0.25">
      <c r="AQ24073" s="6"/>
    </row>
    <row r="24074" spans="43:43" x14ac:dyDescent="0.25">
      <c r="AQ24074" s="6"/>
    </row>
    <row r="24075" spans="43:43" x14ac:dyDescent="0.25">
      <c r="AQ24075" s="6"/>
    </row>
    <row r="24076" spans="43:43" x14ac:dyDescent="0.25">
      <c r="AQ24076" s="6"/>
    </row>
    <row r="24077" spans="43:43" x14ac:dyDescent="0.25">
      <c r="AQ24077" s="6"/>
    </row>
    <row r="24078" spans="43:43" x14ac:dyDescent="0.25">
      <c r="AQ24078" s="6"/>
    </row>
    <row r="24079" spans="43:43" x14ac:dyDescent="0.25">
      <c r="AQ24079" s="6"/>
    </row>
    <row r="24080" spans="43:43" x14ac:dyDescent="0.25">
      <c r="AQ24080" s="6"/>
    </row>
    <row r="24081" spans="43:43" x14ac:dyDescent="0.25">
      <c r="AQ24081" s="6"/>
    </row>
    <row r="24082" spans="43:43" x14ac:dyDescent="0.25">
      <c r="AQ24082" s="6"/>
    </row>
    <row r="24083" spans="43:43" x14ac:dyDescent="0.25">
      <c r="AQ24083" s="6"/>
    </row>
    <row r="24084" spans="43:43" x14ac:dyDescent="0.25">
      <c r="AQ24084" s="6"/>
    </row>
    <row r="24085" spans="43:43" x14ac:dyDescent="0.25">
      <c r="AQ24085" s="6"/>
    </row>
    <row r="24086" spans="43:43" x14ac:dyDescent="0.25">
      <c r="AQ24086" s="6"/>
    </row>
    <row r="24087" spans="43:43" x14ac:dyDescent="0.25">
      <c r="AQ24087" s="6"/>
    </row>
    <row r="24088" spans="43:43" x14ac:dyDescent="0.25">
      <c r="AQ24088" s="6"/>
    </row>
    <row r="24089" spans="43:43" x14ac:dyDescent="0.25">
      <c r="AQ24089" s="6"/>
    </row>
    <row r="24090" spans="43:43" x14ac:dyDescent="0.25">
      <c r="AQ24090" s="6"/>
    </row>
    <row r="24091" spans="43:43" x14ac:dyDescent="0.25">
      <c r="AQ24091" s="6"/>
    </row>
    <row r="24092" spans="43:43" x14ac:dyDescent="0.25">
      <c r="AQ24092" s="6"/>
    </row>
    <row r="24093" spans="43:43" x14ac:dyDescent="0.25">
      <c r="AQ24093" s="6"/>
    </row>
    <row r="24094" spans="43:43" x14ac:dyDescent="0.25">
      <c r="AQ24094" s="6"/>
    </row>
    <row r="24095" spans="43:43" x14ac:dyDescent="0.25">
      <c r="AQ24095" s="6"/>
    </row>
    <row r="24096" spans="43:43" x14ac:dyDescent="0.25">
      <c r="AQ24096" s="6"/>
    </row>
    <row r="24097" spans="43:43" x14ac:dyDescent="0.25">
      <c r="AQ24097" s="6"/>
    </row>
    <row r="24098" spans="43:43" x14ac:dyDescent="0.25">
      <c r="AQ24098" s="6"/>
    </row>
    <row r="24099" spans="43:43" x14ac:dyDescent="0.25">
      <c r="AQ24099" s="6"/>
    </row>
    <row r="24100" spans="43:43" x14ac:dyDescent="0.25">
      <c r="AQ24100" s="6"/>
    </row>
    <row r="24101" spans="43:43" x14ac:dyDescent="0.25">
      <c r="AQ24101" s="6"/>
    </row>
    <row r="24102" spans="43:43" x14ac:dyDescent="0.25">
      <c r="AQ24102" s="6"/>
    </row>
    <row r="24103" spans="43:43" x14ac:dyDescent="0.25">
      <c r="AQ24103" s="6"/>
    </row>
    <row r="24104" spans="43:43" x14ac:dyDescent="0.25">
      <c r="AQ24104" s="6"/>
    </row>
    <row r="24105" spans="43:43" x14ac:dyDescent="0.25">
      <c r="AQ24105" s="6"/>
    </row>
    <row r="24106" spans="43:43" x14ac:dyDescent="0.25">
      <c r="AQ24106" s="6"/>
    </row>
    <row r="24107" spans="43:43" x14ac:dyDescent="0.25">
      <c r="AQ24107" s="6"/>
    </row>
    <row r="24108" spans="43:43" x14ac:dyDescent="0.25">
      <c r="AQ24108" s="6"/>
    </row>
    <row r="24109" spans="43:43" x14ac:dyDescent="0.25">
      <c r="AQ24109" s="6"/>
    </row>
    <row r="24110" spans="43:43" x14ac:dyDescent="0.25">
      <c r="AQ24110" s="6"/>
    </row>
    <row r="24111" spans="43:43" x14ac:dyDescent="0.25">
      <c r="AQ24111" s="6"/>
    </row>
    <row r="24112" spans="43:43" x14ac:dyDescent="0.25">
      <c r="AQ24112" s="6"/>
    </row>
    <row r="24113" spans="43:43" x14ac:dyDescent="0.25">
      <c r="AQ24113" s="6"/>
    </row>
    <row r="24114" spans="43:43" x14ac:dyDescent="0.25">
      <c r="AQ24114" s="6"/>
    </row>
    <row r="24115" spans="43:43" x14ac:dyDescent="0.25">
      <c r="AQ24115" s="6"/>
    </row>
    <row r="24116" spans="43:43" x14ac:dyDescent="0.25">
      <c r="AQ24116" s="6"/>
    </row>
    <row r="24117" spans="43:43" x14ac:dyDescent="0.25">
      <c r="AQ24117" s="6"/>
    </row>
    <row r="24118" spans="43:43" x14ac:dyDescent="0.25">
      <c r="AQ24118" s="6"/>
    </row>
    <row r="24119" spans="43:43" x14ac:dyDescent="0.25">
      <c r="AQ24119" s="6"/>
    </row>
    <row r="24120" spans="43:43" x14ac:dyDescent="0.25">
      <c r="AQ24120" s="6"/>
    </row>
    <row r="24121" spans="43:43" x14ac:dyDescent="0.25">
      <c r="AQ24121" s="6"/>
    </row>
    <row r="24122" spans="43:43" x14ac:dyDescent="0.25">
      <c r="AQ24122" s="6"/>
    </row>
    <row r="24123" spans="43:43" x14ac:dyDescent="0.25">
      <c r="AQ24123" s="6"/>
    </row>
    <row r="24124" spans="43:43" x14ac:dyDescent="0.25">
      <c r="AQ24124" s="6"/>
    </row>
    <row r="24125" spans="43:43" x14ac:dyDescent="0.25">
      <c r="AQ24125" s="6"/>
    </row>
    <row r="24126" spans="43:43" x14ac:dyDescent="0.25">
      <c r="AQ24126" s="6"/>
    </row>
    <row r="24127" spans="43:43" x14ac:dyDescent="0.25">
      <c r="AQ24127" s="6"/>
    </row>
    <row r="24128" spans="43:43" x14ac:dyDescent="0.25">
      <c r="AQ24128" s="6"/>
    </row>
    <row r="24129" spans="43:43" x14ac:dyDescent="0.25">
      <c r="AQ24129" s="6"/>
    </row>
    <row r="24130" spans="43:43" x14ac:dyDescent="0.25">
      <c r="AQ24130" s="6"/>
    </row>
    <row r="24131" spans="43:43" x14ac:dyDescent="0.25">
      <c r="AQ24131" s="6"/>
    </row>
    <row r="24132" spans="43:43" x14ac:dyDescent="0.25">
      <c r="AQ24132" s="6"/>
    </row>
    <row r="24133" spans="43:43" x14ac:dyDescent="0.25">
      <c r="AQ24133" s="6"/>
    </row>
    <row r="24134" spans="43:43" x14ac:dyDescent="0.25">
      <c r="AQ24134" s="6"/>
    </row>
    <row r="24135" spans="43:43" x14ac:dyDescent="0.25">
      <c r="AQ24135" s="6"/>
    </row>
    <row r="24136" spans="43:43" x14ac:dyDescent="0.25">
      <c r="AQ24136" s="6"/>
    </row>
    <row r="24137" spans="43:43" x14ac:dyDescent="0.25">
      <c r="AQ24137" s="6"/>
    </row>
    <row r="24138" spans="43:43" x14ac:dyDescent="0.25">
      <c r="AQ24138" s="6"/>
    </row>
    <row r="24139" spans="43:43" x14ac:dyDescent="0.25">
      <c r="AQ24139" s="6"/>
    </row>
    <row r="24140" spans="43:43" x14ac:dyDescent="0.25">
      <c r="AQ24140" s="6"/>
    </row>
    <row r="24141" spans="43:43" x14ac:dyDescent="0.25">
      <c r="AQ24141" s="6"/>
    </row>
    <row r="24142" spans="43:43" x14ac:dyDescent="0.25">
      <c r="AQ24142" s="6"/>
    </row>
    <row r="24143" spans="43:43" x14ac:dyDescent="0.25">
      <c r="AQ24143" s="6"/>
    </row>
    <row r="24144" spans="43:43" x14ac:dyDescent="0.25">
      <c r="AQ24144" s="6"/>
    </row>
    <row r="24145" spans="43:43" x14ac:dyDescent="0.25">
      <c r="AQ24145" s="6"/>
    </row>
    <row r="24146" spans="43:43" x14ac:dyDescent="0.25">
      <c r="AQ24146" s="6"/>
    </row>
    <row r="24147" spans="43:43" x14ac:dyDescent="0.25">
      <c r="AQ24147" s="6"/>
    </row>
    <row r="24148" spans="43:43" x14ac:dyDescent="0.25">
      <c r="AQ24148" s="6"/>
    </row>
    <row r="24149" spans="43:43" x14ac:dyDescent="0.25">
      <c r="AQ24149" s="6"/>
    </row>
    <row r="24150" spans="43:43" x14ac:dyDescent="0.25">
      <c r="AQ24150" s="6"/>
    </row>
    <row r="24151" spans="43:43" x14ac:dyDescent="0.25">
      <c r="AQ24151" s="6"/>
    </row>
    <row r="24152" spans="43:43" x14ac:dyDescent="0.25">
      <c r="AQ24152" s="6"/>
    </row>
    <row r="24153" spans="43:43" x14ac:dyDescent="0.25">
      <c r="AQ24153" s="6"/>
    </row>
    <row r="24154" spans="43:43" x14ac:dyDescent="0.25">
      <c r="AQ24154" s="6"/>
    </row>
    <row r="24155" spans="43:43" x14ac:dyDescent="0.25">
      <c r="AQ24155" s="6"/>
    </row>
    <row r="24156" spans="43:43" x14ac:dyDescent="0.25">
      <c r="AQ24156" s="6"/>
    </row>
    <row r="24157" spans="43:43" x14ac:dyDescent="0.25">
      <c r="AQ24157" s="6"/>
    </row>
    <row r="24158" spans="43:43" x14ac:dyDescent="0.25">
      <c r="AQ24158" s="6"/>
    </row>
    <row r="24159" spans="43:43" x14ac:dyDescent="0.25">
      <c r="AQ24159" s="6"/>
    </row>
    <row r="24160" spans="43:43" x14ac:dyDescent="0.25">
      <c r="AQ24160" s="6"/>
    </row>
    <row r="24161" spans="43:43" x14ac:dyDescent="0.25">
      <c r="AQ24161" s="6"/>
    </row>
    <row r="24162" spans="43:43" x14ac:dyDescent="0.25">
      <c r="AQ24162" s="6"/>
    </row>
    <row r="24163" spans="43:43" x14ac:dyDescent="0.25">
      <c r="AQ24163" s="6"/>
    </row>
    <row r="24164" spans="43:43" x14ac:dyDescent="0.25">
      <c r="AQ24164" s="6"/>
    </row>
    <row r="24165" spans="43:43" x14ac:dyDescent="0.25">
      <c r="AQ24165" s="6"/>
    </row>
    <row r="24166" spans="43:43" x14ac:dyDescent="0.25">
      <c r="AQ24166" s="6"/>
    </row>
    <row r="24167" spans="43:43" x14ac:dyDescent="0.25">
      <c r="AQ24167" s="6"/>
    </row>
    <row r="24168" spans="43:43" x14ac:dyDescent="0.25">
      <c r="AQ24168" s="6"/>
    </row>
    <row r="24169" spans="43:43" x14ac:dyDescent="0.25">
      <c r="AQ24169" s="6"/>
    </row>
    <row r="24170" spans="43:43" x14ac:dyDescent="0.25">
      <c r="AQ24170" s="6"/>
    </row>
    <row r="24171" spans="43:43" x14ac:dyDescent="0.25">
      <c r="AQ24171" s="6"/>
    </row>
    <row r="24172" spans="43:43" x14ac:dyDescent="0.25">
      <c r="AQ24172" s="6"/>
    </row>
    <row r="24173" spans="43:43" x14ac:dyDescent="0.25">
      <c r="AQ24173" s="6"/>
    </row>
    <row r="24174" spans="43:43" x14ac:dyDescent="0.25">
      <c r="AQ24174" s="6"/>
    </row>
    <row r="24175" spans="43:43" x14ac:dyDescent="0.25">
      <c r="AQ24175" s="6"/>
    </row>
    <row r="24176" spans="43:43" x14ac:dyDescent="0.25">
      <c r="AQ24176" s="6"/>
    </row>
    <row r="24177" spans="43:43" x14ac:dyDescent="0.25">
      <c r="AQ24177" s="6"/>
    </row>
    <row r="24178" spans="43:43" x14ac:dyDescent="0.25">
      <c r="AQ24178" s="6"/>
    </row>
    <row r="24179" spans="43:43" x14ac:dyDescent="0.25">
      <c r="AQ24179" s="6"/>
    </row>
    <row r="24180" spans="43:43" x14ac:dyDescent="0.25">
      <c r="AQ24180" s="6"/>
    </row>
    <row r="24181" spans="43:43" x14ac:dyDescent="0.25">
      <c r="AQ24181" s="6"/>
    </row>
    <row r="24182" spans="43:43" x14ac:dyDescent="0.25">
      <c r="AQ24182" s="6"/>
    </row>
    <row r="24183" spans="43:43" x14ac:dyDescent="0.25">
      <c r="AQ24183" s="6"/>
    </row>
    <row r="24184" spans="43:43" x14ac:dyDescent="0.25">
      <c r="AQ24184" s="6"/>
    </row>
    <row r="24185" spans="43:43" x14ac:dyDescent="0.25">
      <c r="AQ24185" s="6"/>
    </row>
    <row r="24186" spans="43:43" x14ac:dyDescent="0.25">
      <c r="AQ24186" s="6"/>
    </row>
    <row r="24187" spans="43:43" x14ac:dyDescent="0.25">
      <c r="AQ24187" s="6"/>
    </row>
    <row r="24188" spans="43:43" x14ac:dyDescent="0.25">
      <c r="AQ24188" s="6"/>
    </row>
    <row r="24189" spans="43:43" x14ac:dyDescent="0.25">
      <c r="AQ24189" s="6"/>
    </row>
    <row r="24190" spans="43:43" x14ac:dyDescent="0.25">
      <c r="AQ24190" s="6"/>
    </row>
    <row r="24191" spans="43:43" x14ac:dyDescent="0.25">
      <c r="AQ24191" s="6"/>
    </row>
    <row r="24192" spans="43:43" x14ac:dyDescent="0.25">
      <c r="AQ24192" s="6"/>
    </row>
    <row r="24193" spans="43:43" x14ac:dyDescent="0.25">
      <c r="AQ24193" s="6"/>
    </row>
    <row r="24194" spans="43:43" x14ac:dyDescent="0.25">
      <c r="AQ24194" s="6"/>
    </row>
    <row r="24195" spans="43:43" x14ac:dyDescent="0.25">
      <c r="AQ24195" s="6"/>
    </row>
    <row r="24196" spans="43:43" x14ac:dyDescent="0.25">
      <c r="AQ24196" s="6"/>
    </row>
    <row r="24197" spans="43:43" x14ac:dyDescent="0.25">
      <c r="AQ24197" s="6"/>
    </row>
    <row r="24198" spans="43:43" x14ac:dyDescent="0.25">
      <c r="AQ24198" s="6"/>
    </row>
    <row r="24199" spans="43:43" x14ac:dyDescent="0.25">
      <c r="AQ24199" s="6"/>
    </row>
    <row r="24200" spans="43:43" x14ac:dyDescent="0.25">
      <c r="AQ24200" s="6"/>
    </row>
    <row r="24201" spans="43:43" x14ac:dyDescent="0.25">
      <c r="AQ24201" s="6"/>
    </row>
    <row r="24202" spans="43:43" x14ac:dyDescent="0.25">
      <c r="AQ24202" s="6"/>
    </row>
    <row r="24203" spans="43:43" x14ac:dyDescent="0.25">
      <c r="AQ24203" s="6"/>
    </row>
    <row r="24204" spans="43:43" x14ac:dyDescent="0.25">
      <c r="AQ24204" s="6"/>
    </row>
    <row r="24205" spans="43:43" x14ac:dyDescent="0.25">
      <c r="AQ24205" s="6"/>
    </row>
    <row r="24206" spans="43:43" x14ac:dyDescent="0.25">
      <c r="AQ24206" s="6"/>
    </row>
    <row r="24207" spans="43:43" x14ac:dyDescent="0.25">
      <c r="AQ24207" s="6"/>
    </row>
    <row r="24208" spans="43:43" x14ac:dyDescent="0.25">
      <c r="AQ24208" s="6"/>
    </row>
    <row r="24209" spans="43:43" x14ac:dyDescent="0.25">
      <c r="AQ24209" s="6"/>
    </row>
    <row r="24210" spans="43:43" x14ac:dyDescent="0.25">
      <c r="AQ24210" s="6"/>
    </row>
    <row r="24211" spans="43:43" x14ac:dyDescent="0.25">
      <c r="AQ24211" s="6"/>
    </row>
    <row r="24212" spans="43:43" x14ac:dyDescent="0.25">
      <c r="AQ24212" s="6"/>
    </row>
    <row r="24213" spans="43:43" x14ac:dyDescent="0.25">
      <c r="AQ24213" s="6"/>
    </row>
    <row r="24214" spans="43:43" x14ac:dyDescent="0.25">
      <c r="AQ24214" s="6"/>
    </row>
    <row r="24215" spans="43:43" x14ac:dyDescent="0.25">
      <c r="AQ24215" s="6"/>
    </row>
    <row r="24216" spans="43:43" x14ac:dyDescent="0.25">
      <c r="AQ24216" s="6"/>
    </row>
    <row r="24217" spans="43:43" x14ac:dyDescent="0.25">
      <c r="AQ24217" s="6"/>
    </row>
    <row r="24218" spans="43:43" x14ac:dyDescent="0.25">
      <c r="AQ24218" s="6"/>
    </row>
    <row r="24219" spans="43:43" x14ac:dyDescent="0.25">
      <c r="AQ24219" s="6"/>
    </row>
    <row r="24220" spans="43:43" x14ac:dyDescent="0.25">
      <c r="AQ24220" s="6"/>
    </row>
    <row r="24221" spans="43:43" x14ac:dyDescent="0.25">
      <c r="AQ24221" s="6"/>
    </row>
    <row r="24222" spans="43:43" x14ac:dyDescent="0.25">
      <c r="AQ24222" s="6"/>
    </row>
    <row r="24223" spans="43:43" x14ac:dyDescent="0.25">
      <c r="AQ24223" s="6"/>
    </row>
    <row r="24224" spans="43:43" x14ac:dyDescent="0.25">
      <c r="AQ24224" s="6"/>
    </row>
    <row r="24225" spans="43:43" x14ac:dyDescent="0.25">
      <c r="AQ24225" s="6"/>
    </row>
    <row r="24226" spans="43:43" x14ac:dyDescent="0.25">
      <c r="AQ24226" s="6"/>
    </row>
    <row r="24227" spans="43:43" x14ac:dyDescent="0.25">
      <c r="AQ24227" s="6"/>
    </row>
    <row r="24228" spans="43:43" x14ac:dyDescent="0.25">
      <c r="AQ24228" s="6"/>
    </row>
    <row r="24229" spans="43:43" x14ac:dyDescent="0.25">
      <c r="AQ24229" s="6"/>
    </row>
    <row r="24230" spans="43:43" x14ac:dyDescent="0.25">
      <c r="AQ24230" s="6"/>
    </row>
    <row r="24231" spans="43:43" x14ac:dyDescent="0.25">
      <c r="AQ24231" s="6"/>
    </row>
    <row r="24232" spans="43:43" x14ac:dyDescent="0.25">
      <c r="AQ24232" s="6"/>
    </row>
    <row r="24233" spans="43:43" x14ac:dyDescent="0.25">
      <c r="AQ24233" s="6"/>
    </row>
    <row r="24234" spans="43:43" x14ac:dyDescent="0.25">
      <c r="AQ24234" s="6"/>
    </row>
    <row r="24235" spans="43:43" x14ac:dyDescent="0.25">
      <c r="AQ24235" s="6"/>
    </row>
    <row r="24236" spans="43:43" x14ac:dyDescent="0.25">
      <c r="AQ24236" s="6"/>
    </row>
    <row r="24237" spans="43:43" x14ac:dyDescent="0.25">
      <c r="AQ24237" s="6"/>
    </row>
    <row r="24238" spans="43:43" x14ac:dyDescent="0.25">
      <c r="AQ24238" s="6"/>
    </row>
    <row r="24239" spans="43:43" x14ac:dyDescent="0.25">
      <c r="AQ24239" s="6"/>
    </row>
    <row r="24240" spans="43:43" x14ac:dyDescent="0.25">
      <c r="AQ24240" s="6"/>
    </row>
    <row r="24241" spans="43:43" x14ac:dyDescent="0.25">
      <c r="AQ24241" s="6"/>
    </row>
    <row r="24242" spans="43:43" x14ac:dyDescent="0.25">
      <c r="AQ24242" s="6"/>
    </row>
    <row r="24243" spans="43:43" x14ac:dyDescent="0.25">
      <c r="AQ24243" s="6"/>
    </row>
    <row r="24244" spans="43:43" x14ac:dyDescent="0.25">
      <c r="AQ24244" s="6"/>
    </row>
    <row r="24245" spans="43:43" x14ac:dyDescent="0.25">
      <c r="AQ24245" s="6"/>
    </row>
    <row r="24246" spans="43:43" x14ac:dyDescent="0.25">
      <c r="AQ24246" s="6"/>
    </row>
    <row r="24247" spans="43:43" x14ac:dyDescent="0.25">
      <c r="AQ24247" s="6"/>
    </row>
    <row r="24248" spans="43:43" x14ac:dyDescent="0.25">
      <c r="AQ24248" s="6"/>
    </row>
    <row r="24249" spans="43:43" x14ac:dyDescent="0.25">
      <c r="AQ24249" s="6"/>
    </row>
    <row r="24250" spans="43:43" x14ac:dyDescent="0.25">
      <c r="AQ24250" s="6"/>
    </row>
    <row r="24251" spans="43:43" x14ac:dyDescent="0.25">
      <c r="AQ24251" s="6"/>
    </row>
    <row r="24252" spans="43:43" x14ac:dyDescent="0.25">
      <c r="AQ24252" s="6"/>
    </row>
    <row r="24253" spans="43:43" x14ac:dyDescent="0.25">
      <c r="AQ24253" s="6"/>
    </row>
    <row r="24254" spans="43:43" x14ac:dyDescent="0.25">
      <c r="AQ24254" s="6"/>
    </row>
    <row r="24255" spans="43:43" x14ac:dyDescent="0.25">
      <c r="AQ24255" s="6"/>
    </row>
    <row r="24256" spans="43:43" x14ac:dyDescent="0.25">
      <c r="AQ24256" s="6"/>
    </row>
    <row r="24257" spans="43:43" x14ac:dyDescent="0.25">
      <c r="AQ24257" s="6"/>
    </row>
    <row r="24258" spans="43:43" x14ac:dyDescent="0.25">
      <c r="AQ24258" s="6"/>
    </row>
    <row r="24259" spans="43:43" x14ac:dyDescent="0.25">
      <c r="AQ24259" s="6"/>
    </row>
    <row r="24260" spans="43:43" x14ac:dyDescent="0.25">
      <c r="AQ24260" s="6"/>
    </row>
    <row r="24261" spans="43:43" x14ac:dyDescent="0.25">
      <c r="AQ24261" s="6"/>
    </row>
    <row r="24262" spans="43:43" x14ac:dyDescent="0.25">
      <c r="AQ24262" s="6"/>
    </row>
    <row r="24263" spans="43:43" x14ac:dyDescent="0.25">
      <c r="AQ24263" s="6"/>
    </row>
    <row r="24264" spans="43:43" x14ac:dyDescent="0.25">
      <c r="AQ24264" s="6"/>
    </row>
    <row r="24265" spans="43:43" x14ac:dyDescent="0.25">
      <c r="AQ24265" s="6"/>
    </row>
    <row r="24266" spans="43:43" x14ac:dyDescent="0.25">
      <c r="AQ24266" s="6"/>
    </row>
    <row r="24267" spans="43:43" x14ac:dyDescent="0.25">
      <c r="AQ24267" s="6"/>
    </row>
    <row r="24268" spans="43:43" x14ac:dyDescent="0.25">
      <c r="AQ24268" s="6"/>
    </row>
    <row r="24269" spans="43:43" x14ac:dyDescent="0.25">
      <c r="AQ24269" s="6"/>
    </row>
    <row r="24270" spans="43:43" x14ac:dyDescent="0.25">
      <c r="AQ24270" s="6"/>
    </row>
    <row r="24271" spans="43:43" x14ac:dyDescent="0.25">
      <c r="AQ24271" s="6"/>
    </row>
    <row r="24272" spans="43:43" x14ac:dyDescent="0.25">
      <c r="AQ24272" s="6"/>
    </row>
    <row r="24273" spans="43:43" x14ac:dyDescent="0.25">
      <c r="AQ24273" s="6"/>
    </row>
    <row r="24274" spans="43:43" x14ac:dyDescent="0.25">
      <c r="AQ24274" s="6"/>
    </row>
    <row r="24275" spans="43:43" x14ac:dyDescent="0.25">
      <c r="AQ24275" s="6"/>
    </row>
    <row r="24276" spans="43:43" x14ac:dyDescent="0.25">
      <c r="AQ24276" s="6"/>
    </row>
    <row r="24277" spans="43:43" x14ac:dyDescent="0.25">
      <c r="AQ24277" s="6"/>
    </row>
    <row r="24278" spans="43:43" x14ac:dyDescent="0.25">
      <c r="AQ24278" s="6"/>
    </row>
    <row r="24279" spans="43:43" x14ac:dyDescent="0.25">
      <c r="AQ24279" s="6"/>
    </row>
    <row r="24280" spans="43:43" x14ac:dyDescent="0.25">
      <c r="AQ24280" s="6"/>
    </row>
    <row r="24281" spans="43:43" x14ac:dyDescent="0.25">
      <c r="AQ24281" s="6"/>
    </row>
    <row r="24282" spans="43:43" x14ac:dyDescent="0.25">
      <c r="AQ24282" s="6"/>
    </row>
    <row r="24283" spans="43:43" x14ac:dyDescent="0.25">
      <c r="AQ24283" s="6"/>
    </row>
    <row r="24284" spans="43:43" x14ac:dyDescent="0.25">
      <c r="AQ24284" s="6"/>
    </row>
    <row r="24285" spans="43:43" x14ac:dyDescent="0.25">
      <c r="AQ24285" s="6"/>
    </row>
    <row r="24286" spans="43:43" x14ac:dyDescent="0.25">
      <c r="AQ24286" s="6"/>
    </row>
    <row r="24287" spans="43:43" x14ac:dyDescent="0.25">
      <c r="AQ24287" s="6"/>
    </row>
    <row r="24288" spans="43:43" x14ac:dyDescent="0.25">
      <c r="AQ24288" s="6"/>
    </row>
    <row r="24289" spans="43:43" x14ac:dyDescent="0.25">
      <c r="AQ24289" s="6"/>
    </row>
    <row r="24290" spans="43:43" x14ac:dyDescent="0.25">
      <c r="AQ24290" s="6"/>
    </row>
    <row r="24291" spans="43:43" x14ac:dyDescent="0.25">
      <c r="AQ24291" s="6"/>
    </row>
    <row r="24292" spans="43:43" x14ac:dyDescent="0.25">
      <c r="AQ24292" s="6"/>
    </row>
    <row r="24293" spans="43:43" x14ac:dyDescent="0.25">
      <c r="AQ24293" s="6"/>
    </row>
    <row r="24294" spans="43:43" x14ac:dyDescent="0.25">
      <c r="AQ24294" s="6"/>
    </row>
    <row r="24295" spans="43:43" x14ac:dyDescent="0.25">
      <c r="AQ24295" s="6"/>
    </row>
    <row r="24296" spans="43:43" x14ac:dyDescent="0.25">
      <c r="AQ24296" s="6"/>
    </row>
    <row r="24297" spans="43:43" x14ac:dyDescent="0.25">
      <c r="AQ24297" s="6"/>
    </row>
    <row r="24298" spans="43:43" x14ac:dyDescent="0.25">
      <c r="AQ24298" s="6"/>
    </row>
    <row r="24299" spans="43:43" x14ac:dyDescent="0.25">
      <c r="AQ24299" s="6"/>
    </row>
    <row r="24300" spans="43:43" x14ac:dyDescent="0.25">
      <c r="AQ24300" s="6"/>
    </row>
    <row r="24301" spans="43:43" x14ac:dyDescent="0.25">
      <c r="AQ24301" s="6"/>
    </row>
    <row r="24302" spans="43:43" x14ac:dyDescent="0.25">
      <c r="AQ24302" s="6"/>
    </row>
    <row r="24303" spans="43:43" x14ac:dyDescent="0.25">
      <c r="AQ24303" s="6"/>
    </row>
    <row r="24304" spans="43:43" x14ac:dyDescent="0.25">
      <c r="AQ24304" s="6"/>
    </row>
    <row r="24305" spans="43:43" x14ac:dyDescent="0.25">
      <c r="AQ24305" s="6"/>
    </row>
    <row r="24306" spans="43:43" x14ac:dyDescent="0.25">
      <c r="AQ24306" s="6"/>
    </row>
    <row r="24307" spans="43:43" x14ac:dyDescent="0.25">
      <c r="AQ24307" s="6"/>
    </row>
    <row r="24308" spans="43:43" x14ac:dyDescent="0.25">
      <c r="AQ24308" s="6"/>
    </row>
    <row r="24309" spans="43:43" x14ac:dyDescent="0.25">
      <c r="AQ24309" s="6"/>
    </row>
    <row r="24310" spans="43:43" x14ac:dyDescent="0.25">
      <c r="AQ24310" s="6"/>
    </row>
    <row r="24311" spans="43:43" x14ac:dyDescent="0.25">
      <c r="AQ24311" s="6"/>
    </row>
    <row r="24312" spans="43:43" x14ac:dyDescent="0.25">
      <c r="AQ24312" s="6"/>
    </row>
    <row r="24313" spans="43:43" x14ac:dyDescent="0.25">
      <c r="AQ24313" s="6"/>
    </row>
    <row r="24314" spans="43:43" x14ac:dyDescent="0.25">
      <c r="AQ24314" s="6"/>
    </row>
    <row r="24315" spans="43:43" x14ac:dyDescent="0.25">
      <c r="AQ24315" s="6"/>
    </row>
    <row r="24316" spans="43:43" x14ac:dyDescent="0.25">
      <c r="AQ24316" s="6"/>
    </row>
    <row r="24317" spans="43:43" x14ac:dyDescent="0.25">
      <c r="AQ24317" s="6"/>
    </row>
    <row r="24318" spans="43:43" x14ac:dyDescent="0.25">
      <c r="AQ24318" s="6"/>
    </row>
    <row r="24319" spans="43:43" x14ac:dyDescent="0.25">
      <c r="AQ24319" s="6"/>
    </row>
    <row r="24320" spans="43:43" x14ac:dyDescent="0.25">
      <c r="AQ24320" s="6"/>
    </row>
    <row r="24321" spans="43:43" x14ac:dyDescent="0.25">
      <c r="AQ24321" s="6"/>
    </row>
    <row r="24322" spans="43:43" x14ac:dyDescent="0.25">
      <c r="AQ24322" s="6"/>
    </row>
    <row r="24323" spans="43:43" x14ac:dyDescent="0.25">
      <c r="AQ24323" s="6"/>
    </row>
    <row r="24324" spans="43:43" x14ac:dyDescent="0.25">
      <c r="AQ24324" s="6"/>
    </row>
    <row r="24325" spans="43:43" x14ac:dyDescent="0.25">
      <c r="AQ24325" s="6"/>
    </row>
    <row r="24326" spans="43:43" x14ac:dyDescent="0.25">
      <c r="AQ24326" s="6"/>
    </row>
    <row r="24327" spans="43:43" x14ac:dyDescent="0.25">
      <c r="AQ24327" s="6"/>
    </row>
    <row r="24328" spans="43:43" x14ac:dyDescent="0.25">
      <c r="AQ24328" s="6"/>
    </row>
    <row r="24329" spans="43:43" x14ac:dyDescent="0.25">
      <c r="AQ24329" s="6"/>
    </row>
    <row r="24330" spans="43:43" x14ac:dyDescent="0.25">
      <c r="AQ24330" s="6"/>
    </row>
    <row r="24331" spans="43:43" x14ac:dyDescent="0.25">
      <c r="AQ24331" s="6"/>
    </row>
    <row r="24332" spans="43:43" x14ac:dyDescent="0.25">
      <c r="AQ24332" s="6"/>
    </row>
    <row r="24333" spans="43:43" x14ac:dyDescent="0.25">
      <c r="AQ24333" s="6"/>
    </row>
    <row r="24334" spans="43:43" x14ac:dyDescent="0.25">
      <c r="AQ24334" s="6"/>
    </row>
    <row r="24335" spans="43:43" x14ac:dyDescent="0.25">
      <c r="AQ24335" s="6"/>
    </row>
    <row r="24336" spans="43:43" x14ac:dyDescent="0.25">
      <c r="AQ24336" s="6"/>
    </row>
    <row r="24337" spans="43:43" x14ac:dyDescent="0.25">
      <c r="AQ24337" s="6"/>
    </row>
    <row r="24338" spans="43:43" x14ac:dyDescent="0.25">
      <c r="AQ24338" s="6"/>
    </row>
    <row r="24339" spans="43:43" x14ac:dyDescent="0.25">
      <c r="AQ24339" s="6"/>
    </row>
    <row r="24340" spans="43:43" x14ac:dyDescent="0.25">
      <c r="AQ24340" s="6"/>
    </row>
    <row r="24341" spans="43:43" x14ac:dyDescent="0.25">
      <c r="AQ24341" s="6"/>
    </row>
    <row r="24342" spans="43:43" x14ac:dyDescent="0.25">
      <c r="AQ24342" s="6"/>
    </row>
    <row r="24343" spans="43:43" x14ac:dyDescent="0.25">
      <c r="AQ24343" s="6"/>
    </row>
    <row r="24344" spans="43:43" x14ac:dyDescent="0.25">
      <c r="AQ24344" s="6"/>
    </row>
    <row r="24345" spans="43:43" x14ac:dyDescent="0.25">
      <c r="AQ24345" s="6"/>
    </row>
    <row r="24346" spans="43:43" x14ac:dyDescent="0.25">
      <c r="AQ24346" s="6"/>
    </row>
    <row r="24347" spans="43:43" x14ac:dyDescent="0.25">
      <c r="AQ24347" s="6"/>
    </row>
    <row r="24348" spans="43:43" x14ac:dyDescent="0.25">
      <c r="AQ24348" s="6"/>
    </row>
    <row r="24349" spans="43:43" x14ac:dyDescent="0.25">
      <c r="AQ24349" s="6"/>
    </row>
    <row r="24350" spans="43:43" x14ac:dyDescent="0.25">
      <c r="AQ24350" s="6"/>
    </row>
    <row r="24351" spans="43:43" x14ac:dyDescent="0.25">
      <c r="AQ24351" s="6"/>
    </row>
    <row r="24352" spans="43:43" x14ac:dyDescent="0.25">
      <c r="AQ24352" s="6"/>
    </row>
    <row r="24353" spans="43:43" x14ac:dyDescent="0.25">
      <c r="AQ24353" s="6"/>
    </row>
    <row r="24354" spans="43:43" x14ac:dyDescent="0.25">
      <c r="AQ24354" s="6"/>
    </row>
    <row r="24355" spans="43:43" x14ac:dyDescent="0.25">
      <c r="AQ24355" s="6"/>
    </row>
    <row r="24356" spans="43:43" x14ac:dyDescent="0.25">
      <c r="AQ24356" s="6"/>
    </row>
    <row r="24357" spans="43:43" x14ac:dyDescent="0.25">
      <c r="AQ24357" s="6"/>
    </row>
    <row r="24358" spans="43:43" x14ac:dyDescent="0.25">
      <c r="AQ24358" s="6"/>
    </row>
    <row r="24359" spans="43:43" x14ac:dyDescent="0.25">
      <c r="AQ24359" s="6"/>
    </row>
    <row r="24360" spans="43:43" x14ac:dyDescent="0.25">
      <c r="AQ24360" s="6"/>
    </row>
    <row r="24361" spans="43:43" x14ac:dyDescent="0.25">
      <c r="AQ24361" s="6"/>
    </row>
    <row r="24362" spans="43:43" x14ac:dyDescent="0.25">
      <c r="AQ24362" s="6"/>
    </row>
    <row r="24363" spans="43:43" x14ac:dyDescent="0.25">
      <c r="AQ24363" s="6"/>
    </row>
    <row r="24364" spans="43:43" x14ac:dyDescent="0.25">
      <c r="AQ24364" s="6"/>
    </row>
    <row r="24365" spans="43:43" x14ac:dyDescent="0.25">
      <c r="AQ24365" s="6"/>
    </row>
    <row r="24366" spans="43:43" x14ac:dyDescent="0.25">
      <c r="AQ24366" s="6"/>
    </row>
    <row r="24367" spans="43:43" x14ac:dyDescent="0.25">
      <c r="AQ24367" s="6"/>
    </row>
    <row r="24368" spans="43:43" x14ac:dyDescent="0.25">
      <c r="AQ24368" s="6"/>
    </row>
    <row r="24369" spans="43:43" x14ac:dyDescent="0.25">
      <c r="AQ24369" s="6"/>
    </row>
    <row r="24370" spans="43:43" x14ac:dyDescent="0.25">
      <c r="AQ24370" s="6"/>
    </row>
    <row r="24371" spans="43:43" x14ac:dyDescent="0.25">
      <c r="AQ24371" s="6"/>
    </row>
    <row r="24372" spans="43:43" x14ac:dyDescent="0.25">
      <c r="AQ24372" s="6"/>
    </row>
    <row r="24373" spans="43:43" x14ac:dyDescent="0.25">
      <c r="AQ24373" s="6"/>
    </row>
    <row r="24374" spans="43:43" x14ac:dyDescent="0.25">
      <c r="AQ24374" s="6"/>
    </row>
    <row r="24375" spans="43:43" x14ac:dyDescent="0.25">
      <c r="AQ24375" s="6"/>
    </row>
    <row r="24376" spans="43:43" x14ac:dyDescent="0.25">
      <c r="AQ24376" s="6"/>
    </row>
    <row r="24377" spans="43:43" x14ac:dyDescent="0.25">
      <c r="AQ24377" s="6"/>
    </row>
    <row r="24378" spans="43:43" x14ac:dyDescent="0.25">
      <c r="AQ24378" s="6"/>
    </row>
    <row r="24379" spans="43:43" x14ac:dyDescent="0.25">
      <c r="AQ24379" s="6"/>
    </row>
    <row r="24380" spans="43:43" x14ac:dyDescent="0.25">
      <c r="AQ24380" s="6"/>
    </row>
    <row r="24381" spans="43:43" x14ac:dyDescent="0.25">
      <c r="AQ24381" s="6"/>
    </row>
    <row r="24382" spans="43:43" x14ac:dyDescent="0.25">
      <c r="AQ24382" s="6"/>
    </row>
    <row r="24383" spans="43:43" x14ac:dyDescent="0.25">
      <c r="AQ24383" s="6"/>
    </row>
    <row r="24384" spans="43:43" x14ac:dyDescent="0.25">
      <c r="AQ24384" s="6"/>
    </row>
    <row r="24385" spans="43:43" x14ac:dyDescent="0.25">
      <c r="AQ24385" s="6"/>
    </row>
    <row r="24386" spans="43:43" x14ac:dyDescent="0.25">
      <c r="AQ24386" s="6"/>
    </row>
    <row r="24387" spans="43:43" x14ac:dyDescent="0.25">
      <c r="AQ24387" s="6"/>
    </row>
    <row r="24388" spans="43:43" x14ac:dyDescent="0.25">
      <c r="AQ24388" s="6"/>
    </row>
    <row r="24389" spans="43:43" x14ac:dyDescent="0.25">
      <c r="AQ24389" s="6"/>
    </row>
    <row r="24390" spans="43:43" x14ac:dyDescent="0.25">
      <c r="AQ24390" s="6"/>
    </row>
    <row r="24391" spans="43:43" x14ac:dyDescent="0.25">
      <c r="AQ24391" s="6"/>
    </row>
    <row r="24392" spans="43:43" x14ac:dyDescent="0.25">
      <c r="AQ24392" s="6"/>
    </row>
    <row r="24393" spans="43:43" x14ac:dyDescent="0.25">
      <c r="AQ24393" s="6"/>
    </row>
    <row r="24394" spans="43:43" x14ac:dyDescent="0.25">
      <c r="AQ24394" s="6"/>
    </row>
    <row r="24395" spans="43:43" x14ac:dyDescent="0.25">
      <c r="AQ24395" s="6"/>
    </row>
    <row r="24396" spans="43:43" x14ac:dyDescent="0.25">
      <c r="AQ24396" s="6"/>
    </row>
    <row r="24397" spans="43:43" x14ac:dyDescent="0.25">
      <c r="AQ24397" s="6"/>
    </row>
    <row r="24398" spans="43:43" x14ac:dyDescent="0.25">
      <c r="AQ24398" s="6"/>
    </row>
    <row r="24399" spans="43:43" x14ac:dyDescent="0.25">
      <c r="AQ24399" s="6"/>
    </row>
    <row r="24400" spans="43:43" x14ac:dyDescent="0.25">
      <c r="AQ24400" s="6"/>
    </row>
    <row r="24401" spans="43:43" x14ac:dyDescent="0.25">
      <c r="AQ24401" s="6"/>
    </row>
    <row r="24402" spans="43:43" x14ac:dyDescent="0.25">
      <c r="AQ24402" s="6"/>
    </row>
    <row r="24403" spans="43:43" x14ac:dyDescent="0.25">
      <c r="AQ24403" s="6"/>
    </row>
    <row r="24404" spans="43:43" x14ac:dyDescent="0.25">
      <c r="AQ24404" s="6"/>
    </row>
    <row r="24405" spans="43:43" x14ac:dyDescent="0.25">
      <c r="AQ24405" s="6"/>
    </row>
    <row r="24406" spans="43:43" x14ac:dyDescent="0.25">
      <c r="AQ24406" s="6"/>
    </row>
    <row r="24407" spans="43:43" x14ac:dyDescent="0.25">
      <c r="AQ24407" s="6"/>
    </row>
    <row r="24408" spans="43:43" x14ac:dyDescent="0.25">
      <c r="AQ24408" s="6"/>
    </row>
    <row r="24409" spans="43:43" x14ac:dyDescent="0.25">
      <c r="AQ24409" s="6"/>
    </row>
    <row r="24410" spans="43:43" x14ac:dyDescent="0.25">
      <c r="AQ24410" s="6"/>
    </row>
    <row r="24411" spans="43:43" x14ac:dyDescent="0.25">
      <c r="AQ24411" s="6"/>
    </row>
    <row r="24412" spans="43:43" x14ac:dyDescent="0.25">
      <c r="AQ24412" s="6"/>
    </row>
    <row r="24413" spans="43:43" x14ac:dyDescent="0.25">
      <c r="AQ24413" s="6"/>
    </row>
    <row r="24414" spans="43:43" x14ac:dyDescent="0.25">
      <c r="AQ24414" s="6"/>
    </row>
    <row r="24415" spans="43:43" x14ac:dyDescent="0.25">
      <c r="AQ24415" s="6"/>
    </row>
    <row r="24416" spans="43:43" x14ac:dyDescent="0.25">
      <c r="AQ24416" s="6"/>
    </row>
    <row r="24417" spans="43:43" x14ac:dyDescent="0.25">
      <c r="AQ24417" s="6"/>
    </row>
    <row r="24418" spans="43:43" x14ac:dyDescent="0.25">
      <c r="AQ24418" s="6"/>
    </row>
    <row r="24419" spans="43:43" x14ac:dyDescent="0.25">
      <c r="AQ24419" s="6"/>
    </row>
    <row r="24420" spans="43:43" x14ac:dyDescent="0.25">
      <c r="AQ24420" s="6"/>
    </row>
    <row r="24421" spans="43:43" x14ac:dyDescent="0.25">
      <c r="AQ24421" s="6"/>
    </row>
    <row r="24422" spans="43:43" x14ac:dyDescent="0.25">
      <c r="AQ24422" s="6"/>
    </row>
    <row r="24423" spans="43:43" x14ac:dyDescent="0.25">
      <c r="AQ24423" s="6"/>
    </row>
    <row r="24424" spans="43:43" x14ac:dyDescent="0.25">
      <c r="AQ24424" s="6"/>
    </row>
    <row r="24425" spans="43:43" x14ac:dyDescent="0.25">
      <c r="AQ24425" s="6"/>
    </row>
    <row r="24426" spans="43:43" x14ac:dyDescent="0.25">
      <c r="AQ24426" s="6"/>
    </row>
    <row r="24427" spans="43:43" x14ac:dyDescent="0.25">
      <c r="AQ24427" s="6"/>
    </row>
    <row r="24428" spans="43:43" x14ac:dyDescent="0.25">
      <c r="AQ24428" s="6"/>
    </row>
    <row r="24429" spans="43:43" x14ac:dyDescent="0.25">
      <c r="AQ24429" s="6"/>
    </row>
    <row r="24430" spans="43:43" x14ac:dyDescent="0.25">
      <c r="AQ24430" s="6"/>
    </row>
    <row r="24431" spans="43:43" x14ac:dyDescent="0.25">
      <c r="AQ24431" s="6"/>
    </row>
    <row r="24432" spans="43:43" x14ac:dyDescent="0.25">
      <c r="AQ24432" s="6"/>
    </row>
    <row r="24433" spans="43:43" x14ac:dyDescent="0.25">
      <c r="AQ24433" s="6"/>
    </row>
    <row r="24434" spans="43:43" x14ac:dyDescent="0.25">
      <c r="AQ24434" s="6"/>
    </row>
    <row r="24435" spans="43:43" x14ac:dyDescent="0.25">
      <c r="AQ24435" s="6"/>
    </row>
    <row r="24436" spans="43:43" x14ac:dyDescent="0.25">
      <c r="AQ24436" s="6"/>
    </row>
    <row r="24437" spans="43:43" x14ac:dyDescent="0.25">
      <c r="AQ24437" s="6"/>
    </row>
    <row r="24438" spans="43:43" x14ac:dyDescent="0.25">
      <c r="AQ24438" s="6"/>
    </row>
    <row r="24439" spans="43:43" x14ac:dyDescent="0.25">
      <c r="AQ24439" s="6"/>
    </row>
    <row r="24440" spans="43:43" x14ac:dyDescent="0.25">
      <c r="AQ24440" s="6"/>
    </row>
    <row r="24441" spans="43:43" x14ac:dyDescent="0.25">
      <c r="AQ24441" s="6"/>
    </row>
    <row r="24442" spans="43:43" x14ac:dyDescent="0.25">
      <c r="AQ24442" s="6"/>
    </row>
    <row r="24443" spans="43:43" x14ac:dyDescent="0.25">
      <c r="AQ24443" s="6"/>
    </row>
    <row r="24444" spans="43:43" x14ac:dyDescent="0.25">
      <c r="AQ24444" s="6"/>
    </row>
    <row r="24445" spans="43:43" x14ac:dyDescent="0.25">
      <c r="AQ24445" s="6"/>
    </row>
    <row r="24446" spans="43:43" x14ac:dyDescent="0.25">
      <c r="AQ24446" s="6"/>
    </row>
    <row r="24447" spans="43:43" x14ac:dyDescent="0.25">
      <c r="AQ24447" s="6"/>
    </row>
    <row r="24448" spans="43:43" x14ac:dyDescent="0.25">
      <c r="AQ24448" s="6"/>
    </row>
    <row r="24449" spans="43:43" x14ac:dyDescent="0.25">
      <c r="AQ24449" s="6"/>
    </row>
    <row r="24450" spans="43:43" x14ac:dyDescent="0.25">
      <c r="AQ24450" s="6"/>
    </row>
    <row r="24451" spans="43:43" x14ac:dyDescent="0.25">
      <c r="AQ24451" s="6"/>
    </row>
    <row r="24452" spans="43:43" x14ac:dyDescent="0.25">
      <c r="AQ24452" s="6"/>
    </row>
    <row r="24453" spans="43:43" x14ac:dyDescent="0.25">
      <c r="AQ24453" s="6"/>
    </row>
    <row r="24454" spans="43:43" x14ac:dyDescent="0.25">
      <c r="AQ24454" s="6"/>
    </row>
    <row r="24455" spans="43:43" x14ac:dyDescent="0.25">
      <c r="AQ24455" s="6"/>
    </row>
    <row r="24456" spans="43:43" x14ac:dyDescent="0.25">
      <c r="AQ24456" s="6"/>
    </row>
    <row r="24457" spans="43:43" x14ac:dyDescent="0.25">
      <c r="AQ24457" s="6"/>
    </row>
    <row r="24458" spans="43:43" x14ac:dyDescent="0.25">
      <c r="AQ24458" s="6"/>
    </row>
    <row r="24459" spans="43:43" x14ac:dyDescent="0.25">
      <c r="AQ24459" s="6"/>
    </row>
    <row r="24460" spans="43:43" x14ac:dyDescent="0.25">
      <c r="AQ24460" s="6"/>
    </row>
    <row r="24461" spans="43:43" x14ac:dyDescent="0.25">
      <c r="AQ24461" s="6"/>
    </row>
    <row r="24462" spans="43:43" x14ac:dyDescent="0.25">
      <c r="AQ24462" s="6"/>
    </row>
    <row r="24463" spans="43:43" x14ac:dyDescent="0.25">
      <c r="AQ24463" s="6"/>
    </row>
    <row r="24464" spans="43:43" x14ac:dyDescent="0.25">
      <c r="AQ24464" s="6"/>
    </row>
    <row r="24465" spans="43:43" x14ac:dyDescent="0.25">
      <c r="AQ24465" s="6"/>
    </row>
    <row r="24466" spans="43:43" x14ac:dyDescent="0.25">
      <c r="AQ24466" s="6"/>
    </row>
    <row r="24467" spans="43:43" x14ac:dyDescent="0.25">
      <c r="AQ24467" s="6"/>
    </row>
    <row r="24468" spans="43:43" x14ac:dyDescent="0.25">
      <c r="AQ24468" s="6"/>
    </row>
    <row r="24469" spans="43:43" x14ac:dyDescent="0.25">
      <c r="AQ24469" s="6"/>
    </row>
    <row r="24470" spans="43:43" x14ac:dyDescent="0.25">
      <c r="AQ24470" s="6"/>
    </row>
    <row r="24471" spans="43:43" x14ac:dyDescent="0.25">
      <c r="AQ24471" s="6"/>
    </row>
    <row r="24472" spans="43:43" x14ac:dyDescent="0.25">
      <c r="AQ24472" s="6"/>
    </row>
    <row r="24473" spans="43:43" x14ac:dyDescent="0.25">
      <c r="AQ24473" s="6"/>
    </row>
    <row r="24474" spans="43:43" x14ac:dyDescent="0.25">
      <c r="AQ24474" s="6"/>
    </row>
    <row r="24475" spans="43:43" x14ac:dyDescent="0.25">
      <c r="AQ24475" s="6"/>
    </row>
    <row r="24476" spans="43:43" x14ac:dyDescent="0.25">
      <c r="AQ24476" s="6"/>
    </row>
    <row r="24477" spans="43:43" x14ac:dyDescent="0.25">
      <c r="AQ24477" s="6"/>
    </row>
    <row r="24478" spans="43:43" x14ac:dyDescent="0.25">
      <c r="AQ24478" s="6"/>
    </row>
    <row r="24479" spans="43:43" x14ac:dyDescent="0.25">
      <c r="AQ24479" s="6"/>
    </row>
    <row r="24480" spans="43:43" x14ac:dyDescent="0.25">
      <c r="AQ24480" s="6"/>
    </row>
    <row r="24481" spans="43:43" x14ac:dyDescent="0.25">
      <c r="AQ24481" s="6"/>
    </row>
    <row r="24482" spans="43:43" x14ac:dyDescent="0.25">
      <c r="AQ24482" s="6"/>
    </row>
    <row r="24483" spans="43:43" x14ac:dyDescent="0.25">
      <c r="AQ24483" s="6"/>
    </row>
    <row r="24484" spans="43:43" x14ac:dyDescent="0.25">
      <c r="AQ24484" s="6"/>
    </row>
    <row r="24485" spans="43:43" x14ac:dyDescent="0.25">
      <c r="AQ24485" s="6"/>
    </row>
    <row r="24486" spans="43:43" x14ac:dyDescent="0.25">
      <c r="AQ24486" s="6"/>
    </row>
    <row r="24487" spans="43:43" x14ac:dyDescent="0.25">
      <c r="AQ24487" s="6"/>
    </row>
    <row r="24488" spans="43:43" x14ac:dyDescent="0.25">
      <c r="AQ24488" s="6"/>
    </row>
    <row r="24489" spans="43:43" x14ac:dyDescent="0.25">
      <c r="AQ24489" s="6"/>
    </row>
    <row r="24490" spans="43:43" x14ac:dyDescent="0.25">
      <c r="AQ24490" s="6"/>
    </row>
    <row r="24491" spans="43:43" x14ac:dyDescent="0.25">
      <c r="AQ24491" s="6"/>
    </row>
    <row r="24492" spans="43:43" x14ac:dyDescent="0.25">
      <c r="AQ24492" s="6"/>
    </row>
    <row r="24493" spans="43:43" x14ac:dyDescent="0.25">
      <c r="AQ24493" s="6"/>
    </row>
    <row r="24494" spans="43:43" x14ac:dyDescent="0.25">
      <c r="AQ24494" s="6"/>
    </row>
    <row r="24495" spans="43:43" x14ac:dyDescent="0.25">
      <c r="AQ24495" s="6"/>
    </row>
    <row r="24496" spans="43:43" x14ac:dyDescent="0.25">
      <c r="AQ24496" s="6"/>
    </row>
    <row r="24497" spans="43:43" x14ac:dyDescent="0.25">
      <c r="AQ24497" s="6"/>
    </row>
    <row r="24498" spans="43:43" x14ac:dyDescent="0.25">
      <c r="AQ24498" s="6"/>
    </row>
    <row r="24499" spans="43:43" x14ac:dyDescent="0.25">
      <c r="AQ24499" s="6"/>
    </row>
    <row r="24500" spans="43:43" x14ac:dyDescent="0.25">
      <c r="AQ24500" s="6"/>
    </row>
    <row r="24501" spans="43:43" x14ac:dyDescent="0.25">
      <c r="AQ24501" s="6"/>
    </row>
    <row r="24502" spans="43:43" x14ac:dyDescent="0.25">
      <c r="AQ24502" s="6"/>
    </row>
    <row r="24503" spans="43:43" x14ac:dyDescent="0.25">
      <c r="AQ24503" s="6"/>
    </row>
    <row r="24504" spans="43:43" x14ac:dyDescent="0.25">
      <c r="AQ24504" s="6"/>
    </row>
    <row r="24505" spans="43:43" x14ac:dyDescent="0.25">
      <c r="AQ24505" s="6"/>
    </row>
    <row r="24506" spans="43:43" x14ac:dyDescent="0.25">
      <c r="AQ24506" s="6"/>
    </row>
    <row r="24507" spans="43:43" x14ac:dyDescent="0.25">
      <c r="AQ24507" s="6"/>
    </row>
    <row r="24508" spans="43:43" x14ac:dyDescent="0.25">
      <c r="AQ24508" s="6"/>
    </row>
    <row r="24509" spans="43:43" x14ac:dyDescent="0.25">
      <c r="AQ24509" s="6"/>
    </row>
    <row r="24510" spans="43:43" x14ac:dyDescent="0.25">
      <c r="AQ24510" s="6"/>
    </row>
    <row r="24511" spans="43:43" x14ac:dyDescent="0.25">
      <c r="AQ24511" s="6"/>
    </row>
    <row r="24512" spans="43:43" x14ac:dyDescent="0.25">
      <c r="AQ24512" s="6"/>
    </row>
    <row r="24513" spans="43:43" x14ac:dyDescent="0.25">
      <c r="AQ24513" s="6"/>
    </row>
    <row r="24514" spans="43:43" x14ac:dyDescent="0.25">
      <c r="AQ24514" s="6"/>
    </row>
    <row r="24515" spans="43:43" x14ac:dyDescent="0.25">
      <c r="AQ24515" s="6"/>
    </row>
    <row r="24516" spans="43:43" x14ac:dyDescent="0.25">
      <c r="AQ24516" s="6"/>
    </row>
    <row r="24517" spans="43:43" x14ac:dyDescent="0.25">
      <c r="AQ24517" s="6"/>
    </row>
    <row r="24518" spans="43:43" x14ac:dyDescent="0.25">
      <c r="AQ24518" s="6"/>
    </row>
    <row r="24519" spans="43:43" x14ac:dyDescent="0.25">
      <c r="AQ24519" s="6"/>
    </row>
    <row r="24520" spans="43:43" x14ac:dyDescent="0.25">
      <c r="AQ24520" s="6"/>
    </row>
    <row r="24521" spans="43:43" x14ac:dyDescent="0.25">
      <c r="AQ24521" s="6"/>
    </row>
    <row r="24522" spans="43:43" x14ac:dyDescent="0.25">
      <c r="AQ24522" s="6"/>
    </row>
    <row r="24523" spans="43:43" x14ac:dyDescent="0.25">
      <c r="AQ24523" s="6"/>
    </row>
    <row r="24524" spans="43:43" x14ac:dyDescent="0.25">
      <c r="AQ24524" s="6"/>
    </row>
    <row r="24525" spans="43:43" x14ac:dyDescent="0.25">
      <c r="AQ24525" s="6"/>
    </row>
    <row r="24526" spans="43:43" x14ac:dyDescent="0.25">
      <c r="AQ24526" s="6"/>
    </row>
    <row r="24527" spans="43:43" x14ac:dyDescent="0.25">
      <c r="AQ24527" s="6"/>
    </row>
    <row r="24528" spans="43:43" x14ac:dyDescent="0.25">
      <c r="AQ24528" s="6"/>
    </row>
    <row r="24529" spans="43:43" x14ac:dyDescent="0.25">
      <c r="AQ24529" s="6"/>
    </row>
    <row r="24530" spans="43:43" x14ac:dyDescent="0.25">
      <c r="AQ24530" s="6"/>
    </row>
    <row r="24531" spans="43:43" x14ac:dyDescent="0.25">
      <c r="AQ24531" s="6"/>
    </row>
    <row r="24532" spans="43:43" x14ac:dyDescent="0.25">
      <c r="AQ24532" s="6"/>
    </row>
    <row r="24533" spans="43:43" x14ac:dyDescent="0.25">
      <c r="AQ24533" s="6"/>
    </row>
    <row r="24534" spans="43:43" x14ac:dyDescent="0.25">
      <c r="AQ24534" s="6"/>
    </row>
    <row r="24535" spans="43:43" x14ac:dyDescent="0.25">
      <c r="AQ24535" s="6"/>
    </row>
    <row r="24536" spans="43:43" x14ac:dyDescent="0.25">
      <c r="AQ24536" s="6"/>
    </row>
    <row r="24537" spans="43:43" x14ac:dyDescent="0.25">
      <c r="AQ24537" s="6"/>
    </row>
    <row r="24538" spans="43:43" x14ac:dyDescent="0.25">
      <c r="AQ24538" s="6"/>
    </row>
    <row r="24539" spans="43:43" x14ac:dyDescent="0.25">
      <c r="AQ24539" s="6"/>
    </row>
    <row r="24540" spans="43:43" x14ac:dyDescent="0.25">
      <c r="AQ24540" s="6"/>
    </row>
    <row r="24541" spans="43:43" x14ac:dyDescent="0.25">
      <c r="AQ24541" s="6"/>
    </row>
    <row r="24542" spans="43:43" x14ac:dyDescent="0.25">
      <c r="AQ24542" s="6"/>
    </row>
    <row r="24543" spans="43:43" x14ac:dyDescent="0.25">
      <c r="AQ24543" s="6"/>
    </row>
    <row r="24544" spans="43:43" x14ac:dyDescent="0.25">
      <c r="AQ24544" s="6"/>
    </row>
    <row r="24545" spans="43:43" x14ac:dyDescent="0.25">
      <c r="AQ24545" s="6"/>
    </row>
    <row r="24546" spans="43:43" x14ac:dyDescent="0.25">
      <c r="AQ24546" s="6"/>
    </row>
    <row r="24547" spans="43:43" x14ac:dyDescent="0.25">
      <c r="AQ24547" s="6"/>
    </row>
    <row r="24548" spans="43:43" x14ac:dyDescent="0.25">
      <c r="AQ24548" s="6"/>
    </row>
    <row r="24549" spans="43:43" x14ac:dyDescent="0.25">
      <c r="AQ24549" s="6"/>
    </row>
    <row r="24550" spans="43:43" x14ac:dyDescent="0.25">
      <c r="AQ24550" s="6"/>
    </row>
    <row r="24551" spans="43:43" x14ac:dyDescent="0.25">
      <c r="AQ24551" s="6"/>
    </row>
    <row r="24552" spans="43:43" x14ac:dyDescent="0.25">
      <c r="AQ24552" s="6"/>
    </row>
    <row r="24553" spans="43:43" x14ac:dyDescent="0.25">
      <c r="AQ24553" s="6"/>
    </row>
    <row r="24554" spans="43:43" x14ac:dyDescent="0.25">
      <c r="AQ24554" s="6"/>
    </row>
    <row r="24555" spans="43:43" x14ac:dyDescent="0.25">
      <c r="AQ24555" s="6"/>
    </row>
    <row r="24556" spans="43:43" x14ac:dyDescent="0.25">
      <c r="AQ24556" s="6"/>
    </row>
    <row r="24557" spans="43:43" x14ac:dyDescent="0.25">
      <c r="AQ24557" s="6"/>
    </row>
    <row r="24558" spans="43:43" x14ac:dyDescent="0.25">
      <c r="AQ24558" s="6"/>
    </row>
    <row r="24559" spans="43:43" x14ac:dyDescent="0.25">
      <c r="AQ24559" s="6"/>
    </row>
    <row r="24560" spans="43:43" x14ac:dyDescent="0.25">
      <c r="AQ24560" s="6"/>
    </row>
    <row r="24561" spans="43:43" x14ac:dyDescent="0.25">
      <c r="AQ24561" s="6"/>
    </row>
    <row r="24562" spans="43:43" x14ac:dyDescent="0.25">
      <c r="AQ24562" s="6"/>
    </row>
    <row r="24563" spans="43:43" x14ac:dyDescent="0.25">
      <c r="AQ24563" s="6"/>
    </row>
    <row r="24564" spans="43:43" x14ac:dyDescent="0.25">
      <c r="AQ24564" s="6"/>
    </row>
    <row r="24565" spans="43:43" x14ac:dyDescent="0.25">
      <c r="AQ24565" s="6"/>
    </row>
    <row r="24566" spans="43:43" x14ac:dyDescent="0.25">
      <c r="AQ24566" s="6"/>
    </row>
    <row r="24567" spans="43:43" x14ac:dyDescent="0.25">
      <c r="AQ24567" s="6"/>
    </row>
    <row r="24568" spans="43:43" x14ac:dyDescent="0.25">
      <c r="AQ24568" s="6"/>
    </row>
    <row r="24569" spans="43:43" x14ac:dyDescent="0.25">
      <c r="AQ24569" s="6"/>
    </row>
    <row r="24570" spans="43:43" x14ac:dyDescent="0.25">
      <c r="AQ24570" s="6"/>
    </row>
    <row r="24571" spans="43:43" x14ac:dyDescent="0.25">
      <c r="AQ24571" s="6"/>
    </row>
    <row r="24572" spans="43:43" x14ac:dyDescent="0.25">
      <c r="AQ24572" s="6"/>
    </row>
    <row r="24573" spans="43:43" x14ac:dyDescent="0.25">
      <c r="AQ24573" s="6"/>
    </row>
    <row r="24574" spans="43:43" x14ac:dyDescent="0.25">
      <c r="AQ24574" s="6"/>
    </row>
    <row r="24575" spans="43:43" x14ac:dyDescent="0.25">
      <c r="AQ24575" s="6"/>
    </row>
    <row r="24576" spans="43:43" x14ac:dyDescent="0.25">
      <c r="AQ24576" s="6"/>
    </row>
    <row r="24577" spans="43:43" x14ac:dyDescent="0.25">
      <c r="AQ24577" s="6"/>
    </row>
    <row r="24578" spans="43:43" x14ac:dyDescent="0.25">
      <c r="AQ24578" s="6"/>
    </row>
    <row r="24579" spans="43:43" x14ac:dyDescent="0.25">
      <c r="AQ24579" s="6"/>
    </row>
    <row r="24580" spans="43:43" x14ac:dyDescent="0.25">
      <c r="AQ24580" s="6"/>
    </row>
    <row r="24581" spans="43:43" x14ac:dyDescent="0.25">
      <c r="AQ24581" s="6"/>
    </row>
    <row r="24582" spans="43:43" x14ac:dyDescent="0.25">
      <c r="AQ24582" s="6"/>
    </row>
    <row r="24583" spans="43:43" x14ac:dyDescent="0.25">
      <c r="AQ24583" s="6"/>
    </row>
    <row r="24584" spans="43:43" x14ac:dyDescent="0.25">
      <c r="AQ24584" s="6"/>
    </row>
    <row r="24585" spans="43:43" x14ac:dyDescent="0.25">
      <c r="AQ24585" s="6"/>
    </row>
    <row r="24586" spans="43:43" x14ac:dyDescent="0.25">
      <c r="AQ24586" s="6"/>
    </row>
    <row r="24587" spans="43:43" x14ac:dyDescent="0.25">
      <c r="AQ24587" s="6"/>
    </row>
    <row r="24588" spans="43:43" x14ac:dyDescent="0.25">
      <c r="AQ24588" s="6"/>
    </row>
    <row r="24589" spans="43:43" x14ac:dyDescent="0.25">
      <c r="AQ24589" s="6"/>
    </row>
    <row r="24590" spans="43:43" x14ac:dyDescent="0.25">
      <c r="AQ24590" s="6"/>
    </row>
    <row r="24591" spans="43:43" x14ac:dyDescent="0.25">
      <c r="AQ24591" s="6"/>
    </row>
    <row r="24592" spans="43:43" x14ac:dyDescent="0.25">
      <c r="AQ24592" s="6"/>
    </row>
    <row r="24593" spans="43:43" x14ac:dyDescent="0.25">
      <c r="AQ24593" s="6"/>
    </row>
    <row r="24594" spans="43:43" x14ac:dyDescent="0.25">
      <c r="AQ24594" s="6"/>
    </row>
    <row r="24595" spans="43:43" x14ac:dyDescent="0.25">
      <c r="AQ24595" s="6"/>
    </row>
    <row r="24596" spans="43:43" x14ac:dyDescent="0.25">
      <c r="AQ24596" s="6"/>
    </row>
    <row r="24597" spans="43:43" x14ac:dyDescent="0.25">
      <c r="AQ24597" s="6"/>
    </row>
    <row r="24598" spans="43:43" x14ac:dyDescent="0.25">
      <c r="AQ24598" s="6"/>
    </row>
    <row r="24599" spans="43:43" x14ac:dyDescent="0.25">
      <c r="AQ24599" s="6"/>
    </row>
    <row r="24600" spans="43:43" x14ac:dyDescent="0.25">
      <c r="AQ24600" s="6"/>
    </row>
    <row r="24601" spans="43:43" x14ac:dyDescent="0.25">
      <c r="AQ24601" s="6"/>
    </row>
    <row r="24602" spans="43:43" x14ac:dyDescent="0.25">
      <c r="AQ24602" s="6"/>
    </row>
    <row r="24603" spans="43:43" x14ac:dyDescent="0.25">
      <c r="AQ24603" s="6"/>
    </row>
    <row r="24604" spans="43:43" x14ac:dyDescent="0.25">
      <c r="AQ24604" s="6"/>
    </row>
    <row r="24605" spans="43:43" x14ac:dyDescent="0.25">
      <c r="AQ24605" s="6"/>
    </row>
    <row r="24606" spans="43:43" x14ac:dyDescent="0.25">
      <c r="AQ24606" s="6"/>
    </row>
    <row r="24607" spans="43:43" x14ac:dyDescent="0.25">
      <c r="AQ24607" s="6"/>
    </row>
    <row r="24608" spans="43:43" x14ac:dyDescent="0.25">
      <c r="AQ24608" s="6"/>
    </row>
    <row r="24609" spans="43:43" x14ac:dyDescent="0.25">
      <c r="AQ24609" s="6"/>
    </row>
    <row r="24610" spans="43:43" x14ac:dyDescent="0.25">
      <c r="AQ24610" s="6"/>
    </row>
    <row r="24611" spans="43:43" x14ac:dyDescent="0.25">
      <c r="AQ24611" s="6"/>
    </row>
    <row r="24612" spans="43:43" x14ac:dyDescent="0.25">
      <c r="AQ24612" s="6"/>
    </row>
    <row r="24613" spans="43:43" x14ac:dyDescent="0.25">
      <c r="AQ24613" s="6"/>
    </row>
    <row r="24614" spans="43:43" x14ac:dyDescent="0.25">
      <c r="AQ24614" s="6"/>
    </row>
    <row r="24615" spans="43:43" x14ac:dyDescent="0.25">
      <c r="AQ24615" s="6"/>
    </row>
    <row r="24616" spans="43:43" x14ac:dyDescent="0.25">
      <c r="AQ24616" s="6"/>
    </row>
    <row r="24617" spans="43:43" x14ac:dyDescent="0.25">
      <c r="AQ24617" s="6"/>
    </row>
    <row r="24618" spans="43:43" x14ac:dyDescent="0.25">
      <c r="AQ24618" s="6"/>
    </row>
    <row r="24619" spans="43:43" x14ac:dyDescent="0.25">
      <c r="AQ24619" s="6"/>
    </row>
    <row r="24620" spans="43:43" x14ac:dyDescent="0.25">
      <c r="AQ24620" s="6"/>
    </row>
    <row r="24621" spans="43:43" x14ac:dyDescent="0.25">
      <c r="AQ24621" s="6"/>
    </row>
    <row r="24622" spans="43:43" x14ac:dyDescent="0.25">
      <c r="AQ24622" s="6"/>
    </row>
    <row r="24623" spans="43:43" x14ac:dyDescent="0.25">
      <c r="AQ24623" s="6"/>
    </row>
    <row r="24624" spans="43:43" x14ac:dyDescent="0.25">
      <c r="AQ24624" s="6"/>
    </row>
    <row r="24625" spans="43:43" x14ac:dyDescent="0.25">
      <c r="AQ24625" s="6"/>
    </row>
    <row r="24626" spans="43:43" x14ac:dyDescent="0.25">
      <c r="AQ24626" s="6"/>
    </row>
    <row r="24627" spans="43:43" x14ac:dyDescent="0.25">
      <c r="AQ24627" s="6"/>
    </row>
    <row r="24628" spans="43:43" x14ac:dyDescent="0.25">
      <c r="AQ24628" s="6"/>
    </row>
    <row r="24629" spans="43:43" x14ac:dyDescent="0.25">
      <c r="AQ24629" s="6"/>
    </row>
    <row r="24630" spans="43:43" x14ac:dyDescent="0.25">
      <c r="AQ24630" s="6"/>
    </row>
    <row r="24631" spans="43:43" x14ac:dyDescent="0.25">
      <c r="AQ24631" s="6"/>
    </row>
    <row r="24632" spans="43:43" x14ac:dyDescent="0.25">
      <c r="AQ24632" s="6"/>
    </row>
    <row r="24633" spans="43:43" x14ac:dyDescent="0.25">
      <c r="AQ24633" s="6"/>
    </row>
    <row r="24634" spans="43:43" x14ac:dyDescent="0.25">
      <c r="AQ24634" s="6"/>
    </row>
    <row r="24635" spans="43:43" x14ac:dyDescent="0.25">
      <c r="AQ24635" s="6"/>
    </row>
    <row r="24636" spans="43:43" x14ac:dyDescent="0.25">
      <c r="AQ24636" s="6"/>
    </row>
    <row r="24637" spans="43:43" x14ac:dyDescent="0.25">
      <c r="AQ24637" s="6"/>
    </row>
    <row r="24638" spans="43:43" x14ac:dyDescent="0.25">
      <c r="AQ24638" s="6"/>
    </row>
    <row r="24639" spans="43:43" x14ac:dyDescent="0.25">
      <c r="AQ24639" s="6"/>
    </row>
    <row r="24640" spans="43:43" x14ac:dyDescent="0.25">
      <c r="AQ24640" s="6"/>
    </row>
    <row r="24641" spans="43:43" x14ac:dyDescent="0.25">
      <c r="AQ24641" s="6"/>
    </row>
    <row r="24642" spans="43:43" x14ac:dyDescent="0.25">
      <c r="AQ24642" s="6"/>
    </row>
    <row r="24643" spans="43:43" x14ac:dyDescent="0.25">
      <c r="AQ24643" s="6"/>
    </row>
    <row r="24644" spans="43:43" x14ac:dyDescent="0.25">
      <c r="AQ24644" s="6"/>
    </row>
    <row r="24645" spans="43:43" x14ac:dyDescent="0.25">
      <c r="AQ24645" s="6"/>
    </row>
    <row r="24646" spans="43:43" x14ac:dyDescent="0.25">
      <c r="AQ24646" s="6"/>
    </row>
    <row r="24647" spans="43:43" x14ac:dyDescent="0.25">
      <c r="AQ24647" s="6"/>
    </row>
    <row r="24648" spans="43:43" x14ac:dyDescent="0.25">
      <c r="AQ24648" s="6"/>
    </row>
    <row r="24649" spans="43:43" x14ac:dyDescent="0.25">
      <c r="AQ24649" s="6"/>
    </row>
    <row r="24650" spans="43:43" x14ac:dyDescent="0.25">
      <c r="AQ24650" s="6"/>
    </row>
    <row r="24651" spans="43:43" x14ac:dyDescent="0.25">
      <c r="AQ24651" s="6"/>
    </row>
    <row r="24652" spans="43:43" x14ac:dyDescent="0.25">
      <c r="AQ24652" s="6"/>
    </row>
    <row r="24653" spans="43:43" x14ac:dyDescent="0.25">
      <c r="AQ24653" s="6"/>
    </row>
    <row r="24654" spans="43:43" x14ac:dyDescent="0.25">
      <c r="AQ24654" s="6"/>
    </row>
    <row r="24655" spans="43:43" x14ac:dyDescent="0.25">
      <c r="AQ24655" s="6"/>
    </row>
    <row r="24656" spans="43:43" x14ac:dyDescent="0.25">
      <c r="AQ24656" s="6"/>
    </row>
    <row r="24657" spans="43:43" x14ac:dyDescent="0.25">
      <c r="AQ24657" s="6"/>
    </row>
    <row r="24658" spans="43:43" x14ac:dyDescent="0.25">
      <c r="AQ24658" s="6"/>
    </row>
    <row r="24659" spans="43:43" x14ac:dyDescent="0.25">
      <c r="AQ24659" s="6"/>
    </row>
    <row r="24660" spans="43:43" x14ac:dyDescent="0.25">
      <c r="AQ24660" s="6"/>
    </row>
    <row r="24661" spans="43:43" x14ac:dyDescent="0.25">
      <c r="AQ24661" s="6"/>
    </row>
    <row r="24662" spans="43:43" x14ac:dyDescent="0.25">
      <c r="AQ24662" s="6"/>
    </row>
    <row r="24663" spans="43:43" x14ac:dyDescent="0.25">
      <c r="AQ24663" s="6"/>
    </row>
    <row r="24664" spans="43:43" x14ac:dyDescent="0.25">
      <c r="AQ24664" s="6"/>
    </row>
    <row r="24665" spans="43:43" x14ac:dyDescent="0.25">
      <c r="AQ24665" s="6"/>
    </row>
    <row r="24666" spans="43:43" x14ac:dyDescent="0.25">
      <c r="AQ24666" s="6"/>
    </row>
    <row r="24667" spans="43:43" x14ac:dyDescent="0.25">
      <c r="AQ24667" s="6"/>
    </row>
    <row r="24668" spans="43:43" x14ac:dyDescent="0.25">
      <c r="AQ24668" s="6"/>
    </row>
    <row r="24669" spans="43:43" x14ac:dyDescent="0.25">
      <c r="AQ24669" s="6"/>
    </row>
    <row r="24670" spans="43:43" x14ac:dyDescent="0.25">
      <c r="AQ24670" s="6"/>
    </row>
    <row r="24671" spans="43:43" x14ac:dyDescent="0.25">
      <c r="AQ24671" s="6"/>
    </row>
    <row r="24672" spans="43:43" x14ac:dyDescent="0.25">
      <c r="AQ24672" s="6"/>
    </row>
    <row r="24673" spans="43:43" x14ac:dyDescent="0.25">
      <c r="AQ24673" s="6"/>
    </row>
    <row r="24674" spans="43:43" x14ac:dyDescent="0.25">
      <c r="AQ24674" s="6"/>
    </row>
    <row r="24675" spans="43:43" x14ac:dyDescent="0.25">
      <c r="AQ24675" s="6"/>
    </row>
    <row r="24676" spans="43:43" x14ac:dyDescent="0.25">
      <c r="AQ24676" s="6"/>
    </row>
    <row r="24677" spans="43:43" x14ac:dyDescent="0.25">
      <c r="AQ24677" s="6"/>
    </row>
    <row r="24678" spans="43:43" x14ac:dyDescent="0.25">
      <c r="AQ24678" s="6"/>
    </row>
    <row r="24679" spans="43:43" x14ac:dyDescent="0.25">
      <c r="AQ24679" s="6"/>
    </row>
    <row r="24680" spans="43:43" x14ac:dyDescent="0.25">
      <c r="AQ24680" s="6"/>
    </row>
    <row r="24681" spans="43:43" x14ac:dyDescent="0.25">
      <c r="AQ24681" s="6"/>
    </row>
    <row r="24682" spans="43:43" x14ac:dyDescent="0.25">
      <c r="AQ24682" s="6"/>
    </row>
    <row r="24683" spans="43:43" x14ac:dyDescent="0.25">
      <c r="AQ24683" s="6"/>
    </row>
    <row r="24684" spans="43:43" x14ac:dyDescent="0.25">
      <c r="AQ24684" s="6"/>
    </row>
    <row r="24685" spans="43:43" x14ac:dyDescent="0.25">
      <c r="AQ24685" s="6"/>
    </row>
    <row r="24686" spans="43:43" x14ac:dyDescent="0.25">
      <c r="AQ24686" s="6"/>
    </row>
    <row r="24687" spans="43:43" x14ac:dyDescent="0.25">
      <c r="AQ24687" s="6"/>
    </row>
    <row r="24688" spans="43:43" x14ac:dyDescent="0.25">
      <c r="AQ24688" s="6"/>
    </row>
    <row r="24689" spans="43:43" x14ac:dyDescent="0.25">
      <c r="AQ24689" s="6"/>
    </row>
    <row r="24690" spans="43:43" x14ac:dyDescent="0.25">
      <c r="AQ24690" s="6"/>
    </row>
    <row r="24691" spans="43:43" x14ac:dyDescent="0.25">
      <c r="AQ24691" s="6"/>
    </row>
    <row r="24692" spans="43:43" x14ac:dyDescent="0.25">
      <c r="AQ24692" s="6"/>
    </row>
    <row r="24693" spans="43:43" x14ac:dyDescent="0.25">
      <c r="AQ24693" s="6"/>
    </row>
    <row r="24694" spans="43:43" x14ac:dyDescent="0.25">
      <c r="AQ24694" s="6"/>
    </row>
    <row r="24695" spans="43:43" x14ac:dyDescent="0.25">
      <c r="AQ24695" s="6"/>
    </row>
    <row r="24696" spans="43:43" x14ac:dyDescent="0.25">
      <c r="AQ24696" s="6"/>
    </row>
    <row r="24697" spans="43:43" x14ac:dyDescent="0.25">
      <c r="AQ24697" s="6"/>
    </row>
    <row r="24698" spans="43:43" x14ac:dyDescent="0.25">
      <c r="AQ24698" s="6"/>
    </row>
    <row r="24699" spans="43:43" x14ac:dyDescent="0.25">
      <c r="AQ24699" s="6"/>
    </row>
    <row r="24700" spans="43:43" x14ac:dyDescent="0.25">
      <c r="AQ24700" s="6"/>
    </row>
    <row r="24701" spans="43:43" x14ac:dyDescent="0.25">
      <c r="AQ24701" s="6"/>
    </row>
    <row r="24702" spans="43:43" x14ac:dyDescent="0.25">
      <c r="AQ24702" s="6"/>
    </row>
    <row r="24703" spans="43:43" x14ac:dyDescent="0.25">
      <c r="AQ24703" s="6"/>
    </row>
    <row r="24704" spans="43:43" x14ac:dyDescent="0.25">
      <c r="AQ24704" s="6"/>
    </row>
    <row r="24705" spans="43:43" x14ac:dyDescent="0.25">
      <c r="AQ24705" s="6"/>
    </row>
    <row r="24706" spans="43:43" x14ac:dyDescent="0.25">
      <c r="AQ24706" s="6"/>
    </row>
    <row r="24707" spans="43:43" x14ac:dyDescent="0.25">
      <c r="AQ24707" s="6"/>
    </row>
    <row r="24708" spans="43:43" x14ac:dyDescent="0.25">
      <c r="AQ24708" s="6"/>
    </row>
    <row r="24709" spans="43:43" x14ac:dyDescent="0.25">
      <c r="AQ24709" s="6"/>
    </row>
    <row r="24710" spans="43:43" x14ac:dyDescent="0.25">
      <c r="AQ24710" s="6"/>
    </row>
    <row r="24711" spans="43:43" x14ac:dyDescent="0.25">
      <c r="AQ24711" s="6"/>
    </row>
    <row r="24712" spans="43:43" x14ac:dyDescent="0.25">
      <c r="AQ24712" s="6"/>
    </row>
    <row r="24713" spans="43:43" x14ac:dyDescent="0.25">
      <c r="AQ24713" s="6"/>
    </row>
    <row r="24714" spans="43:43" x14ac:dyDescent="0.25">
      <c r="AQ24714" s="6"/>
    </row>
    <row r="24715" spans="43:43" x14ac:dyDescent="0.25">
      <c r="AQ24715" s="6"/>
    </row>
    <row r="24716" spans="43:43" x14ac:dyDescent="0.25">
      <c r="AQ24716" s="6"/>
    </row>
    <row r="24717" spans="43:43" x14ac:dyDescent="0.25">
      <c r="AQ24717" s="6"/>
    </row>
    <row r="24718" spans="43:43" x14ac:dyDescent="0.25">
      <c r="AQ24718" s="6"/>
    </row>
    <row r="24719" spans="43:43" x14ac:dyDescent="0.25">
      <c r="AQ24719" s="6"/>
    </row>
    <row r="24720" spans="43:43" x14ac:dyDescent="0.25">
      <c r="AQ24720" s="6"/>
    </row>
    <row r="24721" spans="43:43" x14ac:dyDescent="0.25">
      <c r="AQ24721" s="6"/>
    </row>
    <row r="24722" spans="43:43" x14ac:dyDescent="0.25">
      <c r="AQ24722" s="6"/>
    </row>
    <row r="24723" spans="43:43" x14ac:dyDescent="0.25">
      <c r="AQ24723" s="6"/>
    </row>
    <row r="24724" spans="43:43" x14ac:dyDescent="0.25">
      <c r="AQ24724" s="6"/>
    </row>
    <row r="24725" spans="43:43" x14ac:dyDescent="0.25">
      <c r="AQ24725" s="6"/>
    </row>
    <row r="24726" spans="43:43" x14ac:dyDescent="0.25">
      <c r="AQ24726" s="6"/>
    </row>
    <row r="24727" spans="43:43" x14ac:dyDescent="0.25">
      <c r="AQ24727" s="6"/>
    </row>
    <row r="24728" spans="43:43" x14ac:dyDescent="0.25">
      <c r="AQ24728" s="6"/>
    </row>
    <row r="24729" spans="43:43" x14ac:dyDescent="0.25">
      <c r="AQ24729" s="6"/>
    </row>
    <row r="24730" spans="43:43" x14ac:dyDescent="0.25">
      <c r="AQ24730" s="6"/>
    </row>
    <row r="24731" spans="43:43" x14ac:dyDescent="0.25">
      <c r="AQ24731" s="6"/>
    </row>
    <row r="24732" spans="43:43" x14ac:dyDescent="0.25">
      <c r="AQ24732" s="6"/>
    </row>
    <row r="24733" spans="43:43" x14ac:dyDescent="0.25">
      <c r="AQ24733" s="6"/>
    </row>
    <row r="24734" spans="43:43" x14ac:dyDescent="0.25">
      <c r="AQ24734" s="6"/>
    </row>
    <row r="24735" spans="43:43" x14ac:dyDescent="0.25">
      <c r="AQ24735" s="6"/>
    </row>
    <row r="24736" spans="43:43" x14ac:dyDescent="0.25">
      <c r="AQ24736" s="6"/>
    </row>
    <row r="24737" spans="43:43" x14ac:dyDescent="0.25">
      <c r="AQ24737" s="6"/>
    </row>
    <row r="24738" spans="43:43" x14ac:dyDescent="0.25">
      <c r="AQ24738" s="6"/>
    </row>
    <row r="24739" spans="43:43" x14ac:dyDescent="0.25">
      <c r="AQ24739" s="6"/>
    </row>
    <row r="24740" spans="43:43" x14ac:dyDescent="0.25">
      <c r="AQ24740" s="6"/>
    </row>
    <row r="24741" spans="43:43" x14ac:dyDescent="0.25">
      <c r="AQ24741" s="6"/>
    </row>
    <row r="24742" spans="43:43" x14ac:dyDescent="0.25">
      <c r="AQ24742" s="6"/>
    </row>
    <row r="24743" spans="43:43" x14ac:dyDescent="0.25">
      <c r="AQ24743" s="6"/>
    </row>
    <row r="24744" spans="43:43" x14ac:dyDescent="0.25">
      <c r="AQ24744" s="6"/>
    </row>
    <row r="24745" spans="43:43" x14ac:dyDescent="0.25">
      <c r="AQ24745" s="6"/>
    </row>
    <row r="24746" spans="43:43" x14ac:dyDescent="0.25">
      <c r="AQ24746" s="6"/>
    </row>
    <row r="24747" spans="43:43" x14ac:dyDescent="0.25">
      <c r="AQ24747" s="6"/>
    </row>
    <row r="24748" spans="43:43" x14ac:dyDescent="0.25">
      <c r="AQ24748" s="6"/>
    </row>
    <row r="24749" spans="43:43" x14ac:dyDescent="0.25">
      <c r="AQ24749" s="6"/>
    </row>
    <row r="24750" spans="43:43" x14ac:dyDescent="0.25">
      <c r="AQ24750" s="6"/>
    </row>
    <row r="24751" spans="43:43" x14ac:dyDescent="0.25">
      <c r="AQ24751" s="6"/>
    </row>
    <row r="24752" spans="43:43" x14ac:dyDescent="0.25">
      <c r="AQ24752" s="6"/>
    </row>
    <row r="24753" spans="43:43" x14ac:dyDescent="0.25">
      <c r="AQ24753" s="6"/>
    </row>
    <row r="24754" spans="43:43" x14ac:dyDescent="0.25">
      <c r="AQ24754" s="6"/>
    </row>
    <row r="24755" spans="43:43" x14ac:dyDescent="0.25">
      <c r="AQ24755" s="6"/>
    </row>
    <row r="24756" spans="43:43" x14ac:dyDescent="0.25">
      <c r="AQ24756" s="6"/>
    </row>
    <row r="24757" spans="43:43" x14ac:dyDescent="0.25">
      <c r="AQ24757" s="6"/>
    </row>
    <row r="24758" spans="43:43" x14ac:dyDescent="0.25">
      <c r="AQ24758" s="6"/>
    </row>
    <row r="24759" spans="43:43" x14ac:dyDescent="0.25">
      <c r="AQ24759" s="6"/>
    </row>
    <row r="24760" spans="43:43" x14ac:dyDescent="0.25">
      <c r="AQ24760" s="6"/>
    </row>
    <row r="24761" spans="43:43" x14ac:dyDescent="0.25">
      <c r="AQ24761" s="6"/>
    </row>
    <row r="24762" spans="43:43" x14ac:dyDescent="0.25">
      <c r="AQ24762" s="6"/>
    </row>
    <row r="24763" spans="43:43" x14ac:dyDescent="0.25">
      <c r="AQ24763" s="6"/>
    </row>
    <row r="24764" spans="43:43" x14ac:dyDescent="0.25">
      <c r="AQ24764" s="6"/>
    </row>
    <row r="24765" spans="43:43" x14ac:dyDescent="0.25">
      <c r="AQ24765" s="6"/>
    </row>
    <row r="24766" spans="43:43" x14ac:dyDescent="0.25">
      <c r="AQ24766" s="6"/>
    </row>
    <row r="24767" spans="43:43" x14ac:dyDescent="0.25">
      <c r="AQ24767" s="6"/>
    </row>
    <row r="24768" spans="43:43" x14ac:dyDescent="0.25">
      <c r="AQ24768" s="6"/>
    </row>
    <row r="24769" spans="43:43" x14ac:dyDescent="0.25">
      <c r="AQ24769" s="6"/>
    </row>
    <row r="24770" spans="43:43" x14ac:dyDescent="0.25">
      <c r="AQ24770" s="6"/>
    </row>
    <row r="24771" spans="43:43" x14ac:dyDescent="0.25">
      <c r="AQ24771" s="6"/>
    </row>
    <row r="24772" spans="43:43" x14ac:dyDescent="0.25">
      <c r="AQ24772" s="6"/>
    </row>
    <row r="24773" spans="43:43" x14ac:dyDescent="0.25">
      <c r="AQ24773" s="6"/>
    </row>
    <row r="24774" spans="43:43" x14ac:dyDescent="0.25">
      <c r="AQ24774" s="6"/>
    </row>
    <row r="24775" spans="43:43" x14ac:dyDescent="0.25">
      <c r="AQ24775" s="6"/>
    </row>
    <row r="24776" spans="43:43" x14ac:dyDescent="0.25">
      <c r="AQ24776" s="6"/>
    </row>
    <row r="24777" spans="43:43" x14ac:dyDescent="0.25">
      <c r="AQ24777" s="6"/>
    </row>
    <row r="24778" spans="43:43" x14ac:dyDescent="0.25">
      <c r="AQ24778" s="6"/>
    </row>
    <row r="24779" spans="43:43" x14ac:dyDescent="0.25">
      <c r="AQ24779" s="6"/>
    </row>
    <row r="24780" spans="43:43" x14ac:dyDescent="0.25">
      <c r="AQ24780" s="6"/>
    </row>
    <row r="24781" spans="43:43" x14ac:dyDescent="0.25">
      <c r="AQ24781" s="6"/>
    </row>
    <row r="24782" spans="43:43" x14ac:dyDescent="0.25">
      <c r="AQ24782" s="6"/>
    </row>
    <row r="24783" spans="43:43" x14ac:dyDescent="0.25">
      <c r="AQ24783" s="6"/>
    </row>
    <row r="24784" spans="43:43" x14ac:dyDescent="0.25">
      <c r="AQ24784" s="6"/>
    </row>
    <row r="24785" spans="43:43" x14ac:dyDescent="0.25">
      <c r="AQ24785" s="6"/>
    </row>
    <row r="24786" spans="43:43" x14ac:dyDescent="0.25">
      <c r="AQ24786" s="6"/>
    </row>
    <row r="24787" spans="43:43" x14ac:dyDescent="0.25">
      <c r="AQ24787" s="6"/>
    </row>
    <row r="24788" spans="43:43" x14ac:dyDescent="0.25">
      <c r="AQ24788" s="6"/>
    </row>
    <row r="24789" spans="43:43" x14ac:dyDescent="0.25">
      <c r="AQ24789" s="6"/>
    </row>
    <row r="24790" spans="43:43" x14ac:dyDescent="0.25">
      <c r="AQ24790" s="6"/>
    </row>
    <row r="24791" spans="43:43" x14ac:dyDescent="0.25">
      <c r="AQ24791" s="6"/>
    </row>
    <row r="24792" spans="43:43" x14ac:dyDescent="0.25">
      <c r="AQ24792" s="6"/>
    </row>
    <row r="24793" spans="43:43" x14ac:dyDescent="0.25">
      <c r="AQ24793" s="6"/>
    </row>
    <row r="24794" spans="43:43" x14ac:dyDescent="0.25">
      <c r="AQ24794" s="6"/>
    </row>
    <row r="24795" spans="43:43" x14ac:dyDescent="0.25">
      <c r="AQ24795" s="6"/>
    </row>
    <row r="24796" spans="43:43" x14ac:dyDescent="0.25">
      <c r="AQ24796" s="6"/>
    </row>
    <row r="24797" spans="43:43" x14ac:dyDescent="0.25">
      <c r="AQ24797" s="6"/>
    </row>
    <row r="24798" spans="43:43" x14ac:dyDescent="0.25">
      <c r="AQ24798" s="6"/>
    </row>
    <row r="24799" spans="43:43" x14ac:dyDescent="0.25">
      <c r="AQ24799" s="6"/>
    </row>
    <row r="24800" spans="43:43" x14ac:dyDescent="0.25">
      <c r="AQ24800" s="6"/>
    </row>
    <row r="24801" spans="43:43" x14ac:dyDescent="0.25">
      <c r="AQ24801" s="6"/>
    </row>
    <row r="24802" spans="43:43" x14ac:dyDescent="0.25">
      <c r="AQ24802" s="6"/>
    </row>
    <row r="24803" spans="43:43" x14ac:dyDescent="0.25">
      <c r="AQ24803" s="6"/>
    </row>
    <row r="24804" spans="43:43" x14ac:dyDescent="0.25">
      <c r="AQ24804" s="6"/>
    </row>
    <row r="24805" spans="43:43" x14ac:dyDescent="0.25">
      <c r="AQ24805" s="6"/>
    </row>
    <row r="24806" spans="43:43" x14ac:dyDescent="0.25">
      <c r="AQ24806" s="6"/>
    </row>
    <row r="24807" spans="43:43" x14ac:dyDescent="0.25">
      <c r="AQ24807" s="6"/>
    </row>
    <row r="24808" spans="43:43" x14ac:dyDescent="0.25">
      <c r="AQ24808" s="6"/>
    </row>
    <row r="24809" spans="43:43" x14ac:dyDescent="0.25">
      <c r="AQ24809" s="6"/>
    </row>
    <row r="24810" spans="43:43" x14ac:dyDescent="0.25">
      <c r="AQ24810" s="6"/>
    </row>
    <row r="24811" spans="43:43" x14ac:dyDescent="0.25">
      <c r="AQ24811" s="6"/>
    </row>
    <row r="24812" spans="43:43" x14ac:dyDescent="0.25">
      <c r="AQ24812" s="6"/>
    </row>
    <row r="24813" spans="43:43" x14ac:dyDescent="0.25">
      <c r="AQ24813" s="6"/>
    </row>
    <row r="24814" spans="43:43" x14ac:dyDescent="0.25">
      <c r="AQ24814" s="6"/>
    </row>
    <row r="24815" spans="43:43" x14ac:dyDescent="0.25">
      <c r="AQ24815" s="6"/>
    </row>
    <row r="24816" spans="43:43" x14ac:dyDescent="0.25">
      <c r="AQ24816" s="6"/>
    </row>
    <row r="24817" spans="43:43" x14ac:dyDescent="0.25">
      <c r="AQ24817" s="6"/>
    </row>
    <row r="24818" spans="43:43" x14ac:dyDescent="0.25">
      <c r="AQ24818" s="6"/>
    </row>
    <row r="24819" spans="43:43" x14ac:dyDescent="0.25">
      <c r="AQ24819" s="6"/>
    </row>
    <row r="24820" spans="43:43" x14ac:dyDescent="0.25">
      <c r="AQ24820" s="6"/>
    </row>
    <row r="24821" spans="43:43" x14ac:dyDescent="0.25">
      <c r="AQ24821" s="6"/>
    </row>
    <row r="24822" spans="43:43" x14ac:dyDescent="0.25">
      <c r="AQ24822" s="6"/>
    </row>
    <row r="24823" spans="43:43" x14ac:dyDescent="0.25">
      <c r="AQ24823" s="6"/>
    </row>
    <row r="24824" spans="43:43" x14ac:dyDescent="0.25">
      <c r="AQ24824" s="6"/>
    </row>
    <row r="24825" spans="43:43" x14ac:dyDescent="0.25">
      <c r="AQ24825" s="6"/>
    </row>
    <row r="24826" spans="43:43" x14ac:dyDescent="0.25">
      <c r="AQ24826" s="6"/>
    </row>
    <row r="24827" spans="43:43" x14ac:dyDescent="0.25">
      <c r="AQ24827" s="6"/>
    </row>
    <row r="24828" spans="43:43" x14ac:dyDescent="0.25">
      <c r="AQ24828" s="6"/>
    </row>
    <row r="24829" spans="43:43" x14ac:dyDescent="0.25">
      <c r="AQ24829" s="6"/>
    </row>
    <row r="24830" spans="43:43" x14ac:dyDescent="0.25">
      <c r="AQ24830" s="6"/>
    </row>
    <row r="24831" spans="43:43" x14ac:dyDescent="0.25">
      <c r="AQ24831" s="6"/>
    </row>
    <row r="24832" spans="43:43" x14ac:dyDescent="0.25">
      <c r="AQ24832" s="6"/>
    </row>
    <row r="24833" spans="43:43" x14ac:dyDescent="0.25">
      <c r="AQ24833" s="6"/>
    </row>
    <row r="24834" spans="43:43" x14ac:dyDescent="0.25">
      <c r="AQ24834" s="6"/>
    </row>
    <row r="24835" spans="43:43" x14ac:dyDescent="0.25">
      <c r="AQ24835" s="6"/>
    </row>
    <row r="24836" spans="43:43" x14ac:dyDescent="0.25">
      <c r="AQ24836" s="6"/>
    </row>
    <row r="24837" spans="43:43" x14ac:dyDescent="0.25">
      <c r="AQ24837" s="6"/>
    </row>
    <row r="24838" spans="43:43" x14ac:dyDescent="0.25">
      <c r="AQ24838" s="6"/>
    </row>
    <row r="24839" spans="43:43" x14ac:dyDescent="0.25">
      <c r="AQ24839" s="6"/>
    </row>
    <row r="24840" spans="43:43" x14ac:dyDescent="0.25">
      <c r="AQ24840" s="6"/>
    </row>
    <row r="24841" spans="43:43" x14ac:dyDescent="0.25">
      <c r="AQ24841" s="6"/>
    </row>
    <row r="24842" spans="43:43" x14ac:dyDescent="0.25">
      <c r="AQ24842" s="6"/>
    </row>
    <row r="24843" spans="43:43" x14ac:dyDescent="0.25">
      <c r="AQ24843" s="6"/>
    </row>
    <row r="24844" spans="43:43" x14ac:dyDescent="0.25">
      <c r="AQ24844" s="6"/>
    </row>
    <row r="24845" spans="43:43" x14ac:dyDescent="0.25">
      <c r="AQ24845" s="6"/>
    </row>
    <row r="24846" spans="43:43" x14ac:dyDescent="0.25">
      <c r="AQ24846" s="6"/>
    </row>
    <row r="24847" spans="43:43" x14ac:dyDescent="0.25">
      <c r="AQ24847" s="6"/>
    </row>
    <row r="24848" spans="43:43" x14ac:dyDescent="0.25">
      <c r="AQ24848" s="6"/>
    </row>
    <row r="24849" spans="43:43" x14ac:dyDescent="0.25">
      <c r="AQ24849" s="6"/>
    </row>
    <row r="24850" spans="43:43" x14ac:dyDescent="0.25">
      <c r="AQ24850" s="6"/>
    </row>
    <row r="24851" spans="43:43" x14ac:dyDescent="0.25">
      <c r="AQ24851" s="6"/>
    </row>
    <row r="24852" spans="43:43" x14ac:dyDescent="0.25">
      <c r="AQ24852" s="6"/>
    </row>
    <row r="24853" spans="43:43" x14ac:dyDescent="0.25">
      <c r="AQ24853" s="6"/>
    </row>
    <row r="24854" spans="43:43" x14ac:dyDescent="0.25">
      <c r="AQ24854" s="6"/>
    </row>
    <row r="24855" spans="43:43" x14ac:dyDescent="0.25">
      <c r="AQ24855" s="6"/>
    </row>
    <row r="24856" spans="43:43" x14ac:dyDescent="0.25">
      <c r="AQ24856" s="6"/>
    </row>
    <row r="24857" spans="43:43" x14ac:dyDescent="0.25">
      <c r="AQ24857" s="6"/>
    </row>
    <row r="24858" spans="43:43" x14ac:dyDescent="0.25">
      <c r="AQ24858" s="6"/>
    </row>
    <row r="24859" spans="43:43" x14ac:dyDescent="0.25">
      <c r="AQ24859" s="6"/>
    </row>
    <row r="24860" spans="43:43" x14ac:dyDescent="0.25">
      <c r="AQ24860" s="6"/>
    </row>
    <row r="24861" spans="43:43" x14ac:dyDescent="0.25">
      <c r="AQ24861" s="6"/>
    </row>
    <row r="24862" spans="43:43" x14ac:dyDescent="0.25">
      <c r="AQ24862" s="6"/>
    </row>
    <row r="24863" spans="43:43" x14ac:dyDescent="0.25">
      <c r="AQ24863" s="6"/>
    </row>
    <row r="24864" spans="43:43" x14ac:dyDescent="0.25">
      <c r="AQ24864" s="6"/>
    </row>
    <row r="24865" spans="43:43" x14ac:dyDescent="0.25">
      <c r="AQ24865" s="6"/>
    </row>
    <row r="24866" spans="43:43" x14ac:dyDescent="0.25">
      <c r="AQ24866" s="6"/>
    </row>
    <row r="24867" spans="43:43" x14ac:dyDescent="0.25">
      <c r="AQ24867" s="6"/>
    </row>
    <row r="24868" spans="43:43" x14ac:dyDescent="0.25">
      <c r="AQ24868" s="6"/>
    </row>
    <row r="24869" spans="43:43" x14ac:dyDescent="0.25">
      <c r="AQ24869" s="6"/>
    </row>
    <row r="24870" spans="43:43" x14ac:dyDescent="0.25">
      <c r="AQ24870" s="6"/>
    </row>
    <row r="24871" spans="43:43" x14ac:dyDescent="0.25">
      <c r="AQ24871" s="6"/>
    </row>
    <row r="24872" spans="43:43" x14ac:dyDescent="0.25">
      <c r="AQ24872" s="6"/>
    </row>
    <row r="24873" spans="43:43" x14ac:dyDescent="0.25">
      <c r="AQ24873" s="6"/>
    </row>
    <row r="24874" spans="43:43" x14ac:dyDescent="0.25">
      <c r="AQ24874" s="6"/>
    </row>
    <row r="24875" spans="43:43" x14ac:dyDescent="0.25">
      <c r="AQ24875" s="6"/>
    </row>
    <row r="24876" spans="43:43" x14ac:dyDescent="0.25">
      <c r="AQ24876" s="6"/>
    </row>
    <row r="24877" spans="43:43" x14ac:dyDescent="0.25">
      <c r="AQ24877" s="6"/>
    </row>
    <row r="24878" spans="43:43" x14ac:dyDescent="0.25">
      <c r="AQ24878" s="6"/>
    </row>
    <row r="24879" spans="43:43" x14ac:dyDescent="0.25">
      <c r="AQ24879" s="6"/>
    </row>
    <row r="24880" spans="43:43" x14ac:dyDescent="0.25">
      <c r="AQ24880" s="6"/>
    </row>
    <row r="24881" spans="43:43" x14ac:dyDescent="0.25">
      <c r="AQ24881" s="6"/>
    </row>
    <row r="24882" spans="43:43" x14ac:dyDescent="0.25">
      <c r="AQ24882" s="6"/>
    </row>
    <row r="24883" spans="43:43" x14ac:dyDescent="0.25">
      <c r="AQ24883" s="6"/>
    </row>
    <row r="24884" spans="43:43" x14ac:dyDescent="0.25">
      <c r="AQ24884" s="6"/>
    </row>
    <row r="24885" spans="43:43" x14ac:dyDescent="0.25">
      <c r="AQ24885" s="6"/>
    </row>
    <row r="24886" spans="43:43" x14ac:dyDescent="0.25">
      <c r="AQ24886" s="6"/>
    </row>
    <row r="24887" spans="43:43" x14ac:dyDescent="0.25">
      <c r="AQ24887" s="6"/>
    </row>
    <row r="24888" spans="43:43" x14ac:dyDescent="0.25">
      <c r="AQ24888" s="6"/>
    </row>
    <row r="24889" spans="43:43" x14ac:dyDescent="0.25">
      <c r="AQ24889" s="6"/>
    </row>
    <row r="24890" spans="43:43" x14ac:dyDescent="0.25">
      <c r="AQ24890" s="6"/>
    </row>
    <row r="24891" spans="43:43" x14ac:dyDescent="0.25">
      <c r="AQ24891" s="6"/>
    </row>
    <row r="24892" spans="43:43" x14ac:dyDescent="0.25">
      <c r="AQ24892" s="6"/>
    </row>
    <row r="24893" spans="43:43" x14ac:dyDescent="0.25">
      <c r="AQ24893" s="6"/>
    </row>
    <row r="24894" spans="43:43" x14ac:dyDescent="0.25">
      <c r="AQ24894" s="6"/>
    </row>
    <row r="24895" spans="43:43" x14ac:dyDescent="0.25">
      <c r="AQ24895" s="6"/>
    </row>
    <row r="24896" spans="43:43" x14ac:dyDescent="0.25">
      <c r="AQ24896" s="6"/>
    </row>
    <row r="24897" spans="43:43" x14ac:dyDescent="0.25">
      <c r="AQ24897" s="6"/>
    </row>
    <row r="24898" spans="43:43" x14ac:dyDescent="0.25">
      <c r="AQ24898" s="6"/>
    </row>
    <row r="24899" spans="43:43" x14ac:dyDescent="0.25">
      <c r="AQ24899" s="6"/>
    </row>
    <row r="24900" spans="43:43" x14ac:dyDescent="0.25">
      <c r="AQ24900" s="6"/>
    </row>
    <row r="24901" spans="43:43" x14ac:dyDescent="0.25">
      <c r="AQ24901" s="6"/>
    </row>
    <row r="24902" spans="43:43" x14ac:dyDescent="0.25">
      <c r="AQ24902" s="6"/>
    </row>
    <row r="24903" spans="43:43" x14ac:dyDescent="0.25">
      <c r="AQ24903" s="6"/>
    </row>
    <row r="24904" spans="43:43" x14ac:dyDescent="0.25">
      <c r="AQ24904" s="6"/>
    </row>
    <row r="24905" spans="43:43" x14ac:dyDescent="0.25">
      <c r="AQ24905" s="6"/>
    </row>
    <row r="24906" spans="43:43" x14ac:dyDescent="0.25">
      <c r="AQ24906" s="6"/>
    </row>
    <row r="24907" spans="43:43" x14ac:dyDescent="0.25">
      <c r="AQ24907" s="6"/>
    </row>
    <row r="24908" spans="43:43" x14ac:dyDescent="0.25">
      <c r="AQ24908" s="6"/>
    </row>
    <row r="24909" spans="43:43" x14ac:dyDescent="0.25">
      <c r="AQ24909" s="6"/>
    </row>
    <row r="24910" spans="43:43" x14ac:dyDescent="0.25">
      <c r="AQ24910" s="6"/>
    </row>
    <row r="24911" spans="43:43" x14ac:dyDescent="0.25">
      <c r="AQ24911" s="6"/>
    </row>
    <row r="24912" spans="43:43" x14ac:dyDescent="0.25">
      <c r="AQ24912" s="6"/>
    </row>
    <row r="24913" spans="43:43" x14ac:dyDescent="0.25">
      <c r="AQ24913" s="6"/>
    </row>
    <row r="24914" spans="43:43" x14ac:dyDescent="0.25">
      <c r="AQ24914" s="6"/>
    </row>
    <row r="24915" spans="43:43" x14ac:dyDescent="0.25">
      <c r="AQ24915" s="6"/>
    </row>
    <row r="24916" spans="43:43" x14ac:dyDescent="0.25">
      <c r="AQ24916" s="6"/>
    </row>
    <row r="24917" spans="43:43" x14ac:dyDescent="0.25">
      <c r="AQ24917" s="6"/>
    </row>
    <row r="24918" spans="43:43" x14ac:dyDescent="0.25">
      <c r="AQ24918" s="6"/>
    </row>
    <row r="24919" spans="43:43" x14ac:dyDescent="0.25">
      <c r="AQ24919" s="6"/>
    </row>
    <row r="24920" spans="43:43" x14ac:dyDescent="0.25">
      <c r="AQ24920" s="6"/>
    </row>
    <row r="24921" spans="43:43" x14ac:dyDescent="0.25">
      <c r="AQ24921" s="6"/>
    </row>
    <row r="24922" spans="43:43" x14ac:dyDescent="0.25">
      <c r="AQ24922" s="6"/>
    </row>
    <row r="24923" spans="43:43" x14ac:dyDescent="0.25">
      <c r="AQ24923" s="6"/>
    </row>
    <row r="24924" spans="43:43" x14ac:dyDescent="0.25">
      <c r="AQ24924" s="6"/>
    </row>
    <row r="24925" spans="43:43" x14ac:dyDescent="0.25">
      <c r="AQ24925" s="6"/>
    </row>
    <row r="24926" spans="43:43" x14ac:dyDescent="0.25">
      <c r="AQ24926" s="6"/>
    </row>
    <row r="24927" spans="43:43" x14ac:dyDescent="0.25">
      <c r="AQ24927" s="6"/>
    </row>
    <row r="24928" spans="43:43" x14ac:dyDescent="0.25">
      <c r="AQ24928" s="6"/>
    </row>
    <row r="24929" spans="43:43" x14ac:dyDescent="0.25">
      <c r="AQ24929" s="6"/>
    </row>
    <row r="24930" spans="43:43" x14ac:dyDescent="0.25">
      <c r="AQ24930" s="6"/>
    </row>
    <row r="24931" spans="43:43" x14ac:dyDescent="0.25">
      <c r="AQ24931" s="6"/>
    </row>
    <row r="24932" spans="43:43" x14ac:dyDescent="0.25">
      <c r="AQ24932" s="6"/>
    </row>
    <row r="24933" spans="43:43" x14ac:dyDescent="0.25">
      <c r="AQ24933" s="6"/>
    </row>
    <row r="24934" spans="43:43" x14ac:dyDescent="0.25">
      <c r="AQ24934" s="6"/>
    </row>
    <row r="24935" spans="43:43" x14ac:dyDescent="0.25">
      <c r="AQ24935" s="6"/>
    </row>
    <row r="24936" spans="43:43" x14ac:dyDescent="0.25">
      <c r="AQ24936" s="6"/>
    </row>
    <row r="24937" spans="43:43" x14ac:dyDescent="0.25">
      <c r="AQ24937" s="6"/>
    </row>
    <row r="24938" spans="43:43" x14ac:dyDescent="0.25">
      <c r="AQ24938" s="6"/>
    </row>
    <row r="24939" spans="43:43" x14ac:dyDescent="0.25">
      <c r="AQ24939" s="6"/>
    </row>
    <row r="24940" spans="43:43" x14ac:dyDescent="0.25">
      <c r="AQ24940" s="6"/>
    </row>
    <row r="24941" spans="43:43" x14ac:dyDescent="0.25">
      <c r="AQ24941" s="6"/>
    </row>
    <row r="24942" spans="43:43" x14ac:dyDescent="0.25">
      <c r="AQ24942" s="6"/>
    </row>
    <row r="24943" spans="43:43" x14ac:dyDescent="0.25">
      <c r="AQ24943" s="6"/>
    </row>
    <row r="24944" spans="43:43" x14ac:dyDescent="0.25">
      <c r="AQ24944" s="6"/>
    </row>
    <row r="24945" spans="43:43" x14ac:dyDescent="0.25">
      <c r="AQ24945" s="6"/>
    </row>
    <row r="24946" spans="43:43" x14ac:dyDescent="0.25">
      <c r="AQ24946" s="6"/>
    </row>
    <row r="24947" spans="43:43" x14ac:dyDescent="0.25">
      <c r="AQ24947" s="6"/>
    </row>
    <row r="24948" spans="43:43" x14ac:dyDescent="0.25">
      <c r="AQ24948" s="6"/>
    </row>
    <row r="24949" spans="43:43" x14ac:dyDescent="0.25">
      <c r="AQ24949" s="6"/>
    </row>
    <row r="24950" spans="43:43" x14ac:dyDescent="0.25">
      <c r="AQ24950" s="6"/>
    </row>
    <row r="24951" spans="43:43" x14ac:dyDescent="0.25">
      <c r="AQ24951" s="6"/>
    </row>
    <row r="24952" spans="43:43" x14ac:dyDescent="0.25">
      <c r="AQ24952" s="6"/>
    </row>
    <row r="24953" spans="43:43" x14ac:dyDescent="0.25">
      <c r="AQ24953" s="6"/>
    </row>
    <row r="24954" spans="43:43" x14ac:dyDescent="0.25">
      <c r="AQ24954" s="6"/>
    </row>
    <row r="24955" spans="43:43" x14ac:dyDescent="0.25">
      <c r="AQ24955" s="6"/>
    </row>
    <row r="24956" spans="43:43" x14ac:dyDescent="0.25">
      <c r="AQ24956" s="6"/>
    </row>
    <row r="24957" spans="43:43" x14ac:dyDescent="0.25">
      <c r="AQ24957" s="6"/>
    </row>
    <row r="24958" spans="43:43" x14ac:dyDescent="0.25">
      <c r="AQ24958" s="6"/>
    </row>
    <row r="24959" spans="43:43" x14ac:dyDescent="0.25">
      <c r="AQ24959" s="6"/>
    </row>
    <row r="24960" spans="43:43" x14ac:dyDescent="0.25">
      <c r="AQ24960" s="6"/>
    </row>
    <row r="24961" spans="43:43" x14ac:dyDescent="0.25">
      <c r="AQ24961" s="6"/>
    </row>
    <row r="24962" spans="43:43" x14ac:dyDescent="0.25">
      <c r="AQ24962" s="6"/>
    </row>
    <row r="24963" spans="43:43" x14ac:dyDescent="0.25">
      <c r="AQ24963" s="6"/>
    </row>
    <row r="24964" spans="43:43" x14ac:dyDescent="0.25">
      <c r="AQ24964" s="6"/>
    </row>
    <row r="24965" spans="43:43" x14ac:dyDescent="0.25">
      <c r="AQ24965" s="6"/>
    </row>
    <row r="24966" spans="43:43" x14ac:dyDescent="0.25">
      <c r="AQ24966" s="6"/>
    </row>
    <row r="24967" spans="43:43" x14ac:dyDescent="0.25">
      <c r="AQ24967" s="6"/>
    </row>
    <row r="24968" spans="43:43" x14ac:dyDescent="0.25">
      <c r="AQ24968" s="6"/>
    </row>
    <row r="24969" spans="43:43" x14ac:dyDescent="0.25">
      <c r="AQ24969" s="6"/>
    </row>
    <row r="24970" spans="43:43" x14ac:dyDescent="0.25">
      <c r="AQ24970" s="6"/>
    </row>
    <row r="24971" spans="43:43" x14ac:dyDescent="0.25">
      <c r="AQ24971" s="6"/>
    </row>
    <row r="24972" spans="43:43" x14ac:dyDescent="0.25">
      <c r="AQ24972" s="6"/>
    </row>
    <row r="24973" spans="43:43" x14ac:dyDescent="0.25">
      <c r="AQ24973" s="6"/>
    </row>
    <row r="24974" spans="43:43" x14ac:dyDescent="0.25">
      <c r="AQ24974" s="6"/>
    </row>
    <row r="24975" spans="43:43" x14ac:dyDescent="0.25">
      <c r="AQ24975" s="6"/>
    </row>
    <row r="24976" spans="43:43" x14ac:dyDescent="0.25">
      <c r="AQ24976" s="6"/>
    </row>
    <row r="24977" spans="43:43" x14ac:dyDescent="0.25">
      <c r="AQ24977" s="6"/>
    </row>
    <row r="24978" spans="43:43" x14ac:dyDescent="0.25">
      <c r="AQ24978" s="6"/>
    </row>
    <row r="24979" spans="43:43" x14ac:dyDescent="0.25">
      <c r="AQ24979" s="6"/>
    </row>
    <row r="24980" spans="43:43" x14ac:dyDescent="0.25">
      <c r="AQ24980" s="6"/>
    </row>
    <row r="24981" spans="43:43" x14ac:dyDescent="0.25">
      <c r="AQ24981" s="6"/>
    </row>
    <row r="24982" spans="43:43" x14ac:dyDescent="0.25">
      <c r="AQ24982" s="6"/>
    </row>
    <row r="24983" spans="43:43" x14ac:dyDescent="0.25">
      <c r="AQ24983" s="6"/>
    </row>
    <row r="24984" spans="43:43" x14ac:dyDescent="0.25">
      <c r="AQ24984" s="6"/>
    </row>
    <row r="24985" spans="43:43" x14ac:dyDescent="0.25">
      <c r="AQ24985" s="6"/>
    </row>
    <row r="24986" spans="43:43" x14ac:dyDescent="0.25">
      <c r="AQ24986" s="6"/>
    </row>
    <row r="24987" spans="43:43" x14ac:dyDescent="0.25">
      <c r="AQ24987" s="6"/>
    </row>
    <row r="24988" spans="43:43" x14ac:dyDescent="0.25">
      <c r="AQ24988" s="6"/>
    </row>
    <row r="24989" spans="43:43" x14ac:dyDescent="0.25">
      <c r="AQ24989" s="6"/>
    </row>
    <row r="24990" spans="43:43" x14ac:dyDescent="0.25">
      <c r="AQ24990" s="6"/>
    </row>
    <row r="24991" spans="43:43" x14ac:dyDescent="0.25">
      <c r="AQ24991" s="6"/>
    </row>
    <row r="24992" spans="43:43" x14ac:dyDescent="0.25">
      <c r="AQ24992" s="6"/>
    </row>
    <row r="24993" spans="43:43" x14ac:dyDescent="0.25">
      <c r="AQ24993" s="6"/>
    </row>
    <row r="24994" spans="43:43" x14ac:dyDescent="0.25">
      <c r="AQ24994" s="6"/>
    </row>
    <row r="24995" spans="43:43" x14ac:dyDescent="0.25">
      <c r="AQ24995" s="6"/>
    </row>
    <row r="24996" spans="43:43" x14ac:dyDescent="0.25">
      <c r="AQ24996" s="6"/>
    </row>
    <row r="24997" spans="43:43" x14ac:dyDescent="0.25">
      <c r="AQ24997" s="6"/>
    </row>
    <row r="24998" spans="43:43" x14ac:dyDescent="0.25">
      <c r="AQ24998" s="6"/>
    </row>
    <row r="24999" spans="43:43" x14ac:dyDescent="0.25">
      <c r="AQ24999" s="6"/>
    </row>
    <row r="25000" spans="43:43" x14ac:dyDescent="0.25">
      <c r="AQ25000" s="6"/>
    </row>
    <row r="25001" spans="43:43" x14ac:dyDescent="0.25">
      <c r="AQ25001" s="6"/>
    </row>
    <row r="25002" spans="43:43" x14ac:dyDescent="0.25">
      <c r="AQ25002" s="6"/>
    </row>
    <row r="25003" spans="43:43" x14ac:dyDescent="0.25">
      <c r="AQ25003" s="6"/>
    </row>
    <row r="25004" spans="43:43" x14ac:dyDescent="0.25">
      <c r="AQ25004" s="6"/>
    </row>
    <row r="25005" spans="43:43" x14ac:dyDescent="0.25">
      <c r="AQ25005" s="6"/>
    </row>
    <row r="25006" spans="43:43" x14ac:dyDescent="0.25">
      <c r="AQ25006" s="6"/>
    </row>
    <row r="25007" spans="43:43" x14ac:dyDescent="0.25">
      <c r="AQ25007" s="6"/>
    </row>
    <row r="25008" spans="43:43" x14ac:dyDescent="0.25">
      <c r="AQ25008" s="6"/>
    </row>
    <row r="25009" spans="43:43" x14ac:dyDescent="0.25">
      <c r="AQ25009" s="6"/>
    </row>
    <row r="25010" spans="43:43" x14ac:dyDescent="0.25">
      <c r="AQ25010" s="6"/>
    </row>
    <row r="25011" spans="43:43" x14ac:dyDescent="0.25">
      <c r="AQ25011" s="6"/>
    </row>
    <row r="25012" spans="43:43" x14ac:dyDescent="0.25">
      <c r="AQ25012" s="6"/>
    </row>
    <row r="25013" spans="43:43" x14ac:dyDescent="0.25">
      <c r="AQ25013" s="6"/>
    </row>
    <row r="25014" spans="43:43" x14ac:dyDescent="0.25">
      <c r="AQ25014" s="6"/>
    </row>
    <row r="25015" spans="43:43" x14ac:dyDescent="0.25">
      <c r="AQ25015" s="6"/>
    </row>
    <row r="25016" spans="43:43" x14ac:dyDescent="0.25">
      <c r="AQ25016" s="6"/>
    </row>
    <row r="25017" spans="43:43" x14ac:dyDescent="0.25">
      <c r="AQ25017" s="6"/>
    </row>
    <row r="25018" spans="43:43" x14ac:dyDescent="0.25">
      <c r="AQ25018" s="6"/>
    </row>
    <row r="25019" spans="43:43" x14ac:dyDescent="0.25">
      <c r="AQ25019" s="6"/>
    </row>
    <row r="25020" spans="43:43" x14ac:dyDescent="0.25">
      <c r="AQ25020" s="6"/>
    </row>
    <row r="25021" spans="43:43" x14ac:dyDescent="0.25">
      <c r="AQ25021" s="6"/>
    </row>
    <row r="25022" spans="43:43" x14ac:dyDescent="0.25">
      <c r="AQ25022" s="6"/>
    </row>
    <row r="25023" spans="43:43" x14ac:dyDescent="0.25">
      <c r="AQ25023" s="6"/>
    </row>
    <row r="25024" spans="43:43" x14ac:dyDescent="0.25">
      <c r="AQ25024" s="6"/>
    </row>
    <row r="25025" spans="43:43" x14ac:dyDescent="0.25">
      <c r="AQ25025" s="6"/>
    </row>
    <row r="25026" spans="43:43" x14ac:dyDescent="0.25">
      <c r="AQ25026" s="6"/>
    </row>
    <row r="25027" spans="43:43" x14ac:dyDescent="0.25">
      <c r="AQ25027" s="6"/>
    </row>
    <row r="25028" spans="43:43" x14ac:dyDescent="0.25">
      <c r="AQ25028" s="6"/>
    </row>
    <row r="25029" spans="43:43" x14ac:dyDescent="0.25">
      <c r="AQ25029" s="6"/>
    </row>
    <row r="25030" spans="43:43" x14ac:dyDescent="0.25">
      <c r="AQ25030" s="6"/>
    </row>
    <row r="25031" spans="43:43" x14ac:dyDescent="0.25">
      <c r="AQ25031" s="6"/>
    </row>
    <row r="25032" spans="43:43" x14ac:dyDescent="0.25">
      <c r="AQ25032" s="6"/>
    </row>
    <row r="25033" spans="43:43" x14ac:dyDescent="0.25">
      <c r="AQ25033" s="6"/>
    </row>
    <row r="25034" spans="43:43" x14ac:dyDescent="0.25">
      <c r="AQ25034" s="6"/>
    </row>
    <row r="25035" spans="43:43" x14ac:dyDescent="0.25">
      <c r="AQ25035" s="6"/>
    </row>
    <row r="25036" spans="43:43" x14ac:dyDescent="0.25">
      <c r="AQ25036" s="6"/>
    </row>
    <row r="25037" spans="43:43" x14ac:dyDescent="0.25">
      <c r="AQ25037" s="6"/>
    </row>
    <row r="25038" spans="43:43" x14ac:dyDescent="0.25">
      <c r="AQ25038" s="6"/>
    </row>
    <row r="25039" spans="43:43" x14ac:dyDescent="0.25">
      <c r="AQ25039" s="6"/>
    </row>
    <row r="25040" spans="43:43" x14ac:dyDescent="0.25">
      <c r="AQ25040" s="6"/>
    </row>
    <row r="25041" spans="43:43" x14ac:dyDescent="0.25">
      <c r="AQ25041" s="6"/>
    </row>
    <row r="25042" spans="43:43" x14ac:dyDescent="0.25">
      <c r="AQ25042" s="6"/>
    </row>
    <row r="25043" spans="43:43" x14ac:dyDescent="0.25">
      <c r="AQ25043" s="6"/>
    </row>
    <row r="25044" spans="43:43" x14ac:dyDescent="0.25">
      <c r="AQ25044" s="6"/>
    </row>
    <row r="25045" spans="43:43" x14ac:dyDescent="0.25">
      <c r="AQ25045" s="6"/>
    </row>
    <row r="25046" spans="43:43" x14ac:dyDescent="0.25">
      <c r="AQ25046" s="6"/>
    </row>
    <row r="25047" spans="43:43" x14ac:dyDescent="0.25">
      <c r="AQ25047" s="6"/>
    </row>
    <row r="25048" spans="43:43" x14ac:dyDescent="0.25">
      <c r="AQ25048" s="6"/>
    </row>
    <row r="25049" spans="43:43" x14ac:dyDescent="0.25">
      <c r="AQ25049" s="6"/>
    </row>
    <row r="25050" spans="43:43" x14ac:dyDescent="0.25">
      <c r="AQ25050" s="6"/>
    </row>
    <row r="25051" spans="43:43" x14ac:dyDescent="0.25">
      <c r="AQ25051" s="6"/>
    </row>
    <row r="25052" spans="43:43" x14ac:dyDescent="0.25">
      <c r="AQ25052" s="6"/>
    </row>
    <row r="25053" spans="43:43" x14ac:dyDescent="0.25">
      <c r="AQ25053" s="6"/>
    </row>
    <row r="25054" spans="43:43" x14ac:dyDescent="0.25">
      <c r="AQ25054" s="6"/>
    </row>
    <row r="25055" spans="43:43" x14ac:dyDescent="0.25">
      <c r="AQ25055" s="6"/>
    </row>
    <row r="25056" spans="43:43" x14ac:dyDescent="0.25">
      <c r="AQ25056" s="6"/>
    </row>
    <row r="25057" spans="43:43" x14ac:dyDescent="0.25">
      <c r="AQ25057" s="6"/>
    </row>
    <row r="25058" spans="43:43" x14ac:dyDescent="0.25">
      <c r="AQ25058" s="6"/>
    </row>
    <row r="25059" spans="43:43" x14ac:dyDescent="0.25">
      <c r="AQ25059" s="6"/>
    </row>
    <row r="25060" spans="43:43" x14ac:dyDescent="0.25">
      <c r="AQ25060" s="6"/>
    </row>
    <row r="25061" spans="43:43" x14ac:dyDescent="0.25">
      <c r="AQ25061" s="6"/>
    </row>
    <row r="25062" spans="43:43" x14ac:dyDescent="0.25">
      <c r="AQ25062" s="6"/>
    </row>
    <row r="25063" spans="43:43" x14ac:dyDescent="0.25">
      <c r="AQ25063" s="6"/>
    </row>
    <row r="25064" spans="43:43" x14ac:dyDescent="0.25">
      <c r="AQ25064" s="6"/>
    </row>
    <row r="25065" spans="43:43" x14ac:dyDescent="0.25">
      <c r="AQ25065" s="6"/>
    </row>
    <row r="25066" spans="43:43" x14ac:dyDescent="0.25">
      <c r="AQ25066" s="6"/>
    </row>
    <row r="25067" spans="43:43" x14ac:dyDescent="0.25">
      <c r="AQ25067" s="6"/>
    </row>
    <row r="25068" spans="43:43" x14ac:dyDescent="0.25">
      <c r="AQ25068" s="6"/>
    </row>
    <row r="25069" spans="43:43" x14ac:dyDescent="0.25">
      <c r="AQ25069" s="6"/>
    </row>
    <row r="25070" spans="43:43" x14ac:dyDescent="0.25">
      <c r="AQ25070" s="6"/>
    </row>
    <row r="25071" spans="43:43" x14ac:dyDescent="0.25">
      <c r="AQ25071" s="6"/>
    </row>
    <row r="25072" spans="43:43" x14ac:dyDescent="0.25">
      <c r="AQ25072" s="6"/>
    </row>
    <row r="25073" spans="43:43" x14ac:dyDescent="0.25">
      <c r="AQ25073" s="6"/>
    </row>
    <row r="25074" spans="43:43" x14ac:dyDescent="0.25">
      <c r="AQ25074" s="6"/>
    </row>
    <row r="25075" spans="43:43" x14ac:dyDescent="0.25">
      <c r="AQ25075" s="6"/>
    </row>
    <row r="25076" spans="43:43" x14ac:dyDescent="0.25">
      <c r="AQ25076" s="6"/>
    </row>
    <row r="25077" spans="43:43" x14ac:dyDescent="0.25">
      <c r="AQ25077" s="6"/>
    </row>
    <row r="25078" spans="43:43" x14ac:dyDescent="0.25">
      <c r="AQ25078" s="6"/>
    </row>
    <row r="25079" spans="43:43" x14ac:dyDescent="0.25">
      <c r="AQ25079" s="6"/>
    </row>
    <row r="25080" spans="43:43" x14ac:dyDescent="0.25">
      <c r="AQ25080" s="6"/>
    </row>
    <row r="25081" spans="43:43" x14ac:dyDescent="0.25">
      <c r="AQ25081" s="6"/>
    </row>
    <row r="25082" spans="43:43" x14ac:dyDescent="0.25">
      <c r="AQ25082" s="6"/>
    </row>
    <row r="25083" spans="43:43" x14ac:dyDescent="0.25">
      <c r="AQ25083" s="6"/>
    </row>
    <row r="25084" spans="43:43" x14ac:dyDescent="0.25">
      <c r="AQ25084" s="6"/>
    </row>
    <row r="25085" spans="43:43" x14ac:dyDescent="0.25">
      <c r="AQ25085" s="6"/>
    </row>
    <row r="25086" spans="43:43" x14ac:dyDescent="0.25">
      <c r="AQ25086" s="6"/>
    </row>
    <row r="25087" spans="43:43" x14ac:dyDescent="0.25">
      <c r="AQ25087" s="6"/>
    </row>
    <row r="25088" spans="43:43" x14ac:dyDescent="0.25">
      <c r="AQ25088" s="6"/>
    </row>
    <row r="25089" spans="43:43" x14ac:dyDescent="0.25">
      <c r="AQ25089" s="6"/>
    </row>
    <row r="25090" spans="43:43" x14ac:dyDescent="0.25">
      <c r="AQ25090" s="6"/>
    </row>
    <row r="25091" spans="43:43" x14ac:dyDescent="0.25">
      <c r="AQ25091" s="6"/>
    </row>
    <row r="25092" spans="43:43" x14ac:dyDescent="0.25">
      <c r="AQ25092" s="6"/>
    </row>
    <row r="25093" spans="43:43" x14ac:dyDescent="0.25">
      <c r="AQ25093" s="6"/>
    </row>
    <row r="25094" spans="43:43" x14ac:dyDescent="0.25">
      <c r="AQ25094" s="6"/>
    </row>
    <row r="25095" spans="43:43" x14ac:dyDescent="0.25">
      <c r="AQ25095" s="6"/>
    </row>
    <row r="25096" spans="43:43" x14ac:dyDescent="0.25">
      <c r="AQ25096" s="6"/>
    </row>
    <row r="25097" spans="43:43" x14ac:dyDescent="0.25">
      <c r="AQ25097" s="6"/>
    </row>
    <row r="25098" spans="43:43" x14ac:dyDescent="0.25">
      <c r="AQ25098" s="6"/>
    </row>
    <row r="25099" spans="43:43" x14ac:dyDescent="0.25">
      <c r="AQ25099" s="6"/>
    </row>
    <row r="25100" spans="43:43" x14ac:dyDescent="0.25">
      <c r="AQ25100" s="6"/>
    </row>
    <row r="25101" spans="43:43" x14ac:dyDescent="0.25">
      <c r="AQ25101" s="6"/>
    </row>
    <row r="25102" spans="43:43" x14ac:dyDescent="0.25">
      <c r="AQ25102" s="6"/>
    </row>
    <row r="25103" spans="43:43" x14ac:dyDescent="0.25">
      <c r="AQ25103" s="6"/>
    </row>
    <row r="25104" spans="43:43" x14ac:dyDescent="0.25">
      <c r="AQ25104" s="6"/>
    </row>
    <row r="25105" spans="43:43" x14ac:dyDescent="0.25">
      <c r="AQ25105" s="6"/>
    </row>
    <row r="25106" spans="43:43" x14ac:dyDescent="0.25">
      <c r="AQ25106" s="6"/>
    </row>
    <row r="25107" spans="43:43" x14ac:dyDescent="0.25">
      <c r="AQ25107" s="6"/>
    </row>
    <row r="25108" spans="43:43" x14ac:dyDescent="0.25">
      <c r="AQ25108" s="6"/>
    </row>
    <row r="25109" spans="43:43" x14ac:dyDescent="0.25">
      <c r="AQ25109" s="6"/>
    </row>
    <row r="25110" spans="43:43" x14ac:dyDescent="0.25">
      <c r="AQ25110" s="6"/>
    </row>
    <row r="25111" spans="43:43" x14ac:dyDescent="0.25">
      <c r="AQ25111" s="6"/>
    </row>
    <row r="25112" spans="43:43" x14ac:dyDescent="0.25">
      <c r="AQ25112" s="6"/>
    </row>
    <row r="25113" spans="43:43" x14ac:dyDescent="0.25">
      <c r="AQ25113" s="6"/>
    </row>
    <row r="25114" spans="43:43" x14ac:dyDescent="0.25">
      <c r="AQ25114" s="6"/>
    </row>
    <row r="25115" spans="43:43" x14ac:dyDescent="0.25">
      <c r="AQ25115" s="6"/>
    </row>
    <row r="25116" spans="43:43" x14ac:dyDescent="0.25">
      <c r="AQ25116" s="6"/>
    </row>
    <row r="25117" spans="43:43" x14ac:dyDescent="0.25">
      <c r="AQ25117" s="6"/>
    </row>
    <row r="25118" spans="43:43" x14ac:dyDescent="0.25">
      <c r="AQ25118" s="6"/>
    </row>
    <row r="25119" spans="43:43" x14ac:dyDescent="0.25">
      <c r="AQ25119" s="6"/>
    </row>
    <row r="25120" spans="43:43" x14ac:dyDescent="0.25">
      <c r="AQ25120" s="6"/>
    </row>
    <row r="25121" spans="43:43" x14ac:dyDescent="0.25">
      <c r="AQ25121" s="6"/>
    </row>
    <row r="25122" spans="43:43" x14ac:dyDescent="0.25">
      <c r="AQ25122" s="6"/>
    </row>
    <row r="25123" spans="43:43" x14ac:dyDescent="0.25">
      <c r="AQ25123" s="6"/>
    </row>
    <row r="25124" spans="43:43" x14ac:dyDescent="0.25">
      <c r="AQ25124" s="6"/>
    </row>
    <row r="25125" spans="43:43" x14ac:dyDescent="0.25">
      <c r="AQ25125" s="6"/>
    </row>
    <row r="25126" spans="43:43" x14ac:dyDescent="0.25">
      <c r="AQ25126" s="6"/>
    </row>
    <row r="25127" spans="43:43" x14ac:dyDescent="0.25">
      <c r="AQ25127" s="6"/>
    </row>
    <row r="25128" spans="43:43" x14ac:dyDescent="0.25">
      <c r="AQ25128" s="6"/>
    </row>
    <row r="25129" spans="43:43" x14ac:dyDescent="0.25">
      <c r="AQ25129" s="6"/>
    </row>
    <row r="25130" spans="43:43" x14ac:dyDescent="0.25">
      <c r="AQ25130" s="6"/>
    </row>
    <row r="25131" spans="43:43" x14ac:dyDescent="0.25">
      <c r="AQ25131" s="6"/>
    </row>
    <row r="25132" spans="43:43" x14ac:dyDescent="0.25">
      <c r="AQ25132" s="6"/>
    </row>
    <row r="25133" spans="43:43" x14ac:dyDescent="0.25">
      <c r="AQ25133" s="6"/>
    </row>
    <row r="25134" spans="43:43" x14ac:dyDescent="0.25">
      <c r="AQ25134" s="6"/>
    </row>
    <row r="25135" spans="43:43" x14ac:dyDescent="0.25">
      <c r="AQ25135" s="6"/>
    </row>
    <row r="25136" spans="43:43" x14ac:dyDescent="0.25">
      <c r="AQ25136" s="6"/>
    </row>
    <row r="25137" spans="43:43" x14ac:dyDescent="0.25">
      <c r="AQ25137" s="6"/>
    </row>
    <row r="25138" spans="43:43" x14ac:dyDescent="0.25">
      <c r="AQ25138" s="6"/>
    </row>
    <row r="25139" spans="43:43" x14ac:dyDescent="0.25">
      <c r="AQ25139" s="6"/>
    </row>
    <row r="25140" spans="43:43" x14ac:dyDescent="0.25">
      <c r="AQ25140" s="6"/>
    </row>
    <row r="25141" spans="43:43" x14ac:dyDescent="0.25">
      <c r="AQ25141" s="6"/>
    </row>
    <row r="25142" spans="43:43" x14ac:dyDescent="0.25">
      <c r="AQ25142" s="6"/>
    </row>
    <row r="25143" spans="43:43" x14ac:dyDescent="0.25">
      <c r="AQ25143" s="6"/>
    </row>
    <row r="25144" spans="43:43" x14ac:dyDescent="0.25">
      <c r="AQ25144" s="6"/>
    </row>
    <row r="25145" spans="43:43" x14ac:dyDescent="0.25">
      <c r="AQ25145" s="6"/>
    </row>
    <row r="25146" spans="43:43" x14ac:dyDescent="0.25">
      <c r="AQ25146" s="6"/>
    </row>
    <row r="25147" spans="43:43" x14ac:dyDescent="0.25">
      <c r="AQ25147" s="6"/>
    </row>
    <row r="25148" spans="43:43" x14ac:dyDescent="0.25">
      <c r="AQ25148" s="6"/>
    </row>
    <row r="25149" spans="43:43" x14ac:dyDescent="0.25">
      <c r="AQ25149" s="6"/>
    </row>
    <row r="25150" spans="43:43" x14ac:dyDescent="0.25">
      <c r="AQ25150" s="6"/>
    </row>
    <row r="25151" spans="43:43" x14ac:dyDescent="0.25">
      <c r="AQ25151" s="6"/>
    </row>
    <row r="25152" spans="43:43" x14ac:dyDescent="0.25">
      <c r="AQ25152" s="6"/>
    </row>
    <row r="25153" spans="43:43" x14ac:dyDescent="0.25">
      <c r="AQ25153" s="6"/>
    </row>
    <row r="25154" spans="43:43" x14ac:dyDescent="0.25">
      <c r="AQ25154" s="6"/>
    </row>
    <row r="25155" spans="43:43" x14ac:dyDescent="0.25">
      <c r="AQ25155" s="6"/>
    </row>
    <row r="25156" spans="43:43" x14ac:dyDescent="0.25">
      <c r="AQ25156" s="6"/>
    </row>
    <row r="25157" spans="43:43" x14ac:dyDescent="0.25">
      <c r="AQ25157" s="6"/>
    </row>
    <row r="25158" spans="43:43" x14ac:dyDescent="0.25">
      <c r="AQ25158" s="6"/>
    </row>
    <row r="25159" spans="43:43" x14ac:dyDescent="0.25">
      <c r="AQ25159" s="6"/>
    </row>
    <row r="25160" spans="43:43" x14ac:dyDescent="0.25">
      <c r="AQ25160" s="6"/>
    </row>
    <row r="25161" spans="43:43" x14ac:dyDescent="0.25">
      <c r="AQ25161" s="6"/>
    </row>
    <row r="25162" spans="43:43" x14ac:dyDescent="0.25">
      <c r="AQ25162" s="6"/>
    </row>
    <row r="25163" spans="43:43" x14ac:dyDescent="0.25">
      <c r="AQ25163" s="6"/>
    </row>
    <row r="25164" spans="43:43" x14ac:dyDescent="0.25">
      <c r="AQ25164" s="6"/>
    </row>
    <row r="25165" spans="43:43" x14ac:dyDescent="0.25">
      <c r="AQ25165" s="6"/>
    </row>
    <row r="25166" spans="43:43" x14ac:dyDescent="0.25">
      <c r="AQ25166" s="6"/>
    </row>
    <row r="25167" spans="43:43" x14ac:dyDescent="0.25">
      <c r="AQ25167" s="6"/>
    </row>
    <row r="25168" spans="43:43" x14ac:dyDescent="0.25">
      <c r="AQ25168" s="6"/>
    </row>
    <row r="25169" spans="43:43" x14ac:dyDescent="0.25">
      <c r="AQ25169" s="6"/>
    </row>
    <row r="25170" spans="43:43" x14ac:dyDescent="0.25">
      <c r="AQ25170" s="6"/>
    </row>
    <row r="25171" spans="43:43" x14ac:dyDescent="0.25">
      <c r="AQ25171" s="6"/>
    </row>
    <row r="25172" spans="43:43" x14ac:dyDescent="0.25">
      <c r="AQ25172" s="6"/>
    </row>
    <row r="25173" spans="43:43" x14ac:dyDescent="0.25">
      <c r="AQ25173" s="6"/>
    </row>
    <row r="25174" spans="43:43" x14ac:dyDescent="0.25">
      <c r="AQ25174" s="6"/>
    </row>
    <row r="25175" spans="43:43" x14ac:dyDescent="0.25">
      <c r="AQ25175" s="6"/>
    </row>
    <row r="25176" spans="43:43" x14ac:dyDescent="0.25">
      <c r="AQ25176" s="6"/>
    </row>
    <row r="25177" spans="43:43" x14ac:dyDescent="0.25">
      <c r="AQ25177" s="6"/>
    </row>
    <row r="25178" spans="43:43" x14ac:dyDescent="0.25">
      <c r="AQ25178" s="6"/>
    </row>
    <row r="25179" spans="43:43" x14ac:dyDescent="0.25">
      <c r="AQ25179" s="6"/>
    </row>
    <row r="25180" spans="43:43" x14ac:dyDescent="0.25">
      <c r="AQ25180" s="6"/>
    </row>
    <row r="25181" spans="43:43" x14ac:dyDescent="0.25">
      <c r="AQ25181" s="6"/>
    </row>
    <row r="25182" spans="43:43" x14ac:dyDescent="0.25">
      <c r="AQ25182" s="6"/>
    </row>
    <row r="25183" spans="43:43" x14ac:dyDescent="0.25">
      <c r="AQ25183" s="6"/>
    </row>
    <row r="25184" spans="43:43" x14ac:dyDescent="0.25">
      <c r="AQ25184" s="6"/>
    </row>
    <row r="25185" spans="43:43" x14ac:dyDescent="0.25">
      <c r="AQ25185" s="6"/>
    </row>
    <row r="25186" spans="43:43" x14ac:dyDescent="0.25">
      <c r="AQ25186" s="6"/>
    </row>
    <row r="25187" spans="43:43" x14ac:dyDescent="0.25">
      <c r="AQ25187" s="6"/>
    </row>
    <row r="25188" spans="43:43" x14ac:dyDescent="0.25">
      <c r="AQ25188" s="6"/>
    </row>
    <row r="25189" spans="43:43" x14ac:dyDescent="0.25">
      <c r="AQ25189" s="6"/>
    </row>
    <row r="25190" spans="43:43" x14ac:dyDescent="0.25">
      <c r="AQ25190" s="6"/>
    </row>
    <row r="25191" spans="43:43" x14ac:dyDescent="0.25">
      <c r="AQ25191" s="6"/>
    </row>
    <row r="25192" spans="43:43" x14ac:dyDescent="0.25">
      <c r="AQ25192" s="6"/>
    </row>
    <row r="25193" spans="43:43" x14ac:dyDescent="0.25">
      <c r="AQ25193" s="6"/>
    </row>
    <row r="25194" spans="43:43" x14ac:dyDescent="0.25">
      <c r="AQ25194" s="6"/>
    </row>
    <row r="25195" spans="43:43" x14ac:dyDescent="0.25">
      <c r="AQ25195" s="6"/>
    </row>
    <row r="25196" spans="43:43" x14ac:dyDescent="0.25">
      <c r="AQ25196" s="6"/>
    </row>
    <row r="25197" spans="43:43" x14ac:dyDescent="0.25">
      <c r="AQ25197" s="6"/>
    </row>
    <row r="25198" spans="43:43" x14ac:dyDescent="0.25">
      <c r="AQ25198" s="6"/>
    </row>
    <row r="25199" spans="43:43" x14ac:dyDescent="0.25">
      <c r="AQ25199" s="6"/>
    </row>
    <row r="25200" spans="43:43" x14ac:dyDescent="0.25">
      <c r="AQ25200" s="6"/>
    </row>
    <row r="25201" spans="43:43" x14ac:dyDescent="0.25">
      <c r="AQ25201" s="6"/>
    </row>
    <row r="25202" spans="43:43" x14ac:dyDescent="0.25">
      <c r="AQ25202" s="6"/>
    </row>
    <row r="25203" spans="43:43" x14ac:dyDescent="0.25">
      <c r="AQ25203" s="6"/>
    </row>
    <row r="25204" spans="43:43" x14ac:dyDescent="0.25">
      <c r="AQ25204" s="6"/>
    </row>
    <row r="25205" spans="43:43" x14ac:dyDescent="0.25">
      <c r="AQ25205" s="6"/>
    </row>
    <row r="25206" spans="43:43" x14ac:dyDescent="0.25">
      <c r="AQ25206" s="6"/>
    </row>
    <row r="25207" spans="43:43" x14ac:dyDescent="0.25">
      <c r="AQ25207" s="6"/>
    </row>
    <row r="25208" spans="43:43" x14ac:dyDescent="0.25">
      <c r="AQ25208" s="6"/>
    </row>
    <row r="25209" spans="43:43" x14ac:dyDescent="0.25">
      <c r="AQ25209" s="6"/>
    </row>
    <row r="25210" spans="43:43" x14ac:dyDescent="0.25">
      <c r="AQ25210" s="6"/>
    </row>
    <row r="25211" spans="43:43" x14ac:dyDescent="0.25">
      <c r="AQ25211" s="6"/>
    </row>
    <row r="25212" spans="43:43" x14ac:dyDescent="0.25">
      <c r="AQ25212" s="6"/>
    </row>
    <row r="25213" spans="43:43" x14ac:dyDescent="0.25">
      <c r="AQ25213" s="6"/>
    </row>
    <row r="25214" spans="43:43" x14ac:dyDescent="0.25">
      <c r="AQ25214" s="6"/>
    </row>
    <row r="25215" spans="43:43" x14ac:dyDescent="0.25">
      <c r="AQ25215" s="6"/>
    </row>
    <row r="25216" spans="43:43" x14ac:dyDescent="0.25">
      <c r="AQ25216" s="6"/>
    </row>
    <row r="25217" spans="43:43" x14ac:dyDescent="0.25">
      <c r="AQ25217" s="6"/>
    </row>
    <row r="25218" spans="43:43" x14ac:dyDescent="0.25">
      <c r="AQ25218" s="6"/>
    </row>
    <row r="25219" spans="43:43" x14ac:dyDescent="0.25">
      <c r="AQ25219" s="6"/>
    </row>
    <row r="25220" spans="43:43" x14ac:dyDescent="0.25">
      <c r="AQ25220" s="6"/>
    </row>
    <row r="25221" spans="43:43" x14ac:dyDescent="0.25">
      <c r="AQ25221" s="6"/>
    </row>
    <row r="25222" spans="43:43" x14ac:dyDescent="0.25">
      <c r="AQ25222" s="6"/>
    </row>
    <row r="25223" spans="43:43" x14ac:dyDescent="0.25">
      <c r="AQ25223" s="6"/>
    </row>
    <row r="25224" spans="43:43" x14ac:dyDescent="0.25">
      <c r="AQ25224" s="6"/>
    </row>
    <row r="25225" spans="43:43" x14ac:dyDescent="0.25">
      <c r="AQ25225" s="6"/>
    </row>
    <row r="25226" spans="43:43" x14ac:dyDescent="0.25">
      <c r="AQ25226" s="6"/>
    </row>
    <row r="25227" spans="43:43" x14ac:dyDescent="0.25">
      <c r="AQ25227" s="6"/>
    </row>
    <row r="25228" spans="43:43" x14ac:dyDescent="0.25">
      <c r="AQ25228" s="6"/>
    </row>
    <row r="25229" spans="43:43" x14ac:dyDescent="0.25">
      <c r="AQ25229" s="6"/>
    </row>
    <row r="25230" spans="43:43" x14ac:dyDescent="0.25">
      <c r="AQ25230" s="6"/>
    </row>
    <row r="25231" spans="43:43" x14ac:dyDescent="0.25">
      <c r="AQ25231" s="6"/>
    </row>
    <row r="25232" spans="43:43" x14ac:dyDescent="0.25">
      <c r="AQ25232" s="6"/>
    </row>
    <row r="25233" spans="43:43" x14ac:dyDescent="0.25">
      <c r="AQ25233" s="6"/>
    </row>
    <row r="25234" spans="43:43" x14ac:dyDescent="0.25">
      <c r="AQ25234" s="6"/>
    </row>
    <row r="25235" spans="43:43" x14ac:dyDescent="0.25">
      <c r="AQ25235" s="6"/>
    </row>
    <row r="25236" spans="43:43" x14ac:dyDescent="0.25">
      <c r="AQ25236" s="6"/>
    </row>
    <row r="25237" spans="43:43" x14ac:dyDescent="0.25">
      <c r="AQ25237" s="6"/>
    </row>
    <row r="25238" spans="43:43" x14ac:dyDescent="0.25">
      <c r="AQ25238" s="6"/>
    </row>
    <row r="25239" spans="43:43" x14ac:dyDescent="0.25">
      <c r="AQ25239" s="6"/>
    </row>
    <row r="25240" spans="43:43" x14ac:dyDescent="0.25">
      <c r="AQ25240" s="6"/>
    </row>
    <row r="25241" spans="43:43" x14ac:dyDescent="0.25">
      <c r="AQ25241" s="6"/>
    </row>
    <row r="25242" spans="43:43" x14ac:dyDescent="0.25">
      <c r="AQ25242" s="6"/>
    </row>
    <row r="25243" spans="43:43" x14ac:dyDescent="0.25">
      <c r="AQ25243" s="6"/>
    </row>
    <row r="25244" spans="43:43" x14ac:dyDescent="0.25">
      <c r="AQ25244" s="6"/>
    </row>
    <row r="25245" spans="43:43" x14ac:dyDescent="0.25">
      <c r="AQ25245" s="6"/>
    </row>
    <row r="25246" spans="43:43" x14ac:dyDescent="0.25">
      <c r="AQ25246" s="6"/>
    </row>
    <row r="25247" spans="43:43" x14ac:dyDescent="0.25">
      <c r="AQ25247" s="6"/>
    </row>
    <row r="25248" spans="43:43" x14ac:dyDescent="0.25">
      <c r="AQ25248" s="6"/>
    </row>
    <row r="25249" spans="43:43" x14ac:dyDescent="0.25">
      <c r="AQ25249" s="6"/>
    </row>
    <row r="25250" spans="43:43" x14ac:dyDescent="0.25">
      <c r="AQ25250" s="6"/>
    </row>
    <row r="25251" spans="43:43" x14ac:dyDescent="0.25">
      <c r="AQ25251" s="6"/>
    </row>
    <row r="25252" spans="43:43" x14ac:dyDescent="0.25">
      <c r="AQ25252" s="6"/>
    </row>
    <row r="25253" spans="43:43" x14ac:dyDescent="0.25">
      <c r="AQ25253" s="6"/>
    </row>
    <row r="25254" spans="43:43" x14ac:dyDescent="0.25">
      <c r="AQ25254" s="6"/>
    </row>
    <row r="25255" spans="43:43" x14ac:dyDescent="0.25">
      <c r="AQ25255" s="6"/>
    </row>
    <row r="25256" spans="43:43" x14ac:dyDescent="0.25">
      <c r="AQ25256" s="6"/>
    </row>
    <row r="25257" spans="43:43" x14ac:dyDescent="0.25">
      <c r="AQ25257" s="6"/>
    </row>
    <row r="25258" spans="43:43" x14ac:dyDescent="0.25">
      <c r="AQ25258" s="6"/>
    </row>
    <row r="25259" spans="43:43" x14ac:dyDescent="0.25">
      <c r="AQ25259" s="6"/>
    </row>
    <row r="25260" spans="43:43" x14ac:dyDescent="0.25">
      <c r="AQ25260" s="6"/>
    </row>
    <row r="25261" spans="43:43" x14ac:dyDescent="0.25">
      <c r="AQ25261" s="6"/>
    </row>
    <row r="25262" spans="43:43" x14ac:dyDescent="0.25">
      <c r="AQ25262" s="6"/>
    </row>
    <row r="25263" spans="43:43" x14ac:dyDescent="0.25">
      <c r="AQ25263" s="6"/>
    </row>
    <row r="25264" spans="43:43" x14ac:dyDescent="0.25">
      <c r="AQ25264" s="6"/>
    </row>
    <row r="25265" spans="43:43" x14ac:dyDescent="0.25">
      <c r="AQ25265" s="6"/>
    </row>
    <row r="25266" spans="43:43" x14ac:dyDescent="0.25">
      <c r="AQ25266" s="6"/>
    </row>
    <row r="25267" spans="43:43" x14ac:dyDescent="0.25">
      <c r="AQ25267" s="6"/>
    </row>
    <row r="25268" spans="43:43" x14ac:dyDescent="0.25">
      <c r="AQ25268" s="6"/>
    </row>
    <row r="25269" spans="43:43" x14ac:dyDescent="0.25">
      <c r="AQ25269" s="6"/>
    </row>
    <row r="25270" spans="43:43" x14ac:dyDescent="0.25">
      <c r="AQ25270" s="6"/>
    </row>
    <row r="25271" spans="43:43" x14ac:dyDescent="0.25">
      <c r="AQ25271" s="6"/>
    </row>
    <row r="25272" spans="43:43" x14ac:dyDescent="0.25">
      <c r="AQ25272" s="6"/>
    </row>
    <row r="25273" spans="43:43" x14ac:dyDescent="0.25">
      <c r="AQ25273" s="6"/>
    </row>
    <row r="25274" spans="43:43" x14ac:dyDescent="0.25">
      <c r="AQ25274" s="6"/>
    </row>
    <row r="25275" spans="43:43" x14ac:dyDescent="0.25">
      <c r="AQ25275" s="6"/>
    </row>
    <row r="25276" spans="43:43" x14ac:dyDescent="0.25">
      <c r="AQ25276" s="6"/>
    </row>
    <row r="25277" spans="43:43" x14ac:dyDescent="0.25">
      <c r="AQ25277" s="6"/>
    </row>
    <row r="25278" spans="43:43" x14ac:dyDescent="0.25">
      <c r="AQ25278" s="6"/>
    </row>
    <row r="25279" spans="43:43" x14ac:dyDescent="0.25">
      <c r="AQ25279" s="6"/>
    </row>
    <row r="25280" spans="43:43" x14ac:dyDescent="0.25">
      <c r="AQ25280" s="6"/>
    </row>
    <row r="25281" spans="43:43" x14ac:dyDescent="0.25">
      <c r="AQ25281" s="6"/>
    </row>
    <row r="25282" spans="43:43" x14ac:dyDescent="0.25">
      <c r="AQ25282" s="6"/>
    </row>
    <row r="25283" spans="43:43" x14ac:dyDescent="0.25">
      <c r="AQ25283" s="6"/>
    </row>
    <row r="25284" spans="43:43" x14ac:dyDescent="0.25">
      <c r="AQ25284" s="6"/>
    </row>
    <row r="25285" spans="43:43" x14ac:dyDescent="0.25">
      <c r="AQ25285" s="6"/>
    </row>
    <row r="25286" spans="43:43" x14ac:dyDescent="0.25">
      <c r="AQ25286" s="6"/>
    </row>
    <row r="25287" spans="43:43" x14ac:dyDescent="0.25">
      <c r="AQ25287" s="6"/>
    </row>
    <row r="25288" spans="43:43" x14ac:dyDescent="0.25">
      <c r="AQ25288" s="6"/>
    </row>
    <row r="25289" spans="43:43" x14ac:dyDescent="0.25">
      <c r="AQ25289" s="6"/>
    </row>
    <row r="25290" spans="43:43" x14ac:dyDescent="0.25">
      <c r="AQ25290" s="6"/>
    </row>
    <row r="25291" spans="43:43" x14ac:dyDescent="0.25">
      <c r="AQ25291" s="6"/>
    </row>
    <row r="25292" spans="43:43" x14ac:dyDescent="0.25">
      <c r="AQ25292" s="6"/>
    </row>
    <row r="25293" spans="43:43" x14ac:dyDescent="0.25">
      <c r="AQ25293" s="6"/>
    </row>
    <row r="25294" spans="43:43" x14ac:dyDescent="0.25">
      <c r="AQ25294" s="6"/>
    </row>
    <row r="25295" spans="43:43" x14ac:dyDescent="0.25">
      <c r="AQ25295" s="6"/>
    </row>
    <row r="25296" spans="43:43" x14ac:dyDescent="0.25">
      <c r="AQ25296" s="6"/>
    </row>
    <row r="25297" spans="43:43" x14ac:dyDescent="0.25">
      <c r="AQ25297" s="6"/>
    </row>
    <row r="25298" spans="43:43" x14ac:dyDescent="0.25">
      <c r="AQ25298" s="6"/>
    </row>
    <row r="25299" spans="43:43" x14ac:dyDescent="0.25">
      <c r="AQ25299" s="6"/>
    </row>
    <row r="25300" spans="43:43" x14ac:dyDescent="0.25">
      <c r="AQ25300" s="6"/>
    </row>
    <row r="25301" spans="43:43" x14ac:dyDescent="0.25">
      <c r="AQ25301" s="6"/>
    </row>
    <row r="25302" spans="43:43" x14ac:dyDescent="0.25">
      <c r="AQ25302" s="6"/>
    </row>
    <row r="25303" spans="43:43" x14ac:dyDescent="0.25">
      <c r="AQ25303" s="6"/>
    </row>
    <row r="25304" spans="43:43" x14ac:dyDescent="0.25">
      <c r="AQ25304" s="6"/>
    </row>
    <row r="25305" spans="43:43" x14ac:dyDescent="0.25">
      <c r="AQ25305" s="6"/>
    </row>
    <row r="25306" spans="43:43" x14ac:dyDescent="0.25">
      <c r="AQ25306" s="6"/>
    </row>
    <row r="25307" spans="43:43" x14ac:dyDescent="0.25">
      <c r="AQ25307" s="6"/>
    </row>
    <row r="25308" spans="43:43" x14ac:dyDescent="0.25">
      <c r="AQ25308" s="6"/>
    </row>
    <row r="25309" spans="43:43" x14ac:dyDescent="0.25">
      <c r="AQ25309" s="6"/>
    </row>
    <row r="25310" spans="43:43" x14ac:dyDescent="0.25">
      <c r="AQ25310" s="6"/>
    </row>
    <row r="25311" spans="43:43" x14ac:dyDescent="0.25">
      <c r="AQ25311" s="6"/>
    </row>
    <row r="25312" spans="43:43" x14ac:dyDescent="0.25">
      <c r="AQ25312" s="6"/>
    </row>
    <row r="25313" spans="43:43" x14ac:dyDescent="0.25">
      <c r="AQ25313" s="6"/>
    </row>
    <row r="25314" spans="43:43" x14ac:dyDescent="0.25">
      <c r="AQ25314" s="6"/>
    </row>
    <row r="25315" spans="43:43" x14ac:dyDescent="0.25">
      <c r="AQ25315" s="6"/>
    </row>
    <row r="25316" spans="43:43" x14ac:dyDescent="0.25">
      <c r="AQ25316" s="6"/>
    </row>
    <row r="25317" spans="43:43" x14ac:dyDescent="0.25">
      <c r="AQ25317" s="6"/>
    </row>
    <row r="25318" spans="43:43" x14ac:dyDescent="0.25">
      <c r="AQ25318" s="6"/>
    </row>
    <row r="25319" spans="43:43" x14ac:dyDescent="0.25">
      <c r="AQ25319" s="6"/>
    </row>
    <row r="25320" spans="43:43" x14ac:dyDescent="0.25">
      <c r="AQ25320" s="6"/>
    </row>
    <row r="25321" spans="43:43" x14ac:dyDescent="0.25">
      <c r="AQ25321" s="6"/>
    </row>
    <row r="25322" spans="43:43" x14ac:dyDescent="0.25">
      <c r="AQ25322" s="6"/>
    </row>
    <row r="25323" spans="43:43" x14ac:dyDescent="0.25">
      <c r="AQ25323" s="6"/>
    </row>
    <row r="25324" spans="43:43" x14ac:dyDescent="0.25">
      <c r="AQ25324" s="6"/>
    </row>
    <row r="25325" spans="43:43" x14ac:dyDescent="0.25">
      <c r="AQ25325" s="6"/>
    </row>
    <row r="25326" spans="43:43" x14ac:dyDescent="0.25">
      <c r="AQ25326" s="6"/>
    </row>
    <row r="25327" spans="43:43" x14ac:dyDescent="0.25">
      <c r="AQ25327" s="6"/>
    </row>
    <row r="25328" spans="43:43" x14ac:dyDescent="0.25">
      <c r="AQ25328" s="6"/>
    </row>
    <row r="25329" spans="43:43" x14ac:dyDescent="0.25">
      <c r="AQ25329" s="6"/>
    </row>
    <row r="25330" spans="43:43" x14ac:dyDescent="0.25">
      <c r="AQ25330" s="6"/>
    </row>
    <row r="25331" spans="43:43" x14ac:dyDescent="0.25">
      <c r="AQ25331" s="6"/>
    </row>
    <row r="25332" spans="43:43" x14ac:dyDescent="0.25">
      <c r="AQ25332" s="6"/>
    </row>
    <row r="25333" spans="43:43" x14ac:dyDescent="0.25">
      <c r="AQ25333" s="6"/>
    </row>
    <row r="25334" spans="43:43" x14ac:dyDescent="0.25">
      <c r="AQ25334" s="6"/>
    </row>
    <row r="25335" spans="43:43" x14ac:dyDescent="0.25">
      <c r="AQ25335" s="6"/>
    </row>
    <row r="25336" spans="43:43" x14ac:dyDescent="0.25">
      <c r="AQ25336" s="6"/>
    </row>
    <row r="25337" spans="43:43" x14ac:dyDescent="0.25">
      <c r="AQ25337" s="6"/>
    </row>
    <row r="25338" spans="43:43" x14ac:dyDescent="0.25">
      <c r="AQ25338" s="6"/>
    </row>
    <row r="25339" spans="43:43" x14ac:dyDescent="0.25">
      <c r="AQ25339" s="6"/>
    </row>
    <row r="25340" spans="43:43" x14ac:dyDescent="0.25">
      <c r="AQ25340" s="6"/>
    </row>
    <row r="25341" spans="43:43" x14ac:dyDescent="0.25">
      <c r="AQ25341" s="6"/>
    </row>
    <row r="25342" spans="43:43" x14ac:dyDescent="0.25">
      <c r="AQ25342" s="6"/>
    </row>
    <row r="25343" spans="43:43" x14ac:dyDescent="0.25">
      <c r="AQ25343" s="6"/>
    </row>
    <row r="25344" spans="43:43" x14ac:dyDescent="0.25">
      <c r="AQ25344" s="6"/>
    </row>
    <row r="25345" spans="43:43" x14ac:dyDescent="0.25">
      <c r="AQ25345" s="6"/>
    </row>
    <row r="25346" spans="43:43" x14ac:dyDescent="0.25">
      <c r="AQ25346" s="6"/>
    </row>
    <row r="25347" spans="43:43" x14ac:dyDescent="0.25">
      <c r="AQ25347" s="6"/>
    </row>
    <row r="25348" spans="43:43" x14ac:dyDescent="0.25">
      <c r="AQ25348" s="6"/>
    </row>
    <row r="25349" spans="43:43" x14ac:dyDescent="0.25">
      <c r="AQ25349" s="6"/>
    </row>
    <row r="25350" spans="43:43" x14ac:dyDescent="0.25">
      <c r="AQ25350" s="6"/>
    </row>
    <row r="25351" spans="43:43" x14ac:dyDescent="0.25">
      <c r="AQ25351" s="6"/>
    </row>
    <row r="25352" spans="43:43" x14ac:dyDescent="0.25">
      <c r="AQ25352" s="6"/>
    </row>
    <row r="25353" spans="43:43" x14ac:dyDescent="0.25">
      <c r="AQ25353" s="6"/>
    </row>
    <row r="25354" spans="43:43" x14ac:dyDescent="0.25">
      <c r="AQ25354" s="6"/>
    </row>
    <row r="25355" spans="43:43" x14ac:dyDescent="0.25">
      <c r="AQ25355" s="6"/>
    </row>
    <row r="25356" spans="43:43" x14ac:dyDescent="0.25">
      <c r="AQ25356" s="6"/>
    </row>
    <row r="25357" spans="43:43" x14ac:dyDescent="0.25">
      <c r="AQ25357" s="6"/>
    </row>
    <row r="25358" spans="43:43" x14ac:dyDescent="0.25">
      <c r="AQ25358" s="6"/>
    </row>
    <row r="25359" spans="43:43" x14ac:dyDescent="0.25">
      <c r="AQ25359" s="6"/>
    </row>
    <row r="25360" spans="43:43" x14ac:dyDescent="0.25">
      <c r="AQ25360" s="6"/>
    </row>
    <row r="25361" spans="43:43" x14ac:dyDescent="0.25">
      <c r="AQ25361" s="6"/>
    </row>
    <row r="25362" spans="43:43" x14ac:dyDescent="0.25">
      <c r="AQ25362" s="6"/>
    </row>
    <row r="25363" spans="43:43" x14ac:dyDescent="0.25">
      <c r="AQ25363" s="6"/>
    </row>
    <row r="25364" spans="43:43" x14ac:dyDescent="0.25">
      <c r="AQ25364" s="6"/>
    </row>
    <row r="25365" spans="43:43" x14ac:dyDescent="0.25">
      <c r="AQ25365" s="6"/>
    </row>
    <row r="25366" spans="43:43" x14ac:dyDescent="0.25">
      <c r="AQ25366" s="6"/>
    </row>
    <row r="25367" spans="43:43" x14ac:dyDescent="0.25">
      <c r="AQ25367" s="6"/>
    </row>
    <row r="25368" spans="43:43" x14ac:dyDescent="0.25">
      <c r="AQ25368" s="6"/>
    </row>
    <row r="25369" spans="43:43" x14ac:dyDescent="0.25">
      <c r="AQ25369" s="6"/>
    </row>
    <row r="25370" spans="43:43" x14ac:dyDescent="0.25">
      <c r="AQ25370" s="6"/>
    </row>
    <row r="25371" spans="43:43" x14ac:dyDescent="0.25">
      <c r="AQ25371" s="6"/>
    </row>
    <row r="25372" spans="43:43" x14ac:dyDescent="0.25">
      <c r="AQ25372" s="6"/>
    </row>
    <row r="25373" spans="43:43" x14ac:dyDescent="0.25">
      <c r="AQ25373" s="6"/>
    </row>
    <row r="25374" spans="43:43" x14ac:dyDescent="0.25">
      <c r="AQ25374" s="6"/>
    </row>
    <row r="25375" spans="43:43" x14ac:dyDescent="0.25">
      <c r="AQ25375" s="6"/>
    </row>
    <row r="25376" spans="43:43" x14ac:dyDescent="0.25">
      <c r="AQ25376" s="6"/>
    </row>
    <row r="25377" spans="43:43" x14ac:dyDescent="0.25">
      <c r="AQ25377" s="6"/>
    </row>
    <row r="25378" spans="43:43" x14ac:dyDescent="0.25">
      <c r="AQ25378" s="6"/>
    </row>
    <row r="25379" spans="43:43" x14ac:dyDescent="0.25">
      <c r="AQ25379" s="6"/>
    </row>
    <row r="25380" spans="43:43" x14ac:dyDescent="0.25">
      <c r="AQ25380" s="6"/>
    </row>
    <row r="25381" spans="43:43" x14ac:dyDescent="0.25">
      <c r="AQ25381" s="6"/>
    </row>
    <row r="25382" spans="43:43" x14ac:dyDescent="0.25">
      <c r="AQ25382" s="6"/>
    </row>
    <row r="25383" spans="43:43" x14ac:dyDescent="0.25">
      <c r="AQ25383" s="6"/>
    </row>
    <row r="25384" spans="43:43" x14ac:dyDescent="0.25">
      <c r="AQ25384" s="6"/>
    </row>
    <row r="25385" spans="43:43" x14ac:dyDescent="0.25">
      <c r="AQ25385" s="6"/>
    </row>
    <row r="25386" spans="43:43" x14ac:dyDescent="0.25">
      <c r="AQ25386" s="6"/>
    </row>
    <row r="25387" spans="43:43" x14ac:dyDescent="0.25">
      <c r="AQ25387" s="6"/>
    </row>
    <row r="25388" spans="43:43" x14ac:dyDescent="0.25">
      <c r="AQ25388" s="6"/>
    </row>
    <row r="25389" spans="43:43" x14ac:dyDescent="0.25">
      <c r="AQ25389" s="6"/>
    </row>
    <row r="25390" spans="43:43" x14ac:dyDescent="0.25">
      <c r="AQ25390" s="6"/>
    </row>
    <row r="25391" spans="43:43" x14ac:dyDescent="0.25">
      <c r="AQ25391" s="6"/>
    </row>
    <row r="25392" spans="43:43" x14ac:dyDescent="0.25">
      <c r="AQ25392" s="6"/>
    </row>
    <row r="25393" spans="43:43" x14ac:dyDescent="0.25">
      <c r="AQ25393" s="6"/>
    </row>
    <row r="25394" spans="43:43" x14ac:dyDescent="0.25">
      <c r="AQ25394" s="6"/>
    </row>
    <row r="25395" spans="43:43" x14ac:dyDescent="0.25">
      <c r="AQ25395" s="6"/>
    </row>
    <row r="25396" spans="43:43" x14ac:dyDescent="0.25">
      <c r="AQ25396" s="6"/>
    </row>
    <row r="25397" spans="43:43" x14ac:dyDescent="0.25">
      <c r="AQ25397" s="6"/>
    </row>
    <row r="25398" spans="43:43" x14ac:dyDescent="0.25">
      <c r="AQ25398" s="6"/>
    </row>
    <row r="25399" spans="43:43" x14ac:dyDescent="0.25">
      <c r="AQ25399" s="6"/>
    </row>
    <row r="25400" spans="43:43" x14ac:dyDescent="0.25">
      <c r="AQ25400" s="6"/>
    </row>
    <row r="25401" spans="43:43" x14ac:dyDescent="0.25">
      <c r="AQ25401" s="6"/>
    </row>
    <row r="25402" spans="43:43" x14ac:dyDescent="0.25">
      <c r="AQ25402" s="6"/>
    </row>
    <row r="25403" spans="43:43" x14ac:dyDescent="0.25">
      <c r="AQ25403" s="6"/>
    </row>
    <row r="25404" spans="43:43" x14ac:dyDescent="0.25">
      <c r="AQ25404" s="6"/>
    </row>
    <row r="25405" spans="43:43" x14ac:dyDescent="0.25">
      <c r="AQ25405" s="6"/>
    </row>
    <row r="25406" spans="43:43" x14ac:dyDescent="0.25">
      <c r="AQ25406" s="6"/>
    </row>
    <row r="25407" spans="43:43" x14ac:dyDescent="0.25">
      <c r="AQ25407" s="6"/>
    </row>
    <row r="25408" spans="43:43" x14ac:dyDescent="0.25">
      <c r="AQ25408" s="6"/>
    </row>
    <row r="25409" spans="43:43" x14ac:dyDescent="0.25">
      <c r="AQ25409" s="6"/>
    </row>
    <row r="25410" spans="43:43" x14ac:dyDescent="0.25">
      <c r="AQ25410" s="6"/>
    </row>
    <row r="25411" spans="43:43" x14ac:dyDescent="0.25">
      <c r="AQ25411" s="6"/>
    </row>
    <row r="25412" spans="43:43" x14ac:dyDescent="0.25">
      <c r="AQ25412" s="6"/>
    </row>
    <row r="25413" spans="43:43" x14ac:dyDescent="0.25">
      <c r="AQ25413" s="6"/>
    </row>
    <row r="25414" spans="43:43" x14ac:dyDescent="0.25">
      <c r="AQ25414" s="6"/>
    </row>
    <row r="25415" spans="43:43" x14ac:dyDescent="0.25">
      <c r="AQ25415" s="6"/>
    </row>
    <row r="25416" spans="43:43" x14ac:dyDescent="0.25">
      <c r="AQ25416" s="6"/>
    </row>
    <row r="25417" spans="43:43" x14ac:dyDescent="0.25">
      <c r="AQ25417" s="6"/>
    </row>
    <row r="25418" spans="43:43" x14ac:dyDescent="0.25">
      <c r="AQ25418" s="6"/>
    </row>
    <row r="25419" spans="43:43" x14ac:dyDescent="0.25">
      <c r="AQ25419" s="6"/>
    </row>
    <row r="25420" spans="43:43" x14ac:dyDescent="0.25">
      <c r="AQ25420" s="6"/>
    </row>
    <row r="25421" spans="43:43" x14ac:dyDescent="0.25">
      <c r="AQ25421" s="6"/>
    </row>
    <row r="25422" spans="43:43" x14ac:dyDescent="0.25">
      <c r="AQ25422" s="6"/>
    </row>
    <row r="25423" spans="43:43" x14ac:dyDescent="0.25">
      <c r="AQ25423" s="6"/>
    </row>
    <row r="25424" spans="43:43" x14ac:dyDescent="0.25">
      <c r="AQ25424" s="6"/>
    </row>
    <row r="25425" spans="43:43" x14ac:dyDescent="0.25">
      <c r="AQ25425" s="6"/>
    </row>
    <row r="25426" spans="43:43" x14ac:dyDescent="0.25">
      <c r="AQ25426" s="6"/>
    </row>
    <row r="25427" spans="43:43" x14ac:dyDescent="0.25">
      <c r="AQ25427" s="6"/>
    </row>
    <row r="25428" spans="43:43" x14ac:dyDescent="0.25">
      <c r="AQ25428" s="6"/>
    </row>
    <row r="25429" spans="43:43" x14ac:dyDescent="0.25">
      <c r="AQ25429" s="6"/>
    </row>
    <row r="25430" spans="43:43" x14ac:dyDescent="0.25">
      <c r="AQ25430" s="6"/>
    </row>
    <row r="25431" spans="43:43" x14ac:dyDescent="0.25">
      <c r="AQ25431" s="6"/>
    </row>
    <row r="25432" spans="43:43" x14ac:dyDescent="0.25">
      <c r="AQ25432" s="6"/>
    </row>
    <row r="25433" spans="43:43" x14ac:dyDescent="0.25">
      <c r="AQ25433" s="6"/>
    </row>
    <row r="25434" spans="43:43" x14ac:dyDescent="0.25">
      <c r="AQ25434" s="6"/>
    </row>
    <row r="25435" spans="43:43" x14ac:dyDescent="0.25">
      <c r="AQ25435" s="6"/>
    </row>
    <row r="25436" spans="43:43" x14ac:dyDescent="0.25">
      <c r="AQ25436" s="6"/>
    </row>
    <row r="25437" spans="43:43" x14ac:dyDescent="0.25">
      <c r="AQ25437" s="6"/>
    </row>
    <row r="25438" spans="43:43" x14ac:dyDescent="0.25">
      <c r="AQ25438" s="6"/>
    </row>
    <row r="25439" spans="43:43" x14ac:dyDescent="0.25">
      <c r="AQ25439" s="6"/>
    </row>
    <row r="25440" spans="43:43" x14ac:dyDescent="0.25">
      <c r="AQ25440" s="6"/>
    </row>
    <row r="25441" spans="43:43" x14ac:dyDescent="0.25">
      <c r="AQ25441" s="6"/>
    </row>
    <row r="25442" spans="43:43" x14ac:dyDescent="0.25">
      <c r="AQ25442" s="6"/>
    </row>
    <row r="25443" spans="43:43" x14ac:dyDescent="0.25">
      <c r="AQ25443" s="6"/>
    </row>
    <row r="25444" spans="43:43" x14ac:dyDescent="0.25">
      <c r="AQ25444" s="6"/>
    </row>
    <row r="25445" spans="43:43" x14ac:dyDescent="0.25">
      <c r="AQ25445" s="6"/>
    </row>
    <row r="25446" spans="43:43" x14ac:dyDescent="0.25">
      <c r="AQ25446" s="6"/>
    </row>
    <row r="25447" spans="43:43" x14ac:dyDescent="0.25">
      <c r="AQ25447" s="6"/>
    </row>
    <row r="25448" spans="43:43" x14ac:dyDescent="0.25">
      <c r="AQ25448" s="6"/>
    </row>
    <row r="25449" spans="43:43" x14ac:dyDescent="0.25">
      <c r="AQ25449" s="6"/>
    </row>
    <row r="25450" spans="43:43" x14ac:dyDescent="0.25">
      <c r="AQ25450" s="6"/>
    </row>
    <row r="25451" spans="43:43" x14ac:dyDescent="0.25">
      <c r="AQ25451" s="6"/>
    </row>
    <row r="25452" spans="43:43" x14ac:dyDescent="0.25">
      <c r="AQ25452" s="6"/>
    </row>
    <row r="25453" spans="43:43" x14ac:dyDescent="0.25">
      <c r="AQ25453" s="6"/>
    </row>
    <row r="25454" spans="43:43" x14ac:dyDescent="0.25">
      <c r="AQ25454" s="6"/>
    </row>
    <row r="25455" spans="43:43" x14ac:dyDescent="0.25">
      <c r="AQ25455" s="6"/>
    </row>
    <row r="25456" spans="43:43" x14ac:dyDescent="0.25">
      <c r="AQ25456" s="6"/>
    </row>
    <row r="25457" spans="43:43" x14ac:dyDescent="0.25">
      <c r="AQ25457" s="6"/>
    </row>
    <row r="25458" spans="43:43" x14ac:dyDescent="0.25">
      <c r="AQ25458" s="6"/>
    </row>
    <row r="25459" spans="43:43" x14ac:dyDescent="0.25">
      <c r="AQ25459" s="6"/>
    </row>
    <row r="25460" spans="43:43" x14ac:dyDescent="0.25">
      <c r="AQ25460" s="6"/>
    </row>
    <row r="25461" spans="43:43" x14ac:dyDescent="0.25">
      <c r="AQ25461" s="6"/>
    </row>
    <row r="25462" spans="43:43" x14ac:dyDescent="0.25">
      <c r="AQ25462" s="6"/>
    </row>
    <row r="25463" spans="43:43" x14ac:dyDescent="0.25">
      <c r="AQ25463" s="6"/>
    </row>
    <row r="25464" spans="43:43" x14ac:dyDescent="0.25">
      <c r="AQ25464" s="6"/>
    </row>
    <row r="25465" spans="43:43" x14ac:dyDescent="0.25">
      <c r="AQ25465" s="6"/>
    </row>
    <row r="25466" spans="43:43" x14ac:dyDescent="0.25">
      <c r="AQ25466" s="6"/>
    </row>
    <row r="25467" spans="43:43" x14ac:dyDescent="0.25">
      <c r="AQ25467" s="6"/>
    </row>
    <row r="25468" spans="43:43" x14ac:dyDescent="0.25">
      <c r="AQ25468" s="6"/>
    </row>
    <row r="25469" spans="43:43" x14ac:dyDescent="0.25">
      <c r="AQ25469" s="6"/>
    </row>
    <row r="25470" spans="43:43" x14ac:dyDescent="0.25">
      <c r="AQ25470" s="6"/>
    </row>
    <row r="25471" spans="43:43" x14ac:dyDescent="0.25">
      <c r="AQ25471" s="6"/>
    </row>
    <row r="25472" spans="43:43" x14ac:dyDescent="0.25">
      <c r="AQ25472" s="6"/>
    </row>
    <row r="25473" spans="43:43" x14ac:dyDescent="0.25">
      <c r="AQ25473" s="6"/>
    </row>
    <row r="25474" spans="43:43" x14ac:dyDescent="0.25">
      <c r="AQ25474" s="6"/>
    </row>
    <row r="25475" spans="43:43" x14ac:dyDescent="0.25">
      <c r="AQ25475" s="6"/>
    </row>
    <row r="25476" spans="43:43" x14ac:dyDescent="0.25">
      <c r="AQ25476" s="6"/>
    </row>
    <row r="25477" spans="43:43" x14ac:dyDescent="0.25">
      <c r="AQ25477" s="6"/>
    </row>
    <row r="25478" spans="43:43" x14ac:dyDescent="0.25">
      <c r="AQ25478" s="6"/>
    </row>
    <row r="25479" spans="43:43" x14ac:dyDescent="0.25">
      <c r="AQ25479" s="6"/>
    </row>
    <row r="25480" spans="43:43" x14ac:dyDescent="0.25">
      <c r="AQ25480" s="6"/>
    </row>
    <row r="25481" spans="43:43" x14ac:dyDescent="0.25">
      <c r="AQ25481" s="6"/>
    </row>
    <row r="25482" spans="43:43" x14ac:dyDescent="0.25">
      <c r="AQ25482" s="6"/>
    </row>
    <row r="25483" spans="43:43" x14ac:dyDescent="0.25">
      <c r="AQ25483" s="6"/>
    </row>
    <row r="25484" spans="43:43" x14ac:dyDescent="0.25">
      <c r="AQ25484" s="6"/>
    </row>
    <row r="25485" spans="43:43" x14ac:dyDescent="0.25">
      <c r="AQ25485" s="6"/>
    </row>
    <row r="25486" spans="43:43" x14ac:dyDescent="0.25">
      <c r="AQ25486" s="6"/>
    </row>
    <row r="25487" spans="43:43" x14ac:dyDescent="0.25">
      <c r="AQ25487" s="6"/>
    </row>
    <row r="25488" spans="43:43" x14ac:dyDescent="0.25">
      <c r="AQ25488" s="6"/>
    </row>
    <row r="25489" spans="43:43" x14ac:dyDescent="0.25">
      <c r="AQ25489" s="6"/>
    </row>
    <row r="25490" spans="43:43" x14ac:dyDescent="0.25">
      <c r="AQ25490" s="6"/>
    </row>
    <row r="25491" spans="43:43" x14ac:dyDescent="0.25">
      <c r="AQ25491" s="6"/>
    </row>
    <row r="25492" spans="43:43" x14ac:dyDescent="0.25">
      <c r="AQ25492" s="6"/>
    </row>
    <row r="25493" spans="43:43" x14ac:dyDescent="0.25">
      <c r="AQ25493" s="6"/>
    </row>
    <row r="25494" spans="43:43" x14ac:dyDescent="0.25">
      <c r="AQ25494" s="6"/>
    </row>
    <row r="25495" spans="43:43" x14ac:dyDescent="0.25">
      <c r="AQ25495" s="6"/>
    </row>
    <row r="25496" spans="43:43" x14ac:dyDescent="0.25">
      <c r="AQ25496" s="6"/>
    </row>
    <row r="25497" spans="43:43" x14ac:dyDescent="0.25">
      <c r="AQ25497" s="6"/>
    </row>
    <row r="25498" spans="43:43" x14ac:dyDescent="0.25">
      <c r="AQ25498" s="6"/>
    </row>
    <row r="25499" spans="43:43" x14ac:dyDescent="0.25">
      <c r="AQ25499" s="6"/>
    </row>
    <row r="25500" spans="43:43" x14ac:dyDescent="0.25">
      <c r="AQ25500" s="6"/>
    </row>
    <row r="25501" spans="43:43" x14ac:dyDescent="0.25">
      <c r="AQ25501" s="6"/>
    </row>
    <row r="25502" spans="43:43" x14ac:dyDescent="0.25">
      <c r="AQ25502" s="6"/>
    </row>
    <row r="25503" spans="43:43" x14ac:dyDescent="0.25">
      <c r="AQ25503" s="6"/>
    </row>
    <row r="25504" spans="43:43" x14ac:dyDescent="0.25">
      <c r="AQ25504" s="6"/>
    </row>
    <row r="25505" spans="43:43" x14ac:dyDescent="0.25">
      <c r="AQ25505" s="6"/>
    </row>
    <row r="25506" spans="43:43" x14ac:dyDescent="0.25">
      <c r="AQ25506" s="6"/>
    </row>
    <row r="25507" spans="43:43" x14ac:dyDescent="0.25">
      <c r="AQ25507" s="6"/>
    </row>
    <row r="25508" spans="43:43" x14ac:dyDescent="0.25">
      <c r="AQ25508" s="6"/>
    </row>
    <row r="25509" spans="43:43" x14ac:dyDescent="0.25">
      <c r="AQ25509" s="6"/>
    </row>
    <row r="25510" spans="43:43" x14ac:dyDescent="0.25">
      <c r="AQ25510" s="6"/>
    </row>
    <row r="25511" spans="43:43" x14ac:dyDescent="0.25">
      <c r="AQ25511" s="6"/>
    </row>
    <row r="25512" spans="43:43" x14ac:dyDescent="0.25">
      <c r="AQ25512" s="6"/>
    </row>
    <row r="25513" spans="43:43" x14ac:dyDescent="0.25">
      <c r="AQ25513" s="6"/>
    </row>
    <row r="25514" spans="43:43" x14ac:dyDescent="0.25">
      <c r="AQ25514" s="6"/>
    </row>
    <row r="25515" spans="43:43" x14ac:dyDescent="0.25">
      <c r="AQ25515" s="6"/>
    </row>
    <row r="25516" spans="43:43" x14ac:dyDescent="0.25">
      <c r="AQ25516" s="6"/>
    </row>
    <row r="25517" spans="43:43" x14ac:dyDescent="0.25">
      <c r="AQ25517" s="6"/>
    </row>
    <row r="25518" spans="43:43" x14ac:dyDescent="0.25">
      <c r="AQ25518" s="6"/>
    </row>
    <row r="25519" spans="43:43" x14ac:dyDescent="0.25">
      <c r="AQ25519" s="6"/>
    </row>
    <row r="25520" spans="43:43" x14ac:dyDescent="0.25">
      <c r="AQ25520" s="6"/>
    </row>
    <row r="25521" spans="43:43" x14ac:dyDescent="0.25">
      <c r="AQ25521" s="6"/>
    </row>
    <row r="25522" spans="43:43" x14ac:dyDescent="0.25">
      <c r="AQ25522" s="6"/>
    </row>
    <row r="25523" spans="43:43" x14ac:dyDescent="0.25">
      <c r="AQ25523" s="6"/>
    </row>
    <row r="25524" spans="43:43" x14ac:dyDescent="0.25">
      <c r="AQ25524" s="6"/>
    </row>
    <row r="25525" spans="43:43" x14ac:dyDescent="0.25">
      <c r="AQ25525" s="6"/>
    </row>
    <row r="25526" spans="43:43" x14ac:dyDescent="0.25">
      <c r="AQ25526" s="6"/>
    </row>
    <row r="25527" spans="43:43" x14ac:dyDescent="0.25">
      <c r="AQ25527" s="6"/>
    </row>
    <row r="25528" spans="43:43" x14ac:dyDescent="0.25">
      <c r="AQ25528" s="6"/>
    </row>
    <row r="25529" spans="43:43" x14ac:dyDescent="0.25">
      <c r="AQ25529" s="6"/>
    </row>
    <row r="25530" spans="43:43" x14ac:dyDescent="0.25">
      <c r="AQ25530" s="6"/>
    </row>
    <row r="25531" spans="43:43" x14ac:dyDescent="0.25">
      <c r="AQ25531" s="6"/>
    </row>
    <row r="25532" spans="43:43" x14ac:dyDescent="0.25">
      <c r="AQ25532" s="6"/>
    </row>
    <row r="25533" spans="43:43" x14ac:dyDescent="0.25">
      <c r="AQ25533" s="6"/>
    </row>
    <row r="25534" spans="43:43" x14ac:dyDescent="0.25">
      <c r="AQ25534" s="6"/>
    </row>
    <row r="25535" spans="43:43" x14ac:dyDescent="0.25">
      <c r="AQ25535" s="6"/>
    </row>
    <row r="25536" spans="43:43" x14ac:dyDescent="0.25">
      <c r="AQ25536" s="6"/>
    </row>
    <row r="25537" spans="43:43" x14ac:dyDescent="0.25">
      <c r="AQ25537" s="6"/>
    </row>
    <row r="25538" spans="43:43" x14ac:dyDescent="0.25">
      <c r="AQ25538" s="6"/>
    </row>
    <row r="25539" spans="43:43" x14ac:dyDescent="0.25">
      <c r="AQ25539" s="6"/>
    </row>
    <row r="25540" spans="43:43" x14ac:dyDescent="0.25">
      <c r="AQ25540" s="6"/>
    </row>
    <row r="25541" spans="43:43" x14ac:dyDescent="0.25">
      <c r="AQ25541" s="6"/>
    </row>
    <row r="25542" spans="43:43" x14ac:dyDescent="0.25">
      <c r="AQ25542" s="6"/>
    </row>
    <row r="25543" spans="43:43" x14ac:dyDescent="0.25">
      <c r="AQ25543" s="6"/>
    </row>
    <row r="25544" spans="43:43" x14ac:dyDescent="0.25">
      <c r="AQ25544" s="6"/>
    </row>
    <row r="25545" spans="43:43" x14ac:dyDescent="0.25">
      <c r="AQ25545" s="6"/>
    </row>
    <row r="25546" spans="43:43" x14ac:dyDescent="0.25">
      <c r="AQ25546" s="6"/>
    </row>
    <row r="25547" spans="43:43" x14ac:dyDescent="0.25">
      <c r="AQ25547" s="6"/>
    </row>
    <row r="25548" spans="43:43" x14ac:dyDescent="0.25">
      <c r="AQ25548" s="6"/>
    </row>
    <row r="25549" spans="43:43" x14ac:dyDescent="0.25">
      <c r="AQ25549" s="6"/>
    </row>
    <row r="25550" spans="43:43" x14ac:dyDescent="0.25">
      <c r="AQ25550" s="6"/>
    </row>
    <row r="25551" spans="43:43" x14ac:dyDescent="0.25">
      <c r="AQ25551" s="6"/>
    </row>
    <row r="25552" spans="43:43" x14ac:dyDescent="0.25">
      <c r="AQ25552" s="6"/>
    </row>
    <row r="25553" spans="43:43" x14ac:dyDescent="0.25">
      <c r="AQ25553" s="6"/>
    </row>
    <row r="25554" spans="43:43" x14ac:dyDescent="0.25">
      <c r="AQ25554" s="6"/>
    </row>
    <row r="25555" spans="43:43" x14ac:dyDescent="0.25">
      <c r="AQ25555" s="6"/>
    </row>
    <row r="25556" spans="43:43" x14ac:dyDescent="0.25">
      <c r="AQ25556" s="6"/>
    </row>
    <row r="25557" spans="43:43" x14ac:dyDescent="0.25">
      <c r="AQ25557" s="6"/>
    </row>
    <row r="25558" spans="43:43" x14ac:dyDescent="0.25">
      <c r="AQ25558" s="6"/>
    </row>
    <row r="25559" spans="43:43" x14ac:dyDescent="0.25">
      <c r="AQ25559" s="6"/>
    </row>
    <row r="25560" spans="43:43" x14ac:dyDescent="0.25">
      <c r="AQ25560" s="6"/>
    </row>
    <row r="25561" spans="43:43" x14ac:dyDescent="0.25">
      <c r="AQ25561" s="6"/>
    </row>
    <row r="25562" spans="43:43" x14ac:dyDescent="0.25">
      <c r="AQ25562" s="6"/>
    </row>
    <row r="25563" spans="43:43" x14ac:dyDescent="0.25">
      <c r="AQ25563" s="6"/>
    </row>
    <row r="25564" spans="43:43" x14ac:dyDescent="0.25">
      <c r="AQ25564" s="6"/>
    </row>
    <row r="25565" spans="43:43" x14ac:dyDescent="0.25">
      <c r="AQ25565" s="6"/>
    </row>
    <row r="25566" spans="43:43" x14ac:dyDescent="0.25">
      <c r="AQ25566" s="6"/>
    </row>
    <row r="25567" spans="43:43" x14ac:dyDescent="0.25">
      <c r="AQ25567" s="6"/>
    </row>
    <row r="25568" spans="43:43" x14ac:dyDescent="0.25">
      <c r="AQ25568" s="6"/>
    </row>
    <row r="25569" spans="43:43" x14ac:dyDescent="0.25">
      <c r="AQ25569" s="6"/>
    </row>
    <row r="25570" spans="43:43" x14ac:dyDescent="0.25">
      <c r="AQ25570" s="6"/>
    </row>
    <row r="25571" spans="43:43" x14ac:dyDescent="0.25">
      <c r="AQ25571" s="6"/>
    </row>
    <row r="25572" spans="43:43" x14ac:dyDescent="0.25">
      <c r="AQ25572" s="6"/>
    </row>
    <row r="25573" spans="43:43" x14ac:dyDescent="0.25">
      <c r="AQ25573" s="6"/>
    </row>
    <row r="25574" spans="43:43" x14ac:dyDescent="0.25">
      <c r="AQ25574" s="6"/>
    </row>
    <row r="25575" spans="43:43" x14ac:dyDescent="0.25">
      <c r="AQ25575" s="6"/>
    </row>
    <row r="25576" spans="43:43" x14ac:dyDescent="0.25">
      <c r="AQ25576" s="6"/>
    </row>
    <row r="25577" spans="43:43" x14ac:dyDescent="0.25">
      <c r="AQ25577" s="6"/>
    </row>
    <row r="25578" spans="43:43" x14ac:dyDescent="0.25">
      <c r="AQ25578" s="6"/>
    </row>
    <row r="25579" spans="43:43" x14ac:dyDescent="0.25">
      <c r="AQ25579" s="6"/>
    </row>
    <row r="25580" spans="43:43" x14ac:dyDescent="0.25">
      <c r="AQ25580" s="6"/>
    </row>
    <row r="25581" spans="43:43" x14ac:dyDescent="0.25">
      <c r="AQ25581" s="6"/>
    </row>
    <row r="25582" spans="43:43" x14ac:dyDescent="0.25">
      <c r="AQ25582" s="6"/>
    </row>
    <row r="25583" spans="43:43" x14ac:dyDescent="0.25">
      <c r="AQ25583" s="6"/>
    </row>
    <row r="25584" spans="43:43" x14ac:dyDescent="0.25">
      <c r="AQ25584" s="6"/>
    </row>
    <row r="25585" spans="43:43" x14ac:dyDescent="0.25">
      <c r="AQ25585" s="6"/>
    </row>
    <row r="25586" spans="43:43" x14ac:dyDescent="0.25">
      <c r="AQ25586" s="6"/>
    </row>
    <row r="25587" spans="43:43" x14ac:dyDescent="0.25">
      <c r="AQ25587" s="6"/>
    </row>
    <row r="25588" spans="43:43" x14ac:dyDescent="0.25">
      <c r="AQ25588" s="6"/>
    </row>
    <row r="25589" spans="43:43" x14ac:dyDescent="0.25">
      <c r="AQ25589" s="6"/>
    </row>
    <row r="25590" spans="43:43" x14ac:dyDescent="0.25">
      <c r="AQ25590" s="6"/>
    </row>
    <row r="25591" spans="43:43" x14ac:dyDescent="0.25">
      <c r="AQ25591" s="6"/>
    </row>
    <row r="25592" spans="43:43" x14ac:dyDescent="0.25">
      <c r="AQ25592" s="6"/>
    </row>
    <row r="25593" spans="43:43" x14ac:dyDescent="0.25">
      <c r="AQ25593" s="6"/>
    </row>
    <row r="25594" spans="43:43" x14ac:dyDescent="0.25">
      <c r="AQ25594" s="6"/>
    </row>
    <row r="25595" spans="43:43" x14ac:dyDescent="0.25">
      <c r="AQ25595" s="6"/>
    </row>
    <row r="25596" spans="43:43" x14ac:dyDescent="0.25">
      <c r="AQ25596" s="6"/>
    </row>
    <row r="25597" spans="43:43" x14ac:dyDescent="0.25">
      <c r="AQ25597" s="6"/>
    </row>
    <row r="25598" spans="43:43" x14ac:dyDescent="0.25">
      <c r="AQ25598" s="6"/>
    </row>
    <row r="25599" spans="43:43" x14ac:dyDescent="0.25">
      <c r="AQ25599" s="6"/>
    </row>
    <row r="25600" spans="43:43" x14ac:dyDescent="0.25">
      <c r="AQ25600" s="6"/>
    </row>
    <row r="25601" spans="43:43" x14ac:dyDescent="0.25">
      <c r="AQ25601" s="6"/>
    </row>
    <row r="25602" spans="43:43" x14ac:dyDescent="0.25">
      <c r="AQ25602" s="6"/>
    </row>
    <row r="25603" spans="43:43" x14ac:dyDescent="0.25">
      <c r="AQ25603" s="6"/>
    </row>
    <row r="25604" spans="43:43" x14ac:dyDescent="0.25">
      <c r="AQ25604" s="6"/>
    </row>
    <row r="25605" spans="43:43" x14ac:dyDescent="0.25">
      <c r="AQ25605" s="6"/>
    </row>
    <row r="25606" spans="43:43" x14ac:dyDescent="0.25">
      <c r="AQ25606" s="6"/>
    </row>
    <row r="25607" spans="43:43" x14ac:dyDescent="0.25">
      <c r="AQ25607" s="6"/>
    </row>
    <row r="25608" spans="43:43" x14ac:dyDescent="0.25">
      <c r="AQ25608" s="6"/>
    </row>
    <row r="25609" spans="43:43" x14ac:dyDescent="0.25">
      <c r="AQ25609" s="6"/>
    </row>
    <row r="25610" spans="43:43" x14ac:dyDescent="0.25">
      <c r="AQ25610" s="6"/>
    </row>
    <row r="25611" spans="43:43" x14ac:dyDescent="0.25">
      <c r="AQ25611" s="6"/>
    </row>
    <row r="25612" spans="43:43" x14ac:dyDescent="0.25">
      <c r="AQ25612" s="6"/>
    </row>
    <row r="25613" spans="43:43" x14ac:dyDescent="0.25">
      <c r="AQ25613" s="6"/>
    </row>
    <row r="25614" spans="43:43" x14ac:dyDescent="0.25">
      <c r="AQ25614" s="6"/>
    </row>
    <row r="25615" spans="43:43" x14ac:dyDescent="0.25">
      <c r="AQ25615" s="6"/>
    </row>
    <row r="25616" spans="43:43" x14ac:dyDescent="0.25">
      <c r="AQ25616" s="6"/>
    </row>
    <row r="25617" spans="43:43" x14ac:dyDescent="0.25">
      <c r="AQ25617" s="6"/>
    </row>
    <row r="25618" spans="43:43" x14ac:dyDescent="0.25">
      <c r="AQ25618" s="6"/>
    </row>
    <row r="25619" spans="43:43" x14ac:dyDescent="0.25">
      <c r="AQ25619" s="6"/>
    </row>
    <row r="25620" spans="43:43" x14ac:dyDescent="0.25">
      <c r="AQ25620" s="6"/>
    </row>
    <row r="25621" spans="43:43" x14ac:dyDescent="0.25">
      <c r="AQ25621" s="6"/>
    </row>
    <row r="25622" spans="43:43" x14ac:dyDescent="0.25">
      <c r="AQ25622" s="6"/>
    </row>
    <row r="25623" spans="43:43" x14ac:dyDescent="0.25">
      <c r="AQ25623" s="6"/>
    </row>
    <row r="25624" spans="43:43" x14ac:dyDescent="0.25">
      <c r="AQ25624" s="6"/>
    </row>
    <row r="25625" spans="43:43" x14ac:dyDescent="0.25">
      <c r="AQ25625" s="6"/>
    </row>
    <row r="25626" spans="43:43" x14ac:dyDescent="0.25">
      <c r="AQ25626" s="6"/>
    </row>
    <row r="25627" spans="43:43" x14ac:dyDescent="0.25">
      <c r="AQ25627" s="6"/>
    </row>
    <row r="25628" spans="43:43" x14ac:dyDescent="0.25">
      <c r="AQ25628" s="6"/>
    </row>
    <row r="25629" spans="43:43" x14ac:dyDescent="0.25">
      <c r="AQ25629" s="6"/>
    </row>
    <row r="25630" spans="43:43" x14ac:dyDescent="0.25">
      <c r="AQ25630" s="6"/>
    </row>
    <row r="25631" spans="43:43" x14ac:dyDescent="0.25">
      <c r="AQ25631" s="6"/>
    </row>
    <row r="25632" spans="43:43" x14ac:dyDescent="0.25">
      <c r="AQ25632" s="6"/>
    </row>
    <row r="25633" spans="43:43" x14ac:dyDescent="0.25">
      <c r="AQ25633" s="6"/>
    </row>
    <row r="25634" spans="43:43" x14ac:dyDescent="0.25">
      <c r="AQ25634" s="6"/>
    </row>
    <row r="25635" spans="43:43" x14ac:dyDescent="0.25">
      <c r="AQ25635" s="6"/>
    </row>
    <row r="25636" spans="43:43" x14ac:dyDescent="0.25">
      <c r="AQ25636" s="6"/>
    </row>
    <row r="25637" spans="43:43" x14ac:dyDescent="0.25">
      <c r="AQ25637" s="6"/>
    </row>
    <row r="25638" spans="43:43" x14ac:dyDescent="0.25">
      <c r="AQ25638" s="6"/>
    </row>
    <row r="25639" spans="43:43" x14ac:dyDescent="0.25">
      <c r="AQ25639" s="6"/>
    </row>
    <row r="25640" spans="43:43" x14ac:dyDescent="0.25">
      <c r="AQ25640" s="6"/>
    </row>
    <row r="25641" spans="43:43" x14ac:dyDescent="0.25">
      <c r="AQ25641" s="6"/>
    </row>
    <row r="25642" spans="43:43" x14ac:dyDescent="0.25">
      <c r="AQ25642" s="6"/>
    </row>
    <row r="25643" spans="43:43" x14ac:dyDescent="0.25">
      <c r="AQ25643" s="6"/>
    </row>
    <row r="25644" spans="43:43" x14ac:dyDescent="0.25">
      <c r="AQ25644" s="6"/>
    </row>
    <row r="25645" spans="43:43" x14ac:dyDescent="0.25">
      <c r="AQ25645" s="6"/>
    </row>
    <row r="25646" spans="43:43" x14ac:dyDescent="0.25">
      <c r="AQ25646" s="6"/>
    </row>
    <row r="25647" spans="43:43" x14ac:dyDescent="0.25">
      <c r="AQ25647" s="6"/>
    </row>
    <row r="25648" spans="43:43" x14ac:dyDescent="0.25">
      <c r="AQ25648" s="6"/>
    </row>
    <row r="25649" spans="43:43" x14ac:dyDescent="0.25">
      <c r="AQ25649" s="6"/>
    </row>
    <row r="25650" spans="43:43" x14ac:dyDescent="0.25">
      <c r="AQ25650" s="6"/>
    </row>
    <row r="25651" spans="43:43" x14ac:dyDescent="0.25">
      <c r="AQ25651" s="6"/>
    </row>
    <row r="25652" spans="43:43" x14ac:dyDescent="0.25">
      <c r="AQ25652" s="6"/>
    </row>
    <row r="25653" spans="43:43" x14ac:dyDescent="0.25">
      <c r="AQ25653" s="6"/>
    </row>
    <row r="25654" spans="43:43" x14ac:dyDescent="0.25">
      <c r="AQ25654" s="6"/>
    </row>
    <row r="25655" spans="43:43" x14ac:dyDescent="0.25">
      <c r="AQ25655" s="6"/>
    </row>
    <row r="25656" spans="43:43" x14ac:dyDescent="0.25">
      <c r="AQ25656" s="6"/>
    </row>
    <row r="25657" spans="43:43" x14ac:dyDescent="0.25">
      <c r="AQ25657" s="6"/>
    </row>
    <row r="25658" spans="43:43" x14ac:dyDescent="0.25">
      <c r="AQ25658" s="6"/>
    </row>
    <row r="25659" spans="43:43" x14ac:dyDescent="0.25">
      <c r="AQ25659" s="6"/>
    </row>
    <row r="25660" spans="43:43" x14ac:dyDescent="0.25">
      <c r="AQ25660" s="6"/>
    </row>
    <row r="25661" spans="43:43" x14ac:dyDescent="0.25">
      <c r="AQ25661" s="6"/>
    </row>
    <row r="25662" spans="43:43" x14ac:dyDescent="0.25">
      <c r="AQ25662" s="6"/>
    </row>
    <row r="25663" spans="43:43" x14ac:dyDescent="0.25">
      <c r="AQ25663" s="6"/>
    </row>
    <row r="25664" spans="43:43" x14ac:dyDescent="0.25">
      <c r="AQ25664" s="6"/>
    </row>
    <row r="25665" spans="43:43" x14ac:dyDescent="0.25">
      <c r="AQ25665" s="6"/>
    </row>
    <row r="25666" spans="43:43" x14ac:dyDescent="0.25">
      <c r="AQ25666" s="6"/>
    </row>
    <row r="25667" spans="43:43" x14ac:dyDescent="0.25">
      <c r="AQ25667" s="6"/>
    </row>
    <row r="25668" spans="43:43" x14ac:dyDescent="0.25">
      <c r="AQ25668" s="6"/>
    </row>
    <row r="25669" spans="43:43" x14ac:dyDescent="0.25">
      <c r="AQ25669" s="6"/>
    </row>
    <row r="25670" spans="43:43" x14ac:dyDescent="0.25">
      <c r="AQ25670" s="6"/>
    </row>
    <row r="25671" spans="43:43" x14ac:dyDescent="0.25">
      <c r="AQ25671" s="6"/>
    </row>
    <row r="25672" spans="43:43" x14ac:dyDescent="0.25">
      <c r="AQ25672" s="6"/>
    </row>
    <row r="25673" spans="43:43" x14ac:dyDescent="0.25">
      <c r="AQ25673" s="6"/>
    </row>
    <row r="25674" spans="43:43" x14ac:dyDescent="0.25">
      <c r="AQ25674" s="6"/>
    </row>
    <row r="25675" spans="43:43" x14ac:dyDescent="0.25">
      <c r="AQ25675" s="6"/>
    </row>
    <row r="25676" spans="43:43" x14ac:dyDescent="0.25">
      <c r="AQ25676" s="6"/>
    </row>
    <row r="25677" spans="43:43" x14ac:dyDescent="0.25">
      <c r="AQ25677" s="6"/>
    </row>
    <row r="25678" spans="43:43" x14ac:dyDescent="0.25">
      <c r="AQ25678" s="6"/>
    </row>
    <row r="25679" spans="43:43" x14ac:dyDescent="0.25">
      <c r="AQ25679" s="6"/>
    </row>
    <row r="25680" spans="43:43" x14ac:dyDescent="0.25">
      <c r="AQ25680" s="6"/>
    </row>
    <row r="25681" spans="43:43" x14ac:dyDescent="0.25">
      <c r="AQ25681" s="6"/>
    </row>
    <row r="25682" spans="43:43" x14ac:dyDescent="0.25">
      <c r="AQ25682" s="6"/>
    </row>
    <row r="25683" spans="43:43" x14ac:dyDescent="0.25">
      <c r="AQ25683" s="6"/>
    </row>
    <row r="25684" spans="43:43" x14ac:dyDescent="0.25">
      <c r="AQ25684" s="6"/>
    </row>
    <row r="25685" spans="43:43" x14ac:dyDescent="0.25">
      <c r="AQ25685" s="6"/>
    </row>
    <row r="25686" spans="43:43" x14ac:dyDescent="0.25">
      <c r="AQ25686" s="6"/>
    </row>
    <row r="25687" spans="43:43" x14ac:dyDescent="0.25">
      <c r="AQ25687" s="6"/>
    </row>
    <row r="25688" spans="43:43" x14ac:dyDescent="0.25">
      <c r="AQ25688" s="6"/>
    </row>
    <row r="25689" spans="43:43" x14ac:dyDescent="0.25">
      <c r="AQ25689" s="6"/>
    </row>
    <row r="25690" spans="43:43" x14ac:dyDescent="0.25">
      <c r="AQ25690" s="6"/>
    </row>
    <row r="25691" spans="43:43" x14ac:dyDescent="0.25">
      <c r="AQ25691" s="6"/>
    </row>
    <row r="25692" spans="43:43" x14ac:dyDescent="0.25">
      <c r="AQ25692" s="6"/>
    </row>
    <row r="25693" spans="43:43" x14ac:dyDescent="0.25">
      <c r="AQ25693" s="6"/>
    </row>
    <row r="25694" spans="43:43" x14ac:dyDescent="0.25">
      <c r="AQ25694" s="6"/>
    </row>
    <row r="25695" spans="43:43" x14ac:dyDescent="0.25">
      <c r="AQ25695" s="6"/>
    </row>
    <row r="25696" spans="43:43" x14ac:dyDescent="0.25">
      <c r="AQ25696" s="6"/>
    </row>
    <row r="25697" spans="43:43" x14ac:dyDescent="0.25">
      <c r="AQ25697" s="6"/>
    </row>
    <row r="25698" spans="43:43" x14ac:dyDescent="0.25">
      <c r="AQ25698" s="6"/>
    </row>
    <row r="25699" spans="43:43" x14ac:dyDescent="0.25">
      <c r="AQ25699" s="6"/>
    </row>
    <row r="25700" spans="43:43" x14ac:dyDescent="0.25">
      <c r="AQ25700" s="6"/>
    </row>
    <row r="25701" spans="43:43" x14ac:dyDescent="0.25">
      <c r="AQ25701" s="6"/>
    </row>
    <row r="25702" spans="43:43" x14ac:dyDescent="0.25">
      <c r="AQ25702" s="6"/>
    </row>
    <row r="25703" spans="43:43" x14ac:dyDescent="0.25">
      <c r="AQ25703" s="6"/>
    </row>
    <row r="25704" spans="43:43" x14ac:dyDescent="0.25">
      <c r="AQ25704" s="6"/>
    </row>
    <row r="25705" spans="43:43" x14ac:dyDescent="0.25">
      <c r="AQ25705" s="6"/>
    </row>
    <row r="25706" spans="43:43" x14ac:dyDescent="0.25">
      <c r="AQ25706" s="6"/>
    </row>
    <row r="25707" spans="43:43" x14ac:dyDescent="0.25">
      <c r="AQ25707" s="6"/>
    </row>
    <row r="25708" spans="43:43" x14ac:dyDescent="0.25">
      <c r="AQ25708" s="6"/>
    </row>
    <row r="25709" spans="43:43" x14ac:dyDescent="0.25">
      <c r="AQ25709" s="6"/>
    </row>
    <row r="25710" spans="43:43" x14ac:dyDescent="0.25">
      <c r="AQ25710" s="6"/>
    </row>
    <row r="25711" spans="43:43" x14ac:dyDescent="0.25">
      <c r="AQ25711" s="6"/>
    </row>
    <row r="25712" spans="43:43" x14ac:dyDescent="0.25">
      <c r="AQ25712" s="6"/>
    </row>
    <row r="25713" spans="43:43" x14ac:dyDescent="0.25">
      <c r="AQ25713" s="6"/>
    </row>
    <row r="25714" spans="43:43" x14ac:dyDescent="0.25">
      <c r="AQ25714" s="6"/>
    </row>
    <row r="25715" spans="43:43" x14ac:dyDescent="0.25">
      <c r="AQ25715" s="6"/>
    </row>
    <row r="25716" spans="43:43" x14ac:dyDescent="0.25">
      <c r="AQ25716" s="6"/>
    </row>
    <row r="25717" spans="43:43" x14ac:dyDescent="0.25">
      <c r="AQ25717" s="6"/>
    </row>
    <row r="25718" spans="43:43" x14ac:dyDescent="0.25">
      <c r="AQ25718" s="6"/>
    </row>
    <row r="25719" spans="43:43" x14ac:dyDescent="0.25">
      <c r="AQ25719" s="6"/>
    </row>
    <row r="25720" spans="43:43" x14ac:dyDescent="0.25">
      <c r="AQ25720" s="6"/>
    </row>
    <row r="25721" spans="43:43" x14ac:dyDescent="0.25">
      <c r="AQ25721" s="6"/>
    </row>
    <row r="25722" spans="43:43" x14ac:dyDescent="0.25">
      <c r="AQ25722" s="6"/>
    </row>
    <row r="25723" spans="43:43" x14ac:dyDescent="0.25">
      <c r="AQ25723" s="6"/>
    </row>
    <row r="25724" spans="43:43" x14ac:dyDescent="0.25">
      <c r="AQ25724" s="6"/>
    </row>
    <row r="25725" spans="43:43" x14ac:dyDescent="0.25">
      <c r="AQ25725" s="6"/>
    </row>
    <row r="25726" spans="43:43" x14ac:dyDescent="0.25">
      <c r="AQ25726" s="6"/>
    </row>
    <row r="25727" spans="43:43" x14ac:dyDescent="0.25">
      <c r="AQ25727" s="6"/>
    </row>
    <row r="25728" spans="43:43" x14ac:dyDescent="0.25">
      <c r="AQ25728" s="6"/>
    </row>
    <row r="25729" spans="43:43" x14ac:dyDescent="0.25">
      <c r="AQ25729" s="6"/>
    </row>
    <row r="25730" spans="43:43" x14ac:dyDescent="0.25">
      <c r="AQ25730" s="6"/>
    </row>
    <row r="25731" spans="43:43" x14ac:dyDescent="0.25">
      <c r="AQ25731" s="6"/>
    </row>
    <row r="25732" spans="43:43" x14ac:dyDescent="0.25">
      <c r="AQ25732" s="6"/>
    </row>
    <row r="25733" spans="43:43" x14ac:dyDescent="0.25">
      <c r="AQ25733" s="6"/>
    </row>
    <row r="25734" spans="43:43" x14ac:dyDescent="0.25">
      <c r="AQ25734" s="6"/>
    </row>
    <row r="25735" spans="43:43" x14ac:dyDescent="0.25">
      <c r="AQ25735" s="6"/>
    </row>
    <row r="25736" spans="43:43" x14ac:dyDescent="0.25">
      <c r="AQ25736" s="6"/>
    </row>
    <row r="25737" spans="43:43" x14ac:dyDescent="0.25">
      <c r="AQ25737" s="6"/>
    </row>
    <row r="25738" spans="43:43" x14ac:dyDescent="0.25">
      <c r="AQ25738" s="6"/>
    </row>
    <row r="25739" spans="43:43" x14ac:dyDescent="0.25">
      <c r="AQ25739" s="6"/>
    </row>
    <row r="25740" spans="43:43" x14ac:dyDescent="0.25">
      <c r="AQ25740" s="6"/>
    </row>
    <row r="25741" spans="43:43" x14ac:dyDescent="0.25">
      <c r="AQ25741" s="6"/>
    </row>
    <row r="25742" spans="43:43" x14ac:dyDescent="0.25">
      <c r="AQ25742" s="6"/>
    </row>
    <row r="25743" spans="43:43" x14ac:dyDescent="0.25">
      <c r="AQ25743" s="6"/>
    </row>
    <row r="25744" spans="43:43" x14ac:dyDescent="0.25">
      <c r="AQ25744" s="6"/>
    </row>
    <row r="25745" spans="43:43" x14ac:dyDescent="0.25">
      <c r="AQ25745" s="6"/>
    </row>
    <row r="25746" spans="43:43" x14ac:dyDescent="0.25">
      <c r="AQ25746" s="6"/>
    </row>
    <row r="25747" spans="43:43" x14ac:dyDescent="0.25">
      <c r="AQ25747" s="6"/>
    </row>
    <row r="25748" spans="43:43" x14ac:dyDescent="0.25">
      <c r="AQ25748" s="6"/>
    </row>
    <row r="25749" spans="43:43" x14ac:dyDescent="0.25">
      <c r="AQ25749" s="6"/>
    </row>
    <row r="25750" spans="43:43" x14ac:dyDescent="0.25">
      <c r="AQ25750" s="6"/>
    </row>
    <row r="25751" spans="43:43" x14ac:dyDescent="0.25">
      <c r="AQ25751" s="6"/>
    </row>
    <row r="25752" spans="43:43" x14ac:dyDescent="0.25">
      <c r="AQ25752" s="6"/>
    </row>
    <row r="25753" spans="43:43" x14ac:dyDescent="0.25">
      <c r="AQ25753" s="6"/>
    </row>
    <row r="25754" spans="43:43" x14ac:dyDescent="0.25">
      <c r="AQ25754" s="6"/>
    </row>
    <row r="25755" spans="43:43" x14ac:dyDescent="0.25">
      <c r="AQ25755" s="6"/>
    </row>
    <row r="25756" spans="43:43" x14ac:dyDescent="0.25">
      <c r="AQ25756" s="6"/>
    </row>
    <row r="25757" spans="43:43" x14ac:dyDescent="0.25">
      <c r="AQ25757" s="6"/>
    </row>
    <row r="25758" spans="43:43" x14ac:dyDescent="0.25">
      <c r="AQ25758" s="6"/>
    </row>
    <row r="25759" spans="43:43" x14ac:dyDescent="0.25">
      <c r="AQ25759" s="6"/>
    </row>
    <row r="25760" spans="43:43" x14ac:dyDescent="0.25">
      <c r="AQ25760" s="6"/>
    </row>
    <row r="25761" spans="43:43" x14ac:dyDescent="0.25">
      <c r="AQ25761" s="6"/>
    </row>
    <row r="25762" spans="43:43" x14ac:dyDescent="0.25">
      <c r="AQ25762" s="6"/>
    </row>
    <row r="25763" spans="43:43" x14ac:dyDescent="0.25">
      <c r="AQ25763" s="6"/>
    </row>
    <row r="25764" spans="43:43" x14ac:dyDescent="0.25">
      <c r="AQ25764" s="6"/>
    </row>
    <row r="25765" spans="43:43" x14ac:dyDescent="0.25">
      <c r="AQ25765" s="6"/>
    </row>
    <row r="25766" spans="43:43" x14ac:dyDescent="0.25">
      <c r="AQ25766" s="6"/>
    </row>
    <row r="25767" spans="43:43" x14ac:dyDescent="0.25">
      <c r="AQ25767" s="6"/>
    </row>
    <row r="25768" spans="43:43" x14ac:dyDescent="0.25">
      <c r="AQ25768" s="6"/>
    </row>
    <row r="25769" spans="43:43" x14ac:dyDescent="0.25">
      <c r="AQ25769" s="6"/>
    </row>
    <row r="25770" spans="43:43" x14ac:dyDescent="0.25">
      <c r="AQ25770" s="6"/>
    </row>
    <row r="25771" spans="43:43" x14ac:dyDescent="0.25">
      <c r="AQ25771" s="6"/>
    </row>
    <row r="25772" spans="43:43" x14ac:dyDescent="0.25">
      <c r="AQ25772" s="6"/>
    </row>
    <row r="25773" spans="43:43" x14ac:dyDescent="0.25">
      <c r="AQ25773" s="6"/>
    </row>
    <row r="25774" spans="43:43" x14ac:dyDescent="0.25">
      <c r="AQ25774" s="6"/>
    </row>
    <row r="25775" spans="43:43" x14ac:dyDescent="0.25">
      <c r="AQ25775" s="6"/>
    </row>
    <row r="25776" spans="43:43" x14ac:dyDescent="0.25">
      <c r="AQ25776" s="6"/>
    </row>
    <row r="25777" spans="43:43" x14ac:dyDescent="0.25">
      <c r="AQ25777" s="6"/>
    </row>
    <row r="25778" spans="43:43" x14ac:dyDescent="0.25">
      <c r="AQ25778" s="6"/>
    </row>
    <row r="25779" spans="43:43" x14ac:dyDescent="0.25">
      <c r="AQ25779" s="6"/>
    </row>
    <row r="25780" spans="43:43" x14ac:dyDescent="0.25">
      <c r="AQ25780" s="6"/>
    </row>
    <row r="25781" spans="43:43" x14ac:dyDescent="0.25">
      <c r="AQ25781" s="6"/>
    </row>
    <row r="25782" spans="43:43" x14ac:dyDescent="0.25">
      <c r="AQ25782" s="6"/>
    </row>
    <row r="25783" spans="43:43" x14ac:dyDescent="0.25">
      <c r="AQ25783" s="6"/>
    </row>
    <row r="25784" spans="43:43" x14ac:dyDescent="0.25">
      <c r="AQ25784" s="6"/>
    </row>
    <row r="25785" spans="43:43" x14ac:dyDescent="0.25">
      <c r="AQ25785" s="6"/>
    </row>
    <row r="25786" spans="43:43" x14ac:dyDescent="0.25">
      <c r="AQ25786" s="6"/>
    </row>
    <row r="25787" spans="43:43" x14ac:dyDescent="0.25">
      <c r="AQ25787" s="6"/>
    </row>
    <row r="25788" spans="43:43" x14ac:dyDescent="0.25">
      <c r="AQ25788" s="6"/>
    </row>
    <row r="25789" spans="43:43" x14ac:dyDescent="0.25">
      <c r="AQ25789" s="6"/>
    </row>
    <row r="25790" spans="43:43" x14ac:dyDescent="0.25">
      <c r="AQ25790" s="6"/>
    </row>
    <row r="25791" spans="43:43" x14ac:dyDescent="0.25">
      <c r="AQ25791" s="6"/>
    </row>
    <row r="25792" spans="43:43" x14ac:dyDescent="0.25">
      <c r="AQ25792" s="6"/>
    </row>
    <row r="25793" spans="43:43" x14ac:dyDescent="0.25">
      <c r="AQ25793" s="6"/>
    </row>
    <row r="25794" spans="43:43" x14ac:dyDescent="0.25">
      <c r="AQ25794" s="6"/>
    </row>
    <row r="25795" spans="43:43" x14ac:dyDescent="0.25">
      <c r="AQ25795" s="6"/>
    </row>
    <row r="25796" spans="43:43" x14ac:dyDescent="0.25">
      <c r="AQ25796" s="6"/>
    </row>
    <row r="25797" spans="43:43" x14ac:dyDescent="0.25">
      <c r="AQ25797" s="6"/>
    </row>
    <row r="25798" spans="43:43" x14ac:dyDescent="0.25">
      <c r="AQ25798" s="6"/>
    </row>
    <row r="25799" spans="43:43" x14ac:dyDescent="0.25">
      <c r="AQ25799" s="6"/>
    </row>
    <row r="25800" spans="43:43" x14ac:dyDescent="0.25">
      <c r="AQ25800" s="6"/>
    </row>
    <row r="25801" spans="43:43" x14ac:dyDescent="0.25">
      <c r="AQ25801" s="6"/>
    </row>
    <row r="25802" spans="43:43" x14ac:dyDescent="0.25">
      <c r="AQ25802" s="6"/>
    </row>
    <row r="25803" spans="43:43" x14ac:dyDescent="0.25">
      <c r="AQ25803" s="6"/>
    </row>
    <row r="25804" spans="43:43" x14ac:dyDescent="0.25">
      <c r="AQ25804" s="6"/>
    </row>
    <row r="25805" spans="43:43" x14ac:dyDescent="0.25">
      <c r="AQ25805" s="6"/>
    </row>
    <row r="25806" spans="43:43" x14ac:dyDescent="0.25">
      <c r="AQ25806" s="6"/>
    </row>
    <row r="25807" spans="43:43" x14ac:dyDescent="0.25">
      <c r="AQ25807" s="6"/>
    </row>
    <row r="25808" spans="43:43" x14ac:dyDescent="0.25">
      <c r="AQ25808" s="6"/>
    </row>
    <row r="25809" spans="43:43" x14ac:dyDescent="0.25">
      <c r="AQ25809" s="6"/>
    </row>
    <row r="25810" spans="43:43" x14ac:dyDescent="0.25">
      <c r="AQ25810" s="6"/>
    </row>
    <row r="25811" spans="43:43" x14ac:dyDescent="0.25">
      <c r="AQ25811" s="6"/>
    </row>
    <row r="25812" spans="43:43" x14ac:dyDescent="0.25">
      <c r="AQ25812" s="6"/>
    </row>
    <row r="25813" spans="43:43" x14ac:dyDescent="0.25">
      <c r="AQ25813" s="6"/>
    </row>
    <row r="25814" spans="43:43" x14ac:dyDescent="0.25">
      <c r="AQ25814" s="6"/>
    </row>
    <row r="25815" spans="43:43" x14ac:dyDescent="0.25">
      <c r="AQ25815" s="6"/>
    </row>
    <row r="25816" spans="43:43" x14ac:dyDescent="0.25">
      <c r="AQ25816" s="6"/>
    </row>
    <row r="25817" spans="43:43" x14ac:dyDescent="0.25">
      <c r="AQ25817" s="6"/>
    </row>
    <row r="25818" spans="43:43" x14ac:dyDescent="0.25">
      <c r="AQ25818" s="6"/>
    </row>
    <row r="25819" spans="43:43" x14ac:dyDescent="0.25">
      <c r="AQ25819" s="6"/>
    </row>
    <row r="25820" spans="43:43" x14ac:dyDescent="0.25">
      <c r="AQ25820" s="6"/>
    </row>
    <row r="25821" spans="43:43" x14ac:dyDescent="0.25">
      <c r="AQ25821" s="6"/>
    </row>
    <row r="25822" spans="43:43" x14ac:dyDescent="0.25">
      <c r="AQ25822" s="6"/>
    </row>
    <row r="25823" spans="43:43" x14ac:dyDescent="0.25">
      <c r="AQ25823" s="6"/>
    </row>
    <row r="25824" spans="43:43" x14ac:dyDescent="0.25">
      <c r="AQ25824" s="6"/>
    </row>
    <row r="25825" spans="43:43" x14ac:dyDescent="0.25">
      <c r="AQ25825" s="6"/>
    </row>
    <row r="25826" spans="43:43" x14ac:dyDescent="0.25">
      <c r="AQ25826" s="6"/>
    </row>
    <row r="25827" spans="43:43" x14ac:dyDescent="0.25">
      <c r="AQ25827" s="6"/>
    </row>
    <row r="25828" spans="43:43" x14ac:dyDescent="0.25">
      <c r="AQ25828" s="6"/>
    </row>
    <row r="25829" spans="43:43" x14ac:dyDescent="0.25">
      <c r="AQ25829" s="6"/>
    </row>
    <row r="25830" spans="43:43" x14ac:dyDescent="0.25">
      <c r="AQ25830" s="6"/>
    </row>
    <row r="25831" spans="43:43" x14ac:dyDescent="0.25">
      <c r="AQ25831" s="6"/>
    </row>
    <row r="25832" spans="43:43" x14ac:dyDescent="0.25">
      <c r="AQ25832" s="6"/>
    </row>
    <row r="25833" spans="43:43" x14ac:dyDescent="0.25">
      <c r="AQ25833" s="6"/>
    </row>
    <row r="25834" spans="43:43" x14ac:dyDescent="0.25">
      <c r="AQ25834" s="6"/>
    </row>
    <row r="25835" spans="43:43" x14ac:dyDescent="0.25">
      <c r="AQ25835" s="6"/>
    </row>
    <row r="25836" spans="43:43" x14ac:dyDescent="0.25">
      <c r="AQ25836" s="6"/>
    </row>
    <row r="25837" spans="43:43" x14ac:dyDescent="0.25">
      <c r="AQ25837" s="6"/>
    </row>
    <row r="25838" spans="43:43" x14ac:dyDescent="0.25">
      <c r="AQ25838" s="6"/>
    </row>
    <row r="25839" spans="43:43" x14ac:dyDescent="0.25">
      <c r="AQ25839" s="6"/>
    </row>
    <row r="25840" spans="43:43" x14ac:dyDescent="0.25">
      <c r="AQ25840" s="6"/>
    </row>
    <row r="25841" spans="43:43" x14ac:dyDescent="0.25">
      <c r="AQ25841" s="6"/>
    </row>
    <row r="25842" spans="43:43" x14ac:dyDescent="0.25">
      <c r="AQ25842" s="6"/>
    </row>
    <row r="25843" spans="43:43" x14ac:dyDescent="0.25">
      <c r="AQ25843" s="6"/>
    </row>
    <row r="25844" spans="43:43" x14ac:dyDescent="0.25">
      <c r="AQ25844" s="6"/>
    </row>
    <row r="25845" spans="43:43" x14ac:dyDescent="0.25">
      <c r="AQ25845" s="6"/>
    </row>
    <row r="25846" spans="43:43" x14ac:dyDescent="0.25">
      <c r="AQ25846" s="6"/>
    </row>
    <row r="25847" spans="43:43" x14ac:dyDescent="0.25">
      <c r="AQ25847" s="6"/>
    </row>
    <row r="25848" spans="43:43" x14ac:dyDescent="0.25">
      <c r="AQ25848" s="6"/>
    </row>
    <row r="25849" spans="43:43" x14ac:dyDescent="0.25">
      <c r="AQ25849" s="6"/>
    </row>
    <row r="25850" spans="43:43" x14ac:dyDescent="0.25">
      <c r="AQ25850" s="6"/>
    </row>
    <row r="25851" spans="43:43" x14ac:dyDescent="0.25">
      <c r="AQ25851" s="6"/>
    </row>
    <row r="25852" spans="43:43" x14ac:dyDescent="0.25">
      <c r="AQ25852" s="6"/>
    </row>
    <row r="25853" spans="43:43" x14ac:dyDescent="0.25">
      <c r="AQ25853" s="6"/>
    </row>
    <row r="25854" spans="43:43" x14ac:dyDescent="0.25">
      <c r="AQ25854" s="6"/>
    </row>
    <row r="25855" spans="43:43" x14ac:dyDescent="0.25">
      <c r="AQ25855" s="6"/>
    </row>
    <row r="25856" spans="43:43" x14ac:dyDescent="0.25">
      <c r="AQ25856" s="6"/>
    </row>
    <row r="25857" spans="43:43" x14ac:dyDescent="0.25">
      <c r="AQ25857" s="6"/>
    </row>
    <row r="25858" spans="43:43" x14ac:dyDescent="0.25">
      <c r="AQ25858" s="6"/>
    </row>
    <row r="25859" spans="43:43" x14ac:dyDescent="0.25">
      <c r="AQ25859" s="6"/>
    </row>
    <row r="25860" spans="43:43" x14ac:dyDescent="0.25">
      <c r="AQ25860" s="6"/>
    </row>
    <row r="25861" spans="43:43" x14ac:dyDescent="0.25">
      <c r="AQ25861" s="6"/>
    </row>
    <row r="25862" spans="43:43" x14ac:dyDescent="0.25">
      <c r="AQ25862" s="6"/>
    </row>
    <row r="25863" spans="43:43" x14ac:dyDescent="0.25">
      <c r="AQ25863" s="6"/>
    </row>
    <row r="25864" spans="43:43" x14ac:dyDescent="0.25">
      <c r="AQ25864" s="6"/>
    </row>
    <row r="25865" spans="43:43" x14ac:dyDescent="0.25">
      <c r="AQ25865" s="6"/>
    </row>
    <row r="25866" spans="43:43" x14ac:dyDescent="0.25">
      <c r="AQ25866" s="6"/>
    </row>
    <row r="25867" spans="43:43" x14ac:dyDescent="0.25">
      <c r="AQ25867" s="6"/>
    </row>
    <row r="25868" spans="43:43" x14ac:dyDescent="0.25">
      <c r="AQ25868" s="6"/>
    </row>
    <row r="25869" spans="43:43" x14ac:dyDescent="0.25">
      <c r="AQ25869" s="6"/>
    </row>
    <row r="25870" spans="43:43" x14ac:dyDescent="0.25">
      <c r="AQ25870" s="6"/>
    </row>
    <row r="25871" spans="43:43" x14ac:dyDescent="0.25">
      <c r="AQ25871" s="6"/>
    </row>
    <row r="25872" spans="43:43" x14ac:dyDescent="0.25">
      <c r="AQ25872" s="6"/>
    </row>
    <row r="25873" spans="43:43" x14ac:dyDescent="0.25">
      <c r="AQ25873" s="6"/>
    </row>
    <row r="25874" spans="43:43" x14ac:dyDescent="0.25">
      <c r="AQ25874" s="6"/>
    </row>
    <row r="25875" spans="43:43" x14ac:dyDescent="0.25">
      <c r="AQ25875" s="6"/>
    </row>
    <row r="25876" spans="43:43" x14ac:dyDescent="0.25">
      <c r="AQ25876" s="6"/>
    </row>
    <row r="25877" spans="43:43" x14ac:dyDescent="0.25">
      <c r="AQ25877" s="6"/>
    </row>
    <row r="25878" spans="43:43" x14ac:dyDescent="0.25">
      <c r="AQ25878" s="6"/>
    </row>
    <row r="25879" spans="43:43" x14ac:dyDescent="0.25">
      <c r="AQ25879" s="6"/>
    </row>
    <row r="25880" spans="43:43" x14ac:dyDescent="0.25">
      <c r="AQ25880" s="6"/>
    </row>
    <row r="25881" spans="43:43" x14ac:dyDescent="0.25">
      <c r="AQ25881" s="6"/>
    </row>
    <row r="25882" spans="43:43" x14ac:dyDescent="0.25">
      <c r="AQ25882" s="6"/>
    </row>
    <row r="25883" spans="43:43" x14ac:dyDescent="0.25">
      <c r="AQ25883" s="6"/>
    </row>
    <row r="25884" spans="43:43" x14ac:dyDescent="0.25">
      <c r="AQ25884" s="6"/>
    </row>
    <row r="25885" spans="43:43" x14ac:dyDescent="0.25">
      <c r="AQ25885" s="6"/>
    </row>
    <row r="25886" spans="43:43" x14ac:dyDescent="0.25">
      <c r="AQ25886" s="6"/>
    </row>
    <row r="25887" spans="43:43" x14ac:dyDescent="0.25">
      <c r="AQ25887" s="6"/>
    </row>
    <row r="25888" spans="43:43" x14ac:dyDescent="0.25">
      <c r="AQ25888" s="6"/>
    </row>
    <row r="25889" spans="43:43" x14ac:dyDescent="0.25">
      <c r="AQ25889" s="6"/>
    </row>
    <row r="25890" spans="43:43" x14ac:dyDescent="0.25">
      <c r="AQ25890" s="6"/>
    </row>
    <row r="25891" spans="43:43" x14ac:dyDescent="0.25">
      <c r="AQ25891" s="6"/>
    </row>
    <row r="25892" spans="43:43" x14ac:dyDescent="0.25">
      <c r="AQ25892" s="6"/>
    </row>
    <row r="25893" spans="43:43" x14ac:dyDescent="0.25">
      <c r="AQ25893" s="6"/>
    </row>
    <row r="25894" spans="43:43" x14ac:dyDescent="0.25">
      <c r="AQ25894" s="6"/>
    </row>
    <row r="25895" spans="43:43" x14ac:dyDescent="0.25">
      <c r="AQ25895" s="6"/>
    </row>
    <row r="25896" spans="43:43" x14ac:dyDescent="0.25">
      <c r="AQ25896" s="6"/>
    </row>
    <row r="25897" spans="43:43" x14ac:dyDescent="0.25">
      <c r="AQ25897" s="6"/>
    </row>
    <row r="25898" spans="43:43" x14ac:dyDescent="0.25">
      <c r="AQ25898" s="6"/>
    </row>
    <row r="25899" spans="43:43" x14ac:dyDescent="0.25">
      <c r="AQ25899" s="6"/>
    </row>
    <row r="25900" spans="43:43" x14ac:dyDescent="0.25">
      <c r="AQ25900" s="6"/>
    </row>
    <row r="25901" spans="43:43" x14ac:dyDescent="0.25">
      <c r="AQ25901" s="6"/>
    </row>
    <row r="25902" spans="43:43" x14ac:dyDescent="0.25">
      <c r="AQ25902" s="6"/>
    </row>
    <row r="25903" spans="43:43" x14ac:dyDescent="0.25">
      <c r="AQ25903" s="6"/>
    </row>
    <row r="25904" spans="43:43" x14ac:dyDescent="0.25">
      <c r="AQ25904" s="6"/>
    </row>
    <row r="25905" spans="43:43" x14ac:dyDescent="0.25">
      <c r="AQ25905" s="6"/>
    </row>
    <row r="25906" spans="43:43" x14ac:dyDescent="0.25">
      <c r="AQ25906" s="6"/>
    </row>
    <row r="25907" spans="43:43" x14ac:dyDescent="0.25">
      <c r="AQ25907" s="6"/>
    </row>
    <row r="25908" spans="43:43" x14ac:dyDescent="0.25">
      <c r="AQ25908" s="6"/>
    </row>
    <row r="25909" spans="43:43" x14ac:dyDescent="0.25">
      <c r="AQ25909" s="6"/>
    </row>
    <row r="25910" spans="43:43" x14ac:dyDescent="0.25">
      <c r="AQ25910" s="6"/>
    </row>
    <row r="25911" spans="43:43" x14ac:dyDescent="0.25">
      <c r="AQ25911" s="6"/>
    </row>
    <row r="25912" spans="43:43" x14ac:dyDescent="0.25">
      <c r="AQ25912" s="6"/>
    </row>
    <row r="25913" spans="43:43" x14ac:dyDescent="0.25">
      <c r="AQ25913" s="6"/>
    </row>
    <row r="25914" spans="43:43" x14ac:dyDescent="0.25">
      <c r="AQ25914" s="6"/>
    </row>
    <row r="25915" spans="43:43" x14ac:dyDescent="0.25">
      <c r="AQ25915" s="6"/>
    </row>
    <row r="25916" spans="43:43" x14ac:dyDescent="0.25">
      <c r="AQ25916" s="6"/>
    </row>
    <row r="25917" spans="43:43" x14ac:dyDescent="0.25">
      <c r="AQ25917" s="6"/>
    </row>
    <row r="25918" spans="43:43" x14ac:dyDescent="0.25">
      <c r="AQ25918" s="6"/>
    </row>
    <row r="25919" spans="43:43" x14ac:dyDescent="0.25">
      <c r="AQ25919" s="6"/>
    </row>
    <row r="25920" spans="43:43" x14ac:dyDescent="0.25">
      <c r="AQ25920" s="6"/>
    </row>
    <row r="25921" spans="43:43" x14ac:dyDescent="0.25">
      <c r="AQ25921" s="6"/>
    </row>
    <row r="25922" spans="43:43" x14ac:dyDescent="0.25">
      <c r="AQ25922" s="6"/>
    </row>
    <row r="25923" spans="43:43" x14ac:dyDescent="0.25">
      <c r="AQ25923" s="6"/>
    </row>
    <row r="25924" spans="43:43" x14ac:dyDescent="0.25">
      <c r="AQ25924" s="6"/>
    </row>
    <row r="25925" spans="43:43" x14ac:dyDescent="0.25">
      <c r="AQ25925" s="6"/>
    </row>
    <row r="25926" spans="43:43" x14ac:dyDescent="0.25">
      <c r="AQ25926" s="6"/>
    </row>
    <row r="25927" spans="43:43" x14ac:dyDescent="0.25">
      <c r="AQ25927" s="6"/>
    </row>
    <row r="25928" spans="43:43" x14ac:dyDescent="0.25">
      <c r="AQ25928" s="6"/>
    </row>
    <row r="25929" spans="43:43" x14ac:dyDescent="0.25">
      <c r="AQ25929" s="6"/>
    </row>
    <row r="25930" spans="43:43" x14ac:dyDescent="0.25">
      <c r="AQ25930" s="6"/>
    </row>
    <row r="25931" spans="43:43" x14ac:dyDescent="0.25">
      <c r="AQ25931" s="6"/>
    </row>
    <row r="25932" spans="43:43" x14ac:dyDescent="0.25">
      <c r="AQ25932" s="6"/>
    </row>
    <row r="25933" spans="43:43" x14ac:dyDescent="0.25">
      <c r="AQ25933" s="6"/>
    </row>
    <row r="25934" spans="43:43" x14ac:dyDescent="0.25">
      <c r="AQ25934" s="6"/>
    </row>
    <row r="25935" spans="43:43" x14ac:dyDescent="0.25">
      <c r="AQ25935" s="6"/>
    </row>
    <row r="25936" spans="43:43" x14ac:dyDescent="0.25">
      <c r="AQ25936" s="6"/>
    </row>
    <row r="25937" spans="43:43" x14ac:dyDescent="0.25">
      <c r="AQ25937" s="6"/>
    </row>
    <row r="25938" spans="43:43" x14ac:dyDescent="0.25">
      <c r="AQ25938" s="6"/>
    </row>
    <row r="25939" spans="43:43" x14ac:dyDescent="0.25">
      <c r="AQ25939" s="6"/>
    </row>
    <row r="25940" spans="43:43" x14ac:dyDescent="0.25">
      <c r="AQ25940" s="6"/>
    </row>
    <row r="25941" spans="43:43" x14ac:dyDescent="0.25">
      <c r="AQ25941" s="6"/>
    </row>
    <row r="25942" spans="43:43" x14ac:dyDescent="0.25">
      <c r="AQ25942" s="6"/>
    </row>
    <row r="25943" spans="43:43" x14ac:dyDescent="0.25">
      <c r="AQ25943" s="6"/>
    </row>
    <row r="25944" spans="43:43" x14ac:dyDescent="0.25">
      <c r="AQ25944" s="6"/>
    </row>
    <row r="25945" spans="43:43" x14ac:dyDescent="0.25">
      <c r="AQ25945" s="6"/>
    </row>
    <row r="25946" spans="43:43" x14ac:dyDescent="0.25">
      <c r="AQ25946" s="6"/>
    </row>
    <row r="25947" spans="43:43" x14ac:dyDescent="0.25">
      <c r="AQ25947" s="6"/>
    </row>
    <row r="25948" spans="43:43" x14ac:dyDescent="0.25">
      <c r="AQ25948" s="6"/>
    </row>
    <row r="25949" spans="43:43" x14ac:dyDescent="0.25">
      <c r="AQ25949" s="6"/>
    </row>
    <row r="25950" spans="43:43" x14ac:dyDescent="0.25">
      <c r="AQ25950" s="6"/>
    </row>
    <row r="25951" spans="43:43" x14ac:dyDescent="0.25">
      <c r="AQ25951" s="6"/>
    </row>
    <row r="25952" spans="43:43" x14ac:dyDescent="0.25">
      <c r="AQ25952" s="6"/>
    </row>
    <row r="25953" spans="43:43" x14ac:dyDescent="0.25">
      <c r="AQ25953" s="6"/>
    </row>
    <row r="25954" spans="43:43" x14ac:dyDescent="0.25">
      <c r="AQ25954" s="6"/>
    </row>
    <row r="25955" spans="43:43" x14ac:dyDescent="0.25">
      <c r="AQ25955" s="6"/>
    </row>
    <row r="25956" spans="43:43" x14ac:dyDescent="0.25">
      <c r="AQ25956" s="6"/>
    </row>
    <row r="25957" spans="43:43" x14ac:dyDescent="0.25">
      <c r="AQ25957" s="6"/>
    </row>
    <row r="25958" spans="43:43" x14ac:dyDescent="0.25">
      <c r="AQ25958" s="6"/>
    </row>
    <row r="25959" spans="43:43" x14ac:dyDescent="0.25">
      <c r="AQ25959" s="6"/>
    </row>
    <row r="25960" spans="43:43" x14ac:dyDescent="0.25">
      <c r="AQ25960" s="6"/>
    </row>
    <row r="25961" spans="43:43" x14ac:dyDescent="0.25">
      <c r="AQ25961" s="6"/>
    </row>
    <row r="25962" spans="43:43" x14ac:dyDescent="0.25">
      <c r="AQ25962" s="6"/>
    </row>
    <row r="25963" spans="43:43" x14ac:dyDescent="0.25">
      <c r="AQ25963" s="6"/>
    </row>
    <row r="25964" spans="43:43" x14ac:dyDescent="0.25">
      <c r="AQ25964" s="6"/>
    </row>
    <row r="25965" spans="43:43" x14ac:dyDescent="0.25">
      <c r="AQ25965" s="6"/>
    </row>
    <row r="25966" spans="43:43" x14ac:dyDescent="0.25">
      <c r="AQ25966" s="6"/>
    </row>
    <row r="25967" spans="43:43" x14ac:dyDescent="0.25">
      <c r="AQ25967" s="6"/>
    </row>
    <row r="25968" spans="43:43" x14ac:dyDescent="0.25">
      <c r="AQ25968" s="6"/>
    </row>
    <row r="25969" spans="43:43" x14ac:dyDescent="0.25">
      <c r="AQ25969" s="6"/>
    </row>
    <row r="25970" spans="43:43" x14ac:dyDescent="0.25">
      <c r="AQ25970" s="6"/>
    </row>
    <row r="25971" spans="43:43" x14ac:dyDescent="0.25">
      <c r="AQ25971" s="6"/>
    </row>
    <row r="25972" spans="43:43" x14ac:dyDescent="0.25">
      <c r="AQ25972" s="6"/>
    </row>
    <row r="25973" spans="43:43" x14ac:dyDescent="0.25">
      <c r="AQ25973" s="6"/>
    </row>
    <row r="25974" spans="43:43" x14ac:dyDescent="0.25">
      <c r="AQ25974" s="6"/>
    </row>
    <row r="25975" spans="43:43" x14ac:dyDescent="0.25">
      <c r="AQ25975" s="6"/>
    </row>
    <row r="25976" spans="43:43" x14ac:dyDescent="0.25">
      <c r="AQ25976" s="6"/>
    </row>
    <row r="25977" spans="43:43" x14ac:dyDescent="0.25">
      <c r="AQ25977" s="6"/>
    </row>
    <row r="25978" spans="43:43" x14ac:dyDescent="0.25">
      <c r="AQ25978" s="6"/>
    </row>
    <row r="25979" spans="43:43" x14ac:dyDescent="0.25">
      <c r="AQ25979" s="6"/>
    </row>
    <row r="25980" spans="43:43" x14ac:dyDescent="0.25">
      <c r="AQ25980" s="6"/>
    </row>
    <row r="25981" spans="43:43" x14ac:dyDescent="0.25">
      <c r="AQ25981" s="6"/>
    </row>
    <row r="25982" spans="43:43" x14ac:dyDescent="0.25">
      <c r="AQ25982" s="6"/>
    </row>
    <row r="25983" spans="43:43" x14ac:dyDescent="0.25">
      <c r="AQ25983" s="6"/>
    </row>
    <row r="25984" spans="43:43" x14ac:dyDescent="0.25">
      <c r="AQ25984" s="6"/>
    </row>
    <row r="25985" spans="43:43" x14ac:dyDescent="0.25">
      <c r="AQ25985" s="6"/>
    </row>
    <row r="25986" spans="43:43" x14ac:dyDescent="0.25">
      <c r="AQ25986" s="6"/>
    </row>
    <row r="25987" spans="43:43" x14ac:dyDescent="0.25">
      <c r="AQ25987" s="6"/>
    </row>
    <row r="25988" spans="43:43" x14ac:dyDescent="0.25">
      <c r="AQ25988" s="6"/>
    </row>
    <row r="25989" spans="43:43" x14ac:dyDescent="0.25">
      <c r="AQ25989" s="6"/>
    </row>
    <row r="25990" spans="43:43" x14ac:dyDescent="0.25">
      <c r="AQ25990" s="6"/>
    </row>
    <row r="25991" spans="43:43" x14ac:dyDescent="0.25">
      <c r="AQ25991" s="6"/>
    </row>
    <row r="25992" spans="43:43" x14ac:dyDescent="0.25">
      <c r="AQ25992" s="6"/>
    </row>
    <row r="25993" spans="43:43" x14ac:dyDescent="0.25">
      <c r="AQ25993" s="6"/>
    </row>
    <row r="25994" spans="43:43" x14ac:dyDescent="0.25">
      <c r="AQ25994" s="6"/>
    </row>
    <row r="25995" spans="43:43" x14ac:dyDescent="0.25">
      <c r="AQ25995" s="6"/>
    </row>
    <row r="25996" spans="43:43" x14ac:dyDescent="0.25">
      <c r="AQ25996" s="6"/>
    </row>
    <row r="25997" spans="43:43" x14ac:dyDescent="0.25">
      <c r="AQ25997" s="6"/>
    </row>
    <row r="25998" spans="43:43" x14ac:dyDescent="0.25">
      <c r="AQ25998" s="6"/>
    </row>
    <row r="25999" spans="43:43" x14ac:dyDescent="0.25">
      <c r="AQ25999" s="6"/>
    </row>
    <row r="26000" spans="43:43" x14ac:dyDescent="0.25">
      <c r="AQ26000" s="6"/>
    </row>
    <row r="26001" spans="43:43" x14ac:dyDescent="0.25">
      <c r="AQ26001" s="6"/>
    </row>
    <row r="26002" spans="43:43" x14ac:dyDescent="0.25">
      <c r="AQ26002" s="6"/>
    </row>
    <row r="26003" spans="43:43" x14ac:dyDescent="0.25">
      <c r="AQ26003" s="6"/>
    </row>
    <row r="26004" spans="43:43" x14ac:dyDescent="0.25">
      <c r="AQ26004" s="6"/>
    </row>
    <row r="26005" spans="43:43" x14ac:dyDescent="0.25">
      <c r="AQ26005" s="6"/>
    </row>
    <row r="26006" spans="43:43" x14ac:dyDescent="0.25">
      <c r="AQ26006" s="6"/>
    </row>
    <row r="26007" spans="43:43" x14ac:dyDescent="0.25">
      <c r="AQ26007" s="6"/>
    </row>
    <row r="26008" spans="43:43" x14ac:dyDescent="0.25">
      <c r="AQ26008" s="6"/>
    </row>
    <row r="26009" spans="43:43" x14ac:dyDescent="0.25">
      <c r="AQ26009" s="6"/>
    </row>
    <row r="26010" spans="43:43" x14ac:dyDescent="0.25">
      <c r="AQ26010" s="6"/>
    </row>
    <row r="26011" spans="43:43" x14ac:dyDescent="0.25">
      <c r="AQ26011" s="6"/>
    </row>
    <row r="26012" spans="43:43" x14ac:dyDescent="0.25">
      <c r="AQ26012" s="6"/>
    </row>
    <row r="26013" spans="43:43" x14ac:dyDescent="0.25">
      <c r="AQ26013" s="6"/>
    </row>
    <row r="26014" spans="43:43" x14ac:dyDescent="0.25">
      <c r="AQ26014" s="6"/>
    </row>
    <row r="26015" spans="43:43" x14ac:dyDescent="0.25">
      <c r="AQ26015" s="6"/>
    </row>
    <row r="26016" spans="43:43" x14ac:dyDescent="0.25">
      <c r="AQ26016" s="6"/>
    </row>
    <row r="26017" spans="43:43" x14ac:dyDescent="0.25">
      <c r="AQ26017" s="6"/>
    </row>
    <row r="26018" spans="43:43" x14ac:dyDescent="0.25">
      <c r="AQ26018" s="6"/>
    </row>
    <row r="26019" spans="43:43" x14ac:dyDescent="0.25">
      <c r="AQ26019" s="6"/>
    </row>
    <row r="26020" spans="43:43" x14ac:dyDescent="0.25">
      <c r="AQ26020" s="6"/>
    </row>
    <row r="26021" spans="43:43" x14ac:dyDescent="0.25">
      <c r="AQ26021" s="6"/>
    </row>
    <row r="26022" spans="43:43" x14ac:dyDescent="0.25">
      <c r="AQ26022" s="6"/>
    </row>
    <row r="26023" spans="43:43" x14ac:dyDescent="0.25">
      <c r="AQ26023" s="6"/>
    </row>
    <row r="26024" spans="43:43" x14ac:dyDescent="0.25">
      <c r="AQ26024" s="6"/>
    </row>
    <row r="26025" spans="43:43" x14ac:dyDescent="0.25">
      <c r="AQ26025" s="6"/>
    </row>
    <row r="26026" spans="43:43" x14ac:dyDescent="0.25">
      <c r="AQ26026" s="6"/>
    </row>
    <row r="26027" spans="43:43" x14ac:dyDescent="0.25">
      <c r="AQ26027" s="6"/>
    </row>
    <row r="26028" spans="43:43" x14ac:dyDescent="0.25">
      <c r="AQ26028" s="6"/>
    </row>
    <row r="26029" spans="43:43" x14ac:dyDescent="0.25">
      <c r="AQ26029" s="6"/>
    </row>
    <row r="26030" spans="43:43" x14ac:dyDescent="0.25">
      <c r="AQ26030" s="6"/>
    </row>
    <row r="26031" spans="43:43" x14ac:dyDescent="0.25">
      <c r="AQ26031" s="6"/>
    </row>
    <row r="26032" spans="43:43" x14ac:dyDescent="0.25">
      <c r="AQ26032" s="6"/>
    </row>
    <row r="26033" spans="43:43" x14ac:dyDescent="0.25">
      <c r="AQ26033" s="6"/>
    </row>
    <row r="26034" spans="43:43" x14ac:dyDescent="0.25">
      <c r="AQ26034" s="6"/>
    </row>
    <row r="26035" spans="43:43" x14ac:dyDescent="0.25">
      <c r="AQ26035" s="6"/>
    </row>
    <row r="26036" spans="43:43" x14ac:dyDescent="0.25">
      <c r="AQ26036" s="6"/>
    </row>
    <row r="26037" spans="43:43" x14ac:dyDescent="0.25">
      <c r="AQ26037" s="6"/>
    </row>
    <row r="26038" spans="43:43" x14ac:dyDescent="0.25">
      <c r="AQ26038" s="6"/>
    </row>
    <row r="26039" spans="43:43" x14ac:dyDescent="0.25">
      <c r="AQ26039" s="6"/>
    </row>
    <row r="26040" spans="43:43" x14ac:dyDescent="0.25">
      <c r="AQ26040" s="6"/>
    </row>
    <row r="26041" spans="43:43" x14ac:dyDescent="0.25">
      <c r="AQ26041" s="6"/>
    </row>
    <row r="26042" spans="43:43" x14ac:dyDescent="0.25">
      <c r="AQ26042" s="6"/>
    </row>
    <row r="26043" spans="43:43" x14ac:dyDescent="0.25">
      <c r="AQ26043" s="6"/>
    </row>
    <row r="26044" spans="43:43" x14ac:dyDescent="0.25">
      <c r="AQ26044" s="6"/>
    </row>
    <row r="26045" spans="43:43" x14ac:dyDescent="0.25">
      <c r="AQ26045" s="6"/>
    </row>
    <row r="26046" spans="43:43" x14ac:dyDescent="0.25">
      <c r="AQ26046" s="6"/>
    </row>
    <row r="26047" spans="43:43" x14ac:dyDescent="0.25">
      <c r="AQ26047" s="6"/>
    </row>
    <row r="26048" spans="43:43" x14ac:dyDescent="0.25">
      <c r="AQ26048" s="6"/>
    </row>
    <row r="26049" spans="43:43" x14ac:dyDescent="0.25">
      <c r="AQ26049" s="6"/>
    </row>
    <row r="26050" spans="43:43" x14ac:dyDescent="0.25">
      <c r="AQ26050" s="6"/>
    </row>
    <row r="26051" spans="43:43" x14ac:dyDescent="0.25">
      <c r="AQ26051" s="6"/>
    </row>
    <row r="26052" spans="43:43" x14ac:dyDescent="0.25">
      <c r="AQ26052" s="6"/>
    </row>
    <row r="26053" spans="43:43" x14ac:dyDescent="0.25">
      <c r="AQ26053" s="6"/>
    </row>
    <row r="26054" spans="43:43" x14ac:dyDescent="0.25">
      <c r="AQ26054" s="6"/>
    </row>
    <row r="26055" spans="43:43" x14ac:dyDescent="0.25">
      <c r="AQ26055" s="6"/>
    </row>
    <row r="26056" spans="43:43" x14ac:dyDescent="0.25">
      <c r="AQ26056" s="6"/>
    </row>
    <row r="26057" spans="43:43" x14ac:dyDescent="0.25">
      <c r="AQ26057" s="6"/>
    </row>
    <row r="26058" spans="43:43" x14ac:dyDescent="0.25">
      <c r="AQ26058" s="6"/>
    </row>
    <row r="26059" spans="43:43" x14ac:dyDescent="0.25">
      <c r="AQ26059" s="6"/>
    </row>
    <row r="26060" spans="43:43" x14ac:dyDescent="0.25">
      <c r="AQ26060" s="6"/>
    </row>
    <row r="26061" spans="43:43" x14ac:dyDescent="0.25">
      <c r="AQ26061" s="6"/>
    </row>
    <row r="26062" spans="43:43" x14ac:dyDescent="0.25">
      <c r="AQ26062" s="6"/>
    </row>
    <row r="26063" spans="43:43" x14ac:dyDescent="0.25">
      <c r="AQ26063" s="6"/>
    </row>
    <row r="26064" spans="43:43" x14ac:dyDescent="0.25">
      <c r="AQ26064" s="6"/>
    </row>
    <row r="26065" spans="43:43" x14ac:dyDescent="0.25">
      <c r="AQ26065" s="6"/>
    </row>
    <row r="26066" spans="43:43" x14ac:dyDescent="0.25">
      <c r="AQ26066" s="6"/>
    </row>
    <row r="26067" spans="43:43" x14ac:dyDescent="0.25">
      <c r="AQ26067" s="6"/>
    </row>
    <row r="26068" spans="43:43" x14ac:dyDescent="0.25">
      <c r="AQ26068" s="6"/>
    </row>
    <row r="26069" spans="43:43" x14ac:dyDescent="0.25">
      <c r="AQ26069" s="6"/>
    </row>
    <row r="26070" spans="43:43" x14ac:dyDescent="0.25">
      <c r="AQ26070" s="6"/>
    </row>
    <row r="26071" spans="43:43" x14ac:dyDescent="0.25">
      <c r="AQ26071" s="6"/>
    </row>
    <row r="26072" spans="43:43" x14ac:dyDescent="0.25">
      <c r="AQ26072" s="6"/>
    </row>
    <row r="26073" spans="43:43" x14ac:dyDescent="0.25">
      <c r="AQ26073" s="6"/>
    </row>
    <row r="26074" spans="43:43" x14ac:dyDescent="0.25">
      <c r="AQ26074" s="6"/>
    </row>
    <row r="26075" spans="43:43" x14ac:dyDescent="0.25">
      <c r="AQ26075" s="6"/>
    </row>
    <row r="26076" spans="43:43" x14ac:dyDescent="0.25">
      <c r="AQ26076" s="6"/>
    </row>
    <row r="26077" spans="43:43" x14ac:dyDescent="0.25">
      <c r="AQ26077" s="6"/>
    </row>
    <row r="26078" spans="43:43" x14ac:dyDescent="0.25">
      <c r="AQ26078" s="6"/>
    </row>
    <row r="26079" spans="43:43" x14ac:dyDescent="0.25">
      <c r="AQ26079" s="6"/>
    </row>
    <row r="26080" spans="43:43" x14ac:dyDescent="0.25">
      <c r="AQ26080" s="6"/>
    </row>
    <row r="26081" spans="43:43" x14ac:dyDescent="0.25">
      <c r="AQ26081" s="6"/>
    </row>
    <row r="26082" spans="43:43" x14ac:dyDescent="0.25">
      <c r="AQ26082" s="6"/>
    </row>
    <row r="26083" spans="43:43" x14ac:dyDescent="0.25">
      <c r="AQ26083" s="6"/>
    </row>
    <row r="26084" spans="43:43" x14ac:dyDescent="0.25">
      <c r="AQ26084" s="6"/>
    </row>
    <row r="26085" spans="43:43" x14ac:dyDescent="0.25">
      <c r="AQ26085" s="6"/>
    </row>
    <row r="26086" spans="43:43" x14ac:dyDescent="0.25">
      <c r="AQ26086" s="6"/>
    </row>
    <row r="26087" spans="43:43" x14ac:dyDescent="0.25">
      <c r="AQ26087" s="6"/>
    </row>
    <row r="26088" spans="43:43" x14ac:dyDescent="0.25">
      <c r="AQ26088" s="6"/>
    </row>
    <row r="26089" spans="43:43" x14ac:dyDescent="0.25">
      <c r="AQ26089" s="6"/>
    </row>
    <row r="26090" spans="43:43" x14ac:dyDescent="0.25">
      <c r="AQ26090" s="6"/>
    </row>
    <row r="26091" spans="43:43" x14ac:dyDescent="0.25">
      <c r="AQ26091" s="6"/>
    </row>
    <row r="26092" spans="43:43" x14ac:dyDescent="0.25">
      <c r="AQ26092" s="6"/>
    </row>
    <row r="26093" spans="43:43" x14ac:dyDescent="0.25">
      <c r="AQ26093" s="6"/>
    </row>
    <row r="26094" spans="43:43" x14ac:dyDescent="0.25">
      <c r="AQ26094" s="6"/>
    </row>
    <row r="26095" spans="43:43" x14ac:dyDescent="0.25">
      <c r="AQ26095" s="6"/>
    </row>
    <row r="26096" spans="43:43" x14ac:dyDescent="0.25">
      <c r="AQ26096" s="6"/>
    </row>
    <row r="26097" spans="43:43" x14ac:dyDescent="0.25">
      <c r="AQ26097" s="6"/>
    </row>
    <row r="26098" spans="43:43" x14ac:dyDescent="0.25">
      <c r="AQ26098" s="6"/>
    </row>
    <row r="26099" spans="43:43" x14ac:dyDescent="0.25">
      <c r="AQ26099" s="6"/>
    </row>
    <row r="26100" spans="43:43" x14ac:dyDescent="0.25">
      <c r="AQ26100" s="6"/>
    </row>
    <row r="26101" spans="43:43" x14ac:dyDescent="0.25">
      <c r="AQ26101" s="6"/>
    </row>
    <row r="26102" spans="43:43" x14ac:dyDescent="0.25">
      <c r="AQ26102" s="6"/>
    </row>
    <row r="26103" spans="43:43" x14ac:dyDescent="0.25">
      <c r="AQ26103" s="6"/>
    </row>
    <row r="26104" spans="43:43" x14ac:dyDescent="0.25">
      <c r="AQ26104" s="6"/>
    </row>
    <row r="26105" spans="43:43" x14ac:dyDescent="0.25">
      <c r="AQ26105" s="6"/>
    </row>
    <row r="26106" spans="43:43" x14ac:dyDescent="0.25">
      <c r="AQ26106" s="6"/>
    </row>
    <row r="26107" spans="43:43" x14ac:dyDescent="0.25">
      <c r="AQ26107" s="6"/>
    </row>
    <row r="26108" spans="43:43" x14ac:dyDescent="0.25">
      <c r="AQ26108" s="6"/>
    </row>
    <row r="26109" spans="43:43" x14ac:dyDescent="0.25">
      <c r="AQ26109" s="6"/>
    </row>
    <row r="26110" spans="43:43" x14ac:dyDescent="0.25">
      <c r="AQ26110" s="6"/>
    </row>
    <row r="26111" spans="43:43" x14ac:dyDescent="0.25">
      <c r="AQ26111" s="6"/>
    </row>
    <row r="26112" spans="43:43" x14ac:dyDescent="0.25">
      <c r="AQ26112" s="6"/>
    </row>
    <row r="26113" spans="43:43" x14ac:dyDescent="0.25">
      <c r="AQ26113" s="6"/>
    </row>
    <row r="26114" spans="43:43" x14ac:dyDescent="0.25">
      <c r="AQ26114" s="6"/>
    </row>
    <row r="26115" spans="43:43" x14ac:dyDescent="0.25">
      <c r="AQ26115" s="6"/>
    </row>
    <row r="26116" spans="43:43" x14ac:dyDescent="0.25">
      <c r="AQ26116" s="6"/>
    </row>
    <row r="26117" spans="43:43" x14ac:dyDescent="0.25">
      <c r="AQ26117" s="6"/>
    </row>
    <row r="26118" spans="43:43" x14ac:dyDescent="0.25">
      <c r="AQ26118" s="6"/>
    </row>
    <row r="26119" spans="43:43" x14ac:dyDescent="0.25">
      <c r="AQ26119" s="6"/>
    </row>
    <row r="26120" spans="43:43" x14ac:dyDescent="0.25">
      <c r="AQ26120" s="6"/>
    </row>
    <row r="26121" spans="43:43" x14ac:dyDescent="0.25">
      <c r="AQ26121" s="6"/>
    </row>
    <row r="26122" spans="43:43" x14ac:dyDescent="0.25">
      <c r="AQ26122" s="6"/>
    </row>
    <row r="26123" spans="43:43" x14ac:dyDescent="0.25">
      <c r="AQ26123" s="6"/>
    </row>
    <row r="26124" spans="43:43" x14ac:dyDescent="0.25">
      <c r="AQ26124" s="6"/>
    </row>
    <row r="26125" spans="43:43" x14ac:dyDescent="0.25">
      <c r="AQ26125" s="6"/>
    </row>
    <row r="26126" spans="43:43" x14ac:dyDescent="0.25">
      <c r="AQ26126" s="6"/>
    </row>
    <row r="26127" spans="43:43" x14ac:dyDescent="0.25">
      <c r="AQ26127" s="6"/>
    </row>
    <row r="26128" spans="43:43" x14ac:dyDescent="0.25">
      <c r="AQ26128" s="6"/>
    </row>
    <row r="26129" spans="43:43" x14ac:dyDescent="0.25">
      <c r="AQ26129" s="6"/>
    </row>
    <row r="26130" spans="43:43" x14ac:dyDescent="0.25">
      <c r="AQ26130" s="6"/>
    </row>
    <row r="26131" spans="43:43" x14ac:dyDescent="0.25">
      <c r="AQ26131" s="6"/>
    </row>
    <row r="26132" spans="43:43" x14ac:dyDescent="0.25">
      <c r="AQ26132" s="6"/>
    </row>
    <row r="26133" spans="43:43" x14ac:dyDescent="0.25">
      <c r="AQ26133" s="6"/>
    </row>
    <row r="26134" spans="43:43" x14ac:dyDescent="0.25">
      <c r="AQ26134" s="6"/>
    </row>
    <row r="26135" spans="43:43" x14ac:dyDescent="0.25">
      <c r="AQ26135" s="6"/>
    </row>
    <row r="26136" spans="43:43" x14ac:dyDescent="0.25">
      <c r="AQ26136" s="6"/>
    </row>
    <row r="26137" spans="43:43" x14ac:dyDescent="0.25">
      <c r="AQ26137" s="6"/>
    </row>
    <row r="26138" spans="43:43" x14ac:dyDescent="0.25">
      <c r="AQ26138" s="6"/>
    </row>
    <row r="26139" spans="43:43" x14ac:dyDescent="0.25">
      <c r="AQ26139" s="6"/>
    </row>
    <row r="26140" spans="43:43" x14ac:dyDescent="0.25">
      <c r="AQ26140" s="6"/>
    </row>
    <row r="26141" spans="43:43" x14ac:dyDescent="0.25">
      <c r="AQ26141" s="6"/>
    </row>
    <row r="26142" spans="43:43" x14ac:dyDescent="0.25">
      <c r="AQ26142" s="6"/>
    </row>
    <row r="26143" spans="43:43" x14ac:dyDescent="0.25">
      <c r="AQ26143" s="6"/>
    </row>
    <row r="26144" spans="43:43" x14ac:dyDescent="0.25">
      <c r="AQ26144" s="6"/>
    </row>
    <row r="26145" spans="43:43" x14ac:dyDescent="0.25">
      <c r="AQ26145" s="6"/>
    </row>
    <row r="26146" spans="43:43" x14ac:dyDescent="0.25">
      <c r="AQ26146" s="6"/>
    </row>
    <row r="26147" spans="43:43" x14ac:dyDescent="0.25">
      <c r="AQ26147" s="6"/>
    </row>
    <row r="26148" spans="43:43" x14ac:dyDescent="0.25">
      <c r="AQ26148" s="6"/>
    </row>
    <row r="26149" spans="43:43" x14ac:dyDescent="0.25">
      <c r="AQ26149" s="6"/>
    </row>
    <row r="26150" spans="43:43" x14ac:dyDescent="0.25">
      <c r="AQ26150" s="6"/>
    </row>
    <row r="26151" spans="43:43" x14ac:dyDescent="0.25">
      <c r="AQ26151" s="6"/>
    </row>
    <row r="26152" spans="43:43" x14ac:dyDescent="0.25">
      <c r="AQ26152" s="6"/>
    </row>
    <row r="26153" spans="43:43" x14ac:dyDescent="0.25">
      <c r="AQ26153" s="6"/>
    </row>
    <row r="26154" spans="43:43" x14ac:dyDescent="0.25">
      <c r="AQ26154" s="6"/>
    </row>
    <row r="26155" spans="43:43" x14ac:dyDescent="0.25">
      <c r="AQ26155" s="6"/>
    </row>
    <row r="26156" spans="43:43" x14ac:dyDescent="0.25">
      <c r="AQ26156" s="6"/>
    </row>
    <row r="26157" spans="43:43" x14ac:dyDescent="0.25">
      <c r="AQ26157" s="6"/>
    </row>
    <row r="26158" spans="43:43" x14ac:dyDescent="0.25">
      <c r="AQ26158" s="6"/>
    </row>
    <row r="26159" spans="43:43" x14ac:dyDescent="0.25">
      <c r="AQ26159" s="6"/>
    </row>
    <row r="26160" spans="43:43" x14ac:dyDescent="0.25">
      <c r="AQ26160" s="6"/>
    </row>
    <row r="26161" spans="43:43" x14ac:dyDescent="0.25">
      <c r="AQ26161" s="6"/>
    </row>
    <row r="26162" spans="43:43" x14ac:dyDescent="0.25">
      <c r="AQ26162" s="6"/>
    </row>
    <row r="26163" spans="43:43" x14ac:dyDescent="0.25">
      <c r="AQ26163" s="6"/>
    </row>
    <row r="26164" spans="43:43" x14ac:dyDescent="0.25">
      <c r="AQ26164" s="6"/>
    </row>
    <row r="26165" spans="43:43" x14ac:dyDescent="0.25">
      <c r="AQ26165" s="6"/>
    </row>
    <row r="26166" spans="43:43" x14ac:dyDescent="0.25">
      <c r="AQ26166" s="6"/>
    </row>
    <row r="26167" spans="43:43" x14ac:dyDescent="0.25">
      <c r="AQ26167" s="6"/>
    </row>
    <row r="26168" spans="43:43" x14ac:dyDescent="0.25">
      <c r="AQ26168" s="6"/>
    </row>
    <row r="26169" spans="43:43" x14ac:dyDescent="0.25">
      <c r="AQ26169" s="6"/>
    </row>
    <row r="26170" spans="43:43" x14ac:dyDescent="0.25">
      <c r="AQ26170" s="6"/>
    </row>
    <row r="26171" spans="43:43" x14ac:dyDescent="0.25">
      <c r="AQ26171" s="6"/>
    </row>
    <row r="26172" spans="43:43" x14ac:dyDescent="0.25">
      <c r="AQ26172" s="6"/>
    </row>
    <row r="26173" spans="43:43" x14ac:dyDescent="0.25">
      <c r="AQ26173" s="6"/>
    </row>
    <row r="26174" spans="43:43" x14ac:dyDescent="0.25">
      <c r="AQ26174" s="6"/>
    </row>
    <row r="26175" spans="43:43" x14ac:dyDescent="0.25">
      <c r="AQ26175" s="6"/>
    </row>
    <row r="26176" spans="43:43" x14ac:dyDescent="0.25">
      <c r="AQ26176" s="6"/>
    </row>
    <row r="26177" spans="43:43" x14ac:dyDescent="0.25">
      <c r="AQ26177" s="6"/>
    </row>
    <row r="26178" spans="43:43" x14ac:dyDescent="0.25">
      <c r="AQ26178" s="6"/>
    </row>
    <row r="26179" spans="43:43" x14ac:dyDescent="0.25">
      <c r="AQ26179" s="6"/>
    </row>
    <row r="26180" spans="43:43" x14ac:dyDescent="0.25">
      <c r="AQ26180" s="6"/>
    </row>
    <row r="26181" spans="43:43" x14ac:dyDescent="0.25">
      <c r="AQ26181" s="6"/>
    </row>
    <row r="26182" spans="43:43" x14ac:dyDescent="0.25">
      <c r="AQ26182" s="6"/>
    </row>
    <row r="26183" spans="43:43" x14ac:dyDescent="0.25">
      <c r="AQ26183" s="6"/>
    </row>
    <row r="26184" spans="43:43" x14ac:dyDescent="0.25">
      <c r="AQ26184" s="6"/>
    </row>
    <row r="26185" spans="43:43" x14ac:dyDescent="0.25">
      <c r="AQ26185" s="6"/>
    </row>
    <row r="26186" spans="43:43" x14ac:dyDescent="0.25">
      <c r="AQ26186" s="6"/>
    </row>
    <row r="26187" spans="43:43" x14ac:dyDescent="0.25">
      <c r="AQ26187" s="6"/>
    </row>
    <row r="26188" spans="43:43" x14ac:dyDescent="0.25">
      <c r="AQ26188" s="6"/>
    </row>
    <row r="26189" spans="43:43" x14ac:dyDescent="0.25">
      <c r="AQ26189" s="6"/>
    </row>
    <row r="26190" spans="43:43" x14ac:dyDescent="0.25">
      <c r="AQ26190" s="6"/>
    </row>
    <row r="26191" spans="43:43" x14ac:dyDescent="0.25">
      <c r="AQ26191" s="6"/>
    </row>
    <row r="26192" spans="43:43" x14ac:dyDescent="0.25">
      <c r="AQ26192" s="6"/>
    </row>
    <row r="26193" spans="43:43" x14ac:dyDescent="0.25">
      <c r="AQ26193" s="6"/>
    </row>
    <row r="26194" spans="43:43" x14ac:dyDescent="0.25">
      <c r="AQ26194" s="6"/>
    </row>
    <row r="26195" spans="43:43" x14ac:dyDescent="0.25">
      <c r="AQ26195" s="6"/>
    </row>
    <row r="26196" spans="43:43" x14ac:dyDescent="0.25">
      <c r="AQ26196" s="6"/>
    </row>
    <row r="26197" spans="43:43" x14ac:dyDescent="0.25">
      <c r="AQ26197" s="6"/>
    </row>
    <row r="26198" spans="43:43" x14ac:dyDescent="0.25">
      <c r="AQ26198" s="6"/>
    </row>
    <row r="26199" spans="43:43" x14ac:dyDescent="0.25">
      <c r="AQ26199" s="6"/>
    </row>
    <row r="26200" spans="43:43" x14ac:dyDescent="0.25">
      <c r="AQ26200" s="6"/>
    </row>
    <row r="26201" spans="43:43" x14ac:dyDescent="0.25">
      <c r="AQ26201" s="6"/>
    </row>
    <row r="26202" spans="43:43" x14ac:dyDescent="0.25">
      <c r="AQ26202" s="6"/>
    </row>
    <row r="26203" spans="43:43" x14ac:dyDescent="0.25">
      <c r="AQ26203" s="6"/>
    </row>
    <row r="26204" spans="43:43" x14ac:dyDescent="0.25">
      <c r="AQ26204" s="6"/>
    </row>
    <row r="26205" spans="43:43" x14ac:dyDescent="0.25">
      <c r="AQ26205" s="6"/>
    </row>
    <row r="26206" spans="43:43" x14ac:dyDescent="0.25">
      <c r="AQ26206" s="6"/>
    </row>
    <row r="26207" spans="43:43" x14ac:dyDescent="0.25">
      <c r="AQ26207" s="6"/>
    </row>
    <row r="26208" spans="43:43" x14ac:dyDescent="0.25">
      <c r="AQ26208" s="6"/>
    </row>
    <row r="26209" spans="43:43" x14ac:dyDescent="0.25">
      <c r="AQ26209" s="6"/>
    </row>
    <row r="26210" spans="43:43" x14ac:dyDescent="0.25">
      <c r="AQ26210" s="6"/>
    </row>
    <row r="26211" spans="43:43" x14ac:dyDescent="0.25">
      <c r="AQ26211" s="6"/>
    </row>
    <row r="26212" spans="43:43" x14ac:dyDescent="0.25">
      <c r="AQ26212" s="6"/>
    </row>
    <row r="26213" spans="43:43" x14ac:dyDescent="0.25">
      <c r="AQ26213" s="6"/>
    </row>
    <row r="26214" spans="43:43" x14ac:dyDescent="0.25">
      <c r="AQ26214" s="6"/>
    </row>
    <row r="26215" spans="43:43" x14ac:dyDescent="0.25">
      <c r="AQ26215" s="6"/>
    </row>
    <row r="26216" spans="43:43" x14ac:dyDescent="0.25">
      <c r="AQ26216" s="6"/>
    </row>
    <row r="26217" spans="43:43" x14ac:dyDescent="0.25">
      <c r="AQ26217" s="6"/>
    </row>
    <row r="26218" spans="43:43" x14ac:dyDescent="0.25">
      <c r="AQ26218" s="6"/>
    </row>
    <row r="26219" spans="43:43" x14ac:dyDescent="0.25">
      <c r="AQ26219" s="6"/>
    </row>
    <row r="26220" spans="43:43" x14ac:dyDescent="0.25">
      <c r="AQ26220" s="6"/>
    </row>
    <row r="26221" spans="43:43" x14ac:dyDescent="0.25">
      <c r="AQ26221" s="6"/>
    </row>
    <row r="26222" spans="43:43" x14ac:dyDescent="0.25">
      <c r="AQ26222" s="6"/>
    </row>
    <row r="26223" spans="43:43" x14ac:dyDescent="0.25">
      <c r="AQ26223" s="6"/>
    </row>
    <row r="26224" spans="43:43" x14ac:dyDescent="0.25">
      <c r="AQ26224" s="6"/>
    </row>
    <row r="26225" spans="43:43" x14ac:dyDescent="0.25">
      <c r="AQ26225" s="6"/>
    </row>
    <row r="26226" spans="43:43" x14ac:dyDescent="0.25">
      <c r="AQ26226" s="6"/>
    </row>
    <row r="26227" spans="43:43" x14ac:dyDescent="0.25">
      <c r="AQ26227" s="6"/>
    </row>
    <row r="26228" spans="43:43" x14ac:dyDescent="0.25">
      <c r="AQ26228" s="6"/>
    </row>
    <row r="26229" spans="43:43" x14ac:dyDescent="0.25">
      <c r="AQ26229" s="6"/>
    </row>
    <row r="26230" spans="43:43" x14ac:dyDescent="0.25">
      <c r="AQ26230" s="6"/>
    </row>
    <row r="26231" spans="43:43" x14ac:dyDescent="0.25">
      <c r="AQ26231" s="6"/>
    </row>
    <row r="26232" spans="43:43" x14ac:dyDescent="0.25">
      <c r="AQ26232" s="6"/>
    </row>
    <row r="26233" spans="43:43" x14ac:dyDescent="0.25">
      <c r="AQ26233" s="6"/>
    </row>
    <row r="26234" spans="43:43" x14ac:dyDescent="0.25">
      <c r="AQ26234" s="6"/>
    </row>
    <row r="26235" spans="43:43" x14ac:dyDescent="0.25">
      <c r="AQ26235" s="6"/>
    </row>
    <row r="26236" spans="43:43" x14ac:dyDescent="0.25">
      <c r="AQ26236" s="6"/>
    </row>
    <row r="26237" spans="43:43" x14ac:dyDescent="0.25">
      <c r="AQ26237" s="6"/>
    </row>
    <row r="26238" spans="43:43" x14ac:dyDescent="0.25">
      <c r="AQ26238" s="6"/>
    </row>
    <row r="26239" spans="43:43" x14ac:dyDescent="0.25">
      <c r="AQ26239" s="6"/>
    </row>
    <row r="26240" spans="43:43" x14ac:dyDescent="0.25">
      <c r="AQ26240" s="6"/>
    </row>
    <row r="26241" spans="43:43" x14ac:dyDescent="0.25">
      <c r="AQ26241" s="6"/>
    </row>
    <row r="26242" spans="43:43" x14ac:dyDescent="0.25">
      <c r="AQ26242" s="6"/>
    </row>
    <row r="26243" spans="43:43" x14ac:dyDescent="0.25">
      <c r="AQ26243" s="6"/>
    </row>
    <row r="26244" spans="43:43" x14ac:dyDescent="0.25">
      <c r="AQ26244" s="6"/>
    </row>
    <row r="26245" spans="43:43" x14ac:dyDescent="0.25">
      <c r="AQ26245" s="6"/>
    </row>
    <row r="26246" spans="43:43" x14ac:dyDescent="0.25">
      <c r="AQ26246" s="6"/>
    </row>
    <row r="26247" spans="43:43" x14ac:dyDescent="0.25">
      <c r="AQ26247" s="6"/>
    </row>
    <row r="26248" spans="43:43" x14ac:dyDescent="0.25">
      <c r="AQ26248" s="6"/>
    </row>
    <row r="26249" spans="43:43" x14ac:dyDescent="0.25">
      <c r="AQ26249" s="6"/>
    </row>
    <row r="26250" spans="43:43" x14ac:dyDescent="0.25">
      <c r="AQ26250" s="6"/>
    </row>
    <row r="26251" spans="43:43" x14ac:dyDescent="0.25">
      <c r="AQ26251" s="6"/>
    </row>
    <row r="26252" spans="43:43" x14ac:dyDescent="0.25">
      <c r="AQ26252" s="6"/>
    </row>
    <row r="26253" spans="43:43" x14ac:dyDescent="0.25">
      <c r="AQ26253" s="6"/>
    </row>
    <row r="26254" spans="43:43" x14ac:dyDescent="0.25">
      <c r="AQ26254" s="6"/>
    </row>
    <row r="26255" spans="43:43" x14ac:dyDescent="0.25">
      <c r="AQ26255" s="6"/>
    </row>
    <row r="26256" spans="43:43" x14ac:dyDescent="0.25">
      <c r="AQ26256" s="6"/>
    </row>
    <row r="26257" spans="43:43" x14ac:dyDescent="0.25">
      <c r="AQ26257" s="6"/>
    </row>
    <row r="26258" spans="43:43" x14ac:dyDescent="0.25">
      <c r="AQ26258" s="6"/>
    </row>
    <row r="26259" spans="43:43" x14ac:dyDescent="0.25">
      <c r="AQ26259" s="6"/>
    </row>
    <row r="26260" spans="43:43" x14ac:dyDescent="0.25">
      <c r="AQ26260" s="6"/>
    </row>
    <row r="26261" spans="43:43" x14ac:dyDescent="0.25">
      <c r="AQ26261" s="6"/>
    </row>
    <row r="26262" spans="43:43" x14ac:dyDescent="0.25">
      <c r="AQ26262" s="6"/>
    </row>
    <row r="26263" spans="43:43" x14ac:dyDescent="0.25">
      <c r="AQ26263" s="6"/>
    </row>
    <row r="26264" spans="43:43" x14ac:dyDescent="0.25">
      <c r="AQ26264" s="6"/>
    </row>
    <row r="26265" spans="43:43" x14ac:dyDescent="0.25">
      <c r="AQ26265" s="6"/>
    </row>
    <row r="26266" spans="43:43" x14ac:dyDescent="0.25">
      <c r="AQ26266" s="6"/>
    </row>
    <row r="26267" spans="43:43" x14ac:dyDescent="0.25">
      <c r="AQ26267" s="6"/>
    </row>
    <row r="26268" spans="43:43" x14ac:dyDescent="0.25">
      <c r="AQ26268" s="6"/>
    </row>
    <row r="26269" spans="43:43" x14ac:dyDescent="0.25">
      <c r="AQ26269" s="6"/>
    </row>
    <row r="26270" spans="43:43" x14ac:dyDescent="0.25">
      <c r="AQ26270" s="6"/>
    </row>
    <row r="26271" spans="43:43" x14ac:dyDescent="0.25">
      <c r="AQ26271" s="6"/>
    </row>
    <row r="26272" spans="43:43" x14ac:dyDescent="0.25">
      <c r="AQ26272" s="6"/>
    </row>
    <row r="26273" spans="43:43" x14ac:dyDescent="0.25">
      <c r="AQ26273" s="6"/>
    </row>
    <row r="26274" spans="43:43" x14ac:dyDescent="0.25">
      <c r="AQ26274" s="6"/>
    </row>
    <row r="26275" spans="43:43" x14ac:dyDescent="0.25">
      <c r="AQ26275" s="6"/>
    </row>
    <row r="26276" spans="43:43" x14ac:dyDescent="0.25">
      <c r="AQ26276" s="6"/>
    </row>
    <row r="26277" spans="43:43" x14ac:dyDescent="0.25">
      <c r="AQ26277" s="6"/>
    </row>
    <row r="26278" spans="43:43" x14ac:dyDescent="0.25">
      <c r="AQ26278" s="6"/>
    </row>
    <row r="26279" spans="43:43" x14ac:dyDescent="0.25">
      <c r="AQ26279" s="6"/>
    </row>
    <row r="26280" spans="43:43" x14ac:dyDescent="0.25">
      <c r="AQ26280" s="6"/>
    </row>
    <row r="26281" spans="43:43" x14ac:dyDescent="0.25">
      <c r="AQ26281" s="6"/>
    </row>
    <row r="26282" spans="43:43" x14ac:dyDescent="0.25">
      <c r="AQ26282" s="6"/>
    </row>
    <row r="26283" spans="43:43" x14ac:dyDescent="0.25">
      <c r="AQ26283" s="6"/>
    </row>
    <row r="26284" spans="43:43" x14ac:dyDescent="0.25">
      <c r="AQ26284" s="6"/>
    </row>
    <row r="26285" spans="43:43" x14ac:dyDescent="0.25">
      <c r="AQ26285" s="6"/>
    </row>
    <row r="26286" spans="43:43" x14ac:dyDescent="0.25">
      <c r="AQ26286" s="6"/>
    </row>
    <row r="26287" spans="43:43" x14ac:dyDescent="0.25">
      <c r="AQ26287" s="6"/>
    </row>
    <row r="26288" spans="43:43" x14ac:dyDescent="0.25">
      <c r="AQ26288" s="6"/>
    </row>
    <row r="26289" spans="43:43" x14ac:dyDescent="0.25">
      <c r="AQ26289" s="6"/>
    </row>
    <row r="26290" spans="43:43" x14ac:dyDescent="0.25">
      <c r="AQ26290" s="6"/>
    </row>
    <row r="26291" spans="43:43" x14ac:dyDescent="0.25">
      <c r="AQ26291" s="6"/>
    </row>
    <row r="26292" spans="43:43" x14ac:dyDescent="0.25">
      <c r="AQ26292" s="6"/>
    </row>
    <row r="26293" spans="43:43" x14ac:dyDescent="0.25">
      <c r="AQ26293" s="6"/>
    </row>
    <row r="26294" spans="43:43" x14ac:dyDescent="0.25">
      <c r="AQ26294" s="6"/>
    </row>
    <row r="26295" spans="43:43" x14ac:dyDescent="0.25">
      <c r="AQ26295" s="6"/>
    </row>
    <row r="26296" spans="43:43" x14ac:dyDescent="0.25">
      <c r="AQ26296" s="6"/>
    </row>
    <row r="26297" spans="43:43" x14ac:dyDescent="0.25">
      <c r="AQ26297" s="6"/>
    </row>
    <row r="26298" spans="43:43" x14ac:dyDescent="0.25">
      <c r="AQ26298" s="6"/>
    </row>
    <row r="26299" spans="43:43" x14ac:dyDescent="0.25">
      <c r="AQ26299" s="6"/>
    </row>
    <row r="26300" spans="43:43" x14ac:dyDescent="0.25">
      <c r="AQ26300" s="6"/>
    </row>
    <row r="26301" spans="43:43" x14ac:dyDescent="0.25">
      <c r="AQ26301" s="6"/>
    </row>
    <row r="26302" spans="43:43" x14ac:dyDescent="0.25">
      <c r="AQ26302" s="6"/>
    </row>
    <row r="26303" spans="43:43" x14ac:dyDescent="0.25">
      <c r="AQ26303" s="6"/>
    </row>
    <row r="26304" spans="43:43" x14ac:dyDescent="0.25">
      <c r="AQ26304" s="6"/>
    </row>
    <row r="26305" spans="43:43" x14ac:dyDescent="0.25">
      <c r="AQ26305" s="6"/>
    </row>
    <row r="26306" spans="43:43" x14ac:dyDescent="0.25">
      <c r="AQ26306" s="6"/>
    </row>
    <row r="26307" spans="43:43" x14ac:dyDescent="0.25">
      <c r="AQ26307" s="6"/>
    </row>
    <row r="26308" spans="43:43" x14ac:dyDescent="0.25">
      <c r="AQ26308" s="6"/>
    </row>
    <row r="26309" spans="43:43" x14ac:dyDescent="0.25">
      <c r="AQ26309" s="6"/>
    </row>
    <row r="26310" spans="43:43" x14ac:dyDescent="0.25">
      <c r="AQ26310" s="6"/>
    </row>
    <row r="26311" spans="43:43" x14ac:dyDescent="0.25">
      <c r="AQ26311" s="6"/>
    </row>
    <row r="26312" spans="43:43" x14ac:dyDescent="0.25">
      <c r="AQ26312" s="6"/>
    </row>
    <row r="26313" spans="43:43" x14ac:dyDescent="0.25">
      <c r="AQ26313" s="6"/>
    </row>
    <row r="26314" spans="43:43" x14ac:dyDescent="0.25">
      <c r="AQ26314" s="6"/>
    </row>
    <row r="26315" spans="43:43" x14ac:dyDescent="0.25">
      <c r="AQ26315" s="6"/>
    </row>
    <row r="26316" spans="43:43" x14ac:dyDescent="0.25">
      <c r="AQ26316" s="6"/>
    </row>
    <row r="26317" spans="43:43" x14ac:dyDescent="0.25">
      <c r="AQ26317" s="6"/>
    </row>
    <row r="26318" spans="43:43" x14ac:dyDescent="0.25">
      <c r="AQ26318" s="6"/>
    </row>
    <row r="26319" spans="43:43" x14ac:dyDescent="0.25">
      <c r="AQ26319" s="6"/>
    </row>
    <row r="26320" spans="43:43" x14ac:dyDescent="0.25">
      <c r="AQ26320" s="6"/>
    </row>
    <row r="26321" spans="43:43" x14ac:dyDescent="0.25">
      <c r="AQ26321" s="6"/>
    </row>
    <row r="26322" spans="43:43" x14ac:dyDescent="0.25">
      <c r="AQ26322" s="6"/>
    </row>
    <row r="26323" spans="43:43" x14ac:dyDescent="0.25">
      <c r="AQ26323" s="6"/>
    </row>
    <row r="26324" spans="43:43" x14ac:dyDescent="0.25">
      <c r="AQ26324" s="6"/>
    </row>
    <row r="26325" spans="43:43" x14ac:dyDescent="0.25">
      <c r="AQ26325" s="6"/>
    </row>
    <row r="26326" spans="43:43" x14ac:dyDescent="0.25">
      <c r="AQ26326" s="6"/>
    </row>
    <row r="26327" spans="43:43" x14ac:dyDescent="0.25">
      <c r="AQ26327" s="6"/>
    </row>
    <row r="26328" spans="43:43" x14ac:dyDescent="0.25">
      <c r="AQ26328" s="6"/>
    </row>
    <row r="26329" spans="43:43" x14ac:dyDescent="0.25">
      <c r="AQ26329" s="6"/>
    </row>
    <row r="26330" spans="43:43" x14ac:dyDescent="0.25">
      <c r="AQ26330" s="6"/>
    </row>
    <row r="26331" spans="43:43" x14ac:dyDescent="0.25">
      <c r="AQ26331" s="6"/>
    </row>
    <row r="26332" spans="43:43" x14ac:dyDescent="0.25">
      <c r="AQ26332" s="6"/>
    </row>
    <row r="26333" spans="43:43" x14ac:dyDescent="0.25">
      <c r="AQ26333" s="6"/>
    </row>
    <row r="26334" spans="43:43" x14ac:dyDescent="0.25">
      <c r="AQ26334" s="6"/>
    </row>
    <row r="26335" spans="43:43" x14ac:dyDescent="0.25">
      <c r="AQ26335" s="6"/>
    </row>
    <row r="26336" spans="43:43" x14ac:dyDescent="0.25">
      <c r="AQ26336" s="6"/>
    </row>
    <row r="26337" spans="43:43" x14ac:dyDescent="0.25">
      <c r="AQ26337" s="6"/>
    </row>
    <row r="26338" spans="43:43" x14ac:dyDescent="0.25">
      <c r="AQ26338" s="6"/>
    </row>
    <row r="26339" spans="43:43" x14ac:dyDescent="0.25">
      <c r="AQ26339" s="6"/>
    </row>
    <row r="26340" spans="43:43" x14ac:dyDescent="0.25">
      <c r="AQ26340" s="6"/>
    </row>
    <row r="26341" spans="43:43" x14ac:dyDescent="0.25">
      <c r="AQ26341" s="6"/>
    </row>
    <row r="26342" spans="43:43" x14ac:dyDescent="0.25">
      <c r="AQ26342" s="6"/>
    </row>
    <row r="26343" spans="43:43" x14ac:dyDescent="0.25">
      <c r="AQ26343" s="6"/>
    </row>
    <row r="26344" spans="43:43" x14ac:dyDescent="0.25">
      <c r="AQ26344" s="6"/>
    </row>
    <row r="26345" spans="43:43" x14ac:dyDescent="0.25">
      <c r="AQ26345" s="6"/>
    </row>
    <row r="26346" spans="43:43" x14ac:dyDescent="0.25">
      <c r="AQ26346" s="6"/>
    </row>
    <row r="26347" spans="43:43" x14ac:dyDescent="0.25">
      <c r="AQ26347" s="6"/>
    </row>
    <row r="26348" spans="43:43" x14ac:dyDescent="0.25">
      <c r="AQ26348" s="6"/>
    </row>
    <row r="26349" spans="43:43" x14ac:dyDescent="0.25">
      <c r="AQ26349" s="6"/>
    </row>
    <row r="26350" spans="43:43" x14ac:dyDescent="0.25">
      <c r="AQ26350" s="6"/>
    </row>
    <row r="26351" spans="43:43" x14ac:dyDescent="0.25">
      <c r="AQ26351" s="6"/>
    </row>
    <row r="26352" spans="43:43" x14ac:dyDescent="0.25">
      <c r="AQ26352" s="6"/>
    </row>
    <row r="26353" spans="43:43" x14ac:dyDescent="0.25">
      <c r="AQ26353" s="6"/>
    </row>
    <row r="26354" spans="43:43" x14ac:dyDescent="0.25">
      <c r="AQ26354" s="6"/>
    </row>
    <row r="26355" spans="43:43" x14ac:dyDescent="0.25">
      <c r="AQ26355" s="6"/>
    </row>
    <row r="26356" spans="43:43" x14ac:dyDescent="0.25">
      <c r="AQ26356" s="6"/>
    </row>
    <row r="26357" spans="43:43" x14ac:dyDescent="0.25">
      <c r="AQ26357" s="6"/>
    </row>
    <row r="26358" spans="43:43" x14ac:dyDescent="0.25">
      <c r="AQ26358" s="6"/>
    </row>
    <row r="26359" spans="43:43" x14ac:dyDescent="0.25">
      <c r="AQ26359" s="6"/>
    </row>
    <row r="26360" spans="43:43" x14ac:dyDescent="0.25">
      <c r="AQ26360" s="6"/>
    </row>
    <row r="26361" spans="43:43" x14ac:dyDescent="0.25">
      <c r="AQ26361" s="6"/>
    </row>
    <row r="26362" spans="43:43" x14ac:dyDescent="0.25">
      <c r="AQ26362" s="6"/>
    </row>
    <row r="26363" spans="43:43" x14ac:dyDescent="0.25">
      <c r="AQ26363" s="6"/>
    </row>
    <row r="26364" spans="43:43" x14ac:dyDescent="0.25">
      <c r="AQ26364" s="6"/>
    </row>
    <row r="26365" spans="43:43" x14ac:dyDescent="0.25">
      <c r="AQ26365" s="6"/>
    </row>
    <row r="26366" spans="43:43" x14ac:dyDescent="0.25">
      <c r="AQ26366" s="6"/>
    </row>
    <row r="26367" spans="43:43" x14ac:dyDescent="0.25">
      <c r="AQ26367" s="6"/>
    </row>
    <row r="26368" spans="43:43" x14ac:dyDescent="0.25">
      <c r="AQ26368" s="6"/>
    </row>
    <row r="26369" spans="43:43" x14ac:dyDescent="0.25">
      <c r="AQ26369" s="6"/>
    </row>
    <row r="26370" spans="43:43" x14ac:dyDescent="0.25">
      <c r="AQ26370" s="6"/>
    </row>
    <row r="26371" spans="43:43" x14ac:dyDescent="0.25">
      <c r="AQ26371" s="6"/>
    </row>
    <row r="26372" spans="43:43" x14ac:dyDescent="0.25">
      <c r="AQ26372" s="6"/>
    </row>
    <row r="26373" spans="43:43" x14ac:dyDescent="0.25">
      <c r="AQ26373" s="6"/>
    </row>
    <row r="26374" spans="43:43" x14ac:dyDescent="0.25">
      <c r="AQ26374" s="6"/>
    </row>
    <row r="26375" spans="43:43" x14ac:dyDescent="0.25">
      <c r="AQ26375" s="6"/>
    </row>
    <row r="26376" spans="43:43" x14ac:dyDescent="0.25">
      <c r="AQ26376" s="6"/>
    </row>
    <row r="26377" spans="43:43" x14ac:dyDescent="0.25">
      <c r="AQ26377" s="6"/>
    </row>
    <row r="26378" spans="43:43" x14ac:dyDescent="0.25">
      <c r="AQ26378" s="6"/>
    </row>
    <row r="26379" spans="43:43" x14ac:dyDescent="0.25">
      <c r="AQ26379" s="6"/>
    </row>
    <row r="26380" spans="43:43" x14ac:dyDescent="0.25">
      <c r="AQ26380" s="6"/>
    </row>
    <row r="26381" spans="43:43" x14ac:dyDescent="0.25">
      <c r="AQ26381" s="6"/>
    </row>
    <row r="26382" spans="43:43" x14ac:dyDescent="0.25">
      <c r="AQ26382" s="6"/>
    </row>
    <row r="26383" spans="43:43" x14ac:dyDescent="0.25">
      <c r="AQ26383" s="6"/>
    </row>
    <row r="26384" spans="43:43" x14ac:dyDescent="0.25">
      <c r="AQ26384" s="6"/>
    </row>
    <row r="26385" spans="43:43" x14ac:dyDescent="0.25">
      <c r="AQ26385" s="6"/>
    </row>
    <row r="26386" spans="43:43" x14ac:dyDescent="0.25">
      <c r="AQ26386" s="6"/>
    </row>
    <row r="26387" spans="43:43" x14ac:dyDescent="0.25">
      <c r="AQ26387" s="6"/>
    </row>
    <row r="26388" spans="43:43" x14ac:dyDescent="0.25">
      <c r="AQ26388" s="6"/>
    </row>
    <row r="26389" spans="43:43" x14ac:dyDescent="0.25">
      <c r="AQ26389" s="6"/>
    </row>
    <row r="26390" spans="43:43" x14ac:dyDescent="0.25">
      <c r="AQ26390" s="6"/>
    </row>
    <row r="26391" spans="43:43" x14ac:dyDescent="0.25">
      <c r="AQ26391" s="6"/>
    </row>
    <row r="26392" spans="43:43" x14ac:dyDescent="0.25">
      <c r="AQ26392" s="6"/>
    </row>
    <row r="26393" spans="43:43" x14ac:dyDescent="0.25">
      <c r="AQ26393" s="6"/>
    </row>
    <row r="26394" spans="43:43" x14ac:dyDescent="0.25">
      <c r="AQ26394" s="6"/>
    </row>
    <row r="26395" spans="43:43" x14ac:dyDescent="0.25">
      <c r="AQ26395" s="6"/>
    </row>
    <row r="26396" spans="43:43" x14ac:dyDescent="0.25">
      <c r="AQ26396" s="6"/>
    </row>
    <row r="26397" spans="43:43" x14ac:dyDescent="0.25">
      <c r="AQ26397" s="6"/>
    </row>
    <row r="26398" spans="43:43" x14ac:dyDescent="0.25">
      <c r="AQ26398" s="6"/>
    </row>
    <row r="26399" spans="43:43" x14ac:dyDescent="0.25">
      <c r="AQ26399" s="6"/>
    </row>
    <row r="26400" spans="43:43" x14ac:dyDescent="0.25">
      <c r="AQ26400" s="6"/>
    </row>
    <row r="26401" spans="43:43" x14ac:dyDescent="0.25">
      <c r="AQ26401" s="6"/>
    </row>
    <row r="26402" spans="43:43" x14ac:dyDescent="0.25">
      <c r="AQ26402" s="6"/>
    </row>
    <row r="26403" spans="43:43" x14ac:dyDescent="0.25">
      <c r="AQ26403" s="6"/>
    </row>
    <row r="26404" spans="43:43" x14ac:dyDescent="0.25">
      <c r="AQ26404" s="6"/>
    </row>
    <row r="26405" spans="43:43" x14ac:dyDescent="0.25">
      <c r="AQ26405" s="6"/>
    </row>
    <row r="26406" spans="43:43" x14ac:dyDescent="0.25">
      <c r="AQ26406" s="6"/>
    </row>
    <row r="26407" spans="43:43" x14ac:dyDescent="0.25">
      <c r="AQ26407" s="6"/>
    </row>
    <row r="26408" spans="43:43" x14ac:dyDescent="0.25">
      <c r="AQ26408" s="6"/>
    </row>
    <row r="26409" spans="43:43" x14ac:dyDescent="0.25">
      <c r="AQ26409" s="6"/>
    </row>
    <row r="26410" spans="43:43" x14ac:dyDescent="0.25">
      <c r="AQ26410" s="6"/>
    </row>
    <row r="26411" spans="43:43" x14ac:dyDescent="0.25">
      <c r="AQ26411" s="6"/>
    </row>
    <row r="26412" spans="43:43" x14ac:dyDescent="0.25">
      <c r="AQ26412" s="6"/>
    </row>
    <row r="26413" spans="43:43" x14ac:dyDescent="0.25">
      <c r="AQ26413" s="6"/>
    </row>
    <row r="26414" spans="43:43" x14ac:dyDescent="0.25">
      <c r="AQ26414" s="6"/>
    </row>
    <row r="26415" spans="43:43" x14ac:dyDescent="0.25">
      <c r="AQ26415" s="6"/>
    </row>
    <row r="26416" spans="43:43" x14ac:dyDescent="0.25">
      <c r="AQ26416" s="6"/>
    </row>
    <row r="26417" spans="43:43" x14ac:dyDescent="0.25">
      <c r="AQ26417" s="6"/>
    </row>
    <row r="26418" spans="43:43" x14ac:dyDescent="0.25">
      <c r="AQ26418" s="6"/>
    </row>
    <row r="26419" spans="43:43" x14ac:dyDescent="0.25">
      <c r="AQ26419" s="6"/>
    </row>
    <row r="26420" spans="43:43" x14ac:dyDescent="0.25">
      <c r="AQ26420" s="6"/>
    </row>
    <row r="26421" spans="43:43" x14ac:dyDescent="0.25">
      <c r="AQ26421" s="6"/>
    </row>
    <row r="26422" spans="43:43" x14ac:dyDescent="0.25">
      <c r="AQ26422" s="6"/>
    </row>
    <row r="26423" spans="43:43" x14ac:dyDescent="0.25">
      <c r="AQ26423" s="6"/>
    </row>
    <row r="26424" spans="43:43" x14ac:dyDescent="0.25">
      <c r="AQ26424" s="6"/>
    </row>
    <row r="26425" spans="43:43" x14ac:dyDescent="0.25">
      <c r="AQ26425" s="6"/>
    </row>
    <row r="26426" spans="43:43" x14ac:dyDescent="0.25">
      <c r="AQ26426" s="6"/>
    </row>
    <row r="26427" spans="43:43" x14ac:dyDescent="0.25">
      <c r="AQ26427" s="6"/>
    </row>
    <row r="26428" spans="43:43" x14ac:dyDescent="0.25">
      <c r="AQ26428" s="6"/>
    </row>
    <row r="26429" spans="43:43" x14ac:dyDescent="0.25">
      <c r="AQ26429" s="6"/>
    </row>
    <row r="26430" spans="43:43" x14ac:dyDescent="0.25">
      <c r="AQ26430" s="6"/>
    </row>
    <row r="26431" spans="43:43" x14ac:dyDescent="0.25">
      <c r="AQ26431" s="6"/>
    </row>
    <row r="26432" spans="43:43" x14ac:dyDescent="0.25">
      <c r="AQ26432" s="6"/>
    </row>
    <row r="26433" spans="43:43" x14ac:dyDescent="0.25">
      <c r="AQ26433" s="6"/>
    </row>
    <row r="26434" spans="43:43" x14ac:dyDescent="0.25">
      <c r="AQ26434" s="6"/>
    </row>
    <row r="26435" spans="43:43" x14ac:dyDescent="0.25">
      <c r="AQ26435" s="6"/>
    </row>
    <row r="26436" spans="43:43" x14ac:dyDescent="0.25">
      <c r="AQ26436" s="6"/>
    </row>
    <row r="26437" spans="43:43" x14ac:dyDescent="0.25">
      <c r="AQ26437" s="6"/>
    </row>
    <row r="26438" spans="43:43" x14ac:dyDescent="0.25">
      <c r="AQ26438" s="6"/>
    </row>
    <row r="26439" spans="43:43" x14ac:dyDescent="0.25">
      <c r="AQ26439" s="6"/>
    </row>
    <row r="26440" spans="43:43" x14ac:dyDescent="0.25">
      <c r="AQ26440" s="6"/>
    </row>
    <row r="26441" spans="43:43" x14ac:dyDescent="0.25">
      <c r="AQ26441" s="6"/>
    </row>
    <row r="26442" spans="43:43" x14ac:dyDescent="0.25">
      <c r="AQ26442" s="6"/>
    </row>
    <row r="26443" spans="43:43" x14ac:dyDescent="0.25">
      <c r="AQ26443" s="6"/>
    </row>
    <row r="26444" spans="43:43" x14ac:dyDescent="0.25">
      <c r="AQ26444" s="6"/>
    </row>
    <row r="26445" spans="43:43" x14ac:dyDescent="0.25">
      <c r="AQ26445" s="6"/>
    </row>
    <row r="26446" spans="43:43" x14ac:dyDescent="0.25">
      <c r="AQ26446" s="6"/>
    </row>
    <row r="26447" spans="43:43" x14ac:dyDescent="0.25">
      <c r="AQ26447" s="6"/>
    </row>
    <row r="26448" spans="43:43" x14ac:dyDescent="0.25">
      <c r="AQ26448" s="6"/>
    </row>
    <row r="26449" spans="43:43" x14ac:dyDescent="0.25">
      <c r="AQ26449" s="6"/>
    </row>
    <row r="26450" spans="43:43" x14ac:dyDescent="0.25">
      <c r="AQ26450" s="6"/>
    </row>
    <row r="26451" spans="43:43" x14ac:dyDescent="0.25">
      <c r="AQ26451" s="6"/>
    </row>
    <row r="26452" spans="43:43" x14ac:dyDescent="0.25">
      <c r="AQ26452" s="6"/>
    </row>
    <row r="26453" spans="43:43" x14ac:dyDescent="0.25">
      <c r="AQ26453" s="6"/>
    </row>
    <row r="26454" spans="43:43" x14ac:dyDescent="0.25">
      <c r="AQ26454" s="6"/>
    </row>
    <row r="26455" spans="43:43" x14ac:dyDescent="0.25">
      <c r="AQ26455" s="6"/>
    </row>
    <row r="26456" spans="43:43" x14ac:dyDescent="0.25">
      <c r="AQ26456" s="6"/>
    </row>
    <row r="26457" spans="43:43" x14ac:dyDescent="0.25">
      <c r="AQ26457" s="6"/>
    </row>
    <row r="26458" spans="43:43" x14ac:dyDescent="0.25">
      <c r="AQ26458" s="6"/>
    </row>
    <row r="26459" spans="43:43" x14ac:dyDescent="0.25">
      <c r="AQ26459" s="6"/>
    </row>
    <row r="26460" spans="43:43" x14ac:dyDescent="0.25">
      <c r="AQ26460" s="6"/>
    </row>
    <row r="26461" spans="43:43" x14ac:dyDescent="0.25">
      <c r="AQ26461" s="6"/>
    </row>
    <row r="26462" spans="43:43" x14ac:dyDescent="0.25">
      <c r="AQ26462" s="6"/>
    </row>
    <row r="26463" spans="43:43" x14ac:dyDescent="0.25">
      <c r="AQ26463" s="6"/>
    </row>
    <row r="26464" spans="43:43" x14ac:dyDescent="0.25">
      <c r="AQ26464" s="6"/>
    </row>
    <row r="26465" spans="43:43" x14ac:dyDescent="0.25">
      <c r="AQ26465" s="6"/>
    </row>
    <row r="26466" spans="43:43" x14ac:dyDescent="0.25">
      <c r="AQ26466" s="6"/>
    </row>
    <row r="26467" spans="43:43" x14ac:dyDescent="0.25">
      <c r="AQ26467" s="6"/>
    </row>
    <row r="26468" spans="43:43" x14ac:dyDescent="0.25">
      <c r="AQ26468" s="6"/>
    </row>
    <row r="26469" spans="43:43" x14ac:dyDescent="0.25">
      <c r="AQ26469" s="6"/>
    </row>
    <row r="26470" spans="43:43" x14ac:dyDescent="0.25">
      <c r="AQ26470" s="6"/>
    </row>
    <row r="26471" spans="43:43" x14ac:dyDescent="0.25">
      <c r="AQ26471" s="6"/>
    </row>
    <row r="26472" spans="43:43" x14ac:dyDescent="0.25">
      <c r="AQ26472" s="6"/>
    </row>
    <row r="26473" spans="43:43" x14ac:dyDescent="0.25">
      <c r="AQ26473" s="6"/>
    </row>
    <row r="26474" spans="43:43" x14ac:dyDescent="0.25">
      <c r="AQ26474" s="6"/>
    </row>
    <row r="26475" spans="43:43" x14ac:dyDescent="0.25">
      <c r="AQ26475" s="6"/>
    </row>
    <row r="26476" spans="43:43" x14ac:dyDescent="0.25">
      <c r="AQ26476" s="6"/>
    </row>
    <row r="26477" spans="43:43" x14ac:dyDescent="0.25">
      <c r="AQ26477" s="6"/>
    </row>
    <row r="26478" spans="43:43" x14ac:dyDescent="0.25">
      <c r="AQ26478" s="6"/>
    </row>
    <row r="26479" spans="43:43" x14ac:dyDescent="0.25">
      <c r="AQ26479" s="6"/>
    </row>
    <row r="26480" spans="43:43" x14ac:dyDescent="0.25">
      <c r="AQ26480" s="6"/>
    </row>
    <row r="26481" spans="43:43" x14ac:dyDescent="0.25">
      <c r="AQ26481" s="6"/>
    </row>
    <row r="26482" spans="43:43" x14ac:dyDescent="0.25">
      <c r="AQ26482" s="6"/>
    </row>
    <row r="26483" spans="43:43" x14ac:dyDescent="0.25">
      <c r="AQ26483" s="6"/>
    </row>
    <row r="26484" spans="43:43" x14ac:dyDescent="0.25">
      <c r="AQ26484" s="6"/>
    </row>
    <row r="26485" spans="43:43" x14ac:dyDescent="0.25">
      <c r="AQ26485" s="6"/>
    </row>
    <row r="26486" spans="43:43" x14ac:dyDescent="0.25">
      <c r="AQ26486" s="6"/>
    </row>
    <row r="26487" spans="43:43" x14ac:dyDescent="0.25">
      <c r="AQ26487" s="6"/>
    </row>
    <row r="26488" spans="43:43" x14ac:dyDescent="0.25">
      <c r="AQ26488" s="6"/>
    </row>
    <row r="26489" spans="43:43" x14ac:dyDescent="0.25">
      <c r="AQ26489" s="6"/>
    </row>
    <row r="26490" spans="43:43" x14ac:dyDescent="0.25">
      <c r="AQ26490" s="6"/>
    </row>
    <row r="26491" spans="43:43" x14ac:dyDescent="0.25">
      <c r="AQ26491" s="6"/>
    </row>
    <row r="26492" spans="43:43" x14ac:dyDescent="0.25">
      <c r="AQ26492" s="6"/>
    </row>
    <row r="26493" spans="43:43" x14ac:dyDescent="0.25">
      <c r="AQ26493" s="6"/>
    </row>
    <row r="26494" spans="43:43" x14ac:dyDescent="0.25">
      <c r="AQ26494" s="6"/>
    </row>
    <row r="26495" spans="43:43" x14ac:dyDescent="0.25">
      <c r="AQ26495" s="6"/>
    </row>
    <row r="26496" spans="43:43" x14ac:dyDescent="0.25">
      <c r="AQ26496" s="6"/>
    </row>
    <row r="26497" spans="43:43" x14ac:dyDescent="0.25">
      <c r="AQ26497" s="6"/>
    </row>
    <row r="26498" spans="43:43" x14ac:dyDescent="0.25">
      <c r="AQ26498" s="6"/>
    </row>
    <row r="26499" spans="43:43" x14ac:dyDescent="0.25">
      <c r="AQ26499" s="6"/>
    </row>
    <row r="26500" spans="43:43" x14ac:dyDescent="0.25">
      <c r="AQ26500" s="6"/>
    </row>
    <row r="26501" spans="43:43" x14ac:dyDescent="0.25">
      <c r="AQ26501" s="6"/>
    </row>
    <row r="26502" spans="43:43" x14ac:dyDescent="0.25">
      <c r="AQ26502" s="6"/>
    </row>
    <row r="26503" spans="43:43" x14ac:dyDescent="0.25">
      <c r="AQ26503" s="6"/>
    </row>
    <row r="26504" spans="43:43" x14ac:dyDescent="0.25">
      <c r="AQ26504" s="6"/>
    </row>
    <row r="26505" spans="43:43" x14ac:dyDescent="0.25">
      <c r="AQ26505" s="6"/>
    </row>
    <row r="26506" spans="43:43" x14ac:dyDescent="0.25">
      <c r="AQ26506" s="6"/>
    </row>
    <row r="26507" spans="43:43" x14ac:dyDescent="0.25">
      <c r="AQ26507" s="6"/>
    </row>
    <row r="26508" spans="43:43" x14ac:dyDescent="0.25">
      <c r="AQ26508" s="6"/>
    </row>
    <row r="26509" spans="43:43" x14ac:dyDescent="0.25">
      <c r="AQ26509" s="6"/>
    </row>
    <row r="26510" spans="43:43" x14ac:dyDescent="0.25">
      <c r="AQ26510" s="6"/>
    </row>
    <row r="26511" spans="43:43" x14ac:dyDescent="0.25">
      <c r="AQ26511" s="6"/>
    </row>
    <row r="26512" spans="43:43" x14ac:dyDescent="0.25">
      <c r="AQ26512" s="6"/>
    </row>
    <row r="26513" spans="43:43" x14ac:dyDescent="0.25">
      <c r="AQ26513" s="6"/>
    </row>
    <row r="26514" spans="43:43" x14ac:dyDescent="0.25">
      <c r="AQ26514" s="6"/>
    </row>
    <row r="26515" spans="43:43" x14ac:dyDescent="0.25">
      <c r="AQ26515" s="6"/>
    </row>
    <row r="26516" spans="43:43" x14ac:dyDescent="0.25">
      <c r="AQ26516" s="6"/>
    </row>
    <row r="26517" spans="43:43" x14ac:dyDescent="0.25">
      <c r="AQ26517" s="6"/>
    </row>
    <row r="26518" spans="43:43" x14ac:dyDescent="0.25">
      <c r="AQ26518" s="6"/>
    </row>
    <row r="26519" spans="43:43" x14ac:dyDescent="0.25">
      <c r="AQ26519" s="6"/>
    </row>
    <row r="26520" spans="43:43" x14ac:dyDescent="0.25">
      <c r="AQ26520" s="6"/>
    </row>
    <row r="26521" spans="43:43" x14ac:dyDescent="0.25">
      <c r="AQ26521" s="6"/>
    </row>
    <row r="26522" spans="43:43" x14ac:dyDescent="0.25">
      <c r="AQ26522" s="6"/>
    </row>
    <row r="26523" spans="43:43" x14ac:dyDescent="0.25">
      <c r="AQ26523" s="6"/>
    </row>
    <row r="26524" spans="43:43" x14ac:dyDescent="0.25">
      <c r="AQ26524" s="6"/>
    </row>
    <row r="26525" spans="43:43" x14ac:dyDescent="0.25">
      <c r="AQ26525" s="6"/>
    </row>
    <row r="26526" spans="43:43" x14ac:dyDescent="0.25">
      <c r="AQ26526" s="6"/>
    </row>
    <row r="26527" spans="43:43" x14ac:dyDescent="0.25">
      <c r="AQ26527" s="6"/>
    </row>
    <row r="26528" spans="43:43" x14ac:dyDescent="0.25">
      <c r="AQ26528" s="6"/>
    </row>
    <row r="26529" spans="43:43" x14ac:dyDescent="0.25">
      <c r="AQ26529" s="6"/>
    </row>
    <row r="26530" spans="43:43" x14ac:dyDescent="0.25">
      <c r="AQ26530" s="6"/>
    </row>
    <row r="26531" spans="43:43" x14ac:dyDescent="0.25">
      <c r="AQ26531" s="6"/>
    </row>
    <row r="26532" spans="43:43" x14ac:dyDescent="0.25">
      <c r="AQ26532" s="6"/>
    </row>
    <row r="26533" spans="43:43" x14ac:dyDescent="0.25">
      <c r="AQ26533" s="6"/>
    </row>
    <row r="26534" spans="43:43" x14ac:dyDescent="0.25">
      <c r="AQ26534" s="6"/>
    </row>
    <row r="26535" spans="43:43" x14ac:dyDescent="0.25">
      <c r="AQ26535" s="6"/>
    </row>
    <row r="26536" spans="43:43" x14ac:dyDescent="0.25">
      <c r="AQ26536" s="6"/>
    </row>
    <row r="26537" spans="43:43" x14ac:dyDescent="0.25">
      <c r="AQ26537" s="6"/>
    </row>
    <row r="26538" spans="43:43" x14ac:dyDescent="0.25">
      <c r="AQ26538" s="6"/>
    </row>
    <row r="26539" spans="43:43" x14ac:dyDescent="0.25">
      <c r="AQ26539" s="6"/>
    </row>
    <row r="26540" spans="43:43" x14ac:dyDescent="0.25">
      <c r="AQ26540" s="6"/>
    </row>
    <row r="26541" spans="43:43" x14ac:dyDescent="0.25">
      <c r="AQ26541" s="6"/>
    </row>
    <row r="26542" spans="43:43" x14ac:dyDescent="0.25">
      <c r="AQ26542" s="6"/>
    </row>
    <row r="26543" spans="43:43" x14ac:dyDescent="0.25">
      <c r="AQ26543" s="6"/>
    </row>
    <row r="26544" spans="43:43" x14ac:dyDescent="0.25">
      <c r="AQ26544" s="6"/>
    </row>
    <row r="26545" spans="43:43" x14ac:dyDescent="0.25">
      <c r="AQ26545" s="6"/>
    </row>
    <row r="26546" spans="43:43" x14ac:dyDescent="0.25">
      <c r="AQ26546" s="6"/>
    </row>
    <row r="26547" spans="43:43" x14ac:dyDescent="0.25">
      <c r="AQ26547" s="6"/>
    </row>
    <row r="26548" spans="43:43" x14ac:dyDescent="0.25">
      <c r="AQ26548" s="6"/>
    </row>
    <row r="26549" spans="43:43" x14ac:dyDescent="0.25">
      <c r="AQ26549" s="6"/>
    </row>
    <row r="26550" spans="43:43" x14ac:dyDescent="0.25">
      <c r="AQ26550" s="6"/>
    </row>
    <row r="26551" spans="43:43" x14ac:dyDescent="0.25">
      <c r="AQ26551" s="6"/>
    </row>
    <row r="26552" spans="43:43" x14ac:dyDescent="0.25">
      <c r="AQ26552" s="6"/>
    </row>
    <row r="26553" spans="43:43" x14ac:dyDescent="0.25">
      <c r="AQ26553" s="6"/>
    </row>
    <row r="26554" spans="43:43" x14ac:dyDescent="0.25">
      <c r="AQ26554" s="6"/>
    </row>
    <row r="26555" spans="43:43" x14ac:dyDescent="0.25">
      <c r="AQ26555" s="6"/>
    </row>
    <row r="26556" spans="43:43" x14ac:dyDescent="0.25">
      <c r="AQ26556" s="6"/>
    </row>
    <row r="26557" spans="43:43" x14ac:dyDescent="0.25">
      <c r="AQ26557" s="6"/>
    </row>
    <row r="26558" spans="43:43" x14ac:dyDescent="0.25">
      <c r="AQ26558" s="6"/>
    </row>
    <row r="26559" spans="43:43" x14ac:dyDescent="0.25">
      <c r="AQ26559" s="6"/>
    </row>
    <row r="26560" spans="43:43" x14ac:dyDescent="0.25">
      <c r="AQ26560" s="6"/>
    </row>
    <row r="26561" spans="43:43" x14ac:dyDescent="0.25">
      <c r="AQ26561" s="6"/>
    </row>
    <row r="26562" spans="43:43" x14ac:dyDescent="0.25">
      <c r="AQ26562" s="6"/>
    </row>
    <row r="26563" spans="43:43" x14ac:dyDescent="0.25">
      <c r="AQ26563" s="6"/>
    </row>
    <row r="26564" spans="43:43" x14ac:dyDescent="0.25">
      <c r="AQ26564" s="6"/>
    </row>
    <row r="26565" spans="43:43" x14ac:dyDescent="0.25">
      <c r="AQ26565" s="6"/>
    </row>
    <row r="26566" spans="43:43" x14ac:dyDescent="0.25">
      <c r="AQ26566" s="6"/>
    </row>
    <row r="26567" spans="43:43" x14ac:dyDescent="0.25">
      <c r="AQ26567" s="6"/>
    </row>
    <row r="26568" spans="43:43" x14ac:dyDescent="0.25">
      <c r="AQ26568" s="6"/>
    </row>
    <row r="26569" spans="43:43" x14ac:dyDescent="0.25">
      <c r="AQ26569" s="6"/>
    </row>
    <row r="26570" spans="43:43" x14ac:dyDescent="0.25">
      <c r="AQ26570" s="6"/>
    </row>
    <row r="26571" spans="43:43" x14ac:dyDescent="0.25">
      <c r="AQ26571" s="6"/>
    </row>
    <row r="26572" spans="43:43" x14ac:dyDescent="0.25">
      <c r="AQ26572" s="6"/>
    </row>
    <row r="26573" spans="43:43" x14ac:dyDescent="0.25">
      <c r="AQ26573" s="6"/>
    </row>
    <row r="26574" spans="43:43" x14ac:dyDescent="0.25">
      <c r="AQ26574" s="6"/>
    </row>
    <row r="26575" spans="43:43" x14ac:dyDescent="0.25">
      <c r="AQ26575" s="6"/>
    </row>
    <row r="26576" spans="43:43" x14ac:dyDescent="0.25">
      <c r="AQ26576" s="6"/>
    </row>
    <row r="26577" spans="43:43" x14ac:dyDescent="0.25">
      <c r="AQ26577" s="6"/>
    </row>
    <row r="26578" spans="43:43" x14ac:dyDescent="0.25">
      <c r="AQ26578" s="6"/>
    </row>
    <row r="26579" spans="43:43" x14ac:dyDescent="0.25">
      <c r="AQ26579" s="6"/>
    </row>
    <row r="26580" spans="43:43" x14ac:dyDescent="0.25">
      <c r="AQ26580" s="6"/>
    </row>
    <row r="26581" spans="43:43" x14ac:dyDescent="0.25">
      <c r="AQ26581" s="6"/>
    </row>
    <row r="26582" spans="43:43" x14ac:dyDescent="0.25">
      <c r="AQ26582" s="6"/>
    </row>
    <row r="26583" spans="43:43" x14ac:dyDescent="0.25">
      <c r="AQ26583" s="6"/>
    </row>
    <row r="26584" spans="43:43" x14ac:dyDescent="0.25">
      <c r="AQ26584" s="6"/>
    </row>
    <row r="26585" spans="43:43" x14ac:dyDescent="0.25">
      <c r="AQ26585" s="6"/>
    </row>
    <row r="26586" spans="43:43" x14ac:dyDescent="0.25">
      <c r="AQ26586" s="6"/>
    </row>
    <row r="26587" spans="43:43" x14ac:dyDescent="0.25">
      <c r="AQ26587" s="6"/>
    </row>
    <row r="26588" spans="43:43" x14ac:dyDescent="0.25">
      <c r="AQ26588" s="6"/>
    </row>
    <row r="26589" spans="43:43" x14ac:dyDescent="0.25">
      <c r="AQ26589" s="6"/>
    </row>
    <row r="26590" spans="43:43" x14ac:dyDescent="0.25">
      <c r="AQ26590" s="6"/>
    </row>
    <row r="26591" spans="43:43" x14ac:dyDescent="0.25">
      <c r="AQ26591" s="6"/>
    </row>
    <row r="26592" spans="43:43" x14ac:dyDescent="0.25">
      <c r="AQ26592" s="6"/>
    </row>
    <row r="26593" spans="43:43" x14ac:dyDescent="0.25">
      <c r="AQ26593" s="6"/>
    </row>
    <row r="26594" spans="43:43" x14ac:dyDescent="0.25">
      <c r="AQ26594" s="6"/>
    </row>
    <row r="26595" spans="43:43" x14ac:dyDescent="0.25">
      <c r="AQ26595" s="6"/>
    </row>
    <row r="26596" spans="43:43" x14ac:dyDescent="0.25">
      <c r="AQ26596" s="6"/>
    </row>
    <row r="26597" spans="43:43" x14ac:dyDescent="0.25">
      <c r="AQ26597" s="6"/>
    </row>
    <row r="26598" spans="43:43" x14ac:dyDescent="0.25">
      <c r="AQ26598" s="6"/>
    </row>
    <row r="26599" spans="43:43" x14ac:dyDescent="0.25">
      <c r="AQ26599" s="6"/>
    </row>
    <row r="26600" spans="43:43" x14ac:dyDescent="0.25">
      <c r="AQ26600" s="6"/>
    </row>
    <row r="26601" spans="43:43" x14ac:dyDescent="0.25">
      <c r="AQ26601" s="6"/>
    </row>
    <row r="26602" spans="43:43" x14ac:dyDescent="0.25">
      <c r="AQ26602" s="6"/>
    </row>
    <row r="26603" spans="43:43" x14ac:dyDescent="0.25">
      <c r="AQ26603" s="6"/>
    </row>
    <row r="26604" spans="43:43" x14ac:dyDescent="0.25">
      <c r="AQ26604" s="6"/>
    </row>
    <row r="26605" spans="43:43" x14ac:dyDescent="0.25">
      <c r="AQ26605" s="6"/>
    </row>
    <row r="26606" spans="43:43" x14ac:dyDescent="0.25">
      <c r="AQ26606" s="6"/>
    </row>
    <row r="26607" spans="43:43" x14ac:dyDescent="0.25">
      <c r="AQ26607" s="6"/>
    </row>
    <row r="26608" spans="43:43" x14ac:dyDescent="0.25">
      <c r="AQ26608" s="6"/>
    </row>
    <row r="26609" spans="43:43" x14ac:dyDescent="0.25">
      <c r="AQ26609" s="6"/>
    </row>
    <row r="26610" spans="43:43" x14ac:dyDescent="0.25">
      <c r="AQ26610" s="6"/>
    </row>
    <row r="26611" spans="43:43" x14ac:dyDescent="0.25">
      <c r="AQ26611" s="6"/>
    </row>
    <row r="26612" spans="43:43" x14ac:dyDescent="0.25">
      <c r="AQ26612" s="6"/>
    </row>
    <row r="26613" spans="43:43" x14ac:dyDescent="0.25">
      <c r="AQ26613" s="6"/>
    </row>
    <row r="26614" spans="43:43" x14ac:dyDescent="0.25">
      <c r="AQ26614" s="6"/>
    </row>
    <row r="26615" spans="43:43" x14ac:dyDescent="0.25">
      <c r="AQ26615" s="6"/>
    </row>
    <row r="26616" spans="43:43" x14ac:dyDescent="0.25">
      <c r="AQ26616" s="6"/>
    </row>
    <row r="26617" spans="43:43" x14ac:dyDescent="0.25">
      <c r="AQ26617" s="6"/>
    </row>
    <row r="26618" spans="43:43" x14ac:dyDescent="0.25">
      <c r="AQ26618" s="6"/>
    </row>
    <row r="26619" spans="43:43" x14ac:dyDescent="0.25">
      <c r="AQ26619" s="6"/>
    </row>
    <row r="26620" spans="43:43" x14ac:dyDescent="0.25">
      <c r="AQ26620" s="6"/>
    </row>
    <row r="26621" spans="43:43" x14ac:dyDescent="0.25">
      <c r="AQ26621" s="6"/>
    </row>
    <row r="26622" spans="43:43" x14ac:dyDescent="0.25">
      <c r="AQ26622" s="6"/>
    </row>
    <row r="26623" spans="43:43" x14ac:dyDescent="0.25">
      <c r="AQ26623" s="6"/>
    </row>
    <row r="26624" spans="43:43" x14ac:dyDescent="0.25">
      <c r="AQ26624" s="6"/>
    </row>
    <row r="26625" spans="43:43" x14ac:dyDescent="0.25">
      <c r="AQ26625" s="6"/>
    </row>
    <row r="26626" spans="43:43" x14ac:dyDescent="0.25">
      <c r="AQ26626" s="6"/>
    </row>
    <row r="26627" spans="43:43" x14ac:dyDescent="0.25">
      <c r="AQ26627" s="6"/>
    </row>
    <row r="26628" spans="43:43" x14ac:dyDescent="0.25">
      <c r="AQ26628" s="6"/>
    </row>
    <row r="26629" spans="43:43" x14ac:dyDescent="0.25">
      <c r="AQ26629" s="6"/>
    </row>
    <row r="26630" spans="43:43" x14ac:dyDescent="0.25">
      <c r="AQ26630" s="6"/>
    </row>
    <row r="26631" spans="43:43" x14ac:dyDescent="0.25">
      <c r="AQ26631" s="6"/>
    </row>
    <row r="26632" spans="43:43" x14ac:dyDescent="0.25">
      <c r="AQ26632" s="6"/>
    </row>
    <row r="26633" spans="43:43" x14ac:dyDescent="0.25">
      <c r="AQ26633" s="6"/>
    </row>
    <row r="26634" spans="43:43" x14ac:dyDescent="0.25">
      <c r="AQ26634" s="6"/>
    </row>
    <row r="26635" spans="43:43" x14ac:dyDescent="0.25">
      <c r="AQ26635" s="6"/>
    </row>
    <row r="26636" spans="43:43" x14ac:dyDescent="0.25">
      <c r="AQ26636" s="6"/>
    </row>
    <row r="26637" spans="43:43" x14ac:dyDescent="0.25">
      <c r="AQ26637" s="6"/>
    </row>
    <row r="26638" spans="43:43" x14ac:dyDescent="0.25">
      <c r="AQ26638" s="6"/>
    </row>
    <row r="26639" spans="43:43" x14ac:dyDescent="0.25">
      <c r="AQ26639" s="6"/>
    </row>
    <row r="26640" spans="43:43" x14ac:dyDescent="0.25">
      <c r="AQ26640" s="6"/>
    </row>
    <row r="26641" spans="43:43" x14ac:dyDescent="0.25">
      <c r="AQ26641" s="6"/>
    </row>
    <row r="26642" spans="43:43" x14ac:dyDescent="0.25">
      <c r="AQ26642" s="6"/>
    </row>
    <row r="26643" spans="43:43" x14ac:dyDescent="0.25">
      <c r="AQ26643" s="6"/>
    </row>
    <row r="26644" spans="43:43" x14ac:dyDescent="0.25">
      <c r="AQ26644" s="6"/>
    </row>
    <row r="26645" spans="43:43" x14ac:dyDescent="0.25">
      <c r="AQ26645" s="6"/>
    </row>
    <row r="26646" spans="43:43" x14ac:dyDescent="0.25">
      <c r="AQ26646" s="6"/>
    </row>
    <row r="26647" spans="43:43" x14ac:dyDescent="0.25">
      <c r="AQ26647" s="6"/>
    </row>
    <row r="26648" spans="43:43" x14ac:dyDescent="0.25">
      <c r="AQ26648" s="6"/>
    </row>
    <row r="26649" spans="43:43" x14ac:dyDescent="0.25">
      <c r="AQ26649" s="6"/>
    </row>
    <row r="26650" spans="43:43" x14ac:dyDescent="0.25">
      <c r="AQ26650" s="6"/>
    </row>
    <row r="26651" spans="43:43" x14ac:dyDescent="0.25">
      <c r="AQ26651" s="6"/>
    </row>
    <row r="26652" spans="43:43" x14ac:dyDescent="0.25">
      <c r="AQ26652" s="6"/>
    </row>
    <row r="26653" spans="43:43" x14ac:dyDescent="0.25">
      <c r="AQ26653" s="6"/>
    </row>
    <row r="26654" spans="43:43" x14ac:dyDescent="0.25">
      <c r="AQ26654" s="6"/>
    </row>
    <row r="26655" spans="43:43" x14ac:dyDescent="0.25">
      <c r="AQ26655" s="6"/>
    </row>
    <row r="26656" spans="43:43" x14ac:dyDescent="0.25">
      <c r="AQ26656" s="6"/>
    </row>
    <row r="26657" spans="43:43" x14ac:dyDescent="0.25">
      <c r="AQ26657" s="6"/>
    </row>
    <row r="26658" spans="43:43" x14ac:dyDescent="0.25">
      <c r="AQ26658" s="6"/>
    </row>
    <row r="26659" spans="43:43" x14ac:dyDescent="0.25">
      <c r="AQ26659" s="6"/>
    </row>
    <row r="26660" spans="43:43" x14ac:dyDescent="0.25">
      <c r="AQ26660" s="6"/>
    </row>
    <row r="26661" spans="43:43" x14ac:dyDescent="0.25">
      <c r="AQ26661" s="6"/>
    </row>
    <row r="26662" spans="43:43" x14ac:dyDescent="0.25">
      <c r="AQ26662" s="6"/>
    </row>
    <row r="26663" spans="43:43" x14ac:dyDescent="0.25">
      <c r="AQ26663" s="6"/>
    </row>
    <row r="26664" spans="43:43" x14ac:dyDescent="0.25">
      <c r="AQ26664" s="6"/>
    </row>
    <row r="26665" spans="43:43" x14ac:dyDescent="0.25">
      <c r="AQ26665" s="6"/>
    </row>
    <row r="26666" spans="43:43" x14ac:dyDescent="0.25">
      <c r="AQ26666" s="6"/>
    </row>
    <row r="26667" spans="43:43" x14ac:dyDescent="0.25">
      <c r="AQ26667" s="6"/>
    </row>
    <row r="26668" spans="43:43" x14ac:dyDescent="0.25">
      <c r="AQ26668" s="6"/>
    </row>
    <row r="26669" spans="43:43" x14ac:dyDescent="0.25">
      <c r="AQ26669" s="6"/>
    </row>
    <row r="26670" spans="43:43" x14ac:dyDescent="0.25">
      <c r="AQ26670" s="6"/>
    </row>
    <row r="26671" spans="43:43" x14ac:dyDescent="0.25">
      <c r="AQ26671" s="6"/>
    </row>
    <row r="26672" spans="43:43" x14ac:dyDescent="0.25">
      <c r="AQ26672" s="6"/>
    </row>
    <row r="26673" spans="43:43" x14ac:dyDescent="0.25">
      <c r="AQ26673" s="6"/>
    </row>
    <row r="26674" spans="43:43" x14ac:dyDescent="0.25">
      <c r="AQ26674" s="6"/>
    </row>
    <row r="26675" spans="43:43" x14ac:dyDescent="0.25">
      <c r="AQ26675" s="6"/>
    </row>
    <row r="26676" spans="43:43" x14ac:dyDescent="0.25">
      <c r="AQ26676" s="6"/>
    </row>
    <row r="26677" spans="43:43" x14ac:dyDescent="0.25">
      <c r="AQ26677" s="6"/>
    </row>
    <row r="26678" spans="43:43" x14ac:dyDescent="0.25">
      <c r="AQ26678" s="6"/>
    </row>
    <row r="26679" spans="43:43" x14ac:dyDescent="0.25">
      <c r="AQ26679" s="6"/>
    </row>
    <row r="26680" spans="43:43" x14ac:dyDescent="0.25">
      <c r="AQ26680" s="6"/>
    </row>
    <row r="26681" spans="43:43" x14ac:dyDescent="0.25">
      <c r="AQ26681" s="6"/>
    </row>
    <row r="26682" spans="43:43" x14ac:dyDescent="0.25">
      <c r="AQ26682" s="6"/>
    </row>
    <row r="26683" spans="43:43" x14ac:dyDescent="0.25">
      <c r="AQ26683" s="6"/>
    </row>
    <row r="26684" spans="43:43" x14ac:dyDescent="0.25">
      <c r="AQ26684" s="6"/>
    </row>
    <row r="26685" spans="43:43" x14ac:dyDescent="0.25">
      <c r="AQ26685" s="6"/>
    </row>
    <row r="26686" spans="43:43" x14ac:dyDescent="0.25">
      <c r="AQ26686" s="6"/>
    </row>
    <row r="26687" spans="43:43" x14ac:dyDescent="0.25">
      <c r="AQ26687" s="6"/>
    </row>
    <row r="26688" spans="43:43" x14ac:dyDescent="0.25">
      <c r="AQ26688" s="6"/>
    </row>
    <row r="26689" spans="43:43" x14ac:dyDescent="0.25">
      <c r="AQ26689" s="6"/>
    </row>
    <row r="26690" spans="43:43" x14ac:dyDescent="0.25">
      <c r="AQ26690" s="6"/>
    </row>
    <row r="26691" spans="43:43" x14ac:dyDescent="0.25">
      <c r="AQ26691" s="6"/>
    </row>
    <row r="26692" spans="43:43" x14ac:dyDescent="0.25">
      <c r="AQ26692" s="6"/>
    </row>
    <row r="26693" spans="43:43" x14ac:dyDescent="0.25">
      <c r="AQ26693" s="6"/>
    </row>
    <row r="26694" spans="43:43" x14ac:dyDescent="0.25">
      <c r="AQ26694" s="6"/>
    </row>
    <row r="26695" spans="43:43" x14ac:dyDescent="0.25">
      <c r="AQ26695" s="6"/>
    </row>
    <row r="26696" spans="43:43" x14ac:dyDescent="0.25">
      <c r="AQ26696" s="6"/>
    </row>
    <row r="26697" spans="43:43" x14ac:dyDescent="0.25">
      <c r="AQ26697" s="6"/>
    </row>
    <row r="26698" spans="43:43" x14ac:dyDescent="0.25">
      <c r="AQ26698" s="6"/>
    </row>
    <row r="26699" spans="43:43" x14ac:dyDescent="0.25">
      <c r="AQ26699" s="6"/>
    </row>
    <row r="26700" spans="43:43" x14ac:dyDescent="0.25">
      <c r="AQ26700" s="6"/>
    </row>
    <row r="26701" spans="43:43" x14ac:dyDescent="0.25">
      <c r="AQ26701" s="6"/>
    </row>
    <row r="26702" spans="43:43" x14ac:dyDescent="0.25">
      <c r="AQ26702" s="6"/>
    </row>
    <row r="26703" spans="43:43" x14ac:dyDescent="0.25">
      <c r="AQ26703" s="6"/>
    </row>
    <row r="26704" spans="43:43" x14ac:dyDescent="0.25">
      <c r="AQ26704" s="6"/>
    </row>
    <row r="26705" spans="43:43" x14ac:dyDescent="0.25">
      <c r="AQ26705" s="6"/>
    </row>
    <row r="26706" spans="43:43" x14ac:dyDescent="0.25">
      <c r="AQ26706" s="6"/>
    </row>
    <row r="26707" spans="43:43" x14ac:dyDescent="0.25">
      <c r="AQ26707" s="6"/>
    </row>
    <row r="26708" spans="43:43" x14ac:dyDescent="0.25">
      <c r="AQ26708" s="6"/>
    </row>
    <row r="26709" spans="43:43" x14ac:dyDescent="0.25">
      <c r="AQ26709" s="6"/>
    </row>
    <row r="26710" spans="43:43" x14ac:dyDescent="0.25">
      <c r="AQ26710" s="6"/>
    </row>
    <row r="26711" spans="43:43" x14ac:dyDescent="0.25">
      <c r="AQ26711" s="6"/>
    </row>
    <row r="26712" spans="43:43" x14ac:dyDescent="0.25">
      <c r="AQ26712" s="6"/>
    </row>
    <row r="26713" spans="43:43" x14ac:dyDescent="0.25">
      <c r="AQ26713" s="6"/>
    </row>
    <row r="26714" spans="43:43" x14ac:dyDescent="0.25">
      <c r="AQ26714" s="6"/>
    </row>
    <row r="26715" spans="43:43" x14ac:dyDescent="0.25">
      <c r="AQ26715" s="6"/>
    </row>
    <row r="26716" spans="43:43" x14ac:dyDescent="0.25">
      <c r="AQ26716" s="6"/>
    </row>
    <row r="26717" spans="43:43" x14ac:dyDescent="0.25">
      <c r="AQ26717" s="6"/>
    </row>
    <row r="26718" spans="43:43" x14ac:dyDescent="0.25">
      <c r="AQ26718" s="6"/>
    </row>
    <row r="26719" spans="43:43" x14ac:dyDescent="0.25">
      <c r="AQ26719" s="6"/>
    </row>
    <row r="26720" spans="43:43" x14ac:dyDescent="0.25">
      <c r="AQ26720" s="6"/>
    </row>
    <row r="26721" spans="43:43" x14ac:dyDescent="0.25">
      <c r="AQ26721" s="6"/>
    </row>
    <row r="26722" spans="43:43" x14ac:dyDescent="0.25">
      <c r="AQ26722" s="6"/>
    </row>
    <row r="26723" spans="43:43" x14ac:dyDescent="0.25">
      <c r="AQ26723" s="6"/>
    </row>
    <row r="26724" spans="43:43" x14ac:dyDescent="0.25">
      <c r="AQ26724" s="6"/>
    </row>
    <row r="26725" spans="43:43" x14ac:dyDescent="0.25">
      <c r="AQ26725" s="6"/>
    </row>
    <row r="26726" spans="43:43" x14ac:dyDescent="0.25">
      <c r="AQ26726" s="6"/>
    </row>
    <row r="26727" spans="43:43" x14ac:dyDescent="0.25">
      <c r="AQ26727" s="6"/>
    </row>
    <row r="26728" spans="43:43" x14ac:dyDescent="0.25">
      <c r="AQ26728" s="6"/>
    </row>
    <row r="26729" spans="43:43" x14ac:dyDescent="0.25">
      <c r="AQ26729" s="6"/>
    </row>
    <row r="26730" spans="43:43" x14ac:dyDescent="0.25">
      <c r="AQ26730" s="6"/>
    </row>
    <row r="26731" spans="43:43" x14ac:dyDescent="0.25">
      <c r="AQ26731" s="6"/>
    </row>
    <row r="26732" spans="43:43" x14ac:dyDescent="0.25">
      <c r="AQ26732" s="6"/>
    </row>
    <row r="26733" spans="43:43" x14ac:dyDescent="0.25">
      <c r="AQ26733" s="6"/>
    </row>
    <row r="26734" spans="43:43" x14ac:dyDescent="0.25">
      <c r="AQ26734" s="6"/>
    </row>
    <row r="26735" spans="43:43" x14ac:dyDescent="0.25">
      <c r="AQ26735" s="6"/>
    </row>
    <row r="26736" spans="43:43" x14ac:dyDescent="0.25">
      <c r="AQ26736" s="6"/>
    </row>
    <row r="26737" spans="43:43" x14ac:dyDescent="0.25">
      <c r="AQ26737" s="6"/>
    </row>
    <row r="26738" spans="43:43" x14ac:dyDescent="0.25">
      <c r="AQ26738" s="6"/>
    </row>
    <row r="26739" spans="43:43" x14ac:dyDescent="0.25">
      <c r="AQ26739" s="6"/>
    </row>
    <row r="26740" spans="43:43" x14ac:dyDescent="0.25">
      <c r="AQ26740" s="6"/>
    </row>
    <row r="26741" spans="43:43" x14ac:dyDescent="0.25">
      <c r="AQ26741" s="6"/>
    </row>
    <row r="26742" spans="43:43" x14ac:dyDescent="0.25">
      <c r="AQ26742" s="6"/>
    </row>
    <row r="26743" spans="43:43" x14ac:dyDescent="0.25">
      <c r="AQ26743" s="6"/>
    </row>
    <row r="26744" spans="43:43" x14ac:dyDescent="0.25">
      <c r="AQ26744" s="6"/>
    </row>
    <row r="26745" spans="43:43" x14ac:dyDescent="0.25">
      <c r="AQ26745" s="6"/>
    </row>
    <row r="26746" spans="43:43" x14ac:dyDescent="0.25">
      <c r="AQ26746" s="6"/>
    </row>
    <row r="26747" spans="43:43" x14ac:dyDescent="0.25">
      <c r="AQ26747" s="6"/>
    </row>
    <row r="26748" spans="43:43" x14ac:dyDescent="0.25">
      <c r="AQ26748" s="6"/>
    </row>
    <row r="26749" spans="43:43" x14ac:dyDescent="0.25">
      <c r="AQ26749" s="6"/>
    </row>
    <row r="26750" spans="43:43" x14ac:dyDescent="0.25">
      <c r="AQ26750" s="6"/>
    </row>
    <row r="26751" spans="43:43" x14ac:dyDescent="0.25">
      <c r="AQ26751" s="6"/>
    </row>
    <row r="26752" spans="43:43" x14ac:dyDescent="0.25">
      <c r="AQ26752" s="6"/>
    </row>
    <row r="26753" spans="43:43" x14ac:dyDescent="0.25">
      <c r="AQ26753" s="6"/>
    </row>
    <row r="26754" spans="43:43" x14ac:dyDescent="0.25">
      <c r="AQ26754" s="6"/>
    </row>
    <row r="26755" spans="43:43" x14ac:dyDescent="0.25">
      <c r="AQ26755" s="6"/>
    </row>
    <row r="26756" spans="43:43" x14ac:dyDescent="0.25">
      <c r="AQ26756" s="6"/>
    </row>
    <row r="26757" spans="43:43" x14ac:dyDescent="0.25">
      <c r="AQ26757" s="6"/>
    </row>
    <row r="26758" spans="43:43" x14ac:dyDescent="0.25">
      <c r="AQ26758" s="6"/>
    </row>
    <row r="26759" spans="43:43" x14ac:dyDescent="0.25">
      <c r="AQ26759" s="6"/>
    </row>
    <row r="26760" spans="43:43" x14ac:dyDescent="0.25">
      <c r="AQ26760" s="6"/>
    </row>
    <row r="26761" spans="43:43" x14ac:dyDescent="0.25">
      <c r="AQ26761" s="6"/>
    </row>
    <row r="26762" spans="43:43" x14ac:dyDescent="0.25">
      <c r="AQ26762" s="6"/>
    </row>
    <row r="26763" spans="43:43" x14ac:dyDescent="0.25">
      <c r="AQ26763" s="6"/>
    </row>
    <row r="26764" spans="43:43" x14ac:dyDescent="0.25">
      <c r="AQ26764" s="6"/>
    </row>
    <row r="26765" spans="43:43" x14ac:dyDescent="0.25">
      <c r="AQ26765" s="6"/>
    </row>
    <row r="26766" spans="43:43" x14ac:dyDescent="0.25">
      <c r="AQ26766" s="6"/>
    </row>
    <row r="26767" spans="43:43" x14ac:dyDescent="0.25">
      <c r="AQ26767" s="6"/>
    </row>
    <row r="26768" spans="43:43" x14ac:dyDescent="0.25">
      <c r="AQ26768" s="6"/>
    </row>
    <row r="26769" spans="43:43" x14ac:dyDescent="0.25">
      <c r="AQ26769" s="6"/>
    </row>
    <row r="26770" spans="43:43" x14ac:dyDescent="0.25">
      <c r="AQ26770" s="6"/>
    </row>
    <row r="26771" spans="43:43" x14ac:dyDescent="0.25">
      <c r="AQ26771" s="6"/>
    </row>
    <row r="26772" spans="43:43" x14ac:dyDescent="0.25">
      <c r="AQ26772" s="6"/>
    </row>
    <row r="26773" spans="43:43" x14ac:dyDescent="0.25">
      <c r="AQ26773" s="6"/>
    </row>
    <row r="26774" spans="43:43" x14ac:dyDescent="0.25">
      <c r="AQ26774" s="6"/>
    </row>
    <row r="26775" spans="43:43" x14ac:dyDescent="0.25">
      <c r="AQ26775" s="6"/>
    </row>
    <row r="26776" spans="43:43" x14ac:dyDescent="0.25">
      <c r="AQ26776" s="6"/>
    </row>
    <row r="26777" spans="43:43" x14ac:dyDescent="0.25">
      <c r="AQ26777" s="6"/>
    </row>
    <row r="26778" spans="43:43" x14ac:dyDescent="0.25">
      <c r="AQ26778" s="6"/>
    </row>
    <row r="26779" spans="43:43" x14ac:dyDescent="0.25">
      <c r="AQ26779" s="6"/>
    </row>
    <row r="26780" spans="43:43" x14ac:dyDescent="0.25">
      <c r="AQ26780" s="6"/>
    </row>
    <row r="26781" spans="43:43" x14ac:dyDescent="0.25">
      <c r="AQ26781" s="6"/>
    </row>
    <row r="26782" spans="43:43" x14ac:dyDescent="0.25">
      <c r="AQ26782" s="6"/>
    </row>
    <row r="26783" spans="43:43" x14ac:dyDescent="0.25">
      <c r="AQ26783" s="6"/>
    </row>
    <row r="26784" spans="43:43" x14ac:dyDescent="0.25">
      <c r="AQ26784" s="6"/>
    </row>
    <row r="26785" spans="43:43" x14ac:dyDescent="0.25">
      <c r="AQ26785" s="6"/>
    </row>
    <row r="26786" spans="43:43" x14ac:dyDescent="0.25">
      <c r="AQ26786" s="6"/>
    </row>
    <row r="26787" spans="43:43" x14ac:dyDescent="0.25">
      <c r="AQ26787" s="6"/>
    </row>
    <row r="26788" spans="43:43" x14ac:dyDescent="0.25">
      <c r="AQ26788" s="6"/>
    </row>
    <row r="26789" spans="43:43" x14ac:dyDescent="0.25">
      <c r="AQ26789" s="6"/>
    </row>
    <row r="26790" spans="43:43" x14ac:dyDescent="0.25">
      <c r="AQ26790" s="6"/>
    </row>
    <row r="26791" spans="43:43" x14ac:dyDescent="0.25">
      <c r="AQ26791" s="6"/>
    </row>
    <row r="26792" spans="43:43" x14ac:dyDescent="0.25">
      <c r="AQ26792" s="6"/>
    </row>
    <row r="26793" spans="43:43" x14ac:dyDescent="0.25">
      <c r="AQ26793" s="6"/>
    </row>
    <row r="26794" spans="43:43" x14ac:dyDescent="0.25">
      <c r="AQ26794" s="6"/>
    </row>
    <row r="26795" spans="43:43" x14ac:dyDescent="0.25">
      <c r="AQ26795" s="6"/>
    </row>
    <row r="26796" spans="43:43" x14ac:dyDescent="0.25">
      <c r="AQ26796" s="6"/>
    </row>
    <row r="26797" spans="43:43" x14ac:dyDescent="0.25">
      <c r="AQ26797" s="6"/>
    </row>
    <row r="26798" spans="43:43" x14ac:dyDescent="0.25">
      <c r="AQ26798" s="6"/>
    </row>
    <row r="26799" spans="43:43" x14ac:dyDescent="0.25">
      <c r="AQ26799" s="6"/>
    </row>
    <row r="26800" spans="43:43" x14ac:dyDescent="0.25">
      <c r="AQ26800" s="6"/>
    </row>
    <row r="26801" spans="43:43" x14ac:dyDescent="0.25">
      <c r="AQ26801" s="6"/>
    </row>
    <row r="26802" spans="43:43" x14ac:dyDescent="0.25">
      <c r="AQ26802" s="6"/>
    </row>
    <row r="26803" spans="43:43" x14ac:dyDescent="0.25">
      <c r="AQ26803" s="6"/>
    </row>
    <row r="26804" spans="43:43" x14ac:dyDescent="0.25">
      <c r="AQ26804" s="6"/>
    </row>
    <row r="26805" spans="43:43" x14ac:dyDescent="0.25">
      <c r="AQ26805" s="6"/>
    </row>
    <row r="26806" spans="43:43" x14ac:dyDescent="0.25">
      <c r="AQ26806" s="6"/>
    </row>
    <row r="26807" spans="43:43" x14ac:dyDescent="0.25">
      <c r="AQ26807" s="6"/>
    </row>
    <row r="26808" spans="43:43" x14ac:dyDescent="0.25">
      <c r="AQ26808" s="6"/>
    </row>
    <row r="26809" spans="43:43" x14ac:dyDescent="0.25">
      <c r="AQ26809" s="6"/>
    </row>
    <row r="26810" spans="43:43" x14ac:dyDescent="0.25">
      <c r="AQ26810" s="6"/>
    </row>
    <row r="26811" spans="43:43" x14ac:dyDescent="0.25">
      <c r="AQ26811" s="6"/>
    </row>
    <row r="26812" spans="43:43" x14ac:dyDescent="0.25">
      <c r="AQ26812" s="6"/>
    </row>
    <row r="26813" spans="43:43" x14ac:dyDescent="0.25">
      <c r="AQ26813" s="6"/>
    </row>
    <row r="26814" spans="43:43" x14ac:dyDescent="0.25">
      <c r="AQ26814" s="6"/>
    </row>
    <row r="26815" spans="43:43" x14ac:dyDescent="0.25">
      <c r="AQ26815" s="6"/>
    </row>
    <row r="26816" spans="43:43" x14ac:dyDescent="0.25">
      <c r="AQ26816" s="6"/>
    </row>
    <row r="26817" spans="43:43" x14ac:dyDescent="0.25">
      <c r="AQ26817" s="6"/>
    </row>
    <row r="26818" spans="43:43" x14ac:dyDescent="0.25">
      <c r="AQ26818" s="6"/>
    </row>
    <row r="26819" spans="43:43" x14ac:dyDescent="0.25">
      <c r="AQ26819" s="6"/>
    </row>
    <row r="26820" spans="43:43" x14ac:dyDescent="0.25">
      <c r="AQ26820" s="6"/>
    </row>
    <row r="26821" spans="43:43" x14ac:dyDescent="0.25">
      <c r="AQ26821" s="6"/>
    </row>
    <row r="26822" spans="43:43" x14ac:dyDescent="0.25">
      <c r="AQ26822" s="6"/>
    </row>
    <row r="26823" spans="43:43" x14ac:dyDescent="0.25">
      <c r="AQ26823" s="6"/>
    </row>
    <row r="26824" spans="43:43" x14ac:dyDescent="0.25">
      <c r="AQ26824" s="6"/>
    </row>
    <row r="26825" spans="43:43" x14ac:dyDescent="0.25">
      <c r="AQ26825" s="6"/>
    </row>
    <row r="26826" spans="43:43" x14ac:dyDescent="0.25">
      <c r="AQ26826" s="6"/>
    </row>
    <row r="26827" spans="43:43" x14ac:dyDescent="0.25">
      <c r="AQ26827" s="6"/>
    </row>
    <row r="26828" spans="43:43" x14ac:dyDescent="0.25">
      <c r="AQ26828" s="6"/>
    </row>
    <row r="26829" spans="43:43" x14ac:dyDescent="0.25">
      <c r="AQ26829" s="6"/>
    </row>
    <row r="26830" spans="43:43" x14ac:dyDescent="0.25">
      <c r="AQ26830" s="6"/>
    </row>
    <row r="26831" spans="43:43" x14ac:dyDescent="0.25">
      <c r="AQ26831" s="6"/>
    </row>
    <row r="26832" spans="43:43" x14ac:dyDescent="0.25">
      <c r="AQ26832" s="6"/>
    </row>
    <row r="26833" spans="43:43" x14ac:dyDescent="0.25">
      <c r="AQ26833" s="6"/>
    </row>
    <row r="26834" spans="43:43" x14ac:dyDescent="0.25">
      <c r="AQ26834" s="6"/>
    </row>
    <row r="26835" spans="43:43" x14ac:dyDescent="0.25">
      <c r="AQ26835" s="6"/>
    </row>
    <row r="26836" spans="43:43" x14ac:dyDescent="0.25">
      <c r="AQ26836" s="6"/>
    </row>
    <row r="26837" spans="43:43" x14ac:dyDescent="0.25">
      <c r="AQ26837" s="6"/>
    </row>
    <row r="26838" spans="43:43" x14ac:dyDescent="0.25">
      <c r="AQ26838" s="6"/>
    </row>
    <row r="26839" spans="43:43" x14ac:dyDescent="0.25">
      <c r="AQ26839" s="6"/>
    </row>
    <row r="26840" spans="43:43" x14ac:dyDescent="0.25">
      <c r="AQ26840" s="6"/>
    </row>
    <row r="26841" spans="43:43" x14ac:dyDescent="0.25">
      <c r="AQ26841" s="6"/>
    </row>
    <row r="26842" spans="43:43" x14ac:dyDescent="0.25">
      <c r="AQ26842" s="6"/>
    </row>
    <row r="26843" spans="43:43" x14ac:dyDescent="0.25">
      <c r="AQ26843" s="6"/>
    </row>
    <row r="26844" spans="43:43" x14ac:dyDescent="0.25">
      <c r="AQ26844" s="6"/>
    </row>
    <row r="26845" spans="43:43" x14ac:dyDescent="0.25">
      <c r="AQ26845" s="6"/>
    </row>
    <row r="26846" spans="43:43" x14ac:dyDescent="0.25">
      <c r="AQ26846" s="6"/>
    </row>
    <row r="26847" spans="43:43" x14ac:dyDescent="0.25">
      <c r="AQ26847" s="6"/>
    </row>
    <row r="26848" spans="43:43" x14ac:dyDescent="0.25">
      <c r="AQ26848" s="6"/>
    </row>
    <row r="26849" spans="43:43" x14ac:dyDescent="0.25">
      <c r="AQ26849" s="6"/>
    </row>
    <row r="26850" spans="43:43" x14ac:dyDescent="0.25">
      <c r="AQ26850" s="6"/>
    </row>
    <row r="26851" spans="43:43" x14ac:dyDescent="0.25">
      <c r="AQ26851" s="6"/>
    </row>
    <row r="26852" spans="43:43" x14ac:dyDescent="0.25">
      <c r="AQ26852" s="6"/>
    </row>
    <row r="26853" spans="43:43" x14ac:dyDescent="0.25">
      <c r="AQ26853" s="6"/>
    </row>
    <row r="26854" spans="43:43" x14ac:dyDescent="0.25">
      <c r="AQ26854" s="6"/>
    </row>
    <row r="26855" spans="43:43" x14ac:dyDescent="0.25">
      <c r="AQ26855" s="6"/>
    </row>
    <row r="26856" spans="43:43" x14ac:dyDescent="0.25">
      <c r="AQ26856" s="6"/>
    </row>
    <row r="26857" spans="43:43" x14ac:dyDescent="0.25">
      <c r="AQ26857" s="6"/>
    </row>
    <row r="26858" spans="43:43" x14ac:dyDescent="0.25">
      <c r="AQ26858" s="6"/>
    </row>
    <row r="26859" spans="43:43" x14ac:dyDescent="0.25">
      <c r="AQ26859" s="6"/>
    </row>
    <row r="26860" spans="43:43" x14ac:dyDescent="0.25">
      <c r="AQ26860" s="6"/>
    </row>
    <row r="26861" spans="43:43" x14ac:dyDescent="0.25">
      <c r="AQ26861" s="6"/>
    </row>
    <row r="26862" spans="43:43" x14ac:dyDescent="0.25">
      <c r="AQ26862" s="6"/>
    </row>
    <row r="26863" spans="43:43" x14ac:dyDescent="0.25">
      <c r="AQ26863" s="6"/>
    </row>
    <row r="26864" spans="43:43" x14ac:dyDescent="0.25">
      <c r="AQ26864" s="6"/>
    </row>
    <row r="26865" spans="43:43" x14ac:dyDescent="0.25">
      <c r="AQ26865" s="6"/>
    </row>
    <row r="26866" spans="43:43" x14ac:dyDescent="0.25">
      <c r="AQ26866" s="6"/>
    </row>
    <row r="26867" spans="43:43" x14ac:dyDescent="0.25">
      <c r="AQ26867" s="6"/>
    </row>
    <row r="26868" spans="43:43" x14ac:dyDescent="0.25">
      <c r="AQ26868" s="6"/>
    </row>
    <row r="26869" spans="43:43" x14ac:dyDescent="0.25">
      <c r="AQ26869" s="6"/>
    </row>
    <row r="26870" spans="43:43" x14ac:dyDescent="0.25">
      <c r="AQ26870" s="6"/>
    </row>
    <row r="26871" spans="43:43" x14ac:dyDescent="0.25">
      <c r="AQ26871" s="6"/>
    </row>
    <row r="26872" spans="43:43" x14ac:dyDescent="0.25">
      <c r="AQ26872" s="6"/>
    </row>
    <row r="26873" spans="43:43" x14ac:dyDescent="0.25">
      <c r="AQ26873" s="6"/>
    </row>
    <row r="26874" spans="43:43" x14ac:dyDescent="0.25">
      <c r="AQ26874" s="6"/>
    </row>
    <row r="26875" spans="43:43" x14ac:dyDescent="0.25">
      <c r="AQ26875" s="6"/>
    </row>
    <row r="26876" spans="43:43" x14ac:dyDescent="0.25">
      <c r="AQ26876" s="6"/>
    </row>
    <row r="26877" spans="43:43" x14ac:dyDescent="0.25">
      <c r="AQ26877" s="6"/>
    </row>
    <row r="26878" spans="43:43" x14ac:dyDescent="0.25">
      <c r="AQ26878" s="6"/>
    </row>
    <row r="26879" spans="43:43" x14ac:dyDescent="0.25">
      <c r="AQ26879" s="6"/>
    </row>
    <row r="26880" spans="43:43" x14ac:dyDescent="0.25">
      <c r="AQ26880" s="6"/>
    </row>
    <row r="26881" spans="43:43" x14ac:dyDescent="0.25">
      <c r="AQ26881" s="6"/>
    </row>
    <row r="26882" spans="43:43" x14ac:dyDescent="0.25">
      <c r="AQ26882" s="6"/>
    </row>
    <row r="26883" spans="43:43" x14ac:dyDescent="0.25">
      <c r="AQ26883" s="6"/>
    </row>
    <row r="26884" spans="43:43" x14ac:dyDescent="0.25">
      <c r="AQ26884" s="6"/>
    </row>
    <row r="26885" spans="43:43" x14ac:dyDescent="0.25">
      <c r="AQ26885" s="6"/>
    </row>
    <row r="26886" spans="43:43" x14ac:dyDescent="0.25">
      <c r="AQ26886" s="6"/>
    </row>
    <row r="26887" spans="43:43" x14ac:dyDescent="0.25">
      <c r="AQ26887" s="6"/>
    </row>
    <row r="26888" spans="43:43" x14ac:dyDescent="0.25">
      <c r="AQ26888" s="6"/>
    </row>
    <row r="26889" spans="43:43" x14ac:dyDescent="0.25">
      <c r="AQ26889" s="6"/>
    </row>
    <row r="26890" spans="43:43" x14ac:dyDescent="0.25">
      <c r="AQ26890" s="6"/>
    </row>
    <row r="26891" spans="43:43" x14ac:dyDescent="0.25">
      <c r="AQ26891" s="6"/>
    </row>
    <row r="26892" spans="43:43" x14ac:dyDescent="0.25">
      <c r="AQ26892" s="6"/>
    </row>
    <row r="26893" spans="43:43" x14ac:dyDescent="0.25">
      <c r="AQ26893" s="6"/>
    </row>
    <row r="26894" spans="43:43" x14ac:dyDescent="0.25">
      <c r="AQ26894" s="6"/>
    </row>
    <row r="26895" spans="43:43" x14ac:dyDescent="0.25">
      <c r="AQ26895" s="6"/>
    </row>
    <row r="26896" spans="43:43" x14ac:dyDescent="0.25">
      <c r="AQ26896" s="6"/>
    </row>
    <row r="26897" spans="43:43" x14ac:dyDescent="0.25">
      <c r="AQ26897" s="6"/>
    </row>
    <row r="26898" spans="43:43" x14ac:dyDescent="0.25">
      <c r="AQ26898" s="6"/>
    </row>
    <row r="26899" spans="43:43" x14ac:dyDescent="0.25">
      <c r="AQ26899" s="6"/>
    </row>
    <row r="26900" spans="43:43" x14ac:dyDescent="0.25">
      <c r="AQ26900" s="6"/>
    </row>
    <row r="26901" spans="43:43" x14ac:dyDescent="0.25">
      <c r="AQ26901" s="6"/>
    </row>
    <row r="26902" spans="43:43" x14ac:dyDescent="0.25">
      <c r="AQ26902" s="6"/>
    </row>
    <row r="26903" spans="43:43" x14ac:dyDescent="0.25">
      <c r="AQ26903" s="6"/>
    </row>
    <row r="26904" spans="43:43" x14ac:dyDescent="0.25">
      <c r="AQ26904" s="6"/>
    </row>
    <row r="26905" spans="43:43" x14ac:dyDescent="0.25">
      <c r="AQ26905" s="6"/>
    </row>
    <row r="26906" spans="43:43" x14ac:dyDescent="0.25">
      <c r="AQ26906" s="6"/>
    </row>
    <row r="26907" spans="43:43" x14ac:dyDescent="0.25">
      <c r="AQ26907" s="6"/>
    </row>
    <row r="26908" spans="43:43" x14ac:dyDescent="0.25">
      <c r="AQ26908" s="6"/>
    </row>
    <row r="26909" spans="43:43" x14ac:dyDescent="0.25">
      <c r="AQ26909" s="6"/>
    </row>
    <row r="26910" spans="43:43" x14ac:dyDescent="0.25">
      <c r="AQ26910" s="6"/>
    </row>
    <row r="26911" spans="43:43" x14ac:dyDescent="0.25">
      <c r="AQ26911" s="6"/>
    </row>
    <row r="26912" spans="43:43" x14ac:dyDescent="0.25">
      <c r="AQ26912" s="6"/>
    </row>
    <row r="26913" spans="43:43" x14ac:dyDescent="0.25">
      <c r="AQ26913" s="6"/>
    </row>
    <row r="26914" spans="43:43" x14ac:dyDescent="0.25">
      <c r="AQ26914" s="6"/>
    </row>
    <row r="26915" spans="43:43" x14ac:dyDescent="0.25">
      <c r="AQ26915" s="6"/>
    </row>
    <row r="26916" spans="43:43" x14ac:dyDescent="0.25">
      <c r="AQ26916" s="6"/>
    </row>
    <row r="26917" spans="43:43" x14ac:dyDescent="0.25">
      <c r="AQ26917" s="6"/>
    </row>
    <row r="26918" spans="43:43" x14ac:dyDescent="0.25">
      <c r="AQ26918" s="6"/>
    </row>
    <row r="26919" spans="43:43" x14ac:dyDescent="0.25">
      <c r="AQ26919" s="6"/>
    </row>
    <row r="26920" spans="43:43" x14ac:dyDescent="0.25">
      <c r="AQ26920" s="6"/>
    </row>
    <row r="26921" spans="43:43" x14ac:dyDescent="0.25">
      <c r="AQ26921" s="6"/>
    </row>
    <row r="26922" spans="43:43" x14ac:dyDescent="0.25">
      <c r="AQ26922" s="6"/>
    </row>
    <row r="26923" spans="43:43" x14ac:dyDescent="0.25">
      <c r="AQ26923" s="6"/>
    </row>
    <row r="26924" spans="43:43" x14ac:dyDescent="0.25">
      <c r="AQ26924" s="6"/>
    </row>
    <row r="26925" spans="43:43" x14ac:dyDescent="0.25">
      <c r="AQ26925" s="6"/>
    </row>
    <row r="26926" spans="43:43" x14ac:dyDescent="0.25">
      <c r="AQ26926" s="6"/>
    </row>
    <row r="26927" spans="43:43" x14ac:dyDescent="0.25">
      <c r="AQ26927" s="6"/>
    </row>
    <row r="26928" spans="43:43" x14ac:dyDescent="0.25">
      <c r="AQ26928" s="6"/>
    </row>
    <row r="26929" spans="43:43" x14ac:dyDescent="0.25">
      <c r="AQ26929" s="6"/>
    </row>
    <row r="26930" spans="43:43" x14ac:dyDescent="0.25">
      <c r="AQ26930" s="6"/>
    </row>
    <row r="26931" spans="43:43" x14ac:dyDescent="0.25">
      <c r="AQ26931" s="6"/>
    </row>
    <row r="26932" spans="43:43" x14ac:dyDescent="0.25">
      <c r="AQ26932" s="6"/>
    </row>
    <row r="26933" spans="43:43" x14ac:dyDescent="0.25">
      <c r="AQ26933" s="6"/>
    </row>
    <row r="26934" spans="43:43" x14ac:dyDescent="0.25">
      <c r="AQ26934" s="6"/>
    </row>
    <row r="26935" spans="43:43" x14ac:dyDescent="0.25">
      <c r="AQ26935" s="6"/>
    </row>
    <row r="26936" spans="43:43" x14ac:dyDescent="0.25">
      <c r="AQ26936" s="6"/>
    </row>
    <row r="26937" spans="43:43" x14ac:dyDescent="0.25">
      <c r="AQ26937" s="6"/>
    </row>
    <row r="26938" spans="43:43" x14ac:dyDescent="0.25">
      <c r="AQ26938" s="6"/>
    </row>
    <row r="26939" spans="43:43" x14ac:dyDescent="0.25">
      <c r="AQ26939" s="6"/>
    </row>
    <row r="26940" spans="43:43" x14ac:dyDescent="0.25">
      <c r="AQ26940" s="6"/>
    </row>
    <row r="26941" spans="43:43" x14ac:dyDescent="0.25">
      <c r="AQ26941" s="6"/>
    </row>
    <row r="26942" spans="43:43" x14ac:dyDescent="0.25">
      <c r="AQ26942" s="6"/>
    </row>
    <row r="26943" spans="43:43" x14ac:dyDescent="0.25">
      <c r="AQ26943" s="6"/>
    </row>
    <row r="26944" spans="43:43" x14ac:dyDescent="0.25">
      <c r="AQ26944" s="6"/>
    </row>
    <row r="26945" spans="43:43" x14ac:dyDescent="0.25">
      <c r="AQ26945" s="6"/>
    </row>
    <row r="26946" spans="43:43" x14ac:dyDescent="0.25">
      <c r="AQ26946" s="6"/>
    </row>
    <row r="26947" spans="43:43" x14ac:dyDescent="0.25">
      <c r="AQ26947" s="6"/>
    </row>
    <row r="26948" spans="43:43" x14ac:dyDescent="0.25">
      <c r="AQ26948" s="6"/>
    </row>
    <row r="26949" spans="43:43" x14ac:dyDescent="0.25">
      <c r="AQ26949" s="6"/>
    </row>
    <row r="26950" spans="43:43" x14ac:dyDescent="0.25">
      <c r="AQ26950" s="6"/>
    </row>
    <row r="26951" spans="43:43" x14ac:dyDescent="0.25">
      <c r="AQ26951" s="6"/>
    </row>
    <row r="26952" spans="43:43" x14ac:dyDescent="0.25">
      <c r="AQ26952" s="6"/>
    </row>
    <row r="26953" spans="43:43" x14ac:dyDescent="0.25">
      <c r="AQ26953" s="6"/>
    </row>
    <row r="26954" spans="43:43" x14ac:dyDescent="0.25">
      <c r="AQ26954" s="6"/>
    </row>
    <row r="26955" spans="43:43" x14ac:dyDescent="0.25">
      <c r="AQ26955" s="6"/>
    </row>
    <row r="26956" spans="43:43" x14ac:dyDescent="0.25">
      <c r="AQ26956" s="6"/>
    </row>
    <row r="26957" spans="43:43" x14ac:dyDescent="0.25">
      <c r="AQ26957" s="6"/>
    </row>
    <row r="26958" spans="43:43" x14ac:dyDescent="0.25">
      <c r="AQ26958" s="6"/>
    </row>
    <row r="26959" spans="43:43" x14ac:dyDescent="0.25">
      <c r="AQ26959" s="6"/>
    </row>
    <row r="26960" spans="43:43" x14ac:dyDescent="0.25">
      <c r="AQ26960" s="6"/>
    </row>
    <row r="26961" spans="43:43" x14ac:dyDescent="0.25">
      <c r="AQ26961" s="6"/>
    </row>
    <row r="26962" spans="43:43" x14ac:dyDescent="0.25">
      <c r="AQ26962" s="6"/>
    </row>
    <row r="26963" spans="43:43" x14ac:dyDescent="0.25">
      <c r="AQ26963" s="6"/>
    </row>
    <row r="26964" spans="43:43" x14ac:dyDescent="0.25">
      <c r="AQ26964" s="6"/>
    </row>
    <row r="26965" spans="43:43" x14ac:dyDescent="0.25">
      <c r="AQ26965" s="6"/>
    </row>
    <row r="26966" spans="43:43" x14ac:dyDescent="0.25">
      <c r="AQ26966" s="6"/>
    </row>
    <row r="26967" spans="43:43" x14ac:dyDescent="0.25">
      <c r="AQ26967" s="6"/>
    </row>
    <row r="26968" spans="43:43" x14ac:dyDescent="0.25">
      <c r="AQ26968" s="6"/>
    </row>
    <row r="26969" spans="43:43" x14ac:dyDescent="0.25">
      <c r="AQ26969" s="6"/>
    </row>
    <row r="26970" spans="43:43" x14ac:dyDescent="0.25">
      <c r="AQ26970" s="6"/>
    </row>
    <row r="26971" spans="43:43" x14ac:dyDescent="0.25">
      <c r="AQ26971" s="6"/>
    </row>
    <row r="26972" spans="43:43" x14ac:dyDescent="0.25">
      <c r="AQ26972" s="6"/>
    </row>
    <row r="26973" spans="43:43" x14ac:dyDescent="0.25">
      <c r="AQ26973" s="6"/>
    </row>
    <row r="26974" spans="43:43" x14ac:dyDescent="0.25">
      <c r="AQ26974" s="6"/>
    </row>
    <row r="26975" spans="43:43" x14ac:dyDescent="0.25">
      <c r="AQ26975" s="6"/>
    </row>
    <row r="26976" spans="43:43" x14ac:dyDescent="0.25">
      <c r="AQ26976" s="6"/>
    </row>
    <row r="26977" spans="43:43" x14ac:dyDescent="0.25">
      <c r="AQ26977" s="6"/>
    </row>
    <row r="26978" spans="43:43" x14ac:dyDescent="0.25">
      <c r="AQ26978" s="6"/>
    </row>
    <row r="26979" spans="43:43" x14ac:dyDescent="0.25">
      <c r="AQ26979" s="6"/>
    </row>
    <row r="26980" spans="43:43" x14ac:dyDescent="0.25">
      <c r="AQ26980" s="6"/>
    </row>
    <row r="26981" spans="43:43" x14ac:dyDescent="0.25">
      <c r="AQ26981" s="6"/>
    </row>
    <row r="26982" spans="43:43" x14ac:dyDescent="0.25">
      <c r="AQ26982" s="6"/>
    </row>
    <row r="26983" spans="43:43" x14ac:dyDescent="0.25">
      <c r="AQ26983" s="6"/>
    </row>
    <row r="26984" spans="43:43" x14ac:dyDescent="0.25">
      <c r="AQ26984" s="6"/>
    </row>
    <row r="26985" spans="43:43" x14ac:dyDescent="0.25">
      <c r="AQ26985" s="6"/>
    </row>
    <row r="26986" spans="43:43" x14ac:dyDescent="0.25">
      <c r="AQ26986" s="6"/>
    </row>
    <row r="26987" spans="43:43" x14ac:dyDescent="0.25">
      <c r="AQ26987" s="6"/>
    </row>
    <row r="26988" spans="43:43" x14ac:dyDescent="0.25">
      <c r="AQ26988" s="6"/>
    </row>
    <row r="26989" spans="43:43" x14ac:dyDescent="0.25">
      <c r="AQ26989" s="6"/>
    </row>
    <row r="26990" spans="43:43" x14ac:dyDescent="0.25">
      <c r="AQ26990" s="6"/>
    </row>
    <row r="26991" spans="43:43" x14ac:dyDescent="0.25">
      <c r="AQ26991" s="6"/>
    </row>
    <row r="26992" spans="43:43" x14ac:dyDescent="0.25">
      <c r="AQ26992" s="6"/>
    </row>
    <row r="26993" spans="43:43" x14ac:dyDescent="0.25">
      <c r="AQ26993" s="6"/>
    </row>
    <row r="26994" spans="43:43" x14ac:dyDescent="0.25">
      <c r="AQ26994" s="6"/>
    </row>
    <row r="26995" spans="43:43" x14ac:dyDescent="0.25">
      <c r="AQ26995" s="6"/>
    </row>
    <row r="26996" spans="43:43" x14ac:dyDescent="0.25">
      <c r="AQ26996" s="6"/>
    </row>
    <row r="26997" spans="43:43" x14ac:dyDescent="0.25">
      <c r="AQ26997" s="6"/>
    </row>
    <row r="26998" spans="43:43" x14ac:dyDescent="0.25">
      <c r="AQ26998" s="6"/>
    </row>
    <row r="26999" spans="43:43" x14ac:dyDescent="0.25">
      <c r="AQ26999" s="6"/>
    </row>
    <row r="27000" spans="43:43" x14ac:dyDescent="0.25">
      <c r="AQ27000" s="6"/>
    </row>
    <row r="27001" spans="43:43" x14ac:dyDescent="0.25">
      <c r="AQ27001" s="6"/>
    </row>
    <row r="27002" spans="43:43" x14ac:dyDescent="0.25">
      <c r="AQ27002" s="6"/>
    </row>
    <row r="27003" spans="43:43" x14ac:dyDescent="0.25">
      <c r="AQ27003" s="6"/>
    </row>
    <row r="27004" spans="43:43" x14ac:dyDescent="0.25">
      <c r="AQ27004" s="6"/>
    </row>
    <row r="27005" spans="43:43" x14ac:dyDescent="0.25">
      <c r="AQ27005" s="6"/>
    </row>
    <row r="27006" spans="43:43" x14ac:dyDescent="0.25">
      <c r="AQ27006" s="6"/>
    </row>
    <row r="27007" spans="43:43" x14ac:dyDescent="0.25">
      <c r="AQ27007" s="6"/>
    </row>
    <row r="27008" spans="43:43" x14ac:dyDescent="0.25">
      <c r="AQ27008" s="6"/>
    </row>
    <row r="27009" spans="43:43" x14ac:dyDescent="0.25">
      <c r="AQ27009" s="6"/>
    </row>
    <row r="27010" spans="43:43" x14ac:dyDescent="0.25">
      <c r="AQ27010" s="6"/>
    </row>
    <row r="27011" spans="43:43" x14ac:dyDescent="0.25">
      <c r="AQ27011" s="6"/>
    </row>
    <row r="27012" spans="43:43" x14ac:dyDescent="0.25">
      <c r="AQ27012" s="6"/>
    </row>
    <row r="27013" spans="43:43" x14ac:dyDescent="0.25">
      <c r="AQ27013" s="6"/>
    </row>
    <row r="27014" spans="43:43" x14ac:dyDescent="0.25">
      <c r="AQ27014" s="6"/>
    </row>
    <row r="27015" spans="43:43" x14ac:dyDescent="0.25">
      <c r="AQ27015" s="6"/>
    </row>
    <row r="27016" spans="43:43" x14ac:dyDescent="0.25">
      <c r="AQ27016" s="6"/>
    </row>
    <row r="27017" spans="43:43" x14ac:dyDescent="0.25">
      <c r="AQ27017" s="6"/>
    </row>
    <row r="27018" spans="43:43" x14ac:dyDescent="0.25">
      <c r="AQ27018" s="6"/>
    </row>
    <row r="27019" spans="43:43" x14ac:dyDescent="0.25">
      <c r="AQ27019" s="6"/>
    </row>
    <row r="27020" spans="43:43" x14ac:dyDescent="0.25">
      <c r="AQ27020" s="6"/>
    </row>
    <row r="27021" spans="43:43" x14ac:dyDescent="0.25">
      <c r="AQ27021" s="6"/>
    </row>
    <row r="27022" spans="43:43" x14ac:dyDescent="0.25">
      <c r="AQ27022" s="6"/>
    </row>
    <row r="27023" spans="43:43" x14ac:dyDescent="0.25">
      <c r="AQ27023" s="6"/>
    </row>
    <row r="27024" spans="43:43" x14ac:dyDescent="0.25">
      <c r="AQ27024" s="6"/>
    </row>
    <row r="27025" spans="43:43" x14ac:dyDescent="0.25">
      <c r="AQ27025" s="6"/>
    </row>
    <row r="27026" spans="43:43" x14ac:dyDescent="0.25">
      <c r="AQ27026" s="6"/>
    </row>
    <row r="27027" spans="43:43" x14ac:dyDescent="0.25">
      <c r="AQ27027" s="6"/>
    </row>
    <row r="27028" spans="43:43" x14ac:dyDescent="0.25">
      <c r="AQ27028" s="6"/>
    </row>
    <row r="27029" spans="43:43" x14ac:dyDescent="0.25">
      <c r="AQ27029" s="6"/>
    </row>
    <row r="27030" spans="43:43" x14ac:dyDescent="0.25">
      <c r="AQ27030" s="6"/>
    </row>
    <row r="27031" spans="43:43" x14ac:dyDescent="0.25">
      <c r="AQ27031" s="6"/>
    </row>
    <row r="27032" spans="43:43" x14ac:dyDescent="0.25">
      <c r="AQ27032" s="6"/>
    </row>
    <row r="27033" spans="43:43" x14ac:dyDescent="0.25">
      <c r="AQ27033" s="6"/>
    </row>
    <row r="27034" spans="43:43" x14ac:dyDescent="0.25">
      <c r="AQ27034" s="6"/>
    </row>
    <row r="27035" spans="43:43" x14ac:dyDescent="0.25">
      <c r="AQ27035" s="6"/>
    </row>
    <row r="27036" spans="43:43" x14ac:dyDescent="0.25">
      <c r="AQ27036" s="6"/>
    </row>
    <row r="27037" spans="43:43" x14ac:dyDescent="0.25">
      <c r="AQ27037" s="6"/>
    </row>
    <row r="27038" spans="43:43" x14ac:dyDescent="0.25">
      <c r="AQ27038" s="6"/>
    </row>
    <row r="27039" spans="43:43" x14ac:dyDescent="0.25">
      <c r="AQ27039" s="6"/>
    </row>
    <row r="27040" spans="43:43" x14ac:dyDescent="0.25">
      <c r="AQ27040" s="6"/>
    </row>
    <row r="27041" spans="43:43" x14ac:dyDescent="0.25">
      <c r="AQ27041" s="6"/>
    </row>
    <row r="27042" spans="43:43" x14ac:dyDescent="0.25">
      <c r="AQ27042" s="6"/>
    </row>
    <row r="27043" spans="43:43" x14ac:dyDescent="0.25">
      <c r="AQ27043" s="6"/>
    </row>
    <row r="27044" spans="43:43" x14ac:dyDescent="0.25">
      <c r="AQ27044" s="6"/>
    </row>
    <row r="27045" spans="43:43" x14ac:dyDescent="0.25">
      <c r="AQ27045" s="6"/>
    </row>
    <row r="27046" spans="43:43" x14ac:dyDescent="0.25">
      <c r="AQ27046" s="6"/>
    </row>
    <row r="27047" spans="43:43" x14ac:dyDescent="0.25">
      <c r="AQ27047" s="6"/>
    </row>
    <row r="27048" spans="43:43" x14ac:dyDescent="0.25">
      <c r="AQ27048" s="6"/>
    </row>
    <row r="27049" spans="43:43" x14ac:dyDescent="0.25">
      <c r="AQ27049" s="6"/>
    </row>
    <row r="27050" spans="43:43" x14ac:dyDescent="0.25">
      <c r="AQ27050" s="6"/>
    </row>
    <row r="27051" spans="43:43" x14ac:dyDescent="0.25">
      <c r="AQ27051" s="6"/>
    </row>
    <row r="27052" spans="43:43" x14ac:dyDescent="0.25">
      <c r="AQ27052" s="6"/>
    </row>
    <row r="27053" spans="43:43" x14ac:dyDescent="0.25">
      <c r="AQ27053" s="6"/>
    </row>
    <row r="27054" spans="43:43" x14ac:dyDescent="0.25">
      <c r="AQ27054" s="6"/>
    </row>
    <row r="27055" spans="43:43" x14ac:dyDescent="0.25">
      <c r="AQ27055" s="6"/>
    </row>
    <row r="27056" spans="43:43" x14ac:dyDescent="0.25">
      <c r="AQ27056" s="6"/>
    </row>
    <row r="27057" spans="43:43" x14ac:dyDescent="0.25">
      <c r="AQ27057" s="6"/>
    </row>
    <row r="27058" spans="43:43" x14ac:dyDescent="0.25">
      <c r="AQ27058" s="6"/>
    </row>
    <row r="27059" spans="43:43" x14ac:dyDescent="0.25">
      <c r="AQ27059" s="6"/>
    </row>
    <row r="27060" spans="43:43" x14ac:dyDescent="0.25">
      <c r="AQ27060" s="6"/>
    </row>
    <row r="27061" spans="43:43" x14ac:dyDescent="0.25">
      <c r="AQ27061" s="6"/>
    </row>
    <row r="27062" spans="43:43" x14ac:dyDescent="0.25">
      <c r="AQ27062" s="6"/>
    </row>
    <row r="27063" spans="43:43" x14ac:dyDescent="0.25">
      <c r="AQ27063" s="6"/>
    </row>
    <row r="27064" spans="43:43" x14ac:dyDescent="0.25">
      <c r="AQ27064" s="6"/>
    </row>
    <row r="27065" spans="43:43" x14ac:dyDescent="0.25">
      <c r="AQ27065" s="6"/>
    </row>
    <row r="27066" spans="43:43" x14ac:dyDescent="0.25">
      <c r="AQ27066" s="6"/>
    </row>
    <row r="27067" spans="43:43" x14ac:dyDescent="0.25">
      <c r="AQ27067" s="6"/>
    </row>
    <row r="27068" spans="43:43" x14ac:dyDescent="0.25">
      <c r="AQ27068" s="6"/>
    </row>
    <row r="27069" spans="43:43" x14ac:dyDescent="0.25">
      <c r="AQ27069" s="6"/>
    </row>
    <row r="27070" spans="43:43" x14ac:dyDescent="0.25">
      <c r="AQ27070" s="6"/>
    </row>
    <row r="27071" spans="43:43" x14ac:dyDescent="0.25">
      <c r="AQ27071" s="6"/>
    </row>
    <row r="27072" spans="43:43" x14ac:dyDescent="0.25">
      <c r="AQ27072" s="6"/>
    </row>
    <row r="27073" spans="43:43" x14ac:dyDescent="0.25">
      <c r="AQ27073" s="6"/>
    </row>
    <row r="27074" spans="43:43" x14ac:dyDescent="0.25">
      <c r="AQ27074" s="6"/>
    </row>
    <row r="27075" spans="43:43" x14ac:dyDescent="0.25">
      <c r="AQ27075" s="6"/>
    </row>
    <row r="27076" spans="43:43" x14ac:dyDescent="0.25">
      <c r="AQ27076" s="6"/>
    </row>
    <row r="27077" spans="43:43" x14ac:dyDescent="0.25">
      <c r="AQ27077" s="6"/>
    </row>
    <row r="27078" spans="43:43" x14ac:dyDescent="0.25">
      <c r="AQ27078" s="6"/>
    </row>
    <row r="27079" spans="43:43" x14ac:dyDescent="0.25">
      <c r="AQ27079" s="6"/>
    </row>
    <row r="27080" spans="43:43" x14ac:dyDescent="0.25">
      <c r="AQ27080" s="6"/>
    </row>
    <row r="27081" spans="43:43" x14ac:dyDescent="0.25">
      <c r="AQ27081" s="6"/>
    </row>
    <row r="27082" spans="43:43" x14ac:dyDescent="0.25">
      <c r="AQ27082" s="6"/>
    </row>
    <row r="27083" spans="43:43" x14ac:dyDescent="0.25">
      <c r="AQ27083" s="6"/>
    </row>
    <row r="27084" spans="43:43" x14ac:dyDescent="0.25">
      <c r="AQ27084" s="6"/>
    </row>
    <row r="27085" spans="43:43" x14ac:dyDescent="0.25">
      <c r="AQ27085" s="6"/>
    </row>
    <row r="27086" spans="43:43" x14ac:dyDescent="0.25">
      <c r="AQ27086" s="6"/>
    </row>
    <row r="27087" spans="43:43" x14ac:dyDescent="0.25">
      <c r="AQ27087" s="6"/>
    </row>
    <row r="27088" spans="43:43" x14ac:dyDescent="0.25">
      <c r="AQ27088" s="6"/>
    </row>
    <row r="27089" spans="43:43" x14ac:dyDescent="0.25">
      <c r="AQ27089" s="6"/>
    </row>
    <row r="27090" spans="43:43" x14ac:dyDescent="0.25">
      <c r="AQ27090" s="6"/>
    </row>
    <row r="27091" spans="43:43" x14ac:dyDescent="0.25">
      <c r="AQ27091" s="6"/>
    </row>
    <row r="27092" spans="43:43" x14ac:dyDescent="0.25">
      <c r="AQ27092" s="6"/>
    </row>
    <row r="27093" spans="43:43" x14ac:dyDescent="0.25">
      <c r="AQ27093" s="6"/>
    </row>
    <row r="27094" spans="43:43" x14ac:dyDescent="0.25">
      <c r="AQ27094" s="6"/>
    </row>
    <row r="27095" spans="43:43" x14ac:dyDescent="0.25">
      <c r="AQ27095" s="6"/>
    </row>
    <row r="27096" spans="43:43" x14ac:dyDescent="0.25">
      <c r="AQ27096" s="6"/>
    </row>
    <row r="27097" spans="43:43" x14ac:dyDescent="0.25">
      <c r="AQ27097" s="6"/>
    </row>
    <row r="27098" spans="43:43" x14ac:dyDescent="0.25">
      <c r="AQ27098" s="6"/>
    </row>
    <row r="27099" spans="43:43" x14ac:dyDescent="0.25">
      <c r="AQ27099" s="6"/>
    </row>
    <row r="27100" spans="43:43" x14ac:dyDescent="0.25">
      <c r="AQ27100" s="6"/>
    </row>
    <row r="27101" spans="43:43" x14ac:dyDescent="0.25">
      <c r="AQ27101" s="6"/>
    </row>
    <row r="27102" spans="43:43" x14ac:dyDescent="0.25">
      <c r="AQ27102" s="6"/>
    </row>
    <row r="27103" spans="43:43" x14ac:dyDescent="0.25">
      <c r="AQ27103" s="6"/>
    </row>
    <row r="27104" spans="43:43" x14ac:dyDescent="0.25">
      <c r="AQ27104" s="6"/>
    </row>
    <row r="27105" spans="43:43" x14ac:dyDescent="0.25">
      <c r="AQ27105" s="6"/>
    </row>
    <row r="27106" spans="43:43" x14ac:dyDescent="0.25">
      <c r="AQ27106" s="6"/>
    </row>
    <row r="27107" spans="43:43" x14ac:dyDescent="0.25">
      <c r="AQ27107" s="6"/>
    </row>
    <row r="27108" spans="43:43" x14ac:dyDescent="0.25">
      <c r="AQ27108" s="6"/>
    </row>
    <row r="27109" spans="43:43" x14ac:dyDescent="0.25">
      <c r="AQ27109" s="6"/>
    </row>
    <row r="27110" spans="43:43" x14ac:dyDescent="0.25">
      <c r="AQ27110" s="6"/>
    </row>
    <row r="27111" spans="43:43" x14ac:dyDescent="0.25">
      <c r="AQ27111" s="6"/>
    </row>
    <row r="27112" spans="43:43" x14ac:dyDescent="0.25">
      <c r="AQ27112" s="6"/>
    </row>
    <row r="27113" spans="43:43" x14ac:dyDescent="0.25">
      <c r="AQ27113" s="6"/>
    </row>
    <row r="27114" spans="43:43" x14ac:dyDescent="0.25">
      <c r="AQ27114" s="6"/>
    </row>
    <row r="27115" spans="43:43" x14ac:dyDescent="0.25">
      <c r="AQ27115" s="6"/>
    </row>
    <row r="27116" spans="43:43" x14ac:dyDescent="0.25">
      <c r="AQ27116" s="6"/>
    </row>
    <row r="27117" spans="43:43" x14ac:dyDescent="0.25">
      <c r="AQ27117" s="6"/>
    </row>
    <row r="27118" spans="43:43" x14ac:dyDescent="0.25">
      <c r="AQ27118" s="6"/>
    </row>
    <row r="27119" spans="43:43" x14ac:dyDescent="0.25">
      <c r="AQ27119" s="6"/>
    </row>
    <row r="27120" spans="43:43" x14ac:dyDescent="0.25">
      <c r="AQ27120" s="6"/>
    </row>
    <row r="27121" spans="43:43" x14ac:dyDescent="0.25">
      <c r="AQ27121" s="6"/>
    </row>
    <row r="27122" spans="43:43" x14ac:dyDescent="0.25">
      <c r="AQ27122" s="6"/>
    </row>
    <row r="27123" spans="43:43" x14ac:dyDescent="0.25">
      <c r="AQ27123" s="6"/>
    </row>
    <row r="27124" spans="43:43" x14ac:dyDescent="0.25">
      <c r="AQ27124" s="6"/>
    </row>
    <row r="27125" spans="43:43" x14ac:dyDescent="0.25">
      <c r="AQ27125" s="6"/>
    </row>
    <row r="27126" spans="43:43" x14ac:dyDescent="0.25">
      <c r="AQ27126" s="6"/>
    </row>
    <row r="27127" spans="43:43" x14ac:dyDescent="0.25">
      <c r="AQ27127" s="6"/>
    </row>
    <row r="27128" spans="43:43" x14ac:dyDescent="0.25">
      <c r="AQ27128" s="6"/>
    </row>
    <row r="27129" spans="43:43" x14ac:dyDescent="0.25">
      <c r="AQ27129" s="6"/>
    </row>
    <row r="27130" spans="43:43" x14ac:dyDescent="0.25">
      <c r="AQ27130" s="6"/>
    </row>
    <row r="27131" spans="43:43" x14ac:dyDescent="0.25">
      <c r="AQ27131" s="6"/>
    </row>
    <row r="27132" spans="43:43" x14ac:dyDescent="0.25">
      <c r="AQ27132" s="6"/>
    </row>
    <row r="27133" spans="43:43" x14ac:dyDescent="0.25">
      <c r="AQ27133" s="6"/>
    </row>
    <row r="27134" spans="43:43" x14ac:dyDescent="0.25">
      <c r="AQ27134" s="6"/>
    </row>
    <row r="27135" spans="43:43" x14ac:dyDescent="0.25">
      <c r="AQ27135" s="6"/>
    </row>
    <row r="27136" spans="43:43" x14ac:dyDescent="0.25">
      <c r="AQ27136" s="6"/>
    </row>
    <row r="27137" spans="43:43" x14ac:dyDescent="0.25">
      <c r="AQ27137" s="6"/>
    </row>
    <row r="27138" spans="43:43" x14ac:dyDescent="0.25">
      <c r="AQ27138" s="6"/>
    </row>
    <row r="27139" spans="43:43" x14ac:dyDescent="0.25">
      <c r="AQ27139" s="6"/>
    </row>
    <row r="27140" spans="43:43" x14ac:dyDescent="0.25">
      <c r="AQ27140" s="6"/>
    </row>
    <row r="27141" spans="43:43" x14ac:dyDescent="0.25">
      <c r="AQ27141" s="6"/>
    </row>
    <row r="27142" spans="43:43" x14ac:dyDescent="0.25">
      <c r="AQ27142" s="6"/>
    </row>
    <row r="27143" spans="43:43" x14ac:dyDescent="0.25">
      <c r="AQ27143" s="6"/>
    </row>
    <row r="27144" spans="43:43" x14ac:dyDescent="0.25">
      <c r="AQ27144" s="6"/>
    </row>
    <row r="27145" spans="43:43" x14ac:dyDescent="0.25">
      <c r="AQ27145" s="6"/>
    </row>
    <row r="27146" spans="43:43" x14ac:dyDescent="0.25">
      <c r="AQ27146" s="6"/>
    </row>
    <row r="27147" spans="43:43" x14ac:dyDescent="0.25">
      <c r="AQ27147" s="6"/>
    </row>
    <row r="27148" spans="43:43" x14ac:dyDescent="0.25">
      <c r="AQ27148" s="6"/>
    </row>
    <row r="27149" spans="43:43" x14ac:dyDescent="0.25">
      <c r="AQ27149" s="6"/>
    </row>
    <row r="27150" spans="43:43" x14ac:dyDescent="0.25">
      <c r="AQ27150" s="6"/>
    </row>
    <row r="27151" spans="43:43" x14ac:dyDescent="0.25">
      <c r="AQ27151" s="6"/>
    </row>
    <row r="27152" spans="43:43" x14ac:dyDescent="0.25">
      <c r="AQ27152" s="6"/>
    </row>
    <row r="27153" spans="43:43" x14ac:dyDescent="0.25">
      <c r="AQ27153" s="6"/>
    </row>
    <row r="27154" spans="43:43" x14ac:dyDescent="0.25">
      <c r="AQ27154" s="6"/>
    </row>
    <row r="27155" spans="43:43" x14ac:dyDescent="0.25">
      <c r="AQ27155" s="6"/>
    </row>
    <row r="27156" spans="43:43" x14ac:dyDescent="0.25">
      <c r="AQ27156" s="6"/>
    </row>
    <row r="27157" spans="43:43" x14ac:dyDescent="0.25">
      <c r="AQ27157" s="6"/>
    </row>
    <row r="27158" spans="43:43" x14ac:dyDescent="0.25">
      <c r="AQ27158" s="6"/>
    </row>
    <row r="27159" spans="43:43" x14ac:dyDescent="0.25">
      <c r="AQ27159" s="6"/>
    </row>
    <row r="27160" spans="43:43" x14ac:dyDescent="0.25">
      <c r="AQ27160" s="6"/>
    </row>
    <row r="27161" spans="43:43" x14ac:dyDescent="0.25">
      <c r="AQ27161" s="6"/>
    </row>
    <row r="27162" spans="43:43" x14ac:dyDescent="0.25">
      <c r="AQ27162" s="6"/>
    </row>
    <row r="27163" spans="43:43" x14ac:dyDescent="0.25">
      <c r="AQ27163" s="6"/>
    </row>
    <row r="27164" spans="43:43" x14ac:dyDescent="0.25">
      <c r="AQ27164" s="6"/>
    </row>
    <row r="27165" spans="43:43" x14ac:dyDescent="0.25">
      <c r="AQ27165" s="6"/>
    </row>
    <row r="27166" spans="43:43" x14ac:dyDescent="0.25">
      <c r="AQ27166" s="6"/>
    </row>
    <row r="27167" spans="43:43" x14ac:dyDescent="0.25">
      <c r="AQ27167" s="6"/>
    </row>
    <row r="27168" spans="43:43" x14ac:dyDescent="0.25">
      <c r="AQ27168" s="6"/>
    </row>
    <row r="27169" spans="43:43" x14ac:dyDescent="0.25">
      <c r="AQ27169" s="6"/>
    </row>
    <row r="27170" spans="43:43" x14ac:dyDescent="0.25">
      <c r="AQ27170" s="6"/>
    </row>
    <row r="27171" spans="43:43" x14ac:dyDescent="0.25">
      <c r="AQ27171" s="6"/>
    </row>
    <row r="27172" spans="43:43" x14ac:dyDescent="0.25">
      <c r="AQ27172" s="6"/>
    </row>
    <row r="27173" spans="43:43" x14ac:dyDescent="0.25">
      <c r="AQ27173" s="6"/>
    </row>
    <row r="27174" spans="43:43" x14ac:dyDescent="0.25">
      <c r="AQ27174" s="6"/>
    </row>
    <row r="27175" spans="43:43" x14ac:dyDescent="0.25">
      <c r="AQ27175" s="6"/>
    </row>
    <row r="27176" spans="43:43" x14ac:dyDescent="0.25">
      <c r="AQ27176" s="6"/>
    </row>
    <row r="27177" spans="43:43" x14ac:dyDescent="0.25">
      <c r="AQ27177" s="6"/>
    </row>
    <row r="27178" spans="43:43" x14ac:dyDescent="0.25">
      <c r="AQ27178" s="6"/>
    </row>
    <row r="27179" spans="43:43" x14ac:dyDescent="0.25">
      <c r="AQ27179" s="6"/>
    </row>
    <row r="27180" spans="43:43" x14ac:dyDescent="0.25">
      <c r="AQ27180" s="6"/>
    </row>
    <row r="27181" spans="43:43" x14ac:dyDescent="0.25">
      <c r="AQ27181" s="6"/>
    </row>
    <row r="27182" spans="43:43" x14ac:dyDescent="0.25">
      <c r="AQ27182" s="6"/>
    </row>
    <row r="27183" spans="43:43" x14ac:dyDescent="0.25">
      <c r="AQ27183" s="6"/>
    </row>
    <row r="27184" spans="43:43" x14ac:dyDescent="0.25">
      <c r="AQ27184" s="6"/>
    </row>
    <row r="27185" spans="43:43" x14ac:dyDescent="0.25">
      <c r="AQ27185" s="6"/>
    </row>
    <row r="27186" spans="43:43" x14ac:dyDescent="0.25">
      <c r="AQ27186" s="6"/>
    </row>
    <row r="27187" spans="43:43" x14ac:dyDescent="0.25">
      <c r="AQ27187" s="6"/>
    </row>
    <row r="27188" spans="43:43" x14ac:dyDescent="0.25">
      <c r="AQ27188" s="6"/>
    </row>
    <row r="27189" spans="43:43" x14ac:dyDescent="0.25">
      <c r="AQ27189" s="6"/>
    </row>
    <row r="27190" spans="43:43" x14ac:dyDescent="0.25">
      <c r="AQ27190" s="6"/>
    </row>
    <row r="27191" spans="43:43" x14ac:dyDescent="0.25">
      <c r="AQ27191" s="6"/>
    </row>
    <row r="27192" spans="43:43" x14ac:dyDescent="0.25">
      <c r="AQ27192" s="6"/>
    </row>
    <row r="27193" spans="43:43" x14ac:dyDescent="0.25">
      <c r="AQ27193" s="6"/>
    </row>
    <row r="27194" spans="43:43" x14ac:dyDescent="0.25">
      <c r="AQ27194" s="6"/>
    </row>
    <row r="27195" spans="43:43" x14ac:dyDescent="0.25">
      <c r="AQ27195" s="6"/>
    </row>
    <row r="27196" spans="43:43" x14ac:dyDescent="0.25">
      <c r="AQ27196" s="6"/>
    </row>
    <row r="27197" spans="43:43" x14ac:dyDescent="0.25">
      <c r="AQ27197" s="6"/>
    </row>
    <row r="27198" spans="43:43" x14ac:dyDescent="0.25">
      <c r="AQ27198" s="6"/>
    </row>
    <row r="27199" spans="43:43" x14ac:dyDescent="0.25">
      <c r="AQ27199" s="6"/>
    </row>
    <row r="27200" spans="43:43" x14ac:dyDescent="0.25">
      <c r="AQ27200" s="6"/>
    </row>
    <row r="27201" spans="43:43" x14ac:dyDescent="0.25">
      <c r="AQ27201" s="6"/>
    </row>
    <row r="27202" spans="43:43" x14ac:dyDescent="0.25">
      <c r="AQ27202" s="6"/>
    </row>
    <row r="27203" spans="43:43" x14ac:dyDescent="0.25">
      <c r="AQ27203" s="6"/>
    </row>
    <row r="27204" spans="43:43" x14ac:dyDescent="0.25">
      <c r="AQ27204" s="6"/>
    </row>
    <row r="27205" spans="43:43" x14ac:dyDescent="0.25">
      <c r="AQ27205" s="6"/>
    </row>
    <row r="27206" spans="43:43" x14ac:dyDescent="0.25">
      <c r="AQ27206" s="6"/>
    </row>
    <row r="27207" spans="43:43" x14ac:dyDescent="0.25">
      <c r="AQ27207" s="6"/>
    </row>
    <row r="27208" spans="43:43" x14ac:dyDescent="0.25">
      <c r="AQ27208" s="6"/>
    </row>
    <row r="27209" spans="43:43" x14ac:dyDescent="0.25">
      <c r="AQ27209" s="6"/>
    </row>
    <row r="27210" spans="43:43" x14ac:dyDescent="0.25">
      <c r="AQ27210" s="6"/>
    </row>
    <row r="27211" spans="43:43" x14ac:dyDescent="0.25">
      <c r="AQ27211" s="6"/>
    </row>
    <row r="27212" spans="43:43" x14ac:dyDescent="0.25">
      <c r="AQ27212" s="6"/>
    </row>
    <row r="27213" spans="43:43" x14ac:dyDescent="0.25">
      <c r="AQ27213" s="6"/>
    </row>
    <row r="27214" spans="43:43" x14ac:dyDescent="0.25">
      <c r="AQ27214" s="6"/>
    </row>
    <row r="27215" spans="43:43" x14ac:dyDescent="0.25">
      <c r="AQ27215" s="6"/>
    </row>
    <row r="27216" spans="43:43" x14ac:dyDescent="0.25">
      <c r="AQ27216" s="6"/>
    </row>
    <row r="27217" spans="43:43" x14ac:dyDescent="0.25">
      <c r="AQ27217" s="6"/>
    </row>
    <row r="27218" spans="43:43" x14ac:dyDescent="0.25">
      <c r="AQ27218" s="6"/>
    </row>
    <row r="27219" spans="43:43" x14ac:dyDescent="0.25">
      <c r="AQ27219" s="6"/>
    </row>
    <row r="27220" spans="43:43" x14ac:dyDescent="0.25">
      <c r="AQ27220" s="6"/>
    </row>
    <row r="27221" spans="43:43" x14ac:dyDescent="0.25">
      <c r="AQ27221" s="6"/>
    </row>
    <row r="27222" spans="43:43" x14ac:dyDescent="0.25">
      <c r="AQ27222" s="6"/>
    </row>
    <row r="27223" spans="43:43" x14ac:dyDescent="0.25">
      <c r="AQ27223" s="6"/>
    </row>
    <row r="27224" spans="43:43" x14ac:dyDescent="0.25">
      <c r="AQ27224" s="6"/>
    </row>
    <row r="27225" spans="43:43" x14ac:dyDescent="0.25">
      <c r="AQ27225" s="6"/>
    </row>
    <row r="27226" spans="43:43" x14ac:dyDescent="0.25">
      <c r="AQ27226" s="6"/>
    </row>
    <row r="27227" spans="43:43" x14ac:dyDescent="0.25">
      <c r="AQ27227" s="6"/>
    </row>
    <row r="27228" spans="43:43" x14ac:dyDescent="0.25">
      <c r="AQ27228" s="6"/>
    </row>
    <row r="27229" spans="43:43" x14ac:dyDescent="0.25">
      <c r="AQ27229" s="6"/>
    </row>
    <row r="27230" spans="43:43" x14ac:dyDescent="0.25">
      <c r="AQ27230" s="6"/>
    </row>
    <row r="27231" spans="43:43" x14ac:dyDescent="0.25">
      <c r="AQ27231" s="6"/>
    </row>
    <row r="27232" spans="43:43" x14ac:dyDescent="0.25">
      <c r="AQ27232" s="6"/>
    </row>
    <row r="27233" spans="43:43" x14ac:dyDescent="0.25">
      <c r="AQ27233" s="6"/>
    </row>
    <row r="27234" spans="43:43" x14ac:dyDescent="0.25">
      <c r="AQ27234" s="6"/>
    </row>
    <row r="27235" spans="43:43" x14ac:dyDescent="0.25">
      <c r="AQ27235" s="6"/>
    </row>
    <row r="27236" spans="43:43" x14ac:dyDescent="0.25">
      <c r="AQ27236" s="6"/>
    </row>
    <row r="27237" spans="43:43" x14ac:dyDescent="0.25">
      <c r="AQ27237" s="6"/>
    </row>
    <row r="27238" spans="43:43" x14ac:dyDescent="0.25">
      <c r="AQ27238" s="6"/>
    </row>
    <row r="27239" spans="43:43" x14ac:dyDescent="0.25">
      <c r="AQ27239" s="6"/>
    </row>
    <row r="27240" spans="43:43" x14ac:dyDescent="0.25">
      <c r="AQ27240" s="6"/>
    </row>
    <row r="27241" spans="43:43" x14ac:dyDescent="0.25">
      <c r="AQ27241" s="6"/>
    </row>
    <row r="27242" spans="43:43" x14ac:dyDescent="0.25">
      <c r="AQ27242" s="6"/>
    </row>
    <row r="27243" spans="43:43" x14ac:dyDescent="0.25">
      <c r="AQ27243" s="6"/>
    </row>
    <row r="27244" spans="43:43" x14ac:dyDescent="0.25">
      <c r="AQ27244" s="6"/>
    </row>
    <row r="27245" spans="43:43" x14ac:dyDescent="0.25">
      <c r="AQ27245" s="6"/>
    </row>
    <row r="27246" spans="43:43" x14ac:dyDescent="0.25">
      <c r="AQ27246" s="6"/>
    </row>
    <row r="27247" spans="43:43" x14ac:dyDescent="0.25">
      <c r="AQ27247" s="6"/>
    </row>
    <row r="27248" spans="43:43" x14ac:dyDescent="0.25">
      <c r="AQ27248" s="6"/>
    </row>
    <row r="27249" spans="43:43" x14ac:dyDescent="0.25">
      <c r="AQ27249" s="6"/>
    </row>
    <row r="27250" spans="43:43" x14ac:dyDescent="0.25">
      <c r="AQ27250" s="6"/>
    </row>
    <row r="27251" spans="43:43" x14ac:dyDescent="0.25">
      <c r="AQ27251" s="6"/>
    </row>
    <row r="27252" spans="43:43" x14ac:dyDescent="0.25">
      <c r="AQ27252" s="6"/>
    </row>
    <row r="27253" spans="43:43" x14ac:dyDescent="0.25">
      <c r="AQ27253" s="6"/>
    </row>
    <row r="27254" spans="43:43" x14ac:dyDescent="0.25">
      <c r="AQ27254" s="6"/>
    </row>
    <row r="27255" spans="43:43" x14ac:dyDescent="0.25">
      <c r="AQ27255" s="6"/>
    </row>
    <row r="27256" spans="43:43" x14ac:dyDescent="0.25">
      <c r="AQ27256" s="6"/>
    </row>
    <row r="27257" spans="43:43" x14ac:dyDescent="0.25">
      <c r="AQ27257" s="6"/>
    </row>
    <row r="27258" spans="43:43" x14ac:dyDescent="0.25">
      <c r="AQ27258" s="6"/>
    </row>
    <row r="27259" spans="43:43" x14ac:dyDescent="0.25">
      <c r="AQ27259" s="6"/>
    </row>
    <row r="27260" spans="43:43" x14ac:dyDescent="0.25">
      <c r="AQ27260" s="6"/>
    </row>
    <row r="27261" spans="43:43" x14ac:dyDescent="0.25">
      <c r="AQ27261" s="6"/>
    </row>
    <row r="27262" spans="43:43" x14ac:dyDescent="0.25">
      <c r="AQ27262" s="6"/>
    </row>
    <row r="27263" spans="43:43" x14ac:dyDescent="0.25">
      <c r="AQ27263" s="6"/>
    </row>
    <row r="27264" spans="43:43" x14ac:dyDescent="0.25">
      <c r="AQ27264" s="6"/>
    </row>
    <row r="27265" spans="43:43" x14ac:dyDescent="0.25">
      <c r="AQ27265" s="6"/>
    </row>
    <row r="27266" spans="43:43" x14ac:dyDescent="0.25">
      <c r="AQ27266" s="6"/>
    </row>
    <row r="27267" spans="43:43" x14ac:dyDescent="0.25">
      <c r="AQ27267" s="6"/>
    </row>
    <row r="27268" spans="43:43" x14ac:dyDescent="0.25">
      <c r="AQ27268" s="6"/>
    </row>
    <row r="27269" spans="43:43" x14ac:dyDescent="0.25">
      <c r="AQ27269" s="6"/>
    </row>
    <row r="27270" spans="43:43" x14ac:dyDescent="0.25">
      <c r="AQ27270" s="6"/>
    </row>
    <row r="27271" spans="43:43" x14ac:dyDescent="0.25">
      <c r="AQ27271" s="6"/>
    </row>
    <row r="27272" spans="43:43" x14ac:dyDescent="0.25">
      <c r="AQ27272" s="6"/>
    </row>
    <row r="27273" spans="43:43" x14ac:dyDescent="0.25">
      <c r="AQ27273" s="6"/>
    </row>
    <row r="27274" spans="43:43" x14ac:dyDescent="0.25">
      <c r="AQ27274" s="6"/>
    </row>
    <row r="27275" spans="43:43" x14ac:dyDescent="0.25">
      <c r="AQ27275" s="6"/>
    </row>
    <row r="27276" spans="43:43" x14ac:dyDescent="0.25">
      <c r="AQ27276" s="6"/>
    </row>
    <row r="27277" spans="43:43" x14ac:dyDescent="0.25">
      <c r="AQ27277" s="6"/>
    </row>
    <row r="27278" spans="43:43" x14ac:dyDescent="0.25">
      <c r="AQ27278" s="6"/>
    </row>
    <row r="27279" spans="43:43" x14ac:dyDescent="0.25">
      <c r="AQ27279" s="6"/>
    </row>
    <row r="27280" spans="43:43" x14ac:dyDescent="0.25">
      <c r="AQ27280" s="6"/>
    </row>
    <row r="27281" spans="43:43" x14ac:dyDescent="0.25">
      <c r="AQ27281" s="6"/>
    </row>
    <row r="27282" spans="43:43" x14ac:dyDescent="0.25">
      <c r="AQ27282" s="6"/>
    </row>
    <row r="27283" spans="43:43" x14ac:dyDescent="0.25">
      <c r="AQ27283" s="6"/>
    </row>
    <row r="27284" spans="43:43" x14ac:dyDescent="0.25">
      <c r="AQ27284" s="6"/>
    </row>
    <row r="27285" spans="43:43" x14ac:dyDescent="0.25">
      <c r="AQ27285" s="6"/>
    </row>
    <row r="27286" spans="43:43" x14ac:dyDescent="0.25">
      <c r="AQ27286" s="6"/>
    </row>
    <row r="27287" spans="43:43" x14ac:dyDescent="0.25">
      <c r="AQ27287" s="6"/>
    </row>
    <row r="27288" spans="43:43" x14ac:dyDescent="0.25">
      <c r="AQ27288" s="6"/>
    </row>
    <row r="27289" spans="43:43" x14ac:dyDescent="0.25">
      <c r="AQ27289" s="6"/>
    </row>
    <row r="27290" spans="43:43" x14ac:dyDescent="0.25">
      <c r="AQ27290" s="6"/>
    </row>
    <row r="27291" spans="43:43" x14ac:dyDescent="0.25">
      <c r="AQ27291" s="6"/>
    </row>
    <row r="27292" spans="43:43" x14ac:dyDescent="0.25">
      <c r="AQ27292" s="6"/>
    </row>
    <row r="27293" spans="43:43" x14ac:dyDescent="0.25">
      <c r="AQ27293" s="6"/>
    </row>
    <row r="27294" spans="43:43" x14ac:dyDescent="0.25">
      <c r="AQ27294" s="6"/>
    </row>
    <row r="27295" spans="43:43" x14ac:dyDescent="0.25">
      <c r="AQ27295" s="6"/>
    </row>
    <row r="27296" spans="43:43" x14ac:dyDescent="0.25">
      <c r="AQ27296" s="6"/>
    </row>
    <row r="27297" spans="43:43" x14ac:dyDescent="0.25">
      <c r="AQ27297" s="6"/>
    </row>
    <row r="27298" spans="43:43" x14ac:dyDescent="0.25">
      <c r="AQ27298" s="6"/>
    </row>
    <row r="27299" spans="43:43" x14ac:dyDescent="0.25">
      <c r="AQ27299" s="6"/>
    </row>
    <row r="27300" spans="43:43" x14ac:dyDescent="0.25">
      <c r="AQ27300" s="6"/>
    </row>
    <row r="27301" spans="43:43" x14ac:dyDescent="0.25">
      <c r="AQ27301" s="6"/>
    </row>
    <row r="27302" spans="43:43" x14ac:dyDescent="0.25">
      <c r="AQ27302" s="6"/>
    </row>
    <row r="27303" spans="43:43" x14ac:dyDescent="0.25">
      <c r="AQ27303" s="6"/>
    </row>
    <row r="27304" spans="43:43" x14ac:dyDescent="0.25">
      <c r="AQ27304" s="6"/>
    </row>
    <row r="27305" spans="43:43" x14ac:dyDescent="0.25">
      <c r="AQ27305" s="6"/>
    </row>
    <row r="27306" spans="43:43" x14ac:dyDescent="0.25">
      <c r="AQ27306" s="6"/>
    </row>
    <row r="27307" spans="43:43" x14ac:dyDescent="0.25">
      <c r="AQ27307" s="6"/>
    </row>
    <row r="27308" spans="43:43" x14ac:dyDescent="0.25">
      <c r="AQ27308" s="6"/>
    </row>
    <row r="27309" spans="43:43" x14ac:dyDescent="0.25">
      <c r="AQ27309" s="6"/>
    </row>
    <row r="27310" spans="43:43" x14ac:dyDescent="0.25">
      <c r="AQ27310" s="6"/>
    </row>
    <row r="27311" spans="43:43" x14ac:dyDescent="0.25">
      <c r="AQ27311" s="6"/>
    </row>
    <row r="27312" spans="43:43" x14ac:dyDescent="0.25">
      <c r="AQ27312" s="6"/>
    </row>
    <row r="27313" spans="43:43" x14ac:dyDescent="0.25">
      <c r="AQ27313" s="6"/>
    </row>
    <row r="27314" spans="43:43" x14ac:dyDescent="0.25">
      <c r="AQ27314" s="6"/>
    </row>
    <row r="27315" spans="43:43" x14ac:dyDescent="0.25">
      <c r="AQ27315" s="6"/>
    </row>
    <row r="27316" spans="43:43" x14ac:dyDescent="0.25">
      <c r="AQ27316" s="6"/>
    </row>
    <row r="27317" spans="43:43" x14ac:dyDescent="0.25">
      <c r="AQ27317" s="6"/>
    </row>
    <row r="27318" spans="43:43" x14ac:dyDescent="0.25">
      <c r="AQ27318" s="6"/>
    </row>
    <row r="27319" spans="43:43" x14ac:dyDescent="0.25">
      <c r="AQ27319" s="6"/>
    </row>
    <row r="27320" spans="43:43" x14ac:dyDescent="0.25">
      <c r="AQ27320" s="6"/>
    </row>
    <row r="27321" spans="43:43" x14ac:dyDescent="0.25">
      <c r="AQ27321" s="6"/>
    </row>
    <row r="27322" spans="43:43" x14ac:dyDescent="0.25">
      <c r="AQ27322" s="6"/>
    </row>
    <row r="27323" spans="43:43" x14ac:dyDescent="0.25">
      <c r="AQ27323" s="6"/>
    </row>
    <row r="27324" spans="43:43" x14ac:dyDescent="0.25">
      <c r="AQ27324" s="6"/>
    </row>
    <row r="27325" spans="43:43" x14ac:dyDescent="0.25">
      <c r="AQ27325" s="6"/>
    </row>
    <row r="27326" spans="43:43" x14ac:dyDescent="0.25">
      <c r="AQ27326" s="6"/>
    </row>
    <row r="27327" spans="43:43" x14ac:dyDescent="0.25">
      <c r="AQ27327" s="6"/>
    </row>
    <row r="27328" spans="43:43" x14ac:dyDescent="0.25">
      <c r="AQ27328" s="6"/>
    </row>
    <row r="27329" spans="43:43" x14ac:dyDescent="0.25">
      <c r="AQ27329" s="6"/>
    </row>
    <row r="27330" spans="43:43" x14ac:dyDescent="0.25">
      <c r="AQ27330" s="6"/>
    </row>
    <row r="27331" spans="43:43" x14ac:dyDescent="0.25">
      <c r="AQ27331" s="6"/>
    </row>
    <row r="27332" spans="43:43" x14ac:dyDescent="0.25">
      <c r="AQ27332" s="6"/>
    </row>
    <row r="27333" spans="43:43" x14ac:dyDescent="0.25">
      <c r="AQ27333" s="6"/>
    </row>
    <row r="27334" spans="43:43" x14ac:dyDescent="0.25">
      <c r="AQ27334" s="6"/>
    </row>
    <row r="27335" spans="43:43" x14ac:dyDescent="0.25">
      <c r="AQ27335" s="6"/>
    </row>
    <row r="27336" spans="43:43" x14ac:dyDescent="0.25">
      <c r="AQ27336" s="6"/>
    </row>
    <row r="27337" spans="43:43" x14ac:dyDescent="0.25">
      <c r="AQ27337" s="6"/>
    </row>
    <row r="27338" spans="43:43" x14ac:dyDescent="0.25">
      <c r="AQ27338" s="6"/>
    </row>
    <row r="27339" spans="43:43" x14ac:dyDescent="0.25">
      <c r="AQ27339" s="6"/>
    </row>
    <row r="27340" spans="43:43" x14ac:dyDescent="0.25">
      <c r="AQ27340" s="6"/>
    </row>
    <row r="27341" spans="43:43" x14ac:dyDescent="0.25">
      <c r="AQ27341" s="6"/>
    </row>
    <row r="27342" spans="43:43" x14ac:dyDescent="0.25">
      <c r="AQ27342" s="6"/>
    </row>
    <row r="27343" spans="43:43" x14ac:dyDescent="0.25">
      <c r="AQ27343" s="6"/>
    </row>
    <row r="27344" spans="43:43" x14ac:dyDescent="0.25">
      <c r="AQ27344" s="6"/>
    </row>
    <row r="27345" spans="43:43" x14ac:dyDescent="0.25">
      <c r="AQ27345" s="6"/>
    </row>
    <row r="27346" spans="43:43" x14ac:dyDescent="0.25">
      <c r="AQ27346" s="6"/>
    </row>
    <row r="27347" spans="43:43" x14ac:dyDescent="0.25">
      <c r="AQ27347" s="6"/>
    </row>
    <row r="27348" spans="43:43" x14ac:dyDescent="0.25">
      <c r="AQ27348" s="6"/>
    </row>
    <row r="27349" spans="43:43" x14ac:dyDescent="0.25">
      <c r="AQ27349" s="6"/>
    </row>
    <row r="27350" spans="43:43" x14ac:dyDescent="0.25">
      <c r="AQ27350" s="6"/>
    </row>
    <row r="27351" spans="43:43" x14ac:dyDescent="0.25">
      <c r="AQ27351" s="6"/>
    </row>
    <row r="27352" spans="43:43" x14ac:dyDescent="0.25">
      <c r="AQ27352" s="6"/>
    </row>
    <row r="27353" spans="43:43" x14ac:dyDescent="0.25">
      <c r="AQ27353" s="6"/>
    </row>
    <row r="27354" spans="43:43" x14ac:dyDescent="0.25">
      <c r="AQ27354" s="6"/>
    </row>
    <row r="27355" spans="43:43" x14ac:dyDescent="0.25">
      <c r="AQ27355" s="6"/>
    </row>
    <row r="27356" spans="43:43" x14ac:dyDescent="0.25">
      <c r="AQ27356" s="6"/>
    </row>
    <row r="27357" spans="43:43" x14ac:dyDescent="0.25">
      <c r="AQ27357" s="6"/>
    </row>
    <row r="27358" spans="43:43" x14ac:dyDescent="0.25">
      <c r="AQ27358" s="6"/>
    </row>
    <row r="27359" spans="43:43" x14ac:dyDescent="0.25">
      <c r="AQ27359" s="6"/>
    </row>
    <row r="27360" spans="43:43" x14ac:dyDescent="0.25">
      <c r="AQ27360" s="6"/>
    </row>
    <row r="27361" spans="43:43" x14ac:dyDescent="0.25">
      <c r="AQ27361" s="6"/>
    </row>
    <row r="27362" spans="43:43" x14ac:dyDescent="0.25">
      <c r="AQ27362" s="6"/>
    </row>
    <row r="27363" spans="43:43" x14ac:dyDescent="0.25">
      <c r="AQ27363" s="6"/>
    </row>
    <row r="27364" spans="43:43" x14ac:dyDescent="0.25">
      <c r="AQ27364" s="6"/>
    </row>
    <row r="27365" spans="43:43" x14ac:dyDescent="0.25">
      <c r="AQ27365" s="6"/>
    </row>
    <row r="27366" spans="43:43" x14ac:dyDescent="0.25">
      <c r="AQ27366" s="6"/>
    </row>
    <row r="27367" spans="43:43" x14ac:dyDescent="0.25">
      <c r="AQ27367" s="6"/>
    </row>
    <row r="27368" spans="43:43" x14ac:dyDescent="0.25">
      <c r="AQ27368" s="6"/>
    </row>
    <row r="27369" spans="43:43" x14ac:dyDescent="0.25">
      <c r="AQ27369" s="6"/>
    </row>
    <row r="27370" spans="43:43" x14ac:dyDescent="0.25">
      <c r="AQ27370" s="6"/>
    </row>
    <row r="27371" spans="43:43" x14ac:dyDescent="0.25">
      <c r="AQ27371" s="6"/>
    </row>
    <row r="27372" spans="43:43" x14ac:dyDescent="0.25">
      <c r="AQ27372" s="6"/>
    </row>
    <row r="27373" spans="43:43" x14ac:dyDescent="0.25">
      <c r="AQ27373" s="6"/>
    </row>
    <row r="27374" spans="43:43" x14ac:dyDescent="0.25">
      <c r="AQ27374" s="6"/>
    </row>
    <row r="27375" spans="43:43" x14ac:dyDescent="0.25">
      <c r="AQ27375" s="6"/>
    </row>
    <row r="27376" spans="43:43" x14ac:dyDescent="0.25">
      <c r="AQ27376" s="6"/>
    </row>
    <row r="27377" spans="43:43" x14ac:dyDescent="0.25">
      <c r="AQ27377" s="6"/>
    </row>
    <row r="27378" spans="43:43" x14ac:dyDescent="0.25">
      <c r="AQ27378" s="6"/>
    </row>
    <row r="27379" spans="43:43" x14ac:dyDescent="0.25">
      <c r="AQ27379" s="6"/>
    </row>
    <row r="27380" spans="43:43" x14ac:dyDescent="0.25">
      <c r="AQ27380" s="6"/>
    </row>
    <row r="27381" spans="43:43" x14ac:dyDescent="0.25">
      <c r="AQ27381" s="6"/>
    </row>
    <row r="27382" spans="43:43" x14ac:dyDescent="0.25">
      <c r="AQ27382" s="6"/>
    </row>
    <row r="27383" spans="43:43" x14ac:dyDescent="0.25">
      <c r="AQ27383" s="6"/>
    </row>
    <row r="27384" spans="43:43" x14ac:dyDescent="0.25">
      <c r="AQ27384" s="6"/>
    </row>
    <row r="27385" spans="43:43" x14ac:dyDescent="0.25">
      <c r="AQ27385" s="6"/>
    </row>
    <row r="27386" spans="43:43" x14ac:dyDescent="0.25">
      <c r="AQ27386" s="6"/>
    </row>
    <row r="27387" spans="43:43" x14ac:dyDescent="0.25">
      <c r="AQ27387" s="6"/>
    </row>
    <row r="27388" spans="43:43" x14ac:dyDescent="0.25">
      <c r="AQ27388" s="6"/>
    </row>
    <row r="27389" spans="43:43" x14ac:dyDescent="0.25">
      <c r="AQ27389" s="6"/>
    </row>
    <row r="27390" spans="43:43" x14ac:dyDescent="0.25">
      <c r="AQ27390" s="6"/>
    </row>
    <row r="27391" spans="43:43" x14ac:dyDescent="0.25">
      <c r="AQ27391" s="6"/>
    </row>
    <row r="27392" spans="43:43" x14ac:dyDescent="0.25">
      <c r="AQ27392" s="6"/>
    </row>
    <row r="27393" spans="43:43" x14ac:dyDescent="0.25">
      <c r="AQ27393" s="6"/>
    </row>
    <row r="27394" spans="43:43" x14ac:dyDescent="0.25">
      <c r="AQ27394" s="6"/>
    </row>
    <row r="27395" spans="43:43" x14ac:dyDescent="0.25">
      <c r="AQ27395" s="6"/>
    </row>
    <row r="27396" spans="43:43" x14ac:dyDescent="0.25">
      <c r="AQ27396" s="6"/>
    </row>
    <row r="27397" spans="43:43" x14ac:dyDescent="0.25">
      <c r="AQ27397" s="6"/>
    </row>
    <row r="27398" spans="43:43" x14ac:dyDescent="0.25">
      <c r="AQ27398" s="6"/>
    </row>
    <row r="27399" spans="43:43" x14ac:dyDescent="0.25">
      <c r="AQ27399" s="6"/>
    </row>
    <row r="27400" spans="43:43" x14ac:dyDescent="0.25">
      <c r="AQ27400" s="6"/>
    </row>
    <row r="27401" spans="43:43" x14ac:dyDescent="0.25">
      <c r="AQ27401" s="6"/>
    </row>
    <row r="27402" spans="43:43" x14ac:dyDescent="0.25">
      <c r="AQ27402" s="6"/>
    </row>
    <row r="27403" spans="43:43" x14ac:dyDescent="0.25">
      <c r="AQ27403" s="6"/>
    </row>
    <row r="27404" spans="43:43" x14ac:dyDescent="0.25">
      <c r="AQ27404" s="6"/>
    </row>
    <row r="27405" spans="43:43" x14ac:dyDescent="0.25">
      <c r="AQ27405" s="6"/>
    </row>
    <row r="27406" spans="43:43" x14ac:dyDescent="0.25">
      <c r="AQ27406" s="6"/>
    </row>
    <row r="27407" spans="43:43" x14ac:dyDescent="0.25">
      <c r="AQ27407" s="6"/>
    </row>
    <row r="27408" spans="43:43" x14ac:dyDescent="0.25">
      <c r="AQ27408" s="6"/>
    </row>
    <row r="27409" spans="43:43" x14ac:dyDescent="0.25">
      <c r="AQ27409" s="6"/>
    </row>
    <row r="27410" spans="43:43" x14ac:dyDescent="0.25">
      <c r="AQ27410" s="6"/>
    </row>
    <row r="27411" spans="43:43" x14ac:dyDescent="0.25">
      <c r="AQ27411" s="6"/>
    </row>
    <row r="27412" spans="43:43" x14ac:dyDescent="0.25">
      <c r="AQ27412" s="6"/>
    </row>
    <row r="27413" spans="43:43" x14ac:dyDescent="0.25">
      <c r="AQ27413" s="6"/>
    </row>
    <row r="27414" spans="43:43" x14ac:dyDescent="0.25">
      <c r="AQ27414" s="6"/>
    </row>
    <row r="27415" spans="43:43" x14ac:dyDescent="0.25">
      <c r="AQ27415" s="6"/>
    </row>
    <row r="27416" spans="43:43" x14ac:dyDescent="0.25">
      <c r="AQ27416" s="6"/>
    </row>
    <row r="27417" spans="43:43" x14ac:dyDescent="0.25">
      <c r="AQ27417" s="6"/>
    </row>
    <row r="27418" spans="43:43" x14ac:dyDescent="0.25">
      <c r="AQ27418" s="6"/>
    </row>
    <row r="27419" spans="43:43" x14ac:dyDescent="0.25">
      <c r="AQ27419" s="6"/>
    </row>
    <row r="27420" spans="43:43" x14ac:dyDescent="0.25">
      <c r="AQ27420" s="6"/>
    </row>
    <row r="27421" spans="43:43" x14ac:dyDescent="0.25">
      <c r="AQ27421" s="6"/>
    </row>
    <row r="27422" spans="43:43" x14ac:dyDescent="0.25">
      <c r="AQ27422" s="6"/>
    </row>
    <row r="27423" spans="43:43" x14ac:dyDescent="0.25">
      <c r="AQ27423" s="6"/>
    </row>
    <row r="27424" spans="43:43" x14ac:dyDescent="0.25">
      <c r="AQ27424" s="6"/>
    </row>
    <row r="27425" spans="43:43" x14ac:dyDescent="0.25">
      <c r="AQ27425" s="6"/>
    </row>
    <row r="27426" spans="43:43" x14ac:dyDescent="0.25">
      <c r="AQ27426" s="6"/>
    </row>
    <row r="27427" spans="43:43" x14ac:dyDescent="0.25">
      <c r="AQ27427" s="6"/>
    </row>
    <row r="27428" spans="43:43" x14ac:dyDescent="0.25">
      <c r="AQ27428" s="6"/>
    </row>
    <row r="27429" spans="43:43" x14ac:dyDescent="0.25">
      <c r="AQ27429" s="6"/>
    </row>
    <row r="27430" spans="43:43" x14ac:dyDescent="0.25">
      <c r="AQ27430" s="6"/>
    </row>
    <row r="27431" spans="43:43" x14ac:dyDescent="0.25">
      <c r="AQ27431" s="6"/>
    </row>
    <row r="27432" spans="43:43" x14ac:dyDescent="0.25">
      <c r="AQ27432" s="6"/>
    </row>
    <row r="27433" spans="43:43" x14ac:dyDescent="0.25">
      <c r="AQ27433" s="6"/>
    </row>
    <row r="27434" spans="43:43" x14ac:dyDescent="0.25">
      <c r="AQ27434" s="6"/>
    </row>
    <row r="27435" spans="43:43" x14ac:dyDescent="0.25">
      <c r="AQ27435" s="6"/>
    </row>
    <row r="27436" spans="43:43" x14ac:dyDescent="0.25">
      <c r="AQ27436" s="6"/>
    </row>
    <row r="27437" spans="43:43" x14ac:dyDescent="0.25">
      <c r="AQ27437" s="6"/>
    </row>
    <row r="27438" spans="43:43" x14ac:dyDescent="0.25">
      <c r="AQ27438" s="6"/>
    </row>
    <row r="27439" spans="43:43" x14ac:dyDescent="0.25">
      <c r="AQ27439" s="6"/>
    </row>
    <row r="27440" spans="43:43" x14ac:dyDescent="0.25">
      <c r="AQ27440" s="6"/>
    </row>
    <row r="27441" spans="43:43" x14ac:dyDescent="0.25">
      <c r="AQ27441" s="6"/>
    </row>
    <row r="27442" spans="43:43" x14ac:dyDescent="0.25">
      <c r="AQ27442" s="6"/>
    </row>
    <row r="27443" spans="43:43" x14ac:dyDescent="0.25">
      <c r="AQ27443" s="6"/>
    </row>
    <row r="27444" spans="43:43" x14ac:dyDescent="0.25">
      <c r="AQ27444" s="6"/>
    </row>
    <row r="27445" spans="43:43" x14ac:dyDescent="0.25">
      <c r="AQ27445" s="6"/>
    </row>
    <row r="27446" spans="43:43" x14ac:dyDescent="0.25">
      <c r="AQ27446" s="6"/>
    </row>
    <row r="27447" spans="43:43" x14ac:dyDescent="0.25">
      <c r="AQ27447" s="6"/>
    </row>
    <row r="27448" spans="43:43" x14ac:dyDescent="0.25">
      <c r="AQ27448" s="6"/>
    </row>
    <row r="27449" spans="43:43" x14ac:dyDescent="0.25">
      <c r="AQ27449" s="6"/>
    </row>
    <row r="27450" spans="43:43" x14ac:dyDescent="0.25">
      <c r="AQ27450" s="6"/>
    </row>
    <row r="27451" spans="43:43" x14ac:dyDescent="0.25">
      <c r="AQ27451" s="6"/>
    </row>
    <row r="27452" spans="43:43" x14ac:dyDescent="0.25">
      <c r="AQ27452" s="6"/>
    </row>
    <row r="27453" spans="43:43" x14ac:dyDescent="0.25">
      <c r="AQ27453" s="6"/>
    </row>
    <row r="27454" spans="43:43" x14ac:dyDescent="0.25">
      <c r="AQ27454" s="6"/>
    </row>
    <row r="27455" spans="43:43" x14ac:dyDescent="0.25">
      <c r="AQ27455" s="6"/>
    </row>
    <row r="27456" spans="43:43" x14ac:dyDescent="0.25">
      <c r="AQ27456" s="6"/>
    </row>
    <row r="27457" spans="43:43" x14ac:dyDescent="0.25">
      <c r="AQ27457" s="6"/>
    </row>
    <row r="27458" spans="43:43" x14ac:dyDescent="0.25">
      <c r="AQ27458" s="6"/>
    </row>
    <row r="27459" spans="43:43" x14ac:dyDescent="0.25">
      <c r="AQ27459" s="6"/>
    </row>
    <row r="27460" spans="43:43" x14ac:dyDescent="0.25">
      <c r="AQ27460" s="6"/>
    </row>
    <row r="27461" spans="43:43" x14ac:dyDescent="0.25">
      <c r="AQ27461" s="6"/>
    </row>
    <row r="27462" spans="43:43" x14ac:dyDescent="0.25">
      <c r="AQ27462" s="6"/>
    </row>
    <row r="27463" spans="43:43" x14ac:dyDescent="0.25">
      <c r="AQ27463" s="6"/>
    </row>
    <row r="27464" spans="43:43" x14ac:dyDescent="0.25">
      <c r="AQ27464" s="6"/>
    </row>
    <row r="27465" spans="43:43" x14ac:dyDescent="0.25">
      <c r="AQ27465" s="6"/>
    </row>
    <row r="27466" spans="43:43" x14ac:dyDescent="0.25">
      <c r="AQ27466" s="6"/>
    </row>
    <row r="27467" spans="43:43" x14ac:dyDescent="0.25">
      <c r="AQ27467" s="6"/>
    </row>
    <row r="27468" spans="43:43" x14ac:dyDescent="0.25">
      <c r="AQ27468" s="6"/>
    </row>
    <row r="27469" spans="43:43" x14ac:dyDescent="0.25">
      <c r="AQ27469" s="6"/>
    </row>
    <row r="27470" spans="43:43" x14ac:dyDescent="0.25">
      <c r="AQ27470" s="6"/>
    </row>
    <row r="27471" spans="43:43" x14ac:dyDescent="0.25">
      <c r="AQ27471" s="6"/>
    </row>
    <row r="27472" spans="43:43" x14ac:dyDescent="0.25">
      <c r="AQ27472" s="6"/>
    </row>
    <row r="27473" spans="43:43" x14ac:dyDescent="0.25">
      <c r="AQ27473" s="6"/>
    </row>
    <row r="27474" spans="43:43" x14ac:dyDescent="0.25">
      <c r="AQ27474" s="6"/>
    </row>
    <row r="27475" spans="43:43" x14ac:dyDescent="0.25">
      <c r="AQ27475" s="6"/>
    </row>
    <row r="27476" spans="43:43" x14ac:dyDescent="0.25">
      <c r="AQ27476" s="6"/>
    </row>
    <row r="27477" spans="43:43" x14ac:dyDescent="0.25">
      <c r="AQ27477" s="6"/>
    </row>
    <row r="27478" spans="43:43" x14ac:dyDescent="0.25">
      <c r="AQ27478" s="6"/>
    </row>
    <row r="27479" spans="43:43" x14ac:dyDescent="0.25">
      <c r="AQ27479" s="6"/>
    </row>
    <row r="27480" spans="43:43" x14ac:dyDescent="0.25">
      <c r="AQ27480" s="6"/>
    </row>
    <row r="27481" spans="43:43" x14ac:dyDescent="0.25">
      <c r="AQ27481" s="6"/>
    </row>
    <row r="27482" spans="43:43" x14ac:dyDescent="0.25">
      <c r="AQ27482" s="6"/>
    </row>
    <row r="27483" spans="43:43" x14ac:dyDescent="0.25">
      <c r="AQ27483" s="6"/>
    </row>
    <row r="27484" spans="43:43" x14ac:dyDescent="0.25">
      <c r="AQ27484" s="6"/>
    </row>
    <row r="27485" spans="43:43" x14ac:dyDescent="0.25">
      <c r="AQ27485" s="6"/>
    </row>
    <row r="27486" spans="43:43" x14ac:dyDescent="0.25">
      <c r="AQ27486" s="6"/>
    </row>
    <row r="27487" spans="43:43" x14ac:dyDescent="0.25">
      <c r="AQ27487" s="6"/>
    </row>
    <row r="27488" spans="43:43" x14ac:dyDescent="0.25">
      <c r="AQ27488" s="6"/>
    </row>
    <row r="27489" spans="43:43" x14ac:dyDescent="0.25">
      <c r="AQ27489" s="6"/>
    </row>
    <row r="27490" spans="43:43" x14ac:dyDescent="0.25">
      <c r="AQ27490" s="6"/>
    </row>
    <row r="27491" spans="43:43" x14ac:dyDescent="0.25">
      <c r="AQ27491" s="6"/>
    </row>
    <row r="27492" spans="43:43" x14ac:dyDescent="0.25">
      <c r="AQ27492" s="6"/>
    </row>
    <row r="27493" spans="43:43" x14ac:dyDescent="0.25">
      <c r="AQ27493" s="6"/>
    </row>
    <row r="27494" spans="43:43" x14ac:dyDescent="0.25">
      <c r="AQ27494" s="6"/>
    </row>
    <row r="27495" spans="43:43" x14ac:dyDescent="0.25">
      <c r="AQ27495" s="6"/>
    </row>
    <row r="27496" spans="43:43" x14ac:dyDescent="0.25">
      <c r="AQ27496" s="6"/>
    </row>
    <row r="27497" spans="43:43" x14ac:dyDescent="0.25">
      <c r="AQ27497" s="6"/>
    </row>
    <row r="27498" spans="43:43" x14ac:dyDescent="0.25">
      <c r="AQ27498" s="6"/>
    </row>
    <row r="27499" spans="43:43" x14ac:dyDescent="0.25">
      <c r="AQ27499" s="6"/>
    </row>
    <row r="27500" spans="43:43" x14ac:dyDescent="0.25">
      <c r="AQ27500" s="6"/>
    </row>
    <row r="27501" spans="43:43" x14ac:dyDescent="0.25">
      <c r="AQ27501" s="6"/>
    </row>
    <row r="27502" spans="43:43" x14ac:dyDescent="0.25">
      <c r="AQ27502" s="6"/>
    </row>
    <row r="27503" spans="43:43" x14ac:dyDescent="0.25">
      <c r="AQ27503" s="6"/>
    </row>
    <row r="27504" spans="43:43" x14ac:dyDescent="0.25">
      <c r="AQ27504" s="6"/>
    </row>
    <row r="27505" spans="43:43" x14ac:dyDescent="0.25">
      <c r="AQ27505" s="6"/>
    </row>
    <row r="27506" spans="43:43" x14ac:dyDescent="0.25">
      <c r="AQ27506" s="6"/>
    </row>
    <row r="27507" spans="43:43" x14ac:dyDescent="0.25">
      <c r="AQ27507" s="6"/>
    </row>
    <row r="27508" spans="43:43" x14ac:dyDescent="0.25">
      <c r="AQ27508" s="6"/>
    </row>
    <row r="27509" spans="43:43" x14ac:dyDescent="0.25">
      <c r="AQ27509" s="6"/>
    </row>
    <row r="27510" spans="43:43" x14ac:dyDescent="0.25">
      <c r="AQ27510" s="6"/>
    </row>
    <row r="27511" spans="43:43" x14ac:dyDescent="0.25">
      <c r="AQ27511" s="6"/>
    </row>
    <row r="27512" spans="43:43" x14ac:dyDescent="0.25">
      <c r="AQ27512" s="6"/>
    </row>
    <row r="27513" spans="43:43" x14ac:dyDescent="0.25">
      <c r="AQ27513" s="6"/>
    </row>
    <row r="27514" spans="43:43" x14ac:dyDescent="0.25">
      <c r="AQ27514" s="6"/>
    </row>
    <row r="27515" spans="43:43" x14ac:dyDescent="0.25">
      <c r="AQ27515" s="6"/>
    </row>
    <row r="27516" spans="43:43" x14ac:dyDescent="0.25">
      <c r="AQ27516" s="6"/>
    </row>
    <row r="27517" spans="43:43" x14ac:dyDescent="0.25">
      <c r="AQ27517" s="6"/>
    </row>
    <row r="27518" spans="43:43" x14ac:dyDescent="0.25">
      <c r="AQ27518" s="6"/>
    </row>
    <row r="27519" spans="43:43" x14ac:dyDescent="0.25">
      <c r="AQ27519" s="6"/>
    </row>
    <row r="27520" spans="43:43" x14ac:dyDescent="0.25">
      <c r="AQ27520" s="6"/>
    </row>
    <row r="27521" spans="43:43" x14ac:dyDescent="0.25">
      <c r="AQ27521" s="6"/>
    </row>
    <row r="27522" spans="43:43" x14ac:dyDescent="0.25">
      <c r="AQ27522" s="6"/>
    </row>
    <row r="27523" spans="43:43" x14ac:dyDescent="0.25">
      <c r="AQ27523" s="6"/>
    </row>
    <row r="27524" spans="43:43" x14ac:dyDescent="0.25">
      <c r="AQ27524" s="6"/>
    </row>
    <row r="27525" spans="43:43" x14ac:dyDescent="0.25">
      <c r="AQ27525" s="6"/>
    </row>
    <row r="27526" spans="43:43" x14ac:dyDescent="0.25">
      <c r="AQ27526" s="6"/>
    </row>
    <row r="27527" spans="43:43" x14ac:dyDescent="0.25">
      <c r="AQ27527" s="6"/>
    </row>
    <row r="27528" spans="43:43" x14ac:dyDescent="0.25">
      <c r="AQ27528" s="6"/>
    </row>
    <row r="27529" spans="43:43" x14ac:dyDescent="0.25">
      <c r="AQ27529" s="6"/>
    </row>
    <row r="27530" spans="43:43" x14ac:dyDescent="0.25">
      <c r="AQ27530" s="6"/>
    </row>
    <row r="27531" spans="43:43" x14ac:dyDescent="0.25">
      <c r="AQ27531" s="6"/>
    </row>
    <row r="27532" spans="43:43" x14ac:dyDescent="0.25">
      <c r="AQ27532" s="6"/>
    </row>
    <row r="27533" spans="43:43" x14ac:dyDescent="0.25">
      <c r="AQ27533" s="6"/>
    </row>
    <row r="27534" spans="43:43" x14ac:dyDescent="0.25">
      <c r="AQ27534" s="6"/>
    </row>
    <row r="27535" spans="43:43" x14ac:dyDescent="0.25">
      <c r="AQ27535" s="6"/>
    </row>
    <row r="27536" spans="43:43" x14ac:dyDescent="0.25">
      <c r="AQ27536" s="6"/>
    </row>
    <row r="27537" spans="43:43" x14ac:dyDescent="0.25">
      <c r="AQ27537" s="6"/>
    </row>
    <row r="27538" spans="43:43" x14ac:dyDescent="0.25">
      <c r="AQ27538" s="6"/>
    </row>
    <row r="27539" spans="43:43" x14ac:dyDescent="0.25">
      <c r="AQ27539" s="6"/>
    </row>
    <row r="27540" spans="43:43" x14ac:dyDescent="0.25">
      <c r="AQ27540" s="6"/>
    </row>
    <row r="27541" spans="43:43" x14ac:dyDescent="0.25">
      <c r="AQ27541" s="6"/>
    </row>
    <row r="27542" spans="43:43" x14ac:dyDescent="0.25">
      <c r="AQ27542" s="6"/>
    </row>
    <row r="27543" spans="43:43" x14ac:dyDescent="0.25">
      <c r="AQ27543" s="6"/>
    </row>
    <row r="27544" spans="43:43" x14ac:dyDescent="0.25">
      <c r="AQ27544" s="6"/>
    </row>
    <row r="27545" spans="43:43" x14ac:dyDescent="0.25">
      <c r="AQ27545" s="6"/>
    </row>
    <row r="27546" spans="43:43" x14ac:dyDescent="0.25">
      <c r="AQ27546" s="6"/>
    </row>
    <row r="27547" spans="43:43" x14ac:dyDescent="0.25">
      <c r="AQ27547" s="6"/>
    </row>
    <row r="27548" spans="43:43" x14ac:dyDescent="0.25">
      <c r="AQ27548" s="6"/>
    </row>
    <row r="27549" spans="43:43" x14ac:dyDescent="0.25">
      <c r="AQ27549" s="6"/>
    </row>
    <row r="27550" spans="43:43" x14ac:dyDescent="0.25">
      <c r="AQ27550" s="6"/>
    </row>
    <row r="27551" spans="43:43" x14ac:dyDescent="0.25">
      <c r="AQ27551" s="6"/>
    </row>
    <row r="27552" spans="43:43" x14ac:dyDescent="0.25">
      <c r="AQ27552" s="6"/>
    </row>
    <row r="27553" spans="43:43" x14ac:dyDescent="0.25">
      <c r="AQ27553" s="6"/>
    </row>
    <row r="27554" spans="43:43" x14ac:dyDescent="0.25">
      <c r="AQ27554" s="6"/>
    </row>
    <row r="27555" spans="43:43" x14ac:dyDescent="0.25">
      <c r="AQ27555" s="6"/>
    </row>
    <row r="27556" spans="43:43" x14ac:dyDescent="0.25">
      <c r="AQ27556" s="6"/>
    </row>
    <row r="27557" spans="43:43" x14ac:dyDescent="0.25">
      <c r="AQ27557" s="6"/>
    </row>
    <row r="27558" spans="43:43" x14ac:dyDescent="0.25">
      <c r="AQ27558" s="6"/>
    </row>
    <row r="27559" spans="43:43" x14ac:dyDescent="0.25">
      <c r="AQ27559" s="6"/>
    </row>
    <row r="27560" spans="43:43" x14ac:dyDescent="0.25">
      <c r="AQ27560" s="6"/>
    </row>
    <row r="27561" spans="43:43" x14ac:dyDescent="0.25">
      <c r="AQ27561" s="6"/>
    </row>
    <row r="27562" spans="43:43" x14ac:dyDescent="0.25">
      <c r="AQ27562" s="6"/>
    </row>
    <row r="27563" spans="43:43" x14ac:dyDescent="0.25">
      <c r="AQ27563" s="6"/>
    </row>
    <row r="27564" spans="43:43" x14ac:dyDescent="0.25">
      <c r="AQ27564" s="6"/>
    </row>
    <row r="27565" spans="43:43" x14ac:dyDescent="0.25">
      <c r="AQ27565" s="6"/>
    </row>
    <row r="27566" spans="43:43" x14ac:dyDescent="0.25">
      <c r="AQ27566" s="6"/>
    </row>
    <row r="27567" spans="43:43" x14ac:dyDescent="0.25">
      <c r="AQ27567" s="6"/>
    </row>
    <row r="27568" spans="43:43" x14ac:dyDescent="0.25">
      <c r="AQ27568" s="6"/>
    </row>
    <row r="27569" spans="43:43" x14ac:dyDescent="0.25">
      <c r="AQ27569" s="6"/>
    </row>
    <row r="27570" spans="43:43" x14ac:dyDescent="0.25">
      <c r="AQ27570" s="6"/>
    </row>
    <row r="27571" spans="43:43" x14ac:dyDescent="0.25">
      <c r="AQ27571" s="6"/>
    </row>
    <row r="27572" spans="43:43" x14ac:dyDescent="0.25">
      <c r="AQ27572" s="6"/>
    </row>
    <row r="27573" spans="43:43" x14ac:dyDescent="0.25">
      <c r="AQ27573" s="6"/>
    </row>
    <row r="27574" spans="43:43" x14ac:dyDescent="0.25">
      <c r="AQ27574" s="6"/>
    </row>
    <row r="27575" spans="43:43" x14ac:dyDescent="0.25">
      <c r="AQ27575" s="6"/>
    </row>
    <row r="27576" spans="43:43" x14ac:dyDescent="0.25">
      <c r="AQ27576" s="6"/>
    </row>
    <row r="27577" spans="43:43" x14ac:dyDescent="0.25">
      <c r="AQ27577" s="6"/>
    </row>
    <row r="27578" spans="43:43" x14ac:dyDescent="0.25">
      <c r="AQ27578" s="6"/>
    </row>
    <row r="27579" spans="43:43" x14ac:dyDescent="0.25">
      <c r="AQ27579" s="6"/>
    </row>
    <row r="27580" spans="43:43" x14ac:dyDescent="0.25">
      <c r="AQ27580" s="6"/>
    </row>
    <row r="27581" spans="43:43" x14ac:dyDescent="0.25">
      <c r="AQ27581" s="6"/>
    </row>
    <row r="27582" spans="43:43" x14ac:dyDescent="0.25">
      <c r="AQ27582" s="6"/>
    </row>
    <row r="27583" spans="43:43" x14ac:dyDescent="0.25">
      <c r="AQ27583" s="6"/>
    </row>
    <row r="27584" spans="43:43" x14ac:dyDescent="0.25">
      <c r="AQ27584" s="6"/>
    </row>
    <row r="27585" spans="43:43" x14ac:dyDescent="0.25">
      <c r="AQ27585" s="6"/>
    </row>
    <row r="27586" spans="43:43" x14ac:dyDescent="0.25">
      <c r="AQ27586" s="6"/>
    </row>
    <row r="27587" spans="43:43" x14ac:dyDescent="0.25">
      <c r="AQ27587" s="6"/>
    </row>
    <row r="27588" spans="43:43" x14ac:dyDescent="0.25">
      <c r="AQ27588" s="6"/>
    </row>
    <row r="27589" spans="43:43" x14ac:dyDescent="0.25">
      <c r="AQ27589" s="6"/>
    </row>
    <row r="27590" spans="43:43" x14ac:dyDescent="0.25">
      <c r="AQ27590" s="6"/>
    </row>
    <row r="27591" spans="43:43" x14ac:dyDescent="0.25">
      <c r="AQ27591" s="6"/>
    </row>
    <row r="27592" spans="43:43" x14ac:dyDescent="0.25">
      <c r="AQ27592" s="6"/>
    </row>
    <row r="27593" spans="43:43" x14ac:dyDescent="0.25">
      <c r="AQ27593" s="6"/>
    </row>
    <row r="27594" spans="43:43" x14ac:dyDescent="0.25">
      <c r="AQ27594" s="6"/>
    </row>
    <row r="27595" spans="43:43" x14ac:dyDescent="0.25">
      <c r="AQ27595" s="6"/>
    </row>
    <row r="27596" spans="43:43" x14ac:dyDescent="0.25">
      <c r="AQ27596" s="6"/>
    </row>
    <row r="27597" spans="43:43" x14ac:dyDescent="0.25">
      <c r="AQ27597" s="6"/>
    </row>
    <row r="27598" spans="43:43" x14ac:dyDescent="0.25">
      <c r="AQ27598" s="6"/>
    </row>
    <row r="27599" spans="43:43" x14ac:dyDescent="0.25">
      <c r="AQ27599" s="6"/>
    </row>
    <row r="27600" spans="43:43" x14ac:dyDescent="0.25">
      <c r="AQ27600" s="6"/>
    </row>
    <row r="27601" spans="43:43" x14ac:dyDescent="0.25">
      <c r="AQ27601" s="6"/>
    </row>
    <row r="27602" spans="43:43" x14ac:dyDescent="0.25">
      <c r="AQ27602" s="6"/>
    </row>
    <row r="27603" spans="43:43" x14ac:dyDescent="0.25">
      <c r="AQ27603" s="6"/>
    </row>
    <row r="27604" spans="43:43" x14ac:dyDescent="0.25">
      <c r="AQ27604" s="6"/>
    </row>
    <row r="27605" spans="43:43" x14ac:dyDescent="0.25">
      <c r="AQ27605" s="6"/>
    </row>
    <row r="27606" spans="43:43" x14ac:dyDescent="0.25">
      <c r="AQ27606" s="6"/>
    </row>
    <row r="27607" spans="43:43" x14ac:dyDescent="0.25">
      <c r="AQ27607" s="6"/>
    </row>
    <row r="27608" spans="43:43" x14ac:dyDescent="0.25">
      <c r="AQ27608" s="6"/>
    </row>
    <row r="27609" spans="43:43" x14ac:dyDescent="0.25">
      <c r="AQ27609" s="6"/>
    </row>
    <row r="27610" spans="43:43" x14ac:dyDescent="0.25">
      <c r="AQ27610" s="6"/>
    </row>
    <row r="27611" spans="43:43" x14ac:dyDescent="0.25">
      <c r="AQ27611" s="6"/>
    </row>
    <row r="27612" spans="43:43" x14ac:dyDescent="0.25">
      <c r="AQ27612" s="6"/>
    </row>
    <row r="27613" spans="43:43" x14ac:dyDescent="0.25">
      <c r="AQ27613" s="6"/>
    </row>
    <row r="27614" spans="43:43" x14ac:dyDescent="0.25">
      <c r="AQ27614" s="6"/>
    </row>
    <row r="27615" spans="43:43" x14ac:dyDescent="0.25">
      <c r="AQ27615" s="6"/>
    </row>
    <row r="27616" spans="43:43" x14ac:dyDescent="0.25">
      <c r="AQ27616" s="6"/>
    </row>
    <row r="27617" spans="43:43" x14ac:dyDescent="0.25">
      <c r="AQ27617" s="6"/>
    </row>
    <row r="27618" spans="43:43" x14ac:dyDescent="0.25">
      <c r="AQ27618" s="6"/>
    </row>
    <row r="27619" spans="43:43" x14ac:dyDescent="0.25">
      <c r="AQ27619" s="6"/>
    </row>
    <row r="27620" spans="43:43" x14ac:dyDescent="0.25">
      <c r="AQ27620" s="6"/>
    </row>
    <row r="27621" spans="43:43" x14ac:dyDescent="0.25">
      <c r="AQ27621" s="6"/>
    </row>
    <row r="27622" spans="43:43" x14ac:dyDescent="0.25">
      <c r="AQ27622" s="6"/>
    </row>
    <row r="27623" spans="43:43" x14ac:dyDescent="0.25">
      <c r="AQ27623" s="6"/>
    </row>
    <row r="27624" spans="43:43" x14ac:dyDescent="0.25">
      <c r="AQ27624" s="6"/>
    </row>
    <row r="27625" spans="43:43" x14ac:dyDescent="0.25">
      <c r="AQ27625" s="6"/>
    </row>
    <row r="27626" spans="43:43" x14ac:dyDescent="0.25">
      <c r="AQ27626" s="6"/>
    </row>
    <row r="27627" spans="43:43" x14ac:dyDescent="0.25">
      <c r="AQ27627" s="6"/>
    </row>
    <row r="27628" spans="43:43" x14ac:dyDescent="0.25">
      <c r="AQ27628" s="6"/>
    </row>
    <row r="27629" spans="43:43" x14ac:dyDescent="0.25">
      <c r="AQ27629" s="6"/>
    </row>
    <row r="27630" spans="43:43" x14ac:dyDescent="0.25">
      <c r="AQ27630" s="6"/>
    </row>
    <row r="27631" spans="43:43" x14ac:dyDescent="0.25">
      <c r="AQ27631" s="6"/>
    </row>
    <row r="27632" spans="43:43" x14ac:dyDescent="0.25">
      <c r="AQ27632" s="6"/>
    </row>
    <row r="27633" spans="43:43" x14ac:dyDescent="0.25">
      <c r="AQ27633" s="6"/>
    </row>
    <row r="27634" spans="43:43" x14ac:dyDescent="0.25">
      <c r="AQ27634" s="6"/>
    </row>
    <row r="27635" spans="43:43" x14ac:dyDescent="0.25">
      <c r="AQ27635" s="6"/>
    </row>
    <row r="27636" spans="43:43" x14ac:dyDescent="0.25">
      <c r="AQ27636" s="6"/>
    </row>
    <row r="27637" spans="43:43" x14ac:dyDescent="0.25">
      <c r="AQ27637" s="6"/>
    </row>
    <row r="27638" spans="43:43" x14ac:dyDescent="0.25">
      <c r="AQ27638" s="6"/>
    </row>
    <row r="27639" spans="43:43" x14ac:dyDescent="0.25">
      <c r="AQ27639" s="6"/>
    </row>
    <row r="27640" spans="43:43" x14ac:dyDescent="0.25">
      <c r="AQ27640" s="6"/>
    </row>
    <row r="27641" spans="43:43" x14ac:dyDescent="0.25">
      <c r="AQ27641" s="6"/>
    </row>
    <row r="27642" spans="43:43" x14ac:dyDescent="0.25">
      <c r="AQ27642" s="6"/>
    </row>
    <row r="27643" spans="43:43" x14ac:dyDescent="0.25">
      <c r="AQ27643" s="6"/>
    </row>
    <row r="27644" spans="43:43" x14ac:dyDescent="0.25">
      <c r="AQ27644" s="6"/>
    </row>
    <row r="27645" spans="43:43" x14ac:dyDescent="0.25">
      <c r="AQ27645" s="6"/>
    </row>
    <row r="27646" spans="43:43" x14ac:dyDescent="0.25">
      <c r="AQ27646" s="6"/>
    </row>
    <row r="27647" spans="43:43" x14ac:dyDescent="0.25">
      <c r="AQ27647" s="6"/>
    </row>
    <row r="27648" spans="43:43" x14ac:dyDescent="0.25">
      <c r="AQ27648" s="6"/>
    </row>
    <row r="27649" spans="43:43" x14ac:dyDescent="0.25">
      <c r="AQ27649" s="6"/>
    </row>
    <row r="27650" spans="43:43" x14ac:dyDescent="0.25">
      <c r="AQ27650" s="6"/>
    </row>
    <row r="27651" spans="43:43" x14ac:dyDescent="0.25">
      <c r="AQ27651" s="6"/>
    </row>
    <row r="27652" spans="43:43" x14ac:dyDescent="0.25">
      <c r="AQ27652" s="6"/>
    </row>
    <row r="27653" spans="43:43" x14ac:dyDescent="0.25">
      <c r="AQ27653" s="6"/>
    </row>
    <row r="27654" spans="43:43" x14ac:dyDescent="0.25">
      <c r="AQ27654" s="6"/>
    </row>
    <row r="27655" spans="43:43" x14ac:dyDescent="0.25">
      <c r="AQ27655" s="6"/>
    </row>
    <row r="27656" spans="43:43" x14ac:dyDescent="0.25">
      <c r="AQ27656" s="6"/>
    </row>
    <row r="27657" spans="43:43" x14ac:dyDescent="0.25">
      <c r="AQ27657" s="6"/>
    </row>
    <row r="27658" spans="43:43" x14ac:dyDescent="0.25">
      <c r="AQ27658" s="6"/>
    </row>
    <row r="27659" spans="43:43" x14ac:dyDescent="0.25">
      <c r="AQ27659" s="6"/>
    </row>
    <row r="27660" spans="43:43" x14ac:dyDescent="0.25">
      <c r="AQ27660" s="6"/>
    </row>
    <row r="27661" spans="43:43" x14ac:dyDescent="0.25">
      <c r="AQ27661" s="6"/>
    </row>
    <row r="27662" spans="43:43" x14ac:dyDescent="0.25">
      <c r="AQ27662" s="6"/>
    </row>
    <row r="27663" spans="43:43" x14ac:dyDescent="0.25">
      <c r="AQ27663" s="6"/>
    </row>
    <row r="27664" spans="43:43" x14ac:dyDescent="0.25">
      <c r="AQ27664" s="6"/>
    </row>
    <row r="27665" spans="43:43" x14ac:dyDescent="0.25">
      <c r="AQ27665" s="6"/>
    </row>
    <row r="27666" spans="43:43" x14ac:dyDescent="0.25">
      <c r="AQ27666" s="6"/>
    </row>
    <row r="27667" spans="43:43" x14ac:dyDescent="0.25">
      <c r="AQ27667" s="6"/>
    </row>
    <row r="27668" spans="43:43" x14ac:dyDescent="0.25">
      <c r="AQ27668" s="6"/>
    </row>
    <row r="27669" spans="43:43" x14ac:dyDescent="0.25">
      <c r="AQ27669" s="6"/>
    </row>
    <row r="27670" spans="43:43" x14ac:dyDescent="0.25">
      <c r="AQ27670" s="6"/>
    </row>
    <row r="27671" spans="43:43" x14ac:dyDescent="0.25">
      <c r="AQ27671" s="6"/>
    </row>
    <row r="27672" spans="43:43" x14ac:dyDescent="0.25">
      <c r="AQ27672" s="6"/>
    </row>
    <row r="27673" spans="43:43" x14ac:dyDescent="0.25">
      <c r="AQ27673" s="6"/>
    </row>
    <row r="27674" spans="43:43" x14ac:dyDescent="0.25">
      <c r="AQ27674" s="6"/>
    </row>
    <row r="27675" spans="43:43" x14ac:dyDescent="0.25">
      <c r="AQ27675" s="6"/>
    </row>
    <row r="27676" spans="43:43" x14ac:dyDescent="0.25">
      <c r="AQ27676" s="6"/>
    </row>
    <row r="27677" spans="43:43" x14ac:dyDescent="0.25">
      <c r="AQ27677" s="6"/>
    </row>
    <row r="27678" spans="43:43" x14ac:dyDescent="0.25">
      <c r="AQ27678" s="6"/>
    </row>
    <row r="27679" spans="43:43" x14ac:dyDescent="0.25">
      <c r="AQ27679" s="6"/>
    </row>
    <row r="27680" spans="43:43" x14ac:dyDescent="0.25">
      <c r="AQ27680" s="6"/>
    </row>
    <row r="27681" spans="43:43" x14ac:dyDescent="0.25">
      <c r="AQ27681" s="6"/>
    </row>
    <row r="27682" spans="43:43" x14ac:dyDescent="0.25">
      <c r="AQ27682" s="6"/>
    </row>
    <row r="27683" spans="43:43" x14ac:dyDescent="0.25">
      <c r="AQ27683" s="6"/>
    </row>
    <row r="27684" spans="43:43" x14ac:dyDescent="0.25">
      <c r="AQ27684" s="6"/>
    </row>
    <row r="27685" spans="43:43" x14ac:dyDescent="0.25">
      <c r="AQ27685" s="6"/>
    </row>
    <row r="27686" spans="43:43" x14ac:dyDescent="0.25">
      <c r="AQ27686" s="6"/>
    </row>
    <row r="27687" spans="43:43" x14ac:dyDescent="0.25">
      <c r="AQ27687" s="6"/>
    </row>
    <row r="27688" spans="43:43" x14ac:dyDescent="0.25">
      <c r="AQ27688" s="6"/>
    </row>
    <row r="27689" spans="43:43" x14ac:dyDescent="0.25">
      <c r="AQ27689" s="6"/>
    </row>
    <row r="27690" spans="43:43" x14ac:dyDescent="0.25">
      <c r="AQ27690" s="6"/>
    </row>
    <row r="27691" spans="43:43" x14ac:dyDescent="0.25">
      <c r="AQ27691" s="6"/>
    </row>
    <row r="27692" spans="43:43" x14ac:dyDescent="0.25">
      <c r="AQ27692" s="6"/>
    </row>
    <row r="27693" spans="43:43" x14ac:dyDescent="0.25">
      <c r="AQ27693" s="6"/>
    </row>
    <row r="27694" spans="43:43" x14ac:dyDescent="0.25">
      <c r="AQ27694" s="6"/>
    </row>
    <row r="27695" spans="43:43" x14ac:dyDescent="0.25">
      <c r="AQ27695" s="6"/>
    </row>
    <row r="27696" spans="43:43" x14ac:dyDescent="0.25">
      <c r="AQ27696" s="6"/>
    </row>
    <row r="27697" spans="43:43" x14ac:dyDescent="0.25">
      <c r="AQ27697" s="6"/>
    </row>
    <row r="27698" spans="43:43" x14ac:dyDescent="0.25">
      <c r="AQ27698" s="6"/>
    </row>
    <row r="27699" spans="43:43" x14ac:dyDescent="0.25">
      <c r="AQ27699" s="6"/>
    </row>
    <row r="27700" spans="43:43" x14ac:dyDescent="0.25">
      <c r="AQ27700" s="6"/>
    </row>
    <row r="27701" spans="43:43" x14ac:dyDescent="0.25">
      <c r="AQ27701" s="6"/>
    </row>
    <row r="27702" spans="43:43" x14ac:dyDescent="0.25">
      <c r="AQ27702" s="6"/>
    </row>
    <row r="27703" spans="43:43" x14ac:dyDescent="0.25">
      <c r="AQ27703" s="6"/>
    </row>
    <row r="27704" spans="43:43" x14ac:dyDescent="0.25">
      <c r="AQ27704" s="6"/>
    </row>
    <row r="27705" spans="43:43" x14ac:dyDescent="0.25">
      <c r="AQ27705" s="6"/>
    </row>
    <row r="27706" spans="43:43" x14ac:dyDescent="0.25">
      <c r="AQ27706" s="6"/>
    </row>
    <row r="27707" spans="43:43" x14ac:dyDescent="0.25">
      <c r="AQ27707" s="6"/>
    </row>
    <row r="27708" spans="43:43" x14ac:dyDescent="0.25">
      <c r="AQ27708" s="6"/>
    </row>
    <row r="27709" spans="43:43" x14ac:dyDescent="0.25">
      <c r="AQ27709" s="6"/>
    </row>
    <row r="27710" spans="43:43" x14ac:dyDescent="0.25">
      <c r="AQ27710" s="6"/>
    </row>
    <row r="27711" spans="43:43" x14ac:dyDescent="0.25">
      <c r="AQ27711" s="6"/>
    </row>
    <row r="27712" spans="43:43" x14ac:dyDescent="0.25">
      <c r="AQ27712" s="6"/>
    </row>
    <row r="27713" spans="43:43" x14ac:dyDescent="0.25">
      <c r="AQ27713" s="6"/>
    </row>
    <row r="27714" spans="43:43" x14ac:dyDescent="0.25">
      <c r="AQ27714" s="6"/>
    </row>
    <row r="27715" spans="43:43" x14ac:dyDescent="0.25">
      <c r="AQ27715" s="6"/>
    </row>
    <row r="27716" spans="43:43" x14ac:dyDescent="0.25">
      <c r="AQ27716" s="6"/>
    </row>
    <row r="27717" spans="43:43" x14ac:dyDescent="0.25">
      <c r="AQ27717" s="6"/>
    </row>
    <row r="27718" spans="43:43" x14ac:dyDescent="0.25">
      <c r="AQ27718" s="6"/>
    </row>
    <row r="27719" spans="43:43" x14ac:dyDescent="0.25">
      <c r="AQ27719" s="6"/>
    </row>
    <row r="27720" spans="43:43" x14ac:dyDescent="0.25">
      <c r="AQ27720" s="6"/>
    </row>
    <row r="27721" spans="43:43" x14ac:dyDescent="0.25">
      <c r="AQ27721" s="6"/>
    </row>
    <row r="27722" spans="43:43" x14ac:dyDescent="0.25">
      <c r="AQ27722" s="6"/>
    </row>
    <row r="27723" spans="43:43" x14ac:dyDescent="0.25">
      <c r="AQ27723" s="6"/>
    </row>
    <row r="27724" spans="43:43" x14ac:dyDescent="0.25">
      <c r="AQ27724" s="6"/>
    </row>
    <row r="27725" spans="43:43" x14ac:dyDescent="0.25">
      <c r="AQ27725" s="6"/>
    </row>
    <row r="27726" spans="43:43" x14ac:dyDescent="0.25">
      <c r="AQ27726" s="6"/>
    </row>
    <row r="27727" spans="43:43" x14ac:dyDescent="0.25">
      <c r="AQ27727" s="6"/>
    </row>
    <row r="27728" spans="43:43" x14ac:dyDescent="0.25">
      <c r="AQ27728" s="6"/>
    </row>
    <row r="27729" spans="43:43" x14ac:dyDescent="0.25">
      <c r="AQ27729" s="6"/>
    </row>
    <row r="27730" spans="43:43" x14ac:dyDescent="0.25">
      <c r="AQ27730" s="6"/>
    </row>
    <row r="27731" spans="43:43" x14ac:dyDescent="0.25">
      <c r="AQ27731" s="6"/>
    </row>
    <row r="27732" spans="43:43" x14ac:dyDescent="0.25">
      <c r="AQ27732" s="6"/>
    </row>
    <row r="27733" spans="43:43" x14ac:dyDescent="0.25">
      <c r="AQ27733" s="6"/>
    </row>
    <row r="27734" spans="43:43" x14ac:dyDescent="0.25">
      <c r="AQ27734" s="6"/>
    </row>
    <row r="27735" spans="43:43" x14ac:dyDescent="0.25">
      <c r="AQ27735" s="6"/>
    </row>
    <row r="27736" spans="43:43" x14ac:dyDescent="0.25">
      <c r="AQ27736" s="6"/>
    </row>
    <row r="27737" spans="43:43" x14ac:dyDescent="0.25">
      <c r="AQ27737" s="6"/>
    </row>
    <row r="27738" spans="43:43" x14ac:dyDescent="0.25">
      <c r="AQ27738" s="6"/>
    </row>
    <row r="27739" spans="43:43" x14ac:dyDescent="0.25">
      <c r="AQ27739" s="6"/>
    </row>
    <row r="27740" spans="43:43" x14ac:dyDescent="0.25">
      <c r="AQ27740" s="6"/>
    </row>
    <row r="27741" spans="43:43" x14ac:dyDescent="0.25">
      <c r="AQ27741" s="6"/>
    </row>
    <row r="27742" spans="43:43" x14ac:dyDescent="0.25">
      <c r="AQ27742" s="6"/>
    </row>
    <row r="27743" spans="43:43" x14ac:dyDescent="0.25">
      <c r="AQ27743" s="6"/>
    </row>
    <row r="27744" spans="43:43" x14ac:dyDescent="0.25">
      <c r="AQ27744" s="6"/>
    </row>
    <row r="27745" spans="43:43" x14ac:dyDescent="0.25">
      <c r="AQ27745" s="6"/>
    </row>
    <row r="27746" spans="43:43" x14ac:dyDescent="0.25">
      <c r="AQ27746" s="6"/>
    </row>
    <row r="27747" spans="43:43" x14ac:dyDescent="0.25">
      <c r="AQ27747" s="6"/>
    </row>
    <row r="27748" spans="43:43" x14ac:dyDescent="0.25">
      <c r="AQ27748" s="6"/>
    </row>
    <row r="27749" spans="43:43" x14ac:dyDescent="0.25">
      <c r="AQ27749" s="6"/>
    </row>
    <row r="27750" spans="43:43" x14ac:dyDescent="0.25">
      <c r="AQ27750" s="6"/>
    </row>
    <row r="27751" spans="43:43" x14ac:dyDescent="0.25">
      <c r="AQ27751" s="6"/>
    </row>
    <row r="27752" spans="43:43" x14ac:dyDescent="0.25">
      <c r="AQ27752" s="6"/>
    </row>
    <row r="27753" spans="43:43" x14ac:dyDescent="0.25">
      <c r="AQ27753" s="6"/>
    </row>
    <row r="27754" spans="43:43" x14ac:dyDescent="0.25">
      <c r="AQ27754" s="6"/>
    </row>
    <row r="27755" spans="43:43" x14ac:dyDescent="0.25">
      <c r="AQ27755" s="6"/>
    </row>
    <row r="27756" spans="43:43" x14ac:dyDescent="0.25">
      <c r="AQ27756" s="6"/>
    </row>
    <row r="27757" spans="43:43" x14ac:dyDescent="0.25">
      <c r="AQ27757" s="6"/>
    </row>
    <row r="27758" spans="43:43" x14ac:dyDescent="0.25">
      <c r="AQ27758" s="6"/>
    </row>
    <row r="27759" spans="43:43" x14ac:dyDescent="0.25">
      <c r="AQ27759" s="6"/>
    </row>
    <row r="27760" spans="43:43" x14ac:dyDescent="0.25">
      <c r="AQ27760" s="6"/>
    </row>
    <row r="27761" spans="43:43" x14ac:dyDescent="0.25">
      <c r="AQ27761" s="6"/>
    </row>
    <row r="27762" spans="43:43" x14ac:dyDescent="0.25">
      <c r="AQ27762" s="6"/>
    </row>
    <row r="27763" spans="43:43" x14ac:dyDescent="0.25">
      <c r="AQ27763" s="6"/>
    </row>
    <row r="27764" spans="43:43" x14ac:dyDescent="0.25">
      <c r="AQ27764" s="6"/>
    </row>
    <row r="27765" spans="43:43" x14ac:dyDescent="0.25">
      <c r="AQ27765" s="6"/>
    </row>
    <row r="27766" spans="43:43" x14ac:dyDescent="0.25">
      <c r="AQ27766" s="6"/>
    </row>
    <row r="27767" spans="43:43" x14ac:dyDescent="0.25">
      <c r="AQ27767" s="6"/>
    </row>
    <row r="27768" spans="43:43" x14ac:dyDescent="0.25">
      <c r="AQ27768" s="6"/>
    </row>
    <row r="27769" spans="43:43" x14ac:dyDescent="0.25">
      <c r="AQ27769" s="6"/>
    </row>
    <row r="27770" spans="43:43" x14ac:dyDescent="0.25">
      <c r="AQ27770" s="6"/>
    </row>
    <row r="27771" spans="43:43" x14ac:dyDescent="0.25">
      <c r="AQ27771" s="6"/>
    </row>
    <row r="27772" spans="43:43" x14ac:dyDescent="0.25">
      <c r="AQ27772" s="6"/>
    </row>
    <row r="27773" spans="43:43" x14ac:dyDescent="0.25">
      <c r="AQ27773" s="6"/>
    </row>
    <row r="27774" spans="43:43" x14ac:dyDescent="0.25">
      <c r="AQ27774" s="6"/>
    </row>
    <row r="27775" spans="43:43" x14ac:dyDescent="0.25">
      <c r="AQ27775" s="6"/>
    </row>
    <row r="27776" spans="43:43" x14ac:dyDescent="0.25">
      <c r="AQ27776" s="6"/>
    </row>
    <row r="27777" spans="43:43" x14ac:dyDescent="0.25">
      <c r="AQ27777" s="6"/>
    </row>
    <row r="27778" spans="43:43" x14ac:dyDescent="0.25">
      <c r="AQ27778" s="6"/>
    </row>
    <row r="27779" spans="43:43" x14ac:dyDescent="0.25">
      <c r="AQ27779" s="6"/>
    </row>
    <row r="27780" spans="43:43" x14ac:dyDescent="0.25">
      <c r="AQ27780" s="6"/>
    </row>
    <row r="27781" spans="43:43" x14ac:dyDescent="0.25">
      <c r="AQ27781" s="6"/>
    </row>
    <row r="27782" spans="43:43" x14ac:dyDescent="0.25">
      <c r="AQ27782" s="6"/>
    </row>
    <row r="27783" spans="43:43" x14ac:dyDescent="0.25">
      <c r="AQ27783" s="6"/>
    </row>
    <row r="27784" spans="43:43" x14ac:dyDescent="0.25">
      <c r="AQ27784" s="6"/>
    </row>
    <row r="27785" spans="43:43" x14ac:dyDescent="0.25">
      <c r="AQ27785" s="6"/>
    </row>
    <row r="27786" spans="43:43" x14ac:dyDescent="0.25">
      <c r="AQ27786" s="6"/>
    </row>
    <row r="27787" spans="43:43" x14ac:dyDescent="0.25">
      <c r="AQ27787" s="6"/>
    </row>
    <row r="27788" spans="43:43" x14ac:dyDescent="0.25">
      <c r="AQ27788" s="6"/>
    </row>
    <row r="27789" spans="43:43" x14ac:dyDescent="0.25">
      <c r="AQ27789" s="6"/>
    </row>
    <row r="27790" spans="43:43" x14ac:dyDescent="0.25">
      <c r="AQ27790" s="6"/>
    </row>
    <row r="27791" spans="43:43" x14ac:dyDescent="0.25">
      <c r="AQ27791" s="6"/>
    </row>
    <row r="27792" spans="43:43" x14ac:dyDescent="0.25">
      <c r="AQ27792" s="6"/>
    </row>
    <row r="27793" spans="43:43" x14ac:dyDescent="0.25">
      <c r="AQ27793" s="6"/>
    </row>
    <row r="27794" spans="43:43" x14ac:dyDescent="0.25">
      <c r="AQ27794" s="6"/>
    </row>
    <row r="27795" spans="43:43" x14ac:dyDescent="0.25">
      <c r="AQ27795" s="6"/>
    </row>
    <row r="27796" spans="43:43" x14ac:dyDescent="0.25">
      <c r="AQ27796" s="6"/>
    </row>
    <row r="27797" spans="43:43" x14ac:dyDescent="0.25">
      <c r="AQ27797" s="6"/>
    </row>
    <row r="27798" spans="43:43" x14ac:dyDescent="0.25">
      <c r="AQ27798" s="6"/>
    </row>
    <row r="27799" spans="43:43" x14ac:dyDescent="0.25">
      <c r="AQ27799" s="6"/>
    </row>
    <row r="27800" spans="43:43" x14ac:dyDescent="0.25">
      <c r="AQ27800" s="6"/>
    </row>
    <row r="27801" spans="43:43" x14ac:dyDescent="0.25">
      <c r="AQ27801" s="6"/>
    </row>
    <row r="27802" spans="43:43" x14ac:dyDescent="0.25">
      <c r="AQ27802" s="6"/>
    </row>
    <row r="27803" spans="43:43" x14ac:dyDescent="0.25">
      <c r="AQ27803" s="6"/>
    </row>
    <row r="27804" spans="43:43" x14ac:dyDescent="0.25">
      <c r="AQ27804" s="6"/>
    </row>
    <row r="27805" spans="43:43" x14ac:dyDescent="0.25">
      <c r="AQ27805" s="6"/>
    </row>
    <row r="27806" spans="43:43" x14ac:dyDescent="0.25">
      <c r="AQ27806" s="6"/>
    </row>
    <row r="27807" spans="43:43" x14ac:dyDescent="0.25">
      <c r="AQ27807" s="6"/>
    </row>
    <row r="27808" spans="43:43" x14ac:dyDescent="0.25">
      <c r="AQ27808" s="6"/>
    </row>
    <row r="27809" spans="43:43" x14ac:dyDescent="0.25">
      <c r="AQ27809" s="6"/>
    </row>
    <row r="27810" spans="43:43" x14ac:dyDescent="0.25">
      <c r="AQ27810" s="6"/>
    </row>
    <row r="27811" spans="43:43" x14ac:dyDescent="0.25">
      <c r="AQ27811" s="6"/>
    </row>
    <row r="27812" spans="43:43" x14ac:dyDescent="0.25">
      <c r="AQ27812" s="6"/>
    </row>
    <row r="27813" spans="43:43" x14ac:dyDescent="0.25">
      <c r="AQ27813" s="6"/>
    </row>
    <row r="27814" spans="43:43" x14ac:dyDescent="0.25">
      <c r="AQ27814" s="6"/>
    </row>
    <row r="27815" spans="43:43" x14ac:dyDescent="0.25">
      <c r="AQ27815" s="6"/>
    </row>
    <row r="27816" spans="43:43" x14ac:dyDescent="0.25">
      <c r="AQ27816" s="6"/>
    </row>
    <row r="27817" spans="43:43" x14ac:dyDescent="0.25">
      <c r="AQ27817" s="6"/>
    </row>
    <row r="27818" spans="43:43" x14ac:dyDescent="0.25">
      <c r="AQ27818" s="6"/>
    </row>
    <row r="27819" spans="43:43" x14ac:dyDescent="0.25">
      <c r="AQ27819" s="6"/>
    </row>
    <row r="27820" spans="43:43" x14ac:dyDescent="0.25">
      <c r="AQ27820" s="6"/>
    </row>
    <row r="27821" spans="43:43" x14ac:dyDescent="0.25">
      <c r="AQ27821" s="6"/>
    </row>
    <row r="27822" spans="43:43" x14ac:dyDescent="0.25">
      <c r="AQ27822" s="6"/>
    </row>
    <row r="27823" spans="43:43" x14ac:dyDescent="0.25">
      <c r="AQ27823" s="6"/>
    </row>
    <row r="27824" spans="43:43" x14ac:dyDescent="0.25">
      <c r="AQ27824" s="6"/>
    </row>
    <row r="27825" spans="43:43" x14ac:dyDescent="0.25">
      <c r="AQ27825" s="6"/>
    </row>
    <row r="27826" spans="43:43" x14ac:dyDescent="0.25">
      <c r="AQ27826" s="6"/>
    </row>
    <row r="27827" spans="43:43" x14ac:dyDescent="0.25">
      <c r="AQ27827" s="6"/>
    </row>
    <row r="27828" spans="43:43" x14ac:dyDescent="0.25">
      <c r="AQ27828" s="6"/>
    </row>
    <row r="27829" spans="43:43" x14ac:dyDescent="0.25">
      <c r="AQ27829" s="6"/>
    </row>
    <row r="27830" spans="43:43" x14ac:dyDescent="0.25">
      <c r="AQ27830" s="6"/>
    </row>
    <row r="27831" spans="43:43" x14ac:dyDescent="0.25">
      <c r="AQ27831" s="6"/>
    </row>
    <row r="27832" spans="43:43" x14ac:dyDescent="0.25">
      <c r="AQ27832" s="6"/>
    </row>
    <row r="27833" spans="43:43" x14ac:dyDescent="0.25">
      <c r="AQ27833" s="6"/>
    </row>
    <row r="27834" spans="43:43" x14ac:dyDescent="0.25">
      <c r="AQ27834" s="6"/>
    </row>
    <row r="27835" spans="43:43" x14ac:dyDescent="0.25">
      <c r="AQ27835" s="6"/>
    </row>
    <row r="27836" spans="43:43" x14ac:dyDescent="0.25">
      <c r="AQ27836" s="6"/>
    </row>
    <row r="27837" spans="43:43" x14ac:dyDescent="0.25">
      <c r="AQ27837" s="6"/>
    </row>
    <row r="27838" spans="43:43" x14ac:dyDescent="0.25">
      <c r="AQ27838" s="6"/>
    </row>
    <row r="27839" spans="43:43" x14ac:dyDescent="0.25">
      <c r="AQ27839" s="6"/>
    </row>
    <row r="27840" spans="43:43" x14ac:dyDescent="0.25">
      <c r="AQ27840" s="6"/>
    </row>
    <row r="27841" spans="43:43" x14ac:dyDescent="0.25">
      <c r="AQ27841" s="6"/>
    </row>
    <row r="27842" spans="43:43" x14ac:dyDescent="0.25">
      <c r="AQ27842" s="6"/>
    </row>
    <row r="27843" spans="43:43" x14ac:dyDescent="0.25">
      <c r="AQ27843" s="6"/>
    </row>
    <row r="27844" spans="43:43" x14ac:dyDescent="0.25">
      <c r="AQ27844" s="6"/>
    </row>
    <row r="27845" spans="43:43" x14ac:dyDescent="0.25">
      <c r="AQ27845" s="6"/>
    </row>
    <row r="27846" spans="43:43" x14ac:dyDescent="0.25">
      <c r="AQ27846" s="6"/>
    </row>
    <row r="27847" spans="43:43" x14ac:dyDescent="0.25">
      <c r="AQ27847" s="6"/>
    </row>
    <row r="27848" spans="43:43" x14ac:dyDescent="0.25">
      <c r="AQ27848" s="6"/>
    </row>
    <row r="27849" spans="43:43" x14ac:dyDescent="0.25">
      <c r="AQ27849" s="6"/>
    </row>
    <row r="27850" spans="43:43" x14ac:dyDescent="0.25">
      <c r="AQ27850" s="6"/>
    </row>
    <row r="27851" spans="43:43" x14ac:dyDescent="0.25">
      <c r="AQ27851" s="6"/>
    </row>
    <row r="27852" spans="43:43" x14ac:dyDescent="0.25">
      <c r="AQ27852" s="6"/>
    </row>
    <row r="27853" spans="43:43" x14ac:dyDescent="0.25">
      <c r="AQ27853" s="6"/>
    </row>
    <row r="27854" spans="43:43" x14ac:dyDescent="0.25">
      <c r="AQ27854" s="6"/>
    </row>
    <row r="27855" spans="43:43" x14ac:dyDescent="0.25">
      <c r="AQ27855" s="6"/>
    </row>
    <row r="27856" spans="43:43" x14ac:dyDescent="0.25">
      <c r="AQ27856" s="6"/>
    </row>
    <row r="27857" spans="43:43" x14ac:dyDescent="0.25">
      <c r="AQ27857" s="6"/>
    </row>
    <row r="27858" spans="43:43" x14ac:dyDescent="0.25">
      <c r="AQ27858" s="6"/>
    </row>
    <row r="27859" spans="43:43" x14ac:dyDescent="0.25">
      <c r="AQ27859" s="6"/>
    </row>
    <row r="27860" spans="43:43" x14ac:dyDescent="0.25">
      <c r="AQ27860" s="6"/>
    </row>
    <row r="27861" spans="43:43" x14ac:dyDescent="0.25">
      <c r="AQ27861" s="6"/>
    </row>
    <row r="27862" spans="43:43" x14ac:dyDescent="0.25">
      <c r="AQ27862" s="6"/>
    </row>
    <row r="27863" spans="43:43" x14ac:dyDescent="0.25">
      <c r="AQ27863" s="6"/>
    </row>
    <row r="27864" spans="43:43" x14ac:dyDescent="0.25">
      <c r="AQ27864" s="6"/>
    </row>
    <row r="27865" spans="43:43" x14ac:dyDescent="0.25">
      <c r="AQ27865" s="6"/>
    </row>
    <row r="27866" spans="43:43" x14ac:dyDescent="0.25">
      <c r="AQ27866" s="6"/>
    </row>
    <row r="27867" spans="43:43" x14ac:dyDescent="0.25">
      <c r="AQ27867" s="6"/>
    </row>
    <row r="27868" spans="43:43" x14ac:dyDescent="0.25">
      <c r="AQ27868" s="6"/>
    </row>
    <row r="27869" spans="43:43" x14ac:dyDescent="0.25">
      <c r="AQ27869" s="6"/>
    </row>
    <row r="27870" spans="43:43" x14ac:dyDescent="0.25">
      <c r="AQ27870" s="6"/>
    </row>
    <row r="27871" spans="43:43" x14ac:dyDescent="0.25">
      <c r="AQ27871" s="6"/>
    </row>
    <row r="27872" spans="43:43" x14ac:dyDescent="0.25">
      <c r="AQ27872" s="6"/>
    </row>
    <row r="27873" spans="43:43" x14ac:dyDescent="0.25">
      <c r="AQ27873" s="6"/>
    </row>
    <row r="27874" spans="43:43" x14ac:dyDescent="0.25">
      <c r="AQ27874" s="6"/>
    </row>
    <row r="27875" spans="43:43" x14ac:dyDescent="0.25">
      <c r="AQ27875" s="6"/>
    </row>
    <row r="27876" spans="43:43" x14ac:dyDescent="0.25">
      <c r="AQ27876" s="6"/>
    </row>
    <row r="27877" spans="43:43" x14ac:dyDescent="0.25">
      <c r="AQ27877" s="6"/>
    </row>
    <row r="27878" spans="43:43" x14ac:dyDescent="0.25">
      <c r="AQ27878" s="6"/>
    </row>
    <row r="27879" spans="43:43" x14ac:dyDescent="0.25">
      <c r="AQ27879" s="6"/>
    </row>
    <row r="27880" spans="43:43" x14ac:dyDescent="0.25">
      <c r="AQ27880" s="6"/>
    </row>
    <row r="27881" spans="43:43" x14ac:dyDescent="0.25">
      <c r="AQ27881" s="6"/>
    </row>
    <row r="27882" spans="43:43" x14ac:dyDescent="0.25">
      <c r="AQ27882" s="6"/>
    </row>
    <row r="27883" spans="43:43" x14ac:dyDescent="0.25">
      <c r="AQ27883" s="6"/>
    </row>
    <row r="27884" spans="43:43" x14ac:dyDescent="0.25">
      <c r="AQ27884" s="6"/>
    </row>
    <row r="27885" spans="43:43" x14ac:dyDescent="0.25">
      <c r="AQ27885" s="6"/>
    </row>
    <row r="27886" spans="43:43" x14ac:dyDescent="0.25">
      <c r="AQ27886" s="6"/>
    </row>
    <row r="27887" spans="43:43" x14ac:dyDescent="0.25">
      <c r="AQ27887" s="6"/>
    </row>
    <row r="27888" spans="43:43" x14ac:dyDescent="0.25">
      <c r="AQ27888" s="6"/>
    </row>
    <row r="27889" spans="43:43" x14ac:dyDescent="0.25">
      <c r="AQ27889" s="6"/>
    </row>
    <row r="27890" spans="43:43" x14ac:dyDescent="0.25">
      <c r="AQ27890" s="6"/>
    </row>
    <row r="27891" spans="43:43" x14ac:dyDescent="0.25">
      <c r="AQ27891" s="6"/>
    </row>
    <row r="27892" spans="43:43" x14ac:dyDescent="0.25">
      <c r="AQ27892" s="6"/>
    </row>
    <row r="27893" spans="43:43" x14ac:dyDescent="0.25">
      <c r="AQ27893" s="6"/>
    </row>
    <row r="27894" spans="43:43" x14ac:dyDescent="0.25">
      <c r="AQ27894" s="6"/>
    </row>
    <row r="27895" spans="43:43" x14ac:dyDescent="0.25">
      <c r="AQ27895" s="6"/>
    </row>
    <row r="27896" spans="43:43" x14ac:dyDescent="0.25">
      <c r="AQ27896" s="6"/>
    </row>
    <row r="27897" spans="43:43" x14ac:dyDescent="0.25">
      <c r="AQ27897" s="6"/>
    </row>
    <row r="27898" spans="43:43" x14ac:dyDescent="0.25">
      <c r="AQ27898" s="6"/>
    </row>
    <row r="27899" spans="43:43" x14ac:dyDescent="0.25">
      <c r="AQ27899" s="6"/>
    </row>
    <row r="27900" spans="43:43" x14ac:dyDescent="0.25">
      <c r="AQ27900" s="6"/>
    </row>
    <row r="27901" spans="43:43" x14ac:dyDescent="0.25">
      <c r="AQ27901" s="6"/>
    </row>
    <row r="27902" spans="43:43" x14ac:dyDescent="0.25">
      <c r="AQ27902" s="6"/>
    </row>
    <row r="27903" spans="43:43" x14ac:dyDescent="0.25">
      <c r="AQ27903" s="6"/>
    </row>
    <row r="27904" spans="43:43" x14ac:dyDescent="0.25">
      <c r="AQ27904" s="6"/>
    </row>
    <row r="27905" spans="43:43" x14ac:dyDescent="0.25">
      <c r="AQ27905" s="6"/>
    </row>
    <row r="27906" spans="43:43" x14ac:dyDescent="0.25">
      <c r="AQ27906" s="6"/>
    </row>
    <row r="27907" spans="43:43" x14ac:dyDescent="0.25">
      <c r="AQ27907" s="6"/>
    </row>
    <row r="27908" spans="43:43" x14ac:dyDescent="0.25">
      <c r="AQ27908" s="6"/>
    </row>
    <row r="27909" spans="43:43" x14ac:dyDescent="0.25">
      <c r="AQ27909" s="6"/>
    </row>
    <row r="27910" spans="43:43" x14ac:dyDescent="0.25">
      <c r="AQ27910" s="6"/>
    </row>
    <row r="27911" spans="43:43" x14ac:dyDescent="0.25">
      <c r="AQ27911" s="6"/>
    </row>
    <row r="27912" spans="43:43" x14ac:dyDescent="0.25">
      <c r="AQ27912" s="6"/>
    </row>
    <row r="27913" spans="43:43" x14ac:dyDescent="0.25">
      <c r="AQ27913" s="6"/>
    </row>
    <row r="27914" spans="43:43" x14ac:dyDescent="0.25">
      <c r="AQ27914" s="6"/>
    </row>
    <row r="27915" spans="43:43" x14ac:dyDescent="0.25">
      <c r="AQ27915" s="6"/>
    </row>
    <row r="27916" spans="43:43" x14ac:dyDescent="0.25">
      <c r="AQ27916" s="6"/>
    </row>
    <row r="27917" spans="43:43" x14ac:dyDescent="0.25">
      <c r="AQ27917" s="6"/>
    </row>
    <row r="27918" spans="43:43" x14ac:dyDescent="0.25">
      <c r="AQ27918" s="6"/>
    </row>
    <row r="27919" spans="43:43" x14ac:dyDescent="0.25">
      <c r="AQ27919" s="6"/>
    </row>
    <row r="27920" spans="43:43" x14ac:dyDescent="0.25">
      <c r="AQ27920" s="6"/>
    </row>
    <row r="27921" spans="43:43" x14ac:dyDescent="0.25">
      <c r="AQ27921" s="6"/>
    </row>
    <row r="27922" spans="43:43" x14ac:dyDescent="0.25">
      <c r="AQ27922" s="6"/>
    </row>
    <row r="27923" spans="43:43" x14ac:dyDescent="0.25">
      <c r="AQ27923" s="6"/>
    </row>
    <row r="27924" spans="43:43" x14ac:dyDescent="0.25">
      <c r="AQ27924" s="6"/>
    </row>
    <row r="27925" spans="43:43" x14ac:dyDescent="0.25">
      <c r="AQ27925" s="6"/>
    </row>
    <row r="27926" spans="43:43" x14ac:dyDescent="0.25">
      <c r="AQ27926" s="6"/>
    </row>
    <row r="27927" spans="43:43" x14ac:dyDescent="0.25">
      <c r="AQ27927" s="6"/>
    </row>
    <row r="27928" spans="43:43" x14ac:dyDescent="0.25">
      <c r="AQ27928" s="6"/>
    </row>
    <row r="27929" spans="43:43" x14ac:dyDescent="0.25">
      <c r="AQ27929" s="6"/>
    </row>
    <row r="27930" spans="43:43" x14ac:dyDescent="0.25">
      <c r="AQ27930" s="6"/>
    </row>
    <row r="27931" spans="43:43" x14ac:dyDescent="0.25">
      <c r="AQ27931" s="6"/>
    </row>
    <row r="27932" spans="43:43" x14ac:dyDescent="0.25">
      <c r="AQ27932" s="6"/>
    </row>
    <row r="27933" spans="43:43" x14ac:dyDescent="0.25">
      <c r="AQ27933" s="6"/>
    </row>
    <row r="27934" spans="43:43" x14ac:dyDescent="0.25">
      <c r="AQ27934" s="6"/>
    </row>
    <row r="27935" spans="43:43" x14ac:dyDescent="0.25">
      <c r="AQ27935" s="6"/>
    </row>
    <row r="27936" spans="43:43" x14ac:dyDescent="0.25">
      <c r="AQ27936" s="6"/>
    </row>
    <row r="27937" spans="43:43" x14ac:dyDescent="0.25">
      <c r="AQ27937" s="6"/>
    </row>
    <row r="27938" spans="43:43" x14ac:dyDescent="0.25">
      <c r="AQ27938" s="6"/>
    </row>
    <row r="27939" spans="43:43" x14ac:dyDescent="0.25">
      <c r="AQ27939" s="6"/>
    </row>
    <row r="27940" spans="43:43" x14ac:dyDescent="0.25">
      <c r="AQ27940" s="6"/>
    </row>
    <row r="27941" spans="43:43" x14ac:dyDescent="0.25">
      <c r="AQ27941" s="6"/>
    </row>
    <row r="27942" spans="43:43" x14ac:dyDescent="0.25">
      <c r="AQ27942" s="6"/>
    </row>
    <row r="27943" spans="43:43" x14ac:dyDescent="0.25">
      <c r="AQ27943" s="6"/>
    </row>
    <row r="27944" spans="43:43" x14ac:dyDescent="0.25">
      <c r="AQ27944" s="6"/>
    </row>
    <row r="27945" spans="43:43" x14ac:dyDescent="0.25">
      <c r="AQ27945" s="6"/>
    </row>
    <row r="27946" spans="43:43" x14ac:dyDescent="0.25">
      <c r="AQ27946" s="6"/>
    </row>
    <row r="27947" spans="43:43" x14ac:dyDescent="0.25">
      <c r="AQ27947" s="6"/>
    </row>
    <row r="27948" spans="43:43" x14ac:dyDescent="0.25">
      <c r="AQ27948" s="6"/>
    </row>
    <row r="27949" spans="43:43" x14ac:dyDescent="0.25">
      <c r="AQ27949" s="6"/>
    </row>
    <row r="27950" spans="43:43" x14ac:dyDescent="0.25">
      <c r="AQ27950" s="6"/>
    </row>
    <row r="27951" spans="43:43" x14ac:dyDescent="0.25">
      <c r="AQ27951" s="6"/>
    </row>
    <row r="27952" spans="43:43" x14ac:dyDescent="0.25">
      <c r="AQ27952" s="6"/>
    </row>
    <row r="27953" spans="43:43" x14ac:dyDescent="0.25">
      <c r="AQ27953" s="6"/>
    </row>
    <row r="27954" spans="43:43" x14ac:dyDescent="0.25">
      <c r="AQ27954" s="6"/>
    </row>
    <row r="27955" spans="43:43" x14ac:dyDescent="0.25">
      <c r="AQ27955" s="6"/>
    </row>
    <row r="27956" spans="43:43" x14ac:dyDescent="0.25">
      <c r="AQ27956" s="6"/>
    </row>
    <row r="27957" spans="43:43" x14ac:dyDescent="0.25">
      <c r="AQ27957" s="6"/>
    </row>
    <row r="27958" spans="43:43" x14ac:dyDescent="0.25">
      <c r="AQ27958" s="6"/>
    </row>
    <row r="27959" spans="43:43" x14ac:dyDescent="0.25">
      <c r="AQ27959" s="6"/>
    </row>
    <row r="27960" spans="43:43" x14ac:dyDescent="0.25">
      <c r="AQ27960" s="6"/>
    </row>
    <row r="27961" spans="43:43" x14ac:dyDescent="0.25">
      <c r="AQ27961" s="6"/>
    </row>
    <row r="27962" spans="43:43" x14ac:dyDescent="0.25">
      <c r="AQ27962" s="6"/>
    </row>
    <row r="27963" spans="43:43" x14ac:dyDescent="0.25">
      <c r="AQ27963" s="6"/>
    </row>
    <row r="27964" spans="43:43" x14ac:dyDescent="0.25">
      <c r="AQ27964" s="6"/>
    </row>
    <row r="27965" spans="43:43" x14ac:dyDescent="0.25">
      <c r="AQ27965" s="6"/>
    </row>
    <row r="27966" spans="43:43" x14ac:dyDescent="0.25">
      <c r="AQ27966" s="6"/>
    </row>
    <row r="27967" spans="43:43" x14ac:dyDescent="0.25">
      <c r="AQ27967" s="6"/>
    </row>
    <row r="27968" spans="43:43" x14ac:dyDescent="0.25">
      <c r="AQ27968" s="6"/>
    </row>
    <row r="27969" spans="43:43" x14ac:dyDescent="0.25">
      <c r="AQ27969" s="6"/>
    </row>
    <row r="27970" spans="43:43" x14ac:dyDescent="0.25">
      <c r="AQ27970" s="6"/>
    </row>
    <row r="27971" spans="43:43" x14ac:dyDescent="0.25">
      <c r="AQ27971" s="6"/>
    </row>
    <row r="27972" spans="43:43" x14ac:dyDescent="0.25">
      <c r="AQ27972" s="6"/>
    </row>
    <row r="27973" spans="43:43" x14ac:dyDescent="0.25">
      <c r="AQ27973" s="6"/>
    </row>
    <row r="27974" spans="43:43" x14ac:dyDescent="0.25">
      <c r="AQ27974" s="6"/>
    </row>
    <row r="27975" spans="43:43" x14ac:dyDescent="0.25">
      <c r="AQ27975" s="6"/>
    </row>
    <row r="27976" spans="43:43" x14ac:dyDescent="0.25">
      <c r="AQ27976" s="6"/>
    </row>
    <row r="27977" spans="43:43" x14ac:dyDescent="0.25">
      <c r="AQ27977" s="6"/>
    </row>
    <row r="27978" spans="43:43" x14ac:dyDescent="0.25">
      <c r="AQ27978" s="6"/>
    </row>
    <row r="27979" spans="43:43" x14ac:dyDescent="0.25">
      <c r="AQ27979" s="6"/>
    </row>
    <row r="27980" spans="43:43" x14ac:dyDescent="0.25">
      <c r="AQ27980" s="6"/>
    </row>
    <row r="27981" spans="43:43" x14ac:dyDescent="0.25">
      <c r="AQ27981" s="6"/>
    </row>
    <row r="27982" spans="43:43" x14ac:dyDescent="0.25">
      <c r="AQ27982" s="6"/>
    </row>
    <row r="27983" spans="43:43" x14ac:dyDescent="0.25">
      <c r="AQ27983" s="6"/>
    </row>
    <row r="27984" spans="43:43" x14ac:dyDescent="0.25">
      <c r="AQ27984" s="6"/>
    </row>
    <row r="27985" spans="43:43" x14ac:dyDescent="0.25">
      <c r="AQ27985" s="6"/>
    </row>
    <row r="27986" spans="43:43" x14ac:dyDescent="0.25">
      <c r="AQ27986" s="6"/>
    </row>
    <row r="27987" spans="43:43" x14ac:dyDescent="0.25">
      <c r="AQ27987" s="6"/>
    </row>
    <row r="27988" spans="43:43" x14ac:dyDescent="0.25">
      <c r="AQ27988" s="6"/>
    </row>
    <row r="27989" spans="43:43" x14ac:dyDescent="0.25">
      <c r="AQ27989" s="6"/>
    </row>
    <row r="27990" spans="43:43" x14ac:dyDescent="0.25">
      <c r="AQ27990" s="6"/>
    </row>
    <row r="27991" spans="43:43" x14ac:dyDescent="0.25">
      <c r="AQ27991" s="6"/>
    </row>
    <row r="27992" spans="43:43" x14ac:dyDescent="0.25">
      <c r="AQ27992" s="6"/>
    </row>
    <row r="27993" spans="43:43" x14ac:dyDescent="0.25">
      <c r="AQ27993" s="6"/>
    </row>
    <row r="27994" spans="43:43" x14ac:dyDescent="0.25">
      <c r="AQ27994" s="6"/>
    </row>
    <row r="27995" spans="43:43" x14ac:dyDescent="0.25">
      <c r="AQ27995" s="6"/>
    </row>
    <row r="27996" spans="43:43" x14ac:dyDescent="0.25">
      <c r="AQ27996" s="6"/>
    </row>
    <row r="27997" spans="43:43" x14ac:dyDescent="0.25">
      <c r="AQ27997" s="6"/>
    </row>
    <row r="27998" spans="43:43" x14ac:dyDescent="0.25">
      <c r="AQ27998" s="6"/>
    </row>
    <row r="27999" spans="43:43" x14ac:dyDescent="0.25">
      <c r="AQ27999" s="6"/>
    </row>
    <row r="28000" spans="43:43" x14ac:dyDescent="0.25">
      <c r="AQ28000" s="6"/>
    </row>
    <row r="28001" spans="43:43" x14ac:dyDescent="0.25">
      <c r="AQ28001" s="6"/>
    </row>
    <row r="28002" spans="43:43" x14ac:dyDescent="0.25">
      <c r="AQ28002" s="6"/>
    </row>
    <row r="28003" spans="43:43" x14ac:dyDescent="0.25">
      <c r="AQ28003" s="6"/>
    </row>
    <row r="28004" spans="43:43" x14ac:dyDescent="0.25">
      <c r="AQ28004" s="6"/>
    </row>
    <row r="28005" spans="43:43" x14ac:dyDescent="0.25">
      <c r="AQ28005" s="6"/>
    </row>
    <row r="28006" spans="43:43" x14ac:dyDescent="0.25">
      <c r="AQ28006" s="6"/>
    </row>
    <row r="28007" spans="43:43" x14ac:dyDescent="0.25">
      <c r="AQ28007" s="6"/>
    </row>
    <row r="28008" spans="43:43" x14ac:dyDescent="0.25">
      <c r="AQ28008" s="6"/>
    </row>
    <row r="28009" spans="43:43" x14ac:dyDescent="0.25">
      <c r="AQ28009" s="6"/>
    </row>
    <row r="28010" spans="43:43" x14ac:dyDescent="0.25">
      <c r="AQ28010" s="6"/>
    </row>
    <row r="28011" spans="43:43" x14ac:dyDescent="0.25">
      <c r="AQ28011" s="6"/>
    </row>
    <row r="28012" spans="43:43" x14ac:dyDescent="0.25">
      <c r="AQ28012" s="6"/>
    </row>
    <row r="28013" spans="43:43" x14ac:dyDescent="0.25">
      <c r="AQ28013" s="6"/>
    </row>
    <row r="28014" spans="43:43" x14ac:dyDescent="0.25">
      <c r="AQ28014" s="6"/>
    </row>
    <row r="28015" spans="43:43" x14ac:dyDescent="0.25">
      <c r="AQ28015" s="6"/>
    </row>
    <row r="28016" spans="43:43" x14ac:dyDescent="0.25">
      <c r="AQ28016" s="6"/>
    </row>
    <row r="28017" spans="43:43" x14ac:dyDescent="0.25">
      <c r="AQ28017" s="6"/>
    </row>
    <row r="28018" spans="43:43" x14ac:dyDescent="0.25">
      <c r="AQ28018" s="6"/>
    </row>
    <row r="28019" spans="43:43" x14ac:dyDescent="0.25">
      <c r="AQ28019" s="6"/>
    </row>
    <row r="28020" spans="43:43" x14ac:dyDescent="0.25">
      <c r="AQ28020" s="6"/>
    </row>
    <row r="28021" spans="43:43" x14ac:dyDescent="0.25">
      <c r="AQ28021" s="6"/>
    </row>
    <row r="28022" spans="43:43" x14ac:dyDescent="0.25">
      <c r="AQ28022" s="6"/>
    </row>
    <row r="28023" spans="43:43" x14ac:dyDescent="0.25">
      <c r="AQ28023" s="6"/>
    </row>
    <row r="28024" spans="43:43" x14ac:dyDescent="0.25">
      <c r="AQ28024" s="6"/>
    </row>
    <row r="28025" spans="43:43" x14ac:dyDescent="0.25">
      <c r="AQ28025" s="6"/>
    </row>
    <row r="28026" spans="43:43" x14ac:dyDescent="0.25">
      <c r="AQ28026" s="6"/>
    </row>
    <row r="28027" spans="43:43" x14ac:dyDescent="0.25">
      <c r="AQ28027" s="6"/>
    </row>
    <row r="28028" spans="43:43" x14ac:dyDescent="0.25">
      <c r="AQ28028" s="6"/>
    </row>
    <row r="28029" spans="43:43" x14ac:dyDescent="0.25">
      <c r="AQ28029" s="6"/>
    </row>
    <row r="28030" spans="43:43" x14ac:dyDescent="0.25">
      <c r="AQ28030" s="6"/>
    </row>
    <row r="28031" spans="43:43" x14ac:dyDescent="0.25">
      <c r="AQ28031" s="6"/>
    </row>
    <row r="28032" spans="43:43" x14ac:dyDescent="0.25">
      <c r="AQ28032" s="6"/>
    </row>
    <row r="28033" spans="43:43" x14ac:dyDescent="0.25">
      <c r="AQ28033" s="6"/>
    </row>
    <row r="28034" spans="43:43" x14ac:dyDescent="0.25">
      <c r="AQ28034" s="6"/>
    </row>
    <row r="28035" spans="43:43" x14ac:dyDescent="0.25">
      <c r="AQ28035" s="6"/>
    </row>
    <row r="28036" spans="43:43" x14ac:dyDescent="0.25">
      <c r="AQ28036" s="6"/>
    </row>
    <row r="28037" spans="43:43" x14ac:dyDescent="0.25">
      <c r="AQ28037" s="6"/>
    </row>
    <row r="28038" spans="43:43" x14ac:dyDescent="0.25">
      <c r="AQ28038" s="6"/>
    </row>
    <row r="28039" spans="43:43" x14ac:dyDescent="0.25">
      <c r="AQ28039" s="6"/>
    </row>
    <row r="28040" spans="43:43" x14ac:dyDescent="0.25">
      <c r="AQ28040" s="6"/>
    </row>
    <row r="28041" spans="43:43" x14ac:dyDescent="0.25">
      <c r="AQ28041" s="6"/>
    </row>
    <row r="28042" spans="43:43" x14ac:dyDescent="0.25">
      <c r="AQ28042" s="6"/>
    </row>
    <row r="28043" spans="43:43" x14ac:dyDescent="0.25">
      <c r="AQ28043" s="6"/>
    </row>
    <row r="28044" spans="43:43" x14ac:dyDescent="0.25">
      <c r="AQ28044" s="6"/>
    </row>
    <row r="28045" spans="43:43" x14ac:dyDescent="0.25">
      <c r="AQ28045" s="6"/>
    </row>
    <row r="28046" spans="43:43" x14ac:dyDescent="0.25">
      <c r="AQ28046" s="6"/>
    </row>
    <row r="28047" spans="43:43" x14ac:dyDescent="0.25">
      <c r="AQ28047" s="6"/>
    </row>
    <row r="28048" spans="43:43" x14ac:dyDescent="0.25">
      <c r="AQ28048" s="6"/>
    </row>
    <row r="28049" spans="43:43" x14ac:dyDescent="0.25">
      <c r="AQ28049" s="6"/>
    </row>
    <row r="28050" spans="43:43" x14ac:dyDescent="0.25">
      <c r="AQ28050" s="6"/>
    </row>
    <row r="28051" spans="43:43" x14ac:dyDescent="0.25">
      <c r="AQ28051" s="6"/>
    </row>
    <row r="28052" spans="43:43" x14ac:dyDescent="0.25">
      <c r="AQ28052" s="6"/>
    </row>
    <row r="28053" spans="43:43" x14ac:dyDescent="0.25">
      <c r="AQ28053" s="6"/>
    </row>
    <row r="28054" spans="43:43" x14ac:dyDescent="0.25">
      <c r="AQ28054" s="6"/>
    </row>
    <row r="28055" spans="43:43" x14ac:dyDescent="0.25">
      <c r="AQ28055" s="6"/>
    </row>
    <row r="28056" spans="43:43" x14ac:dyDescent="0.25">
      <c r="AQ28056" s="6"/>
    </row>
    <row r="28057" spans="43:43" x14ac:dyDescent="0.25">
      <c r="AQ28057" s="6"/>
    </row>
    <row r="28058" spans="43:43" x14ac:dyDescent="0.25">
      <c r="AQ28058" s="6"/>
    </row>
    <row r="28059" spans="43:43" x14ac:dyDescent="0.25">
      <c r="AQ28059" s="6"/>
    </row>
    <row r="28060" spans="43:43" x14ac:dyDescent="0.25">
      <c r="AQ28060" s="6"/>
    </row>
    <row r="28061" spans="43:43" x14ac:dyDescent="0.25">
      <c r="AQ28061" s="6"/>
    </row>
    <row r="28062" spans="43:43" x14ac:dyDescent="0.25">
      <c r="AQ28062" s="6"/>
    </row>
    <row r="28063" spans="43:43" x14ac:dyDescent="0.25">
      <c r="AQ28063" s="6"/>
    </row>
    <row r="28064" spans="43:43" x14ac:dyDescent="0.25">
      <c r="AQ28064" s="6"/>
    </row>
    <row r="28065" spans="43:43" x14ac:dyDescent="0.25">
      <c r="AQ28065" s="6"/>
    </row>
    <row r="28066" spans="43:43" x14ac:dyDescent="0.25">
      <c r="AQ28066" s="6"/>
    </row>
    <row r="28067" spans="43:43" x14ac:dyDescent="0.25">
      <c r="AQ28067" s="6"/>
    </row>
    <row r="28068" spans="43:43" x14ac:dyDescent="0.25">
      <c r="AQ28068" s="6"/>
    </row>
    <row r="28069" spans="43:43" x14ac:dyDescent="0.25">
      <c r="AQ28069" s="6"/>
    </row>
    <row r="28070" spans="43:43" x14ac:dyDescent="0.25">
      <c r="AQ28070" s="6"/>
    </row>
    <row r="28071" spans="43:43" x14ac:dyDescent="0.25">
      <c r="AQ28071" s="6"/>
    </row>
    <row r="28072" spans="43:43" x14ac:dyDescent="0.25">
      <c r="AQ28072" s="6"/>
    </row>
    <row r="28073" spans="43:43" x14ac:dyDescent="0.25">
      <c r="AQ28073" s="6"/>
    </row>
    <row r="28074" spans="43:43" x14ac:dyDescent="0.25">
      <c r="AQ28074" s="6"/>
    </row>
    <row r="28075" spans="43:43" x14ac:dyDescent="0.25">
      <c r="AQ28075" s="6"/>
    </row>
    <row r="28076" spans="43:43" x14ac:dyDescent="0.25">
      <c r="AQ28076" s="6"/>
    </row>
    <row r="28077" spans="43:43" x14ac:dyDescent="0.25">
      <c r="AQ28077" s="6"/>
    </row>
    <row r="28078" spans="43:43" x14ac:dyDescent="0.25">
      <c r="AQ28078" s="6"/>
    </row>
    <row r="28079" spans="43:43" x14ac:dyDescent="0.25">
      <c r="AQ28079" s="6"/>
    </row>
    <row r="28080" spans="43:43" x14ac:dyDescent="0.25">
      <c r="AQ28080" s="6"/>
    </row>
    <row r="28081" spans="43:43" x14ac:dyDescent="0.25">
      <c r="AQ28081" s="6"/>
    </row>
    <row r="28082" spans="43:43" x14ac:dyDescent="0.25">
      <c r="AQ28082" s="6"/>
    </row>
    <row r="28083" spans="43:43" x14ac:dyDescent="0.25">
      <c r="AQ28083" s="6"/>
    </row>
    <row r="28084" spans="43:43" x14ac:dyDescent="0.25">
      <c r="AQ28084" s="6"/>
    </row>
    <row r="28085" spans="43:43" x14ac:dyDescent="0.25">
      <c r="AQ28085" s="6"/>
    </row>
    <row r="28086" spans="43:43" x14ac:dyDescent="0.25">
      <c r="AQ28086" s="6"/>
    </row>
    <row r="28087" spans="43:43" x14ac:dyDescent="0.25">
      <c r="AQ28087" s="6"/>
    </row>
    <row r="28088" spans="43:43" x14ac:dyDescent="0.25">
      <c r="AQ28088" s="6"/>
    </row>
    <row r="28089" spans="43:43" x14ac:dyDescent="0.25">
      <c r="AQ28089" s="6"/>
    </row>
    <row r="28090" spans="43:43" x14ac:dyDescent="0.25">
      <c r="AQ28090" s="6"/>
    </row>
    <row r="28091" spans="43:43" x14ac:dyDescent="0.25">
      <c r="AQ28091" s="6"/>
    </row>
    <row r="28092" spans="43:43" x14ac:dyDescent="0.25">
      <c r="AQ28092" s="6"/>
    </row>
    <row r="28093" spans="43:43" x14ac:dyDescent="0.25">
      <c r="AQ28093" s="6"/>
    </row>
    <row r="28094" spans="43:43" x14ac:dyDescent="0.25">
      <c r="AQ28094" s="6"/>
    </row>
    <row r="28095" spans="43:43" x14ac:dyDescent="0.25">
      <c r="AQ28095" s="6"/>
    </row>
    <row r="28096" spans="43:43" x14ac:dyDescent="0.25">
      <c r="AQ28096" s="6"/>
    </row>
    <row r="28097" spans="43:43" x14ac:dyDescent="0.25">
      <c r="AQ28097" s="6"/>
    </row>
    <row r="28098" spans="43:43" x14ac:dyDescent="0.25">
      <c r="AQ28098" s="6"/>
    </row>
    <row r="28099" spans="43:43" x14ac:dyDescent="0.25">
      <c r="AQ28099" s="6"/>
    </row>
    <row r="28100" spans="43:43" x14ac:dyDescent="0.25">
      <c r="AQ28100" s="6"/>
    </row>
    <row r="28101" spans="43:43" x14ac:dyDescent="0.25">
      <c r="AQ28101" s="6"/>
    </row>
    <row r="28102" spans="43:43" x14ac:dyDescent="0.25">
      <c r="AQ28102" s="6"/>
    </row>
    <row r="28103" spans="43:43" x14ac:dyDescent="0.25">
      <c r="AQ28103" s="6"/>
    </row>
    <row r="28104" spans="43:43" x14ac:dyDescent="0.25">
      <c r="AQ28104" s="6"/>
    </row>
    <row r="28105" spans="43:43" x14ac:dyDescent="0.25">
      <c r="AQ28105" s="6"/>
    </row>
    <row r="28106" spans="43:43" x14ac:dyDescent="0.25">
      <c r="AQ28106" s="6"/>
    </row>
    <row r="28107" spans="43:43" x14ac:dyDescent="0.25">
      <c r="AQ28107" s="6"/>
    </row>
    <row r="28108" spans="43:43" x14ac:dyDescent="0.25">
      <c r="AQ28108" s="6"/>
    </row>
    <row r="28109" spans="43:43" x14ac:dyDescent="0.25">
      <c r="AQ28109" s="6"/>
    </row>
    <row r="28110" spans="43:43" x14ac:dyDescent="0.25">
      <c r="AQ28110" s="6"/>
    </row>
    <row r="28111" spans="43:43" x14ac:dyDescent="0.25">
      <c r="AQ28111" s="6"/>
    </row>
    <row r="28112" spans="43:43" x14ac:dyDescent="0.25">
      <c r="AQ28112" s="6"/>
    </row>
    <row r="28113" spans="43:43" x14ac:dyDescent="0.25">
      <c r="AQ28113" s="6"/>
    </row>
    <row r="28114" spans="43:43" x14ac:dyDescent="0.25">
      <c r="AQ28114" s="6"/>
    </row>
    <row r="28115" spans="43:43" x14ac:dyDescent="0.25">
      <c r="AQ28115" s="6"/>
    </row>
    <row r="28116" spans="43:43" x14ac:dyDescent="0.25">
      <c r="AQ28116" s="6"/>
    </row>
    <row r="28117" spans="43:43" x14ac:dyDescent="0.25">
      <c r="AQ28117" s="6"/>
    </row>
    <row r="28118" spans="43:43" x14ac:dyDescent="0.25">
      <c r="AQ28118" s="6"/>
    </row>
    <row r="28119" spans="43:43" x14ac:dyDescent="0.25">
      <c r="AQ28119" s="6"/>
    </row>
    <row r="28120" spans="43:43" x14ac:dyDescent="0.25">
      <c r="AQ28120" s="6"/>
    </row>
    <row r="28121" spans="43:43" x14ac:dyDescent="0.25">
      <c r="AQ28121" s="6"/>
    </row>
    <row r="28122" spans="43:43" x14ac:dyDescent="0.25">
      <c r="AQ28122" s="6"/>
    </row>
    <row r="28123" spans="43:43" x14ac:dyDescent="0.25">
      <c r="AQ28123" s="6"/>
    </row>
    <row r="28124" spans="43:43" x14ac:dyDescent="0.25">
      <c r="AQ28124" s="6"/>
    </row>
    <row r="28125" spans="43:43" x14ac:dyDescent="0.25">
      <c r="AQ28125" s="6"/>
    </row>
    <row r="28126" spans="43:43" x14ac:dyDescent="0.25">
      <c r="AQ28126" s="6"/>
    </row>
    <row r="28127" spans="43:43" x14ac:dyDescent="0.25">
      <c r="AQ28127" s="6"/>
    </row>
    <row r="28128" spans="43:43" x14ac:dyDescent="0.25">
      <c r="AQ28128" s="6"/>
    </row>
    <row r="28129" spans="43:43" x14ac:dyDescent="0.25">
      <c r="AQ28129" s="6"/>
    </row>
    <row r="28130" spans="43:43" x14ac:dyDescent="0.25">
      <c r="AQ28130" s="6"/>
    </row>
    <row r="28131" spans="43:43" x14ac:dyDescent="0.25">
      <c r="AQ28131" s="6"/>
    </row>
    <row r="28132" spans="43:43" x14ac:dyDescent="0.25">
      <c r="AQ28132" s="6"/>
    </row>
    <row r="28133" spans="43:43" x14ac:dyDescent="0.25">
      <c r="AQ28133" s="6"/>
    </row>
    <row r="28134" spans="43:43" x14ac:dyDescent="0.25">
      <c r="AQ28134" s="6"/>
    </row>
    <row r="28135" spans="43:43" x14ac:dyDescent="0.25">
      <c r="AQ28135" s="6"/>
    </row>
    <row r="28136" spans="43:43" x14ac:dyDescent="0.25">
      <c r="AQ28136" s="6"/>
    </row>
    <row r="28137" spans="43:43" x14ac:dyDescent="0.25">
      <c r="AQ28137" s="6"/>
    </row>
    <row r="28138" spans="43:43" x14ac:dyDescent="0.25">
      <c r="AQ28138" s="6"/>
    </row>
    <row r="28139" spans="43:43" x14ac:dyDescent="0.25">
      <c r="AQ28139" s="6"/>
    </row>
    <row r="28140" spans="43:43" x14ac:dyDescent="0.25">
      <c r="AQ28140" s="6"/>
    </row>
    <row r="28141" spans="43:43" x14ac:dyDescent="0.25">
      <c r="AQ28141" s="6"/>
    </row>
    <row r="28142" spans="43:43" x14ac:dyDescent="0.25">
      <c r="AQ28142" s="6"/>
    </row>
    <row r="28143" spans="43:43" x14ac:dyDescent="0.25">
      <c r="AQ28143" s="6"/>
    </row>
    <row r="28144" spans="43:43" x14ac:dyDescent="0.25">
      <c r="AQ28144" s="6"/>
    </row>
    <row r="28145" spans="43:43" x14ac:dyDescent="0.25">
      <c r="AQ28145" s="6"/>
    </row>
    <row r="28146" spans="43:43" x14ac:dyDescent="0.25">
      <c r="AQ28146" s="6"/>
    </row>
    <row r="28147" spans="43:43" x14ac:dyDescent="0.25">
      <c r="AQ28147" s="6"/>
    </row>
    <row r="28148" spans="43:43" x14ac:dyDescent="0.25">
      <c r="AQ28148" s="6"/>
    </row>
    <row r="28149" spans="43:43" x14ac:dyDescent="0.25">
      <c r="AQ28149" s="6"/>
    </row>
    <row r="28150" spans="43:43" x14ac:dyDescent="0.25">
      <c r="AQ28150" s="6"/>
    </row>
    <row r="28151" spans="43:43" x14ac:dyDescent="0.25">
      <c r="AQ28151" s="6"/>
    </row>
    <row r="28152" spans="43:43" x14ac:dyDescent="0.25">
      <c r="AQ28152" s="6"/>
    </row>
    <row r="28153" spans="43:43" x14ac:dyDescent="0.25">
      <c r="AQ28153" s="6"/>
    </row>
    <row r="28154" spans="43:43" x14ac:dyDescent="0.25">
      <c r="AQ28154" s="6"/>
    </row>
    <row r="28155" spans="43:43" x14ac:dyDescent="0.25">
      <c r="AQ28155" s="6"/>
    </row>
    <row r="28156" spans="43:43" x14ac:dyDescent="0.25">
      <c r="AQ28156" s="6"/>
    </row>
    <row r="28157" spans="43:43" x14ac:dyDescent="0.25">
      <c r="AQ28157" s="6"/>
    </row>
    <row r="28158" spans="43:43" x14ac:dyDescent="0.25">
      <c r="AQ28158" s="6"/>
    </row>
    <row r="28159" spans="43:43" x14ac:dyDescent="0.25">
      <c r="AQ28159" s="6"/>
    </row>
    <row r="28160" spans="43:43" x14ac:dyDescent="0.25">
      <c r="AQ28160" s="6"/>
    </row>
    <row r="28161" spans="43:43" x14ac:dyDescent="0.25">
      <c r="AQ28161" s="6"/>
    </row>
    <row r="28162" spans="43:43" x14ac:dyDescent="0.25">
      <c r="AQ28162" s="6"/>
    </row>
    <row r="28163" spans="43:43" x14ac:dyDescent="0.25">
      <c r="AQ28163" s="6"/>
    </row>
    <row r="28164" spans="43:43" x14ac:dyDescent="0.25">
      <c r="AQ28164" s="6"/>
    </row>
    <row r="28165" spans="43:43" x14ac:dyDescent="0.25">
      <c r="AQ28165" s="6"/>
    </row>
    <row r="28166" spans="43:43" x14ac:dyDescent="0.25">
      <c r="AQ28166" s="6"/>
    </row>
    <row r="28167" spans="43:43" x14ac:dyDescent="0.25">
      <c r="AQ28167" s="6"/>
    </row>
    <row r="28168" spans="43:43" x14ac:dyDescent="0.25">
      <c r="AQ28168" s="6"/>
    </row>
    <row r="28169" spans="43:43" x14ac:dyDescent="0.25">
      <c r="AQ28169" s="6"/>
    </row>
    <row r="28170" spans="43:43" x14ac:dyDescent="0.25">
      <c r="AQ28170" s="6"/>
    </row>
    <row r="28171" spans="43:43" x14ac:dyDescent="0.25">
      <c r="AQ28171" s="6"/>
    </row>
    <row r="28172" spans="43:43" x14ac:dyDescent="0.25">
      <c r="AQ28172" s="6"/>
    </row>
    <row r="28173" spans="43:43" x14ac:dyDescent="0.25">
      <c r="AQ28173" s="6"/>
    </row>
    <row r="28174" spans="43:43" x14ac:dyDescent="0.25">
      <c r="AQ28174" s="6"/>
    </row>
    <row r="28175" spans="43:43" x14ac:dyDescent="0.25">
      <c r="AQ28175" s="6"/>
    </row>
    <row r="28176" spans="43:43" x14ac:dyDescent="0.25">
      <c r="AQ28176" s="6"/>
    </row>
    <row r="28177" spans="43:43" x14ac:dyDescent="0.25">
      <c r="AQ28177" s="6"/>
    </row>
    <row r="28178" spans="43:43" x14ac:dyDescent="0.25">
      <c r="AQ28178" s="6"/>
    </row>
    <row r="28179" spans="43:43" x14ac:dyDescent="0.25">
      <c r="AQ28179" s="6"/>
    </row>
    <row r="28180" spans="43:43" x14ac:dyDescent="0.25">
      <c r="AQ28180" s="6"/>
    </row>
    <row r="28181" spans="43:43" x14ac:dyDescent="0.25">
      <c r="AQ28181" s="6"/>
    </row>
    <row r="28182" spans="43:43" x14ac:dyDescent="0.25">
      <c r="AQ28182" s="6"/>
    </row>
    <row r="28183" spans="43:43" x14ac:dyDescent="0.25">
      <c r="AQ28183" s="6"/>
    </row>
    <row r="28184" spans="43:43" x14ac:dyDescent="0.25">
      <c r="AQ28184" s="6"/>
    </row>
    <row r="28185" spans="43:43" x14ac:dyDescent="0.25">
      <c r="AQ28185" s="6"/>
    </row>
    <row r="28186" spans="43:43" x14ac:dyDescent="0.25">
      <c r="AQ28186" s="6"/>
    </row>
    <row r="28187" spans="43:43" x14ac:dyDescent="0.25">
      <c r="AQ28187" s="6"/>
    </row>
    <row r="28188" spans="43:43" x14ac:dyDescent="0.25">
      <c r="AQ28188" s="6"/>
    </row>
    <row r="28189" spans="43:43" x14ac:dyDescent="0.25">
      <c r="AQ28189" s="6"/>
    </row>
    <row r="28190" spans="43:43" x14ac:dyDescent="0.25">
      <c r="AQ28190" s="6"/>
    </row>
    <row r="28191" spans="43:43" x14ac:dyDescent="0.25">
      <c r="AQ28191" s="6"/>
    </row>
    <row r="28192" spans="43:43" x14ac:dyDescent="0.25">
      <c r="AQ28192" s="6"/>
    </row>
    <row r="28193" spans="43:43" x14ac:dyDescent="0.25">
      <c r="AQ28193" s="6"/>
    </row>
    <row r="28194" spans="43:43" x14ac:dyDescent="0.25">
      <c r="AQ28194" s="6"/>
    </row>
    <row r="28195" spans="43:43" x14ac:dyDescent="0.25">
      <c r="AQ28195" s="6"/>
    </row>
    <row r="28196" spans="43:43" x14ac:dyDescent="0.25">
      <c r="AQ28196" s="6"/>
    </row>
    <row r="28197" spans="43:43" x14ac:dyDescent="0.25">
      <c r="AQ28197" s="6"/>
    </row>
    <row r="28198" spans="43:43" x14ac:dyDescent="0.25">
      <c r="AQ28198" s="6"/>
    </row>
    <row r="28199" spans="43:43" x14ac:dyDescent="0.25">
      <c r="AQ28199" s="6"/>
    </row>
    <row r="28200" spans="43:43" x14ac:dyDescent="0.25">
      <c r="AQ28200" s="6"/>
    </row>
    <row r="28201" spans="43:43" x14ac:dyDescent="0.25">
      <c r="AQ28201" s="6"/>
    </row>
    <row r="28202" spans="43:43" x14ac:dyDescent="0.25">
      <c r="AQ28202" s="6"/>
    </row>
    <row r="28203" spans="43:43" x14ac:dyDescent="0.25">
      <c r="AQ28203" s="6"/>
    </row>
    <row r="28204" spans="43:43" x14ac:dyDescent="0.25">
      <c r="AQ28204" s="6"/>
    </row>
    <row r="28205" spans="43:43" x14ac:dyDescent="0.25">
      <c r="AQ28205" s="6"/>
    </row>
    <row r="28206" spans="43:43" x14ac:dyDescent="0.25">
      <c r="AQ28206" s="6"/>
    </row>
    <row r="28207" spans="43:43" x14ac:dyDescent="0.25">
      <c r="AQ28207" s="6"/>
    </row>
    <row r="28208" spans="43:43" x14ac:dyDescent="0.25">
      <c r="AQ28208" s="6"/>
    </row>
    <row r="28209" spans="43:43" x14ac:dyDescent="0.25">
      <c r="AQ28209" s="6"/>
    </row>
    <row r="28210" spans="43:43" x14ac:dyDescent="0.25">
      <c r="AQ28210" s="6"/>
    </row>
    <row r="28211" spans="43:43" x14ac:dyDescent="0.25">
      <c r="AQ28211" s="6"/>
    </row>
    <row r="28212" spans="43:43" x14ac:dyDescent="0.25">
      <c r="AQ28212" s="6"/>
    </row>
    <row r="28213" spans="43:43" x14ac:dyDescent="0.25">
      <c r="AQ28213" s="6"/>
    </row>
    <row r="28214" spans="43:43" x14ac:dyDescent="0.25">
      <c r="AQ28214" s="6"/>
    </row>
    <row r="28215" spans="43:43" x14ac:dyDescent="0.25">
      <c r="AQ28215" s="6"/>
    </row>
    <row r="28216" spans="43:43" x14ac:dyDescent="0.25">
      <c r="AQ28216" s="6"/>
    </row>
    <row r="28217" spans="43:43" x14ac:dyDescent="0.25">
      <c r="AQ28217" s="6"/>
    </row>
    <row r="28218" spans="43:43" x14ac:dyDescent="0.25">
      <c r="AQ28218" s="6"/>
    </row>
    <row r="28219" spans="43:43" x14ac:dyDescent="0.25">
      <c r="AQ28219" s="6"/>
    </row>
    <row r="28220" spans="43:43" x14ac:dyDescent="0.25">
      <c r="AQ28220" s="6"/>
    </row>
    <row r="28221" spans="43:43" x14ac:dyDescent="0.25">
      <c r="AQ28221" s="6"/>
    </row>
    <row r="28222" spans="43:43" x14ac:dyDescent="0.25">
      <c r="AQ28222" s="6"/>
    </row>
    <row r="28223" spans="43:43" x14ac:dyDescent="0.25">
      <c r="AQ28223" s="6"/>
    </row>
    <row r="28224" spans="43:43" x14ac:dyDescent="0.25">
      <c r="AQ28224" s="6"/>
    </row>
    <row r="28225" spans="43:43" x14ac:dyDescent="0.25">
      <c r="AQ28225" s="6"/>
    </row>
    <row r="28226" spans="43:43" x14ac:dyDescent="0.25">
      <c r="AQ28226" s="6"/>
    </row>
    <row r="28227" spans="43:43" x14ac:dyDescent="0.25">
      <c r="AQ28227" s="6"/>
    </row>
    <row r="28228" spans="43:43" x14ac:dyDescent="0.25">
      <c r="AQ28228" s="6"/>
    </row>
    <row r="28229" spans="43:43" x14ac:dyDescent="0.25">
      <c r="AQ28229" s="6"/>
    </row>
    <row r="28230" spans="43:43" x14ac:dyDescent="0.25">
      <c r="AQ28230" s="6"/>
    </row>
    <row r="28231" spans="43:43" x14ac:dyDescent="0.25">
      <c r="AQ28231" s="6"/>
    </row>
    <row r="28232" spans="43:43" x14ac:dyDescent="0.25">
      <c r="AQ28232" s="6"/>
    </row>
    <row r="28233" spans="43:43" x14ac:dyDescent="0.25">
      <c r="AQ28233" s="6"/>
    </row>
    <row r="28234" spans="43:43" x14ac:dyDescent="0.25">
      <c r="AQ28234" s="6"/>
    </row>
    <row r="28235" spans="43:43" x14ac:dyDescent="0.25">
      <c r="AQ28235" s="6"/>
    </row>
    <row r="28236" spans="43:43" x14ac:dyDescent="0.25">
      <c r="AQ28236" s="6"/>
    </row>
    <row r="28237" spans="43:43" x14ac:dyDescent="0.25">
      <c r="AQ28237" s="6"/>
    </row>
    <row r="28238" spans="43:43" x14ac:dyDescent="0.25">
      <c r="AQ28238" s="6"/>
    </row>
    <row r="28239" spans="43:43" x14ac:dyDescent="0.25">
      <c r="AQ28239" s="6"/>
    </row>
    <row r="28240" spans="43:43" x14ac:dyDescent="0.25">
      <c r="AQ28240" s="6"/>
    </row>
    <row r="28241" spans="43:43" x14ac:dyDescent="0.25">
      <c r="AQ28241" s="6"/>
    </row>
    <row r="28242" spans="43:43" x14ac:dyDescent="0.25">
      <c r="AQ28242" s="6"/>
    </row>
    <row r="28243" spans="43:43" x14ac:dyDescent="0.25">
      <c r="AQ28243" s="6"/>
    </row>
    <row r="28244" spans="43:43" x14ac:dyDescent="0.25">
      <c r="AQ28244" s="6"/>
    </row>
    <row r="28245" spans="43:43" x14ac:dyDescent="0.25">
      <c r="AQ28245" s="6"/>
    </row>
    <row r="28246" spans="43:43" x14ac:dyDescent="0.25">
      <c r="AQ28246" s="6"/>
    </row>
    <row r="28247" spans="43:43" x14ac:dyDescent="0.25">
      <c r="AQ28247" s="6"/>
    </row>
    <row r="28248" spans="43:43" x14ac:dyDescent="0.25">
      <c r="AQ28248" s="6"/>
    </row>
    <row r="28249" spans="43:43" x14ac:dyDescent="0.25">
      <c r="AQ28249" s="6"/>
    </row>
    <row r="28250" spans="43:43" x14ac:dyDescent="0.25">
      <c r="AQ28250" s="6"/>
    </row>
    <row r="28251" spans="43:43" x14ac:dyDescent="0.25">
      <c r="AQ28251" s="6"/>
    </row>
    <row r="28252" spans="43:43" x14ac:dyDescent="0.25">
      <c r="AQ28252" s="6"/>
    </row>
    <row r="28253" spans="43:43" x14ac:dyDescent="0.25">
      <c r="AQ28253" s="6"/>
    </row>
    <row r="28254" spans="43:43" x14ac:dyDescent="0.25">
      <c r="AQ28254" s="6"/>
    </row>
    <row r="28255" spans="43:43" x14ac:dyDescent="0.25">
      <c r="AQ28255" s="6"/>
    </row>
    <row r="28256" spans="43:43" x14ac:dyDescent="0.25">
      <c r="AQ28256" s="6"/>
    </row>
    <row r="28257" spans="43:43" x14ac:dyDescent="0.25">
      <c r="AQ28257" s="6"/>
    </row>
    <row r="28258" spans="43:43" x14ac:dyDescent="0.25">
      <c r="AQ28258" s="6"/>
    </row>
    <row r="28259" spans="43:43" x14ac:dyDescent="0.25">
      <c r="AQ28259" s="6"/>
    </row>
    <row r="28260" spans="43:43" x14ac:dyDescent="0.25">
      <c r="AQ28260" s="6"/>
    </row>
    <row r="28261" spans="43:43" x14ac:dyDescent="0.25">
      <c r="AQ28261" s="6"/>
    </row>
    <row r="28262" spans="43:43" x14ac:dyDescent="0.25">
      <c r="AQ28262" s="6"/>
    </row>
    <row r="28263" spans="43:43" x14ac:dyDescent="0.25">
      <c r="AQ28263" s="6"/>
    </row>
    <row r="28264" spans="43:43" x14ac:dyDescent="0.25">
      <c r="AQ28264" s="6"/>
    </row>
    <row r="28265" spans="43:43" x14ac:dyDescent="0.25">
      <c r="AQ28265" s="6"/>
    </row>
    <row r="28266" spans="43:43" x14ac:dyDescent="0.25">
      <c r="AQ28266" s="6"/>
    </row>
    <row r="28267" spans="43:43" x14ac:dyDescent="0.25">
      <c r="AQ28267" s="6"/>
    </row>
    <row r="28268" spans="43:43" x14ac:dyDescent="0.25">
      <c r="AQ28268" s="6"/>
    </row>
    <row r="28269" spans="43:43" x14ac:dyDescent="0.25">
      <c r="AQ28269" s="6"/>
    </row>
    <row r="28270" spans="43:43" x14ac:dyDescent="0.25">
      <c r="AQ28270" s="6"/>
    </row>
    <row r="28271" spans="43:43" x14ac:dyDescent="0.25">
      <c r="AQ28271" s="6"/>
    </row>
    <row r="28272" spans="43:43" x14ac:dyDescent="0.25">
      <c r="AQ28272" s="6"/>
    </row>
    <row r="28273" spans="43:43" x14ac:dyDescent="0.25">
      <c r="AQ28273" s="6"/>
    </row>
    <row r="28274" spans="43:43" x14ac:dyDescent="0.25">
      <c r="AQ28274" s="6"/>
    </row>
    <row r="28275" spans="43:43" x14ac:dyDescent="0.25">
      <c r="AQ28275" s="6"/>
    </row>
    <row r="28276" spans="43:43" x14ac:dyDescent="0.25">
      <c r="AQ28276" s="6"/>
    </row>
    <row r="28277" spans="43:43" x14ac:dyDescent="0.25">
      <c r="AQ28277" s="6"/>
    </row>
    <row r="28278" spans="43:43" x14ac:dyDescent="0.25">
      <c r="AQ28278" s="6"/>
    </row>
    <row r="28279" spans="43:43" x14ac:dyDescent="0.25">
      <c r="AQ28279" s="6"/>
    </row>
    <row r="28280" spans="43:43" x14ac:dyDescent="0.25">
      <c r="AQ28280" s="6"/>
    </row>
    <row r="28281" spans="43:43" x14ac:dyDescent="0.25">
      <c r="AQ28281" s="6"/>
    </row>
    <row r="28282" spans="43:43" x14ac:dyDescent="0.25">
      <c r="AQ28282" s="6"/>
    </row>
    <row r="28283" spans="43:43" x14ac:dyDescent="0.25">
      <c r="AQ28283" s="6"/>
    </row>
    <row r="28284" spans="43:43" x14ac:dyDescent="0.25">
      <c r="AQ28284" s="6"/>
    </row>
    <row r="28285" spans="43:43" x14ac:dyDescent="0.25">
      <c r="AQ28285" s="6"/>
    </row>
    <row r="28286" spans="43:43" x14ac:dyDescent="0.25">
      <c r="AQ28286" s="6"/>
    </row>
    <row r="28287" spans="43:43" x14ac:dyDescent="0.25">
      <c r="AQ28287" s="6"/>
    </row>
    <row r="28288" spans="43:43" x14ac:dyDescent="0.25">
      <c r="AQ28288" s="6"/>
    </row>
    <row r="28289" spans="43:43" x14ac:dyDescent="0.25">
      <c r="AQ28289" s="6"/>
    </row>
    <row r="28290" spans="43:43" x14ac:dyDescent="0.25">
      <c r="AQ28290" s="6"/>
    </row>
    <row r="28291" spans="43:43" x14ac:dyDescent="0.25">
      <c r="AQ28291" s="6"/>
    </row>
    <row r="28292" spans="43:43" x14ac:dyDescent="0.25">
      <c r="AQ28292" s="6"/>
    </row>
    <row r="28293" spans="43:43" x14ac:dyDescent="0.25">
      <c r="AQ28293" s="6"/>
    </row>
    <row r="28294" spans="43:43" x14ac:dyDescent="0.25">
      <c r="AQ28294" s="6"/>
    </row>
    <row r="28295" spans="43:43" x14ac:dyDescent="0.25">
      <c r="AQ28295" s="6"/>
    </row>
    <row r="28296" spans="43:43" x14ac:dyDescent="0.25">
      <c r="AQ28296" s="6"/>
    </row>
    <row r="28297" spans="43:43" x14ac:dyDescent="0.25">
      <c r="AQ28297" s="6"/>
    </row>
    <row r="28298" spans="43:43" x14ac:dyDescent="0.25">
      <c r="AQ28298" s="6"/>
    </row>
    <row r="28299" spans="43:43" x14ac:dyDescent="0.25">
      <c r="AQ28299" s="6"/>
    </row>
    <row r="28300" spans="43:43" x14ac:dyDescent="0.25">
      <c r="AQ28300" s="6"/>
    </row>
    <row r="28301" spans="43:43" x14ac:dyDescent="0.25">
      <c r="AQ28301" s="6"/>
    </row>
    <row r="28302" spans="43:43" x14ac:dyDescent="0.25">
      <c r="AQ28302" s="6"/>
    </row>
    <row r="28303" spans="43:43" x14ac:dyDescent="0.25">
      <c r="AQ28303" s="6"/>
    </row>
    <row r="28304" spans="43:43" x14ac:dyDescent="0.25">
      <c r="AQ28304" s="6"/>
    </row>
    <row r="28305" spans="43:43" x14ac:dyDescent="0.25">
      <c r="AQ28305" s="6"/>
    </row>
    <row r="28306" spans="43:43" x14ac:dyDescent="0.25">
      <c r="AQ28306" s="6"/>
    </row>
    <row r="28307" spans="43:43" x14ac:dyDescent="0.25">
      <c r="AQ28307" s="6"/>
    </row>
    <row r="28308" spans="43:43" x14ac:dyDescent="0.25">
      <c r="AQ28308" s="6"/>
    </row>
    <row r="28309" spans="43:43" x14ac:dyDescent="0.25">
      <c r="AQ28309" s="6"/>
    </row>
    <row r="28310" spans="43:43" x14ac:dyDescent="0.25">
      <c r="AQ28310" s="6"/>
    </row>
    <row r="28311" spans="43:43" x14ac:dyDescent="0.25">
      <c r="AQ28311" s="6"/>
    </row>
    <row r="28312" spans="43:43" x14ac:dyDescent="0.25">
      <c r="AQ28312" s="6"/>
    </row>
    <row r="28313" spans="43:43" x14ac:dyDescent="0.25">
      <c r="AQ28313" s="6"/>
    </row>
    <row r="28314" spans="43:43" x14ac:dyDescent="0.25">
      <c r="AQ28314" s="6"/>
    </row>
    <row r="28315" spans="43:43" x14ac:dyDescent="0.25">
      <c r="AQ28315" s="6"/>
    </row>
    <row r="28316" spans="43:43" x14ac:dyDescent="0.25">
      <c r="AQ28316" s="6"/>
    </row>
    <row r="28317" spans="43:43" x14ac:dyDescent="0.25">
      <c r="AQ28317" s="6"/>
    </row>
    <row r="28318" spans="43:43" x14ac:dyDescent="0.25">
      <c r="AQ28318" s="6"/>
    </row>
    <row r="28319" spans="43:43" x14ac:dyDescent="0.25">
      <c r="AQ28319" s="6"/>
    </row>
    <row r="28320" spans="43:43" x14ac:dyDescent="0.25">
      <c r="AQ28320" s="6"/>
    </row>
    <row r="28321" spans="43:43" x14ac:dyDescent="0.25">
      <c r="AQ28321" s="6"/>
    </row>
    <row r="28322" spans="43:43" x14ac:dyDescent="0.25">
      <c r="AQ28322" s="6"/>
    </row>
    <row r="28323" spans="43:43" x14ac:dyDescent="0.25">
      <c r="AQ28323" s="6"/>
    </row>
    <row r="28324" spans="43:43" x14ac:dyDescent="0.25">
      <c r="AQ28324" s="6"/>
    </row>
    <row r="28325" spans="43:43" x14ac:dyDescent="0.25">
      <c r="AQ28325" s="6"/>
    </row>
    <row r="28326" spans="43:43" x14ac:dyDescent="0.25">
      <c r="AQ28326" s="6"/>
    </row>
    <row r="28327" spans="43:43" x14ac:dyDescent="0.25">
      <c r="AQ28327" s="6"/>
    </row>
    <row r="28328" spans="43:43" x14ac:dyDescent="0.25">
      <c r="AQ28328" s="6"/>
    </row>
    <row r="28329" spans="43:43" x14ac:dyDescent="0.25">
      <c r="AQ28329" s="6"/>
    </row>
    <row r="28330" spans="43:43" x14ac:dyDescent="0.25">
      <c r="AQ28330" s="6"/>
    </row>
    <row r="28331" spans="43:43" x14ac:dyDescent="0.25">
      <c r="AQ28331" s="6"/>
    </row>
    <row r="28332" spans="43:43" x14ac:dyDescent="0.25">
      <c r="AQ28332" s="6"/>
    </row>
    <row r="28333" spans="43:43" x14ac:dyDescent="0.25">
      <c r="AQ28333" s="6"/>
    </row>
    <row r="28334" spans="43:43" x14ac:dyDescent="0.25">
      <c r="AQ28334" s="6"/>
    </row>
    <row r="28335" spans="43:43" x14ac:dyDescent="0.25">
      <c r="AQ28335" s="6"/>
    </row>
    <row r="28336" spans="43:43" x14ac:dyDescent="0.25">
      <c r="AQ28336" s="6"/>
    </row>
    <row r="28337" spans="43:43" x14ac:dyDescent="0.25">
      <c r="AQ28337" s="6"/>
    </row>
    <row r="28338" spans="43:43" x14ac:dyDescent="0.25">
      <c r="AQ28338" s="6"/>
    </row>
    <row r="28339" spans="43:43" x14ac:dyDescent="0.25">
      <c r="AQ28339" s="6"/>
    </row>
    <row r="28340" spans="43:43" x14ac:dyDescent="0.25">
      <c r="AQ28340" s="6"/>
    </row>
    <row r="28341" spans="43:43" x14ac:dyDescent="0.25">
      <c r="AQ28341" s="6"/>
    </row>
    <row r="28342" spans="43:43" x14ac:dyDescent="0.25">
      <c r="AQ28342" s="6"/>
    </row>
    <row r="28343" spans="43:43" x14ac:dyDescent="0.25">
      <c r="AQ28343" s="6"/>
    </row>
    <row r="28344" spans="43:43" x14ac:dyDescent="0.25">
      <c r="AQ28344" s="6"/>
    </row>
    <row r="28345" spans="43:43" x14ac:dyDescent="0.25">
      <c r="AQ28345" s="6"/>
    </row>
    <row r="28346" spans="43:43" x14ac:dyDescent="0.25">
      <c r="AQ28346" s="6"/>
    </row>
    <row r="28347" spans="43:43" x14ac:dyDescent="0.25">
      <c r="AQ28347" s="6"/>
    </row>
    <row r="28348" spans="43:43" x14ac:dyDescent="0.25">
      <c r="AQ28348" s="6"/>
    </row>
    <row r="28349" spans="43:43" x14ac:dyDescent="0.25">
      <c r="AQ28349" s="6"/>
    </row>
    <row r="28350" spans="43:43" x14ac:dyDescent="0.25">
      <c r="AQ28350" s="6"/>
    </row>
    <row r="28351" spans="43:43" x14ac:dyDescent="0.25">
      <c r="AQ28351" s="6"/>
    </row>
    <row r="28352" spans="43:43" x14ac:dyDescent="0.25">
      <c r="AQ28352" s="6"/>
    </row>
    <row r="28353" spans="43:43" x14ac:dyDescent="0.25">
      <c r="AQ28353" s="6"/>
    </row>
    <row r="28354" spans="43:43" x14ac:dyDescent="0.25">
      <c r="AQ28354" s="6"/>
    </row>
    <row r="28355" spans="43:43" x14ac:dyDescent="0.25">
      <c r="AQ28355" s="6"/>
    </row>
    <row r="28356" spans="43:43" x14ac:dyDescent="0.25">
      <c r="AQ28356" s="6"/>
    </row>
    <row r="28357" spans="43:43" x14ac:dyDescent="0.25">
      <c r="AQ28357" s="6"/>
    </row>
    <row r="28358" spans="43:43" x14ac:dyDescent="0.25">
      <c r="AQ28358" s="6"/>
    </row>
    <row r="28359" spans="43:43" x14ac:dyDescent="0.25">
      <c r="AQ28359" s="6"/>
    </row>
    <row r="28360" spans="43:43" x14ac:dyDescent="0.25">
      <c r="AQ28360" s="6"/>
    </row>
    <row r="28361" spans="43:43" x14ac:dyDescent="0.25">
      <c r="AQ28361" s="6"/>
    </row>
    <row r="28362" spans="43:43" x14ac:dyDescent="0.25">
      <c r="AQ28362" s="6"/>
    </row>
    <row r="28363" spans="43:43" x14ac:dyDescent="0.25">
      <c r="AQ28363" s="6"/>
    </row>
    <row r="28364" spans="43:43" x14ac:dyDescent="0.25">
      <c r="AQ28364" s="6"/>
    </row>
    <row r="28365" spans="43:43" x14ac:dyDescent="0.25">
      <c r="AQ28365" s="6"/>
    </row>
    <row r="28366" spans="43:43" x14ac:dyDescent="0.25">
      <c r="AQ28366" s="6"/>
    </row>
    <row r="28367" spans="43:43" x14ac:dyDescent="0.25">
      <c r="AQ28367" s="6"/>
    </row>
    <row r="28368" spans="43:43" x14ac:dyDescent="0.25">
      <c r="AQ28368" s="6"/>
    </row>
    <row r="28369" spans="43:43" x14ac:dyDescent="0.25">
      <c r="AQ28369" s="6"/>
    </row>
    <row r="28370" spans="43:43" x14ac:dyDescent="0.25">
      <c r="AQ28370" s="6"/>
    </row>
    <row r="28371" spans="43:43" x14ac:dyDescent="0.25">
      <c r="AQ28371" s="6"/>
    </row>
    <row r="28372" spans="43:43" x14ac:dyDescent="0.25">
      <c r="AQ28372" s="6"/>
    </row>
    <row r="28373" spans="43:43" x14ac:dyDescent="0.25">
      <c r="AQ28373" s="6"/>
    </row>
    <row r="28374" spans="43:43" x14ac:dyDescent="0.25">
      <c r="AQ28374" s="6"/>
    </row>
    <row r="28375" spans="43:43" x14ac:dyDescent="0.25">
      <c r="AQ28375" s="6"/>
    </row>
    <row r="28376" spans="43:43" x14ac:dyDescent="0.25">
      <c r="AQ28376" s="6"/>
    </row>
    <row r="28377" spans="43:43" x14ac:dyDescent="0.25">
      <c r="AQ28377" s="6"/>
    </row>
    <row r="28378" spans="43:43" x14ac:dyDescent="0.25">
      <c r="AQ28378" s="6"/>
    </row>
    <row r="28379" spans="43:43" x14ac:dyDescent="0.25">
      <c r="AQ28379" s="6"/>
    </row>
    <row r="28380" spans="43:43" x14ac:dyDescent="0.25">
      <c r="AQ28380" s="6"/>
    </row>
    <row r="28381" spans="43:43" x14ac:dyDescent="0.25">
      <c r="AQ28381" s="6"/>
    </row>
    <row r="28382" spans="43:43" x14ac:dyDescent="0.25">
      <c r="AQ28382" s="6"/>
    </row>
    <row r="28383" spans="43:43" x14ac:dyDescent="0.25">
      <c r="AQ28383" s="6"/>
    </row>
    <row r="28384" spans="43:43" x14ac:dyDescent="0.25">
      <c r="AQ28384" s="6"/>
    </row>
    <row r="28385" spans="43:43" x14ac:dyDescent="0.25">
      <c r="AQ28385" s="6"/>
    </row>
    <row r="28386" spans="43:43" x14ac:dyDescent="0.25">
      <c r="AQ28386" s="6"/>
    </row>
    <row r="28387" spans="43:43" x14ac:dyDescent="0.25">
      <c r="AQ28387" s="6"/>
    </row>
    <row r="28388" spans="43:43" x14ac:dyDescent="0.25">
      <c r="AQ28388" s="6"/>
    </row>
    <row r="28389" spans="43:43" x14ac:dyDescent="0.25">
      <c r="AQ28389" s="6"/>
    </row>
    <row r="28390" spans="43:43" x14ac:dyDescent="0.25">
      <c r="AQ28390" s="6"/>
    </row>
    <row r="28391" spans="43:43" x14ac:dyDescent="0.25">
      <c r="AQ28391" s="6"/>
    </row>
    <row r="28392" spans="43:43" x14ac:dyDescent="0.25">
      <c r="AQ28392" s="6"/>
    </row>
    <row r="28393" spans="43:43" x14ac:dyDescent="0.25">
      <c r="AQ28393" s="6"/>
    </row>
    <row r="28394" spans="43:43" x14ac:dyDescent="0.25">
      <c r="AQ28394" s="6"/>
    </row>
    <row r="28395" spans="43:43" x14ac:dyDescent="0.25">
      <c r="AQ28395" s="6"/>
    </row>
    <row r="28396" spans="43:43" x14ac:dyDescent="0.25">
      <c r="AQ28396" s="6"/>
    </row>
    <row r="28397" spans="43:43" x14ac:dyDescent="0.25">
      <c r="AQ28397" s="6"/>
    </row>
    <row r="28398" spans="43:43" x14ac:dyDescent="0.25">
      <c r="AQ28398" s="6"/>
    </row>
    <row r="28399" spans="43:43" x14ac:dyDescent="0.25">
      <c r="AQ28399" s="6"/>
    </row>
    <row r="28400" spans="43:43" x14ac:dyDescent="0.25">
      <c r="AQ28400" s="6"/>
    </row>
    <row r="28401" spans="43:43" x14ac:dyDescent="0.25">
      <c r="AQ28401" s="6"/>
    </row>
    <row r="28402" spans="43:43" x14ac:dyDescent="0.25">
      <c r="AQ28402" s="6"/>
    </row>
    <row r="28403" spans="43:43" x14ac:dyDescent="0.25">
      <c r="AQ28403" s="6"/>
    </row>
    <row r="28404" spans="43:43" x14ac:dyDescent="0.25">
      <c r="AQ28404" s="6"/>
    </row>
    <row r="28405" spans="43:43" x14ac:dyDescent="0.25">
      <c r="AQ28405" s="6"/>
    </row>
    <row r="28406" spans="43:43" x14ac:dyDescent="0.25">
      <c r="AQ28406" s="6"/>
    </row>
    <row r="28407" spans="43:43" x14ac:dyDescent="0.25">
      <c r="AQ28407" s="6"/>
    </row>
    <row r="28408" spans="43:43" x14ac:dyDescent="0.25">
      <c r="AQ28408" s="6"/>
    </row>
    <row r="28409" spans="43:43" x14ac:dyDescent="0.25">
      <c r="AQ28409" s="6"/>
    </row>
    <row r="28410" spans="43:43" x14ac:dyDescent="0.25">
      <c r="AQ28410" s="6"/>
    </row>
    <row r="28411" spans="43:43" x14ac:dyDescent="0.25">
      <c r="AQ28411" s="6"/>
    </row>
    <row r="28412" spans="43:43" x14ac:dyDescent="0.25">
      <c r="AQ28412" s="6"/>
    </row>
    <row r="28413" spans="43:43" x14ac:dyDescent="0.25">
      <c r="AQ28413" s="6"/>
    </row>
    <row r="28414" spans="43:43" x14ac:dyDescent="0.25">
      <c r="AQ28414" s="6"/>
    </row>
    <row r="28415" spans="43:43" x14ac:dyDescent="0.25">
      <c r="AQ28415" s="6"/>
    </row>
    <row r="28416" spans="43:43" x14ac:dyDescent="0.25">
      <c r="AQ28416" s="6"/>
    </row>
    <row r="28417" spans="43:43" x14ac:dyDescent="0.25">
      <c r="AQ28417" s="6"/>
    </row>
    <row r="28418" spans="43:43" x14ac:dyDescent="0.25">
      <c r="AQ28418" s="6"/>
    </row>
    <row r="28419" spans="43:43" x14ac:dyDescent="0.25">
      <c r="AQ28419" s="6"/>
    </row>
    <row r="28420" spans="43:43" x14ac:dyDescent="0.25">
      <c r="AQ28420" s="6"/>
    </row>
    <row r="28421" spans="43:43" x14ac:dyDescent="0.25">
      <c r="AQ28421" s="6"/>
    </row>
    <row r="28422" spans="43:43" x14ac:dyDescent="0.25">
      <c r="AQ28422" s="6"/>
    </row>
    <row r="28423" spans="43:43" x14ac:dyDescent="0.25">
      <c r="AQ28423" s="6"/>
    </row>
    <row r="28424" spans="43:43" x14ac:dyDescent="0.25">
      <c r="AQ28424" s="6"/>
    </row>
    <row r="28425" spans="43:43" x14ac:dyDescent="0.25">
      <c r="AQ28425" s="6"/>
    </row>
    <row r="28426" spans="43:43" x14ac:dyDescent="0.25">
      <c r="AQ28426" s="6"/>
    </row>
    <row r="28427" spans="43:43" x14ac:dyDescent="0.25">
      <c r="AQ28427" s="6"/>
    </row>
    <row r="28428" spans="43:43" x14ac:dyDescent="0.25">
      <c r="AQ28428" s="6"/>
    </row>
    <row r="28429" spans="43:43" x14ac:dyDescent="0.25">
      <c r="AQ28429" s="6"/>
    </row>
    <row r="28430" spans="43:43" x14ac:dyDescent="0.25">
      <c r="AQ28430" s="6"/>
    </row>
    <row r="28431" spans="43:43" x14ac:dyDescent="0.25">
      <c r="AQ28431" s="6"/>
    </row>
    <row r="28432" spans="43:43" x14ac:dyDescent="0.25">
      <c r="AQ28432" s="6"/>
    </row>
    <row r="28433" spans="43:43" x14ac:dyDescent="0.25">
      <c r="AQ28433" s="6"/>
    </row>
    <row r="28434" spans="43:43" x14ac:dyDescent="0.25">
      <c r="AQ28434" s="6"/>
    </row>
    <row r="28435" spans="43:43" x14ac:dyDescent="0.25">
      <c r="AQ28435" s="6"/>
    </row>
    <row r="28436" spans="43:43" x14ac:dyDescent="0.25">
      <c r="AQ28436" s="6"/>
    </row>
    <row r="28437" spans="43:43" x14ac:dyDescent="0.25">
      <c r="AQ28437" s="6"/>
    </row>
    <row r="28438" spans="43:43" x14ac:dyDescent="0.25">
      <c r="AQ28438" s="6"/>
    </row>
    <row r="28439" spans="43:43" x14ac:dyDescent="0.25">
      <c r="AQ28439" s="6"/>
    </row>
    <row r="28440" spans="43:43" x14ac:dyDescent="0.25">
      <c r="AQ28440" s="6"/>
    </row>
    <row r="28441" spans="43:43" x14ac:dyDescent="0.25">
      <c r="AQ28441" s="6"/>
    </row>
    <row r="28442" spans="43:43" x14ac:dyDescent="0.25">
      <c r="AQ28442" s="6"/>
    </row>
    <row r="28443" spans="43:43" x14ac:dyDescent="0.25">
      <c r="AQ28443" s="6"/>
    </row>
    <row r="28444" spans="43:43" x14ac:dyDescent="0.25">
      <c r="AQ28444" s="6"/>
    </row>
    <row r="28445" spans="43:43" x14ac:dyDescent="0.25">
      <c r="AQ28445" s="6"/>
    </row>
    <row r="28446" spans="43:43" x14ac:dyDescent="0.25">
      <c r="AQ28446" s="6"/>
    </row>
    <row r="28447" spans="43:43" x14ac:dyDescent="0.25">
      <c r="AQ28447" s="6"/>
    </row>
    <row r="28448" spans="43:43" x14ac:dyDescent="0.25">
      <c r="AQ28448" s="6"/>
    </row>
    <row r="28449" spans="43:43" x14ac:dyDescent="0.25">
      <c r="AQ28449" s="6"/>
    </row>
    <row r="28450" spans="43:43" x14ac:dyDescent="0.25">
      <c r="AQ28450" s="6"/>
    </row>
    <row r="28451" spans="43:43" x14ac:dyDescent="0.25">
      <c r="AQ28451" s="6"/>
    </row>
    <row r="28452" spans="43:43" x14ac:dyDescent="0.25">
      <c r="AQ28452" s="6"/>
    </row>
    <row r="28453" spans="43:43" x14ac:dyDescent="0.25">
      <c r="AQ28453" s="6"/>
    </row>
    <row r="28454" spans="43:43" x14ac:dyDescent="0.25">
      <c r="AQ28454" s="6"/>
    </row>
    <row r="28455" spans="43:43" x14ac:dyDescent="0.25">
      <c r="AQ28455" s="6"/>
    </row>
    <row r="28456" spans="43:43" x14ac:dyDescent="0.25">
      <c r="AQ28456" s="6"/>
    </row>
    <row r="28457" spans="43:43" x14ac:dyDescent="0.25">
      <c r="AQ28457" s="6"/>
    </row>
    <row r="28458" spans="43:43" x14ac:dyDescent="0.25">
      <c r="AQ28458" s="6"/>
    </row>
    <row r="28459" spans="43:43" x14ac:dyDescent="0.25">
      <c r="AQ28459" s="6"/>
    </row>
    <row r="28460" spans="43:43" x14ac:dyDescent="0.25">
      <c r="AQ28460" s="6"/>
    </row>
    <row r="28461" spans="43:43" x14ac:dyDescent="0.25">
      <c r="AQ28461" s="6"/>
    </row>
    <row r="28462" spans="43:43" x14ac:dyDescent="0.25">
      <c r="AQ28462" s="6"/>
    </row>
    <row r="28463" spans="43:43" x14ac:dyDescent="0.25">
      <c r="AQ28463" s="6"/>
    </row>
    <row r="28464" spans="43:43" x14ac:dyDescent="0.25">
      <c r="AQ28464" s="6"/>
    </row>
    <row r="28465" spans="43:43" x14ac:dyDescent="0.25">
      <c r="AQ28465" s="6"/>
    </row>
    <row r="28466" spans="43:43" x14ac:dyDescent="0.25">
      <c r="AQ28466" s="6"/>
    </row>
    <row r="28467" spans="43:43" x14ac:dyDescent="0.25">
      <c r="AQ28467" s="6"/>
    </row>
    <row r="28468" spans="43:43" x14ac:dyDescent="0.25">
      <c r="AQ28468" s="6"/>
    </row>
    <row r="28469" spans="43:43" x14ac:dyDescent="0.25">
      <c r="AQ28469" s="6"/>
    </row>
    <row r="28470" spans="43:43" x14ac:dyDescent="0.25">
      <c r="AQ28470" s="6"/>
    </row>
    <row r="28471" spans="43:43" x14ac:dyDescent="0.25">
      <c r="AQ28471" s="6"/>
    </row>
    <row r="28472" spans="43:43" x14ac:dyDescent="0.25">
      <c r="AQ28472" s="6"/>
    </row>
    <row r="28473" spans="43:43" x14ac:dyDescent="0.25">
      <c r="AQ28473" s="6"/>
    </row>
    <row r="28474" spans="43:43" x14ac:dyDescent="0.25">
      <c r="AQ28474" s="6"/>
    </row>
    <row r="28475" spans="43:43" x14ac:dyDescent="0.25">
      <c r="AQ28475" s="6"/>
    </row>
    <row r="28476" spans="43:43" x14ac:dyDescent="0.25">
      <c r="AQ28476" s="6"/>
    </row>
    <row r="28477" spans="43:43" x14ac:dyDescent="0.25">
      <c r="AQ28477" s="6"/>
    </row>
    <row r="28478" spans="43:43" x14ac:dyDescent="0.25">
      <c r="AQ28478" s="6"/>
    </row>
    <row r="28479" spans="43:43" x14ac:dyDescent="0.25">
      <c r="AQ28479" s="6"/>
    </row>
    <row r="28480" spans="43:43" x14ac:dyDescent="0.25">
      <c r="AQ28480" s="6"/>
    </row>
    <row r="28481" spans="43:43" x14ac:dyDescent="0.25">
      <c r="AQ28481" s="6"/>
    </row>
    <row r="28482" spans="43:43" x14ac:dyDescent="0.25">
      <c r="AQ28482" s="6"/>
    </row>
    <row r="28483" spans="43:43" x14ac:dyDescent="0.25">
      <c r="AQ28483" s="6"/>
    </row>
    <row r="28484" spans="43:43" x14ac:dyDescent="0.25">
      <c r="AQ28484" s="6"/>
    </row>
    <row r="28485" spans="43:43" x14ac:dyDescent="0.25">
      <c r="AQ28485" s="6"/>
    </row>
    <row r="28486" spans="43:43" x14ac:dyDescent="0.25">
      <c r="AQ28486" s="6"/>
    </row>
    <row r="28487" spans="43:43" x14ac:dyDescent="0.25">
      <c r="AQ28487" s="6"/>
    </row>
    <row r="28488" spans="43:43" x14ac:dyDescent="0.25">
      <c r="AQ28488" s="6"/>
    </row>
    <row r="28489" spans="43:43" x14ac:dyDescent="0.25">
      <c r="AQ28489" s="6"/>
    </row>
    <row r="28490" spans="43:43" x14ac:dyDescent="0.25">
      <c r="AQ28490" s="6"/>
    </row>
    <row r="28491" spans="43:43" x14ac:dyDescent="0.25">
      <c r="AQ28491" s="6"/>
    </row>
    <row r="28492" spans="43:43" x14ac:dyDescent="0.25">
      <c r="AQ28492" s="6"/>
    </row>
    <row r="28493" spans="43:43" x14ac:dyDescent="0.25">
      <c r="AQ28493" s="6"/>
    </row>
    <row r="28494" spans="43:43" x14ac:dyDescent="0.25">
      <c r="AQ28494" s="6"/>
    </row>
    <row r="28495" spans="43:43" x14ac:dyDescent="0.25">
      <c r="AQ28495" s="6"/>
    </row>
    <row r="28496" spans="43:43" x14ac:dyDescent="0.25">
      <c r="AQ28496" s="6"/>
    </row>
    <row r="28497" spans="43:43" x14ac:dyDescent="0.25">
      <c r="AQ28497" s="6"/>
    </row>
    <row r="28498" spans="43:43" x14ac:dyDescent="0.25">
      <c r="AQ28498" s="6"/>
    </row>
    <row r="28499" spans="43:43" x14ac:dyDescent="0.25">
      <c r="AQ28499" s="6"/>
    </row>
    <row r="28500" spans="43:43" x14ac:dyDescent="0.25">
      <c r="AQ28500" s="6"/>
    </row>
    <row r="28501" spans="43:43" x14ac:dyDescent="0.25">
      <c r="AQ28501" s="6"/>
    </row>
    <row r="28502" spans="43:43" x14ac:dyDescent="0.25">
      <c r="AQ28502" s="6"/>
    </row>
    <row r="28503" spans="43:43" x14ac:dyDescent="0.25">
      <c r="AQ28503" s="6"/>
    </row>
    <row r="28504" spans="43:43" x14ac:dyDescent="0.25">
      <c r="AQ28504" s="6"/>
    </row>
    <row r="28505" spans="43:43" x14ac:dyDescent="0.25">
      <c r="AQ28505" s="6"/>
    </row>
    <row r="28506" spans="43:43" x14ac:dyDescent="0.25">
      <c r="AQ28506" s="6"/>
    </row>
    <row r="28507" spans="43:43" x14ac:dyDescent="0.25">
      <c r="AQ28507" s="6"/>
    </row>
    <row r="28508" spans="43:43" x14ac:dyDescent="0.25">
      <c r="AQ28508" s="6"/>
    </row>
    <row r="28509" spans="43:43" x14ac:dyDescent="0.25">
      <c r="AQ28509" s="6"/>
    </row>
    <row r="28510" spans="43:43" x14ac:dyDescent="0.25">
      <c r="AQ28510" s="6"/>
    </row>
    <row r="28511" spans="43:43" x14ac:dyDescent="0.25">
      <c r="AQ28511" s="6"/>
    </row>
    <row r="28512" spans="43:43" x14ac:dyDescent="0.25">
      <c r="AQ28512" s="6"/>
    </row>
    <row r="28513" spans="43:43" x14ac:dyDescent="0.25">
      <c r="AQ28513" s="6"/>
    </row>
    <row r="28514" spans="43:43" x14ac:dyDescent="0.25">
      <c r="AQ28514" s="6"/>
    </row>
    <row r="28515" spans="43:43" x14ac:dyDescent="0.25">
      <c r="AQ28515" s="6"/>
    </row>
    <row r="28516" spans="43:43" x14ac:dyDescent="0.25">
      <c r="AQ28516" s="6"/>
    </row>
    <row r="28517" spans="43:43" x14ac:dyDescent="0.25">
      <c r="AQ28517" s="6"/>
    </row>
    <row r="28518" spans="43:43" x14ac:dyDescent="0.25">
      <c r="AQ28518" s="6"/>
    </row>
    <row r="28519" spans="43:43" x14ac:dyDescent="0.25">
      <c r="AQ28519" s="6"/>
    </row>
    <row r="28520" spans="43:43" x14ac:dyDescent="0.25">
      <c r="AQ28520" s="6"/>
    </row>
    <row r="28521" spans="43:43" x14ac:dyDescent="0.25">
      <c r="AQ28521" s="6"/>
    </row>
    <row r="28522" spans="43:43" x14ac:dyDescent="0.25">
      <c r="AQ28522" s="6"/>
    </row>
    <row r="28523" spans="43:43" x14ac:dyDescent="0.25">
      <c r="AQ28523" s="6"/>
    </row>
    <row r="28524" spans="43:43" x14ac:dyDescent="0.25">
      <c r="AQ28524" s="6"/>
    </row>
    <row r="28525" spans="43:43" x14ac:dyDescent="0.25">
      <c r="AQ28525" s="6"/>
    </row>
    <row r="28526" spans="43:43" x14ac:dyDescent="0.25">
      <c r="AQ28526" s="6"/>
    </row>
    <row r="28527" spans="43:43" x14ac:dyDescent="0.25">
      <c r="AQ28527" s="6"/>
    </row>
    <row r="28528" spans="43:43" x14ac:dyDescent="0.25">
      <c r="AQ28528" s="6"/>
    </row>
    <row r="28529" spans="43:43" x14ac:dyDescent="0.25">
      <c r="AQ28529" s="6"/>
    </row>
    <row r="28530" spans="43:43" x14ac:dyDescent="0.25">
      <c r="AQ28530" s="6"/>
    </row>
    <row r="28531" spans="43:43" x14ac:dyDescent="0.25">
      <c r="AQ28531" s="6"/>
    </row>
    <row r="28532" spans="43:43" x14ac:dyDescent="0.25">
      <c r="AQ28532" s="6"/>
    </row>
    <row r="28533" spans="43:43" x14ac:dyDescent="0.25">
      <c r="AQ28533" s="6"/>
    </row>
    <row r="28534" spans="43:43" x14ac:dyDescent="0.25">
      <c r="AQ28534" s="6"/>
    </row>
    <row r="28535" spans="43:43" x14ac:dyDescent="0.25">
      <c r="AQ28535" s="6"/>
    </row>
    <row r="28536" spans="43:43" x14ac:dyDescent="0.25">
      <c r="AQ28536" s="6"/>
    </row>
    <row r="28537" spans="43:43" x14ac:dyDescent="0.25">
      <c r="AQ28537" s="6"/>
    </row>
    <row r="28538" spans="43:43" x14ac:dyDescent="0.25">
      <c r="AQ28538" s="6"/>
    </row>
    <row r="28539" spans="43:43" x14ac:dyDescent="0.25">
      <c r="AQ28539" s="6"/>
    </row>
    <row r="28540" spans="43:43" x14ac:dyDescent="0.25">
      <c r="AQ28540" s="6"/>
    </row>
    <row r="28541" spans="43:43" x14ac:dyDescent="0.25">
      <c r="AQ28541" s="6"/>
    </row>
    <row r="28542" spans="43:43" x14ac:dyDescent="0.25">
      <c r="AQ28542" s="6"/>
    </row>
    <row r="28543" spans="43:43" x14ac:dyDescent="0.25">
      <c r="AQ28543" s="6"/>
    </row>
    <row r="28544" spans="43:43" x14ac:dyDescent="0.25">
      <c r="AQ28544" s="6"/>
    </row>
    <row r="28545" spans="43:43" x14ac:dyDescent="0.25">
      <c r="AQ28545" s="6"/>
    </row>
    <row r="28546" spans="43:43" x14ac:dyDescent="0.25">
      <c r="AQ28546" s="6"/>
    </row>
    <row r="28547" spans="43:43" x14ac:dyDescent="0.25">
      <c r="AQ28547" s="6"/>
    </row>
    <row r="28548" spans="43:43" x14ac:dyDescent="0.25">
      <c r="AQ28548" s="6"/>
    </row>
    <row r="28549" spans="43:43" x14ac:dyDescent="0.25">
      <c r="AQ28549" s="6"/>
    </row>
    <row r="28550" spans="43:43" x14ac:dyDescent="0.25">
      <c r="AQ28550" s="6"/>
    </row>
    <row r="28551" spans="43:43" x14ac:dyDescent="0.25">
      <c r="AQ28551" s="6"/>
    </row>
    <row r="28552" spans="43:43" x14ac:dyDescent="0.25">
      <c r="AQ28552" s="6"/>
    </row>
    <row r="28553" spans="43:43" x14ac:dyDescent="0.25">
      <c r="AQ28553" s="6"/>
    </row>
    <row r="28554" spans="43:43" x14ac:dyDescent="0.25">
      <c r="AQ28554" s="6"/>
    </row>
    <row r="28555" spans="43:43" x14ac:dyDescent="0.25">
      <c r="AQ28555" s="6"/>
    </row>
    <row r="28556" spans="43:43" x14ac:dyDescent="0.25">
      <c r="AQ28556" s="6"/>
    </row>
    <row r="28557" spans="43:43" x14ac:dyDescent="0.25">
      <c r="AQ28557" s="6"/>
    </row>
    <row r="28558" spans="43:43" x14ac:dyDescent="0.25">
      <c r="AQ28558" s="6"/>
    </row>
    <row r="28559" spans="43:43" x14ac:dyDescent="0.25">
      <c r="AQ28559" s="6"/>
    </row>
    <row r="28560" spans="43:43" x14ac:dyDescent="0.25">
      <c r="AQ28560" s="6"/>
    </row>
    <row r="28561" spans="43:43" x14ac:dyDescent="0.25">
      <c r="AQ28561" s="6"/>
    </row>
    <row r="28562" spans="43:43" x14ac:dyDescent="0.25">
      <c r="AQ28562" s="6"/>
    </row>
    <row r="28563" spans="43:43" x14ac:dyDescent="0.25">
      <c r="AQ28563" s="6"/>
    </row>
    <row r="28564" spans="43:43" x14ac:dyDescent="0.25">
      <c r="AQ28564" s="6"/>
    </row>
    <row r="28565" spans="43:43" x14ac:dyDescent="0.25">
      <c r="AQ28565" s="6"/>
    </row>
    <row r="28566" spans="43:43" x14ac:dyDescent="0.25">
      <c r="AQ28566" s="6"/>
    </row>
    <row r="28567" spans="43:43" x14ac:dyDescent="0.25">
      <c r="AQ28567" s="6"/>
    </row>
    <row r="28568" spans="43:43" x14ac:dyDescent="0.25">
      <c r="AQ28568" s="6"/>
    </row>
    <row r="28569" spans="43:43" x14ac:dyDescent="0.25">
      <c r="AQ28569" s="6"/>
    </row>
    <row r="28570" spans="43:43" x14ac:dyDescent="0.25">
      <c r="AQ28570" s="6"/>
    </row>
    <row r="28571" spans="43:43" x14ac:dyDescent="0.25">
      <c r="AQ28571" s="6"/>
    </row>
    <row r="28572" spans="43:43" x14ac:dyDescent="0.25">
      <c r="AQ28572" s="6"/>
    </row>
    <row r="28573" spans="43:43" x14ac:dyDescent="0.25">
      <c r="AQ28573" s="6"/>
    </row>
    <row r="28574" spans="43:43" x14ac:dyDescent="0.25">
      <c r="AQ28574" s="6"/>
    </row>
    <row r="28575" spans="43:43" x14ac:dyDescent="0.25">
      <c r="AQ28575" s="6"/>
    </row>
    <row r="28576" spans="43:43" x14ac:dyDescent="0.25">
      <c r="AQ28576" s="6"/>
    </row>
    <row r="28577" spans="43:43" x14ac:dyDescent="0.25">
      <c r="AQ28577" s="6"/>
    </row>
    <row r="28578" spans="43:43" x14ac:dyDescent="0.25">
      <c r="AQ28578" s="6"/>
    </row>
    <row r="28579" spans="43:43" x14ac:dyDescent="0.25">
      <c r="AQ28579" s="6"/>
    </row>
    <row r="28580" spans="43:43" x14ac:dyDescent="0.25">
      <c r="AQ28580" s="6"/>
    </row>
    <row r="28581" spans="43:43" x14ac:dyDescent="0.25">
      <c r="AQ28581" s="6"/>
    </row>
    <row r="28582" spans="43:43" x14ac:dyDescent="0.25">
      <c r="AQ28582" s="6"/>
    </row>
    <row r="28583" spans="43:43" x14ac:dyDescent="0.25">
      <c r="AQ28583" s="6"/>
    </row>
    <row r="28584" spans="43:43" x14ac:dyDescent="0.25">
      <c r="AQ28584" s="6"/>
    </row>
    <row r="28585" spans="43:43" x14ac:dyDescent="0.25">
      <c r="AQ28585" s="6"/>
    </row>
    <row r="28586" spans="43:43" x14ac:dyDescent="0.25">
      <c r="AQ28586" s="6"/>
    </row>
    <row r="28587" spans="43:43" x14ac:dyDescent="0.25">
      <c r="AQ28587" s="6"/>
    </row>
    <row r="28588" spans="43:43" x14ac:dyDescent="0.25">
      <c r="AQ28588" s="6"/>
    </row>
    <row r="28589" spans="43:43" x14ac:dyDescent="0.25">
      <c r="AQ28589" s="6"/>
    </row>
    <row r="28590" spans="43:43" x14ac:dyDescent="0.25">
      <c r="AQ28590" s="6"/>
    </row>
    <row r="28591" spans="43:43" x14ac:dyDescent="0.25">
      <c r="AQ28591" s="6"/>
    </row>
    <row r="28592" spans="43:43" x14ac:dyDescent="0.25">
      <c r="AQ28592" s="6"/>
    </row>
    <row r="28593" spans="43:43" x14ac:dyDescent="0.25">
      <c r="AQ28593" s="6"/>
    </row>
    <row r="28594" spans="43:43" x14ac:dyDescent="0.25">
      <c r="AQ28594" s="6"/>
    </row>
    <row r="28595" spans="43:43" x14ac:dyDescent="0.25">
      <c r="AQ28595" s="6"/>
    </row>
    <row r="28596" spans="43:43" x14ac:dyDescent="0.25">
      <c r="AQ28596" s="6"/>
    </row>
    <row r="28597" spans="43:43" x14ac:dyDescent="0.25">
      <c r="AQ28597" s="6"/>
    </row>
    <row r="28598" spans="43:43" x14ac:dyDescent="0.25">
      <c r="AQ28598" s="6"/>
    </row>
    <row r="28599" spans="43:43" x14ac:dyDescent="0.25">
      <c r="AQ28599" s="6"/>
    </row>
    <row r="28600" spans="43:43" x14ac:dyDescent="0.25">
      <c r="AQ28600" s="6"/>
    </row>
    <row r="28601" spans="43:43" x14ac:dyDescent="0.25">
      <c r="AQ28601" s="6"/>
    </row>
    <row r="28602" spans="43:43" x14ac:dyDescent="0.25">
      <c r="AQ28602" s="6"/>
    </row>
    <row r="28603" spans="43:43" x14ac:dyDescent="0.25">
      <c r="AQ28603" s="6"/>
    </row>
    <row r="28604" spans="43:43" x14ac:dyDescent="0.25">
      <c r="AQ28604" s="6"/>
    </row>
    <row r="28605" spans="43:43" x14ac:dyDescent="0.25">
      <c r="AQ28605" s="6"/>
    </row>
    <row r="28606" spans="43:43" x14ac:dyDescent="0.25">
      <c r="AQ28606" s="6"/>
    </row>
    <row r="28607" spans="43:43" x14ac:dyDescent="0.25">
      <c r="AQ28607" s="6"/>
    </row>
    <row r="28608" spans="43:43" x14ac:dyDescent="0.25">
      <c r="AQ28608" s="6"/>
    </row>
    <row r="28609" spans="43:43" x14ac:dyDescent="0.25">
      <c r="AQ28609" s="6"/>
    </row>
    <row r="28610" spans="43:43" x14ac:dyDescent="0.25">
      <c r="AQ28610" s="6"/>
    </row>
    <row r="28611" spans="43:43" x14ac:dyDescent="0.25">
      <c r="AQ28611" s="6"/>
    </row>
    <row r="28612" spans="43:43" x14ac:dyDescent="0.25">
      <c r="AQ28612" s="6"/>
    </row>
    <row r="28613" spans="43:43" x14ac:dyDescent="0.25">
      <c r="AQ28613" s="6"/>
    </row>
    <row r="28614" spans="43:43" x14ac:dyDescent="0.25">
      <c r="AQ28614" s="6"/>
    </row>
    <row r="28615" spans="43:43" x14ac:dyDescent="0.25">
      <c r="AQ28615" s="6"/>
    </row>
    <row r="28616" spans="43:43" x14ac:dyDescent="0.25">
      <c r="AQ28616" s="6"/>
    </row>
    <row r="28617" spans="43:43" x14ac:dyDescent="0.25">
      <c r="AQ28617" s="6"/>
    </row>
    <row r="28618" spans="43:43" x14ac:dyDescent="0.25">
      <c r="AQ28618" s="6"/>
    </row>
    <row r="28619" spans="43:43" x14ac:dyDescent="0.25">
      <c r="AQ28619" s="6"/>
    </row>
    <row r="28620" spans="43:43" x14ac:dyDescent="0.25">
      <c r="AQ28620" s="6"/>
    </row>
    <row r="28621" spans="43:43" x14ac:dyDescent="0.25">
      <c r="AQ28621" s="6"/>
    </row>
    <row r="28622" spans="43:43" x14ac:dyDescent="0.25">
      <c r="AQ28622" s="6"/>
    </row>
    <row r="28623" spans="43:43" x14ac:dyDescent="0.25">
      <c r="AQ28623" s="6"/>
    </row>
    <row r="28624" spans="43:43" x14ac:dyDescent="0.25">
      <c r="AQ28624" s="6"/>
    </row>
    <row r="28625" spans="43:43" x14ac:dyDescent="0.25">
      <c r="AQ28625" s="6"/>
    </row>
    <row r="28626" spans="43:43" x14ac:dyDescent="0.25">
      <c r="AQ28626" s="6"/>
    </row>
    <row r="28627" spans="43:43" x14ac:dyDescent="0.25">
      <c r="AQ28627" s="6"/>
    </row>
    <row r="28628" spans="43:43" x14ac:dyDescent="0.25">
      <c r="AQ28628" s="6"/>
    </row>
    <row r="28629" spans="43:43" x14ac:dyDescent="0.25">
      <c r="AQ28629" s="6"/>
    </row>
    <row r="28630" spans="43:43" x14ac:dyDescent="0.25">
      <c r="AQ28630" s="6"/>
    </row>
    <row r="28631" spans="43:43" x14ac:dyDescent="0.25">
      <c r="AQ28631" s="6"/>
    </row>
    <row r="28632" spans="43:43" x14ac:dyDescent="0.25">
      <c r="AQ28632" s="6"/>
    </row>
    <row r="28633" spans="43:43" x14ac:dyDescent="0.25">
      <c r="AQ28633" s="6"/>
    </row>
    <row r="28634" spans="43:43" x14ac:dyDescent="0.25">
      <c r="AQ28634" s="6"/>
    </row>
    <row r="28635" spans="43:43" x14ac:dyDescent="0.25">
      <c r="AQ28635" s="6"/>
    </row>
    <row r="28636" spans="43:43" x14ac:dyDescent="0.25">
      <c r="AQ28636" s="6"/>
    </row>
    <row r="28637" spans="43:43" x14ac:dyDescent="0.25">
      <c r="AQ28637" s="6"/>
    </row>
    <row r="28638" spans="43:43" x14ac:dyDescent="0.25">
      <c r="AQ28638" s="6"/>
    </row>
    <row r="28639" spans="43:43" x14ac:dyDescent="0.25">
      <c r="AQ28639" s="6"/>
    </row>
    <row r="28640" spans="43:43" x14ac:dyDescent="0.25">
      <c r="AQ28640" s="6"/>
    </row>
    <row r="28641" spans="43:43" x14ac:dyDescent="0.25">
      <c r="AQ28641" s="6"/>
    </row>
    <row r="28642" spans="43:43" x14ac:dyDescent="0.25">
      <c r="AQ28642" s="6"/>
    </row>
    <row r="28643" spans="43:43" x14ac:dyDescent="0.25">
      <c r="AQ28643" s="6"/>
    </row>
    <row r="28644" spans="43:43" x14ac:dyDescent="0.25">
      <c r="AQ28644" s="6"/>
    </row>
    <row r="28645" spans="43:43" x14ac:dyDescent="0.25">
      <c r="AQ28645" s="6"/>
    </row>
    <row r="28646" spans="43:43" x14ac:dyDescent="0.25">
      <c r="AQ28646" s="6"/>
    </row>
    <row r="28647" spans="43:43" x14ac:dyDescent="0.25">
      <c r="AQ28647" s="6"/>
    </row>
    <row r="28648" spans="43:43" x14ac:dyDescent="0.25">
      <c r="AQ28648" s="6"/>
    </row>
    <row r="28649" spans="43:43" x14ac:dyDescent="0.25">
      <c r="AQ28649" s="6"/>
    </row>
    <row r="28650" spans="43:43" x14ac:dyDescent="0.25">
      <c r="AQ28650" s="6"/>
    </row>
    <row r="28651" spans="43:43" x14ac:dyDescent="0.25">
      <c r="AQ28651" s="6"/>
    </row>
    <row r="28652" spans="43:43" x14ac:dyDescent="0.25">
      <c r="AQ28652" s="6"/>
    </row>
    <row r="28653" spans="43:43" x14ac:dyDescent="0.25">
      <c r="AQ28653" s="6"/>
    </row>
    <row r="28654" spans="43:43" x14ac:dyDescent="0.25">
      <c r="AQ28654" s="6"/>
    </row>
    <row r="28655" spans="43:43" x14ac:dyDescent="0.25">
      <c r="AQ28655" s="6"/>
    </row>
    <row r="28656" spans="43:43" x14ac:dyDescent="0.25">
      <c r="AQ28656" s="6"/>
    </row>
    <row r="28657" spans="43:43" x14ac:dyDescent="0.25">
      <c r="AQ28657" s="6"/>
    </row>
    <row r="28658" spans="43:43" x14ac:dyDescent="0.25">
      <c r="AQ28658" s="6"/>
    </row>
    <row r="28659" spans="43:43" x14ac:dyDescent="0.25">
      <c r="AQ28659" s="6"/>
    </row>
    <row r="28660" spans="43:43" x14ac:dyDescent="0.25">
      <c r="AQ28660" s="6"/>
    </row>
    <row r="28661" spans="43:43" x14ac:dyDescent="0.25">
      <c r="AQ28661" s="6"/>
    </row>
    <row r="28662" spans="43:43" x14ac:dyDescent="0.25">
      <c r="AQ28662" s="6"/>
    </row>
    <row r="28663" spans="43:43" x14ac:dyDescent="0.25">
      <c r="AQ28663" s="6"/>
    </row>
    <row r="28664" spans="43:43" x14ac:dyDescent="0.25">
      <c r="AQ28664" s="6"/>
    </row>
    <row r="28665" spans="43:43" x14ac:dyDescent="0.25">
      <c r="AQ28665" s="6"/>
    </row>
    <row r="28666" spans="43:43" x14ac:dyDescent="0.25">
      <c r="AQ28666" s="6"/>
    </row>
    <row r="28667" spans="43:43" x14ac:dyDescent="0.25">
      <c r="AQ28667" s="6"/>
    </row>
    <row r="28668" spans="43:43" x14ac:dyDescent="0.25">
      <c r="AQ28668" s="6"/>
    </row>
    <row r="28669" spans="43:43" x14ac:dyDescent="0.25">
      <c r="AQ28669" s="6"/>
    </row>
    <row r="28670" spans="43:43" x14ac:dyDescent="0.25">
      <c r="AQ28670" s="6"/>
    </row>
    <row r="28671" spans="43:43" x14ac:dyDescent="0.25">
      <c r="AQ28671" s="6"/>
    </row>
    <row r="28672" spans="43:43" x14ac:dyDescent="0.25">
      <c r="AQ28672" s="6"/>
    </row>
    <row r="28673" spans="43:43" x14ac:dyDescent="0.25">
      <c r="AQ28673" s="6"/>
    </row>
    <row r="28674" spans="43:43" x14ac:dyDescent="0.25">
      <c r="AQ28674" s="6"/>
    </row>
    <row r="28675" spans="43:43" x14ac:dyDescent="0.25">
      <c r="AQ28675" s="6"/>
    </row>
    <row r="28676" spans="43:43" x14ac:dyDescent="0.25">
      <c r="AQ28676" s="6"/>
    </row>
    <row r="28677" spans="43:43" x14ac:dyDescent="0.25">
      <c r="AQ28677" s="6"/>
    </row>
    <row r="28678" spans="43:43" x14ac:dyDescent="0.25">
      <c r="AQ28678" s="6"/>
    </row>
    <row r="28679" spans="43:43" x14ac:dyDescent="0.25">
      <c r="AQ28679" s="6"/>
    </row>
    <row r="28680" spans="43:43" x14ac:dyDescent="0.25">
      <c r="AQ28680" s="6"/>
    </row>
    <row r="28681" spans="43:43" x14ac:dyDescent="0.25">
      <c r="AQ28681" s="6"/>
    </row>
    <row r="28682" spans="43:43" x14ac:dyDescent="0.25">
      <c r="AQ28682" s="6"/>
    </row>
    <row r="28683" spans="43:43" x14ac:dyDescent="0.25">
      <c r="AQ28683" s="6"/>
    </row>
    <row r="28684" spans="43:43" x14ac:dyDescent="0.25">
      <c r="AQ28684" s="6"/>
    </row>
    <row r="28685" spans="43:43" x14ac:dyDescent="0.25">
      <c r="AQ28685" s="6"/>
    </row>
    <row r="28686" spans="43:43" x14ac:dyDescent="0.25">
      <c r="AQ28686" s="6"/>
    </row>
    <row r="28687" spans="43:43" x14ac:dyDescent="0.25">
      <c r="AQ28687" s="6"/>
    </row>
    <row r="28688" spans="43:43" x14ac:dyDescent="0.25">
      <c r="AQ28688" s="6"/>
    </row>
    <row r="28689" spans="43:43" x14ac:dyDescent="0.25">
      <c r="AQ28689" s="6"/>
    </row>
    <row r="28690" spans="43:43" x14ac:dyDescent="0.25">
      <c r="AQ28690" s="6"/>
    </row>
    <row r="28691" spans="43:43" x14ac:dyDescent="0.25">
      <c r="AQ28691" s="6"/>
    </row>
    <row r="28692" spans="43:43" x14ac:dyDescent="0.25">
      <c r="AQ28692" s="6"/>
    </row>
    <row r="28693" spans="43:43" x14ac:dyDescent="0.25">
      <c r="AQ28693" s="6"/>
    </row>
    <row r="28694" spans="43:43" x14ac:dyDescent="0.25">
      <c r="AQ28694" s="6"/>
    </row>
    <row r="28695" spans="43:43" x14ac:dyDescent="0.25">
      <c r="AQ28695" s="6"/>
    </row>
    <row r="28696" spans="43:43" x14ac:dyDescent="0.25">
      <c r="AQ28696" s="6"/>
    </row>
    <row r="28697" spans="43:43" x14ac:dyDescent="0.25">
      <c r="AQ28697" s="6"/>
    </row>
    <row r="28698" spans="43:43" x14ac:dyDescent="0.25">
      <c r="AQ28698" s="6"/>
    </row>
    <row r="28699" spans="43:43" x14ac:dyDescent="0.25">
      <c r="AQ28699" s="6"/>
    </row>
    <row r="28700" spans="43:43" x14ac:dyDescent="0.25">
      <c r="AQ28700" s="6"/>
    </row>
    <row r="28701" spans="43:43" x14ac:dyDescent="0.25">
      <c r="AQ28701" s="6"/>
    </row>
    <row r="28702" spans="43:43" x14ac:dyDescent="0.25">
      <c r="AQ28702" s="6"/>
    </row>
    <row r="28703" spans="43:43" x14ac:dyDescent="0.25">
      <c r="AQ28703" s="6"/>
    </row>
    <row r="28704" spans="43:43" x14ac:dyDescent="0.25">
      <c r="AQ28704" s="6"/>
    </row>
    <row r="28705" spans="43:43" x14ac:dyDescent="0.25">
      <c r="AQ28705" s="6"/>
    </row>
    <row r="28706" spans="43:43" x14ac:dyDescent="0.25">
      <c r="AQ28706" s="6"/>
    </row>
    <row r="28707" spans="43:43" x14ac:dyDescent="0.25">
      <c r="AQ28707" s="6"/>
    </row>
    <row r="28708" spans="43:43" x14ac:dyDescent="0.25">
      <c r="AQ28708" s="6"/>
    </row>
    <row r="28709" spans="43:43" x14ac:dyDescent="0.25">
      <c r="AQ28709" s="6"/>
    </row>
    <row r="28710" spans="43:43" x14ac:dyDescent="0.25">
      <c r="AQ28710" s="6"/>
    </row>
    <row r="28711" spans="43:43" x14ac:dyDescent="0.25">
      <c r="AQ28711" s="6"/>
    </row>
    <row r="28712" spans="43:43" x14ac:dyDescent="0.25">
      <c r="AQ28712" s="6"/>
    </row>
    <row r="28713" spans="43:43" x14ac:dyDescent="0.25">
      <c r="AQ28713" s="6"/>
    </row>
    <row r="28714" spans="43:43" x14ac:dyDescent="0.25">
      <c r="AQ28714" s="6"/>
    </row>
    <row r="28715" spans="43:43" x14ac:dyDescent="0.25">
      <c r="AQ28715" s="6"/>
    </row>
    <row r="28716" spans="43:43" x14ac:dyDescent="0.25">
      <c r="AQ28716" s="6"/>
    </row>
    <row r="28717" spans="43:43" x14ac:dyDescent="0.25">
      <c r="AQ28717" s="6"/>
    </row>
    <row r="28718" spans="43:43" x14ac:dyDescent="0.25">
      <c r="AQ28718" s="6"/>
    </row>
    <row r="28719" spans="43:43" x14ac:dyDescent="0.25">
      <c r="AQ28719" s="6"/>
    </row>
    <row r="28720" spans="43:43" x14ac:dyDescent="0.25">
      <c r="AQ28720" s="6"/>
    </row>
    <row r="28721" spans="43:43" x14ac:dyDescent="0.25">
      <c r="AQ28721" s="6"/>
    </row>
    <row r="28722" spans="43:43" x14ac:dyDescent="0.25">
      <c r="AQ28722" s="6"/>
    </row>
    <row r="28723" spans="43:43" x14ac:dyDescent="0.25">
      <c r="AQ28723" s="6"/>
    </row>
    <row r="28724" spans="43:43" x14ac:dyDescent="0.25">
      <c r="AQ28724" s="6"/>
    </row>
    <row r="28725" spans="43:43" x14ac:dyDescent="0.25">
      <c r="AQ28725" s="6"/>
    </row>
    <row r="28726" spans="43:43" x14ac:dyDescent="0.25">
      <c r="AQ28726" s="6"/>
    </row>
    <row r="28727" spans="43:43" x14ac:dyDescent="0.25">
      <c r="AQ28727" s="6"/>
    </row>
    <row r="28728" spans="43:43" x14ac:dyDescent="0.25">
      <c r="AQ28728" s="6"/>
    </row>
    <row r="28729" spans="43:43" x14ac:dyDescent="0.25">
      <c r="AQ28729" s="6"/>
    </row>
    <row r="28730" spans="43:43" x14ac:dyDescent="0.25">
      <c r="AQ28730" s="6"/>
    </row>
    <row r="28731" spans="43:43" x14ac:dyDescent="0.25">
      <c r="AQ28731" s="6"/>
    </row>
    <row r="28732" spans="43:43" x14ac:dyDescent="0.25">
      <c r="AQ28732" s="6"/>
    </row>
    <row r="28733" spans="43:43" x14ac:dyDescent="0.25">
      <c r="AQ28733" s="6"/>
    </row>
    <row r="28734" spans="43:43" x14ac:dyDescent="0.25">
      <c r="AQ28734" s="6"/>
    </row>
    <row r="28735" spans="43:43" x14ac:dyDescent="0.25">
      <c r="AQ28735" s="6"/>
    </row>
    <row r="28736" spans="43:43" x14ac:dyDescent="0.25">
      <c r="AQ28736" s="6"/>
    </row>
    <row r="28737" spans="43:43" x14ac:dyDescent="0.25">
      <c r="AQ28737" s="6"/>
    </row>
    <row r="28738" spans="43:43" x14ac:dyDescent="0.25">
      <c r="AQ28738" s="6"/>
    </row>
    <row r="28739" spans="43:43" x14ac:dyDescent="0.25">
      <c r="AQ28739" s="6"/>
    </row>
    <row r="28740" spans="43:43" x14ac:dyDescent="0.25">
      <c r="AQ28740" s="6"/>
    </row>
    <row r="28741" spans="43:43" x14ac:dyDescent="0.25">
      <c r="AQ28741" s="6"/>
    </row>
    <row r="28742" spans="43:43" x14ac:dyDescent="0.25">
      <c r="AQ28742" s="6"/>
    </row>
    <row r="28743" spans="43:43" x14ac:dyDescent="0.25">
      <c r="AQ28743" s="6"/>
    </row>
    <row r="28744" spans="43:43" x14ac:dyDescent="0.25">
      <c r="AQ28744" s="6"/>
    </row>
    <row r="28745" spans="43:43" x14ac:dyDescent="0.25">
      <c r="AQ28745" s="6"/>
    </row>
    <row r="28746" spans="43:43" x14ac:dyDescent="0.25">
      <c r="AQ28746" s="6"/>
    </row>
    <row r="28747" spans="43:43" x14ac:dyDescent="0.25">
      <c r="AQ28747" s="6"/>
    </row>
    <row r="28748" spans="43:43" x14ac:dyDescent="0.25">
      <c r="AQ28748" s="6"/>
    </row>
    <row r="28749" spans="43:43" x14ac:dyDescent="0.25">
      <c r="AQ28749" s="6"/>
    </row>
    <row r="28750" spans="43:43" x14ac:dyDescent="0.25">
      <c r="AQ28750" s="6"/>
    </row>
    <row r="28751" spans="43:43" x14ac:dyDescent="0.25">
      <c r="AQ28751" s="6"/>
    </row>
    <row r="28752" spans="43:43" x14ac:dyDescent="0.25">
      <c r="AQ28752" s="6"/>
    </row>
    <row r="28753" spans="43:43" x14ac:dyDescent="0.25">
      <c r="AQ28753" s="6"/>
    </row>
    <row r="28754" spans="43:43" x14ac:dyDescent="0.25">
      <c r="AQ28754" s="6"/>
    </row>
    <row r="28755" spans="43:43" x14ac:dyDescent="0.25">
      <c r="AQ28755" s="6"/>
    </row>
    <row r="28756" spans="43:43" x14ac:dyDescent="0.25">
      <c r="AQ28756" s="6"/>
    </row>
    <row r="28757" spans="43:43" x14ac:dyDescent="0.25">
      <c r="AQ28757" s="6"/>
    </row>
    <row r="28758" spans="43:43" x14ac:dyDescent="0.25">
      <c r="AQ28758" s="6"/>
    </row>
    <row r="28759" spans="43:43" x14ac:dyDescent="0.25">
      <c r="AQ28759" s="6"/>
    </row>
    <row r="28760" spans="43:43" x14ac:dyDescent="0.25">
      <c r="AQ28760" s="6"/>
    </row>
    <row r="28761" spans="43:43" x14ac:dyDescent="0.25">
      <c r="AQ28761" s="6"/>
    </row>
    <row r="28762" spans="43:43" x14ac:dyDescent="0.25">
      <c r="AQ28762" s="6"/>
    </row>
    <row r="28763" spans="43:43" x14ac:dyDescent="0.25">
      <c r="AQ28763" s="6"/>
    </row>
    <row r="28764" spans="43:43" x14ac:dyDescent="0.25">
      <c r="AQ28764" s="6"/>
    </row>
    <row r="28765" spans="43:43" x14ac:dyDescent="0.25">
      <c r="AQ28765" s="6"/>
    </row>
    <row r="28766" spans="43:43" x14ac:dyDescent="0.25">
      <c r="AQ28766" s="6"/>
    </row>
    <row r="28767" spans="43:43" x14ac:dyDescent="0.25">
      <c r="AQ28767" s="6"/>
    </row>
    <row r="28768" spans="43:43" x14ac:dyDescent="0.25">
      <c r="AQ28768" s="6"/>
    </row>
    <row r="28769" spans="43:43" x14ac:dyDescent="0.25">
      <c r="AQ28769" s="6"/>
    </row>
    <row r="28770" spans="43:43" x14ac:dyDescent="0.25">
      <c r="AQ28770" s="6"/>
    </row>
    <row r="28771" spans="43:43" x14ac:dyDescent="0.25">
      <c r="AQ28771" s="6"/>
    </row>
    <row r="28772" spans="43:43" x14ac:dyDescent="0.25">
      <c r="AQ28772" s="6"/>
    </row>
    <row r="28773" spans="43:43" x14ac:dyDescent="0.25">
      <c r="AQ28773" s="6"/>
    </row>
    <row r="28774" spans="43:43" x14ac:dyDescent="0.25">
      <c r="AQ28774" s="6"/>
    </row>
    <row r="28775" spans="43:43" x14ac:dyDescent="0.25">
      <c r="AQ28775" s="6"/>
    </row>
    <row r="28776" spans="43:43" x14ac:dyDescent="0.25">
      <c r="AQ28776" s="6"/>
    </row>
    <row r="28777" spans="43:43" x14ac:dyDescent="0.25">
      <c r="AQ28777" s="6"/>
    </row>
    <row r="28778" spans="43:43" x14ac:dyDescent="0.25">
      <c r="AQ28778" s="6"/>
    </row>
    <row r="28779" spans="43:43" x14ac:dyDescent="0.25">
      <c r="AQ28779" s="6"/>
    </row>
    <row r="28780" spans="43:43" x14ac:dyDescent="0.25">
      <c r="AQ28780" s="6"/>
    </row>
    <row r="28781" spans="43:43" x14ac:dyDescent="0.25">
      <c r="AQ28781" s="6"/>
    </row>
    <row r="28782" spans="43:43" x14ac:dyDescent="0.25">
      <c r="AQ28782" s="6"/>
    </row>
    <row r="28783" spans="43:43" x14ac:dyDescent="0.25">
      <c r="AQ28783" s="6"/>
    </row>
    <row r="28784" spans="43:43" x14ac:dyDescent="0.25">
      <c r="AQ28784" s="6"/>
    </row>
    <row r="28785" spans="43:43" x14ac:dyDescent="0.25">
      <c r="AQ28785" s="6"/>
    </row>
    <row r="28786" spans="43:43" x14ac:dyDescent="0.25">
      <c r="AQ28786" s="6"/>
    </row>
    <row r="28787" spans="43:43" x14ac:dyDescent="0.25">
      <c r="AQ28787" s="6"/>
    </row>
    <row r="28788" spans="43:43" x14ac:dyDescent="0.25">
      <c r="AQ28788" s="6"/>
    </row>
    <row r="28789" spans="43:43" x14ac:dyDescent="0.25">
      <c r="AQ28789" s="6"/>
    </row>
    <row r="28790" spans="43:43" x14ac:dyDescent="0.25">
      <c r="AQ28790" s="6"/>
    </row>
    <row r="28791" spans="43:43" x14ac:dyDescent="0.25">
      <c r="AQ28791" s="6"/>
    </row>
    <row r="28792" spans="43:43" x14ac:dyDescent="0.25">
      <c r="AQ28792" s="6"/>
    </row>
    <row r="28793" spans="43:43" x14ac:dyDescent="0.25">
      <c r="AQ28793" s="6"/>
    </row>
    <row r="28794" spans="43:43" x14ac:dyDescent="0.25">
      <c r="AQ28794" s="6"/>
    </row>
    <row r="28795" spans="43:43" x14ac:dyDescent="0.25">
      <c r="AQ28795" s="6"/>
    </row>
    <row r="28796" spans="43:43" x14ac:dyDescent="0.25">
      <c r="AQ28796" s="6"/>
    </row>
    <row r="28797" spans="43:43" x14ac:dyDescent="0.25">
      <c r="AQ28797" s="6"/>
    </row>
    <row r="28798" spans="43:43" x14ac:dyDescent="0.25">
      <c r="AQ28798" s="6"/>
    </row>
    <row r="28799" spans="43:43" x14ac:dyDescent="0.25">
      <c r="AQ28799" s="6"/>
    </row>
    <row r="28800" spans="43:43" x14ac:dyDescent="0.25">
      <c r="AQ28800" s="6"/>
    </row>
    <row r="28801" spans="43:43" x14ac:dyDescent="0.25">
      <c r="AQ28801" s="6"/>
    </row>
    <row r="28802" spans="43:43" x14ac:dyDescent="0.25">
      <c r="AQ28802" s="6"/>
    </row>
    <row r="28803" spans="43:43" x14ac:dyDescent="0.25">
      <c r="AQ28803" s="6"/>
    </row>
    <row r="28804" spans="43:43" x14ac:dyDescent="0.25">
      <c r="AQ28804" s="6"/>
    </row>
    <row r="28805" spans="43:43" x14ac:dyDescent="0.25">
      <c r="AQ28805" s="6"/>
    </row>
    <row r="28806" spans="43:43" x14ac:dyDescent="0.25">
      <c r="AQ28806" s="6"/>
    </row>
    <row r="28807" spans="43:43" x14ac:dyDescent="0.25">
      <c r="AQ28807" s="6"/>
    </row>
    <row r="28808" spans="43:43" x14ac:dyDescent="0.25">
      <c r="AQ28808" s="6"/>
    </row>
    <row r="28809" spans="43:43" x14ac:dyDescent="0.25">
      <c r="AQ28809" s="6"/>
    </row>
    <row r="28810" spans="43:43" x14ac:dyDescent="0.25">
      <c r="AQ28810" s="6"/>
    </row>
    <row r="28811" spans="43:43" x14ac:dyDescent="0.25">
      <c r="AQ28811" s="6"/>
    </row>
    <row r="28812" spans="43:43" x14ac:dyDescent="0.25">
      <c r="AQ28812" s="6"/>
    </row>
    <row r="28813" spans="43:43" x14ac:dyDescent="0.25">
      <c r="AQ28813" s="6"/>
    </row>
    <row r="28814" spans="43:43" x14ac:dyDescent="0.25">
      <c r="AQ28814" s="6"/>
    </row>
    <row r="28815" spans="43:43" x14ac:dyDescent="0.25">
      <c r="AQ28815" s="6"/>
    </row>
    <row r="28816" spans="43:43" x14ac:dyDescent="0.25">
      <c r="AQ28816" s="6"/>
    </row>
    <row r="28817" spans="43:43" x14ac:dyDescent="0.25">
      <c r="AQ28817" s="6"/>
    </row>
    <row r="28818" spans="43:43" x14ac:dyDescent="0.25">
      <c r="AQ28818" s="6"/>
    </row>
    <row r="28819" spans="43:43" x14ac:dyDescent="0.25">
      <c r="AQ28819" s="6"/>
    </row>
    <row r="28820" spans="43:43" x14ac:dyDescent="0.25">
      <c r="AQ28820" s="6"/>
    </row>
    <row r="28821" spans="43:43" x14ac:dyDescent="0.25">
      <c r="AQ28821" s="6"/>
    </row>
    <row r="28822" spans="43:43" x14ac:dyDescent="0.25">
      <c r="AQ28822" s="6"/>
    </row>
    <row r="28823" spans="43:43" x14ac:dyDescent="0.25">
      <c r="AQ28823" s="6"/>
    </row>
    <row r="28824" spans="43:43" x14ac:dyDescent="0.25">
      <c r="AQ28824" s="6"/>
    </row>
    <row r="28825" spans="43:43" x14ac:dyDescent="0.25">
      <c r="AQ28825" s="6"/>
    </row>
    <row r="28826" spans="43:43" x14ac:dyDescent="0.25">
      <c r="AQ28826" s="6"/>
    </row>
    <row r="28827" spans="43:43" x14ac:dyDescent="0.25">
      <c r="AQ28827" s="6"/>
    </row>
    <row r="28828" spans="43:43" x14ac:dyDescent="0.25">
      <c r="AQ28828" s="6"/>
    </row>
    <row r="28829" spans="43:43" x14ac:dyDescent="0.25">
      <c r="AQ28829" s="6"/>
    </row>
    <row r="28830" spans="43:43" x14ac:dyDescent="0.25">
      <c r="AQ28830" s="6"/>
    </row>
    <row r="28831" spans="43:43" x14ac:dyDescent="0.25">
      <c r="AQ28831" s="6"/>
    </row>
    <row r="28832" spans="43:43" x14ac:dyDescent="0.25">
      <c r="AQ28832" s="6"/>
    </row>
    <row r="28833" spans="43:43" x14ac:dyDescent="0.25">
      <c r="AQ28833" s="6"/>
    </row>
    <row r="28834" spans="43:43" x14ac:dyDescent="0.25">
      <c r="AQ28834" s="6"/>
    </row>
    <row r="28835" spans="43:43" x14ac:dyDescent="0.25">
      <c r="AQ28835" s="6"/>
    </row>
    <row r="28836" spans="43:43" x14ac:dyDescent="0.25">
      <c r="AQ28836" s="6"/>
    </row>
    <row r="28837" spans="43:43" x14ac:dyDescent="0.25">
      <c r="AQ28837" s="6"/>
    </row>
    <row r="28838" spans="43:43" x14ac:dyDescent="0.25">
      <c r="AQ28838" s="6"/>
    </row>
    <row r="28839" spans="43:43" x14ac:dyDescent="0.25">
      <c r="AQ28839" s="6"/>
    </row>
    <row r="28840" spans="43:43" x14ac:dyDescent="0.25">
      <c r="AQ28840" s="6"/>
    </row>
    <row r="28841" spans="43:43" x14ac:dyDescent="0.25">
      <c r="AQ28841" s="6"/>
    </row>
    <row r="28842" spans="43:43" x14ac:dyDescent="0.25">
      <c r="AQ28842" s="6"/>
    </row>
    <row r="28843" spans="43:43" x14ac:dyDescent="0.25">
      <c r="AQ28843" s="6"/>
    </row>
    <row r="28844" spans="43:43" x14ac:dyDescent="0.25">
      <c r="AQ28844" s="6"/>
    </row>
    <row r="28845" spans="43:43" x14ac:dyDescent="0.25">
      <c r="AQ28845" s="6"/>
    </row>
    <row r="28846" spans="43:43" x14ac:dyDescent="0.25">
      <c r="AQ28846" s="6"/>
    </row>
    <row r="28847" spans="43:43" x14ac:dyDescent="0.25">
      <c r="AQ28847" s="6"/>
    </row>
    <row r="28848" spans="43:43" x14ac:dyDescent="0.25">
      <c r="AQ28848" s="6"/>
    </row>
    <row r="28849" spans="43:43" x14ac:dyDescent="0.25">
      <c r="AQ28849" s="6"/>
    </row>
    <row r="28850" spans="43:43" x14ac:dyDescent="0.25">
      <c r="AQ28850" s="6"/>
    </row>
    <row r="28851" spans="43:43" x14ac:dyDescent="0.25">
      <c r="AQ28851" s="6"/>
    </row>
    <row r="28852" spans="43:43" x14ac:dyDescent="0.25">
      <c r="AQ28852" s="6"/>
    </row>
    <row r="28853" spans="43:43" x14ac:dyDescent="0.25">
      <c r="AQ28853" s="6"/>
    </row>
    <row r="28854" spans="43:43" x14ac:dyDescent="0.25">
      <c r="AQ28854" s="6"/>
    </row>
    <row r="28855" spans="43:43" x14ac:dyDescent="0.25">
      <c r="AQ28855" s="6"/>
    </row>
    <row r="28856" spans="43:43" x14ac:dyDescent="0.25">
      <c r="AQ28856" s="6"/>
    </row>
    <row r="28857" spans="43:43" x14ac:dyDescent="0.25">
      <c r="AQ28857" s="6"/>
    </row>
    <row r="28858" spans="43:43" x14ac:dyDescent="0.25">
      <c r="AQ28858" s="6"/>
    </row>
    <row r="28859" spans="43:43" x14ac:dyDescent="0.25">
      <c r="AQ28859" s="6"/>
    </row>
    <row r="28860" spans="43:43" x14ac:dyDescent="0.25">
      <c r="AQ28860" s="6"/>
    </row>
    <row r="28861" spans="43:43" x14ac:dyDescent="0.25">
      <c r="AQ28861" s="6"/>
    </row>
    <row r="28862" spans="43:43" x14ac:dyDescent="0.25">
      <c r="AQ28862" s="6"/>
    </row>
    <row r="28863" spans="43:43" x14ac:dyDescent="0.25">
      <c r="AQ28863" s="6"/>
    </row>
    <row r="28864" spans="43:43" x14ac:dyDescent="0.25">
      <c r="AQ28864" s="6"/>
    </row>
    <row r="28865" spans="43:43" x14ac:dyDescent="0.25">
      <c r="AQ28865" s="6"/>
    </row>
    <row r="28866" spans="43:43" x14ac:dyDescent="0.25">
      <c r="AQ28866" s="6"/>
    </row>
    <row r="28867" spans="43:43" x14ac:dyDescent="0.25">
      <c r="AQ28867" s="6"/>
    </row>
    <row r="28868" spans="43:43" x14ac:dyDescent="0.25">
      <c r="AQ28868" s="6"/>
    </row>
    <row r="28869" spans="43:43" x14ac:dyDescent="0.25">
      <c r="AQ28869" s="6"/>
    </row>
    <row r="28870" spans="43:43" x14ac:dyDescent="0.25">
      <c r="AQ28870" s="6"/>
    </row>
    <row r="28871" spans="43:43" x14ac:dyDescent="0.25">
      <c r="AQ28871" s="6"/>
    </row>
    <row r="28872" spans="43:43" x14ac:dyDescent="0.25">
      <c r="AQ28872" s="6"/>
    </row>
    <row r="28873" spans="43:43" x14ac:dyDescent="0.25">
      <c r="AQ28873" s="6"/>
    </row>
    <row r="28874" spans="43:43" x14ac:dyDescent="0.25">
      <c r="AQ28874" s="6"/>
    </row>
    <row r="28875" spans="43:43" x14ac:dyDescent="0.25">
      <c r="AQ28875" s="6"/>
    </row>
    <row r="28876" spans="43:43" x14ac:dyDescent="0.25">
      <c r="AQ28876" s="6"/>
    </row>
    <row r="28877" spans="43:43" x14ac:dyDescent="0.25">
      <c r="AQ28877" s="6"/>
    </row>
    <row r="28878" spans="43:43" x14ac:dyDescent="0.25">
      <c r="AQ28878" s="6"/>
    </row>
    <row r="28879" spans="43:43" x14ac:dyDescent="0.25">
      <c r="AQ28879" s="6"/>
    </row>
    <row r="28880" spans="43:43" x14ac:dyDescent="0.25">
      <c r="AQ28880" s="6"/>
    </row>
    <row r="28881" spans="43:43" x14ac:dyDescent="0.25">
      <c r="AQ28881" s="6"/>
    </row>
    <row r="28882" spans="43:43" x14ac:dyDescent="0.25">
      <c r="AQ28882" s="6"/>
    </row>
    <row r="28883" spans="43:43" x14ac:dyDescent="0.25">
      <c r="AQ28883" s="6"/>
    </row>
    <row r="28884" spans="43:43" x14ac:dyDescent="0.25">
      <c r="AQ28884" s="6"/>
    </row>
    <row r="28885" spans="43:43" x14ac:dyDescent="0.25">
      <c r="AQ28885" s="6"/>
    </row>
    <row r="28886" spans="43:43" x14ac:dyDescent="0.25">
      <c r="AQ28886" s="6"/>
    </row>
    <row r="28887" spans="43:43" x14ac:dyDescent="0.25">
      <c r="AQ28887" s="6"/>
    </row>
    <row r="28888" spans="43:43" x14ac:dyDescent="0.25">
      <c r="AQ28888" s="6"/>
    </row>
    <row r="28889" spans="43:43" x14ac:dyDescent="0.25">
      <c r="AQ28889" s="6"/>
    </row>
    <row r="28890" spans="43:43" x14ac:dyDescent="0.25">
      <c r="AQ28890" s="6"/>
    </row>
    <row r="28891" spans="43:43" x14ac:dyDescent="0.25">
      <c r="AQ28891" s="6"/>
    </row>
    <row r="28892" spans="43:43" x14ac:dyDescent="0.25">
      <c r="AQ28892" s="6"/>
    </row>
    <row r="28893" spans="43:43" x14ac:dyDescent="0.25">
      <c r="AQ28893" s="6"/>
    </row>
    <row r="28894" spans="43:43" x14ac:dyDescent="0.25">
      <c r="AQ28894" s="6"/>
    </row>
    <row r="28895" spans="43:43" x14ac:dyDescent="0.25">
      <c r="AQ28895" s="6"/>
    </row>
    <row r="28896" spans="43:43" x14ac:dyDescent="0.25">
      <c r="AQ28896" s="6"/>
    </row>
    <row r="28897" spans="43:43" x14ac:dyDescent="0.25">
      <c r="AQ28897" s="6"/>
    </row>
    <row r="28898" spans="43:43" x14ac:dyDescent="0.25">
      <c r="AQ28898" s="6"/>
    </row>
    <row r="28899" spans="43:43" x14ac:dyDescent="0.25">
      <c r="AQ28899" s="6"/>
    </row>
    <row r="28900" spans="43:43" x14ac:dyDescent="0.25">
      <c r="AQ28900" s="6"/>
    </row>
    <row r="28901" spans="43:43" x14ac:dyDescent="0.25">
      <c r="AQ28901" s="6"/>
    </row>
    <row r="28902" spans="43:43" x14ac:dyDescent="0.25">
      <c r="AQ28902" s="6"/>
    </row>
    <row r="28903" spans="43:43" x14ac:dyDescent="0.25">
      <c r="AQ28903" s="6"/>
    </row>
    <row r="28904" spans="43:43" x14ac:dyDescent="0.25">
      <c r="AQ28904" s="6"/>
    </row>
    <row r="28905" spans="43:43" x14ac:dyDescent="0.25">
      <c r="AQ28905" s="6"/>
    </row>
    <row r="28906" spans="43:43" x14ac:dyDescent="0.25">
      <c r="AQ28906" s="6"/>
    </row>
    <row r="28907" spans="43:43" x14ac:dyDescent="0.25">
      <c r="AQ28907" s="6"/>
    </row>
    <row r="28908" spans="43:43" x14ac:dyDescent="0.25">
      <c r="AQ28908" s="6"/>
    </row>
    <row r="28909" spans="43:43" x14ac:dyDescent="0.25">
      <c r="AQ28909" s="6"/>
    </row>
    <row r="28910" spans="43:43" x14ac:dyDescent="0.25">
      <c r="AQ28910" s="6"/>
    </row>
    <row r="28911" spans="43:43" x14ac:dyDescent="0.25">
      <c r="AQ28911" s="6"/>
    </row>
    <row r="28912" spans="43:43" x14ac:dyDescent="0.25">
      <c r="AQ28912" s="6"/>
    </row>
    <row r="28913" spans="43:43" x14ac:dyDescent="0.25">
      <c r="AQ28913" s="6"/>
    </row>
    <row r="28914" spans="43:43" x14ac:dyDescent="0.25">
      <c r="AQ28914" s="6"/>
    </row>
    <row r="28915" spans="43:43" x14ac:dyDescent="0.25">
      <c r="AQ28915" s="6"/>
    </row>
    <row r="28916" spans="43:43" x14ac:dyDescent="0.25">
      <c r="AQ28916" s="6"/>
    </row>
    <row r="28917" spans="43:43" x14ac:dyDescent="0.25">
      <c r="AQ28917" s="6"/>
    </row>
    <row r="28918" spans="43:43" x14ac:dyDescent="0.25">
      <c r="AQ28918" s="6"/>
    </row>
    <row r="28919" spans="43:43" x14ac:dyDescent="0.25">
      <c r="AQ28919" s="6"/>
    </row>
    <row r="28920" spans="43:43" x14ac:dyDescent="0.25">
      <c r="AQ28920" s="6"/>
    </row>
    <row r="28921" spans="43:43" x14ac:dyDescent="0.25">
      <c r="AQ28921" s="6"/>
    </row>
    <row r="28922" spans="43:43" x14ac:dyDescent="0.25">
      <c r="AQ28922" s="6"/>
    </row>
    <row r="28923" spans="43:43" x14ac:dyDescent="0.25">
      <c r="AQ28923" s="6"/>
    </row>
    <row r="28924" spans="43:43" x14ac:dyDescent="0.25">
      <c r="AQ28924" s="6"/>
    </row>
    <row r="28925" spans="43:43" x14ac:dyDescent="0.25">
      <c r="AQ28925" s="6"/>
    </row>
    <row r="28926" spans="43:43" x14ac:dyDescent="0.25">
      <c r="AQ28926" s="6"/>
    </row>
    <row r="28927" spans="43:43" x14ac:dyDescent="0.25">
      <c r="AQ28927" s="6"/>
    </row>
    <row r="28928" spans="43:43" x14ac:dyDescent="0.25">
      <c r="AQ28928" s="6"/>
    </row>
    <row r="28929" spans="43:43" x14ac:dyDescent="0.25">
      <c r="AQ28929" s="6"/>
    </row>
    <row r="28930" spans="43:43" x14ac:dyDescent="0.25">
      <c r="AQ28930" s="6"/>
    </row>
    <row r="28931" spans="43:43" x14ac:dyDescent="0.25">
      <c r="AQ28931" s="6"/>
    </row>
    <row r="28932" spans="43:43" x14ac:dyDescent="0.25">
      <c r="AQ28932" s="6"/>
    </row>
    <row r="28933" spans="43:43" x14ac:dyDescent="0.25">
      <c r="AQ28933" s="6"/>
    </row>
    <row r="28934" spans="43:43" x14ac:dyDescent="0.25">
      <c r="AQ28934" s="6"/>
    </row>
    <row r="28935" spans="43:43" x14ac:dyDescent="0.25">
      <c r="AQ28935" s="6"/>
    </row>
    <row r="28936" spans="43:43" x14ac:dyDescent="0.25">
      <c r="AQ28936" s="6"/>
    </row>
    <row r="28937" spans="43:43" x14ac:dyDescent="0.25">
      <c r="AQ28937" s="6"/>
    </row>
    <row r="28938" spans="43:43" x14ac:dyDescent="0.25">
      <c r="AQ28938" s="6"/>
    </row>
    <row r="28939" spans="43:43" x14ac:dyDescent="0.25">
      <c r="AQ28939" s="6"/>
    </row>
    <row r="28940" spans="43:43" x14ac:dyDescent="0.25">
      <c r="AQ28940" s="6"/>
    </row>
    <row r="28941" spans="43:43" x14ac:dyDescent="0.25">
      <c r="AQ28941" s="6"/>
    </row>
    <row r="28942" spans="43:43" x14ac:dyDescent="0.25">
      <c r="AQ28942" s="6"/>
    </row>
    <row r="28943" spans="43:43" x14ac:dyDescent="0.25">
      <c r="AQ28943" s="6"/>
    </row>
    <row r="28944" spans="43:43" x14ac:dyDescent="0.25">
      <c r="AQ28944" s="6"/>
    </row>
    <row r="28945" spans="43:43" x14ac:dyDescent="0.25">
      <c r="AQ28945" s="6"/>
    </row>
    <row r="28946" spans="43:43" x14ac:dyDescent="0.25">
      <c r="AQ28946" s="6"/>
    </row>
    <row r="28947" spans="43:43" x14ac:dyDescent="0.25">
      <c r="AQ28947" s="6"/>
    </row>
    <row r="28948" spans="43:43" x14ac:dyDescent="0.25">
      <c r="AQ28948" s="6"/>
    </row>
    <row r="28949" spans="43:43" x14ac:dyDescent="0.25">
      <c r="AQ28949" s="6"/>
    </row>
    <row r="28950" spans="43:43" x14ac:dyDescent="0.25">
      <c r="AQ28950" s="6"/>
    </row>
    <row r="28951" spans="43:43" x14ac:dyDescent="0.25">
      <c r="AQ28951" s="6"/>
    </row>
    <row r="28952" spans="43:43" x14ac:dyDescent="0.25">
      <c r="AQ28952" s="6"/>
    </row>
    <row r="28953" spans="43:43" x14ac:dyDescent="0.25">
      <c r="AQ28953" s="6"/>
    </row>
    <row r="28954" spans="43:43" x14ac:dyDescent="0.25">
      <c r="AQ28954" s="6"/>
    </row>
    <row r="28955" spans="43:43" x14ac:dyDescent="0.25">
      <c r="AQ28955" s="6"/>
    </row>
    <row r="28956" spans="43:43" x14ac:dyDescent="0.25">
      <c r="AQ28956" s="6"/>
    </row>
    <row r="28957" spans="43:43" x14ac:dyDescent="0.25">
      <c r="AQ28957" s="6"/>
    </row>
    <row r="28958" spans="43:43" x14ac:dyDescent="0.25">
      <c r="AQ28958" s="6"/>
    </row>
    <row r="28959" spans="43:43" x14ac:dyDescent="0.25">
      <c r="AQ28959" s="6"/>
    </row>
    <row r="28960" spans="43:43" x14ac:dyDescent="0.25">
      <c r="AQ28960" s="6"/>
    </row>
    <row r="28961" spans="43:43" x14ac:dyDescent="0.25">
      <c r="AQ28961" s="6"/>
    </row>
    <row r="28962" spans="43:43" x14ac:dyDescent="0.25">
      <c r="AQ28962" s="6"/>
    </row>
    <row r="28963" spans="43:43" x14ac:dyDescent="0.25">
      <c r="AQ28963" s="6"/>
    </row>
    <row r="28964" spans="43:43" x14ac:dyDescent="0.25">
      <c r="AQ28964" s="6"/>
    </row>
    <row r="28965" spans="43:43" x14ac:dyDescent="0.25">
      <c r="AQ28965" s="6"/>
    </row>
    <row r="28966" spans="43:43" x14ac:dyDescent="0.25">
      <c r="AQ28966" s="6"/>
    </row>
    <row r="28967" spans="43:43" x14ac:dyDescent="0.25">
      <c r="AQ28967" s="6"/>
    </row>
    <row r="28968" spans="43:43" x14ac:dyDescent="0.25">
      <c r="AQ28968" s="6"/>
    </row>
    <row r="28969" spans="43:43" x14ac:dyDescent="0.25">
      <c r="AQ28969" s="6"/>
    </row>
    <row r="28970" spans="43:43" x14ac:dyDescent="0.25">
      <c r="AQ28970" s="6"/>
    </row>
    <row r="28971" spans="43:43" x14ac:dyDescent="0.25">
      <c r="AQ28971" s="6"/>
    </row>
    <row r="28972" spans="43:43" x14ac:dyDescent="0.25">
      <c r="AQ28972" s="6"/>
    </row>
    <row r="28973" spans="43:43" x14ac:dyDescent="0.25">
      <c r="AQ28973" s="6"/>
    </row>
    <row r="28974" spans="43:43" x14ac:dyDescent="0.25">
      <c r="AQ28974" s="6"/>
    </row>
    <row r="28975" spans="43:43" x14ac:dyDescent="0.25">
      <c r="AQ28975" s="6"/>
    </row>
    <row r="28976" spans="43:43" x14ac:dyDescent="0.25">
      <c r="AQ28976" s="6"/>
    </row>
    <row r="28977" spans="43:43" x14ac:dyDescent="0.25">
      <c r="AQ28977" s="6"/>
    </row>
    <row r="28978" spans="43:43" x14ac:dyDescent="0.25">
      <c r="AQ28978" s="6"/>
    </row>
    <row r="28979" spans="43:43" x14ac:dyDescent="0.25">
      <c r="AQ28979" s="6"/>
    </row>
    <row r="28980" spans="43:43" x14ac:dyDescent="0.25">
      <c r="AQ28980" s="6"/>
    </row>
    <row r="28981" spans="43:43" x14ac:dyDescent="0.25">
      <c r="AQ28981" s="6"/>
    </row>
    <row r="28982" spans="43:43" x14ac:dyDescent="0.25">
      <c r="AQ28982" s="6"/>
    </row>
    <row r="28983" spans="43:43" x14ac:dyDescent="0.25">
      <c r="AQ28983" s="6"/>
    </row>
    <row r="28984" spans="43:43" x14ac:dyDescent="0.25">
      <c r="AQ28984" s="6"/>
    </row>
    <row r="28985" spans="43:43" x14ac:dyDescent="0.25">
      <c r="AQ28985" s="6"/>
    </row>
    <row r="28986" spans="43:43" x14ac:dyDescent="0.25">
      <c r="AQ28986" s="6"/>
    </row>
    <row r="28987" spans="43:43" x14ac:dyDescent="0.25">
      <c r="AQ28987" s="6"/>
    </row>
    <row r="28988" spans="43:43" x14ac:dyDescent="0.25">
      <c r="AQ28988" s="6"/>
    </row>
    <row r="28989" spans="43:43" x14ac:dyDescent="0.25">
      <c r="AQ28989" s="6"/>
    </row>
    <row r="28990" spans="43:43" x14ac:dyDescent="0.25">
      <c r="AQ28990" s="6"/>
    </row>
    <row r="28991" spans="43:43" x14ac:dyDescent="0.25">
      <c r="AQ28991" s="6"/>
    </row>
    <row r="28992" spans="43:43" x14ac:dyDescent="0.25">
      <c r="AQ28992" s="6"/>
    </row>
    <row r="28993" spans="43:43" x14ac:dyDescent="0.25">
      <c r="AQ28993" s="6"/>
    </row>
    <row r="28994" spans="43:43" x14ac:dyDescent="0.25">
      <c r="AQ28994" s="6"/>
    </row>
    <row r="28995" spans="43:43" x14ac:dyDescent="0.25">
      <c r="AQ28995" s="6"/>
    </row>
    <row r="28996" spans="43:43" x14ac:dyDescent="0.25">
      <c r="AQ28996" s="6"/>
    </row>
    <row r="28997" spans="43:43" x14ac:dyDescent="0.25">
      <c r="AQ28997" s="6"/>
    </row>
    <row r="28998" spans="43:43" x14ac:dyDescent="0.25">
      <c r="AQ28998" s="6"/>
    </row>
    <row r="28999" spans="43:43" x14ac:dyDescent="0.25">
      <c r="AQ28999" s="6"/>
    </row>
    <row r="29000" spans="43:43" x14ac:dyDescent="0.25">
      <c r="AQ29000" s="6"/>
    </row>
    <row r="29001" spans="43:43" x14ac:dyDescent="0.25">
      <c r="AQ29001" s="6"/>
    </row>
    <row r="29002" spans="43:43" x14ac:dyDescent="0.25">
      <c r="AQ29002" s="6"/>
    </row>
    <row r="29003" spans="43:43" x14ac:dyDescent="0.25">
      <c r="AQ29003" s="6"/>
    </row>
    <row r="29004" spans="43:43" x14ac:dyDescent="0.25">
      <c r="AQ29004" s="6"/>
    </row>
    <row r="29005" spans="43:43" x14ac:dyDescent="0.25">
      <c r="AQ29005" s="6"/>
    </row>
    <row r="29006" spans="43:43" x14ac:dyDescent="0.25">
      <c r="AQ29006" s="6"/>
    </row>
    <row r="29007" spans="43:43" x14ac:dyDescent="0.25">
      <c r="AQ29007" s="6"/>
    </row>
    <row r="29008" spans="43:43" x14ac:dyDescent="0.25">
      <c r="AQ29008" s="6"/>
    </row>
    <row r="29009" spans="43:43" x14ac:dyDescent="0.25">
      <c r="AQ29009" s="6"/>
    </row>
    <row r="29010" spans="43:43" x14ac:dyDescent="0.25">
      <c r="AQ29010" s="6"/>
    </row>
    <row r="29011" spans="43:43" x14ac:dyDescent="0.25">
      <c r="AQ29011" s="6"/>
    </row>
    <row r="29012" spans="43:43" x14ac:dyDescent="0.25">
      <c r="AQ29012" s="6"/>
    </row>
    <row r="29013" spans="43:43" x14ac:dyDescent="0.25">
      <c r="AQ29013" s="6"/>
    </row>
    <row r="29014" spans="43:43" x14ac:dyDescent="0.25">
      <c r="AQ29014" s="6"/>
    </row>
    <row r="29015" spans="43:43" x14ac:dyDescent="0.25">
      <c r="AQ29015" s="6"/>
    </row>
    <row r="29016" spans="43:43" x14ac:dyDescent="0.25">
      <c r="AQ29016" s="6"/>
    </row>
    <row r="29017" spans="43:43" x14ac:dyDescent="0.25">
      <c r="AQ29017" s="6"/>
    </row>
    <row r="29018" spans="43:43" x14ac:dyDescent="0.25">
      <c r="AQ29018" s="6"/>
    </row>
    <row r="29019" spans="43:43" x14ac:dyDescent="0.25">
      <c r="AQ29019" s="6"/>
    </row>
    <row r="29020" spans="43:43" x14ac:dyDescent="0.25">
      <c r="AQ29020" s="6"/>
    </row>
    <row r="29021" spans="43:43" x14ac:dyDescent="0.25">
      <c r="AQ29021" s="6"/>
    </row>
    <row r="29022" spans="43:43" x14ac:dyDescent="0.25">
      <c r="AQ29022" s="6"/>
    </row>
    <row r="29023" spans="43:43" x14ac:dyDescent="0.25">
      <c r="AQ29023" s="6"/>
    </row>
    <row r="29024" spans="43:43" x14ac:dyDescent="0.25">
      <c r="AQ29024" s="6"/>
    </row>
    <row r="29025" spans="43:43" x14ac:dyDescent="0.25">
      <c r="AQ29025" s="6"/>
    </row>
    <row r="29026" spans="43:43" x14ac:dyDescent="0.25">
      <c r="AQ29026" s="6"/>
    </row>
    <row r="29027" spans="43:43" x14ac:dyDescent="0.25">
      <c r="AQ29027" s="6"/>
    </row>
    <row r="29028" spans="43:43" x14ac:dyDescent="0.25">
      <c r="AQ29028" s="6"/>
    </row>
    <row r="29029" spans="43:43" x14ac:dyDescent="0.25">
      <c r="AQ29029" s="6"/>
    </row>
    <row r="29030" spans="43:43" x14ac:dyDescent="0.25">
      <c r="AQ29030" s="6"/>
    </row>
    <row r="29031" spans="43:43" x14ac:dyDescent="0.25">
      <c r="AQ29031" s="6"/>
    </row>
    <row r="29032" spans="43:43" x14ac:dyDescent="0.25">
      <c r="AQ29032" s="6"/>
    </row>
    <row r="29033" spans="43:43" x14ac:dyDescent="0.25">
      <c r="AQ29033" s="6"/>
    </row>
    <row r="29034" spans="43:43" x14ac:dyDescent="0.25">
      <c r="AQ29034" s="6"/>
    </row>
    <row r="29035" spans="43:43" x14ac:dyDescent="0.25">
      <c r="AQ29035" s="6"/>
    </row>
    <row r="29036" spans="43:43" x14ac:dyDescent="0.25">
      <c r="AQ29036" s="6"/>
    </row>
    <row r="29037" spans="43:43" x14ac:dyDescent="0.25">
      <c r="AQ29037" s="6"/>
    </row>
    <row r="29038" spans="43:43" x14ac:dyDescent="0.25">
      <c r="AQ29038" s="6"/>
    </row>
    <row r="29039" spans="43:43" x14ac:dyDescent="0.25">
      <c r="AQ29039" s="6"/>
    </row>
    <row r="29040" spans="43:43" x14ac:dyDescent="0.25">
      <c r="AQ29040" s="6"/>
    </row>
    <row r="29041" spans="43:43" x14ac:dyDescent="0.25">
      <c r="AQ29041" s="6"/>
    </row>
    <row r="29042" spans="43:43" x14ac:dyDescent="0.25">
      <c r="AQ29042" s="6"/>
    </row>
    <row r="29043" spans="43:43" x14ac:dyDescent="0.25">
      <c r="AQ29043" s="6"/>
    </row>
    <row r="29044" spans="43:43" x14ac:dyDescent="0.25">
      <c r="AQ29044" s="6"/>
    </row>
    <row r="29045" spans="43:43" x14ac:dyDescent="0.25">
      <c r="AQ29045" s="6"/>
    </row>
    <row r="29046" spans="43:43" x14ac:dyDescent="0.25">
      <c r="AQ29046" s="6"/>
    </row>
    <row r="29047" spans="43:43" x14ac:dyDescent="0.25">
      <c r="AQ29047" s="6"/>
    </row>
    <row r="29048" spans="43:43" x14ac:dyDescent="0.25">
      <c r="AQ29048" s="6"/>
    </row>
    <row r="29049" spans="43:43" x14ac:dyDescent="0.25">
      <c r="AQ29049" s="6"/>
    </row>
    <row r="29050" spans="43:43" x14ac:dyDescent="0.25">
      <c r="AQ29050" s="6"/>
    </row>
    <row r="29051" spans="43:43" x14ac:dyDescent="0.25">
      <c r="AQ29051" s="6"/>
    </row>
    <row r="29052" spans="43:43" x14ac:dyDescent="0.25">
      <c r="AQ29052" s="6"/>
    </row>
    <row r="29053" spans="43:43" x14ac:dyDescent="0.25">
      <c r="AQ29053" s="6"/>
    </row>
    <row r="29054" spans="43:43" x14ac:dyDescent="0.25">
      <c r="AQ29054" s="6"/>
    </row>
    <row r="29055" spans="43:43" x14ac:dyDescent="0.25">
      <c r="AQ29055" s="6"/>
    </row>
    <row r="29056" spans="43:43" x14ac:dyDescent="0.25">
      <c r="AQ29056" s="6"/>
    </row>
    <row r="29057" spans="43:43" x14ac:dyDescent="0.25">
      <c r="AQ29057" s="6"/>
    </row>
    <row r="29058" spans="43:43" x14ac:dyDescent="0.25">
      <c r="AQ29058" s="6"/>
    </row>
    <row r="29059" spans="43:43" x14ac:dyDescent="0.25">
      <c r="AQ29059" s="6"/>
    </row>
    <row r="29060" spans="43:43" x14ac:dyDescent="0.25">
      <c r="AQ29060" s="6"/>
    </row>
    <row r="29061" spans="43:43" x14ac:dyDescent="0.25">
      <c r="AQ29061" s="6"/>
    </row>
    <row r="29062" spans="43:43" x14ac:dyDescent="0.25">
      <c r="AQ29062" s="6"/>
    </row>
    <row r="29063" spans="43:43" x14ac:dyDescent="0.25">
      <c r="AQ29063" s="6"/>
    </row>
    <row r="29064" spans="43:43" x14ac:dyDescent="0.25">
      <c r="AQ29064" s="6"/>
    </row>
    <row r="29065" spans="43:43" x14ac:dyDescent="0.25">
      <c r="AQ29065" s="6"/>
    </row>
    <row r="29066" spans="43:43" x14ac:dyDescent="0.25">
      <c r="AQ29066" s="6"/>
    </row>
    <row r="29067" spans="43:43" x14ac:dyDescent="0.25">
      <c r="AQ29067" s="6"/>
    </row>
    <row r="29068" spans="43:43" x14ac:dyDescent="0.25">
      <c r="AQ29068" s="6"/>
    </row>
    <row r="29069" spans="43:43" x14ac:dyDescent="0.25">
      <c r="AQ29069" s="6"/>
    </row>
    <row r="29070" spans="43:43" x14ac:dyDescent="0.25">
      <c r="AQ29070" s="6"/>
    </row>
    <row r="29071" spans="43:43" x14ac:dyDescent="0.25">
      <c r="AQ29071" s="6"/>
    </row>
    <row r="29072" spans="43:43" x14ac:dyDescent="0.25">
      <c r="AQ29072" s="6"/>
    </row>
    <row r="29073" spans="43:43" x14ac:dyDescent="0.25">
      <c r="AQ29073" s="6"/>
    </row>
    <row r="29074" spans="43:43" x14ac:dyDescent="0.25">
      <c r="AQ29074" s="6"/>
    </row>
    <row r="29075" spans="43:43" x14ac:dyDescent="0.25">
      <c r="AQ29075" s="6"/>
    </row>
    <row r="29076" spans="43:43" x14ac:dyDescent="0.25">
      <c r="AQ29076" s="6"/>
    </row>
    <row r="29077" spans="43:43" x14ac:dyDescent="0.25">
      <c r="AQ29077" s="6"/>
    </row>
    <row r="29078" spans="43:43" x14ac:dyDescent="0.25">
      <c r="AQ29078" s="6"/>
    </row>
    <row r="29079" spans="43:43" x14ac:dyDescent="0.25">
      <c r="AQ29079" s="6"/>
    </row>
    <row r="29080" spans="43:43" x14ac:dyDescent="0.25">
      <c r="AQ29080" s="6"/>
    </row>
    <row r="29081" spans="43:43" x14ac:dyDescent="0.25">
      <c r="AQ29081" s="6"/>
    </row>
    <row r="29082" spans="43:43" x14ac:dyDescent="0.25">
      <c r="AQ29082" s="6"/>
    </row>
    <row r="29083" spans="43:43" x14ac:dyDescent="0.25">
      <c r="AQ29083" s="6"/>
    </row>
    <row r="29084" spans="43:43" x14ac:dyDescent="0.25">
      <c r="AQ29084" s="6"/>
    </row>
    <row r="29085" spans="43:43" x14ac:dyDescent="0.25">
      <c r="AQ29085" s="6"/>
    </row>
    <row r="29086" spans="43:43" x14ac:dyDescent="0.25">
      <c r="AQ29086" s="6"/>
    </row>
    <row r="29087" spans="43:43" x14ac:dyDescent="0.25">
      <c r="AQ29087" s="6"/>
    </row>
    <row r="29088" spans="43:43" x14ac:dyDescent="0.25">
      <c r="AQ29088" s="6"/>
    </row>
    <row r="29089" spans="43:43" x14ac:dyDescent="0.25">
      <c r="AQ29089" s="6"/>
    </row>
    <row r="29090" spans="43:43" x14ac:dyDescent="0.25">
      <c r="AQ29090" s="6"/>
    </row>
    <row r="29091" spans="43:43" x14ac:dyDescent="0.25">
      <c r="AQ29091" s="6"/>
    </row>
    <row r="29092" spans="43:43" x14ac:dyDescent="0.25">
      <c r="AQ29092" s="6"/>
    </row>
    <row r="29093" spans="43:43" x14ac:dyDescent="0.25">
      <c r="AQ29093" s="6"/>
    </row>
    <row r="29094" spans="43:43" x14ac:dyDescent="0.25">
      <c r="AQ29094" s="6"/>
    </row>
    <row r="29095" spans="43:43" x14ac:dyDescent="0.25">
      <c r="AQ29095" s="6"/>
    </row>
    <row r="29096" spans="43:43" x14ac:dyDescent="0.25">
      <c r="AQ29096" s="6"/>
    </row>
    <row r="29097" spans="43:43" x14ac:dyDescent="0.25">
      <c r="AQ29097" s="6"/>
    </row>
    <row r="29098" spans="43:43" x14ac:dyDescent="0.25">
      <c r="AQ29098" s="6"/>
    </row>
    <row r="29099" spans="43:43" x14ac:dyDescent="0.25">
      <c r="AQ29099" s="6"/>
    </row>
    <row r="29100" spans="43:43" x14ac:dyDescent="0.25">
      <c r="AQ29100" s="6"/>
    </row>
    <row r="29101" spans="43:43" x14ac:dyDescent="0.25">
      <c r="AQ29101" s="6"/>
    </row>
    <row r="29102" spans="43:43" x14ac:dyDescent="0.25">
      <c r="AQ29102" s="6"/>
    </row>
    <row r="29103" spans="43:43" x14ac:dyDescent="0.25">
      <c r="AQ29103" s="6"/>
    </row>
    <row r="29104" spans="43:43" x14ac:dyDescent="0.25">
      <c r="AQ29104" s="6"/>
    </row>
    <row r="29105" spans="43:43" x14ac:dyDescent="0.25">
      <c r="AQ29105" s="6"/>
    </row>
    <row r="29106" spans="43:43" x14ac:dyDescent="0.25">
      <c r="AQ29106" s="6"/>
    </row>
    <row r="29107" spans="43:43" x14ac:dyDescent="0.25">
      <c r="AQ29107" s="6"/>
    </row>
    <row r="29108" spans="43:43" x14ac:dyDescent="0.25">
      <c r="AQ29108" s="6"/>
    </row>
    <row r="29109" spans="43:43" x14ac:dyDescent="0.25">
      <c r="AQ29109" s="6"/>
    </row>
    <row r="29110" spans="43:43" x14ac:dyDescent="0.25">
      <c r="AQ29110" s="6"/>
    </row>
    <row r="29111" spans="43:43" x14ac:dyDescent="0.25">
      <c r="AQ29111" s="6"/>
    </row>
    <row r="29112" spans="43:43" x14ac:dyDescent="0.25">
      <c r="AQ29112" s="6"/>
    </row>
    <row r="29113" spans="43:43" x14ac:dyDescent="0.25">
      <c r="AQ29113" s="6"/>
    </row>
    <row r="29114" spans="43:43" x14ac:dyDescent="0.25">
      <c r="AQ29114" s="6"/>
    </row>
    <row r="29115" spans="43:43" x14ac:dyDescent="0.25">
      <c r="AQ29115" s="6"/>
    </row>
    <row r="29116" spans="43:43" x14ac:dyDescent="0.25">
      <c r="AQ29116" s="6"/>
    </row>
    <row r="29117" spans="43:43" x14ac:dyDescent="0.25">
      <c r="AQ29117" s="6"/>
    </row>
    <row r="29118" spans="43:43" x14ac:dyDescent="0.25">
      <c r="AQ29118" s="6"/>
    </row>
    <row r="29119" spans="43:43" x14ac:dyDescent="0.25">
      <c r="AQ29119" s="6"/>
    </row>
    <row r="29120" spans="43:43" x14ac:dyDescent="0.25">
      <c r="AQ29120" s="6"/>
    </row>
    <row r="29121" spans="43:43" x14ac:dyDescent="0.25">
      <c r="AQ29121" s="6"/>
    </row>
    <row r="29122" spans="43:43" x14ac:dyDescent="0.25">
      <c r="AQ29122" s="6"/>
    </row>
    <row r="29123" spans="43:43" x14ac:dyDescent="0.25">
      <c r="AQ29123" s="6"/>
    </row>
    <row r="29124" spans="43:43" x14ac:dyDescent="0.25">
      <c r="AQ29124" s="6"/>
    </row>
    <row r="29125" spans="43:43" x14ac:dyDescent="0.25">
      <c r="AQ29125" s="6"/>
    </row>
    <row r="29126" spans="43:43" x14ac:dyDescent="0.25">
      <c r="AQ29126" s="6"/>
    </row>
    <row r="29127" spans="43:43" x14ac:dyDescent="0.25">
      <c r="AQ29127" s="6"/>
    </row>
    <row r="29128" spans="43:43" x14ac:dyDescent="0.25">
      <c r="AQ29128" s="6"/>
    </row>
    <row r="29129" spans="43:43" x14ac:dyDescent="0.25">
      <c r="AQ29129" s="6"/>
    </row>
    <row r="29130" spans="43:43" x14ac:dyDescent="0.25">
      <c r="AQ29130" s="6"/>
    </row>
    <row r="29131" spans="43:43" x14ac:dyDescent="0.25">
      <c r="AQ29131" s="6"/>
    </row>
    <row r="29132" spans="43:43" x14ac:dyDescent="0.25">
      <c r="AQ29132" s="6"/>
    </row>
    <row r="29133" spans="43:43" x14ac:dyDescent="0.25">
      <c r="AQ29133" s="6"/>
    </row>
    <row r="29134" spans="43:43" x14ac:dyDescent="0.25">
      <c r="AQ29134" s="6"/>
    </row>
    <row r="29135" spans="43:43" x14ac:dyDescent="0.25">
      <c r="AQ29135" s="6"/>
    </row>
    <row r="29136" spans="43:43" x14ac:dyDescent="0.25">
      <c r="AQ29136" s="6"/>
    </row>
    <row r="29137" spans="43:43" x14ac:dyDescent="0.25">
      <c r="AQ29137" s="6"/>
    </row>
    <row r="29138" spans="43:43" x14ac:dyDescent="0.25">
      <c r="AQ29138" s="6"/>
    </row>
    <row r="29139" spans="43:43" x14ac:dyDescent="0.25">
      <c r="AQ29139" s="6"/>
    </row>
    <row r="29140" spans="43:43" x14ac:dyDescent="0.25">
      <c r="AQ29140" s="6"/>
    </row>
    <row r="29141" spans="43:43" x14ac:dyDescent="0.25">
      <c r="AQ29141" s="6"/>
    </row>
    <row r="29142" spans="43:43" x14ac:dyDescent="0.25">
      <c r="AQ29142" s="6"/>
    </row>
    <row r="29143" spans="43:43" x14ac:dyDescent="0.25">
      <c r="AQ29143" s="6"/>
    </row>
    <row r="29144" spans="43:43" x14ac:dyDescent="0.25">
      <c r="AQ29144" s="6"/>
    </row>
    <row r="29145" spans="43:43" x14ac:dyDescent="0.25">
      <c r="AQ29145" s="6"/>
    </row>
    <row r="29146" spans="43:43" x14ac:dyDescent="0.25">
      <c r="AQ29146" s="6"/>
    </row>
    <row r="29147" spans="43:43" x14ac:dyDescent="0.25">
      <c r="AQ29147" s="6"/>
    </row>
    <row r="29148" spans="43:43" x14ac:dyDescent="0.25">
      <c r="AQ29148" s="6"/>
    </row>
    <row r="29149" spans="43:43" x14ac:dyDescent="0.25">
      <c r="AQ29149" s="6"/>
    </row>
    <row r="29150" spans="43:43" x14ac:dyDescent="0.25">
      <c r="AQ29150" s="6"/>
    </row>
    <row r="29151" spans="43:43" x14ac:dyDescent="0.25">
      <c r="AQ29151" s="6"/>
    </row>
    <row r="29152" spans="43:43" x14ac:dyDescent="0.25">
      <c r="AQ29152" s="6"/>
    </row>
    <row r="29153" spans="43:43" x14ac:dyDescent="0.25">
      <c r="AQ29153" s="6"/>
    </row>
    <row r="29154" spans="43:43" x14ac:dyDescent="0.25">
      <c r="AQ29154" s="6"/>
    </row>
    <row r="29155" spans="43:43" x14ac:dyDescent="0.25">
      <c r="AQ29155" s="6"/>
    </row>
    <row r="29156" spans="43:43" x14ac:dyDescent="0.25">
      <c r="AQ29156" s="6"/>
    </row>
    <row r="29157" spans="43:43" x14ac:dyDescent="0.25">
      <c r="AQ29157" s="6"/>
    </row>
    <row r="29158" spans="43:43" x14ac:dyDescent="0.25">
      <c r="AQ29158" s="6"/>
    </row>
    <row r="29159" spans="43:43" x14ac:dyDescent="0.25">
      <c r="AQ29159" s="6"/>
    </row>
    <row r="29160" spans="43:43" x14ac:dyDescent="0.25">
      <c r="AQ29160" s="6"/>
    </row>
    <row r="29161" spans="43:43" x14ac:dyDescent="0.25">
      <c r="AQ29161" s="6"/>
    </row>
    <row r="29162" spans="43:43" x14ac:dyDescent="0.25">
      <c r="AQ29162" s="6"/>
    </row>
    <row r="29163" spans="43:43" x14ac:dyDescent="0.25">
      <c r="AQ29163" s="6"/>
    </row>
    <row r="29164" spans="43:43" x14ac:dyDescent="0.25">
      <c r="AQ29164" s="6"/>
    </row>
    <row r="29165" spans="43:43" x14ac:dyDescent="0.25">
      <c r="AQ29165" s="6"/>
    </row>
    <row r="29166" spans="43:43" x14ac:dyDescent="0.25">
      <c r="AQ29166" s="6"/>
    </row>
    <row r="29167" spans="43:43" x14ac:dyDescent="0.25">
      <c r="AQ29167" s="6"/>
    </row>
    <row r="29168" spans="43:43" x14ac:dyDescent="0.25">
      <c r="AQ29168" s="6"/>
    </row>
    <row r="29169" spans="43:43" x14ac:dyDescent="0.25">
      <c r="AQ29169" s="6"/>
    </row>
    <row r="29170" spans="43:43" x14ac:dyDescent="0.25">
      <c r="AQ29170" s="6"/>
    </row>
    <row r="29171" spans="43:43" x14ac:dyDescent="0.25">
      <c r="AQ29171" s="6"/>
    </row>
    <row r="29172" spans="43:43" x14ac:dyDescent="0.25">
      <c r="AQ29172" s="6"/>
    </row>
    <row r="29173" spans="43:43" x14ac:dyDescent="0.25">
      <c r="AQ29173" s="6"/>
    </row>
    <row r="29174" spans="43:43" x14ac:dyDescent="0.25">
      <c r="AQ29174" s="6"/>
    </row>
    <row r="29175" spans="43:43" x14ac:dyDescent="0.25">
      <c r="AQ29175" s="6"/>
    </row>
    <row r="29176" spans="43:43" x14ac:dyDescent="0.25">
      <c r="AQ29176" s="6"/>
    </row>
    <row r="29177" spans="43:43" x14ac:dyDescent="0.25">
      <c r="AQ29177" s="6"/>
    </row>
    <row r="29178" spans="43:43" x14ac:dyDescent="0.25">
      <c r="AQ29178" s="6"/>
    </row>
    <row r="29179" spans="43:43" x14ac:dyDescent="0.25">
      <c r="AQ29179" s="6"/>
    </row>
    <row r="29180" spans="43:43" x14ac:dyDescent="0.25">
      <c r="AQ29180" s="6"/>
    </row>
    <row r="29181" spans="43:43" x14ac:dyDescent="0.25">
      <c r="AQ29181" s="6"/>
    </row>
    <row r="29182" spans="43:43" x14ac:dyDescent="0.25">
      <c r="AQ29182" s="6"/>
    </row>
    <row r="29183" spans="43:43" x14ac:dyDescent="0.25">
      <c r="AQ29183" s="6"/>
    </row>
    <row r="29184" spans="43:43" x14ac:dyDescent="0.25">
      <c r="AQ29184" s="6"/>
    </row>
    <row r="29185" spans="43:43" x14ac:dyDescent="0.25">
      <c r="AQ29185" s="6"/>
    </row>
    <row r="29186" spans="43:43" x14ac:dyDescent="0.25">
      <c r="AQ29186" s="6"/>
    </row>
    <row r="29187" spans="43:43" x14ac:dyDescent="0.25">
      <c r="AQ29187" s="6"/>
    </row>
    <row r="29188" spans="43:43" x14ac:dyDescent="0.25">
      <c r="AQ29188" s="6"/>
    </row>
    <row r="29189" spans="43:43" x14ac:dyDescent="0.25">
      <c r="AQ29189" s="6"/>
    </row>
    <row r="29190" spans="43:43" x14ac:dyDescent="0.25">
      <c r="AQ29190" s="6"/>
    </row>
    <row r="29191" spans="43:43" x14ac:dyDescent="0.25">
      <c r="AQ29191" s="6"/>
    </row>
    <row r="29192" spans="43:43" x14ac:dyDescent="0.25">
      <c r="AQ29192" s="6"/>
    </row>
    <row r="29193" spans="43:43" x14ac:dyDescent="0.25">
      <c r="AQ29193" s="6"/>
    </row>
    <row r="29194" spans="43:43" x14ac:dyDescent="0.25">
      <c r="AQ29194" s="6"/>
    </row>
    <row r="29195" spans="43:43" x14ac:dyDescent="0.25">
      <c r="AQ29195" s="6"/>
    </row>
    <row r="29196" spans="43:43" x14ac:dyDescent="0.25">
      <c r="AQ29196" s="6"/>
    </row>
    <row r="29197" spans="43:43" x14ac:dyDescent="0.25">
      <c r="AQ29197" s="6"/>
    </row>
    <row r="29198" spans="43:43" x14ac:dyDescent="0.25">
      <c r="AQ29198" s="6"/>
    </row>
    <row r="29199" spans="43:43" x14ac:dyDescent="0.25">
      <c r="AQ29199" s="6"/>
    </row>
    <row r="29200" spans="43:43" x14ac:dyDescent="0.25">
      <c r="AQ29200" s="6"/>
    </row>
    <row r="29201" spans="43:43" x14ac:dyDescent="0.25">
      <c r="AQ29201" s="6"/>
    </row>
    <row r="29202" spans="43:43" x14ac:dyDescent="0.25">
      <c r="AQ29202" s="6"/>
    </row>
    <row r="29203" spans="43:43" x14ac:dyDescent="0.25">
      <c r="AQ29203" s="6"/>
    </row>
    <row r="29204" spans="43:43" x14ac:dyDescent="0.25">
      <c r="AQ29204" s="6"/>
    </row>
    <row r="29205" spans="43:43" x14ac:dyDescent="0.25">
      <c r="AQ29205" s="6"/>
    </row>
    <row r="29206" spans="43:43" x14ac:dyDescent="0.25">
      <c r="AQ29206" s="6"/>
    </row>
    <row r="29207" spans="43:43" x14ac:dyDescent="0.25">
      <c r="AQ29207" s="6"/>
    </row>
    <row r="29208" spans="43:43" x14ac:dyDescent="0.25">
      <c r="AQ29208" s="6"/>
    </row>
    <row r="29209" spans="43:43" x14ac:dyDescent="0.25">
      <c r="AQ29209" s="6"/>
    </row>
    <row r="29210" spans="43:43" x14ac:dyDescent="0.25">
      <c r="AQ29210" s="6"/>
    </row>
    <row r="29211" spans="43:43" x14ac:dyDescent="0.25">
      <c r="AQ29211" s="6"/>
    </row>
    <row r="29212" spans="43:43" x14ac:dyDescent="0.25">
      <c r="AQ29212" s="6"/>
    </row>
    <row r="29213" spans="43:43" x14ac:dyDescent="0.25">
      <c r="AQ29213" s="6"/>
    </row>
    <row r="29214" spans="43:43" x14ac:dyDescent="0.25">
      <c r="AQ29214" s="6"/>
    </row>
    <row r="29215" spans="43:43" x14ac:dyDescent="0.25">
      <c r="AQ29215" s="6"/>
    </row>
    <row r="29216" spans="43:43" x14ac:dyDescent="0.25">
      <c r="AQ29216" s="6"/>
    </row>
    <row r="29217" spans="43:43" x14ac:dyDescent="0.25">
      <c r="AQ29217" s="6"/>
    </row>
    <row r="29218" spans="43:43" x14ac:dyDescent="0.25">
      <c r="AQ29218" s="6"/>
    </row>
    <row r="29219" spans="43:43" x14ac:dyDescent="0.25">
      <c r="AQ29219" s="6"/>
    </row>
    <row r="29220" spans="43:43" x14ac:dyDescent="0.25">
      <c r="AQ29220" s="6"/>
    </row>
    <row r="29221" spans="43:43" x14ac:dyDescent="0.25">
      <c r="AQ29221" s="6"/>
    </row>
    <row r="29222" spans="43:43" x14ac:dyDescent="0.25">
      <c r="AQ29222" s="6"/>
    </row>
    <row r="29223" spans="43:43" x14ac:dyDescent="0.25">
      <c r="AQ29223" s="6"/>
    </row>
    <row r="29224" spans="43:43" x14ac:dyDescent="0.25">
      <c r="AQ29224" s="6"/>
    </row>
    <row r="29225" spans="43:43" x14ac:dyDescent="0.25">
      <c r="AQ29225" s="6"/>
    </row>
    <row r="29226" spans="43:43" x14ac:dyDescent="0.25">
      <c r="AQ29226" s="6"/>
    </row>
    <row r="29227" spans="43:43" x14ac:dyDescent="0.25">
      <c r="AQ29227" s="6"/>
    </row>
    <row r="29228" spans="43:43" x14ac:dyDescent="0.25">
      <c r="AQ29228" s="6"/>
    </row>
    <row r="29229" spans="43:43" x14ac:dyDescent="0.25">
      <c r="AQ29229" s="6"/>
    </row>
    <row r="29230" spans="43:43" x14ac:dyDescent="0.25">
      <c r="AQ29230" s="6"/>
    </row>
    <row r="29231" spans="43:43" x14ac:dyDescent="0.25">
      <c r="AQ29231" s="6"/>
    </row>
    <row r="29232" spans="43:43" x14ac:dyDescent="0.25">
      <c r="AQ29232" s="6"/>
    </row>
    <row r="29233" spans="43:43" x14ac:dyDescent="0.25">
      <c r="AQ29233" s="6"/>
    </row>
    <row r="29234" spans="43:43" x14ac:dyDescent="0.25">
      <c r="AQ29234" s="6"/>
    </row>
    <row r="29235" spans="43:43" x14ac:dyDescent="0.25">
      <c r="AQ29235" s="6"/>
    </row>
    <row r="29236" spans="43:43" x14ac:dyDescent="0.25">
      <c r="AQ29236" s="6"/>
    </row>
    <row r="29237" spans="43:43" x14ac:dyDescent="0.25">
      <c r="AQ29237" s="6"/>
    </row>
    <row r="29238" spans="43:43" x14ac:dyDescent="0.25">
      <c r="AQ29238" s="6"/>
    </row>
    <row r="29239" spans="43:43" x14ac:dyDescent="0.25">
      <c r="AQ29239" s="6"/>
    </row>
    <row r="29240" spans="43:43" x14ac:dyDescent="0.25">
      <c r="AQ29240" s="6"/>
    </row>
    <row r="29241" spans="43:43" x14ac:dyDescent="0.25">
      <c r="AQ29241" s="6"/>
    </row>
    <row r="29242" spans="43:43" x14ac:dyDescent="0.25">
      <c r="AQ29242" s="6"/>
    </row>
    <row r="29243" spans="43:43" x14ac:dyDescent="0.25">
      <c r="AQ29243" s="6"/>
    </row>
    <row r="29244" spans="43:43" x14ac:dyDescent="0.25">
      <c r="AQ29244" s="6"/>
    </row>
    <row r="29245" spans="43:43" x14ac:dyDescent="0.25">
      <c r="AQ29245" s="6"/>
    </row>
    <row r="29246" spans="43:43" x14ac:dyDescent="0.25">
      <c r="AQ29246" s="6"/>
    </row>
    <row r="29247" spans="43:43" x14ac:dyDescent="0.25">
      <c r="AQ29247" s="6"/>
    </row>
    <row r="29248" spans="43:43" x14ac:dyDescent="0.25">
      <c r="AQ29248" s="6"/>
    </row>
    <row r="29249" spans="43:43" x14ac:dyDescent="0.25">
      <c r="AQ29249" s="6"/>
    </row>
    <row r="29250" spans="43:43" x14ac:dyDescent="0.25">
      <c r="AQ29250" s="6"/>
    </row>
    <row r="29251" spans="43:43" x14ac:dyDescent="0.25">
      <c r="AQ29251" s="6"/>
    </row>
    <row r="29252" spans="43:43" x14ac:dyDescent="0.25">
      <c r="AQ29252" s="6"/>
    </row>
    <row r="29253" spans="43:43" x14ac:dyDescent="0.25">
      <c r="AQ29253" s="6"/>
    </row>
    <row r="29254" spans="43:43" x14ac:dyDescent="0.25">
      <c r="AQ29254" s="6"/>
    </row>
    <row r="29255" spans="43:43" x14ac:dyDescent="0.25">
      <c r="AQ29255" s="6"/>
    </row>
    <row r="29256" spans="43:43" x14ac:dyDescent="0.25">
      <c r="AQ29256" s="6"/>
    </row>
    <row r="29257" spans="43:43" x14ac:dyDescent="0.25">
      <c r="AQ29257" s="6"/>
    </row>
    <row r="29258" spans="43:43" x14ac:dyDescent="0.25">
      <c r="AQ29258" s="6"/>
    </row>
    <row r="29259" spans="43:43" x14ac:dyDescent="0.25">
      <c r="AQ29259" s="6"/>
    </row>
    <row r="29260" spans="43:43" x14ac:dyDescent="0.25">
      <c r="AQ29260" s="6"/>
    </row>
    <row r="29261" spans="43:43" x14ac:dyDescent="0.25">
      <c r="AQ29261" s="6"/>
    </row>
    <row r="29262" spans="43:43" x14ac:dyDescent="0.25">
      <c r="AQ29262" s="6"/>
    </row>
    <row r="29263" spans="43:43" x14ac:dyDescent="0.25">
      <c r="AQ29263" s="6"/>
    </row>
    <row r="29264" spans="43:43" x14ac:dyDescent="0.25">
      <c r="AQ29264" s="6"/>
    </row>
    <row r="29265" spans="43:43" x14ac:dyDescent="0.25">
      <c r="AQ29265" s="6"/>
    </row>
    <row r="29266" spans="43:43" x14ac:dyDescent="0.25">
      <c r="AQ29266" s="6"/>
    </row>
    <row r="29267" spans="43:43" x14ac:dyDescent="0.25">
      <c r="AQ29267" s="6"/>
    </row>
    <row r="29268" spans="43:43" x14ac:dyDescent="0.25">
      <c r="AQ29268" s="6"/>
    </row>
    <row r="29269" spans="43:43" x14ac:dyDescent="0.25">
      <c r="AQ29269" s="6"/>
    </row>
    <row r="29270" spans="43:43" x14ac:dyDescent="0.25">
      <c r="AQ29270" s="6"/>
    </row>
    <row r="29271" spans="43:43" x14ac:dyDescent="0.25">
      <c r="AQ29271" s="6"/>
    </row>
    <row r="29272" spans="43:43" x14ac:dyDescent="0.25">
      <c r="AQ29272" s="6"/>
    </row>
    <row r="29273" spans="43:43" x14ac:dyDescent="0.25">
      <c r="AQ29273" s="6"/>
    </row>
    <row r="29274" spans="43:43" x14ac:dyDescent="0.25">
      <c r="AQ29274" s="6"/>
    </row>
    <row r="29275" spans="43:43" x14ac:dyDescent="0.25">
      <c r="AQ29275" s="6"/>
    </row>
    <row r="29276" spans="43:43" x14ac:dyDescent="0.25">
      <c r="AQ29276" s="6"/>
    </row>
    <row r="29277" spans="43:43" x14ac:dyDescent="0.25">
      <c r="AQ29277" s="6"/>
    </row>
    <row r="29278" spans="43:43" x14ac:dyDescent="0.25">
      <c r="AQ29278" s="6"/>
    </row>
    <row r="29279" spans="43:43" x14ac:dyDescent="0.25">
      <c r="AQ29279" s="6"/>
    </row>
    <row r="29280" spans="43:43" x14ac:dyDescent="0.25">
      <c r="AQ29280" s="6"/>
    </row>
    <row r="29281" spans="43:43" x14ac:dyDescent="0.25">
      <c r="AQ29281" s="6"/>
    </row>
    <row r="29282" spans="43:43" x14ac:dyDescent="0.25">
      <c r="AQ29282" s="6"/>
    </row>
    <row r="29283" spans="43:43" x14ac:dyDescent="0.25">
      <c r="AQ29283" s="6"/>
    </row>
    <row r="29284" spans="43:43" x14ac:dyDescent="0.25">
      <c r="AQ29284" s="6"/>
    </row>
    <row r="29285" spans="43:43" x14ac:dyDescent="0.25">
      <c r="AQ29285" s="6"/>
    </row>
    <row r="29286" spans="43:43" x14ac:dyDescent="0.25">
      <c r="AQ29286" s="6"/>
    </row>
    <row r="29287" spans="43:43" x14ac:dyDescent="0.25">
      <c r="AQ29287" s="6"/>
    </row>
    <row r="29288" spans="43:43" x14ac:dyDescent="0.25">
      <c r="AQ29288" s="6"/>
    </row>
    <row r="29289" spans="43:43" x14ac:dyDescent="0.25">
      <c r="AQ29289" s="6"/>
    </row>
    <row r="29290" spans="43:43" x14ac:dyDescent="0.25">
      <c r="AQ29290" s="6"/>
    </row>
    <row r="29291" spans="43:43" x14ac:dyDescent="0.25">
      <c r="AQ29291" s="6"/>
    </row>
    <row r="29292" spans="43:43" x14ac:dyDescent="0.25">
      <c r="AQ29292" s="6"/>
    </row>
    <row r="29293" spans="43:43" x14ac:dyDescent="0.25">
      <c r="AQ29293" s="6"/>
    </row>
    <row r="29294" spans="43:43" x14ac:dyDescent="0.25">
      <c r="AQ29294" s="6"/>
    </row>
    <row r="29295" spans="43:43" x14ac:dyDescent="0.25">
      <c r="AQ29295" s="6"/>
    </row>
    <row r="29296" spans="43:43" x14ac:dyDescent="0.25">
      <c r="AQ29296" s="6"/>
    </row>
    <row r="29297" spans="43:43" x14ac:dyDescent="0.25">
      <c r="AQ29297" s="6"/>
    </row>
    <row r="29298" spans="43:43" x14ac:dyDescent="0.25">
      <c r="AQ29298" s="6"/>
    </row>
    <row r="29299" spans="43:43" x14ac:dyDescent="0.25">
      <c r="AQ29299" s="6"/>
    </row>
    <row r="29300" spans="43:43" x14ac:dyDescent="0.25">
      <c r="AQ29300" s="6"/>
    </row>
    <row r="29301" spans="43:43" x14ac:dyDescent="0.25">
      <c r="AQ29301" s="6"/>
    </row>
    <row r="29302" spans="43:43" x14ac:dyDescent="0.25">
      <c r="AQ29302" s="6"/>
    </row>
    <row r="29303" spans="43:43" x14ac:dyDescent="0.25">
      <c r="AQ29303" s="6"/>
    </row>
    <row r="29304" spans="43:43" x14ac:dyDescent="0.25">
      <c r="AQ29304" s="6"/>
    </row>
    <row r="29305" spans="43:43" x14ac:dyDescent="0.25">
      <c r="AQ29305" s="6"/>
    </row>
    <row r="29306" spans="43:43" x14ac:dyDescent="0.25">
      <c r="AQ29306" s="6"/>
    </row>
    <row r="29307" spans="43:43" x14ac:dyDescent="0.25">
      <c r="AQ29307" s="6"/>
    </row>
    <row r="29308" spans="43:43" x14ac:dyDescent="0.25">
      <c r="AQ29308" s="6"/>
    </row>
    <row r="29309" spans="43:43" x14ac:dyDescent="0.25">
      <c r="AQ29309" s="6"/>
    </row>
    <row r="29310" spans="43:43" x14ac:dyDescent="0.25">
      <c r="AQ29310" s="6"/>
    </row>
    <row r="29311" spans="43:43" x14ac:dyDescent="0.25">
      <c r="AQ29311" s="6"/>
    </row>
    <row r="29312" spans="43:43" x14ac:dyDescent="0.25">
      <c r="AQ29312" s="6"/>
    </row>
    <row r="29313" spans="43:43" x14ac:dyDescent="0.25">
      <c r="AQ29313" s="6"/>
    </row>
    <row r="29314" spans="43:43" x14ac:dyDescent="0.25">
      <c r="AQ29314" s="6"/>
    </row>
    <row r="29315" spans="43:43" x14ac:dyDescent="0.25">
      <c r="AQ29315" s="6"/>
    </row>
    <row r="29316" spans="43:43" x14ac:dyDescent="0.25">
      <c r="AQ29316" s="6"/>
    </row>
    <row r="29317" spans="43:43" x14ac:dyDescent="0.25">
      <c r="AQ29317" s="6"/>
    </row>
    <row r="29318" spans="43:43" x14ac:dyDescent="0.25">
      <c r="AQ29318" s="6"/>
    </row>
    <row r="29319" spans="43:43" x14ac:dyDescent="0.25">
      <c r="AQ29319" s="6"/>
    </row>
    <row r="29320" spans="43:43" x14ac:dyDescent="0.25">
      <c r="AQ29320" s="6"/>
    </row>
    <row r="29321" spans="43:43" x14ac:dyDescent="0.25">
      <c r="AQ29321" s="6"/>
    </row>
    <row r="29322" spans="43:43" x14ac:dyDescent="0.25">
      <c r="AQ29322" s="6"/>
    </row>
    <row r="29323" spans="43:43" x14ac:dyDescent="0.25">
      <c r="AQ29323" s="6"/>
    </row>
    <row r="29324" spans="43:43" x14ac:dyDescent="0.25">
      <c r="AQ29324" s="6"/>
    </row>
    <row r="29325" spans="43:43" x14ac:dyDescent="0.25">
      <c r="AQ29325" s="6"/>
    </row>
    <row r="29326" spans="43:43" x14ac:dyDescent="0.25">
      <c r="AQ29326" s="6"/>
    </row>
    <row r="29327" spans="43:43" x14ac:dyDescent="0.25">
      <c r="AQ29327" s="6"/>
    </row>
    <row r="29328" spans="43:43" x14ac:dyDescent="0.25">
      <c r="AQ29328" s="6"/>
    </row>
    <row r="29329" spans="43:43" x14ac:dyDescent="0.25">
      <c r="AQ29329" s="6"/>
    </row>
    <row r="29330" spans="43:43" x14ac:dyDescent="0.25">
      <c r="AQ29330" s="6"/>
    </row>
    <row r="29331" spans="43:43" x14ac:dyDescent="0.25">
      <c r="AQ29331" s="6"/>
    </row>
    <row r="29332" spans="43:43" x14ac:dyDescent="0.25">
      <c r="AQ29332" s="6"/>
    </row>
    <row r="29333" spans="43:43" x14ac:dyDescent="0.25">
      <c r="AQ29333" s="6"/>
    </row>
    <row r="29334" spans="43:43" x14ac:dyDescent="0.25">
      <c r="AQ29334" s="6"/>
    </row>
    <row r="29335" spans="43:43" x14ac:dyDescent="0.25">
      <c r="AQ29335" s="6"/>
    </row>
    <row r="29336" spans="43:43" x14ac:dyDescent="0.25">
      <c r="AQ29336" s="6"/>
    </row>
    <row r="29337" spans="43:43" x14ac:dyDescent="0.25">
      <c r="AQ29337" s="6"/>
    </row>
    <row r="29338" spans="43:43" x14ac:dyDescent="0.25">
      <c r="AQ29338" s="6"/>
    </row>
    <row r="29339" spans="43:43" x14ac:dyDescent="0.25">
      <c r="AQ29339" s="6"/>
    </row>
    <row r="29340" spans="43:43" x14ac:dyDescent="0.25">
      <c r="AQ29340" s="6"/>
    </row>
    <row r="29341" spans="43:43" x14ac:dyDescent="0.25">
      <c r="AQ29341" s="6"/>
    </row>
    <row r="29342" spans="43:43" x14ac:dyDescent="0.25">
      <c r="AQ29342" s="6"/>
    </row>
    <row r="29343" spans="43:43" x14ac:dyDescent="0.25">
      <c r="AQ29343" s="6"/>
    </row>
    <row r="29344" spans="43:43" x14ac:dyDescent="0.25">
      <c r="AQ29344" s="6"/>
    </row>
    <row r="29345" spans="43:43" x14ac:dyDescent="0.25">
      <c r="AQ29345" s="6"/>
    </row>
    <row r="29346" spans="43:43" x14ac:dyDescent="0.25">
      <c r="AQ29346" s="6"/>
    </row>
    <row r="29347" spans="43:43" x14ac:dyDescent="0.25">
      <c r="AQ29347" s="6"/>
    </row>
    <row r="29348" spans="43:43" x14ac:dyDescent="0.25">
      <c r="AQ29348" s="6"/>
    </row>
    <row r="29349" spans="43:43" x14ac:dyDescent="0.25">
      <c r="AQ29349" s="6"/>
    </row>
    <row r="29350" spans="43:43" x14ac:dyDescent="0.25">
      <c r="AQ29350" s="6"/>
    </row>
    <row r="29351" spans="43:43" x14ac:dyDescent="0.25">
      <c r="AQ29351" s="6"/>
    </row>
    <row r="29352" spans="43:43" x14ac:dyDescent="0.25">
      <c r="AQ29352" s="6"/>
    </row>
    <row r="29353" spans="43:43" x14ac:dyDescent="0.25">
      <c r="AQ29353" s="6"/>
    </row>
    <row r="29354" spans="43:43" x14ac:dyDescent="0.25">
      <c r="AQ29354" s="6"/>
    </row>
    <row r="29355" spans="43:43" x14ac:dyDescent="0.25">
      <c r="AQ29355" s="6"/>
    </row>
    <row r="29356" spans="43:43" x14ac:dyDescent="0.25">
      <c r="AQ29356" s="6"/>
    </row>
    <row r="29357" spans="43:43" x14ac:dyDescent="0.25">
      <c r="AQ29357" s="6"/>
    </row>
    <row r="29358" spans="43:43" x14ac:dyDescent="0.25">
      <c r="AQ29358" s="6"/>
    </row>
    <row r="29359" spans="43:43" x14ac:dyDescent="0.25">
      <c r="AQ29359" s="6"/>
    </row>
    <row r="29360" spans="43:43" x14ac:dyDescent="0.25">
      <c r="AQ29360" s="6"/>
    </row>
    <row r="29361" spans="43:43" x14ac:dyDescent="0.25">
      <c r="AQ29361" s="6"/>
    </row>
    <row r="29362" spans="43:43" x14ac:dyDescent="0.25">
      <c r="AQ29362" s="6"/>
    </row>
    <row r="29363" spans="43:43" x14ac:dyDescent="0.25">
      <c r="AQ29363" s="6"/>
    </row>
    <row r="29364" spans="43:43" x14ac:dyDescent="0.25">
      <c r="AQ29364" s="6"/>
    </row>
    <row r="29365" spans="43:43" x14ac:dyDescent="0.25">
      <c r="AQ29365" s="6"/>
    </row>
    <row r="29366" spans="43:43" x14ac:dyDescent="0.25">
      <c r="AQ29366" s="6"/>
    </row>
    <row r="29367" spans="43:43" x14ac:dyDescent="0.25">
      <c r="AQ29367" s="6"/>
    </row>
    <row r="29368" spans="43:43" x14ac:dyDescent="0.25">
      <c r="AQ29368" s="6"/>
    </row>
    <row r="29369" spans="43:43" x14ac:dyDescent="0.25">
      <c r="AQ29369" s="6"/>
    </row>
    <row r="29370" spans="43:43" x14ac:dyDescent="0.25">
      <c r="AQ29370" s="6"/>
    </row>
    <row r="29371" spans="43:43" x14ac:dyDescent="0.25">
      <c r="AQ29371" s="6"/>
    </row>
    <row r="29372" spans="43:43" x14ac:dyDescent="0.25">
      <c r="AQ29372" s="6"/>
    </row>
    <row r="29373" spans="43:43" x14ac:dyDescent="0.25">
      <c r="AQ29373" s="6"/>
    </row>
    <row r="29374" spans="43:43" x14ac:dyDescent="0.25">
      <c r="AQ29374" s="6"/>
    </row>
    <row r="29375" spans="43:43" x14ac:dyDescent="0.25">
      <c r="AQ29375" s="6"/>
    </row>
    <row r="29376" spans="43:43" x14ac:dyDescent="0.25">
      <c r="AQ29376" s="6"/>
    </row>
    <row r="29377" spans="43:43" x14ac:dyDescent="0.25">
      <c r="AQ29377" s="6"/>
    </row>
    <row r="29378" spans="43:43" x14ac:dyDescent="0.25">
      <c r="AQ29378" s="6"/>
    </row>
    <row r="29379" spans="43:43" x14ac:dyDescent="0.25">
      <c r="AQ29379" s="6"/>
    </row>
    <row r="29380" spans="43:43" x14ac:dyDescent="0.25">
      <c r="AQ29380" s="6"/>
    </row>
    <row r="29381" spans="43:43" x14ac:dyDescent="0.25">
      <c r="AQ29381" s="6"/>
    </row>
    <row r="29382" spans="43:43" x14ac:dyDescent="0.25">
      <c r="AQ29382" s="6"/>
    </row>
    <row r="29383" spans="43:43" x14ac:dyDescent="0.25">
      <c r="AQ29383" s="6"/>
    </row>
    <row r="29384" spans="43:43" x14ac:dyDescent="0.25">
      <c r="AQ29384" s="6"/>
    </row>
    <row r="29385" spans="43:43" x14ac:dyDescent="0.25">
      <c r="AQ29385" s="6"/>
    </row>
    <row r="29386" spans="43:43" x14ac:dyDescent="0.25">
      <c r="AQ29386" s="6"/>
    </row>
    <row r="29387" spans="43:43" x14ac:dyDescent="0.25">
      <c r="AQ29387" s="6"/>
    </row>
    <row r="29388" spans="43:43" x14ac:dyDescent="0.25">
      <c r="AQ29388" s="6"/>
    </row>
    <row r="29389" spans="43:43" x14ac:dyDescent="0.25">
      <c r="AQ29389" s="6"/>
    </row>
    <row r="29390" spans="43:43" x14ac:dyDescent="0.25">
      <c r="AQ29390" s="6"/>
    </row>
    <row r="29391" spans="43:43" x14ac:dyDescent="0.25">
      <c r="AQ29391" s="6"/>
    </row>
    <row r="29392" spans="43:43" x14ac:dyDescent="0.25">
      <c r="AQ29392" s="6"/>
    </row>
    <row r="29393" spans="43:43" x14ac:dyDescent="0.25">
      <c r="AQ29393" s="6"/>
    </row>
    <row r="29394" spans="43:43" x14ac:dyDescent="0.25">
      <c r="AQ29394" s="6"/>
    </row>
    <row r="29395" spans="43:43" x14ac:dyDescent="0.25">
      <c r="AQ29395" s="6"/>
    </row>
    <row r="29396" spans="43:43" x14ac:dyDescent="0.25">
      <c r="AQ29396" s="6"/>
    </row>
    <row r="29397" spans="43:43" x14ac:dyDescent="0.25">
      <c r="AQ29397" s="6"/>
    </row>
    <row r="29398" spans="43:43" x14ac:dyDescent="0.25">
      <c r="AQ29398" s="6"/>
    </row>
    <row r="29399" spans="43:43" x14ac:dyDescent="0.25">
      <c r="AQ29399" s="6"/>
    </row>
    <row r="29400" spans="43:43" x14ac:dyDescent="0.25">
      <c r="AQ29400" s="6"/>
    </row>
    <row r="29401" spans="43:43" x14ac:dyDescent="0.25">
      <c r="AQ29401" s="6"/>
    </row>
    <row r="29402" spans="43:43" x14ac:dyDescent="0.25">
      <c r="AQ29402" s="6"/>
    </row>
    <row r="29403" spans="43:43" x14ac:dyDescent="0.25">
      <c r="AQ29403" s="6"/>
    </row>
    <row r="29404" spans="43:43" x14ac:dyDescent="0.25">
      <c r="AQ29404" s="6"/>
    </row>
    <row r="29405" spans="43:43" x14ac:dyDescent="0.25">
      <c r="AQ29405" s="6"/>
    </row>
    <row r="29406" spans="43:43" x14ac:dyDescent="0.25">
      <c r="AQ29406" s="6"/>
    </row>
    <row r="29407" spans="43:43" x14ac:dyDescent="0.25">
      <c r="AQ29407" s="6"/>
    </row>
    <row r="29408" spans="43:43" x14ac:dyDescent="0.25">
      <c r="AQ29408" s="6"/>
    </row>
    <row r="29409" spans="43:43" x14ac:dyDescent="0.25">
      <c r="AQ29409" s="6"/>
    </row>
    <row r="29410" spans="43:43" x14ac:dyDescent="0.25">
      <c r="AQ29410" s="6"/>
    </row>
    <row r="29411" spans="43:43" x14ac:dyDescent="0.25">
      <c r="AQ29411" s="6"/>
    </row>
    <row r="29412" spans="43:43" x14ac:dyDescent="0.25">
      <c r="AQ29412" s="6"/>
    </row>
    <row r="29413" spans="43:43" x14ac:dyDescent="0.25">
      <c r="AQ29413" s="6"/>
    </row>
    <row r="29414" spans="43:43" x14ac:dyDescent="0.25">
      <c r="AQ29414" s="6"/>
    </row>
    <row r="29415" spans="43:43" x14ac:dyDescent="0.25">
      <c r="AQ29415" s="6"/>
    </row>
    <row r="29416" spans="43:43" x14ac:dyDescent="0.25">
      <c r="AQ29416" s="6"/>
    </row>
    <row r="29417" spans="43:43" x14ac:dyDescent="0.25">
      <c r="AQ29417" s="6"/>
    </row>
    <row r="29418" spans="43:43" x14ac:dyDescent="0.25">
      <c r="AQ29418" s="6"/>
    </row>
    <row r="29419" spans="43:43" x14ac:dyDescent="0.25">
      <c r="AQ29419" s="6"/>
    </row>
    <row r="29420" spans="43:43" x14ac:dyDescent="0.25">
      <c r="AQ29420" s="6"/>
    </row>
    <row r="29421" spans="43:43" x14ac:dyDescent="0.25">
      <c r="AQ29421" s="6"/>
    </row>
    <row r="29422" spans="43:43" x14ac:dyDescent="0.25">
      <c r="AQ29422" s="6"/>
    </row>
    <row r="29423" spans="43:43" x14ac:dyDescent="0.25">
      <c r="AQ29423" s="6"/>
    </row>
    <row r="29424" spans="43:43" x14ac:dyDescent="0.25">
      <c r="AQ29424" s="6"/>
    </row>
    <row r="29425" spans="43:43" x14ac:dyDescent="0.25">
      <c r="AQ29425" s="6"/>
    </row>
    <row r="29426" spans="43:43" x14ac:dyDescent="0.25">
      <c r="AQ29426" s="6"/>
    </row>
    <row r="29427" spans="43:43" x14ac:dyDescent="0.25">
      <c r="AQ29427" s="6"/>
    </row>
    <row r="29428" spans="43:43" x14ac:dyDescent="0.25">
      <c r="AQ29428" s="6"/>
    </row>
    <row r="29429" spans="43:43" x14ac:dyDescent="0.25">
      <c r="AQ29429" s="6"/>
    </row>
    <row r="29430" spans="43:43" x14ac:dyDescent="0.25">
      <c r="AQ29430" s="6"/>
    </row>
    <row r="29431" spans="43:43" x14ac:dyDescent="0.25">
      <c r="AQ29431" s="6"/>
    </row>
    <row r="29432" spans="43:43" x14ac:dyDescent="0.25">
      <c r="AQ29432" s="6"/>
    </row>
    <row r="29433" spans="43:43" x14ac:dyDescent="0.25">
      <c r="AQ29433" s="6"/>
    </row>
    <row r="29434" spans="43:43" x14ac:dyDescent="0.25">
      <c r="AQ29434" s="6"/>
    </row>
    <row r="29435" spans="43:43" x14ac:dyDescent="0.25">
      <c r="AQ29435" s="6"/>
    </row>
    <row r="29436" spans="43:43" x14ac:dyDescent="0.25">
      <c r="AQ29436" s="6"/>
    </row>
    <row r="29437" spans="43:43" x14ac:dyDescent="0.25">
      <c r="AQ29437" s="6"/>
    </row>
    <row r="29438" spans="43:43" x14ac:dyDescent="0.25">
      <c r="AQ29438" s="6"/>
    </row>
    <row r="29439" spans="43:43" x14ac:dyDescent="0.25">
      <c r="AQ29439" s="6"/>
    </row>
    <row r="29440" spans="43:43" x14ac:dyDescent="0.25">
      <c r="AQ29440" s="6"/>
    </row>
    <row r="29441" spans="43:43" x14ac:dyDescent="0.25">
      <c r="AQ29441" s="6"/>
    </row>
    <row r="29442" spans="43:43" x14ac:dyDescent="0.25">
      <c r="AQ29442" s="6"/>
    </row>
    <row r="29443" spans="43:43" x14ac:dyDescent="0.25">
      <c r="AQ29443" s="6"/>
    </row>
    <row r="29444" spans="43:43" x14ac:dyDescent="0.25">
      <c r="AQ29444" s="6"/>
    </row>
    <row r="29445" spans="43:43" x14ac:dyDescent="0.25">
      <c r="AQ29445" s="6"/>
    </row>
    <row r="29446" spans="43:43" x14ac:dyDescent="0.25">
      <c r="AQ29446" s="6"/>
    </row>
    <row r="29447" spans="43:43" x14ac:dyDescent="0.25">
      <c r="AQ29447" s="6"/>
    </row>
    <row r="29448" spans="43:43" x14ac:dyDescent="0.25">
      <c r="AQ29448" s="6"/>
    </row>
    <row r="29449" spans="43:43" x14ac:dyDescent="0.25">
      <c r="AQ29449" s="6"/>
    </row>
    <row r="29450" spans="43:43" x14ac:dyDescent="0.25">
      <c r="AQ29450" s="6"/>
    </row>
    <row r="29451" spans="43:43" x14ac:dyDescent="0.25">
      <c r="AQ29451" s="6"/>
    </row>
    <row r="29452" spans="43:43" x14ac:dyDescent="0.25">
      <c r="AQ29452" s="6"/>
    </row>
    <row r="29453" spans="43:43" x14ac:dyDescent="0.25">
      <c r="AQ29453" s="6"/>
    </row>
    <row r="29454" spans="43:43" x14ac:dyDescent="0.25">
      <c r="AQ29454" s="6"/>
    </row>
    <row r="29455" spans="43:43" x14ac:dyDescent="0.25">
      <c r="AQ29455" s="6"/>
    </row>
    <row r="29456" spans="43:43" x14ac:dyDescent="0.25">
      <c r="AQ29456" s="6"/>
    </row>
    <row r="29457" spans="43:43" x14ac:dyDescent="0.25">
      <c r="AQ29457" s="6"/>
    </row>
    <row r="29458" spans="43:43" x14ac:dyDescent="0.25">
      <c r="AQ29458" s="6"/>
    </row>
    <row r="29459" spans="43:43" x14ac:dyDescent="0.25">
      <c r="AQ29459" s="6"/>
    </row>
    <row r="29460" spans="43:43" x14ac:dyDescent="0.25">
      <c r="AQ29460" s="6"/>
    </row>
    <row r="29461" spans="43:43" x14ac:dyDescent="0.25">
      <c r="AQ29461" s="6"/>
    </row>
    <row r="29462" spans="43:43" x14ac:dyDescent="0.25">
      <c r="AQ29462" s="6"/>
    </row>
    <row r="29463" spans="43:43" x14ac:dyDescent="0.25">
      <c r="AQ29463" s="6"/>
    </row>
    <row r="29464" spans="43:43" x14ac:dyDescent="0.25">
      <c r="AQ29464" s="6"/>
    </row>
    <row r="29465" spans="43:43" x14ac:dyDescent="0.25">
      <c r="AQ29465" s="6"/>
    </row>
    <row r="29466" spans="43:43" x14ac:dyDescent="0.25">
      <c r="AQ29466" s="6"/>
    </row>
    <row r="29467" spans="43:43" x14ac:dyDescent="0.25">
      <c r="AQ29467" s="6"/>
    </row>
    <row r="29468" spans="43:43" x14ac:dyDescent="0.25">
      <c r="AQ29468" s="6"/>
    </row>
    <row r="29469" spans="43:43" x14ac:dyDescent="0.25">
      <c r="AQ29469" s="6"/>
    </row>
    <row r="29470" spans="43:43" x14ac:dyDescent="0.25">
      <c r="AQ29470" s="6"/>
    </row>
    <row r="29471" spans="43:43" x14ac:dyDescent="0.25">
      <c r="AQ29471" s="6"/>
    </row>
    <row r="29472" spans="43:43" x14ac:dyDescent="0.25">
      <c r="AQ29472" s="6"/>
    </row>
    <row r="29473" spans="43:43" x14ac:dyDescent="0.25">
      <c r="AQ29473" s="6"/>
    </row>
    <row r="29474" spans="43:43" x14ac:dyDescent="0.25">
      <c r="AQ29474" s="6"/>
    </row>
    <row r="29475" spans="43:43" x14ac:dyDescent="0.25">
      <c r="AQ29475" s="6"/>
    </row>
    <row r="29476" spans="43:43" x14ac:dyDescent="0.25">
      <c r="AQ29476" s="6"/>
    </row>
    <row r="29477" spans="43:43" x14ac:dyDescent="0.25">
      <c r="AQ29477" s="6"/>
    </row>
    <row r="29478" spans="43:43" x14ac:dyDescent="0.25">
      <c r="AQ29478" s="6"/>
    </row>
    <row r="29479" spans="43:43" x14ac:dyDescent="0.25">
      <c r="AQ29479" s="6"/>
    </row>
    <row r="29480" spans="43:43" x14ac:dyDescent="0.25">
      <c r="AQ29480" s="6"/>
    </row>
    <row r="29481" spans="43:43" x14ac:dyDescent="0.25">
      <c r="AQ29481" s="6"/>
    </row>
    <row r="29482" spans="43:43" x14ac:dyDescent="0.25">
      <c r="AQ29482" s="6"/>
    </row>
    <row r="29483" spans="43:43" x14ac:dyDescent="0.25">
      <c r="AQ29483" s="6"/>
    </row>
    <row r="29484" spans="43:43" x14ac:dyDescent="0.25">
      <c r="AQ29484" s="6"/>
    </row>
    <row r="29485" spans="43:43" x14ac:dyDescent="0.25">
      <c r="AQ29485" s="6"/>
    </row>
    <row r="29486" spans="43:43" x14ac:dyDescent="0.25">
      <c r="AQ29486" s="6"/>
    </row>
    <row r="29487" spans="43:43" x14ac:dyDescent="0.25">
      <c r="AQ29487" s="6"/>
    </row>
    <row r="29488" spans="43:43" x14ac:dyDescent="0.25">
      <c r="AQ29488" s="6"/>
    </row>
    <row r="29489" spans="43:43" x14ac:dyDescent="0.25">
      <c r="AQ29489" s="6"/>
    </row>
    <row r="29490" spans="43:43" x14ac:dyDescent="0.25">
      <c r="AQ29490" s="6"/>
    </row>
    <row r="29491" spans="43:43" x14ac:dyDescent="0.25">
      <c r="AQ29491" s="6"/>
    </row>
    <row r="29492" spans="43:43" x14ac:dyDescent="0.25">
      <c r="AQ29492" s="6"/>
    </row>
    <row r="29493" spans="43:43" x14ac:dyDescent="0.25">
      <c r="AQ29493" s="6"/>
    </row>
    <row r="29494" spans="43:43" x14ac:dyDescent="0.25">
      <c r="AQ29494" s="6"/>
    </row>
    <row r="29495" spans="43:43" x14ac:dyDescent="0.25">
      <c r="AQ29495" s="6"/>
    </row>
    <row r="29496" spans="43:43" x14ac:dyDescent="0.25">
      <c r="AQ29496" s="6"/>
    </row>
    <row r="29497" spans="43:43" x14ac:dyDescent="0.25">
      <c r="AQ29497" s="6"/>
    </row>
    <row r="29498" spans="43:43" x14ac:dyDescent="0.25">
      <c r="AQ29498" s="6"/>
    </row>
    <row r="29499" spans="43:43" x14ac:dyDescent="0.25">
      <c r="AQ29499" s="6"/>
    </row>
    <row r="29500" spans="43:43" x14ac:dyDescent="0.25">
      <c r="AQ29500" s="6"/>
    </row>
    <row r="29501" spans="43:43" x14ac:dyDescent="0.25">
      <c r="AQ29501" s="6"/>
    </row>
    <row r="29502" spans="43:43" x14ac:dyDescent="0.25">
      <c r="AQ29502" s="6"/>
    </row>
    <row r="29503" spans="43:43" x14ac:dyDescent="0.25">
      <c r="AQ29503" s="6"/>
    </row>
    <row r="29504" spans="43:43" x14ac:dyDescent="0.25">
      <c r="AQ29504" s="6"/>
    </row>
    <row r="29505" spans="43:43" x14ac:dyDescent="0.25">
      <c r="AQ29505" s="6"/>
    </row>
    <row r="29506" spans="43:43" x14ac:dyDescent="0.25">
      <c r="AQ29506" s="6"/>
    </row>
    <row r="29507" spans="43:43" x14ac:dyDescent="0.25">
      <c r="AQ29507" s="6"/>
    </row>
    <row r="29508" spans="43:43" x14ac:dyDescent="0.25">
      <c r="AQ29508" s="6"/>
    </row>
    <row r="29509" spans="43:43" x14ac:dyDescent="0.25">
      <c r="AQ29509" s="6"/>
    </row>
    <row r="29510" spans="43:43" x14ac:dyDescent="0.25">
      <c r="AQ29510" s="6"/>
    </row>
    <row r="29511" spans="43:43" x14ac:dyDescent="0.25">
      <c r="AQ29511" s="6"/>
    </row>
    <row r="29512" spans="43:43" x14ac:dyDescent="0.25">
      <c r="AQ29512" s="6"/>
    </row>
    <row r="29513" spans="43:43" x14ac:dyDescent="0.25">
      <c r="AQ29513" s="6"/>
    </row>
    <row r="29514" spans="43:43" x14ac:dyDescent="0.25">
      <c r="AQ29514" s="6"/>
    </row>
    <row r="29515" spans="43:43" x14ac:dyDescent="0.25">
      <c r="AQ29515" s="6"/>
    </row>
    <row r="29516" spans="43:43" x14ac:dyDescent="0.25">
      <c r="AQ29516" s="6"/>
    </row>
    <row r="29517" spans="43:43" x14ac:dyDescent="0.25">
      <c r="AQ29517" s="6"/>
    </row>
    <row r="29518" spans="43:43" x14ac:dyDescent="0.25">
      <c r="AQ29518" s="6"/>
    </row>
    <row r="29519" spans="43:43" x14ac:dyDescent="0.25">
      <c r="AQ29519" s="6"/>
    </row>
    <row r="29520" spans="43:43" x14ac:dyDescent="0.25">
      <c r="AQ29520" s="6"/>
    </row>
    <row r="29521" spans="43:43" x14ac:dyDescent="0.25">
      <c r="AQ29521" s="6"/>
    </row>
    <row r="29522" spans="43:43" x14ac:dyDescent="0.25">
      <c r="AQ29522" s="6"/>
    </row>
    <row r="29523" spans="43:43" x14ac:dyDescent="0.25">
      <c r="AQ29523" s="6"/>
    </row>
    <row r="29524" spans="43:43" x14ac:dyDescent="0.25">
      <c r="AQ29524" s="6"/>
    </row>
    <row r="29525" spans="43:43" x14ac:dyDescent="0.25">
      <c r="AQ29525" s="6"/>
    </row>
    <row r="29526" spans="43:43" x14ac:dyDescent="0.25">
      <c r="AQ29526" s="6"/>
    </row>
    <row r="29527" spans="43:43" x14ac:dyDescent="0.25">
      <c r="AQ29527" s="6"/>
    </row>
    <row r="29528" spans="43:43" x14ac:dyDescent="0.25">
      <c r="AQ29528" s="6"/>
    </row>
    <row r="29529" spans="43:43" x14ac:dyDescent="0.25">
      <c r="AQ29529" s="6"/>
    </row>
    <row r="29530" spans="43:43" x14ac:dyDescent="0.25">
      <c r="AQ29530" s="6"/>
    </row>
    <row r="29531" spans="43:43" x14ac:dyDescent="0.25">
      <c r="AQ29531" s="6"/>
    </row>
    <row r="29532" spans="43:43" x14ac:dyDescent="0.25">
      <c r="AQ29532" s="6"/>
    </row>
    <row r="29533" spans="43:43" x14ac:dyDescent="0.25">
      <c r="AQ29533" s="6"/>
    </row>
    <row r="29534" spans="43:43" x14ac:dyDescent="0.25">
      <c r="AQ29534" s="6"/>
    </row>
    <row r="29535" spans="43:43" x14ac:dyDescent="0.25">
      <c r="AQ29535" s="6"/>
    </row>
    <row r="29536" spans="43:43" x14ac:dyDescent="0.25">
      <c r="AQ29536" s="6"/>
    </row>
    <row r="29537" spans="43:43" x14ac:dyDescent="0.25">
      <c r="AQ29537" s="6"/>
    </row>
    <row r="29538" spans="43:43" x14ac:dyDescent="0.25">
      <c r="AQ29538" s="6"/>
    </row>
    <row r="29539" spans="43:43" x14ac:dyDescent="0.25">
      <c r="AQ29539" s="6"/>
    </row>
    <row r="29540" spans="43:43" x14ac:dyDescent="0.25">
      <c r="AQ29540" s="6"/>
    </row>
    <row r="29541" spans="43:43" x14ac:dyDescent="0.25">
      <c r="AQ29541" s="6"/>
    </row>
    <row r="29542" spans="43:43" x14ac:dyDescent="0.25">
      <c r="AQ29542" s="6"/>
    </row>
    <row r="29543" spans="43:43" x14ac:dyDescent="0.25">
      <c r="AQ29543" s="6"/>
    </row>
    <row r="29544" spans="43:43" x14ac:dyDescent="0.25">
      <c r="AQ29544" s="6"/>
    </row>
    <row r="29545" spans="43:43" x14ac:dyDescent="0.25">
      <c r="AQ29545" s="6"/>
    </row>
    <row r="29546" spans="43:43" x14ac:dyDescent="0.25">
      <c r="AQ29546" s="6"/>
    </row>
    <row r="29547" spans="43:43" x14ac:dyDescent="0.25">
      <c r="AQ29547" s="6"/>
    </row>
    <row r="29548" spans="43:43" x14ac:dyDescent="0.25">
      <c r="AQ29548" s="6"/>
    </row>
    <row r="29549" spans="43:43" x14ac:dyDescent="0.25">
      <c r="AQ29549" s="6"/>
    </row>
    <row r="29550" spans="43:43" x14ac:dyDescent="0.25">
      <c r="AQ29550" s="6"/>
    </row>
    <row r="29551" spans="43:43" x14ac:dyDescent="0.25">
      <c r="AQ29551" s="6"/>
    </row>
    <row r="29552" spans="43:43" x14ac:dyDescent="0.25">
      <c r="AQ29552" s="6"/>
    </row>
    <row r="29553" spans="43:43" x14ac:dyDescent="0.25">
      <c r="AQ29553" s="6"/>
    </row>
    <row r="29554" spans="43:43" x14ac:dyDescent="0.25">
      <c r="AQ29554" s="6"/>
    </row>
    <row r="29555" spans="43:43" x14ac:dyDescent="0.25">
      <c r="AQ29555" s="6"/>
    </row>
    <row r="29556" spans="43:43" x14ac:dyDescent="0.25">
      <c r="AQ29556" s="6"/>
    </row>
    <row r="29557" spans="43:43" x14ac:dyDescent="0.25">
      <c r="AQ29557" s="6"/>
    </row>
    <row r="29558" spans="43:43" x14ac:dyDescent="0.25">
      <c r="AQ29558" s="6"/>
    </row>
    <row r="29559" spans="43:43" x14ac:dyDescent="0.25">
      <c r="AQ29559" s="6"/>
    </row>
    <row r="29560" spans="43:43" x14ac:dyDescent="0.25">
      <c r="AQ29560" s="6"/>
    </row>
    <row r="29561" spans="43:43" x14ac:dyDescent="0.25">
      <c r="AQ29561" s="6"/>
    </row>
    <row r="29562" spans="43:43" x14ac:dyDescent="0.25">
      <c r="AQ29562" s="6"/>
    </row>
    <row r="29563" spans="43:43" x14ac:dyDescent="0.25">
      <c r="AQ29563" s="6"/>
    </row>
    <row r="29564" spans="43:43" x14ac:dyDescent="0.25">
      <c r="AQ29564" s="6"/>
    </row>
    <row r="29565" spans="43:43" x14ac:dyDescent="0.25">
      <c r="AQ29565" s="6"/>
    </row>
    <row r="29566" spans="43:43" x14ac:dyDescent="0.25">
      <c r="AQ29566" s="6"/>
    </row>
    <row r="29567" spans="43:43" x14ac:dyDescent="0.25">
      <c r="AQ29567" s="6"/>
    </row>
    <row r="29568" spans="43:43" x14ac:dyDescent="0.25">
      <c r="AQ29568" s="6"/>
    </row>
    <row r="29569" spans="43:43" x14ac:dyDescent="0.25">
      <c r="AQ29569" s="6"/>
    </row>
    <row r="29570" spans="43:43" x14ac:dyDescent="0.25">
      <c r="AQ29570" s="6"/>
    </row>
    <row r="29571" spans="43:43" x14ac:dyDescent="0.25">
      <c r="AQ29571" s="6"/>
    </row>
    <row r="29572" spans="43:43" x14ac:dyDescent="0.25">
      <c r="AQ29572" s="6"/>
    </row>
    <row r="29573" spans="43:43" x14ac:dyDescent="0.25">
      <c r="AQ29573" s="6"/>
    </row>
    <row r="29574" spans="43:43" x14ac:dyDescent="0.25">
      <c r="AQ29574" s="6"/>
    </row>
    <row r="29575" spans="43:43" x14ac:dyDescent="0.25">
      <c r="AQ29575" s="6"/>
    </row>
    <row r="29576" spans="43:43" x14ac:dyDescent="0.25">
      <c r="AQ29576" s="6"/>
    </row>
    <row r="29577" spans="43:43" x14ac:dyDescent="0.25">
      <c r="AQ29577" s="6"/>
    </row>
    <row r="29578" spans="43:43" x14ac:dyDescent="0.25">
      <c r="AQ29578" s="6"/>
    </row>
    <row r="29579" spans="43:43" x14ac:dyDescent="0.25">
      <c r="AQ29579" s="6"/>
    </row>
    <row r="29580" spans="43:43" x14ac:dyDescent="0.25">
      <c r="AQ29580" s="6"/>
    </row>
    <row r="29581" spans="43:43" x14ac:dyDescent="0.25">
      <c r="AQ29581" s="6"/>
    </row>
    <row r="29582" spans="43:43" x14ac:dyDescent="0.25">
      <c r="AQ29582" s="6"/>
    </row>
    <row r="29583" spans="43:43" x14ac:dyDescent="0.25">
      <c r="AQ29583" s="6"/>
    </row>
    <row r="29584" spans="43:43" x14ac:dyDescent="0.25">
      <c r="AQ29584" s="6"/>
    </row>
    <row r="29585" spans="43:43" x14ac:dyDescent="0.25">
      <c r="AQ29585" s="6"/>
    </row>
    <row r="29586" spans="43:43" x14ac:dyDescent="0.25">
      <c r="AQ29586" s="6"/>
    </row>
    <row r="29587" spans="43:43" x14ac:dyDescent="0.25">
      <c r="AQ29587" s="6"/>
    </row>
    <row r="29588" spans="43:43" x14ac:dyDescent="0.25">
      <c r="AQ29588" s="6"/>
    </row>
    <row r="29589" spans="43:43" x14ac:dyDescent="0.25">
      <c r="AQ29589" s="6"/>
    </row>
    <row r="29590" spans="43:43" x14ac:dyDescent="0.25">
      <c r="AQ29590" s="6"/>
    </row>
    <row r="29591" spans="43:43" x14ac:dyDescent="0.25">
      <c r="AQ29591" s="6"/>
    </row>
    <row r="29592" spans="43:43" x14ac:dyDescent="0.25">
      <c r="AQ29592" s="6"/>
    </row>
    <row r="29593" spans="43:43" x14ac:dyDescent="0.25">
      <c r="AQ29593" s="6"/>
    </row>
    <row r="29594" spans="43:43" x14ac:dyDescent="0.25">
      <c r="AQ29594" s="6"/>
    </row>
    <row r="29595" spans="43:43" x14ac:dyDescent="0.25">
      <c r="AQ29595" s="6"/>
    </row>
    <row r="29596" spans="43:43" x14ac:dyDescent="0.25">
      <c r="AQ29596" s="6"/>
    </row>
    <row r="29597" spans="43:43" x14ac:dyDescent="0.25">
      <c r="AQ29597" s="6"/>
    </row>
    <row r="29598" spans="43:43" x14ac:dyDescent="0.25">
      <c r="AQ29598" s="6"/>
    </row>
    <row r="29599" spans="43:43" x14ac:dyDescent="0.25">
      <c r="AQ29599" s="6"/>
    </row>
    <row r="29600" spans="43:43" x14ac:dyDescent="0.25">
      <c r="AQ29600" s="6"/>
    </row>
    <row r="29601" spans="43:43" x14ac:dyDescent="0.25">
      <c r="AQ29601" s="6"/>
    </row>
    <row r="29602" spans="43:43" x14ac:dyDescent="0.25">
      <c r="AQ29602" s="6"/>
    </row>
    <row r="29603" spans="43:43" x14ac:dyDescent="0.25">
      <c r="AQ29603" s="6"/>
    </row>
    <row r="29604" spans="43:43" x14ac:dyDescent="0.25">
      <c r="AQ29604" s="6"/>
    </row>
    <row r="29605" spans="43:43" x14ac:dyDescent="0.25">
      <c r="AQ29605" s="6"/>
    </row>
    <row r="29606" spans="43:43" x14ac:dyDescent="0.25">
      <c r="AQ29606" s="6"/>
    </row>
    <row r="29607" spans="43:43" x14ac:dyDescent="0.25">
      <c r="AQ29607" s="6"/>
    </row>
    <row r="29608" spans="43:43" x14ac:dyDescent="0.25">
      <c r="AQ29608" s="6"/>
    </row>
    <row r="29609" spans="43:43" x14ac:dyDescent="0.25">
      <c r="AQ29609" s="6"/>
    </row>
    <row r="29610" spans="43:43" x14ac:dyDescent="0.25">
      <c r="AQ29610" s="6"/>
    </row>
    <row r="29611" spans="43:43" x14ac:dyDescent="0.25">
      <c r="AQ29611" s="6"/>
    </row>
    <row r="29612" spans="43:43" x14ac:dyDescent="0.25">
      <c r="AQ29612" s="6"/>
    </row>
    <row r="29613" spans="43:43" x14ac:dyDescent="0.25">
      <c r="AQ29613" s="6"/>
    </row>
    <row r="29614" spans="43:43" x14ac:dyDescent="0.25">
      <c r="AQ29614" s="6"/>
    </row>
    <row r="29615" spans="43:43" x14ac:dyDescent="0.25">
      <c r="AQ29615" s="6"/>
    </row>
    <row r="29616" spans="43:43" x14ac:dyDescent="0.25">
      <c r="AQ29616" s="6"/>
    </row>
    <row r="29617" spans="43:43" x14ac:dyDescent="0.25">
      <c r="AQ29617" s="6"/>
    </row>
    <row r="29618" spans="43:43" x14ac:dyDescent="0.25">
      <c r="AQ29618" s="6"/>
    </row>
    <row r="29619" spans="43:43" x14ac:dyDescent="0.25">
      <c r="AQ29619" s="6"/>
    </row>
    <row r="29620" spans="43:43" x14ac:dyDescent="0.25">
      <c r="AQ29620" s="6"/>
    </row>
    <row r="29621" spans="43:43" x14ac:dyDescent="0.25">
      <c r="AQ29621" s="6"/>
    </row>
    <row r="29622" spans="43:43" x14ac:dyDescent="0.25">
      <c r="AQ29622" s="6"/>
    </row>
    <row r="29623" spans="43:43" x14ac:dyDescent="0.25">
      <c r="AQ29623" s="6"/>
    </row>
    <row r="29624" spans="43:43" x14ac:dyDescent="0.25">
      <c r="AQ29624" s="6"/>
    </row>
    <row r="29625" spans="43:43" x14ac:dyDescent="0.25">
      <c r="AQ29625" s="6"/>
    </row>
    <row r="29626" spans="43:43" x14ac:dyDescent="0.25">
      <c r="AQ29626" s="6"/>
    </row>
    <row r="29627" spans="43:43" x14ac:dyDescent="0.25">
      <c r="AQ29627" s="6"/>
    </row>
    <row r="29628" spans="43:43" x14ac:dyDescent="0.25">
      <c r="AQ29628" s="6"/>
    </row>
    <row r="29629" spans="43:43" x14ac:dyDescent="0.25">
      <c r="AQ29629" s="6"/>
    </row>
    <row r="29630" spans="43:43" x14ac:dyDescent="0.25">
      <c r="AQ29630" s="6"/>
    </row>
    <row r="29631" spans="43:43" x14ac:dyDescent="0.25">
      <c r="AQ29631" s="6"/>
    </row>
    <row r="29632" spans="43:43" x14ac:dyDescent="0.25">
      <c r="AQ29632" s="6"/>
    </row>
    <row r="29633" spans="43:43" x14ac:dyDescent="0.25">
      <c r="AQ29633" s="6"/>
    </row>
    <row r="29634" spans="43:43" x14ac:dyDescent="0.25">
      <c r="AQ29634" s="6"/>
    </row>
    <row r="29635" spans="43:43" x14ac:dyDescent="0.25">
      <c r="AQ29635" s="6"/>
    </row>
    <row r="29636" spans="43:43" x14ac:dyDescent="0.25">
      <c r="AQ29636" s="6"/>
    </row>
    <row r="29637" spans="43:43" x14ac:dyDescent="0.25">
      <c r="AQ29637" s="6"/>
    </row>
    <row r="29638" spans="43:43" x14ac:dyDescent="0.25">
      <c r="AQ29638" s="6"/>
    </row>
    <row r="29639" spans="43:43" x14ac:dyDescent="0.25">
      <c r="AQ29639" s="6"/>
    </row>
    <row r="29640" spans="43:43" x14ac:dyDescent="0.25">
      <c r="AQ29640" s="6"/>
    </row>
    <row r="29641" spans="43:43" x14ac:dyDescent="0.25">
      <c r="AQ29641" s="6"/>
    </row>
    <row r="29642" spans="43:43" x14ac:dyDescent="0.25">
      <c r="AQ29642" s="6"/>
    </row>
    <row r="29643" spans="43:43" x14ac:dyDescent="0.25">
      <c r="AQ29643" s="6"/>
    </row>
    <row r="29644" spans="43:43" x14ac:dyDescent="0.25">
      <c r="AQ29644" s="6"/>
    </row>
    <row r="29645" spans="43:43" x14ac:dyDescent="0.25">
      <c r="AQ29645" s="6"/>
    </row>
    <row r="29646" spans="43:43" x14ac:dyDescent="0.25">
      <c r="AQ29646" s="6"/>
    </row>
    <row r="29647" spans="43:43" x14ac:dyDescent="0.25">
      <c r="AQ29647" s="6"/>
    </row>
    <row r="29648" spans="43:43" x14ac:dyDescent="0.25">
      <c r="AQ29648" s="6"/>
    </row>
    <row r="29649" spans="43:43" x14ac:dyDescent="0.25">
      <c r="AQ29649" s="6"/>
    </row>
    <row r="29650" spans="43:43" x14ac:dyDescent="0.25">
      <c r="AQ29650" s="6"/>
    </row>
    <row r="29651" spans="43:43" x14ac:dyDescent="0.25">
      <c r="AQ29651" s="6"/>
    </row>
    <row r="29652" spans="43:43" x14ac:dyDescent="0.25">
      <c r="AQ29652" s="6"/>
    </row>
    <row r="29653" spans="43:43" x14ac:dyDescent="0.25">
      <c r="AQ29653" s="6"/>
    </row>
    <row r="29654" spans="43:43" x14ac:dyDescent="0.25">
      <c r="AQ29654" s="6"/>
    </row>
    <row r="29655" spans="43:43" x14ac:dyDescent="0.25">
      <c r="AQ29655" s="6"/>
    </row>
    <row r="29656" spans="43:43" x14ac:dyDescent="0.25">
      <c r="AQ29656" s="6"/>
    </row>
    <row r="29657" spans="43:43" x14ac:dyDescent="0.25">
      <c r="AQ29657" s="6"/>
    </row>
    <row r="29658" spans="43:43" x14ac:dyDescent="0.25">
      <c r="AQ29658" s="6"/>
    </row>
    <row r="29659" spans="43:43" x14ac:dyDescent="0.25">
      <c r="AQ29659" s="6"/>
    </row>
    <row r="29660" spans="43:43" x14ac:dyDescent="0.25">
      <c r="AQ29660" s="6"/>
    </row>
    <row r="29661" spans="43:43" x14ac:dyDescent="0.25">
      <c r="AQ29661" s="6"/>
    </row>
    <row r="29662" spans="43:43" x14ac:dyDescent="0.25">
      <c r="AQ29662" s="6"/>
    </row>
    <row r="29663" spans="43:43" x14ac:dyDescent="0.25">
      <c r="AQ29663" s="6"/>
    </row>
    <row r="29664" spans="43:43" x14ac:dyDescent="0.25">
      <c r="AQ29664" s="6"/>
    </row>
    <row r="29665" spans="43:43" x14ac:dyDescent="0.25">
      <c r="AQ29665" s="6"/>
    </row>
    <row r="29666" spans="43:43" x14ac:dyDescent="0.25">
      <c r="AQ29666" s="6"/>
    </row>
    <row r="29667" spans="43:43" x14ac:dyDescent="0.25">
      <c r="AQ29667" s="6"/>
    </row>
    <row r="29668" spans="43:43" x14ac:dyDescent="0.25">
      <c r="AQ29668" s="6"/>
    </row>
    <row r="29669" spans="43:43" x14ac:dyDescent="0.25">
      <c r="AQ29669" s="6"/>
    </row>
    <row r="29670" spans="43:43" x14ac:dyDescent="0.25">
      <c r="AQ29670" s="6"/>
    </row>
    <row r="29671" spans="43:43" x14ac:dyDescent="0.25">
      <c r="AQ29671" s="6"/>
    </row>
    <row r="29672" spans="43:43" x14ac:dyDescent="0.25">
      <c r="AQ29672" s="6"/>
    </row>
    <row r="29673" spans="43:43" x14ac:dyDescent="0.25">
      <c r="AQ29673" s="6"/>
    </row>
    <row r="29674" spans="43:43" x14ac:dyDescent="0.25">
      <c r="AQ29674" s="6"/>
    </row>
    <row r="29675" spans="43:43" x14ac:dyDescent="0.25">
      <c r="AQ29675" s="6"/>
    </row>
    <row r="29676" spans="43:43" x14ac:dyDescent="0.25">
      <c r="AQ29676" s="6"/>
    </row>
    <row r="29677" spans="43:43" x14ac:dyDescent="0.25">
      <c r="AQ29677" s="6"/>
    </row>
    <row r="29678" spans="43:43" x14ac:dyDescent="0.25">
      <c r="AQ29678" s="6"/>
    </row>
    <row r="29679" spans="43:43" x14ac:dyDescent="0.25">
      <c r="AQ29679" s="6"/>
    </row>
    <row r="29680" spans="43:43" x14ac:dyDescent="0.25">
      <c r="AQ29680" s="6"/>
    </row>
    <row r="29681" spans="43:43" x14ac:dyDescent="0.25">
      <c r="AQ29681" s="6"/>
    </row>
    <row r="29682" spans="43:43" x14ac:dyDescent="0.25">
      <c r="AQ29682" s="6"/>
    </row>
    <row r="29683" spans="43:43" x14ac:dyDescent="0.25">
      <c r="AQ29683" s="6"/>
    </row>
    <row r="29684" spans="43:43" x14ac:dyDescent="0.25">
      <c r="AQ29684" s="6"/>
    </row>
    <row r="29685" spans="43:43" x14ac:dyDescent="0.25">
      <c r="AQ29685" s="6"/>
    </row>
    <row r="29686" spans="43:43" x14ac:dyDescent="0.25">
      <c r="AQ29686" s="6"/>
    </row>
    <row r="29687" spans="43:43" x14ac:dyDescent="0.25">
      <c r="AQ29687" s="6"/>
    </row>
    <row r="29688" spans="43:43" x14ac:dyDescent="0.25">
      <c r="AQ29688" s="6"/>
    </row>
    <row r="29689" spans="43:43" x14ac:dyDescent="0.25">
      <c r="AQ29689" s="6"/>
    </row>
    <row r="29690" spans="43:43" x14ac:dyDescent="0.25">
      <c r="AQ29690" s="6"/>
    </row>
    <row r="29691" spans="43:43" x14ac:dyDescent="0.25">
      <c r="AQ29691" s="6"/>
    </row>
    <row r="29692" spans="43:43" x14ac:dyDescent="0.25">
      <c r="AQ29692" s="6"/>
    </row>
    <row r="29693" spans="43:43" x14ac:dyDescent="0.25">
      <c r="AQ29693" s="6"/>
    </row>
    <row r="29694" spans="43:43" x14ac:dyDescent="0.25">
      <c r="AQ29694" s="6"/>
    </row>
    <row r="29695" spans="43:43" x14ac:dyDescent="0.25">
      <c r="AQ29695" s="6"/>
    </row>
    <row r="29696" spans="43:43" x14ac:dyDescent="0.25">
      <c r="AQ29696" s="6"/>
    </row>
    <row r="29697" spans="43:43" x14ac:dyDescent="0.25">
      <c r="AQ29697" s="6"/>
    </row>
    <row r="29698" spans="43:43" x14ac:dyDescent="0.25">
      <c r="AQ29698" s="6"/>
    </row>
    <row r="29699" spans="43:43" x14ac:dyDescent="0.25">
      <c r="AQ29699" s="6"/>
    </row>
    <row r="29700" spans="43:43" x14ac:dyDescent="0.25">
      <c r="AQ29700" s="6"/>
    </row>
    <row r="29701" spans="43:43" x14ac:dyDescent="0.25">
      <c r="AQ29701" s="6"/>
    </row>
    <row r="29702" spans="43:43" x14ac:dyDescent="0.25">
      <c r="AQ29702" s="6"/>
    </row>
    <row r="29703" spans="43:43" x14ac:dyDescent="0.25">
      <c r="AQ29703" s="6"/>
    </row>
    <row r="29704" spans="43:43" x14ac:dyDescent="0.25">
      <c r="AQ29704" s="6"/>
    </row>
    <row r="29705" spans="43:43" x14ac:dyDescent="0.25">
      <c r="AQ29705" s="6"/>
    </row>
    <row r="29706" spans="43:43" x14ac:dyDescent="0.25">
      <c r="AQ29706" s="6"/>
    </row>
    <row r="29707" spans="43:43" x14ac:dyDescent="0.25">
      <c r="AQ29707" s="6"/>
    </row>
    <row r="29708" spans="43:43" x14ac:dyDescent="0.25">
      <c r="AQ29708" s="6"/>
    </row>
    <row r="29709" spans="43:43" x14ac:dyDescent="0.25">
      <c r="AQ29709" s="6"/>
    </row>
    <row r="29710" spans="43:43" x14ac:dyDescent="0.25">
      <c r="AQ29710" s="6"/>
    </row>
    <row r="29711" spans="43:43" x14ac:dyDescent="0.25">
      <c r="AQ29711" s="6"/>
    </row>
    <row r="29712" spans="43:43" x14ac:dyDescent="0.25">
      <c r="AQ29712" s="6"/>
    </row>
    <row r="29713" spans="43:43" x14ac:dyDescent="0.25">
      <c r="AQ29713" s="6"/>
    </row>
    <row r="29714" spans="43:43" x14ac:dyDescent="0.25">
      <c r="AQ29714" s="6"/>
    </row>
    <row r="29715" spans="43:43" x14ac:dyDescent="0.25">
      <c r="AQ29715" s="6"/>
    </row>
    <row r="29716" spans="43:43" x14ac:dyDescent="0.25">
      <c r="AQ29716" s="6"/>
    </row>
    <row r="29717" spans="43:43" x14ac:dyDescent="0.25">
      <c r="AQ29717" s="6"/>
    </row>
    <row r="29718" spans="43:43" x14ac:dyDescent="0.25">
      <c r="AQ29718" s="6"/>
    </row>
    <row r="29719" spans="43:43" x14ac:dyDescent="0.25">
      <c r="AQ29719" s="6"/>
    </row>
    <row r="29720" spans="43:43" x14ac:dyDescent="0.25">
      <c r="AQ29720" s="6"/>
    </row>
    <row r="29721" spans="43:43" x14ac:dyDescent="0.25">
      <c r="AQ29721" s="6"/>
    </row>
    <row r="29722" spans="43:43" x14ac:dyDescent="0.25">
      <c r="AQ29722" s="6"/>
    </row>
    <row r="29723" spans="43:43" x14ac:dyDescent="0.25">
      <c r="AQ29723" s="6"/>
    </row>
    <row r="29724" spans="43:43" x14ac:dyDescent="0.25">
      <c r="AQ29724" s="6"/>
    </row>
    <row r="29725" spans="43:43" x14ac:dyDescent="0.25">
      <c r="AQ29725" s="6"/>
    </row>
    <row r="29726" spans="43:43" x14ac:dyDescent="0.25">
      <c r="AQ29726" s="6"/>
    </row>
    <row r="29727" spans="43:43" x14ac:dyDescent="0.25">
      <c r="AQ29727" s="6"/>
    </row>
    <row r="29728" spans="43:43" x14ac:dyDescent="0.25">
      <c r="AQ29728" s="6"/>
    </row>
    <row r="29729" spans="43:43" x14ac:dyDescent="0.25">
      <c r="AQ29729" s="6"/>
    </row>
    <row r="29730" spans="43:43" x14ac:dyDescent="0.25">
      <c r="AQ29730" s="6"/>
    </row>
    <row r="29731" spans="43:43" x14ac:dyDescent="0.25">
      <c r="AQ29731" s="6"/>
    </row>
    <row r="29732" spans="43:43" x14ac:dyDescent="0.25">
      <c r="AQ29732" s="6"/>
    </row>
    <row r="29733" spans="43:43" x14ac:dyDescent="0.25">
      <c r="AQ29733" s="6"/>
    </row>
    <row r="29734" spans="43:43" x14ac:dyDescent="0.25">
      <c r="AQ29734" s="6"/>
    </row>
    <row r="29735" spans="43:43" x14ac:dyDescent="0.25">
      <c r="AQ29735" s="6"/>
    </row>
    <row r="29736" spans="43:43" x14ac:dyDescent="0.25">
      <c r="AQ29736" s="6"/>
    </row>
    <row r="29737" spans="43:43" x14ac:dyDescent="0.25">
      <c r="AQ29737" s="6"/>
    </row>
    <row r="29738" spans="43:43" x14ac:dyDescent="0.25">
      <c r="AQ29738" s="6"/>
    </row>
    <row r="29739" spans="43:43" x14ac:dyDescent="0.25">
      <c r="AQ29739" s="6"/>
    </row>
    <row r="29740" spans="43:43" x14ac:dyDescent="0.25">
      <c r="AQ29740" s="6"/>
    </row>
    <row r="29741" spans="43:43" x14ac:dyDescent="0.25">
      <c r="AQ29741" s="6"/>
    </row>
    <row r="29742" spans="43:43" x14ac:dyDescent="0.25">
      <c r="AQ29742" s="6"/>
    </row>
    <row r="29743" spans="43:43" x14ac:dyDescent="0.25">
      <c r="AQ29743" s="6"/>
    </row>
    <row r="29744" spans="43:43" x14ac:dyDescent="0.25">
      <c r="AQ29744" s="6"/>
    </row>
    <row r="29745" spans="43:43" x14ac:dyDescent="0.25">
      <c r="AQ29745" s="6"/>
    </row>
    <row r="29746" spans="43:43" x14ac:dyDescent="0.25">
      <c r="AQ29746" s="6"/>
    </row>
    <row r="29747" spans="43:43" x14ac:dyDescent="0.25">
      <c r="AQ29747" s="6"/>
    </row>
    <row r="29748" spans="43:43" x14ac:dyDescent="0.25">
      <c r="AQ29748" s="6"/>
    </row>
    <row r="29749" spans="43:43" x14ac:dyDescent="0.25">
      <c r="AQ29749" s="6"/>
    </row>
    <row r="29750" spans="43:43" x14ac:dyDescent="0.25">
      <c r="AQ29750" s="6"/>
    </row>
    <row r="29751" spans="43:43" x14ac:dyDescent="0.25">
      <c r="AQ29751" s="6"/>
    </row>
    <row r="29752" spans="43:43" x14ac:dyDescent="0.25">
      <c r="AQ29752" s="6"/>
    </row>
    <row r="29753" spans="43:43" x14ac:dyDescent="0.25">
      <c r="AQ29753" s="6"/>
    </row>
    <row r="29754" spans="43:43" x14ac:dyDescent="0.25">
      <c r="AQ29754" s="6"/>
    </row>
    <row r="29755" spans="43:43" x14ac:dyDescent="0.25">
      <c r="AQ29755" s="6"/>
    </row>
    <row r="29756" spans="43:43" x14ac:dyDescent="0.25">
      <c r="AQ29756" s="6"/>
    </row>
    <row r="29757" spans="43:43" x14ac:dyDescent="0.25">
      <c r="AQ29757" s="6"/>
    </row>
    <row r="29758" spans="43:43" x14ac:dyDescent="0.25">
      <c r="AQ29758" s="6"/>
    </row>
    <row r="29759" spans="43:43" x14ac:dyDescent="0.25">
      <c r="AQ29759" s="6"/>
    </row>
    <row r="29760" spans="43:43" x14ac:dyDescent="0.25">
      <c r="AQ29760" s="6"/>
    </row>
    <row r="29761" spans="43:43" x14ac:dyDescent="0.25">
      <c r="AQ29761" s="6"/>
    </row>
    <row r="29762" spans="43:43" x14ac:dyDescent="0.25">
      <c r="AQ29762" s="6"/>
    </row>
    <row r="29763" spans="43:43" x14ac:dyDescent="0.25">
      <c r="AQ29763" s="6"/>
    </row>
    <row r="29764" spans="43:43" x14ac:dyDescent="0.25">
      <c r="AQ29764" s="6"/>
    </row>
    <row r="29765" spans="43:43" x14ac:dyDescent="0.25">
      <c r="AQ29765" s="6"/>
    </row>
    <row r="29766" spans="43:43" x14ac:dyDescent="0.25">
      <c r="AQ29766" s="6"/>
    </row>
    <row r="29767" spans="43:43" x14ac:dyDescent="0.25">
      <c r="AQ29767" s="6"/>
    </row>
    <row r="29768" spans="43:43" x14ac:dyDescent="0.25">
      <c r="AQ29768" s="6"/>
    </row>
    <row r="29769" spans="43:43" x14ac:dyDescent="0.25">
      <c r="AQ29769" s="6"/>
    </row>
    <row r="29770" spans="43:43" x14ac:dyDescent="0.25">
      <c r="AQ29770" s="6"/>
    </row>
    <row r="29771" spans="43:43" x14ac:dyDescent="0.25">
      <c r="AQ29771" s="6"/>
    </row>
    <row r="29772" spans="43:43" x14ac:dyDescent="0.25">
      <c r="AQ29772" s="6"/>
    </row>
    <row r="29773" spans="43:43" x14ac:dyDescent="0.25">
      <c r="AQ29773" s="6"/>
    </row>
    <row r="29774" spans="43:43" x14ac:dyDescent="0.25">
      <c r="AQ29774" s="6"/>
    </row>
    <row r="29775" spans="43:43" x14ac:dyDescent="0.25">
      <c r="AQ29775" s="6"/>
    </row>
    <row r="29776" spans="43:43" x14ac:dyDescent="0.25">
      <c r="AQ29776" s="6"/>
    </row>
    <row r="29777" spans="43:43" x14ac:dyDescent="0.25">
      <c r="AQ29777" s="6"/>
    </row>
    <row r="29778" spans="43:43" x14ac:dyDescent="0.25">
      <c r="AQ29778" s="6"/>
    </row>
    <row r="29779" spans="43:43" x14ac:dyDescent="0.25">
      <c r="AQ29779" s="6"/>
    </row>
    <row r="29780" spans="43:43" x14ac:dyDescent="0.25">
      <c r="AQ29780" s="6"/>
    </row>
    <row r="29781" spans="43:43" x14ac:dyDescent="0.25">
      <c r="AQ29781" s="6"/>
    </row>
    <row r="29782" spans="43:43" x14ac:dyDescent="0.25">
      <c r="AQ29782" s="6"/>
    </row>
    <row r="29783" spans="43:43" x14ac:dyDescent="0.25">
      <c r="AQ29783" s="6"/>
    </row>
    <row r="29784" spans="43:43" x14ac:dyDescent="0.25">
      <c r="AQ29784" s="6"/>
    </row>
    <row r="29785" spans="43:43" x14ac:dyDescent="0.25">
      <c r="AQ29785" s="6"/>
    </row>
    <row r="29786" spans="43:43" x14ac:dyDescent="0.25">
      <c r="AQ29786" s="6"/>
    </row>
    <row r="29787" spans="43:43" x14ac:dyDescent="0.25">
      <c r="AQ29787" s="6"/>
    </row>
    <row r="29788" spans="43:43" x14ac:dyDescent="0.25">
      <c r="AQ29788" s="6"/>
    </row>
    <row r="29789" spans="43:43" x14ac:dyDescent="0.25">
      <c r="AQ29789" s="6"/>
    </row>
    <row r="29790" spans="43:43" x14ac:dyDescent="0.25">
      <c r="AQ29790" s="6"/>
    </row>
    <row r="29791" spans="43:43" x14ac:dyDescent="0.25">
      <c r="AQ29791" s="6"/>
    </row>
    <row r="29792" spans="43:43" x14ac:dyDescent="0.25">
      <c r="AQ29792" s="6"/>
    </row>
    <row r="29793" spans="43:43" x14ac:dyDescent="0.25">
      <c r="AQ29793" s="6"/>
    </row>
    <row r="29794" spans="43:43" x14ac:dyDescent="0.25">
      <c r="AQ29794" s="6"/>
    </row>
    <row r="29795" spans="43:43" x14ac:dyDescent="0.25">
      <c r="AQ29795" s="6"/>
    </row>
    <row r="29796" spans="43:43" x14ac:dyDescent="0.25">
      <c r="AQ29796" s="6"/>
    </row>
    <row r="29797" spans="43:43" x14ac:dyDescent="0.25">
      <c r="AQ29797" s="6"/>
    </row>
    <row r="29798" spans="43:43" x14ac:dyDescent="0.25">
      <c r="AQ29798" s="6"/>
    </row>
    <row r="29799" spans="43:43" x14ac:dyDescent="0.25">
      <c r="AQ29799" s="6"/>
    </row>
    <row r="29800" spans="43:43" x14ac:dyDescent="0.25">
      <c r="AQ29800" s="6"/>
    </row>
    <row r="29801" spans="43:43" x14ac:dyDescent="0.25">
      <c r="AQ29801" s="6"/>
    </row>
    <row r="29802" spans="43:43" x14ac:dyDescent="0.25">
      <c r="AQ29802" s="6"/>
    </row>
    <row r="29803" spans="43:43" x14ac:dyDescent="0.25">
      <c r="AQ29803" s="6"/>
    </row>
    <row r="29804" spans="43:43" x14ac:dyDescent="0.25">
      <c r="AQ29804" s="6"/>
    </row>
    <row r="29805" spans="43:43" x14ac:dyDescent="0.25">
      <c r="AQ29805" s="6"/>
    </row>
    <row r="29806" spans="43:43" x14ac:dyDescent="0.25">
      <c r="AQ29806" s="6"/>
    </row>
    <row r="29807" spans="43:43" x14ac:dyDescent="0.25">
      <c r="AQ29807" s="6"/>
    </row>
    <row r="29808" spans="43:43" x14ac:dyDescent="0.25">
      <c r="AQ29808" s="6"/>
    </row>
    <row r="29809" spans="43:43" x14ac:dyDescent="0.25">
      <c r="AQ29809" s="6"/>
    </row>
    <row r="29810" spans="43:43" x14ac:dyDescent="0.25">
      <c r="AQ29810" s="6"/>
    </row>
    <row r="29811" spans="43:43" x14ac:dyDescent="0.25">
      <c r="AQ29811" s="6"/>
    </row>
    <row r="29812" spans="43:43" x14ac:dyDescent="0.25">
      <c r="AQ29812" s="6"/>
    </row>
    <row r="29813" spans="43:43" x14ac:dyDescent="0.25">
      <c r="AQ29813" s="6"/>
    </row>
    <row r="29814" spans="43:43" x14ac:dyDescent="0.25">
      <c r="AQ29814" s="6"/>
    </row>
    <row r="29815" spans="43:43" x14ac:dyDescent="0.25">
      <c r="AQ29815" s="6"/>
    </row>
    <row r="29816" spans="43:43" x14ac:dyDescent="0.25">
      <c r="AQ29816" s="6"/>
    </row>
    <row r="29817" spans="43:43" x14ac:dyDescent="0.25">
      <c r="AQ29817" s="6"/>
    </row>
    <row r="29818" spans="43:43" x14ac:dyDescent="0.25">
      <c r="AQ29818" s="6"/>
    </row>
    <row r="29819" spans="43:43" x14ac:dyDescent="0.25">
      <c r="AQ29819" s="6"/>
    </row>
    <row r="29820" spans="43:43" x14ac:dyDescent="0.25">
      <c r="AQ29820" s="6"/>
    </row>
    <row r="29821" spans="43:43" x14ac:dyDescent="0.25">
      <c r="AQ29821" s="6"/>
    </row>
    <row r="29822" spans="43:43" x14ac:dyDescent="0.25">
      <c r="AQ29822" s="6"/>
    </row>
    <row r="29823" spans="43:43" x14ac:dyDescent="0.25">
      <c r="AQ29823" s="6"/>
    </row>
    <row r="29824" spans="43:43" x14ac:dyDescent="0.25">
      <c r="AQ29824" s="6"/>
    </row>
    <row r="29825" spans="43:43" x14ac:dyDescent="0.25">
      <c r="AQ29825" s="6"/>
    </row>
    <row r="29826" spans="43:43" x14ac:dyDescent="0.25">
      <c r="AQ29826" s="6"/>
    </row>
    <row r="29827" spans="43:43" x14ac:dyDescent="0.25">
      <c r="AQ29827" s="6"/>
    </row>
    <row r="29828" spans="43:43" x14ac:dyDescent="0.25">
      <c r="AQ29828" s="6"/>
    </row>
    <row r="29829" spans="43:43" x14ac:dyDescent="0.25">
      <c r="AQ29829" s="6"/>
    </row>
    <row r="29830" spans="43:43" x14ac:dyDescent="0.25">
      <c r="AQ29830" s="6"/>
    </row>
    <row r="29831" spans="43:43" x14ac:dyDescent="0.25">
      <c r="AQ29831" s="6"/>
    </row>
    <row r="29832" spans="43:43" x14ac:dyDescent="0.25">
      <c r="AQ29832" s="6"/>
    </row>
    <row r="29833" spans="43:43" x14ac:dyDescent="0.25">
      <c r="AQ29833" s="6"/>
    </row>
    <row r="29834" spans="43:43" x14ac:dyDescent="0.25">
      <c r="AQ29834" s="6"/>
    </row>
    <row r="29835" spans="43:43" x14ac:dyDescent="0.25">
      <c r="AQ29835" s="6"/>
    </row>
    <row r="29836" spans="43:43" x14ac:dyDescent="0.25">
      <c r="AQ29836" s="6"/>
    </row>
    <row r="29837" spans="43:43" x14ac:dyDescent="0.25">
      <c r="AQ29837" s="6"/>
    </row>
    <row r="29838" spans="43:43" x14ac:dyDescent="0.25">
      <c r="AQ29838" s="6"/>
    </row>
    <row r="29839" spans="43:43" x14ac:dyDescent="0.25">
      <c r="AQ29839" s="6"/>
    </row>
    <row r="29840" spans="43:43" x14ac:dyDescent="0.25">
      <c r="AQ29840" s="6"/>
    </row>
    <row r="29841" spans="43:43" x14ac:dyDescent="0.25">
      <c r="AQ29841" s="6"/>
    </row>
    <row r="29842" spans="43:43" x14ac:dyDescent="0.25">
      <c r="AQ29842" s="6"/>
    </row>
    <row r="29843" spans="43:43" x14ac:dyDescent="0.25">
      <c r="AQ29843" s="6"/>
    </row>
    <row r="29844" spans="43:43" x14ac:dyDescent="0.25">
      <c r="AQ29844" s="6"/>
    </row>
    <row r="29845" spans="43:43" x14ac:dyDescent="0.25">
      <c r="AQ29845" s="6"/>
    </row>
    <row r="29846" spans="43:43" x14ac:dyDescent="0.25">
      <c r="AQ29846" s="6"/>
    </row>
    <row r="29847" spans="43:43" x14ac:dyDescent="0.25">
      <c r="AQ29847" s="6"/>
    </row>
    <row r="29848" spans="43:43" x14ac:dyDescent="0.25">
      <c r="AQ29848" s="6"/>
    </row>
    <row r="29849" spans="43:43" x14ac:dyDescent="0.25">
      <c r="AQ29849" s="6"/>
    </row>
    <row r="29850" spans="43:43" x14ac:dyDescent="0.25">
      <c r="AQ29850" s="6"/>
    </row>
    <row r="29851" spans="43:43" x14ac:dyDescent="0.25">
      <c r="AQ29851" s="6"/>
    </row>
    <row r="29852" spans="43:43" x14ac:dyDescent="0.25">
      <c r="AQ29852" s="6"/>
    </row>
    <row r="29853" spans="43:43" x14ac:dyDescent="0.25">
      <c r="AQ29853" s="6"/>
    </row>
    <row r="29854" spans="43:43" x14ac:dyDescent="0.25">
      <c r="AQ29854" s="6"/>
    </row>
    <row r="29855" spans="43:43" x14ac:dyDescent="0.25">
      <c r="AQ29855" s="6"/>
    </row>
    <row r="29856" spans="43:43" x14ac:dyDescent="0.25">
      <c r="AQ29856" s="6"/>
    </row>
    <row r="29857" spans="43:43" x14ac:dyDescent="0.25">
      <c r="AQ29857" s="6"/>
    </row>
    <row r="29858" spans="43:43" x14ac:dyDescent="0.25">
      <c r="AQ29858" s="6"/>
    </row>
    <row r="29859" spans="43:43" x14ac:dyDescent="0.25">
      <c r="AQ29859" s="6"/>
    </row>
    <row r="29860" spans="43:43" x14ac:dyDescent="0.25">
      <c r="AQ29860" s="6"/>
    </row>
    <row r="29861" spans="43:43" x14ac:dyDescent="0.25">
      <c r="AQ29861" s="6"/>
    </row>
    <row r="29862" spans="43:43" x14ac:dyDescent="0.25">
      <c r="AQ29862" s="6"/>
    </row>
    <row r="29863" spans="43:43" x14ac:dyDescent="0.25">
      <c r="AQ29863" s="6"/>
    </row>
    <row r="29864" spans="43:43" x14ac:dyDescent="0.25">
      <c r="AQ29864" s="6"/>
    </row>
    <row r="29865" spans="43:43" x14ac:dyDescent="0.25">
      <c r="AQ29865" s="6"/>
    </row>
    <row r="29866" spans="43:43" x14ac:dyDescent="0.25">
      <c r="AQ29866" s="6"/>
    </row>
    <row r="29867" spans="43:43" x14ac:dyDescent="0.25">
      <c r="AQ29867" s="6"/>
    </row>
    <row r="29868" spans="43:43" x14ac:dyDescent="0.25">
      <c r="AQ29868" s="6"/>
    </row>
    <row r="29869" spans="43:43" x14ac:dyDescent="0.25">
      <c r="AQ29869" s="6"/>
    </row>
    <row r="29870" spans="43:43" x14ac:dyDescent="0.25">
      <c r="AQ29870" s="6"/>
    </row>
    <row r="29871" spans="43:43" x14ac:dyDescent="0.25">
      <c r="AQ29871" s="6"/>
    </row>
    <row r="29872" spans="43:43" x14ac:dyDescent="0.25">
      <c r="AQ29872" s="6"/>
    </row>
    <row r="29873" spans="43:43" x14ac:dyDescent="0.25">
      <c r="AQ29873" s="6"/>
    </row>
    <row r="29874" spans="43:43" x14ac:dyDescent="0.25">
      <c r="AQ29874" s="6"/>
    </row>
    <row r="29875" spans="43:43" x14ac:dyDescent="0.25">
      <c r="AQ29875" s="6"/>
    </row>
    <row r="29876" spans="43:43" x14ac:dyDescent="0.25">
      <c r="AQ29876" s="6"/>
    </row>
    <row r="29877" spans="43:43" x14ac:dyDescent="0.25">
      <c r="AQ29877" s="6"/>
    </row>
    <row r="29878" spans="43:43" x14ac:dyDescent="0.25">
      <c r="AQ29878" s="6"/>
    </row>
    <row r="29879" spans="43:43" x14ac:dyDescent="0.25">
      <c r="AQ29879" s="6"/>
    </row>
    <row r="29880" spans="43:43" x14ac:dyDescent="0.25">
      <c r="AQ29880" s="6"/>
    </row>
    <row r="29881" spans="43:43" x14ac:dyDescent="0.25">
      <c r="AQ29881" s="6"/>
    </row>
    <row r="29882" spans="43:43" x14ac:dyDescent="0.25">
      <c r="AQ29882" s="6"/>
    </row>
    <row r="29883" spans="43:43" x14ac:dyDescent="0.25">
      <c r="AQ29883" s="6"/>
    </row>
    <row r="29884" spans="43:43" x14ac:dyDescent="0.25">
      <c r="AQ29884" s="6"/>
    </row>
    <row r="29885" spans="43:43" x14ac:dyDescent="0.25">
      <c r="AQ29885" s="6"/>
    </row>
    <row r="29886" spans="43:43" x14ac:dyDescent="0.25">
      <c r="AQ29886" s="6"/>
    </row>
    <row r="29887" spans="43:43" x14ac:dyDescent="0.25">
      <c r="AQ29887" s="6"/>
    </row>
    <row r="29888" spans="43:43" x14ac:dyDescent="0.25">
      <c r="AQ29888" s="6"/>
    </row>
    <row r="29889" spans="43:43" x14ac:dyDescent="0.25">
      <c r="AQ29889" s="6"/>
    </row>
    <row r="29890" spans="43:43" x14ac:dyDescent="0.25">
      <c r="AQ29890" s="6"/>
    </row>
    <row r="29891" spans="43:43" x14ac:dyDescent="0.25">
      <c r="AQ29891" s="6"/>
    </row>
    <row r="29892" spans="43:43" x14ac:dyDescent="0.25">
      <c r="AQ29892" s="6"/>
    </row>
    <row r="29893" spans="43:43" x14ac:dyDescent="0.25">
      <c r="AQ29893" s="6"/>
    </row>
    <row r="29894" spans="43:43" x14ac:dyDescent="0.25">
      <c r="AQ29894" s="6"/>
    </row>
    <row r="29895" spans="43:43" x14ac:dyDescent="0.25">
      <c r="AQ29895" s="6"/>
    </row>
    <row r="29896" spans="43:43" x14ac:dyDescent="0.25">
      <c r="AQ29896" s="6"/>
    </row>
    <row r="29897" spans="43:43" x14ac:dyDescent="0.25">
      <c r="AQ29897" s="6"/>
    </row>
    <row r="29898" spans="43:43" x14ac:dyDescent="0.25">
      <c r="AQ29898" s="6"/>
    </row>
    <row r="29899" spans="43:43" x14ac:dyDescent="0.25">
      <c r="AQ29899" s="6"/>
    </row>
    <row r="29900" spans="43:43" x14ac:dyDescent="0.25">
      <c r="AQ29900" s="6"/>
    </row>
    <row r="29901" spans="43:43" x14ac:dyDescent="0.25">
      <c r="AQ29901" s="6"/>
    </row>
    <row r="29902" spans="43:43" x14ac:dyDescent="0.25">
      <c r="AQ29902" s="6"/>
    </row>
    <row r="29903" spans="43:43" x14ac:dyDescent="0.25">
      <c r="AQ29903" s="6"/>
    </row>
    <row r="29904" spans="43:43" x14ac:dyDescent="0.25">
      <c r="AQ29904" s="6"/>
    </row>
    <row r="29905" spans="43:43" x14ac:dyDescent="0.25">
      <c r="AQ29905" s="6"/>
    </row>
    <row r="29906" spans="43:43" x14ac:dyDescent="0.25">
      <c r="AQ29906" s="6"/>
    </row>
    <row r="29907" spans="43:43" x14ac:dyDescent="0.25">
      <c r="AQ29907" s="6"/>
    </row>
    <row r="29908" spans="43:43" x14ac:dyDescent="0.25">
      <c r="AQ29908" s="6"/>
    </row>
    <row r="29909" spans="43:43" x14ac:dyDescent="0.25">
      <c r="AQ29909" s="6"/>
    </row>
    <row r="29910" spans="43:43" x14ac:dyDescent="0.25">
      <c r="AQ29910" s="6"/>
    </row>
    <row r="29911" spans="43:43" x14ac:dyDescent="0.25">
      <c r="AQ29911" s="6"/>
    </row>
    <row r="29912" spans="43:43" x14ac:dyDescent="0.25">
      <c r="AQ29912" s="6"/>
    </row>
    <row r="29913" spans="43:43" x14ac:dyDescent="0.25">
      <c r="AQ29913" s="6"/>
    </row>
    <row r="29914" spans="43:43" x14ac:dyDescent="0.25">
      <c r="AQ29914" s="6"/>
    </row>
    <row r="29915" spans="43:43" x14ac:dyDescent="0.25">
      <c r="AQ29915" s="6"/>
    </row>
    <row r="29916" spans="43:43" x14ac:dyDescent="0.25">
      <c r="AQ29916" s="6"/>
    </row>
    <row r="29917" spans="43:43" x14ac:dyDescent="0.25">
      <c r="AQ29917" s="6"/>
    </row>
    <row r="29918" spans="43:43" x14ac:dyDescent="0.25">
      <c r="AQ29918" s="6"/>
    </row>
    <row r="29919" spans="43:43" x14ac:dyDescent="0.25">
      <c r="AQ29919" s="6"/>
    </row>
    <row r="29920" spans="43:43" x14ac:dyDescent="0.25">
      <c r="AQ29920" s="6"/>
    </row>
    <row r="29921" spans="43:43" x14ac:dyDescent="0.25">
      <c r="AQ29921" s="6"/>
    </row>
    <row r="29922" spans="43:43" x14ac:dyDescent="0.25">
      <c r="AQ29922" s="6"/>
    </row>
    <row r="29923" spans="43:43" x14ac:dyDescent="0.25">
      <c r="AQ29923" s="6"/>
    </row>
    <row r="29924" spans="43:43" x14ac:dyDescent="0.25">
      <c r="AQ29924" s="6"/>
    </row>
    <row r="29925" spans="43:43" x14ac:dyDescent="0.25">
      <c r="AQ29925" s="6"/>
    </row>
    <row r="29926" spans="43:43" x14ac:dyDescent="0.25">
      <c r="AQ29926" s="6"/>
    </row>
    <row r="29927" spans="43:43" x14ac:dyDescent="0.25">
      <c r="AQ29927" s="6"/>
    </row>
    <row r="29928" spans="43:43" x14ac:dyDescent="0.25">
      <c r="AQ29928" s="6"/>
    </row>
    <row r="29929" spans="43:43" x14ac:dyDescent="0.25">
      <c r="AQ29929" s="6"/>
    </row>
    <row r="29930" spans="43:43" x14ac:dyDescent="0.25">
      <c r="AQ29930" s="6"/>
    </row>
    <row r="29931" spans="43:43" x14ac:dyDescent="0.25">
      <c r="AQ29931" s="6"/>
    </row>
    <row r="29932" spans="43:43" x14ac:dyDescent="0.25">
      <c r="AQ29932" s="6"/>
    </row>
    <row r="29933" spans="43:43" x14ac:dyDescent="0.25">
      <c r="AQ29933" s="6"/>
    </row>
    <row r="29934" spans="43:43" x14ac:dyDescent="0.25">
      <c r="AQ29934" s="6"/>
    </row>
    <row r="29935" spans="43:43" x14ac:dyDescent="0.25">
      <c r="AQ29935" s="6"/>
    </row>
    <row r="29936" spans="43:43" x14ac:dyDescent="0.25">
      <c r="AQ29936" s="6"/>
    </row>
    <row r="29937" spans="43:43" x14ac:dyDescent="0.25">
      <c r="AQ29937" s="6"/>
    </row>
    <row r="29938" spans="43:43" x14ac:dyDescent="0.25">
      <c r="AQ29938" s="6"/>
    </row>
    <row r="29939" spans="43:43" x14ac:dyDescent="0.25">
      <c r="AQ29939" s="6"/>
    </row>
    <row r="29940" spans="43:43" x14ac:dyDescent="0.25">
      <c r="AQ29940" s="6"/>
    </row>
    <row r="29941" spans="43:43" x14ac:dyDescent="0.25">
      <c r="AQ29941" s="6"/>
    </row>
    <row r="29942" spans="43:43" x14ac:dyDescent="0.25">
      <c r="AQ29942" s="6"/>
    </row>
    <row r="29943" spans="43:43" x14ac:dyDescent="0.25">
      <c r="AQ29943" s="6"/>
    </row>
    <row r="29944" spans="43:43" x14ac:dyDescent="0.25">
      <c r="AQ29944" s="6"/>
    </row>
    <row r="29945" spans="43:43" x14ac:dyDescent="0.25">
      <c r="AQ29945" s="6"/>
    </row>
    <row r="29946" spans="43:43" x14ac:dyDescent="0.25">
      <c r="AQ29946" s="6"/>
    </row>
    <row r="29947" spans="43:43" x14ac:dyDescent="0.25">
      <c r="AQ29947" s="6"/>
    </row>
    <row r="29948" spans="43:43" x14ac:dyDescent="0.25">
      <c r="AQ29948" s="6"/>
    </row>
    <row r="29949" spans="43:43" x14ac:dyDescent="0.25">
      <c r="AQ29949" s="6"/>
    </row>
    <row r="29950" spans="43:43" x14ac:dyDescent="0.25">
      <c r="AQ29950" s="6"/>
    </row>
    <row r="29951" spans="43:43" x14ac:dyDescent="0.25">
      <c r="AQ29951" s="6"/>
    </row>
    <row r="29952" spans="43:43" x14ac:dyDescent="0.25">
      <c r="AQ29952" s="6"/>
    </row>
    <row r="29953" spans="43:43" x14ac:dyDescent="0.25">
      <c r="AQ29953" s="6"/>
    </row>
    <row r="29954" spans="43:43" x14ac:dyDescent="0.25">
      <c r="AQ29954" s="6"/>
    </row>
    <row r="29955" spans="43:43" x14ac:dyDescent="0.25">
      <c r="AQ29955" s="6"/>
    </row>
    <row r="29956" spans="43:43" x14ac:dyDescent="0.25">
      <c r="AQ29956" s="6"/>
    </row>
    <row r="29957" spans="43:43" x14ac:dyDescent="0.25">
      <c r="AQ29957" s="6"/>
    </row>
    <row r="29958" spans="43:43" x14ac:dyDescent="0.25">
      <c r="AQ29958" s="6"/>
    </row>
    <row r="29959" spans="43:43" x14ac:dyDescent="0.25">
      <c r="AQ29959" s="6"/>
    </row>
    <row r="29960" spans="43:43" x14ac:dyDescent="0.25">
      <c r="AQ29960" s="6"/>
    </row>
    <row r="29961" spans="43:43" x14ac:dyDescent="0.25">
      <c r="AQ29961" s="6"/>
    </row>
    <row r="29962" spans="43:43" x14ac:dyDescent="0.25">
      <c r="AQ29962" s="6"/>
    </row>
    <row r="29963" spans="43:43" x14ac:dyDescent="0.25">
      <c r="AQ29963" s="6"/>
    </row>
    <row r="29964" spans="43:43" x14ac:dyDescent="0.25">
      <c r="AQ29964" s="6"/>
    </row>
    <row r="29965" spans="43:43" x14ac:dyDescent="0.25">
      <c r="AQ29965" s="6"/>
    </row>
    <row r="29966" spans="43:43" x14ac:dyDescent="0.25">
      <c r="AQ29966" s="6"/>
    </row>
    <row r="29967" spans="43:43" x14ac:dyDescent="0.25">
      <c r="AQ29967" s="6"/>
    </row>
    <row r="29968" spans="43:43" x14ac:dyDescent="0.25">
      <c r="AQ29968" s="6"/>
    </row>
    <row r="29969" spans="43:43" x14ac:dyDescent="0.25">
      <c r="AQ29969" s="6"/>
    </row>
    <row r="29970" spans="43:43" x14ac:dyDescent="0.25">
      <c r="AQ29970" s="6"/>
    </row>
    <row r="29971" spans="43:43" x14ac:dyDescent="0.25">
      <c r="AQ29971" s="6"/>
    </row>
    <row r="29972" spans="43:43" x14ac:dyDescent="0.25">
      <c r="AQ29972" s="6"/>
    </row>
    <row r="29973" spans="43:43" x14ac:dyDescent="0.25">
      <c r="AQ29973" s="6"/>
    </row>
    <row r="29974" spans="43:43" x14ac:dyDescent="0.25">
      <c r="AQ29974" s="6"/>
    </row>
    <row r="29975" spans="43:43" x14ac:dyDescent="0.25">
      <c r="AQ29975" s="6"/>
    </row>
    <row r="29976" spans="43:43" x14ac:dyDescent="0.25">
      <c r="AQ29976" s="6"/>
    </row>
    <row r="29977" spans="43:43" x14ac:dyDescent="0.25">
      <c r="AQ29977" s="6"/>
    </row>
    <row r="29978" spans="43:43" x14ac:dyDescent="0.25">
      <c r="AQ29978" s="6"/>
    </row>
    <row r="29979" spans="43:43" x14ac:dyDescent="0.25">
      <c r="AQ29979" s="6"/>
    </row>
    <row r="29980" spans="43:43" x14ac:dyDescent="0.25">
      <c r="AQ29980" s="6"/>
    </row>
    <row r="29981" spans="43:43" x14ac:dyDescent="0.25">
      <c r="AQ29981" s="6"/>
    </row>
    <row r="29982" spans="43:43" x14ac:dyDescent="0.25">
      <c r="AQ29982" s="6"/>
    </row>
    <row r="29983" spans="43:43" x14ac:dyDescent="0.25">
      <c r="AQ29983" s="6"/>
    </row>
    <row r="29984" spans="43:43" x14ac:dyDescent="0.25">
      <c r="AQ29984" s="6"/>
    </row>
    <row r="29985" spans="43:43" x14ac:dyDescent="0.25">
      <c r="AQ29985" s="6"/>
    </row>
    <row r="29986" spans="43:43" x14ac:dyDescent="0.25">
      <c r="AQ29986" s="6"/>
    </row>
    <row r="29987" spans="43:43" x14ac:dyDescent="0.25">
      <c r="AQ29987" s="6"/>
    </row>
    <row r="29988" spans="43:43" x14ac:dyDescent="0.25">
      <c r="AQ29988" s="6"/>
    </row>
    <row r="29989" spans="43:43" x14ac:dyDescent="0.25">
      <c r="AQ29989" s="6"/>
    </row>
    <row r="29990" spans="43:43" x14ac:dyDescent="0.25">
      <c r="AQ29990" s="6"/>
    </row>
    <row r="29991" spans="43:43" x14ac:dyDescent="0.25">
      <c r="AQ29991" s="6"/>
    </row>
    <row r="29992" spans="43:43" x14ac:dyDescent="0.25">
      <c r="AQ29992" s="6"/>
    </row>
    <row r="29993" spans="43:43" x14ac:dyDescent="0.25">
      <c r="AQ29993" s="6"/>
    </row>
    <row r="29994" spans="43:43" x14ac:dyDescent="0.25">
      <c r="AQ29994" s="6"/>
    </row>
    <row r="29995" spans="43:43" x14ac:dyDescent="0.25">
      <c r="AQ29995" s="6"/>
    </row>
    <row r="29996" spans="43:43" x14ac:dyDescent="0.25">
      <c r="AQ29996" s="6"/>
    </row>
    <row r="29997" spans="43:43" x14ac:dyDescent="0.25">
      <c r="AQ29997" s="6"/>
    </row>
    <row r="29998" spans="43:43" x14ac:dyDescent="0.25">
      <c r="AQ29998" s="6"/>
    </row>
    <row r="29999" spans="43:43" x14ac:dyDescent="0.25">
      <c r="AQ29999" s="6"/>
    </row>
    <row r="30000" spans="43:43" x14ac:dyDescent="0.25">
      <c r="AQ30000" s="6"/>
    </row>
    <row r="30001" spans="43:43" x14ac:dyDescent="0.25">
      <c r="AQ30001" s="6"/>
    </row>
    <row r="30002" spans="43:43" x14ac:dyDescent="0.25">
      <c r="AQ30002" s="6"/>
    </row>
    <row r="30003" spans="43:43" x14ac:dyDescent="0.25">
      <c r="AQ30003" s="6"/>
    </row>
    <row r="30004" spans="43:43" x14ac:dyDescent="0.25">
      <c r="AQ30004" s="6"/>
    </row>
    <row r="30005" spans="43:43" x14ac:dyDescent="0.25">
      <c r="AQ30005" s="6"/>
    </row>
    <row r="30006" spans="43:43" x14ac:dyDescent="0.25">
      <c r="AQ30006" s="6"/>
    </row>
    <row r="30007" spans="43:43" x14ac:dyDescent="0.25">
      <c r="AQ30007" s="6"/>
    </row>
    <row r="30008" spans="43:43" x14ac:dyDescent="0.25">
      <c r="AQ30008" s="6"/>
    </row>
    <row r="30009" spans="43:43" x14ac:dyDescent="0.25">
      <c r="AQ30009" s="6"/>
    </row>
    <row r="30010" spans="43:43" x14ac:dyDescent="0.25">
      <c r="AQ30010" s="6"/>
    </row>
    <row r="30011" spans="43:43" x14ac:dyDescent="0.25">
      <c r="AQ30011" s="6"/>
    </row>
    <row r="30012" spans="43:43" x14ac:dyDescent="0.25">
      <c r="AQ30012" s="6"/>
    </row>
    <row r="30013" spans="43:43" x14ac:dyDescent="0.25">
      <c r="AQ30013" s="6"/>
    </row>
    <row r="30014" spans="43:43" x14ac:dyDescent="0.25">
      <c r="AQ30014" s="6"/>
    </row>
    <row r="30015" spans="43:43" x14ac:dyDescent="0.25">
      <c r="AQ30015" s="6"/>
    </row>
    <row r="30016" spans="43:43" x14ac:dyDescent="0.25">
      <c r="AQ30016" s="6"/>
    </row>
    <row r="30017" spans="43:43" x14ac:dyDescent="0.25">
      <c r="AQ30017" s="6"/>
    </row>
    <row r="30018" spans="43:43" x14ac:dyDescent="0.25">
      <c r="AQ30018" s="6"/>
    </row>
    <row r="30019" spans="43:43" x14ac:dyDescent="0.25">
      <c r="AQ30019" s="6"/>
    </row>
    <row r="30020" spans="43:43" x14ac:dyDescent="0.25">
      <c r="AQ30020" s="6"/>
    </row>
    <row r="30021" spans="43:43" x14ac:dyDescent="0.25">
      <c r="AQ30021" s="6"/>
    </row>
    <row r="30022" spans="43:43" x14ac:dyDescent="0.25">
      <c r="AQ30022" s="6"/>
    </row>
    <row r="30023" spans="43:43" x14ac:dyDescent="0.25">
      <c r="AQ30023" s="6"/>
    </row>
    <row r="30024" spans="43:43" x14ac:dyDescent="0.25">
      <c r="AQ30024" s="6"/>
    </row>
    <row r="30025" spans="43:43" x14ac:dyDescent="0.25">
      <c r="AQ30025" s="6"/>
    </row>
    <row r="30026" spans="43:43" x14ac:dyDescent="0.25">
      <c r="AQ30026" s="6"/>
    </row>
    <row r="30027" spans="43:43" x14ac:dyDescent="0.25">
      <c r="AQ30027" s="6"/>
    </row>
    <row r="30028" spans="43:43" x14ac:dyDescent="0.25">
      <c r="AQ30028" s="6"/>
    </row>
    <row r="30029" spans="43:43" x14ac:dyDescent="0.25">
      <c r="AQ30029" s="6"/>
    </row>
    <row r="30030" spans="43:43" x14ac:dyDescent="0.25">
      <c r="AQ30030" s="6"/>
    </row>
    <row r="30031" spans="43:43" x14ac:dyDescent="0.25">
      <c r="AQ30031" s="6"/>
    </row>
    <row r="30032" spans="43:43" x14ac:dyDescent="0.25">
      <c r="AQ30032" s="6"/>
    </row>
    <row r="30033" spans="43:43" x14ac:dyDescent="0.25">
      <c r="AQ30033" s="6"/>
    </row>
    <row r="30034" spans="43:43" x14ac:dyDescent="0.25">
      <c r="AQ30034" s="6"/>
    </row>
    <row r="30035" spans="43:43" x14ac:dyDescent="0.25">
      <c r="AQ30035" s="6"/>
    </row>
    <row r="30036" spans="43:43" x14ac:dyDescent="0.25">
      <c r="AQ30036" s="6"/>
    </row>
    <row r="30037" spans="43:43" x14ac:dyDescent="0.25">
      <c r="AQ30037" s="6"/>
    </row>
    <row r="30038" spans="43:43" x14ac:dyDescent="0.25">
      <c r="AQ30038" s="6"/>
    </row>
    <row r="30039" spans="43:43" x14ac:dyDescent="0.25">
      <c r="AQ30039" s="6"/>
    </row>
    <row r="30040" spans="43:43" x14ac:dyDescent="0.25">
      <c r="AQ30040" s="6"/>
    </row>
    <row r="30041" spans="43:43" x14ac:dyDescent="0.25">
      <c r="AQ30041" s="6"/>
    </row>
    <row r="30042" spans="43:43" x14ac:dyDescent="0.25">
      <c r="AQ30042" s="6"/>
    </row>
    <row r="30043" spans="43:43" x14ac:dyDescent="0.25">
      <c r="AQ30043" s="6"/>
    </row>
    <row r="30044" spans="43:43" x14ac:dyDescent="0.25">
      <c r="AQ30044" s="6"/>
    </row>
    <row r="30045" spans="43:43" x14ac:dyDescent="0.25">
      <c r="AQ30045" s="6"/>
    </row>
    <row r="30046" spans="43:43" x14ac:dyDescent="0.25">
      <c r="AQ30046" s="6"/>
    </row>
    <row r="30047" spans="43:43" x14ac:dyDescent="0.25">
      <c r="AQ30047" s="6"/>
    </row>
    <row r="30048" spans="43:43" x14ac:dyDescent="0.25">
      <c r="AQ30048" s="6"/>
    </row>
    <row r="30049" spans="43:43" x14ac:dyDescent="0.25">
      <c r="AQ30049" s="6"/>
    </row>
    <row r="30050" spans="43:43" x14ac:dyDescent="0.25">
      <c r="AQ30050" s="6"/>
    </row>
    <row r="30051" spans="43:43" x14ac:dyDescent="0.25">
      <c r="AQ30051" s="6"/>
    </row>
    <row r="30052" spans="43:43" x14ac:dyDescent="0.25">
      <c r="AQ30052" s="6"/>
    </row>
    <row r="30053" spans="43:43" x14ac:dyDescent="0.25">
      <c r="AQ30053" s="6"/>
    </row>
    <row r="30054" spans="43:43" x14ac:dyDescent="0.25">
      <c r="AQ30054" s="6"/>
    </row>
    <row r="30055" spans="43:43" x14ac:dyDescent="0.25">
      <c r="AQ30055" s="6"/>
    </row>
    <row r="30056" spans="43:43" x14ac:dyDescent="0.25">
      <c r="AQ30056" s="6"/>
    </row>
    <row r="30057" spans="43:43" x14ac:dyDescent="0.25">
      <c r="AQ30057" s="6"/>
    </row>
    <row r="30058" spans="43:43" x14ac:dyDescent="0.25">
      <c r="AQ30058" s="6"/>
    </row>
    <row r="30059" spans="43:43" x14ac:dyDescent="0.25">
      <c r="AQ30059" s="6"/>
    </row>
    <row r="30060" spans="43:43" x14ac:dyDescent="0.25">
      <c r="AQ30060" s="6"/>
    </row>
    <row r="30061" spans="43:43" x14ac:dyDescent="0.25">
      <c r="AQ30061" s="6"/>
    </row>
    <row r="30062" spans="43:43" x14ac:dyDescent="0.25">
      <c r="AQ30062" s="6"/>
    </row>
    <row r="30063" spans="43:43" x14ac:dyDescent="0.25">
      <c r="AQ30063" s="6"/>
    </row>
    <row r="30064" spans="43:43" x14ac:dyDescent="0.25">
      <c r="AQ30064" s="6"/>
    </row>
    <row r="30065" spans="43:43" x14ac:dyDescent="0.25">
      <c r="AQ30065" s="6"/>
    </row>
    <row r="30066" spans="43:43" x14ac:dyDescent="0.25">
      <c r="AQ30066" s="6"/>
    </row>
    <row r="30067" spans="43:43" x14ac:dyDescent="0.25">
      <c r="AQ30067" s="6"/>
    </row>
    <row r="30068" spans="43:43" x14ac:dyDescent="0.25">
      <c r="AQ30068" s="6"/>
    </row>
    <row r="30069" spans="43:43" x14ac:dyDescent="0.25">
      <c r="AQ30069" s="6"/>
    </row>
    <row r="30070" spans="43:43" x14ac:dyDescent="0.25">
      <c r="AQ30070" s="6"/>
    </row>
    <row r="30071" spans="43:43" x14ac:dyDescent="0.25">
      <c r="AQ30071" s="6"/>
    </row>
    <row r="30072" spans="43:43" x14ac:dyDescent="0.25">
      <c r="AQ30072" s="6"/>
    </row>
    <row r="30073" spans="43:43" x14ac:dyDescent="0.25">
      <c r="AQ30073" s="6"/>
    </row>
    <row r="30074" spans="43:43" x14ac:dyDescent="0.25">
      <c r="AQ30074" s="6"/>
    </row>
    <row r="30075" spans="43:43" x14ac:dyDescent="0.25">
      <c r="AQ30075" s="6"/>
    </row>
    <row r="30076" spans="43:43" x14ac:dyDescent="0.25">
      <c r="AQ30076" s="6"/>
    </row>
    <row r="30077" spans="43:43" x14ac:dyDescent="0.25">
      <c r="AQ30077" s="6"/>
    </row>
    <row r="30078" spans="43:43" x14ac:dyDescent="0.25">
      <c r="AQ30078" s="6"/>
    </row>
    <row r="30079" spans="43:43" x14ac:dyDescent="0.25">
      <c r="AQ30079" s="6"/>
    </row>
    <row r="30080" spans="43:43" x14ac:dyDescent="0.25">
      <c r="AQ30080" s="6"/>
    </row>
    <row r="30081" spans="43:43" x14ac:dyDescent="0.25">
      <c r="AQ30081" s="6"/>
    </row>
    <row r="30082" spans="43:43" x14ac:dyDescent="0.25">
      <c r="AQ30082" s="6"/>
    </row>
    <row r="30083" spans="43:43" x14ac:dyDescent="0.25">
      <c r="AQ30083" s="6"/>
    </row>
    <row r="30084" spans="43:43" x14ac:dyDescent="0.25">
      <c r="AQ30084" s="6"/>
    </row>
    <row r="30085" spans="43:43" x14ac:dyDescent="0.25">
      <c r="AQ30085" s="6"/>
    </row>
    <row r="30086" spans="43:43" x14ac:dyDescent="0.25">
      <c r="AQ30086" s="6"/>
    </row>
    <row r="30087" spans="43:43" x14ac:dyDescent="0.25">
      <c r="AQ30087" s="6"/>
    </row>
    <row r="30088" spans="43:43" x14ac:dyDescent="0.25">
      <c r="AQ30088" s="6"/>
    </row>
    <row r="30089" spans="43:43" x14ac:dyDescent="0.25">
      <c r="AQ30089" s="6"/>
    </row>
    <row r="30090" spans="43:43" x14ac:dyDescent="0.25">
      <c r="AQ30090" s="6"/>
    </row>
    <row r="30091" spans="43:43" x14ac:dyDescent="0.25">
      <c r="AQ30091" s="6"/>
    </row>
    <row r="30092" spans="43:43" x14ac:dyDescent="0.25">
      <c r="AQ30092" s="6"/>
    </row>
    <row r="30093" spans="43:43" x14ac:dyDescent="0.25">
      <c r="AQ30093" s="6"/>
    </row>
    <row r="30094" spans="43:43" x14ac:dyDescent="0.25">
      <c r="AQ30094" s="6"/>
    </row>
    <row r="30095" spans="43:43" x14ac:dyDescent="0.25">
      <c r="AQ30095" s="6"/>
    </row>
    <row r="30096" spans="43:43" x14ac:dyDescent="0.25">
      <c r="AQ30096" s="6"/>
    </row>
    <row r="30097" spans="43:43" x14ac:dyDescent="0.25">
      <c r="AQ30097" s="6"/>
    </row>
    <row r="30098" spans="43:43" x14ac:dyDescent="0.25">
      <c r="AQ30098" s="6"/>
    </row>
    <row r="30099" spans="43:43" x14ac:dyDescent="0.25">
      <c r="AQ30099" s="6"/>
    </row>
    <row r="30100" spans="43:43" x14ac:dyDescent="0.25">
      <c r="AQ30100" s="6"/>
    </row>
    <row r="30101" spans="43:43" x14ac:dyDescent="0.25">
      <c r="AQ30101" s="6"/>
    </row>
    <row r="30102" spans="43:43" x14ac:dyDescent="0.25">
      <c r="AQ30102" s="6"/>
    </row>
    <row r="30103" spans="43:43" x14ac:dyDescent="0.25">
      <c r="AQ30103" s="6"/>
    </row>
    <row r="30104" spans="43:43" x14ac:dyDescent="0.25">
      <c r="AQ30104" s="6"/>
    </row>
    <row r="30105" spans="43:43" x14ac:dyDescent="0.25">
      <c r="AQ30105" s="6"/>
    </row>
    <row r="30106" spans="43:43" x14ac:dyDescent="0.25">
      <c r="AQ30106" s="6"/>
    </row>
    <row r="30107" spans="43:43" x14ac:dyDescent="0.25">
      <c r="AQ30107" s="6"/>
    </row>
    <row r="30108" spans="43:43" x14ac:dyDescent="0.25">
      <c r="AQ30108" s="6"/>
    </row>
    <row r="30109" spans="43:43" x14ac:dyDescent="0.25">
      <c r="AQ30109" s="6"/>
    </row>
    <row r="30110" spans="43:43" x14ac:dyDescent="0.25">
      <c r="AQ30110" s="6"/>
    </row>
    <row r="30111" spans="43:43" x14ac:dyDescent="0.25">
      <c r="AQ30111" s="6"/>
    </row>
    <row r="30112" spans="43:43" x14ac:dyDescent="0.25">
      <c r="AQ30112" s="6"/>
    </row>
    <row r="30113" spans="43:43" x14ac:dyDescent="0.25">
      <c r="AQ30113" s="6"/>
    </row>
    <row r="30114" spans="43:43" x14ac:dyDescent="0.25">
      <c r="AQ30114" s="6"/>
    </row>
    <row r="30115" spans="43:43" x14ac:dyDescent="0.25">
      <c r="AQ30115" s="6"/>
    </row>
    <row r="30116" spans="43:43" x14ac:dyDescent="0.25">
      <c r="AQ30116" s="6"/>
    </row>
    <row r="30117" spans="43:43" x14ac:dyDescent="0.25">
      <c r="AQ30117" s="6"/>
    </row>
    <row r="30118" spans="43:43" x14ac:dyDescent="0.25">
      <c r="AQ30118" s="6"/>
    </row>
    <row r="30119" spans="43:43" x14ac:dyDescent="0.25">
      <c r="AQ30119" s="6"/>
    </row>
    <row r="30120" spans="43:43" x14ac:dyDescent="0.25">
      <c r="AQ30120" s="6"/>
    </row>
    <row r="30121" spans="43:43" x14ac:dyDescent="0.25">
      <c r="AQ30121" s="6"/>
    </row>
    <row r="30122" spans="43:43" x14ac:dyDescent="0.25">
      <c r="AQ30122" s="6"/>
    </row>
    <row r="30123" spans="43:43" x14ac:dyDescent="0.25">
      <c r="AQ30123" s="6"/>
    </row>
    <row r="30124" spans="43:43" x14ac:dyDescent="0.25">
      <c r="AQ30124" s="6"/>
    </row>
    <row r="30125" spans="43:43" x14ac:dyDescent="0.25">
      <c r="AQ30125" s="6"/>
    </row>
    <row r="30126" spans="43:43" x14ac:dyDescent="0.25">
      <c r="AQ30126" s="6"/>
    </row>
    <row r="30127" spans="43:43" x14ac:dyDescent="0.25">
      <c r="AQ30127" s="6"/>
    </row>
    <row r="30128" spans="43:43" x14ac:dyDescent="0.25">
      <c r="AQ30128" s="6"/>
    </row>
    <row r="30129" spans="43:43" x14ac:dyDescent="0.25">
      <c r="AQ30129" s="6"/>
    </row>
    <row r="30130" spans="43:43" x14ac:dyDescent="0.25">
      <c r="AQ30130" s="6"/>
    </row>
    <row r="30131" spans="43:43" x14ac:dyDescent="0.25">
      <c r="AQ30131" s="6"/>
    </row>
    <row r="30132" spans="43:43" x14ac:dyDescent="0.25">
      <c r="AQ30132" s="6"/>
    </row>
    <row r="30133" spans="43:43" x14ac:dyDescent="0.25">
      <c r="AQ30133" s="6"/>
    </row>
    <row r="30134" spans="43:43" x14ac:dyDescent="0.25">
      <c r="AQ30134" s="6"/>
    </row>
    <row r="30135" spans="43:43" x14ac:dyDescent="0.25">
      <c r="AQ30135" s="6"/>
    </row>
    <row r="30136" spans="43:43" x14ac:dyDescent="0.25">
      <c r="AQ30136" s="6"/>
    </row>
    <row r="30137" spans="43:43" x14ac:dyDescent="0.25">
      <c r="AQ30137" s="6"/>
    </row>
    <row r="30138" spans="43:43" x14ac:dyDescent="0.25">
      <c r="AQ30138" s="6"/>
    </row>
    <row r="30139" spans="43:43" x14ac:dyDescent="0.25">
      <c r="AQ30139" s="6"/>
    </row>
    <row r="30140" spans="43:43" x14ac:dyDescent="0.25">
      <c r="AQ30140" s="6"/>
    </row>
    <row r="30141" spans="43:43" x14ac:dyDescent="0.25">
      <c r="AQ30141" s="6"/>
    </row>
    <row r="30142" spans="43:43" x14ac:dyDescent="0.25">
      <c r="AQ30142" s="6"/>
    </row>
    <row r="30143" spans="43:43" x14ac:dyDescent="0.25">
      <c r="AQ30143" s="6"/>
    </row>
    <row r="30144" spans="43:43" x14ac:dyDescent="0.25">
      <c r="AQ30144" s="6"/>
    </row>
    <row r="30145" spans="43:43" x14ac:dyDescent="0.25">
      <c r="AQ30145" s="6"/>
    </row>
    <row r="30146" spans="43:43" x14ac:dyDescent="0.25">
      <c r="AQ30146" s="6"/>
    </row>
    <row r="30147" spans="43:43" x14ac:dyDescent="0.25">
      <c r="AQ30147" s="6"/>
    </row>
    <row r="30148" spans="43:43" x14ac:dyDescent="0.25">
      <c r="AQ30148" s="6"/>
    </row>
    <row r="30149" spans="43:43" x14ac:dyDescent="0.25">
      <c r="AQ30149" s="6"/>
    </row>
    <row r="30150" spans="43:43" x14ac:dyDescent="0.25">
      <c r="AQ30150" s="6"/>
    </row>
    <row r="30151" spans="43:43" x14ac:dyDescent="0.25">
      <c r="AQ30151" s="6"/>
    </row>
    <row r="30152" spans="43:43" x14ac:dyDescent="0.25">
      <c r="AQ30152" s="6"/>
    </row>
    <row r="30153" spans="43:43" x14ac:dyDescent="0.25">
      <c r="AQ30153" s="6"/>
    </row>
    <row r="30154" spans="43:43" x14ac:dyDescent="0.25">
      <c r="AQ30154" s="6"/>
    </row>
    <row r="30155" spans="43:43" x14ac:dyDescent="0.25">
      <c r="AQ30155" s="6"/>
    </row>
    <row r="30156" spans="43:43" x14ac:dyDescent="0.25">
      <c r="AQ30156" s="6"/>
    </row>
    <row r="30157" spans="43:43" x14ac:dyDescent="0.25">
      <c r="AQ30157" s="6"/>
    </row>
    <row r="30158" spans="43:43" x14ac:dyDescent="0.25">
      <c r="AQ30158" s="6"/>
    </row>
    <row r="30159" spans="43:43" x14ac:dyDescent="0.25">
      <c r="AQ30159" s="6"/>
    </row>
    <row r="30160" spans="43:43" x14ac:dyDescent="0.25">
      <c r="AQ30160" s="6"/>
    </row>
    <row r="30161" spans="43:43" x14ac:dyDescent="0.25">
      <c r="AQ30161" s="6"/>
    </row>
    <row r="30162" spans="43:43" x14ac:dyDescent="0.25">
      <c r="AQ30162" s="6"/>
    </row>
    <row r="30163" spans="43:43" x14ac:dyDescent="0.25">
      <c r="AQ30163" s="6"/>
    </row>
    <row r="30164" spans="43:43" x14ac:dyDescent="0.25">
      <c r="AQ30164" s="6"/>
    </row>
    <row r="30165" spans="43:43" x14ac:dyDescent="0.25">
      <c r="AQ30165" s="6"/>
    </row>
    <row r="30166" spans="43:43" x14ac:dyDescent="0.25">
      <c r="AQ30166" s="6"/>
    </row>
    <row r="30167" spans="43:43" x14ac:dyDescent="0.25">
      <c r="AQ30167" s="6"/>
    </row>
    <row r="30168" spans="43:43" x14ac:dyDescent="0.25">
      <c r="AQ30168" s="6"/>
    </row>
    <row r="30169" spans="43:43" x14ac:dyDescent="0.25">
      <c r="AQ30169" s="6"/>
    </row>
    <row r="30170" spans="43:43" x14ac:dyDescent="0.25">
      <c r="AQ30170" s="6"/>
    </row>
    <row r="30171" spans="43:43" x14ac:dyDescent="0.25">
      <c r="AQ30171" s="6"/>
    </row>
    <row r="30172" spans="43:43" x14ac:dyDescent="0.25">
      <c r="AQ30172" s="6"/>
    </row>
    <row r="30173" spans="43:43" x14ac:dyDescent="0.25">
      <c r="AQ30173" s="6"/>
    </row>
    <row r="30174" spans="43:43" x14ac:dyDescent="0.25">
      <c r="AQ30174" s="6"/>
    </row>
    <row r="30175" spans="43:43" x14ac:dyDescent="0.25">
      <c r="AQ30175" s="6"/>
    </row>
    <row r="30176" spans="43:43" x14ac:dyDescent="0.25">
      <c r="AQ30176" s="6"/>
    </row>
    <row r="30177" spans="43:43" x14ac:dyDescent="0.25">
      <c r="AQ30177" s="6"/>
    </row>
    <row r="30178" spans="43:43" x14ac:dyDescent="0.25">
      <c r="AQ30178" s="6"/>
    </row>
    <row r="30179" spans="43:43" x14ac:dyDescent="0.25">
      <c r="AQ30179" s="6"/>
    </row>
    <row r="30180" spans="43:43" x14ac:dyDescent="0.25">
      <c r="AQ30180" s="6"/>
    </row>
    <row r="30181" spans="43:43" x14ac:dyDescent="0.25">
      <c r="AQ30181" s="6"/>
    </row>
    <row r="30182" spans="43:43" x14ac:dyDescent="0.25">
      <c r="AQ30182" s="6"/>
    </row>
    <row r="30183" spans="43:43" x14ac:dyDescent="0.25">
      <c r="AQ30183" s="6"/>
    </row>
    <row r="30184" spans="43:43" x14ac:dyDescent="0.25">
      <c r="AQ30184" s="6"/>
    </row>
    <row r="30185" spans="43:43" x14ac:dyDescent="0.25">
      <c r="AQ30185" s="6"/>
    </row>
    <row r="30186" spans="43:43" x14ac:dyDescent="0.25">
      <c r="AQ30186" s="6"/>
    </row>
    <row r="30187" spans="43:43" x14ac:dyDescent="0.25">
      <c r="AQ30187" s="6"/>
    </row>
    <row r="30188" spans="43:43" x14ac:dyDescent="0.25">
      <c r="AQ30188" s="6"/>
    </row>
    <row r="30189" spans="43:43" x14ac:dyDescent="0.25">
      <c r="AQ30189" s="6"/>
    </row>
    <row r="30190" spans="43:43" x14ac:dyDescent="0.25">
      <c r="AQ30190" s="6"/>
    </row>
    <row r="30191" spans="43:43" x14ac:dyDescent="0.25">
      <c r="AQ30191" s="6"/>
    </row>
    <row r="30192" spans="43:43" x14ac:dyDescent="0.25">
      <c r="AQ30192" s="6"/>
    </row>
    <row r="30193" spans="43:43" x14ac:dyDescent="0.25">
      <c r="AQ30193" s="6"/>
    </row>
    <row r="30194" spans="43:43" x14ac:dyDescent="0.25">
      <c r="AQ30194" s="6"/>
    </row>
    <row r="30195" spans="43:43" x14ac:dyDescent="0.25">
      <c r="AQ30195" s="6"/>
    </row>
    <row r="30196" spans="43:43" x14ac:dyDescent="0.25">
      <c r="AQ30196" s="6"/>
    </row>
    <row r="30197" spans="43:43" x14ac:dyDescent="0.25">
      <c r="AQ30197" s="6"/>
    </row>
    <row r="30198" spans="43:43" x14ac:dyDescent="0.25">
      <c r="AQ30198" s="6"/>
    </row>
    <row r="30199" spans="43:43" x14ac:dyDescent="0.25">
      <c r="AQ30199" s="6"/>
    </row>
    <row r="30200" spans="43:43" x14ac:dyDescent="0.25">
      <c r="AQ30200" s="6"/>
    </row>
    <row r="30201" spans="43:43" x14ac:dyDescent="0.25">
      <c r="AQ30201" s="6"/>
    </row>
    <row r="30202" spans="43:43" x14ac:dyDescent="0.25">
      <c r="AQ30202" s="6"/>
    </row>
    <row r="30203" spans="43:43" x14ac:dyDescent="0.25">
      <c r="AQ30203" s="6"/>
    </row>
    <row r="30204" spans="43:43" x14ac:dyDescent="0.25">
      <c r="AQ30204" s="6"/>
    </row>
    <row r="30205" spans="43:43" x14ac:dyDescent="0.25">
      <c r="AQ30205" s="6"/>
    </row>
    <row r="30206" spans="43:43" x14ac:dyDescent="0.25">
      <c r="AQ30206" s="6"/>
    </row>
    <row r="30207" spans="43:43" x14ac:dyDescent="0.25">
      <c r="AQ30207" s="6"/>
    </row>
    <row r="30208" spans="43:43" x14ac:dyDescent="0.25">
      <c r="AQ30208" s="6"/>
    </row>
    <row r="30209" spans="43:43" x14ac:dyDescent="0.25">
      <c r="AQ30209" s="6"/>
    </row>
    <row r="30210" spans="43:43" x14ac:dyDescent="0.25">
      <c r="AQ30210" s="6"/>
    </row>
    <row r="30211" spans="43:43" x14ac:dyDescent="0.25">
      <c r="AQ30211" s="6"/>
    </row>
    <row r="30212" spans="43:43" x14ac:dyDescent="0.25">
      <c r="AQ30212" s="6"/>
    </row>
    <row r="30213" spans="43:43" x14ac:dyDescent="0.25">
      <c r="AQ30213" s="6"/>
    </row>
    <row r="30214" spans="43:43" x14ac:dyDescent="0.25">
      <c r="AQ30214" s="6"/>
    </row>
    <row r="30215" spans="43:43" x14ac:dyDescent="0.25">
      <c r="AQ30215" s="6"/>
    </row>
    <row r="30216" spans="43:43" x14ac:dyDescent="0.25">
      <c r="AQ30216" s="6"/>
    </row>
    <row r="30217" spans="43:43" x14ac:dyDescent="0.25">
      <c r="AQ30217" s="6"/>
    </row>
    <row r="30218" spans="43:43" x14ac:dyDescent="0.25">
      <c r="AQ30218" s="6"/>
    </row>
    <row r="30219" spans="43:43" x14ac:dyDescent="0.25">
      <c r="AQ30219" s="6"/>
    </row>
    <row r="30220" spans="43:43" x14ac:dyDescent="0.25">
      <c r="AQ30220" s="6"/>
    </row>
    <row r="30221" spans="43:43" x14ac:dyDescent="0.25">
      <c r="AQ30221" s="6"/>
    </row>
    <row r="30222" spans="43:43" x14ac:dyDescent="0.25">
      <c r="AQ30222" s="6"/>
    </row>
    <row r="30223" spans="43:43" x14ac:dyDescent="0.25">
      <c r="AQ30223" s="6"/>
    </row>
    <row r="30224" spans="43:43" x14ac:dyDescent="0.25">
      <c r="AQ30224" s="6"/>
    </row>
    <row r="30225" spans="43:43" x14ac:dyDescent="0.25">
      <c r="AQ30225" s="6"/>
    </row>
    <row r="30226" spans="43:43" x14ac:dyDescent="0.25">
      <c r="AQ30226" s="6"/>
    </row>
    <row r="30227" spans="43:43" x14ac:dyDescent="0.25">
      <c r="AQ30227" s="6"/>
    </row>
    <row r="30228" spans="43:43" x14ac:dyDescent="0.25">
      <c r="AQ30228" s="6"/>
    </row>
    <row r="30229" spans="43:43" x14ac:dyDescent="0.25">
      <c r="AQ30229" s="6"/>
    </row>
    <row r="30230" spans="43:43" x14ac:dyDescent="0.25">
      <c r="AQ30230" s="6"/>
    </row>
    <row r="30231" spans="43:43" x14ac:dyDescent="0.25">
      <c r="AQ30231" s="6"/>
    </row>
    <row r="30232" spans="43:43" x14ac:dyDescent="0.25">
      <c r="AQ30232" s="6"/>
    </row>
    <row r="30233" spans="43:43" x14ac:dyDescent="0.25">
      <c r="AQ30233" s="6"/>
    </row>
    <row r="30234" spans="43:43" x14ac:dyDescent="0.25">
      <c r="AQ30234" s="6"/>
    </row>
    <row r="30235" spans="43:43" x14ac:dyDescent="0.25">
      <c r="AQ30235" s="6"/>
    </row>
    <row r="30236" spans="43:43" x14ac:dyDescent="0.25">
      <c r="AQ30236" s="6"/>
    </row>
    <row r="30237" spans="43:43" x14ac:dyDescent="0.25">
      <c r="AQ30237" s="6"/>
    </row>
    <row r="30238" spans="43:43" x14ac:dyDescent="0.25">
      <c r="AQ30238" s="6"/>
    </row>
    <row r="30239" spans="43:43" x14ac:dyDescent="0.25">
      <c r="AQ30239" s="6"/>
    </row>
    <row r="30240" spans="43:43" x14ac:dyDescent="0.25">
      <c r="AQ30240" s="6"/>
    </row>
    <row r="30241" spans="43:43" x14ac:dyDescent="0.25">
      <c r="AQ30241" s="6"/>
    </row>
    <row r="30242" spans="43:43" x14ac:dyDescent="0.25">
      <c r="AQ30242" s="6"/>
    </row>
    <row r="30243" spans="43:43" x14ac:dyDescent="0.25">
      <c r="AQ30243" s="6"/>
    </row>
    <row r="30244" spans="43:43" x14ac:dyDescent="0.25">
      <c r="AQ30244" s="6"/>
    </row>
    <row r="30245" spans="43:43" x14ac:dyDescent="0.25">
      <c r="AQ30245" s="6"/>
    </row>
    <row r="30246" spans="43:43" x14ac:dyDescent="0.25">
      <c r="AQ30246" s="6"/>
    </row>
    <row r="30247" spans="43:43" x14ac:dyDescent="0.25">
      <c r="AQ30247" s="6"/>
    </row>
    <row r="30248" spans="43:43" x14ac:dyDescent="0.25">
      <c r="AQ30248" s="6"/>
    </row>
    <row r="30249" spans="43:43" x14ac:dyDescent="0.25">
      <c r="AQ30249" s="6"/>
    </row>
    <row r="30250" spans="43:43" x14ac:dyDescent="0.25">
      <c r="AQ30250" s="6"/>
    </row>
    <row r="30251" spans="43:43" x14ac:dyDescent="0.25">
      <c r="AQ30251" s="6"/>
    </row>
    <row r="30252" spans="43:43" x14ac:dyDescent="0.25">
      <c r="AQ30252" s="6"/>
    </row>
    <row r="30253" spans="43:43" x14ac:dyDescent="0.25">
      <c r="AQ30253" s="6"/>
    </row>
    <row r="30254" spans="43:43" x14ac:dyDescent="0.25">
      <c r="AQ30254" s="6"/>
    </row>
    <row r="30255" spans="43:43" x14ac:dyDescent="0.25">
      <c r="AQ30255" s="6"/>
    </row>
    <row r="30256" spans="43:43" x14ac:dyDescent="0.25">
      <c r="AQ30256" s="6"/>
    </row>
    <row r="30257" spans="43:43" x14ac:dyDescent="0.25">
      <c r="AQ30257" s="6"/>
    </row>
    <row r="30258" spans="43:43" x14ac:dyDescent="0.25">
      <c r="AQ30258" s="6"/>
    </row>
    <row r="30259" spans="43:43" x14ac:dyDescent="0.25">
      <c r="AQ30259" s="6"/>
    </row>
    <row r="30260" spans="43:43" x14ac:dyDescent="0.25">
      <c r="AQ30260" s="6"/>
    </row>
    <row r="30261" spans="43:43" x14ac:dyDescent="0.25">
      <c r="AQ30261" s="6"/>
    </row>
    <row r="30262" spans="43:43" x14ac:dyDescent="0.25">
      <c r="AQ30262" s="6"/>
    </row>
    <row r="30263" spans="43:43" x14ac:dyDescent="0.25">
      <c r="AQ30263" s="6"/>
    </row>
    <row r="30264" spans="43:43" x14ac:dyDescent="0.25">
      <c r="AQ30264" s="6"/>
    </row>
    <row r="30265" spans="43:43" x14ac:dyDescent="0.25">
      <c r="AQ30265" s="6"/>
    </row>
    <row r="30266" spans="43:43" x14ac:dyDescent="0.25">
      <c r="AQ30266" s="6"/>
    </row>
    <row r="30267" spans="43:43" x14ac:dyDescent="0.25">
      <c r="AQ30267" s="6"/>
    </row>
    <row r="30268" spans="43:43" x14ac:dyDescent="0.25">
      <c r="AQ30268" s="6"/>
    </row>
    <row r="30269" spans="43:43" x14ac:dyDescent="0.25">
      <c r="AQ30269" s="6"/>
    </row>
    <row r="30270" spans="43:43" x14ac:dyDescent="0.25">
      <c r="AQ30270" s="6"/>
    </row>
    <row r="30271" spans="43:43" x14ac:dyDescent="0.25">
      <c r="AQ30271" s="6"/>
    </row>
    <row r="30272" spans="43:43" x14ac:dyDescent="0.25">
      <c r="AQ30272" s="6"/>
    </row>
    <row r="30273" spans="43:43" x14ac:dyDescent="0.25">
      <c r="AQ30273" s="6"/>
    </row>
    <row r="30274" spans="43:43" x14ac:dyDescent="0.25">
      <c r="AQ30274" s="6"/>
    </row>
    <row r="30275" spans="43:43" x14ac:dyDescent="0.25">
      <c r="AQ30275" s="6"/>
    </row>
    <row r="30276" spans="43:43" x14ac:dyDescent="0.25">
      <c r="AQ30276" s="6"/>
    </row>
    <row r="30277" spans="43:43" x14ac:dyDescent="0.25">
      <c r="AQ30277" s="6"/>
    </row>
    <row r="30278" spans="43:43" x14ac:dyDescent="0.25">
      <c r="AQ30278" s="6"/>
    </row>
    <row r="30279" spans="43:43" x14ac:dyDescent="0.25">
      <c r="AQ30279" s="6"/>
    </row>
    <row r="30280" spans="43:43" x14ac:dyDescent="0.25">
      <c r="AQ30280" s="6"/>
    </row>
    <row r="30281" spans="43:43" x14ac:dyDescent="0.25">
      <c r="AQ30281" s="6"/>
    </row>
    <row r="30282" spans="43:43" x14ac:dyDescent="0.25">
      <c r="AQ30282" s="6"/>
    </row>
    <row r="30283" spans="43:43" x14ac:dyDescent="0.25">
      <c r="AQ30283" s="6"/>
    </row>
    <row r="30284" spans="43:43" x14ac:dyDescent="0.25">
      <c r="AQ30284" s="6"/>
    </row>
    <row r="30285" spans="43:43" x14ac:dyDescent="0.25">
      <c r="AQ30285" s="6"/>
    </row>
    <row r="30286" spans="43:43" x14ac:dyDescent="0.25">
      <c r="AQ30286" s="6"/>
    </row>
    <row r="30287" spans="43:43" x14ac:dyDescent="0.25">
      <c r="AQ30287" s="6"/>
    </row>
    <row r="30288" spans="43:43" x14ac:dyDescent="0.25">
      <c r="AQ30288" s="6"/>
    </row>
    <row r="30289" spans="43:43" x14ac:dyDescent="0.25">
      <c r="AQ30289" s="6"/>
    </row>
    <row r="30290" spans="43:43" x14ac:dyDescent="0.25">
      <c r="AQ30290" s="6"/>
    </row>
    <row r="30291" spans="43:43" x14ac:dyDescent="0.25">
      <c r="AQ30291" s="6"/>
    </row>
    <row r="30292" spans="43:43" x14ac:dyDescent="0.25">
      <c r="AQ30292" s="6"/>
    </row>
    <row r="30293" spans="43:43" x14ac:dyDescent="0.25">
      <c r="AQ30293" s="6"/>
    </row>
    <row r="30294" spans="43:43" x14ac:dyDescent="0.25">
      <c r="AQ30294" s="6"/>
    </row>
    <row r="30295" spans="43:43" x14ac:dyDescent="0.25">
      <c r="AQ30295" s="6"/>
    </row>
    <row r="30296" spans="43:43" x14ac:dyDescent="0.25">
      <c r="AQ30296" s="6"/>
    </row>
    <row r="30297" spans="43:43" x14ac:dyDescent="0.25">
      <c r="AQ30297" s="6"/>
    </row>
    <row r="30298" spans="43:43" x14ac:dyDescent="0.25">
      <c r="AQ30298" s="6"/>
    </row>
    <row r="30299" spans="43:43" x14ac:dyDescent="0.25">
      <c r="AQ30299" s="6"/>
    </row>
    <row r="30300" spans="43:43" x14ac:dyDescent="0.25">
      <c r="AQ30300" s="6"/>
    </row>
    <row r="30301" spans="43:43" x14ac:dyDescent="0.25">
      <c r="AQ30301" s="6"/>
    </row>
    <row r="30302" spans="43:43" x14ac:dyDescent="0.25">
      <c r="AQ30302" s="6"/>
    </row>
    <row r="30303" spans="43:43" x14ac:dyDescent="0.25">
      <c r="AQ30303" s="6"/>
    </row>
    <row r="30304" spans="43:43" x14ac:dyDescent="0.25">
      <c r="AQ30304" s="6"/>
    </row>
    <row r="30305" spans="43:43" x14ac:dyDescent="0.25">
      <c r="AQ30305" s="6"/>
    </row>
    <row r="30306" spans="43:43" x14ac:dyDescent="0.25">
      <c r="AQ30306" s="6"/>
    </row>
    <row r="30307" spans="43:43" x14ac:dyDescent="0.25">
      <c r="AQ30307" s="6"/>
    </row>
    <row r="30308" spans="43:43" x14ac:dyDescent="0.25">
      <c r="AQ30308" s="6"/>
    </row>
    <row r="30309" spans="43:43" x14ac:dyDescent="0.25">
      <c r="AQ30309" s="6"/>
    </row>
    <row r="30310" spans="43:43" x14ac:dyDescent="0.25">
      <c r="AQ30310" s="6"/>
    </row>
    <row r="30311" spans="43:43" x14ac:dyDescent="0.25">
      <c r="AQ30311" s="6"/>
    </row>
    <row r="30312" spans="43:43" x14ac:dyDescent="0.25">
      <c r="AQ30312" s="6"/>
    </row>
    <row r="30313" spans="43:43" x14ac:dyDescent="0.25">
      <c r="AQ30313" s="6"/>
    </row>
    <row r="30314" spans="43:43" x14ac:dyDescent="0.25">
      <c r="AQ30314" s="6"/>
    </row>
    <row r="30315" spans="43:43" x14ac:dyDescent="0.25">
      <c r="AQ30315" s="6"/>
    </row>
    <row r="30316" spans="43:43" x14ac:dyDescent="0.25">
      <c r="AQ30316" s="6"/>
    </row>
    <row r="30317" spans="43:43" x14ac:dyDescent="0.25">
      <c r="AQ30317" s="6"/>
    </row>
    <row r="30318" spans="43:43" x14ac:dyDescent="0.25">
      <c r="AQ30318" s="6"/>
    </row>
    <row r="30319" spans="43:43" x14ac:dyDescent="0.25">
      <c r="AQ30319" s="6"/>
    </row>
    <row r="30320" spans="43:43" x14ac:dyDescent="0.25">
      <c r="AQ30320" s="6"/>
    </row>
    <row r="30321" spans="43:43" x14ac:dyDescent="0.25">
      <c r="AQ30321" s="6"/>
    </row>
    <row r="30322" spans="43:43" x14ac:dyDescent="0.25">
      <c r="AQ30322" s="6"/>
    </row>
    <row r="30323" spans="43:43" x14ac:dyDescent="0.25">
      <c r="AQ30323" s="6"/>
    </row>
    <row r="30324" spans="43:43" x14ac:dyDescent="0.25">
      <c r="AQ30324" s="6"/>
    </row>
    <row r="30325" spans="43:43" x14ac:dyDescent="0.25">
      <c r="AQ30325" s="6"/>
    </row>
    <row r="30326" spans="43:43" x14ac:dyDescent="0.25">
      <c r="AQ30326" s="6"/>
    </row>
    <row r="30327" spans="43:43" x14ac:dyDescent="0.25">
      <c r="AQ30327" s="6"/>
    </row>
    <row r="30328" spans="43:43" x14ac:dyDescent="0.25">
      <c r="AQ30328" s="6"/>
    </row>
    <row r="30329" spans="43:43" x14ac:dyDescent="0.25">
      <c r="AQ30329" s="6"/>
    </row>
    <row r="30330" spans="43:43" x14ac:dyDescent="0.25">
      <c r="AQ30330" s="6"/>
    </row>
    <row r="30331" spans="43:43" x14ac:dyDescent="0.25">
      <c r="AQ30331" s="6"/>
    </row>
    <row r="30332" spans="43:43" x14ac:dyDescent="0.25">
      <c r="AQ30332" s="6"/>
    </row>
    <row r="30333" spans="43:43" x14ac:dyDescent="0.25">
      <c r="AQ30333" s="6"/>
    </row>
    <row r="30334" spans="43:43" x14ac:dyDescent="0.25">
      <c r="AQ30334" s="6"/>
    </row>
    <row r="30335" spans="43:43" x14ac:dyDescent="0.25">
      <c r="AQ30335" s="6"/>
    </row>
    <row r="30336" spans="43:43" x14ac:dyDescent="0.25">
      <c r="AQ30336" s="6"/>
    </row>
    <row r="30337" spans="43:43" x14ac:dyDescent="0.25">
      <c r="AQ30337" s="6"/>
    </row>
    <row r="30338" spans="43:43" x14ac:dyDescent="0.25">
      <c r="AQ30338" s="6"/>
    </row>
    <row r="30339" spans="43:43" x14ac:dyDescent="0.25">
      <c r="AQ30339" s="6"/>
    </row>
    <row r="30340" spans="43:43" x14ac:dyDescent="0.25">
      <c r="AQ30340" s="6"/>
    </row>
    <row r="30341" spans="43:43" x14ac:dyDescent="0.25">
      <c r="AQ30341" s="6"/>
    </row>
    <row r="30342" spans="43:43" x14ac:dyDescent="0.25">
      <c r="AQ30342" s="6"/>
    </row>
    <row r="30343" spans="43:43" x14ac:dyDescent="0.25">
      <c r="AQ30343" s="6"/>
    </row>
    <row r="30344" spans="43:43" x14ac:dyDescent="0.25">
      <c r="AQ30344" s="6"/>
    </row>
    <row r="30345" spans="43:43" x14ac:dyDescent="0.25">
      <c r="AQ30345" s="6"/>
    </row>
    <row r="30346" spans="43:43" x14ac:dyDescent="0.25">
      <c r="AQ30346" s="6"/>
    </row>
    <row r="30347" spans="43:43" x14ac:dyDescent="0.25">
      <c r="AQ30347" s="6"/>
    </row>
    <row r="30348" spans="43:43" x14ac:dyDescent="0.25">
      <c r="AQ30348" s="6"/>
    </row>
    <row r="30349" spans="43:43" x14ac:dyDescent="0.25">
      <c r="AQ30349" s="6"/>
    </row>
    <row r="30350" spans="43:43" x14ac:dyDescent="0.25">
      <c r="AQ30350" s="6"/>
    </row>
    <row r="30351" spans="43:43" x14ac:dyDescent="0.25">
      <c r="AQ30351" s="6"/>
    </row>
    <row r="30352" spans="43:43" x14ac:dyDescent="0.25">
      <c r="AQ30352" s="6"/>
    </row>
    <row r="30353" spans="43:43" x14ac:dyDescent="0.25">
      <c r="AQ30353" s="6"/>
    </row>
    <row r="30354" spans="43:43" x14ac:dyDescent="0.25">
      <c r="AQ30354" s="6"/>
    </row>
    <row r="30355" spans="43:43" x14ac:dyDescent="0.25">
      <c r="AQ30355" s="6"/>
    </row>
    <row r="30356" spans="43:43" x14ac:dyDescent="0.25">
      <c r="AQ30356" s="6"/>
    </row>
    <row r="30357" spans="43:43" x14ac:dyDescent="0.25">
      <c r="AQ30357" s="6"/>
    </row>
    <row r="30358" spans="43:43" x14ac:dyDescent="0.25">
      <c r="AQ30358" s="6"/>
    </row>
    <row r="30359" spans="43:43" x14ac:dyDescent="0.25">
      <c r="AQ30359" s="6"/>
    </row>
    <row r="30360" spans="43:43" x14ac:dyDescent="0.25">
      <c r="AQ30360" s="6"/>
    </row>
    <row r="30361" spans="43:43" x14ac:dyDescent="0.25">
      <c r="AQ30361" s="6"/>
    </row>
    <row r="30362" spans="43:43" x14ac:dyDescent="0.25">
      <c r="AQ30362" s="6"/>
    </row>
    <row r="30363" spans="43:43" x14ac:dyDescent="0.25">
      <c r="AQ30363" s="6"/>
    </row>
    <row r="30364" spans="43:43" x14ac:dyDescent="0.25">
      <c r="AQ30364" s="6"/>
    </row>
    <row r="30365" spans="43:43" x14ac:dyDescent="0.25">
      <c r="AQ30365" s="6"/>
    </row>
    <row r="30366" spans="43:43" x14ac:dyDescent="0.25">
      <c r="AQ30366" s="6"/>
    </row>
    <row r="30367" spans="43:43" x14ac:dyDescent="0.25">
      <c r="AQ30367" s="6"/>
    </row>
    <row r="30368" spans="43:43" x14ac:dyDescent="0.25">
      <c r="AQ30368" s="6"/>
    </row>
    <row r="30369" spans="43:43" x14ac:dyDescent="0.25">
      <c r="AQ30369" s="6"/>
    </row>
    <row r="30370" spans="43:43" x14ac:dyDescent="0.25">
      <c r="AQ30370" s="6"/>
    </row>
    <row r="30371" spans="43:43" x14ac:dyDescent="0.25">
      <c r="AQ30371" s="6"/>
    </row>
    <row r="30372" spans="43:43" x14ac:dyDescent="0.25">
      <c r="AQ30372" s="6"/>
    </row>
    <row r="30373" spans="43:43" x14ac:dyDescent="0.25">
      <c r="AQ30373" s="6"/>
    </row>
    <row r="30374" spans="43:43" x14ac:dyDescent="0.25">
      <c r="AQ30374" s="6"/>
    </row>
    <row r="30375" spans="43:43" x14ac:dyDescent="0.25">
      <c r="AQ30375" s="6"/>
    </row>
    <row r="30376" spans="43:43" x14ac:dyDescent="0.25">
      <c r="AQ30376" s="6"/>
    </row>
    <row r="30377" spans="43:43" x14ac:dyDescent="0.25">
      <c r="AQ30377" s="6"/>
    </row>
    <row r="30378" spans="43:43" x14ac:dyDescent="0.25">
      <c r="AQ30378" s="6"/>
    </row>
    <row r="30379" spans="43:43" x14ac:dyDescent="0.25">
      <c r="AQ30379" s="6"/>
    </row>
    <row r="30380" spans="43:43" x14ac:dyDescent="0.25">
      <c r="AQ30380" s="6"/>
    </row>
    <row r="30381" spans="43:43" x14ac:dyDescent="0.25">
      <c r="AQ30381" s="6"/>
    </row>
    <row r="30382" spans="43:43" x14ac:dyDescent="0.25">
      <c r="AQ30382" s="6"/>
    </row>
    <row r="30383" spans="43:43" x14ac:dyDescent="0.25">
      <c r="AQ30383" s="6"/>
    </row>
    <row r="30384" spans="43:43" x14ac:dyDescent="0.25">
      <c r="AQ30384" s="6"/>
    </row>
    <row r="30385" spans="43:43" x14ac:dyDescent="0.25">
      <c r="AQ30385" s="6"/>
    </row>
    <row r="30386" spans="43:43" x14ac:dyDescent="0.25">
      <c r="AQ30386" s="6"/>
    </row>
    <row r="30387" spans="43:43" x14ac:dyDescent="0.25">
      <c r="AQ30387" s="6"/>
    </row>
    <row r="30388" spans="43:43" x14ac:dyDescent="0.25">
      <c r="AQ30388" s="6"/>
    </row>
    <row r="30389" spans="43:43" x14ac:dyDescent="0.25">
      <c r="AQ30389" s="6"/>
    </row>
    <row r="30390" spans="43:43" x14ac:dyDescent="0.25">
      <c r="AQ30390" s="6"/>
    </row>
    <row r="30391" spans="43:43" x14ac:dyDescent="0.25">
      <c r="AQ30391" s="6"/>
    </row>
    <row r="30392" spans="43:43" x14ac:dyDescent="0.25">
      <c r="AQ30392" s="6"/>
    </row>
    <row r="30393" spans="43:43" x14ac:dyDescent="0.25">
      <c r="AQ30393" s="6"/>
    </row>
    <row r="30394" spans="43:43" x14ac:dyDescent="0.25">
      <c r="AQ30394" s="6"/>
    </row>
    <row r="30395" spans="43:43" x14ac:dyDescent="0.25">
      <c r="AQ30395" s="6"/>
    </row>
    <row r="30396" spans="43:43" x14ac:dyDescent="0.25">
      <c r="AQ30396" s="6"/>
    </row>
    <row r="30397" spans="43:43" x14ac:dyDescent="0.25">
      <c r="AQ30397" s="6"/>
    </row>
    <row r="30398" spans="43:43" x14ac:dyDescent="0.25">
      <c r="AQ30398" s="6"/>
    </row>
    <row r="30399" spans="43:43" x14ac:dyDescent="0.25">
      <c r="AQ30399" s="6"/>
    </row>
    <row r="30400" spans="43:43" x14ac:dyDescent="0.25">
      <c r="AQ30400" s="6"/>
    </row>
    <row r="30401" spans="43:43" x14ac:dyDescent="0.25">
      <c r="AQ30401" s="6"/>
    </row>
    <row r="30402" spans="43:43" x14ac:dyDescent="0.25">
      <c r="AQ30402" s="6"/>
    </row>
    <row r="30403" spans="43:43" x14ac:dyDescent="0.25">
      <c r="AQ30403" s="6"/>
    </row>
    <row r="30404" spans="43:43" x14ac:dyDescent="0.25">
      <c r="AQ30404" s="6"/>
    </row>
    <row r="30405" spans="43:43" x14ac:dyDescent="0.25">
      <c r="AQ30405" s="6"/>
    </row>
    <row r="30406" spans="43:43" x14ac:dyDescent="0.25">
      <c r="AQ30406" s="6"/>
    </row>
    <row r="30407" spans="43:43" x14ac:dyDescent="0.25">
      <c r="AQ30407" s="6"/>
    </row>
    <row r="30408" spans="43:43" x14ac:dyDescent="0.25">
      <c r="AQ30408" s="6"/>
    </row>
    <row r="30409" spans="43:43" x14ac:dyDescent="0.25">
      <c r="AQ30409" s="6"/>
    </row>
    <row r="30410" spans="43:43" x14ac:dyDescent="0.25">
      <c r="AQ30410" s="6"/>
    </row>
    <row r="30411" spans="43:43" x14ac:dyDescent="0.25">
      <c r="AQ30411" s="6"/>
    </row>
    <row r="30412" spans="43:43" x14ac:dyDescent="0.25">
      <c r="AQ30412" s="6"/>
    </row>
    <row r="30413" spans="43:43" x14ac:dyDescent="0.25">
      <c r="AQ30413" s="6"/>
    </row>
    <row r="30414" spans="43:43" x14ac:dyDescent="0.25">
      <c r="AQ30414" s="6"/>
    </row>
    <row r="30415" spans="43:43" x14ac:dyDescent="0.25">
      <c r="AQ30415" s="6"/>
    </row>
    <row r="30416" spans="43:43" x14ac:dyDescent="0.25">
      <c r="AQ30416" s="6"/>
    </row>
    <row r="30417" spans="43:43" x14ac:dyDescent="0.25">
      <c r="AQ30417" s="6"/>
    </row>
    <row r="30418" spans="43:43" x14ac:dyDescent="0.25">
      <c r="AQ30418" s="6"/>
    </row>
    <row r="30419" spans="43:43" x14ac:dyDescent="0.25">
      <c r="AQ30419" s="6"/>
    </row>
    <row r="30420" spans="43:43" x14ac:dyDescent="0.25">
      <c r="AQ30420" s="6"/>
    </row>
    <row r="30421" spans="43:43" x14ac:dyDescent="0.25">
      <c r="AQ30421" s="6"/>
    </row>
    <row r="30422" spans="43:43" x14ac:dyDescent="0.25">
      <c r="AQ30422" s="6"/>
    </row>
    <row r="30423" spans="43:43" x14ac:dyDescent="0.25">
      <c r="AQ30423" s="6"/>
    </row>
    <row r="30424" spans="43:43" x14ac:dyDescent="0.25">
      <c r="AQ30424" s="6"/>
    </row>
    <row r="30425" spans="43:43" x14ac:dyDescent="0.25">
      <c r="AQ30425" s="6"/>
    </row>
    <row r="30426" spans="43:43" x14ac:dyDescent="0.25">
      <c r="AQ30426" s="6"/>
    </row>
    <row r="30427" spans="43:43" x14ac:dyDescent="0.25">
      <c r="AQ30427" s="6"/>
    </row>
    <row r="30428" spans="43:43" x14ac:dyDescent="0.25">
      <c r="AQ30428" s="6"/>
    </row>
    <row r="30429" spans="43:43" x14ac:dyDescent="0.25">
      <c r="AQ30429" s="6"/>
    </row>
    <row r="30430" spans="43:43" x14ac:dyDescent="0.25">
      <c r="AQ30430" s="6"/>
    </row>
    <row r="30431" spans="43:43" x14ac:dyDescent="0.25">
      <c r="AQ30431" s="6"/>
    </row>
    <row r="30432" spans="43:43" x14ac:dyDescent="0.25">
      <c r="AQ30432" s="6"/>
    </row>
    <row r="30433" spans="43:43" x14ac:dyDescent="0.25">
      <c r="AQ30433" s="6"/>
    </row>
    <row r="30434" spans="43:43" x14ac:dyDescent="0.25">
      <c r="AQ30434" s="6"/>
    </row>
    <row r="30435" spans="43:43" x14ac:dyDescent="0.25">
      <c r="AQ30435" s="6"/>
    </row>
    <row r="30436" spans="43:43" x14ac:dyDescent="0.25">
      <c r="AQ30436" s="6"/>
    </row>
    <row r="30437" spans="43:43" x14ac:dyDescent="0.25">
      <c r="AQ30437" s="6"/>
    </row>
    <row r="30438" spans="43:43" x14ac:dyDescent="0.25">
      <c r="AQ30438" s="6"/>
    </row>
    <row r="30439" spans="43:43" x14ac:dyDescent="0.25">
      <c r="AQ30439" s="6"/>
    </row>
    <row r="30440" spans="43:43" x14ac:dyDescent="0.25">
      <c r="AQ30440" s="6"/>
    </row>
    <row r="30441" spans="43:43" x14ac:dyDescent="0.25">
      <c r="AQ30441" s="6"/>
    </row>
    <row r="30442" spans="43:43" x14ac:dyDescent="0.25">
      <c r="AQ30442" s="6"/>
    </row>
    <row r="30443" spans="43:43" x14ac:dyDescent="0.25">
      <c r="AQ30443" s="6"/>
    </row>
    <row r="30444" spans="43:43" x14ac:dyDescent="0.25">
      <c r="AQ30444" s="6"/>
    </row>
    <row r="30445" spans="43:43" x14ac:dyDescent="0.25">
      <c r="AQ30445" s="6"/>
    </row>
    <row r="30446" spans="43:43" x14ac:dyDescent="0.25">
      <c r="AQ30446" s="6"/>
    </row>
    <row r="30447" spans="43:43" x14ac:dyDescent="0.25">
      <c r="AQ30447" s="6"/>
    </row>
    <row r="30448" spans="43:43" x14ac:dyDescent="0.25">
      <c r="AQ30448" s="6"/>
    </row>
    <row r="30449" spans="43:43" x14ac:dyDescent="0.25">
      <c r="AQ30449" s="6"/>
    </row>
    <row r="30450" spans="43:43" x14ac:dyDescent="0.25">
      <c r="AQ30450" s="6"/>
    </row>
    <row r="30451" spans="43:43" x14ac:dyDescent="0.25">
      <c r="AQ30451" s="6"/>
    </row>
    <row r="30452" spans="43:43" x14ac:dyDescent="0.25">
      <c r="AQ30452" s="6"/>
    </row>
    <row r="30453" spans="43:43" x14ac:dyDescent="0.25">
      <c r="AQ30453" s="6"/>
    </row>
    <row r="30454" spans="43:43" x14ac:dyDescent="0.25">
      <c r="AQ30454" s="6"/>
    </row>
    <row r="30455" spans="43:43" x14ac:dyDescent="0.25">
      <c r="AQ30455" s="6"/>
    </row>
    <row r="30456" spans="43:43" x14ac:dyDescent="0.25">
      <c r="AQ30456" s="6"/>
    </row>
    <row r="30457" spans="43:43" x14ac:dyDescent="0.25">
      <c r="AQ30457" s="6"/>
    </row>
    <row r="30458" spans="43:43" x14ac:dyDescent="0.25">
      <c r="AQ30458" s="6"/>
    </row>
    <row r="30459" spans="43:43" x14ac:dyDescent="0.25">
      <c r="AQ30459" s="6"/>
    </row>
    <row r="30460" spans="43:43" x14ac:dyDescent="0.25">
      <c r="AQ30460" s="6"/>
    </row>
    <row r="30461" spans="43:43" x14ac:dyDescent="0.25">
      <c r="AQ30461" s="6"/>
    </row>
    <row r="30462" spans="43:43" x14ac:dyDescent="0.25">
      <c r="AQ30462" s="6"/>
    </row>
    <row r="30463" spans="43:43" x14ac:dyDescent="0.25">
      <c r="AQ30463" s="6"/>
    </row>
    <row r="30464" spans="43:43" x14ac:dyDescent="0.25">
      <c r="AQ30464" s="6"/>
    </row>
    <row r="30465" spans="43:43" x14ac:dyDescent="0.25">
      <c r="AQ30465" s="6"/>
    </row>
    <row r="30466" spans="43:43" x14ac:dyDescent="0.25">
      <c r="AQ30466" s="6"/>
    </row>
    <row r="30467" spans="43:43" x14ac:dyDescent="0.25">
      <c r="AQ30467" s="6"/>
    </row>
    <row r="30468" spans="43:43" x14ac:dyDescent="0.25">
      <c r="AQ30468" s="6"/>
    </row>
    <row r="30469" spans="43:43" x14ac:dyDescent="0.25">
      <c r="AQ30469" s="6"/>
    </row>
    <row r="30470" spans="43:43" x14ac:dyDescent="0.25">
      <c r="AQ30470" s="6"/>
    </row>
    <row r="30471" spans="43:43" x14ac:dyDescent="0.25">
      <c r="AQ30471" s="6"/>
    </row>
    <row r="30472" spans="43:43" x14ac:dyDescent="0.25">
      <c r="AQ30472" s="6"/>
    </row>
    <row r="30473" spans="43:43" x14ac:dyDescent="0.25">
      <c r="AQ30473" s="6"/>
    </row>
    <row r="30474" spans="43:43" x14ac:dyDescent="0.25">
      <c r="AQ30474" s="6"/>
    </row>
    <row r="30475" spans="43:43" x14ac:dyDescent="0.25">
      <c r="AQ30475" s="6"/>
    </row>
    <row r="30476" spans="43:43" x14ac:dyDescent="0.25">
      <c r="AQ30476" s="6"/>
    </row>
    <row r="30477" spans="43:43" x14ac:dyDescent="0.25">
      <c r="AQ30477" s="6"/>
    </row>
    <row r="30478" spans="43:43" x14ac:dyDescent="0.25">
      <c r="AQ30478" s="6"/>
    </row>
    <row r="30479" spans="43:43" x14ac:dyDescent="0.25">
      <c r="AQ30479" s="6"/>
    </row>
    <row r="30480" spans="43:43" x14ac:dyDescent="0.25">
      <c r="AQ30480" s="6"/>
    </row>
    <row r="30481" spans="43:43" x14ac:dyDescent="0.25">
      <c r="AQ30481" s="6"/>
    </row>
    <row r="30482" spans="43:43" x14ac:dyDescent="0.25">
      <c r="AQ30482" s="6"/>
    </row>
    <row r="30483" spans="43:43" x14ac:dyDescent="0.25">
      <c r="AQ30483" s="6"/>
    </row>
    <row r="30484" spans="43:43" x14ac:dyDescent="0.25">
      <c r="AQ30484" s="6"/>
    </row>
    <row r="30485" spans="43:43" x14ac:dyDescent="0.25">
      <c r="AQ30485" s="6"/>
    </row>
    <row r="30486" spans="43:43" x14ac:dyDescent="0.25">
      <c r="AQ30486" s="6"/>
    </row>
    <row r="30487" spans="43:43" x14ac:dyDescent="0.25">
      <c r="AQ30487" s="6"/>
    </row>
    <row r="30488" spans="43:43" x14ac:dyDescent="0.25">
      <c r="AQ30488" s="6"/>
    </row>
    <row r="30489" spans="43:43" x14ac:dyDescent="0.25">
      <c r="AQ30489" s="6"/>
    </row>
    <row r="30490" spans="43:43" x14ac:dyDescent="0.25">
      <c r="AQ30490" s="6"/>
    </row>
    <row r="30491" spans="43:43" x14ac:dyDescent="0.25">
      <c r="AQ30491" s="6"/>
    </row>
    <row r="30492" spans="43:43" x14ac:dyDescent="0.25">
      <c r="AQ30492" s="6"/>
    </row>
    <row r="30493" spans="43:43" x14ac:dyDescent="0.25">
      <c r="AQ30493" s="6"/>
    </row>
    <row r="30494" spans="43:43" x14ac:dyDescent="0.25">
      <c r="AQ30494" s="6"/>
    </row>
    <row r="30495" spans="43:43" x14ac:dyDescent="0.25">
      <c r="AQ30495" s="6"/>
    </row>
    <row r="30496" spans="43:43" x14ac:dyDescent="0.25">
      <c r="AQ30496" s="6"/>
    </row>
    <row r="30497" spans="43:43" x14ac:dyDescent="0.25">
      <c r="AQ30497" s="6"/>
    </row>
    <row r="30498" spans="43:43" x14ac:dyDescent="0.25">
      <c r="AQ30498" s="6"/>
    </row>
    <row r="30499" spans="43:43" x14ac:dyDescent="0.25">
      <c r="AQ30499" s="6"/>
    </row>
    <row r="30500" spans="43:43" x14ac:dyDescent="0.25">
      <c r="AQ30500" s="6"/>
    </row>
    <row r="30501" spans="43:43" x14ac:dyDescent="0.25">
      <c r="AQ30501" s="6"/>
    </row>
    <row r="30502" spans="43:43" x14ac:dyDescent="0.25">
      <c r="AQ30502" s="6"/>
    </row>
    <row r="30503" spans="43:43" x14ac:dyDescent="0.25">
      <c r="AQ30503" s="6"/>
    </row>
    <row r="30504" spans="43:43" x14ac:dyDescent="0.25">
      <c r="AQ30504" s="6"/>
    </row>
    <row r="30505" spans="43:43" x14ac:dyDescent="0.25">
      <c r="AQ30505" s="6"/>
    </row>
    <row r="30506" spans="43:43" x14ac:dyDescent="0.25">
      <c r="AQ30506" s="6"/>
    </row>
    <row r="30507" spans="43:43" x14ac:dyDescent="0.25">
      <c r="AQ30507" s="6"/>
    </row>
    <row r="30508" spans="43:43" x14ac:dyDescent="0.25">
      <c r="AQ30508" s="6"/>
    </row>
    <row r="30509" spans="43:43" x14ac:dyDescent="0.25">
      <c r="AQ30509" s="6"/>
    </row>
    <row r="30510" spans="43:43" x14ac:dyDescent="0.25">
      <c r="AQ30510" s="6"/>
    </row>
    <row r="30511" spans="43:43" x14ac:dyDescent="0.25">
      <c r="AQ30511" s="6"/>
    </row>
    <row r="30512" spans="43:43" x14ac:dyDescent="0.25">
      <c r="AQ30512" s="6"/>
    </row>
    <row r="30513" spans="43:43" x14ac:dyDescent="0.25">
      <c r="AQ30513" s="6"/>
    </row>
    <row r="30514" spans="43:43" x14ac:dyDescent="0.25">
      <c r="AQ30514" s="6"/>
    </row>
    <row r="30515" spans="43:43" x14ac:dyDescent="0.25">
      <c r="AQ30515" s="6"/>
    </row>
    <row r="30516" spans="43:43" x14ac:dyDescent="0.25">
      <c r="AQ30516" s="6"/>
    </row>
    <row r="30517" spans="43:43" x14ac:dyDescent="0.25">
      <c r="AQ30517" s="6"/>
    </row>
    <row r="30518" spans="43:43" x14ac:dyDescent="0.25">
      <c r="AQ30518" s="6"/>
    </row>
    <row r="30519" spans="43:43" x14ac:dyDescent="0.25">
      <c r="AQ30519" s="6"/>
    </row>
    <row r="30520" spans="43:43" x14ac:dyDescent="0.25">
      <c r="AQ30520" s="6"/>
    </row>
    <row r="30521" spans="43:43" x14ac:dyDescent="0.25">
      <c r="AQ30521" s="6"/>
    </row>
    <row r="30522" spans="43:43" x14ac:dyDescent="0.25">
      <c r="AQ30522" s="6"/>
    </row>
    <row r="30523" spans="43:43" x14ac:dyDescent="0.25">
      <c r="AQ30523" s="6"/>
    </row>
    <row r="30524" spans="43:43" x14ac:dyDescent="0.25">
      <c r="AQ30524" s="6"/>
    </row>
    <row r="30525" spans="43:43" x14ac:dyDescent="0.25">
      <c r="AQ30525" s="6"/>
    </row>
    <row r="30526" spans="43:43" x14ac:dyDescent="0.25">
      <c r="AQ30526" s="6"/>
    </row>
    <row r="30527" spans="43:43" x14ac:dyDescent="0.25">
      <c r="AQ30527" s="6"/>
    </row>
    <row r="30528" spans="43:43" x14ac:dyDescent="0.25">
      <c r="AQ30528" s="6"/>
    </row>
    <row r="30529" spans="43:43" x14ac:dyDescent="0.25">
      <c r="AQ30529" s="6"/>
    </row>
    <row r="30530" spans="43:43" x14ac:dyDescent="0.25">
      <c r="AQ30530" s="6"/>
    </row>
    <row r="30531" spans="43:43" x14ac:dyDescent="0.25">
      <c r="AQ30531" s="6"/>
    </row>
    <row r="30532" spans="43:43" x14ac:dyDescent="0.25">
      <c r="AQ30532" s="6"/>
    </row>
    <row r="30533" spans="43:43" x14ac:dyDescent="0.25">
      <c r="AQ30533" s="6"/>
    </row>
    <row r="30534" spans="43:43" x14ac:dyDescent="0.25">
      <c r="AQ30534" s="6"/>
    </row>
    <row r="30535" spans="43:43" x14ac:dyDescent="0.25">
      <c r="AQ30535" s="6"/>
    </row>
    <row r="30536" spans="43:43" x14ac:dyDescent="0.25">
      <c r="AQ30536" s="6"/>
    </row>
    <row r="30537" spans="43:43" x14ac:dyDescent="0.25">
      <c r="AQ30537" s="6"/>
    </row>
    <row r="30538" spans="43:43" x14ac:dyDescent="0.25">
      <c r="AQ30538" s="6"/>
    </row>
    <row r="30539" spans="43:43" x14ac:dyDescent="0.25">
      <c r="AQ30539" s="6"/>
    </row>
    <row r="30540" spans="43:43" x14ac:dyDescent="0.25">
      <c r="AQ30540" s="6"/>
    </row>
    <row r="30541" spans="43:43" x14ac:dyDescent="0.25">
      <c r="AQ30541" s="6"/>
    </row>
    <row r="30542" spans="43:43" x14ac:dyDescent="0.25">
      <c r="AQ30542" s="6"/>
    </row>
    <row r="30543" spans="43:43" x14ac:dyDescent="0.25">
      <c r="AQ30543" s="6"/>
    </row>
    <row r="30544" spans="43:43" x14ac:dyDescent="0.25">
      <c r="AQ30544" s="6"/>
    </row>
    <row r="30545" spans="43:43" x14ac:dyDescent="0.25">
      <c r="AQ30545" s="6"/>
    </row>
    <row r="30546" spans="43:43" x14ac:dyDescent="0.25">
      <c r="AQ30546" s="6"/>
    </row>
    <row r="30547" spans="43:43" x14ac:dyDescent="0.25">
      <c r="AQ30547" s="6"/>
    </row>
    <row r="30548" spans="43:43" x14ac:dyDescent="0.25">
      <c r="AQ30548" s="6"/>
    </row>
    <row r="30549" spans="43:43" x14ac:dyDescent="0.25">
      <c r="AQ30549" s="6"/>
    </row>
    <row r="30550" spans="43:43" x14ac:dyDescent="0.25">
      <c r="AQ30550" s="6"/>
    </row>
    <row r="30551" spans="43:43" x14ac:dyDescent="0.25">
      <c r="AQ30551" s="6"/>
    </row>
    <row r="30552" spans="43:43" x14ac:dyDescent="0.25">
      <c r="AQ30552" s="6"/>
    </row>
    <row r="30553" spans="43:43" x14ac:dyDescent="0.25">
      <c r="AQ30553" s="6"/>
    </row>
    <row r="30554" spans="43:43" x14ac:dyDescent="0.25">
      <c r="AQ30554" s="6"/>
    </row>
    <row r="30555" spans="43:43" x14ac:dyDescent="0.25">
      <c r="AQ30555" s="6"/>
    </row>
    <row r="30556" spans="43:43" x14ac:dyDescent="0.25">
      <c r="AQ30556" s="6"/>
    </row>
    <row r="30557" spans="43:43" x14ac:dyDescent="0.25">
      <c r="AQ30557" s="6"/>
    </row>
    <row r="30558" spans="43:43" x14ac:dyDescent="0.25">
      <c r="AQ30558" s="6"/>
    </row>
    <row r="30559" spans="43:43" x14ac:dyDescent="0.25">
      <c r="AQ30559" s="6"/>
    </row>
    <row r="30560" spans="43:43" x14ac:dyDescent="0.25">
      <c r="AQ30560" s="6"/>
    </row>
    <row r="30561" spans="43:43" x14ac:dyDescent="0.25">
      <c r="AQ30561" s="6"/>
    </row>
    <row r="30562" spans="43:43" x14ac:dyDescent="0.25">
      <c r="AQ30562" s="6"/>
    </row>
    <row r="30563" spans="43:43" x14ac:dyDescent="0.25">
      <c r="AQ30563" s="6"/>
    </row>
    <row r="30564" spans="43:43" x14ac:dyDescent="0.25">
      <c r="AQ30564" s="6"/>
    </row>
    <row r="30565" spans="43:43" x14ac:dyDescent="0.25">
      <c r="AQ30565" s="6"/>
    </row>
    <row r="30566" spans="43:43" x14ac:dyDescent="0.25">
      <c r="AQ30566" s="6"/>
    </row>
    <row r="30567" spans="43:43" x14ac:dyDescent="0.25">
      <c r="AQ30567" s="6"/>
    </row>
    <row r="30568" spans="43:43" x14ac:dyDescent="0.25">
      <c r="AQ30568" s="6"/>
    </row>
    <row r="30569" spans="43:43" x14ac:dyDescent="0.25">
      <c r="AQ30569" s="6"/>
    </row>
    <row r="30570" spans="43:43" x14ac:dyDescent="0.25">
      <c r="AQ30570" s="6"/>
    </row>
    <row r="30571" spans="43:43" x14ac:dyDescent="0.25">
      <c r="AQ30571" s="6"/>
    </row>
    <row r="30572" spans="43:43" x14ac:dyDescent="0.25">
      <c r="AQ30572" s="6"/>
    </row>
    <row r="30573" spans="43:43" x14ac:dyDescent="0.25">
      <c r="AQ30573" s="6"/>
    </row>
    <row r="30574" spans="43:43" x14ac:dyDescent="0.25">
      <c r="AQ30574" s="6"/>
    </row>
    <row r="30575" spans="43:43" x14ac:dyDescent="0.25">
      <c r="AQ30575" s="6"/>
    </row>
    <row r="30576" spans="43:43" x14ac:dyDescent="0.25">
      <c r="AQ30576" s="6"/>
    </row>
    <row r="30577" spans="43:43" x14ac:dyDescent="0.25">
      <c r="AQ30577" s="6"/>
    </row>
    <row r="30578" spans="43:43" x14ac:dyDescent="0.25">
      <c r="AQ30578" s="6"/>
    </row>
    <row r="30579" spans="43:43" x14ac:dyDescent="0.25">
      <c r="AQ30579" s="6"/>
    </row>
    <row r="30580" spans="43:43" x14ac:dyDescent="0.25">
      <c r="AQ30580" s="6"/>
    </row>
    <row r="30581" spans="43:43" x14ac:dyDescent="0.25">
      <c r="AQ30581" s="6"/>
    </row>
    <row r="30582" spans="43:43" x14ac:dyDescent="0.25">
      <c r="AQ30582" s="6"/>
    </row>
    <row r="30583" spans="43:43" x14ac:dyDescent="0.25">
      <c r="AQ30583" s="6"/>
    </row>
    <row r="30584" spans="43:43" x14ac:dyDescent="0.25">
      <c r="AQ30584" s="6"/>
    </row>
    <row r="30585" spans="43:43" x14ac:dyDescent="0.25">
      <c r="AQ30585" s="6"/>
    </row>
    <row r="30586" spans="43:43" x14ac:dyDescent="0.25">
      <c r="AQ30586" s="6"/>
    </row>
    <row r="30587" spans="43:43" x14ac:dyDescent="0.25">
      <c r="AQ30587" s="6"/>
    </row>
    <row r="30588" spans="43:43" x14ac:dyDescent="0.25">
      <c r="AQ30588" s="6"/>
    </row>
    <row r="30589" spans="43:43" x14ac:dyDescent="0.25">
      <c r="AQ30589" s="6"/>
    </row>
    <row r="30590" spans="43:43" x14ac:dyDescent="0.25">
      <c r="AQ30590" s="6"/>
    </row>
    <row r="30591" spans="43:43" x14ac:dyDescent="0.25">
      <c r="AQ30591" s="6"/>
    </row>
    <row r="30592" spans="43:43" x14ac:dyDescent="0.25">
      <c r="AQ30592" s="6"/>
    </row>
    <row r="30593" spans="43:43" x14ac:dyDescent="0.25">
      <c r="AQ30593" s="6"/>
    </row>
    <row r="30594" spans="43:43" x14ac:dyDescent="0.25">
      <c r="AQ30594" s="6"/>
    </row>
    <row r="30595" spans="43:43" x14ac:dyDescent="0.25">
      <c r="AQ30595" s="6"/>
    </row>
    <row r="30596" spans="43:43" x14ac:dyDescent="0.25">
      <c r="AQ30596" s="6"/>
    </row>
    <row r="30597" spans="43:43" x14ac:dyDescent="0.25">
      <c r="AQ30597" s="6"/>
    </row>
    <row r="30598" spans="43:43" x14ac:dyDescent="0.25">
      <c r="AQ30598" s="6"/>
    </row>
    <row r="30599" spans="43:43" x14ac:dyDescent="0.25">
      <c r="AQ30599" s="6"/>
    </row>
    <row r="30600" spans="43:43" x14ac:dyDescent="0.25">
      <c r="AQ30600" s="6"/>
    </row>
    <row r="30601" spans="43:43" x14ac:dyDescent="0.25">
      <c r="AQ30601" s="6"/>
    </row>
    <row r="30602" spans="43:43" x14ac:dyDescent="0.25">
      <c r="AQ30602" s="6"/>
    </row>
    <row r="30603" spans="43:43" x14ac:dyDescent="0.25">
      <c r="AQ30603" s="6"/>
    </row>
    <row r="30604" spans="43:43" x14ac:dyDescent="0.25">
      <c r="AQ30604" s="6"/>
    </row>
    <row r="30605" spans="43:43" x14ac:dyDescent="0.25">
      <c r="AQ30605" s="6"/>
    </row>
    <row r="30606" spans="43:43" x14ac:dyDescent="0.25">
      <c r="AQ30606" s="6"/>
    </row>
    <row r="30607" spans="43:43" x14ac:dyDescent="0.25">
      <c r="AQ30607" s="6"/>
    </row>
    <row r="30608" spans="43:43" x14ac:dyDescent="0.25">
      <c r="AQ30608" s="6"/>
    </row>
    <row r="30609" spans="43:43" x14ac:dyDescent="0.25">
      <c r="AQ30609" s="6"/>
    </row>
    <row r="30610" spans="43:43" x14ac:dyDescent="0.25">
      <c r="AQ30610" s="6"/>
    </row>
    <row r="30611" spans="43:43" x14ac:dyDescent="0.25">
      <c r="AQ30611" s="6"/>
    </row>
    <row r="30612" spans="43:43" x14ac:dyDescent="0.25">
      <c r="AQ30612" s="6"/>
    </row>
    <row r="30613" spans="43:43" x14ac:dyDescent="0.25">
      <c r="AQ30613" s="6"/>
    </row>
    <row r="30614" spans="43:43" x14ac:dyDescent="0.25">
      <c r="AQ30614" s="6"/>
    </row>
    <row r="30615" spans="43:43" x14ac:dyDescent="0.25">
      <c r="AQ30615" s="6"/>
    </row>
    <row r="30616" spans="43:43" x14ac:dyDescent="0.25">
      <c r="AQ30616" s="6"/>
    </row>
    <row r="30617" spans="43:43" x14ac:dyDescent="0.25">
      <c r="AQ30617" s="6"/>
    </row>
    <row r="30618" spans="43:43" x14ac:dyDescent="0.25">
      <c r="AQ30618" s="6"/>
    </row>
    <row r="30619" spans="43:43" x14ac:dyDescent="0.25">
      <c r="AQ30619" s="6"/>
    </row>
    <row r="30620" spans="43:43" x14ac:dyDescent="0.25">
      <c r="AQ30620" s="6"/>
    </row>
    <row r="30621" spans="43:43" x14ac:dyDescent="0.25">
      <c r="AQ30621" s="6"/>
    </row>
    <row r="30622" spans="43:43" x14ac:dyDescent="0.25">
      <c r="AQ30622" s="6"/>
    </row>
    <row r="30623" spans="43:43" x14ac:dyDescent="0.25">
      <c r="AQ30623" s="6"/>
    </row>
    <row r="30624" spans="43:43" x14ac:dyDescent="0.25">
      <c r="AQ30624" s="6"/>
    </row>
    <row r="30625" spans="43:43" x14ac:dyDescent="0.25">
      <c r="AQ30625" s="6"/>
    </row>
    <row r="30626" spans="43:43" x14ac:dyDescent="0.25">
      <c r="AQ30626" s="6"/>
    </row>
    <row r="30627" spans="43:43" x14ac:dyDescent="0.25">
      <c r="AQ30627" s="6"/>
    </row>
    <row r="30628" spans="43:43" x14ac:dyDescent="0.25">
      <c r="AQ30628" s="6"/>
    </row>
    <row r="30629" spans="43:43" x14ac:dyDescent="0.25">
      <c r="AQ30629" s="6"/>
    </row>
    <row r="30630" spans="43:43" x14ac:dyDescent="0.25">
      <c r="AQ30630" s="6"/>
    </row>
    <row r="30631" spans="43:43" x14ac:dyDescent="0.25">
      <c r="AQ30631" s="6"/>
    </row>
    <row r="30632" spans="43:43" x14ac:dyDescent="0.25">
      <c r="AQ30632" s="6"/>
    </row>
    <row r="30633" spans="43:43" x14ac:dyDescent="0.25">
      <c r="AQ30633" s="6"/>
    </row>
    <row r="30634" spans="43:43" x14ac:dyDescent="0.25">
      <c r="AQ30634" s="6"/>
    </row>
    <row r="30635" spans="43:43" x14ac:dyDescent="0.25">
      <c r="AQ30635" s="6"/>
    </row>
    <row r="30636" spans="43:43" x14ac:dyDescent="0.25">
      <c r="AQ30636" s="6"/>
    </row>
    <row r="30637" spans="43:43" x14ac:dyDescent="0.25">
      <c r="AQ30637" s="6"/>
    </row>
    <row r="30638" spans="43:43" x14ac:dyDescent="0.25">
      <c r="AQ30638" s="6"/>
    </row>
    <row r="30639" spans="43:43" x14ac:dyDescent="0.25">
      <c r="AQ30639" s="6"/>
    </row>
    <row r="30640" spans="43:43" x14ac:dyDescent="0.25">
      <c r="AQ30640" s="6"/>
    </row>
    <row r="30641" spans="43:43" x14ac:dyDescent="0.25">
      <c r="AQ30641" s="6"/>
    </row>
    <row r="30642" spans="43:43" x14ac:dyDescent="0.25">
      <c r="AQ30642" s="6"/>
    </row>
    <row r="30643" spans="43:43" x14ac:dyDescent="0.25">
      <c r="AQ30643" s="6"/>
    </row>
    <row r="30644" spans="43:43" x14ac:dyDescent="0.25">
      <c r="AQ30644" s="6"/>
    </row>
    <row r="30645" spans="43:43" x14ac:dyDescent="0.25">
      <c r="AQ30645" s="6"/>
    </row>
    <row r="30646" spans="43:43" x14ac:dyDescent="0.25">
      <c r="AQ30646" s="6"/>
    </row>
    <row r="30647" spans="43:43" x14ac:dyDescent="0.25">
      <c r="AQ30647" s="6"/>
    </row>
    <row r="30648" spans="43:43" x14ac:dyDescent="0.25">
      <c r="AQ30648" s="6"/>
    </row>
    <row r="30649" spans="43:43" x14ac:dyDescent="0.25">
      <c r="AQ30649" s="6"/>
    </row>
    <row r="30650" spans="43:43" x14ac:dyDescent="0.25">
      <c r="AQ30650" s="6"/>
    </row>
    <row r="30651" spans="43:43" x14ac:dyDescent="0.25">
      <c r="AQ30651" s="6"/>
    </row>
    <row r="30652" spans="43:43" x14ac:dyDescent="0.25">
      <c r="AQ30652" s="6"/>
    </row>
    <row r="30653" spans="43:43" x14ac:dyDescent="0.25">
      <c r="AQ30653" s="6"/>
    </row>
    <row r="30654" spans="43:43" x14ac:dyDescent="0.25">
      <c r="AQ30654" s="6"/>
    </row>
    <row r="30655" spans="43:43" x14ac:dyDescent="0.25">
      <c r="AQ30655" s="6"/>
    </row>
    <row r="30656" spans="43:43" x14ac:dyDescent="0.25">
      <c r="AQ30656" s="6"/>
    </row>
    <row r="30657" spans="43:43" x14ac:dyDescent="0.25">
      <c r="AQ30657" s="6"/>
    </row>
    <row r="30658" spans="43:43" x14ac:dyDescent="0.25">
      <c r="AQ30658" s="6"/>
    </row>
    <row r="30659" spans="43:43" x14ac:dyDescent="0.25">
      <c r="AQ30659" s="6"/>
    </row>
    <row r="30660" spans="43:43" x14ac:dyDescent="0.25">
      <c r="AQ30660" s="6"/>
    </row>
    <row r="30661" spans="43:43" x14ac:dyDescent="0.25">
      <c r="AQ30661" s="6"/>
    </row>
    <row r="30662" spans="43:43" x14ac:dyDescent="0.25">
      <c r="AQ30662" s="6"/>
    </row>
    <row r="30663" spans="43:43" x14ac:dyDescent="0.25">
      <c r="AQ30663" s="6"/>
    </row>
    <row r="30664" spans="43:43" x14ac:dyDescent="0.25">
      <c r="AQ30664" s="6"/>
    </row>
    <row r="30665" spans="43:43" x14ac:dyDescent="0.25">
      <c r="AQ30665" s="6"/>
    </row>
    <row r="30666" spans="43:43" x14ac:dyDescent="0.25">
      <c r="AQ30666" s="6"/>
    </row>
    <row r="30667" spans="43:43" x14ac:dyDescent="0.25">
      <c r="AQ30667" s="6"/>
    </row>
    <row r="30668" spans="43:43" x14ac:dyDescent="0.25">
      <c r="AQ30668" s="6"/>
    </row>
    <row r="30669" spans="43:43" x14ac:dyDescent="0.25">
      <c r="AQ30669" s="6"/>
    </row>
    <row r="30670" spans="43:43" x14ac:dyDescent="0.25">
      <c r="AQ30670" s="6"/>
    </row>
    <row r="30671" spans="43:43" x14ac:dyDescent="0.25">
      <c r="AQ30671" s="6"/>
    </row>
    <row r="30672" spans="43:43" x14ac:dyDescent="0.25">
      <c r="AQ30672" s="6"/>
    </row>
    <row r="30673" spans="43:43" x14ac:dyDescent="0.25">
      <c r="AQ30673" s="6"/>
    </row>
    <row r="30674" spans="43:43" x14ac:dyDescent="0.25">
      <c r="AQ30674" s="6"/>
    </row>
    <row r="30675" spans="43:43" x14ac:dyDescent="0.25">
      <c r="AQ30675" s="6"/>
    </row>
    <row r="30676" spans="43:43" x14ac:dyDescent="0.25">
      <c r="AQ30676" s="6"/>
    </row>
    <row r="30677" spans="43:43" x14ac:dyDescent="0.25">
      <c r="AQ30677" s="6"/>
    </row>
    <row r="30678" spans="43:43" x14ac:dyDescent="0.25">
      <c r="AQ30678" s="6"/>
    </row>
    <row r="30679" spans="43:43" x14ac:dyDescent="0.25">
      <c r="AQ30679" s="6"/>
    </row>
    <row r="30680" spans="43:43" x14ac:dyDescent="0.25">
      <c r="AQ30680" s="6"/>
    </row>
    <row r="30681" spans="43:43" x14ac:dyDescent="0.25">
      <c r="AQ30681" s="6"/>
    </row>
    <row r="30682" spans="43:43" x14ac:dyDescent="0.25">
      <c r="AQ30682" s="6"/>
    </row>
    <row r="30683" spans="43:43" x14ac:dyDescent="0.25">
      <c r="AQ30683" s="6"/>
    </row>
    <row r="30684" spans="43:43" x14ac:dyDescent="0.25">
      <c r="AQ30684" s="6"/>
    </row>
    <row r="30685" spans="43:43" x14ac:dyDescent="0.25">
      <c r="AQ30685" s="6"/>
    </row>
    <row r="30686" spans="43:43" x14ac:dyDescent="0.25">
      <c r="AQ30686" s="6"/>
    </row>
    <row r="30687" spans="43:43" x14ac:dyDescent="0.25">
      <c r="AQ30687" s="6"/>
    </row>
    <row r="30688" spans="43:43" x14ac:dyDescent="0.25">
      <c r="AQ30688" s="6"/>
    </row>
    <row r="30689" spans="43:43" x14ac:dyDescent="0.25">
      <c r="AQ30689" s="6"/>
    </row>
    <row r="30690" spans="43:43" x14ac:dyDescent="0.25">
      <c r="AQ30690" s="6"/>
    </row>
    <row r="30691" spans="43:43" x14ac:dyDescent="0.25">
      <c r="AQ30691" s="6"/>
    </row>
    <row r="30692" spans="43:43" x14ac:dyDescent="0.25">
      <c r="AQ30692" s="6"/>
    </row>
    <row r="30693" spans="43:43" x14ac:dyDescent="0.25">
      <c r="AQ30693" s="6"/>
    </row>
    <row r="30694" spans="43:43" x14ac:dyDescent="0.25">
      <c r="AQ30694" s="6"/>
    </row>
    <row r="30695" spans="43:43" x14ac:dyDescent="0.25">
      <c r="AQ30695" s="6"/>
    </row>
    <row r="30696" spans="43:43" x14ac:dyDescent="0.25">
      <c r="AQ30696" s="6"/>
    </row>
    <row r="30697" spans="43:43" x14ac:dyDescent="0.25">
      <c r="AQ30697" s="6"/>
    </row>
    <row r="30698" spans="43:43" x14ac:dyDescent="0.25">
      <c r="AQ30698" s="6"/>
    </row>
    <row r="30699" spans="43:43" x14ac:dyDescent="0.25">
      <c r="AQ30699" s="6"/>
    </row>
    <row r="30700" spans="43:43" x14ac:dyDescent="0.25">
      <c r="AQ30700" s="6"/>
    </row>
    <row r="30701" spans="43:43" x14ac:dyDescent="0.25">
      <c r="AQ30701" s="6"/>
    </row>
    <row r="30702" spans="43:43" x14ac:dyDescent="0.25">
      <c r="AQ30702" s="6"/>
    </row>
    <row r="30703" spans="43:43" x14ac:dyDescent="0.25">
      <c r="AQ30703" s="6"/>
    </row>
    <row r="30704" spans="43:43" x14ac:dyDescent="0.25">
      <c r="AQ30704" s="6"/>
    </row>
    <row r="30705" spans="43:43" x14ac:dyDescent="0.25">
      <c r="AQ30705" s="6"/>
    </row>
    <row r="30706" spans="43:43" x14ac:dyDescent="0.25">
      <c r="AQ30706" s="6"/>
    </row>
    <row r="30707" spans="43:43" x14ac:dyDescent="0.25">
      <c r="AQ30707" s="6"/>
    </row>
    <row r="30708" spans="43:43" x14ac:dyDescent="0.25">
      <c r="AQ30708" s="6"/>
    </row>
    <row r="30709" spans="43:43" x14ac:dyDescent="0.25">
      <c r="AQ30709" s="6"/>
    </row>
    <row r="30710" spans="43:43" x14ac:dyDescent="0.25">
      <c r="AQ30710" s="6"/>
    </row>
    <row r="30711" spans="43:43" x14ac:dyDescent="0.25">
      <c r="AQ30711" s="6"/>
    </row>
    <row r="30712" spans="43:43" x14ac:dyDescent="0.25">
      <c r="AQ30712" s="6"/>
    </row>
    <row r="30713" spans="43:43" x14ac:dyDescent="0.25">
      <c r="AQ30713" s="6"/>
    </row>
    <row r="30714" spans="43:43" x14ac:dyDescent="0.25">
      <c r="AQ30714" s="6"/>
    </row>
    <row r="30715" spans="43:43" x14ac:dyDescent="0.25">
      <c r="AQ30715" s="6"/>
    </row>
    <row r="30716" spans="43:43" x14ac:dyDescent="0.25">
      <c r="AQ30716" s="6"/>
    </row>
    <row r="30717" spans="43:43" x14ac:dyDescent="0.25">
      <c r="AQ30717" s="6"/>
    </row>
    <row r="30718" spans="43:43" x14ac:dyDescent="0.25">
      <c r="AQ30718" s="6"/>
    </row>
    <row r="30719" spans="43:43" x14ac:dyDescent="0.25">
      <c r="AQ30719" s="6"/>
    </row>
    <row r="30720" spans="43:43" x14ac:dyDescent="0.25">
      <c r="AQ30720" s="6"/>
    </row>
    <row r="30721" spans="43:43" x14ac:dyDescent="0.25">
      <c r="AQ30721" s="6"/>
    </row>
    <row r="30722" spans="43:43" x14ac:dyDescent="0.25">
      <c r="AQ30722" s="6"/>
    </row>
    <row r="30723" spans="43:43" x14ac:dyDescent="0.25">
      <c r="AQ30723" s="6"/>
    </row>
    <row r="30724" spans="43:43" x14ac:dyDescent="0.25">
      <c r="AQ30724" s="6"/>
    </row>
    <row r="30725" spans="43:43" x14ac:dyDescent="0.25">
      <c r="AQ30725" s="6"/>
    </row>
    <row r="30726" spans="43:43" x14ac:dyDescent="0.25">
      <c r="AQ30726" s="6"/>
    </row>
    <row r="30727" spans="43:43" x14ac:dyDescent="0.25">
      <c r="AQ30727" s="6"/>
    </row>
    <row r="30728" spans="43:43" x14ac:dyDescent="0.25">
      <c r="AQ30728" s="6"/>
    </row>
    <row r="30729" spans="43:43" x14ac:dyDescent="0.25">
      <c r="AQ30729" s="6"/>
    </row>
    <row r="30730" spans="43:43" x14ac:dyDescent="0.25">
      <c r="AQ30730" s="6"/>
    </row>
    <row r="30731" spans="43:43" x14ac:dyDescent="0.25">
      <c r="AQ30731" s="6"/>
    </row>
    <row r="30732" spans="43:43" x14ac:dyDescent="0.25">
      <c r="AQ30732" s="6"/>
    </row>
    <row r="30733" spans="43:43" x14ac:dyDescent="0.25">
      <c r="AQ30733" s="6"/>
    </row>
    <row r="30734" spans="43:43" x14ac:dyDescent="0.25">
      <c r="AQ30734" s="6"/>
    </row>
    <row r="30735" spans="43:43" x14ac:dyDescent="0.25">
      <c r="AQ30735" s="6"/>
    </row>
    <row r="30736" spans="43:43" x14ac:dyDescent="0.25">
      <c r="AQ30736" s="6"/>
    </row>
    <row r="30737" spans="43:43" x14ac:dyDescent="0.25">
      <c r="AQ30737" s="6"/>
    </row>
    <row r="30738" spans="43:43" x14ac:dyDescent="0.25">
      <c r="AQ30738" s="6"/>
    </row>
    <row r="30739" spans="43:43" x14ac:dyDescent="0.25">
      <c r="AQ30739" s="6"/>
    </row>
    <row r="30740" spans="43:43" x14ac:dyDescent="0.25">
      <c r="AQ30740" s="6"/>
    </row>
    <row r="30741" spans="43:43" x14ac:dyDescent="0.25">
      <c r="AQ30741" s="6"/>
    </row>
    <row r="30742" spans="43:43" x14ac:dyDescent="0.25">
      <c r="AQ30742" s="6"/>
    </row>
    <row r="30743" spans="43:43" x14ac:dyDescent="0.25">
      <c r="AQ30743" s="6"/>
    </row>
    <row r="30744" spans="43:43" x14ac:dyDescent="0.25">
      <c r="AQ30744" s="6"/>
    </row>
    <row r="30745" spans="43:43" x14ac:dyDescent="0.25">
      <c r="AQ30745" s="6"/>
    </row>
    <row r="30746" spans="43:43" x14ac:dyDescent="0.25">
      <c r="AQ30746" s="6"/>
    </row>
    <row r="30747" spans="43:43" x14ac:dyDescent="0.25">
      <c r="AQ30747" s="6"/>
    </row>
    <row r="30748" spans="43:43" x14ac:dyDescent="0.25">
      <c r="AQ30748" s="6"/>
    </row>
    <row r="30749" spans="43:43" x14ac:dyDescent="0.25">
      <c r="AQ30749" s="6"/>
    </row>
    <row r="30750" spans="43:43" x14ac:dyDescent="0.25">
      <c r="AQ30750" s="6"/>
    </row>
    <row r="30751" spans="43:43" x14ac:dyDescent="0.25">
      <c r="AQ30751" s="6"/>
    </row>
    <row r="30752" spans="43:43" x14ac:dyDescent="0.25">
      <c r="AQ30752" s="6"/>
    </row>
    <row r="30753" spans="43:43" x14ac:dyDescent="0.25">
      <c r="AQ30753" s="6"/>
    </row>
    <row r="30754" spans="43:43" x14ac:dyDescent="0.25">
      <c r="AQ30754" s="6"/>
    </row>
    <row r="30755" spans="43:43" x14ac:dyDescent="0.25">
      <c r="AQ30755" s="6"/>
    </row>
    <row r="30756" spans="43:43" x14ac:dyDescent="0.25">
      <c r="AQ30756" s="6"/>
    </row>
    <row r="30757" spans="43:43" x14ac:dyDescent="0.25">
      <c r="AQ30757" s="6"/>
    </row>
    <row r="30758" spans="43:43" x14ac:dyDescent="0.25">
      <c r="AQ30758" s="6"/>
    </row>
    <row r="30759" spans="43:43" x14ac:dyDescent="0.25">
      <c r="AQ30759" s="6"/>
    </row>
    <row r="30760" spans="43:43" x14ac:dyDescent="0.25">
      <c r="AQ30760" s="6"/>
    </row>
    <row r="30761" spans="43:43" x14ac:dyDescent="0.25">
      <c r="AQ30761" s="6"/>
    </row>
    <row r="30762" spans="43:43" x14ac:dyDescent="0.25">
      <c r="AQ30762" s="6"/>
    </row>
    <row r="30763" spans="43:43" x14ac:dyDescent="0.25">
      <c r="AQ30763" s="6"/>
    </row>
    <row r="30764" spans="43:43" x14ac:dyDescent="0.25">
      <c r="AQ30764" s="6"/>
    </row>
    <row r="30765" spans="43:43" x14ac:dyDescent="0.25">
      <c r="AQ30765" s="6"/>
    </row>
    <row r="30766" spans="43:43" x14ac:dyDescent="0.25">
      <c r="AQ30766" s="6"/>
    </row>
    <row r="30767" spans="43:43" x14ac:dyDescent="0.25">
      <c r="AQ30767" s="6"/>
    </row>
    <row r="30768" spans="43:43" x14ac:dyDescent="0.25">
      <c r="AQ30768" s="6"/>
    </row>
    <row r="30769" spans="43:43" x14ac:dyDescent="0.25">
      <c r="AQ30769" s="6"/>
    </row>
    <row r="30770" spans="43:43" x14ac:dyDescent="0.25">
      <c r="AQ30770" s="6"/>
    </row>
    <row r="30771" spans="43:43" x14ac:dyDescent="0.25">
      <c r="AQ30771" s="6"/>
    </row>
    <row r="30772" spans="43:43" x14ac:dyDescent="0.25">
      <c r="AQ30772" s="6"/>
    </row>
    <row r="30773" spans="43:43" x14ac:dyDescent="0.25">
      <c r="AQ30773" s="6"/>
    </row>
    <row r="30774" spans="43:43" x14ac:dyDescent="0.25">
      <c r="AQ30774" s="6"/>
    </row>
    <row r="30775" spans="43:43" x14ac:dyDescent="0.25">
      <c r="AQ30775" s="6"/>
    </row>
    <row r="30776" spans="43:43" x14ac:dyDescent="0.25">
      <c r="AQ30776" s="6"/>
    </row>
    <row r="30777" spans="43:43" x14ac:dyDescent="0.25">
      <c r="AQ30777" s="6"/>
    </row>
    <row r="30778" spans="43:43" x14ac:dyDescent="0.25">
      <c r="AQ30778" s="6"/>
    </row>
    <row r="30779" spans="43:43" x14ac:dyDescent="0.25">
      <c r="AQ30779" s="6"/>
    </row>
    <row r="30780" spans="43:43" x14ac:dyDescent="0.25">
      <c r="AQ30780" s="6"/>
    </row>
    <row r="30781" spans="43:43" x14ac:dyDescent="0.25">
      <c r="AQ30781" s="6"/>
    </row>
    <row r="30782" spans="43:43" x14ac:dyDescent="0.25">
      <c r="AQ30782" s="6"/>
    </row>
    <row r="30783" spans="43:43" x14ac:dyDescent="0.25">
      <c r="AQ30783" s="6"/>
    </row>
    <row r="30784" spans="43:43" x14ac:dyDescent="0.25">
      <c r="AQ30784" s="6"/>
    </row>
    <row r="30785" spans="43:43" x14ac:dyDescent="0.25">
      <c r="AQ30785" s="6"/>
    </row>
    <row r="30786" spans="43:43" x14ac:dyDescent="0.25">
      <c r="AQ30786" s="6"/>
    </row>
    <row r="30787" spans="43:43" x14ac:dyDescent="0.25">
      <c r="AQ30787" s="6"/>
    </row>
    <row r="30788" spans="43:43" x14ac:dyDescent="0.25">
      <c r="AQ30788" s="6"/>
    </row>
    <row r="30789" spans="43:43" x14ac:dyDescent="0.25">
      <c r="AQ30789" s="6"/>
    </row>
    <row r="30790" spans="43:43" x14ac:dyDescent="0.25">
      <c r="AQ30790" s="6"/>
    </row>
    <row r="30791" spans="43:43" x14ac:dyDescent="0.25">
      <c r="AQ30791" s="6"/>
    </row>
    <row r="30792" spans="43:43" x14ac:dyDescent="0.25">
      <c r="AQ30792" s="6"/>
    </row>
    <row r="30793" spans="43:43" x14ac:dyDescent="0.25">
      <c r="AQ30793" s="6"/>
    </row>
    <row r="30794" spans="43:43" x14ac:dyDescent="0.25">
      <c r="AQ30794" s="6"/>
    </row>
    <row r="30795" spans="43:43" x14ac:dyDescent="0.25">
      <c r="AQ30795" s="6"/>
    </row>
    <row r="30796" spans="43:43" x14ac:dyDescent="0.25">
      <c r="AQ30796" s="6"/>
    </row>
    <row r="30797" spans="43:43" x14ac:dyDescent="0.25">
      <c r="AQ30797" s="6"/>
    </row>
    <row r="30798" spans="43:43" x14ac:dyDescent="0.25">
      <c r="AQ30798" s="6"/>
    </row>
    <row r="30799" spans="43:43" x14ac:dyDescent="0.25">
      <c r="AQ30799" s="6"/>
    </row>
    <row r="30800" spans="43:43" x14ac:dyDescent="0.25">
      <c r="AQ30800" s="6"/>
    </row>
    <row r="30801" spans="43:43" x14ac:dyDescent="0.25">
      <c r="AQ30801" s="6"/>
    </row>
    <row r="30802" spans="43:43" x14ac:dyDescent="0.25">
      <c r="AQ30802" s="6"/>
    </row>
    <row r="30803" spans="43:43" x14ac:dyDescent="0.25">
      <c r="AQ30803" s="6"/>
    </row>
    <row r="30804" spans="43:43" x14ac:dyDescent="0.25">
      <c r="AQ30804" s="6"/>
    </row>
    <row r="30805" spans="43:43" x14ac:dyDescent="0.25">
      <c r="AQ30805" s="6"/>
    </row>
    <row r="30806" spans="43:43" x14ac:dyDescent="0.25">
      <c r="AQ30806" s="6"/>
    </row>
    <row r="30807" spans="43:43" x14ac:dyDescent="0.25">
      <c r="AQ30807" s="6"/>
    </row>
    <row r="30808" spans="43:43" x14ac:dyDescent="0.25">
      <c r="AQ30808" s="6"/>
    </row>
    <row r="30809" spans="43:43" x14ac:dyDescent="0.25">
      <c r="AQ30809" s="6"/>
    </row>
    <row r="30810" spans="43:43" x14ac:dyDescent="0.25">
      <c r="AQ30810" s="6"/>
    </row>
    <row r="30811" spans="43:43" x14ac:dyDescent="0.25">
      <c r="AQ30811" s="6"/>
    </row>
    <row r="30812" spans="43:43" x14ac:dyDescent="0.25">
      <c r="AQ30812" s="6"/>
    </row>
    <row r="30813" spans="43:43" x14ac:dyDescent="0.25">
      <c r="AQ30813" s="6"/>
    </row>
    <row r="30814" spans="43:43" x14ac:dyDescent="0.25">
      <c r="AQ30814" s="6"/>
    </row>
    <row r="30815" spans="43:43" x14ac:dyDescent="0.25">
      <c r="AQ30815" s="6"/>
    </row>
    <row r="30816" spans="43:43" x14ac:dyDescent="0.25">
      <c r="AQ30816" s="6"/>
    </row>
    <row r="30817" spans="43:43" x14ac:dyDescent="0.25">
      <c r="AQ30817" s="6"/>
    </row>
    <row r="30818" spans="43:43" x14ac:dyDescent="0.25">
      <c r="AQ30818" s="6"/>
    </row>
    <row r="30819" spans="43:43" x14ac:dyDescent="0.25">
      <c r="AQ30819" s="6"/>
    </row>
    <row r="30820" spans="43:43" x14ac:dyDescent="0.25">
      <c r="AQ30820" s="6"/>
    </row>
    <row r="30821" spans="43:43" x14ac:dyDescent="0.25">
      <c r="AQ30821" s="6"/>
    </row>
    <row r="30822" spans="43:43" x14ac:dyDescent="0.25">
      <c r="AQ30822" s="6"/>
    </row>
    <row r="30823" spans="43:43" x14ac:dyDescent="0.25">
      <c r="AQ30823" s="6"/>
    </row>
    <row r="30824" spans="43:43" x14ac:dyDescent="0.25">
      <c r="AQ30824" s="6"/>
    </row>
    <row r="30825" spans="43:43" x14ac:dyDescent="0.25">
      <c r="AQ30825" s="6"/>
    </row>
    <row r="30826" spans="43:43" x14ac:dyDescent="0.25">
      <c r="AQ30826" s="6"/>
    </row>
    <row r="30827" spans="43:43" x14ac:dyDescent="0.25">
      <c r="AQ30827" s="6"/>
    </row>
    <row r="30828" spans="43:43" x14ac:dyDescent="0.25">
      <c r="AQ30828" s="6"/>
    </row>
    <row r="30829" spans="43:43" x14ac:dyDescent="0.25">
      <c r="AQ30829" s="6"/>
    </row>
    <row r="30830" spans="43:43" x14ac:dyDescent="0.25">
      <c r="AQ30830" s="6"/>
    </row>
    <row r="30831" spans="43:43" x14ac:dyDescent="0.25">
      <c r="AQ30831" s="6"/>
    </row>
    <row r="30832" spans="43:43" x14ac:dyDescent="0.25">
      <c r="AQ30832" s="6"/>
    </row>
    <row r="30833" spans="43:43" x14ac:dyDescent="0.25">
      <c r="AQ30833" s="6"/>
    </row>
    <row r="30834" spans="43:43" x14ac:dyDescent="0.25">
      <c r="AQ30834" s="6"/>
    </row>
    <row r="30835" spans="43:43" x14ac:dyDescent="0.25">
      <c r="AQ30835" s="6"/>
    </row>
    <row r="30836" spans="43:43" x14ac:dyDescent="0.25">
      <c r="AQ30836" s="6"/>
    </row>
    <row r="30837" spans="43:43" x14ac:dyDescent="0.25">
      <c r="AQ30837" s="6"/>
    </row>
    <row r="30838" spans="43:43" x14ac:dyDescent="0.25">
      <c r="AQ30838" s="6"/>
    </row>
    <row r="30839" spans="43:43" x14ac:dyDescent="0.25">
      <c r="AQ30839" s="6"/>
    </row>
    <row r="30840" spans="43:43" x14ac:dyDescent="0.25">
      <c r="AQ30840" s="6"/>
    </row>
    <row r="30841" spans="43:43" x14ac:dyDescent="0.25">
      <c r="AQ30841" s="6"/>
    </row>
    <row r="30842" spans="43:43" x14ac:dyDescent="0.25">
      <c r="AQ30842" s="6"/>
    </row>
    <row r="30843" spans="43:43" x14ac:dyDescent="0.25">
      <c r="AQ30843" s="6"/>
    </row>
    <row r="30844" spans="43:43" x14ac:dyDescent="0.25">
      <c r="AQ30844" s="6"/>
    </row>
    <row r="30845" spans="43:43" x14ac:dyDescent="0.25">
      <c r="AQ30845" s="6"/>
    </row>
    <row r="30846" spans="43:43" x14ac:dyDescent="0.25">
      <c r="AQ30846" s="6"/>
    </row>
    <row r="30847" spans="43:43" x14ac:dyDescent="0.25">
      <c r="AQ30847" s="6"/>
    </row>
    <row r="30848" spans="43:43" x14ac:dyDescent="0.25">
      <c r="AQ30848" s="6"/>
    </row>
    <row r="30849" spans="43:43" x14ac:dyDescent="0.25">
      <c r="AQ30849" s="6"/>
    </row>
    <row r="30850" spans="43:43" x14ac:dyDescent="0.25">
      <c r="AQ30850" s="6"/>
    </row>
    <row r="30851" spans="43:43" x14ac:dyDescent="0.25">
      <c r="AQ30851" s="6"/>
    </row>
    <row r="30852" spans="43:43" x14ac:dyDescent="0.25">
      <c r="AQ30852" s="6"/>
    </row>
    <row r="30853" spans="43:43" x14ac:dyDescent="0.25">
      <c r="AQ30853" s="6"/>
    </row>
    <row r="30854" spans="43:43" x14ac:dyDescent="0.25">
      <c r="AQ30854" s="6"/>
    </row>
    <row r="30855" spans="43:43" x14ac:dyDescent="0.25">
      <c r="AQ30855" s="6"/>
    </row>
    <row r="30856" spans="43:43" x14ac:dyDescent="0.25">
      <c r="AQ30856" s="6"/>
    </row>
    <row r="30857" spans="43:43" x14ac:dyDescent="0.25">
      <c r="AQ30857" s="6"/>
    </row>
    <row r="30858" spans="43:43" x14ac:dyDescent="0.25">
      <c r="AQ30858" s="6"/>
    </row>
    <row r="30859" spans="43:43" x14ac:dyDescent="0.25">
      <c r="AQ30859" s="6"/>
    </row>
    <row r="30860" spans="43:43" x14ac:dyDescent="0.25">
      <c r="AQ30860" s="6"/>
    </row>
    <row r="30861" spans="43:43" x14ac:dyDescent="0.25">
      <c r="AQ30861" s="6"/>
    </row>
    <row r="30862" spans="43:43" x14ac:dyDescent="0.25">
      <c r="AQ30862" s="6"/>
    </row>
    <row r="30863" spans="43:43" x14ac:dyDescent="0.25">
      <c r="AQ30863" s="6"/>
    </row>
    <row r="30864" spans="43:43" x14ac:dyDescent="0.25">
      <c r="AQ30864" s="6"/>
    </row>
    <row r="30865" spans="43:43" x14ac:dyDescent="0.25">
      <c r="AQ30865" s="6"/>
    </row>
    <row r="30866" spans="43:43" x14ac:dyDescent="0.25">
      <c r="AQ30866" s="6"/>
    </row>
    <row r="30867" spans="43:43" x14ac:dyDescent="0.25">
      <c r="AQ30867" s="6"/>
    </row>
    <row r="30868" spans="43:43" x14ac:dyDescent="0.25">
      <c r="AQ30868" s="6"/>
    </row>
    <row r="30869" spans="43:43" x14ac:dyDescent="0.25">
      <c r="AQ30869" s="6"/>
    </row>
    <row r="30870" spans="43:43" x14ac:dyDescent="0.25">
      <c r="AQ30870" s="6"/>
    </row>
    <row r="30871" spans="43:43" x14ac:dyDescent="0.25">
      <c r="AQ30871" s="6"/>
    </row>
    <row r="30872" spans="43:43" x14ac:dyDescent="0.25">
      <c r="AQ30872" s="6"/>
    </row>
    <row r="30873" spans="43:43" x14ac:dyDescent="0.25">
      <c r="AQ30873" s="6"/>
    </row>
    <row r="30874" spans="43:43" x14ac:dyDescent="0.25">
      <c r="AQ30874" s="6"/>
    </row>
    <row r="30875" spans="43:43" x14ac:dyDescent="0.25">
      <c r="AQ30875" s="6"/>
    </row>
    <row r="30876" spans="43:43" x14ac:dyDescent="0.25">
      <c r="AQ30876" s="6"/>
    </row>
    <row r="30877" spans="43:43" x14ac:dyDescent="0.25">
      <c r="AQ30877" s="6"/>
    </row>
    <row r="30878" spans="43:43" x14ac:dyDescent="0.25">
      <c r="AQ30878" s="6"/>
    </row>
    <row r="30879" spans="43:43" x14ac:dyDescent="0.25">
      <c r="AQ30879" s="6"/>
    </row>
    <row r="30880" spans="43:43" x14ac:dyDescent="0.25">
      <c r="AQ30880" s="6"/>
    </row>
    <row r="30881" spans="43:43" x14ac:dyDescent="0.25">
      <c r="AQ30881" s="6"/>
    </row>
    <row r="30882" spans="43:43" x14ac:dyDescent="0.25">
      <c r="AQ30882" s="6"/>
    </row>
    <row r="30883" spans="43:43" x14ac:dyDescent="0.25">
      <c r="AQ30883" s="6"/>
    </row>
    <row r="30884" spans="43:43" x14ac:dyDescent="0.25">
      <c r="AQ30884" s="6"/>
    </row>
    <row r="30885" spans="43:43" x14ac:dyDescent="0.25">
      <c r="AQ30885" s="6"/>
    </row>
    <row r="30886" spans="43:43" x14ac:dyDescent="0.25">
      <c r="AQ30886" s="6"/>
    </row>
    <row r="30887" spans="43:43" x14ac:dyDescent="0.25">
      <c r="AQ30887" s="6"/>
    </row>
    <row r="30888" spans="43:43" x14ac:dyDescent="0.25">
      <c r="AQ30888" s="6"/>
    </row>
    <row r="30889" spans="43:43" x14ac:dyDescent="0.25">
      <c r="AQ30889" s="6"/>
    </row>
    <row r="30890" spans="43:43" x14ac:dyDescent="0.25">
      <c r="AQ30890" s="6"/>
    </row>
    <row r="30891" spans="43:43" x14ac:dyDescent="0.25">
      <c r="AQ30891" s="6"/>
    </row>
    <row r="30892" spans="43:43" x14ac:dyDescent="0.25">
      <c r="AQ30892" s="6"/>
    </row>
    <row r="30893" spans="43:43" x14ac:dyDescent="0.25">
      <c r="AQ30893" s="6"/>
    </row>
    <row r="30894" spans="43:43" x14ac:dyDescent="0.25">
      <c r="AQ30894" s="6"/>
    </row>
    <row r="30895" spans="43:43" x14ac:dyDescent="0.25">
      <c r="AQ30895" s="6"/>
    </row>
    <row r="30896" spans="43:43" x14ac:dyDescent="0.25">
      <c r="AQ30896" s="6"/>
    </row>
    <row r="30897" spans="43:43" x14ac:dyDescent="0.25">
      <c r="AQ30897" s="6"/>
    </row>
    <row r="30898" spans="43:43" x14ac:dyDescent="0.25">
      <c r="AQ30898" s="6"/>
    </row>
    <row r="30899" spans="43:43" x14ac:dyDescent="0.25">
      <c r="AQ30899" s="6"/>
    </row>
    <row r="30900" spans="43:43" x14ac:dyDescent="0.25">
      <c r="AQ30900" s="6"/>
    </row>
    <row r="30901" spans="43:43" x14ac:dyDescent="0.25">
      <c r="AQ30901" s="6"/>
    </row>
    <row r="30902" spans="43:43" x14ac:dyDescent="0.25">
      <c r="AQ30902" s="6"/>
    </row>
    <row r="30903" spans="43:43" x14ac:dyDescent="0.25">
      <c r="AQ30903" s="6"/>
    </row>
    <row r="30904" spans="43:43" x14ac:dyDescent="0.25">
      <c r="AQ30904" s="6"/>
    </row>
    <row r="30905" spans="43:43" x14ac:dyDescent="0.25">
      <c r="AQ30905" s="6"/>
    </row>
    <row r="30906" spans="43:43" x14ac:dyDescent="0.25">
      <c r="AQ30906" s="6"/>
    </row>
    <row r="30907" spans="43:43" x14ac:dyDescent="0.25">
      <c r="AQ30907" s="6"/>
    </row>
    <row r="30908" spans="43:43" x14ac:dyDescent="0.25">
      <c r="AQ30908" s="6"/>
    </row>
    <row r="30909" spans="43:43" x14ac:dyDescent="0.25">
      <c r="AQ30909" s="6"/>
    </row>
    <row r="30910" spans="43:43" x14ac:dyDescent="0.25">
      <c r="AQ30910" s="6"/>
    </row>
    <row r="30911" spans="43:43" x14ac:dyDescent="0.25">
      <c r="AQ30911" s="6"/>
    </row>
    <row r="30912" spans="43:43" x14ac:dyDescent="0.25">
      <c r="AQ30912" s="6"/>
    </row>
    <row r="30913" spans="43:43" x14ac:dyDescent="0.25">
      <c r="AQ30913" s="6"/>
    </row>
    <row r="30914" spans="43:43" x14ac:dyDescent="0.25">
      <c r="AQ30914" s="6"/>
    </row>
    <row r="30915" spans="43:43" x14ac:dyDescent="0.25">
      <c r="AQ30915" s="6"/>
    </row>
    <row r="30916" spans="43:43" x14ac:dyDescent="0.25">
      <c r="AQ30916" s="6"/>
    </row>
    <row r="30917" spans="43:43" x14ac:dyDescent="0.25">
      <c r="AQ30917" s="6"/>
    </row>
    <row r="30918" spans="43:43" x14ac:dyDescent="0.25">
      <c r="AQ30918" s="6"/>
    </row>
    <row r="30919" spans="43:43" x14ac:dyDescent="0.25">
      <c r="AQ30919" s="6"/>
    </row>
    <row r="30920" spans="43:43" x14ac:dyDescent="0.25">
      <c r="AQ30920" s="6"/>
    </row>
    <row r="30921" spans="43:43" x14ac:dyDescent="0.25">
      <c r="AQ30921" s="6"/>
    </row>
    <row r="30922" spans="43:43" x14ac:dyDescent="0.25">
      <c r="AQ30922" s="6"/>
    </row>
    <row r="30923" spans="43:43" x14ac:dyDescent="0.25">
      <c r="AQ30923" s="6"/>
    </row>
    <row r="30924" spans="43:43" x14ac:dyDescent="0.25">
      <c r="AQ30924" s="6"/>
    </row>
    <row r="30925" spans="43:43" x14ac:dyDescent="0.25">
      <c r="AQ30925" s="6"/>
    </row>
    <row r="30926" spans="43:43" x14ac:dyDescent="0.25">
      <c r="AQ30926" s="6"/>
    </row>
    <row r="30927" spans="43:43" x14ac:dyDescent="0.25">
      <c r="AQ30927" s="6"/>
    </row>
    <row r="30928" spans="43:43" x14ac:dyDescent="0.25">
      <c r="AQ30928" s="6"/>
    </row>
    <row r="30929" spans="43:43" x14ac:dyDescent="0.25">
      <c r="AQ30929" s="6"/>
    </row>
    <row r="30930" spans="43:43" x14ac:dyDescent="0.25">
      <c r="AQ30930" s="6"/>
    </row>
    <row r="30931" spans="43:43" x14ac:dyDescent="0.25">
      <c r="AQ30931" s="6"/>
    </row>
    <row r="30932" spans="43:43" x14ac:dyDescent="0.25">
      <c r="AQ30932" s="6"/>
    </row>
    <row r="30933" spans="43:43" x14ac:dyDescent="0.25">
      <c r="AQ30933" s="6"/>
    </row>
    <row r="30934" spans="43:43" x14ac:dyDescent="0.25">
      <c r="AQ30934" s="6"/>
    </row>
    <row r="30935" spans="43:43" x14ac:dyDescent="0.25">
      <c r="AQ30935" s="6"/>
    </row>
    <row r="30936" spans="43:43" x14ac:dyDescent="0.25">
      <c r="AQ30936" s="6"/>
    </row>
    <row r="30937" spans="43:43" x14ac:dyDescent="0.25">
      <c r="AQ30937" s="6"/>
    </row>
    <row r="30938" spans="43:43" x14ac:dyDescent="0.25">
      <c r="AQ30938" s="6"/>
    </row>
    <row r="30939" spans="43:43" x14ac:dyDescent="0.25">
      <c r="AQ30939" s="6"/>
    </row>
    <row r="30940" spans="43:43" x14ac:dyDescent="0.25">
      <c r="AQ30940" s="6"/>
    </row>
    <row r="30941" spans="43:43" x14ac:dyDescent="0.25">
      <c r="AQ30941" s="6"/>
    </row>
    <row r="30942" spans="43:43" x14ac:dyDescent="0.25">
      <c r="AQ30942" s="6"/>
    </row>
    <row r="30943" spans="43:43" x14ac:dyDescent="0.25">
      <c r="AQ30943" s="6"/>
    </row>
    <row r="30944" spans="43:43" x14ac:dyDescent="0.25">
      <c r="AQ30944" s="6"/>
    </row>
    <row r="30945" spans="43:43" x14ac:dyDescent="0.25">
      <c r="AQ30945" s="6"/>
    </row>
    <row r="30946" spans="43:43" x14ac:dyDescent="0.25">
      <c r="AQ30946" s="6"/>
    </row>
    <row r="30947" spans="43:43" x14ac:dyDescent="0.25">
      <c r="AQ30947" s="6"/>
    </row>
    <row r="30948" spans="43:43" x14ac:dyDescent="0.25">
      <c r="AQ30948" s="6"/>
    </row>
    <row r="30949" spans="43:43" x14ac:dyDescent="0.25">
      <c r="AQ30949" s="6"/>
    </row>
    <row r="30950" spans="43:43" x14ac:dyDescent="0.25">
      <c r="AQ30950" s="6"/>
    </row>
    <row r="30951" spans="43:43" x14ac:dyDescent="0.25">
      <c r="AQ30951" s="6"/>
    </row>
    <row r="30952" spans="43:43" x14ac:dyDescent="0.25">
      <c r="AQ30952" s="6"/>
    </row>
    <row r="30953" spans="43:43" x14ac:dyDescent="0.25">
      <c r="AQ30953" s="6"/>
    </row>
    <row r="30954" spans="43:43" x14ac:dyDescent="0.25">
      <c r="AQ30954" s="6"/>
    </row>
    <row r="30955" spans="43:43" x14ac:dyDescent="0.25">
      <c r="AQ30955" s="6"/>
    </row>
    <row r="30956" spans="43:43" x14ac:dyDescent="0.25">
      <c r="AQ30956" s="6"/>
    </row>
    <row r="30957" spans="43:43" x14ac:dyDescent="0.25">
      <c r="AQ30957" s="6"/>
    </row>
    <row r="30958" spans="43:43" x14ac:dyDescent="0.25">
      <c r="AQ30958" s="6"/>
    </row>
    <row r="30959" spans="43:43" x14ac:dyDescent="0.25">
      <c r="AQ30959" s="6"/>
    </row>
    <row r="30960" spans="43:43" x14ac:dyDescent="0.25">
      <c r="AQ30960" s="6"/>
    </row>
    <row r="30961" spans="43:43" x14ac:dyDescent="0.25">
      <c r="AQ30961" s="6"/>
    </row>
    <row r="30962" spans="43:43" x14ac:dyDescent="0.25">
      <c r="AQ30962" s="6"/>
    </row>
    <row r="30963" spans="43:43" x14ac:dyDescent="0.25">
      <c r="AQ30963" s="6"/>
    </row>
    <row r="30964" spans="43:43" x14ac:dyDescent="0.25">
      <c r="AQ30964" s="6"/>
    </row>
    <row r="30965" spans="43:43" x14ac:dyDescent="0.25">
      <c r="AQ30965" s="6"/>
    </row>
    <row r="30966" spans="43:43" x14ac:dyDescent="0.25">
      <c r="AQ30966" s="6"/>
    </row>
    <row r="30967" spans="43:43" x14ac:dyDescent="0.25">
      <c r="AQ30967" s="6"/>
    </row>
    <row r="30968" spans="43:43" x14ac:dyDescent="0.25">
      <c r="AQ30968" s="6"/>
    </row>
    <row r="30969" spans="43:43" x14ac:dyDescent="0.25">
      <c r="AQ30969" s="6"/>
    </row>
    <row r="30970" spans="43:43" x14ac:dyDescent="0.25">
      <c r="AQ30970" s="6"/>
    </row>
    <row r="30971" spans="43:43" x14ac:dyDescent="0.25">
      <c r="AQ30971" s="6"/>
    </row>
    <row r="30972" spans="43:43" x14ac:dyDescent="0.25">
      <c r="AQ30972" s="6"/>
    </row>
    <row r="30973" spans="43:43" x14ac:dyDescent="0.25">
      <c r="AQ30973" s="6"/>
    </row>
    <row r="30974" spans="43:43" x14ac:dyDescent="0.25">
      <c r="AQ30974" s="6"/>
    </row>
    <row r="30975" spans="43:43" x14ac:dyDescent="0.25">
      <c r="AQ30975" s="6"/>
    </row>
    <row r="30976" spans="43:43" x14ac:dyDescent="0.25">
      <c r="AQ30976" s="6"/>
    </row>
    <row r="30977" spans="43:43" x14ac:dyDescent="0.25">
      <c r="AQ30977" s="6"/>
    </row>
    <row r="30978" spans="43:43" x14ac:dyDescent="0.25">
      <c r="AQ30978" s="6"/>
    </row>
    <row r="30979" spans="43:43" x14ac:dyDescent="0.25">
      <c r="AQ30979" s="6"/>
    </row>
    <row r="30980" spans="43:43" x14ac:dyDescent="0.25">
      <c r="AQ30980" s="6"/>
    </row>
    <row r="30981" spans="43:43" x14ac:dyDescent="0.25">
      <c r="AQ30981" s="6"/>
    </row>
    <row r="30982" spans="43:43" x14ac:dyDescent="0.25">
      <c r="AQ30982" s="6"/>
    </row>
    <row r="30983" spans="43:43" x14ac:dyDescent="0.25">
      <c r="AQ30983" s="6"/>
    </row>
    <row r="30984" spans="43:43" x14ac:dyDescent="0.25">
      <c r="AQ30984" s="6"/>
    </row>
    <row r="30985" spans="43:43" x14ac:dyDescent="0.25">
      <c r="AQ30985" s="6"/>
    </row>
    <row r="30986" spans="43:43" x14ac:dyDescent="0.25">
      <c r="AQ30986" s="6"/>
    </row>
    <row r="30987" spans="43:43" x14ac:dyDescent="0.25">
      <c r="AQ30987" s="6"/>
    </row>
    <row r="30988" spans="43:43" x14ac:dyDescent="0.25">
      <c r="AQ30988" s="6"/>
    </row>
    <row r="30989" spans="43:43" x14ac:dyDescent="0.25">
      <c r="AQ30989" s="6"/>
    </row>
    <row r="30990" spans="43:43" x14ac:dyDescent="0.25">
      <c r="AQ30990" s="6"/>
    </row>
    <row r="30991" spans="43:43" x14ac:dyDescent="0.25">
      <c r="AQ30991" s="6"/>
    </row>
    <row r="30992" spans="43:43" x14ac:dyDescent="0.25">
      <c r="AQ30992" s="6"/>
    </row>
    <row r="30993" spans="43:43" x14ac:dyDescent="0.25">
      <c r="AQ30993" s="6"/>
    </row>
    <row r="30994" spans="43:43" x14ac:dyDescent="0.25">
      <c r="AQ30994" s="6"/>
    </row>
    <row r="30995" spans="43:43" x14ac:dyDescent="0.25">
      <c r="AQ30995" s="6"/>
    </row>
    <row r="30996" spans="43:43" x14ac:dyDescent="0.25">
      <c r="AQ30996" s="6"/>
    </row>
    <row r="30997" spans="43:43" x14ac:dyDescent="0.25">
      <c r="AQ30997" s="6"/>
    </row>
    <row r="30998" spans="43:43" x14ac:dyDescent="0.25">
      <c r="AQ30998" s="6"/>
    </row>
    <row r="30999" spans="43:43" x14ac:dyDescent="0.25">
      <c r="AQ30999" s="6"/>
    </row>
    <row r="31000" spans="43:43" x14ac:dyDescent="0.25">
      <c r="AQ31000" s="6"/>
    </row>
    <row r="31001" spans="43:43" x14ac:dyDescent="0.25">
      <c r="AQ31001" s="6"/>
    </row>
    <row r="31002" spans="43:43" x14ac:dyDescent="0.25">
      <c r="AQ31002" s="6"/>
    </row>
    <row r="31003" spans="43:43" x14ac:dyDescent="0.25">
      <c r="AQ31003" s="6"/>
    </row>
    <row r="31004" spans="43:43" x14ac:dyDescent="0.25">
      <c r="AQ31004" s="6"/>
    </row>
    <row r="31005" spans="43:43" x14ac:dyDescent="0.25">
      <c r="AQ31005" s="6"/>
    </row>
    <row r="31006" spans="43:43" x14ac:dyDescent="0.25">
      <c r="AQ31006" s="6"/>
    </row>
    <row r="31007" spans="43:43" x14ac:dyDescent="0.25">
      <c r="AQ31007" s="6"/>
    </row>
    <row r="31008" spans="43:43" x14ac:dyDescent="0.25">
      <c r="AQ31008" s="6"/>
    </row>
    <row r="31009" spans="43:43" x14ac:dyDescent="0.25">
      <c r="AQ31009" s="6"/>
    </row>
    <row r="31010" spans="43:43" x14ac:dyDescent="0.25">
      <c r="AQ31010" s="6"/>
    </row>
    <row r="31011" spans="43:43" x14ac:dyDescent="0.25">
      <c r="AQ31011" s="6"/>
    </row>
    <row r="31012" spans="43:43" x14ac:dyDescent="0.25">
      <c r="AQ31012" s="6"/>
    </row>
    <row r="31013" spans="43:43" x14ac:dyDescent="0.25">
      <c r="AQ31013" s="6"/>
    </row>
    <row r="31014" spans="43:43" x14ac:dyDescent="0.25">
      <c r="AQ31014" s="6"/>
    </row>
    <row r="31015" spans="43:43" x14ac:dyDescent="0.25">
      <c r="AQ31015" s="6"/>
    </row>
    <row r="31016" spans="43:43" x14ac:dyDescent="0.25">
      <c r="AQ31016" s="6"/>
    </row>
    <row r="31017" spans="43:43" x14ac:dyDescent="0.25">
      <c r="AQ31017" s="6"/>
    </row>
    <row r="31018" spans="43:43" x14ac:dyDescent="0.25">
      <c r="AQ31018" s="6"/>
    </row>
    <row r="31019" spans="43:43" x14ac:dyDescent="0.25">
      <c r="AQ31019" s="6"/>
    </row>
    <row r="31020" spans="43:43" x14ac:dyDescent="0.25">
      <c r="AQ31020" s="6"/>
    </row>
    <row r="31021" spans="43:43" x14ac:dyDescent="0.25">
      <c r="AQ31021" s="6"/>
    </row>
    <row r="31022" spans="43:43" x14ac:dyDescent="0.25">
      <c r="AQ31022" s="6"/>
    </row>
    <row r="31023" spans="43:43" x14ac:dyDescent="0.25">
      <c r="AQ31023" s="6"/>
    </row>
    <row r="31024" spans="43:43" x14ac:dyDescent="0.25">
      <c r="AQ31024" s="6"/>
    </row>
    <row r="31025" spans="43:43" x14ac:dyDescent="0.25">
      <c r="AQ31025" s="6"/>
    </row>
    <row r="31026" spans="43:43" x14ac:dyDescent="0.25">
      <c r="AQ31026" s="6"/>
    </row>
    <row r="31027" spans="43:43" x14ac:dyDescent="0.25">
      <c r="AQ31027" s="6"/>
    </row>
    <row r="31028" spans="43:43" x14ac:dyDescent="0.25">
      <c r="AQ31028" s="6"/>
    </row>
    <row r="31029" spans="43:43" x14ac:dyDescent="0.25">
      <c r="AQ31029" s="6"/>
    </row>
    <row r="31030" spans="43:43" x14ac:dyDescent="0.25">
      <c r="AQ31030" s="6"/>
    </row>
    <row r="31031" spans="43:43" x14ac:dyDescent="0.25">
      <c r="AQ31031" s="6"/>
    </row>
    <row r="31032" spans="43:43" x14ac:dyDescent="0.25">
      <c r="AQ31032" s="6"/>
    </row>
    <row r="31033" spans="43:43" x14ac:dyDescent="0.25">
      <c r="AQ31033" s="6"/>
    </row>
    <row r="31034" spans="43:43" x14ac:dyDescent="0.25">
      <c r="AQ31034" s="6"/>
    </row>
    <row r="31035" spans="43:43" x14ac:dyDescent="0.25">
      <c r="AQ31035" s="6"/>
    </row>
    <row r="31036" spans="43:43" x14ac:dyDescent="0.25">
      <c r="AQ31036" s="6"/>
    </row>
    <row r="31037" spans="43:43" x14ac:dyDescent="0.25">
      <c r="AQ31037" s="6"/>
    </row>
    <row r="31038" spans="43:43" x14ac:dyDescent="0.25">
      <c r="AQ31038" s="6"/>
    </row>
    <row r="31039" spans="43:43" x14ac:dyDescent="0.25">
      <c r="AQ31039" s="6"/>
    </row>
    <row r="31040" spans="43:43" x14ac:dyDescent="0.25">
      <c r="AQ31040" s="6"/>
    </row>
    <row r="31041" spans="43:43" x14ac:dyDescent="0.25">
      <c r="AQ31041" s="6"/>
    </row>
    <row r="31042" spans="43:43" x14ac:dyDescent="0.25">
      <c r="AQ31042" s="6"/>
    </row>
    <row r="31043" spans="43:43" x14ac:dyDescent="0.25">
      <c r="AQ31043" s="6"/>
    </row>
    <row r="31044" spans="43:43" x14ac:dyDescent="0.25">
      <c r="AQ31044" s="6"/>
    </row>
    <row r="31045" spans="43:43" x14ac:dyDescent="0.25">
      <c r="AQ31045" s="6"/>
    </row>
    <row r="31046" spans="43:43" x14ac:dyDescent="0.25">
      <c r="AQ31046" s="6"/>
    </row>
    <row r="31047" spans="43:43" x14ac:dyDescent="0.25">
      <c r="AQ31047" s="6"/>
    </row>
    <row r="31048" spans="43:43" x14ac:dyDescent="0.25">
      <c r="AQ31048" s="6"/>
    </row>
    <row r="31049" spans="43:43" x14ac:dyDescent="0.25">
      <c r="AQ31049" s="6"/>
    </row>
    <row r="31050" spans="43:43" x14ac:dyDescent="0.25">
      <c r="AQ31050" s="6"/>
    </row>
    <row r="31051" spans="43:43" x14ac:dyDescent="0.25">
      <c r="AQ31051" s="6"/>
    </row>
    <row r="31052" spans="43:43" x14ac:dyDescent="0.25">
      <c r="AQ31052" s="6"/>
    </row>
    <row r="31053" spans="43:43" x14ac:dyDescent="0.25">
      <c r="AQ31053" s="6"/>
    </row>
    <row r="31054" spans="43:43" x14ac:dyDescent="0.25">
      <c r="AQ31054" s="6"/>
    </row>
    <row r="31055" spans="43:43" x14ac:dyDescent="0.25">
      <c r="AQ31055" s="6"/>
    </row>
    <row r="31056" spans="43:43" x14ac:dyDescent="0.25">
      <c r="AQ31056" s="6"/>
    </row>
    <row r="31057" spans="43:43" x14ac:dyDescent="0.25">
      <c r="AQ31057" s="6"/>
    </row>
    <row r="31058" spans="43:43" x14ac:dyDescent="0.25">
      <c r="AQ31058" s="6"/>
    </row>
    <row r="31059" spans="43:43" x14ac:dyDescent="0.25">
      <c r="AQ31059" s="6"/>
    </row>
    <row r="31060" spans="43:43" x14ac:dyDescent="0.25">
      <c r="AQ31060" s="6"/>
    </row>
    <row r="31061" spans="43:43" x14ac:dyDescent="0.25">
      <c r="AQ31061" s="6"/>
    </row>
    <row r="31062" spans="43:43" x14ac:dyDescent="0.25">
      <c r="AQ31062" s="6"/>
    </row>
    <row r="31063" spans="43:43" x14ac:dyDescent="0.25">
      <c r="AQ31063" s="6"/>
    </row>
    <row r="31064" spans="43:43" x14ac:dyDescent="0.25">
      <c r="AQ31064" s="6"/>
    </row>
    <row r="31065" spans="43:43" x14ac:dyDescent="0.25">
      <c r="AQ31065" s="6"/>
    </row>
    <row r="31066" spans="43:43" x14ac:dyDescent="0.25">
      <c r="AQ31066" s="6"/>
    </row>
    <row r="31067" spans="43:43" x14ac:dyDescent="0.25">
      <c r="AQ31067" s="6"/>
    </row>
    <row r="31068" spans="43:43" x14ac:dyDescent="0.25">
      <c r="AQ31068" s="6"/>
    </row>
    <row r="31069" spans="43:43" x14ac:dyDescent="0.25">
      <c r="AQ31069" s="6"/>
    </row>
    <row r="31070" spans="43:43" x14ac:dyDescent="0.25">
      <c r="AQ31070" s="6"/>
    </row>
    <row r="31071" spans="43:43" x14ac:dyDescent="0.25">
      <c r="AQ31071" s="6"/>
    </row>
    <row r="31072" spans="43:43" x14ac:dyDescent="0.25">
      <c r="AQ31072" s="6"/>
    </row>
    <row r="31073" spans="43:43" x14ac:dyDescent="0.25">
      <c r="AQ31073" s="6"/>
    </row>
    <row r="31074" spans="43:43" x14ac:dyDescent="0.25">
      <c r="AQ31074" s="6"/>
    </row>
    <row r="31075" spans="43:43" x14ac:dyDescent="0.25">
      <c r="AQ31075" s="6"/>
    </row>
    <row r="31076" spans="43:43" x14ac:dyDescent="0.25">
      <c r="AQ31076" s="6"/>
    </row>
    <row r="31077" spans="43:43" x14ac:dyDescent="0.25">
      <c r="AQ31077" s="6"/>
    </row>
    <row r="31078" spans="43:43" x14ac:dyDescent="0.25">
      <c r="AQ31078" s="6"/>
    </row>
    <row r="31079" spans="43:43" x14ac:dyDescent="0.25">
      <c r="AQ31079" s="6"/>
    </row>
    <row r="31080" spans="43:43" x14ac:dyDescent="0.25">
      <c r="AQ31080" s="6"/>
    </row>
    <row r="31081" spans="43:43" x14ac:dyDescent="0.25">
      <c r="AQ31081" s="6"/>
    </row>
    <row r="31082" spans="43:43" x14ac:dyDescent="0.25">
      <c r="AQ31082" s="6"/>
    </row>
    <row r="31083" spans="43:43" x14ac:dyDescent="0.25">
      <c r="AQ31083" s="6"/>
    </row>
    <row r="31084" spans="43:43" x14ac:dyDescent="0.25">
      <c r="AQ31084" s="6"/>
    </row>
    <row r="31085" spans="43:43" x14ac:dyDescent="0.25">
      <c r="AQ31085" s="6"/>
    </row>
    <row r="31086" spans="43:43" x14ac:dyDescent="0.25">
      <c r="AQ31086" s="6"/>
    </row>
    <row r="31087" spans="43:43" x14ac:dyDescent="0.25">
      <c r="AQ31087" s="6"/>
    </row>
    <row r="31088" spans="43:43" x14ac:dyDescent="0.25">
      <c r="AQ31088" s="6"/>
    </row>
    <row r="31089" spans="43:43" x14ac:dyDescent="0.25">
      <c r="AQ31089" s="6"/>
    </row>
    <row r="31090" spans="43:43" x14ac:dyDescent="0.25">
      <c r="AQ31090" s="6"/>
    </row>
    <row r="31091" spans="43:43" x14ac:dyDescent="0.25">
      <c r="AQ31091" s="6"/>
    </row>
    <row r="31092" spans="43:43" x14ac:dyDescent="0.25">
      <c r="AQ31092" s="6"/>
    </row>
    <row r="31093" spans="43:43" x14ac:dyDescent="0.25">
      <c r="AQ31093" s="6"/>
    </row>
    <row r="31094" spans="43:43" x14ac:dyDescent="0.25">
      <c r="AQ31094" s="6"/>
    </row>
    <row r="31095" spans="43:43" x14ac:dyDescent="0.25">
      <c r="AQ31095" s="6"/>
    </row>
    <row r="31096" spans="43:43" x14ac:dyDescent="0.25">
      <c r="AQ31096" s="6"/>
    </row>
    <row r="31097" spans="43:43" x14ac:dyDescent="0.25">
      <c r="AQ31097" s="6"/>
    </row>
    <row r="31098" spans="43:43" x14ac:dyDescent="0.25">
      <c r="AQ31098" s="6"/>
    </row>
    <row r="31099" spans="43:43" x14ac:dyDescent="0.25">
      <c r="AQ31099" s="6"/>
    </row>
    <row r="31100" spans="43:43" x14ac:dyDescent="0.25">
      <c r="AQ31100" s="6"/>
    </row>
    <row r="31101" spans="43:43" x14ac:dyDescent="0.25">
      <c r="AQ31101" s="6"/>
    </row>
    <row r="31102" spans="43:43" x14ac:dyDescent="0.25">
      <c r="AQ31102" s="6"/>
    </row>
    <row r="31103" spans="43:43" x14ac:dyDescent="0.25">
      <c r="AQ31103" s="6"/>
    </row>
    <row r="31104" spans="43:43" x14ac:dyDescent="0.25">
      <c r="AQ31104" s="6"/>
    </row>
    <row r="31105" spans="43:43" x14ac:dyDescent="0.25">
      <c r="AQ31105" s="6"/>
    </row>
    <row r="31106" spans="43:43" x14ac:dyDescent="0.25">
      <c r="AQ31106" s="6"/>
    </row>
    <row r="31107" spans="43:43" x14ac:dyDescent="0.25">
      <c r="AQ31107" s="6"/>
    </row>
    <row r="31108" spans="43:43" x14ac:dyDescent="0.25">
      <c r="AQ31108" s="6"/>
    </row>
    <row r="31109" spans="43:43" x14ac:dyDescent="0.25">
      <c r="AQ31109" s="6"/>
    </row>
    <row r="31110" spans="43:43" x14ac:dyDescent="0.25">
      <c r="AQ31110" s="6"/>
    </row>
    <row r="31111" spans="43:43" x14ac:dyDescent="0.25">
      <c r="AQ31111" s="6"/>
    </row>
    <row r="31112" spans="43:43" x14ac:dyDescent="0.25">
      <c r="AQ31112" s="6"/>
    </row>
    <row r="31113" spans="43:43" x14ac:dyDescent="0.25">
      <c r="AQ31113" s="6"/>
    </row>
    <row r="31114" spans="43:43" x14ac:dyDescent="0.25">
      <c r="AQ31114" s="6"/>
    </row>
    <row r="31115" spans="43:43" x14ac:dyDescent="0.25">
      <c r="AQ31115" s="6"/>
    </row>
    <row r="31116" spans="43:43" x14ac:dyDescent="0.25">
      <c r="AQ31116" s="6"/>
    </row>
    <row r="31117" spans="43:43" x14ac:dyDescent="0.25">
      <c r="AQ31117" s="6"/>
    </row>
    <row r="31118" spans="43:43" x14ac:dyDescent="0.25">
      <c r="AQ31118" s="6"/>
    </row>
    <row r="31119" spans="43:43" x14ac:dyDescent="0.25">
      <c r="AQ31119" s="6"/>
    </row>
    <row r="31120" spans="43:43" x14ac:dyDescent="0.25">
      <c r="AQ31120" s="6"/>
    </row>
    <row r="31121" spans="43:43" x14ac:dyDescent="0.25">
      <c r="AQ31121" s="6"/>
    </row>
    <row r="31122" spans="43:43" x14ac:dyDescent="0.25">
      <c r="AQ31122" s="6"/>
    </row>
    <row r="31123" spans="43:43" x14ac:dyDescent="0.25">
      <c r="AQ31123" s="6"/>
    </row>
    <row r="31124" spans="43:43" x14ac:dyDescent="0.25">
      <c r="AQ31124" s="6"/>
    </row>
    <row r="31125" spans="43:43" x14ac:dyDescent="0.25">
      <c r="AQ31125" s="6"/>
    </row>
    <row r="31126" spans="43:43" x14ac:dyDescent="0.25">
      <c r="AQ31126" s="6"/>
    </row>
    <row r="31127" spans="43:43" x14ac:dyDescent="0.25">
      <c r="AQ31127" s="6"/>
    </row>
    <row r="31128" spans="43:43" x14ac:dyDescent="0.25">
      <c r="AQ31128" s="6"/>
    </row>
    <row r="31129" spans="43:43" x14ac:dyDescent="0.25">
      <c r="AQ31129" s="6"/>
    </row>
    <row r="31130" spans="43:43" x14ac:dyDescent="0.25">
      <c r="AQ31130" s="6"/>
    </row>
    <row r="31131" spans="43:43" x14ac:dyDescent="0.25">
      <c r="AQ31131" s="6"/>
    </row>
    <row r="31132" spans="43:43" x14ac:dyDescent="0.25">
      <c r="AQ31132" s="6"/>
    </row>
    <row r="31133" spans="43:43" x14ac:dyDescent="0.25">
      <c r="AQ31133" s="6"/>
    </row>
    <row r="31134" spans="43:43" x14ac:dyDescent="0.25">
      <c r="AQ31134" s="6"/>
    </row>
    <row r="31135" spans="43:43" x14ac:dyDescent="0.25">
      <c r="AQ31135" s="6"/>
    </row>
    <row r="31136" spans="43:43" x14ac:dyDescent="0.25">
      <c r="AQ31136" s="6"/>
    </row>
    <row r="31137" spans="43:43" x14ac:dyDescent="0.25">
      <c r="AQ31137" s="6"/>
    </row>
    <row r="31138" spans="43:43" x14ac:dyDescent="0.25">
      <c r="AQ31138" s="6"/>
    </row>
    <row r="31139" spans="43:43" x14ac:dyDescent="0.25">
      <c r="AQ31139" s="6"/>
    </row>
    <row r="31140" spans="43:43" x14ac:dyDescent="0.25">
      <c r="AQ31140" s="6"/>
    </row>
    <row r="31141" spans="43:43" x14ac:dyDescent="0.25">
      <c r="AQ31141" s="6"/>
    </row>
    <row r="31142" spans="43:43" x14ac:dyDescent="0.25">
      <c r="AQ31142" s="6"/>
    </row>
    <row r="31143" spans="43:43" x14ac:dyDescent="0.25">
      <c r="AQ31143" s="6"/>
    </row>
    <row r="31144" spans="43:43" x14ac:dyDescent="0.25">
      <c r="AQ31144" s="6"/>
    </row>
    <row r="31145" spans="43:43" x14ac:dyDescent="0.25">
      <c r="AQ31145" s="6"/>
    </row>
    <row r="31146" spans="43:43" x14ac:dyDescent="0.25">
      <c r="AQ31146" s="6"/>
    </row>
    <row r="31147" spans="43:43" x14ac:dyDescent="0.25">
      <c r="AQ31147" s="6"/>
    </row>
    <row r="31148" spans="43:43" x14ac:dyDescent="0.25">
      <c r="AQ31148" s="6"/>
    </row>
    <row r="31149" spans="43:43" x14ac:dyDescent="0.25">
      <c r="AQ31149" s="6"/>
    </row>
    <row r="31150" spans="43:43" x14ac:dyDescent="0.25">
      <c r="AQ31150" s="6"/>
    </row>
    <row r="31151" spans="43:43" x14ac:dyDescent="0.25">
      <c r="AQ31151" s="6"/>
    </row>
    <row r="31152" spans="43:43" x14ac:dyDescent="0.25">
      <c r="AQ31152" s="6"/>
    </row>
    <row r="31153" spans="43:43" x14ac:dyDescent="0.25">
      <c r="AQ31153" s="6"/>
    </row>
    <row r="31154" spans="43:43" x14ac:dyDescent="0.25">
      <c r="AQ31154" s="6"/>
    </row>
    <row r="31155" spans="43:43" x14ac:dyDescent="0.25">
      <c r="AQ31155" s="6"/>
    </row>
    <row r="31156" spans="43:43" x14ac:dyDescent="0.25">
      <c r="AQ31156" s="6"/>
    </row>
    <row r="31157" spans="43:43" x14ac:dyDescent="0.25">
      <c r="AQ31157" s="6"/>
    </row>
    <row r="31158" spans="43:43" x14ac:dyDescent="0.25">
      <c r="AQ31158" s="6"/>
    </row>
    <row r="31159" spans="43:43" x14ac:dyDescent="0.25">
      <c r="AQ31159" s="6"/>
    </row>
    <row r="31160" spans="43:43" x14ac:dyDescent="0.25">
      <c r="AQ31160" s="6"/>
    </row>
    <row r="31161" spans="43:43" x14ac:dyDescent="0.25">
      <c r="AQ31161" s="6"/>
    </row>
    <row r="31162" spans="43:43" x14ac:dyDescent="0.25">
      <c r="AQ31162" s="6"/>
    </row>
    <row r="31163" spans="43:43" x14ac:dyDescent="0.25">
      <c r="AQ31163" s="6"/>
    </row>
    <row r="31164" spans="43:43" x14ac:dyDescent="0.25">
      <c r="AQ31164" s="6"/>
    </row>
    <row r="31165" spans="43:43" x14ac:dyDescent="0.25">
      <c r="AQ31165" s="6"/>
    </row>
    <row r="31166" spans="43:43" x14ac:dyDescent="0.25">
      <c r="AQ31166" s="6"/>
    </row>
    <row r="31167" spans="43:43" x14ac:dyDescent="0.25">
      <c r="AQ31167" s="6"/>
    </row>
    <row r="31168" spans="43:43" x14ac:dyDescent="0.25">
      <c r="AQ31168" s="6"/>
    </row>
    <row r="31169" spans="43:43" x14ac:dyDescent="0.25">
      <c r="AQ31169" s="6"/>
    </row>
    <row r="31170" spans="43:43" x14ac:dyDescent="0.25">
      <c r="AQ31170" s="6"/>
    </row>
    <row r="31171" spans="43:43" x14ac:dyDescent="0.25">
      <c r="AQ31171" s="6"/>
    </row>
    <row r="31172" spans="43:43" x14ac:dyDescent="0.25">
      <c r="AQ31172" s="6"/>
    </row>
    <row r="31173" spans="43:43" x14ac:dyDescent="0.25">
      <c r="AQ31173" s="6"/>
    </row>
    <row r="31174" spans="43:43" x14ac:dyDescent="0.25">
      <c r="AQ31174" s="6"/>
    </row>
    <row r="31175" spans="43:43" x14ac:dyDescent="0.25">
      <c r="AQ31175" s="6"/>
    </row>
    <row r="31176" spans="43:43" x14ac:dyDescent="0.25">
      <c r="AQ31176" s="6"/>
    </row>
    <row r="31177" spans="43:43" x14ac:dyDescent="0.25">
      <c r="AQ31177" s="6"/>
    </row>
    <row r="31178" spans="43:43" x14ac:dyDescent="0.25">
      <c r="AQ31178" s="6"/>
    </row>
    <row r="31179" spans="43:43" x14ac:dyDescent="0.25">
      <c r="AQ31179" s="6"/>
    </row>
    <row r="31180" spans="43:43" x14ac:dyDescent="0.25">
      <c r="AQ31180" s="6"/>
    </row>
    <row r="31181" spans="43:43" x14ac:dyDescent="0.25">
      <c r="AQ31181" s="6"/>
    </row>
    <row r="31182" spans="43:43" x14ac:dyDescent="0.25">
      <c r="AQ31182" s="6"/>
    </row>
    <row r="31183" spans="43:43" x14ac:dyDescent="0.25">
      <c r="AQ31183" s="6"/>
    </row>
    <row r="31184" spans="43:43" x14ac:dyDescent="0.25">
      <c r="AQ31184" s="6"/>
    </row>
    <row r="31185" spans="43:43" x14ac:dyDescent="0.25">
      <c r="AQ31185" s="6"/>
    </row>
    <row r="31186" spans="43:43" x14ac:dyDescent="0.25">
      <c r="AQ31186" s="6"/>
    </row>
    <row r="31187" spans="43:43" x14ac:dyDescent="0.25">
      <c r="AQ31187" s="6"/>
    </row>
    <row r="31188" spans="43:43" x14ac:dyDescent="0.25">
      <c r="AQ31188" s="6"/>
    </row>
    <row r="31189" spans="43:43" x14ac:dyDescent="0.25">
      <c r="AQ31189" s="6"/>
    </row>
    <row r="31190" spans="43:43" x14ac:dyDescent="0.25">
      <c r="AQ31190" s="6"/>
    </row>
    <row r="31191" spans="43:43" x14ac:dyDescent="0.25">
      <c r="AQ31191" s="6"/>
    </row>
    <row r="31192" spans="43:43" x14ac:dyDescent="0.25">
      <c r="AQ31192" s="6"/>
    </row>
    <row r="31193" spans="43:43" x14ac:dyDescent="0.25">
      <c r="AQ31193" s="6"/>
    </row>
    <row r="31194" spans="43:43" x14ac:dyDescent="0.25">
      <c r="AQ31194" s="6"/>
    </row>
    <row r="31195" spans="43:43" x14ac:dyDescent="0.25">
      <c r="AQ31195" s="6"/>
    </row>
    <row r="31196" spans="43:43" x14ac:dyDescent="0.25">
      <c r="AQ31196" s="6"/>
    </row>
    <row r="31197" spans="43:43" x14ac:dyDescent="0.25">
      <c r="AQ31197" s="6"/>
    </row>
    <row r="31198" spans="43:43" x14ac:dyDescent="0.25">
      <c r="AQ31198" s="6"/>
    </row>
    <row r="31199" spans="43:43" x14ac:dyDescent="0.25">
      <c r="AQ31199" s="6"/>
    </row>
    <row r="31200" spans="43:43" x14ac:dyDescent="0.25">
      <c r="AQ31200" s="6"/>
    </row>
    <row r="31201" spans="43:43" x14ac:dyDescent="0.25">
      <c r="AQ31201" s="6"/>
    </row>
    <row r="31202" spans="43:43" x14ac:dyDescent="0.25">
      <c r="AQ31202" s="6"/>
    </row>
    <row r="31203" spans="43:43" x14ac:dyDescent="0.25">
      <c r="AQ31203" s="6"/>
    </row>
    <row r="31204" spans="43:43" x14ac:dyDescent="0.25">
      <c r="AQ31204" s="6"/>
    </row>
    <row r="31205" spans="43:43" x14ac:dyDescent="0.25">
      <c r="AQ31205" s="6"/>
    </row>
    <row r="31206" spans="43:43" x14ac:dyDescent="0.25">
      <c r="AQ31206" s="6"/>
    </row>
    <row r="31207" spans="43:43" x14ac:dyDescent="0.25">
      <c r="AQ31207" s="6"/>
    </row>
    <row r="31208" spans="43:43" x14ac:dyDescent="0.25">
      <c r="AQ31208" s="6"/>
    </row>
    <row r="31209" spans="43:43" x14ac:dyDescent="0.25">
      <c r="AQ31209" s="6"/>
    </row>
    <row r="31210" spans="43:43" x14ac:dyDescent="0.25">
      <c r="AQ31210" s="6"/>
    </row>
    <row r="31211" spans="43:43" x14ac:dyDescent="0.25">
      <c r="AQ31211" s="6"/>
    </row>
    <row r="31212" spans="43:43" x14ac:dyDescent="0.25">
      <c r="AQ31212" s="6"/>
    </row>
    <row r="31213" spans="43:43" x14ac:dyDescent="0.25">
      <c r="AQ31213" s="6"/>
    </row>
    <row r="31214" spans="43:43" x14ac:dyDescent="0.25">
      <c r="AQ31214" s="6"/>
    </row>
    <row r="31215" spans="43:43" x14ac:dyDescent="0.25">
      <c r="AQ31215" s="6"/>
    </row>
    <row r="31216" spans="43:43" x14ac:dyDescent="0.25">
      <c r="AQ31216" s="6"/>
    </row>
    <row r="31217" spans="43:43" x14ac:dyDescent="0.25">
      <c r="AQ31217" s="6"/>
    </row>
    <row r="31218" spans="43:43" x14ac:dyDescent="0.25">
      <c r="AQ31218" s="6"/>
    </row>
    <row r="31219" spans="43:43" x14ac:dyDescent="0.25">
      <c r="AQ31219" s="6"/>
    </row>
    <row r="31220" spans="43:43" x14ac:dyDescent="0.25">
      <c r="AQ31220" s="6"/>
    </row>
    <row r="31221" spans="43:43" x14ac:dyDescent="0.25">
      <c r="AQ31221" s="6"/>
    </row>
    <row r="31222" spans="43:43" x14ac:dyDescent="0.25">
      <c r="AQ31222" s="6"/>
    </row>
    <row r="31223" spans="43:43" x14ac:dyDescent="0.25">
      <c r="AQ31223" s="6"/>
    </row>
    <row r="31224" spans="43:43" x14ac:dyDescent="0.25">
      <c r="AQ31224" s="6"/>
    </row>
    <row r="31225" spans="43:43" x14ac:dyDescent="0.25">
      <c r="AQ31225" s="6"/>
    </row>
    <row r="31226" spans="43:43" x14ac:dyDescent="0.25">
      <c r="AQ31226" s="6"/>
    </row>
    <row r="31227" spans="43:43" x14ac:dyDescent="0.25">
      <c r="AQ31227" s="6"/>
    </row>
    <row r="31228" spans="43:43" x14ac:dyDescent="0.25">
      <c r="AQ31228" s="6"/>
    </row>
    <row r="31229" spans="43:43" x14ac:dyDescent="0.25">
      <c r="AQ31229" s="6"/>
    </row>
    <row r="31230" spans="43:43" x14ac:dyDescent="0.25">
      <c r="AQ31230" s="6"/>
    </row>
    <row r="31231" spans="43:43" x14ac:dyDescent="0.25">
      <c r="AQ31231" s="6"/>
    </row>
    <row r="31232" spans="43:43" x14ac:dyDescent="0.25">
      <c r="AQ31232" s="6"/>
    </row>
    <row r="31233" spans="43:43" x14ac:dyDescent="0.25">
      <c r="AQ31233" s="6"/>
    </row>
    <row r="31234" spans="43:43" x14ac:dyDescent="0.25">
      <c r="AQ31234" s="6"/>
    </row>
    <row r="31235" spans="43:43" x14ac:dyDescent="0.25">
      <c r="AQ31235" s="6"/>
    </row>
    <row r="31236" spans="43:43" x14ac:dyDescent="0.25">
      <c r="AQ31236" s="6"/>
    </row>
    <row r="31237" spans="43:43" x14ac:dyDescent="0.25">
      <c r="AQ31237" s="6"/>
    </row>
    <row r="31238" spans="43:43" x14ac:dyDescent="0.25">
      <c r="AQ31238" s="6"/>
    </row>
    <row r="31239" spans="43:43" x14ac:dyDescent="0.25">
      <c r="AQ31239" s="6"/>
    </row>
    <row r="31240" spans="43:43" x14ac:dyDescent="0.25">
      <c r="AQ31240" s="6"/>
    </row>
    <row r="31241" spans="43:43" x14ac:dyDescent="0.25">
      <c r="AQ31241" s="6"/>
    </row>
    <row r="31242" spans="43:43" x14ac:dyDescent="0.25">
      <c r="AQ31242" s="6"/>
    </row>
    <row r="31243" spans="43:43" x14ac:dyDescent="0.25">
      <c r="AQ31243" s="6"/>
    </row>
    <row r="31244" spans="43:43" x14ac:dyDescent="0.25">
      <c r="AQ31244" s="6"/>
    </row>
    <row r="31245" spans="43:43" x14ac:dyDescent="0.25">
      <c r="AQ31245" s="6"/>
    </row>
    <row r="31246" spans="43:43" x14ac:dyDescent="0.25">
      <c r="AQ31246" s="6"/>
    </row>
    <row r="31247" spans="43:43" x14ac:dyDescent="0.25">
      <c r="AQ31247" s="6"/>
    </row>
    <row r="31248" spans="43:43" x14ac:dyDescent="0.25">
      <c r="AQ31248" s="6"/>
    </row>
    <row r="31249" spans="43:43" x14ac:dyDescent="0.25">
      <c r="AQ31249" s="6"/>
    </row>
    <row r="31250" spans="43:43" x14ac:dyDescent="0.25">
      <c r="AQ31250" s="6"/>
    </row>
    <row r="31251" spans="43:43" x14ac:dyDescent="0.25">
      <c r="AQ31251" s="6"/>
    </row>
    <row r="31252" spans="43:43" x14ac:dyDescent="0.25">
      <c r="AQ31252" s="6"/>
    </row>
    <row r="31253" spans="43:43" x14ac:dyDescent="0.25">
      <c r="AQ31253" s="6"/>
    </row>
    <row r="31254" spans="43:43" x14ac:dyDescent="0.25">
      <c r="AQ31254" s="6"/>
    </row>
    <row r="31255" spans="43:43" x14ac:dyDescent="0.25">
      <c r="AQ31255" s="6"/>
    </row>
    <row r="31256" spans="43:43" x14ac:dyDescent="0.25">
      <c r="AQ31256" s="6"/>
    </row>
    <row r="31257" spans="43:43" x14ac:dyDescent="0.25">
      <c r="AQ31257" s="6"/>
    </row>
    <row r="31258" spans="43:43" x14ac:dyDescent="0.25">
      <c r="AQ31258" s="6"/>
    </row>
    <row r="31259" spans="43:43" x14ac:dyDescent="0.25">
      <c r="AQ31259" s="6"/>
    </row>
    <row r="31260" spans="43:43" x14ac:dyDescent="0.25">
      <c r="AQ31260" s="6"/>
    </row>
    <row r="31261" spans="43:43" x14ac:dyDescent="0.25">
      <c r="AQ31261" s="6"/>
    </row>
    <row r="31262" spans="43:43" x14ac:dyDescent="0.25">
      <c r="AQ31262" s="6"/>
    </row>
    <row r="31263" spans="43:43" x14ac:dyDescent="0.25">
      <c r="AQ31263" s="6"/>
    </row>
    <row r="31264" spans="43:43" x14ac:dyDescent="0.25">
      <c r="AQ31264" s="6"/>
    </row>
    <row r="31265" spans="43:43" x14ac:dyDescent="0.25">
      <c r="AQ31265" s="6"/>
    </row>
    <row r="31266" spans="43:43" x14ac:dyDescent="0.25">
      <c r="AQ31266" s="6"/>
    </row>
    <row r="31267" spans="43:43" x14ac:dyDescent="0.25">
      <c r="AQ31267" s="6"/>
    </row>
    <row r="31268" spans="43:43" x14ac:dyDescent="0.25">
      <c r="AQ31268" s="6"/>
    </row>
    <row r="31269" spans="43:43" x14ac:dyDescent="0.25">
      <c r="AQ31269" s="6"/>
    </row>
    <row r="31270" spans="43:43" x14ac:dyDescent="0.25">
      <c r="AQ31270" s="6"/>
    </row>
    <row r="31271" spans="43:43" x14ac:dyDescent="0.25">
      <c r="AQ31271" s="6"/>
    </row>
    <row r="31272" spans="43:43" x14ac:dyDescent="0.25">
      <c r="AQ31272" s="6"/>
    </row>
    <row r="31273" spans="43:43" x14ac:dyDescent="0.25">
      <c r="AQ31273" s="6"/>
    </row>
    <row r="31274" spans="43:43" x14ac:dyDescent="0.25">
      <c r="AQ31274" s="6"/>
    </row>
    <row r="31275" spans="43:43" x14ac:dyDescent="0.25">
      <c r="AQ31275" s="6"/>
    </row>
    <row r="31276" spans="43:43" x14ac:dyDescent="0.25">
      <c r="AQ31276" s="6"/>
    </row>
    <row r="31277" spans="43:43" x14ac:dyDescent="0.25">
      <c r="AQ31277" s="6"/>
    </row>
    <row r="31278" spans="43:43" x14ac:dyDescent="0.25">
      <c r="AQ31278" s="6"/>
    </row>
    <row r="31279" spans="43:43" x14ac:dyDescent="0.25">
      <c r="AQ31279" s="6"/>
    </row>
    <row r="31280" spans="43:43" x14ac:dyDescent="0.25">
      <c r="AQ31280" s="6"/>
    </row>
    <row r="31281" spans="43:43" x14ac:dyDescent="0.25">
      <c r="AQ31281" s="6"/>
    </row>
    <row r="31282" spans="43:43" x14ac:dyDescent="0.25">
      <c r="AQ31282" s="6"/>
    </row>
    <row r="31283" spans="43:43" x14ac:dyDescent="0.25">
      <c r="AQ31283" s="6"/>
    </row>
    <row r="31284" spans="43:43" x14ac:dyDescent="0.25">
      <c r="AQ31284" s="6"/>
    </row>
    <row r="31285" spans="43:43" x14ac:dyDescent="0.25">
      <c r="AQ31285" s="6"/>
    </row>
    <row r="31286" spans="43:43" x14ac:dyDescent="0.25">
      <c r="AQ31286" s="6"/>
    </row>
    <row r="31287" spans="43:43" x14ac:dyDescent="0.25">
      <c r="AQ31287" s="6"/>
    </row>
    <row r="31288" spans="43:43" x14ac:dyDescent="0.25">
      <c r="AQ31288" s="6"/>
    </row>
    <row r="31289" spans="43:43" x14ac:dyDescent="0.25">
      <c r="AQ31289" s="6"/>
    </row>
    <row r="31290" spans="43:43" x14ac:dyDescent="0.25">
      <c r="AQ31290" s="6"/>
    </row>
    <row r="31291" spans="43:43" x14ac:dyDescent="0.25">
      <c r="AQ31291" s="6"/>
    </row>
    <row r="31292" spans="43:43" x14ac:dyDescent="0.25">
      <c r="AQ31292" s="6"/>
    </row>
    <row r="31293" spans="43:43" x14ac:dyDescent="0.25">
      <c r="AQ31293" s="6"/>
    </row>
    <row r="31294" spans="43:43" x14ac:dyDescent="0.25">
      <c r="AQ31294" s="6"/>
    </row>
    <row r="31295" spans="43:43" x14ac:dyDescent="0.25">
      <c r="AQ31295" s="6"/>
    </row>
    <row r="31296" spans="43:43" x14ac:dyDescent="0.25">
      <c r="AQ31296" s="6"/>
    </row>
    <row r="31297" spans="43:43" x14ac:dyDescent="0.25">
      <c r="AQ31297" s="6"/>
    </row>
    <row r="31298" spans="43:43" x14ac:dyDescent="0.25">
      <c r="AQ31298" s="6"/>
    </row>
    <row r="31299" spans="43:43" x14ac:dyDescent="0.25">
      <c r="AQ31299" s="6"/>
    </row>
    <row r="31300" spans="43:43" x14ac:dyDescent="0.25">
      <c r="AQ31300" s="6"/>
    </row>
    <row r="31301" spans="43:43" x14ac:dyDescent="0.25">
      <c r="AQ31301" s="6"/>
    </row>
    <row r="31302" spans="43:43" x14ac:dyDescent="0.25">
      <c r="AQ31302" s="6"/>
    </row>
    <row r="31303" spans="43:43" x14ac:dyDescent="0.25">
      <c r="AQ31303" s="6"/>
    </row>
    <row r="31304" spans="43:43" x14ac:dyDescent="0.25">
      <c r="AQ31304" s="6"/>
    </row>
    <row r="31305" spans="43:43" x14ac:dyDescent="0.25">
      <c r="AQ31305" s="6"/>
    </row>
    <row r="31306" spans="43:43" x14ac:dyDescent="0.25">
      <c r="AQ31306" s="6"/>
    </row>
    <row r="31307" spans="43:43" x14ac:dyDescent="0.25">
      <c r="AQ31307" s="6"/>
    </row>
    <row r="31308" spans="43:43" x14ac:dyDescent="0.25">
      <c r="AQ31308" s="6"/>
    </row>
    <row r="31309" spans="43:43" x14ac:dyDescent="0.25">
      <c r="AQ31309" s="6"/>
    </row>
    <row r="31310" spans="43:43" x14ac:dyDescent="0.25">
      <c r="AQ31310" s="6"/>
    </row>
    <row r="31311" spans="43:43" x14ac:dyDescent="0.25">
      <c r="AQ31311" s="6"/>
    </row>
    <row r="31312" spans="43:43" x14ac:dyDescent="0.25">
      <c r="AQ31312" s="6"/>
    </row>
    <row r="31313" spans="43:43" x14ac:dyDescent="0.25">
      <c r="AQ31313" s="6"/>
    </row>
    <row r="31314" spans="43:43" x14ac:dyDescent="0.25">
      <c r="AQ31314" s="6"/>
    </row>
    <row r="31315" spans="43:43" x14ac:dyDescent="0.25">
      <c r="AQ31315" s="6"/>
    </row>
    <row r="31316" spans="43:43" x14ac:dyDescent="0.25">
      <c r="AQ31316" s="6"/>
    </row>
    <row r="31317" spans="43:43" x14ac:dyDescent="0.25">
      <c r="AQ31317" s="6"/>
    </row>
    <row r="31318" spans="43:43" x14ac:dyDescent="0.25">
      <c r="AQ31318" s="6"/>
    </row>
    <row r="31319" spans="43:43" x14ac:dyDescent="0.25">
      <c r="AQ31319" s="6"/>
    </row>
    <row r="31320" spans="43:43" x14ac:dyDescent="0.25">
      <c r="AQ31320" s="6"/>
    </row>
    <row r="31321" spans="43:43" x14ac:dyDescent="0.25">
      <c r="AQ31321" s="6"/>
    </row>
    <row r="31322" spans="43:43" x14ac:dyDescent="0.25">
      <c r="AQ31322" s="6"/>
    </row>
    <row r="31323" spans="43:43" x14ac:dyDescent="0.25">
      <c r="AQ31323" s="6"/>
    </row>
    <row r="31324" spans="43:43" x14ac:dyDescent="0.25">
      <c r="AQ31324" s="6"/>
    </row>
    <row r="31325" spans="43:43" x14ac:dyDescent="0.25">
      <c r="AQ31325" s="6"/>
    </row>
    <row r="31326" spans="43:43" x14ac:dyDescent="0.25">
      <c r="AQ31326" s="6"/>
    </row>
    <row r="31327" spans="43:43" x14ac:dyDescent="0.25">
      <c r="AQ31327" s="6"/>
    </row>
    <row r="31328" spans="43:43" x14ac:dyDescent="0.25">
      <c r="AQ31328" s="6"/>
    </row>
    <row r="31329" spans="43:43" x14ac:dyDescent="0.25">
      <c r="AQ31329" s="6"/>
    </row>
    <row r="31330" spans="43:43" x14ac:dyDescent="0.25">
      <c r="AQ31330" s="6"/>
    </row>
    <row r="31331" spans="43:43" x14ac:dyDescent="0.25">
      <c r="AQ31331" s="6"/>
    </row>
    <row r="31332" spans="43:43" x14ac:dyDescent="0.25">
      <c r="AQ31332" s="6"/>
    </row>
    <row r="31333" spans="43:43" x14ac:dyDescent="0.25">
      <c r="AQ31333" s="6"/>
    </row>
    <row r="31334" spans="43:43" x14ac:dyDescent="0.25">
      <c r="AQ31334" s="6"/>
    </row>
    <row r="31335" spans="43:43" x14ac:dyDescent="0.25">
      <c r="AQ31335" s="6"/>
    </row>
    <row r="31336" spans="43:43" x14ac:dyDescent="0.25">
      <c r="AQ31336" s="6"/>
    </row>
    <row r="31337" spans="43:43" x14ac:dyDescent="0.25">
      <c r="AQ31337" s="6"/>
    </row>
    <row r="31338" spans="43:43" x14ac:dyDescent="0.25">
      <c r="AQ31338" s="6"/>
    </row>
    <row r="31339" spans="43:43" x14ac:dyDescent="0.25">
      <c r="AQ31339" s="6"/>
    </row>
    <row r="31340" spans="43:43" x14ac:dyDescent="0.25">
      <c r="AQ31340" s="6"/>
    </row>
    <row r="31341" spans="43:43" x14ac:dyDescent="0.25">
      <c r="AQ31341" s="6"/>
    </row>
    <row r="31342" spans="43:43" x14ac:dyDescent="0.25">
      <c r="AQ31342" s="6"/>
    </row>
    <row r="31343" spans="43:43" x14ac:dyDescent="0.25">
      <c r="AQ31343" s="6"/>
    </row>
    <row r="31344" spans="43:43" x14ac:dyDescent="0.25">
      <c r="AQ31344" s="6"/>
    </row>
    <row r="31345" spans="43:43" x14ac:dyDescent="0.25">
      <c r="AQ31345" s="6"/>
    </row>
    <row r="31346" spans="43:43" x14ac:dyDescent="0.25">
      <c r="AQ31346" s="6"/>
    </row>
    <row r="31347" spans="43:43" x14ac:dyDescent="0.25">
      <c r="AQ31347" s="6"/>
    </row>
    <row r="31348" spans="43:43" x14ac:dyDescent="0.25">
      <c r="AQ31348" s="6"/>
    </row>
    <row r="31349" spans="43:43" x14ac:dyDescent="0.25">
      <c r="AQ31349" s="6"/>
    </row>
    <row r="31350" spans="43:43" x14ac:dyDescent="0.25">
      <c r="AQ31350" s="6"/>
    </row>
    <row r="31351" spans="43:43" x14ac:dyDescent="0.25">
      <c r="AQ31351" s="6"/>
    </row>
    <row r="31352" spans="43:43" x14ac:dyDescent="0.25">
      <c r="AQ31352" s="6"/>
    </row>
    <row r="31353" spans="43:43" x14ac:dyDescent="0.25">
      <c r="AQ31353" s="6"/>
    </row>
    <row r="31354" spans="43:43" x14ac:dyDescent="0.25">
      <c r="AQ31354" s="6"/>
    </row>
    <row r="31355" spans="43:43" x14ac:dyDescent="0.25">
      <c r="AQ31355" s="6"/>
    </row>
    <row r="31356" spans="43:43" x14ac:dyDescent="0.25">
      <c r="AQ31356" s="6"/>
    </row>
    <row r="31357" spans="43:43" x14ac:dyDescent="0.25">
      <c r="AQ31357" s="6"/>
    </row>
    <row r="31358" spans="43:43" x14ac:dyDescent="0.25">
      <c r="AQ31358" s="6"/>
    </row>
    <row r="31359" spans="43:43" x14ac:dyDescent="0.25">
      <c r="AQ31359" s="6"/>
    </row>
    <row r="31360" spans="43:43" x14ac:dyDescent="0.25">
      <c r="AQ31360" s="6"/>
    </row>
    <row r="31361" spans="43:43" x14ac:dyDescent="0.25">
      <c r="AQ31361" s="6"/>
    </row>
    <row r="31362" spans="43:43" x14ac:dyDescent="0.25">
      <c r="AQ31362" s="6"/>
    </row>
    <row r="31363" spans="43:43" x14ac:dyDescent="0.25">
      <c r="AQ31363" s="6"/>
    </row>
    <row r="31364" spans="43:43" x14ac:dyDescent="0.25">
      <c r="AQ31364" s="6"/>
    </row>
    <row r="31365" spans="43:43" x14ac:dyDescent="0.25">
      <c r="AQ31365" s="6"/>
    </row>
    <row r="31366" spans="43:43" x14ac:dyDescent="0.25">
      <c r="AQ31366" s="6"/>
    </row>
    <row r="31367" spans="43:43" x14ac:dyDescent="0.25">
      <c r="AQ31367" s="6"/>
    </row>
    <row r="31368" spans="43:43" x14ac:dyDescent="0.25">
      <c r="AQ31368" s="6"/>
    </row>
    <row r="31369" spans="43:43" x14ac:dyDescent="0.25">
      <c r="AQ31369" s="6"/>
    </row>
    <row r="31370" spans="43:43" x14ac:dyDescent="0.25">
      <c r="AQ31370" s="6"/>
    </row>
    <row r="31371" spans="43:43" x14ac:dyDescent="0.25">
      <c r="AQ31371" s="6"/>
    </row>
    <row r="31372" spans="43:43" x14ac:dyDescent="0.25">
      <c r="AQ31372" s="6"/>
    </row>
    <row r="31373" spans="43:43" x14ac:dyDescent="0.25">
      <c r="AQ31373" s="6"/>
    </row>
    <row r="31374" spans="43:43" x14ac:dyDescent="0.25">
      <c r="AQ31374" s="6"/>
    </row>
    <row r="31375" spans="43:43" x14ac:dyDescent="0.25">
      <c r="AQ31375" s="6"/>
    </row>
    <row r="31376" spans="43:43" x14ac:dyDescent="0.25">
      <c r="AQ31376" s="6"/>
    </row>
    <row r="31377" spans="43:43" x14ac:dyDescent="0.25">
      <c r="AQ31377" s="6"/>
    </row>
    <row r="31378" spans="43:43" x14ac:dyDescent="0.25">
      <c r="AQ31378" s="6"/>
    </row>
    <row r="31379" spans="43:43" x14ac:dyDescent="0.25">
      <c r="AQ31379" s="6"/>
    </row>
    <row r="31380" spans="43:43" x14ac:dyDescent="0.25">
      <c r="AQ31380" s="6"/>
    </row>
    <row r="31381" spans="43:43" x14ac:dyDescent="0.25">
      <c r="AQ31381" s="6"/>
    </row>
    <row r="31382" spans="43:43" x14ac:dyDescent="0.25">
      <c r="AQ31382" s="6"/>
    </row>
    <row r="31383" spans="43:43" x14ac:dyDescent="0.25">
      <c r="AQ31383" s="6"/>
    </row>
    <row r="31384" spans="43:43" x14ac:dyDescent="0.25">
      <c r="AQ31384" s="6"/>
    </row>
    <row r="31385" spans="43:43" x14ac:dyDescent="0.25">
      <c r="AQ31385" s="6"/>
    </row>
    <row r="31386" spans="43:43" x14ac:dyDescent="0.25">
      <c r="AQ31386" s="6"/>
    </row>
    <row r="31387" spans="43:43" x14ac:dyDescent="0.25">
      <c r="AQ31387" s="6"/>
    </row>
    <row r="31388" spans="43:43" x14ac:dyDescent="0.25">
      <c r="AQ31388" s="6"/>
    </row>
    <row r="31389" spans="43:43" x14ac:dyDescent="0.25">
      <c r="AQ31389" s="6"/>
    </row>
    <row r="31390" spans="43:43" x14ac:dyDescent="0.25">
      <c r="AQ31390" s="6"/>
    </row>
    <row r="31391" spans="43:43" x14ac:dyDescent="0.25">
      <c r="AQ31391" s="6"/>
    </row>
    <row r="31392" spans="43:43" x14ac:dyDescent="0.25">
      <c r="AQ31392" s="6"/>
    </row>
    <row r="31393" spans="43:43" x14ac:dyDescent="0.25">
      <c r="AQ31393" s="6"/>
    </row>
    <row r="31394" spans="43:43" x14ac:dyDescent="0.25">
      <c r="AQ31394" s="6"/>
    </row>
    <row r="31395" spans="43:43" x14ac:dyDescent="0.25">
      <c r="AQ31395" s="6"/>
    </row>
    <row r="31396" spans="43:43" x14ac:dyDescent="0.25">
      <c r="AQ31396" s="6"/>
    </row>
    <row r="31397" spans="43:43" x14ac:dyDescent="0.25">
      <c r="AQ31397" s="6"/>
    </row>
    <row r="31398" spans="43:43" x14ac:dyDescent="0.25">
      <c r="AQ31398" s="6"/>
    </row>
    <row r="31399" spans="43:43" x14ac:dyDescent="0.25">
      <c r="AQ31399" s="6"/>
    </row>
    <row r="31400" spans="43:43" x14ac:dyDescent="0.25">
      <c r="AQ31400" s="6"/>
    </row>
    <row r="31401" spans="43:43" x14ac:dyDescent="0.25">
      <c r="AQ31401" s="6"/>
    </row>
    <row r="31402" spans="43:43" x14ac:dyDescent="0.25">
      <c r="AQ31402" s="6"/>
    </row>
    <row r="31403" spans="43:43" x14ac:dyDescent="0.25">
      <c r="AQ31403" s="6"/>
    </row>
    <row r="31404" spans="43:43" x14ac:dyDescent="0.25">
      <c r="AQ31404" s="6"/>
    </row>
    <row r="31405" spans="43:43" x14ac:dyDescent="0.25">
      <c r="AQ31405" s="6"/>
    </row>
    <row r="31406" spans="43:43" x14ac:dyDescent="0.25">
      <c r="AQ31406" s="6"/>
    </row>
    <row r="31407" spans="43:43" x14ac:dyDescent="0.25">
      <c r="AQ31407" s="6"/>
    </row>
    <row r="31408" spans="43:43" x14ac:dyDescent="0.25">
      <c r="AQ31408" s="6"/>
    </row>
    <row r="31409" spans="43:43" x14ac:dyDescent="0.25">
      <c r="AQ31409" s="6"/>
    </row>
    <row r="31410" spans="43:43" x14ac:dyDescent="0.25">
      <c r="AQ31410" s="6"/>
    </row>
    <row r="31411" spans="43:43" x14ac:dyDescent="0.25">
      <c r="AQ31411" s="6"/>
    </row>
    <row r="31412" spans="43:43" x14ac:dyDescent="0.25">
      <c r="AQ31412" s="6"/>
    </row>
    <row r="31413" spans="43:43" x14ac:dyDescent="0.25">
      <c r="AQ31413" s="6"/>
    </row>
    <row r="31414" spans="43:43" x14ac:dyDescent="0.25">
      <c r="AQ31414" s="6"/>
    </row>
    <row r="31415" spans="43:43" x14ac:dyDescent="0.25">
      <c r="AQ31415" s="6"/>
    </row>
    <row r="31416" spans="43:43" x14ac:dyDescent="0.25">
      <c r="AQ31416" s="6"/>
    </row>
    <row r="31417" spans="43:43" x14ac:dyDescent="0.25">
      <c r="AQ31417" s="6"/>
    </row>
    <row r="31418" spans="43:43" x14ac:dyDescent="0.25">
      <c r="AQ31418" s="6"/>
    </row>
    <row r="31419" spans="43:43" x14ac:dyDescent="0.25">
      <c r="AQ31419" s="6"/>
    </row>
    <row r="31420" spans="43:43" x14ac:dyDescent="0.25">
      <c r="AQ31420" s="6"/>
    </row>
    <row r="31421" spans="43:43" x14ac:dyDescent="0.25">
      <c r="AQ31421" s="6"/>
    </row>
    <row r="31422" spans="43:43" x14ac:dyDescent="0.25">
      <c r="AQ31422" s="6"/>
    </row>
    <row r="31423" spans="43:43" x14ac:dyDescent="0.25">
      <c r="AQ31423" s="6"/>
    </row>
    <row r="31424" spans="43:43" x14ac:dyDescent="0.25">
      <c r="AQ31424" s="6"/>
    </row>
    <row r="31425" spans="43:43" x14ac:dyDescent="0.25">
      <c r="AQ31425" s="6"/>
    </row>
    <row r="31426" spans="43:43" x14ac:dyDescent="0.25">
      <c r="AQ31426" s="6"/>
    </row>
    <row r="31427" spans="43:43" x14ac:dyDescent="0.25">
      <c r="AQ31427" s="6"/>
    </row>
    <row r="31428" spans="43:43" x14ac:dyDescent="0.25">
      <c r="AQ31428" s="6"/>
    </row>
    <row r="31429" spans="43:43" x14ac:dyDescent="0.25">
      <c r="AQ31429" s="6"/>
    </row>
    <row r="31430" spans="43:43" x14ac:dyDescent="0.25">
      <c r="AQ31430" s="6"/>
    </row>
    <row r="31431" spans="43:43" x14ac:dyDescent="0.25">
      <c r="AQ31431" s="6"/>
    </row>
    <row r="31432" spans="43:43" x14ac:dyDescent="0.25">
      <c r="AQ31432" s="6"/>
    </row>
    <row r="31433" spans="43:43" x14ac:dyDescent="0.25">
      <c r="AQ31433" s="6"/>
    </row>
    <row r="31434" spans="43:43" x14ac:dyDescent="0.25">
      <c r="AQ31434" s="6"/>
    </row>
    <row r="31435" spans="43:43" x14ac:dyDescent="0.25">
      <c r="AQ31435" s="6"/>
    </row>
    <row r="31436" spans="43:43" x14ac:dyDescent="0.25">
      <c r="AQ31436" s="6"/>
    </row>
    <row r="31437" spans="43:43" x14ac:dyDescent="0.25">
      <c r="AQ31437" s="6"/>
    </row>
    <row r="31438" spans="43:43" x14ac:dyDescent="0.25">
      <c r="AQ31438" s="6"/>
    </row>
    <row r="31439" spans="43:43" x14ac:dyDescent="0.25">
      <c r="AQ31439" s="6"/>
    </row>
    <row r="31440" spans="43:43" x14ac:dyDescent="0.25">
      <c r="AQ31440" s="6"/>
    </row>
    <row r="31441" spans="43:43" x14ac:dyDescent="0.25">
      <c r="AQ31441" s="6"/>
    </row>
    <row r="31442" spans="43:43" x14ac:dyDescent="0.25">
      <c r="AQ31442" s="6"/>
    </row>
    <row r="31443" spans="43:43" x14ac:dyDescent="0.25">
      <c r="AQ31443" s="6"/>
    </row>
    <row r="31444" spans="43:43" x14ac:dyDescent="0.25">
      <c r="AQ31444" s="6"/>
    </row>
    <row r="31445" spans="43:43" x14ac:dyDescent="0.25">
      <c r="AQ31445" s="6"/>
    </row>
    <row r="31446" spans="43:43" x14ac:dyDescent="0.25">
      <c r="AQ31446" s="6"/>
    </row>
    <row r="31447" spans="43:43" x14ac:dyDescent="0.25">
      <c r="AQ31447" s="6"/>
    </row>
    <row r="31448" spans="43:43" x14ac:dyDescent="0.25">
      <c r="AQ31448" s="6"/>
    </row>
    <row r="31449" spans="43:43" x14ac:dyDescent="0.25">
      <c r="AQ31449" s="6"/>
    </row>
    <row r="31450" spans="43:43" x14ac:dyDescent="0.25">
      <c r="AQ31450" s="6"/>
    </row>
    <row r="31451" spans="43:43" x14ac:dyDescent="0.25">
      <c r="AQ31451" s="6"/>
    </row>
    <row r="31452" spans="43:43" x14ac:dyDescent="0.25">
      <c r="AQ31452" s="6"/>
    </row>
    <row r="31453" spans="43:43" x14ac:dyDescent="0.25">
      <c r="AQ31453" s="6"/>
    </row>
    <row r="31454" spans="43:43" x14ac:dyDescent="0.25">
      <c r="AQ31454" s="6"/>
    </row>
    <row r="31455" spans="43:43" x14ac:dyDescent="0.25">
      <c r="AQ31455" s="6"/>
    </row>
    <row r="31456" spans="43:43" x14ac:dyDescent="0.25">
      <c r="AQ31456" s="6"/>
    </row>
    <row r="31457" spans="43:43" x14ac:dyDescent="0.25">
      <c r="AQ31457" s="6"/>
    </row>
    <row r="31458" spans="43:43" x14ac:dyDescent="0.25">
      <c r="AQ31458" s="6"/>
    </row>
    <row r="31459" spans="43:43" x14ac:dyDescent="0.25">
      <c r="AQ31459" s="6"/>
    </row>
    <row r="31460" spans="43:43" x14ac:dyDescent="0.25">
      <c r="AQ31460" s="6"/>
    </row>
    <row r="31461" spans="43:43" x14ac:dyDescent="0.25">
      <c r="AQ31461" s="6"/>
    </row>
    <row r="31462" spans="43:43" x14ac:dyDescent="0.25">
      <c r="AQ31462" s="6"/>
    </row>
    <row r="31463" spans="43:43" x14ac:dyDescent="0.25">
      <c r="AQ31463" s="6"/>
    </row>
    <row r="31464" spans="43:43" x14ac:dyDescent="0.25">
      <c r="AQ31464" s="6"/>
    </row>
    <row r="31465" spans="43:43" x14ac:dyDescent="0.25">
      <c r="AQ31465" s="6"/>
    </row>
    <row r="31466" spans="43:43" x14ac:dyDescent="0.25">
      <c r="AQ31466" s="6"/>
    </row>
    <row r="31467" spans="43:43" x14ac:dyDescent="0.25">
      <c r="AQ31467" s="6"/>
    </row>
    <row r="31468" spans="43:43" x14ac:dyDescent="0.25">
      <c r="AQ31468" s="6"/>
    </row>
    <row r="31469" spans="43:43" x14ac:dyDescent="0.25">
      <c r="AQ31469" s="6"/>
    </row>
    <row r="31470" spans="43:43" x14ac:dyDescent="0.25">
      <c r="AQ31470" s="6"/>
    </row>
    <row r="31471" spans="43:43" x14ac:dyDescent="0.25">
      <c r="AQ31471" s="6"/>
    </row>
    <row r="31472" spans="43:43" x14ac:dyDescent="0.25">
      <c r="AQ31472" s="6"/>
    </row>
    <row r="31473" spans="43:43" x14ac:dyDescent="0.25">
      <c r="AQ31473" s="6"/>
    </row>
    <row r="31474" spans="43:43" x14ac:dyDescent="0.25">
      <c r="AQ31474" s="6"/>
    </row>
    <row r="31475" spans="43:43" x14ac:dyDescent="0.25">
      <c r="AQ31475" s="6"/>
    </row>
    <row r="31476" spans="43:43" x14ac:dyDescent="0.25">
      <c r="AQ31476" s="6"/>
    </row>
    <row r="31477" spans="43:43" x14ac:dyDescent="0.25">
      <c r="AQ31477" s="6"/>
    </row>
    <row r="31478" spans="43:43" x14ac:dyDescent="0.25">
      <c r="AQ31478" s="6"/>
    </row>
    <row r="31479" spans="43:43" x14ac:dyDescent="0.25">
      <c r="AQ31479" s="6"/>
    </row>
    <row r="31480" spans="43:43" x14ac:dyDescent="0.25">
      <c r="AQ31480" s="6"/>
    </row>
    <row r="31481" spans="43:43" x14ac:dyDescent="0.25">
      <c r="AQ31481" s="6"/>
    </row>
    <row r="31482" spans="43:43" x14ac:dyDescent="0.25">
      <c r="AQ31482" s="6"/>
    </row>
    <row r="31483" spans="43:43" x14ac:dyDescent="0.25">
      <c r="AQ31483" s="6"/>
    </row>
    <row r="31484" spans="43:43" x14ac:dyDescent="0.25">
      <c r="AQ31484" s="6"/>
    </row>
    <row r="31485" spans="43:43" x14ac:dyDescent="0.25">
      <c r="AQ31485" s="6"/>
    </row>
    <row r="31486" spans="43:43" x14ac:dyDescent="0.25">
      <c r="AQ31486" s="6"/>
    </row>
    <row r="31487" spans="43:43" x14ac:dyDescent="0.25">
      <c r="AQ31487" s="6"/>
    </row>
    <row r="31488" spans="43:43" x14ac:dyDescent="0.25">
      <c r="AQ31488" s="6"/>
    </row>
    <row r="31489" spans="43:43" x14ac:dyDescent="0.25">
      <c r="AQ31489" s="6"/>
    </row>
    <row r="31490" spans="43:43" x14ac:dyDescent="0.25">
      <c r="AQ31490" s="6"/>
    </row>
    <row r="31491" spans="43:43" x14ac:dyDescent="0.25">
      <c r="AQ31491" s="6"/>
    </row>
    <row r="31492" spans="43:43" x14ac:dyDescent="0.25">
      <c r="AQ31492" s="6"/>
    </row>
    <row r="31493" spans="43:43" x14ac:dyDescent="0.25">
      <c r="AQ31493" s="6"/>
    </row>
    <row r="31494" spans="43:43" x14ac:dyDescent="0.25">
      <c r="AQ31494" s="6"/>
    </row>
    <row r="31495" spans="43:43" x14ac:dyDescent="0.25">
      <c r="AQ31495" s="6"/>
    </row>
    <row r="31496" spans="43:43" x14ac:dyDescent="0.25">
      <c r="AQ31496" s="6"/>
    </row>
    <row r="31497" spans="43:43" x14ac:dyDescent="0.25">
      <c r="AQ31497" s="6"/>
    </row>
    <row r="31498" spans="43:43" x14ac:dyDescent="0.25">
      <c r="AQ31498" s="6"/>
    </row>
    <row r="31499" spans="43:43" x14ac:dyDescent="0.25">
      <c r="AQ31499" s="6"/>
    </row>
    <row r="31500" spans="43:43" x14ac:dyDescent="0.25">
      <c r="AQ31500" s="6"/>
    </row>
    <row r="31501" spans="43:43" x14ac:dyDescent="0.25">
      <c r="AQ31501" s="6"/>
    </row>
    <row r="31502" spans="43:43" x14ac:dyDescent="0.25">
      <c r="AQ31502" s="6"/>
    </row>
    <row r="31503" spans="43:43" x14ac:dyDescent="0.25">
      <c r="AQ31503" s="6"/>
    </row>
    <row r="31504" spans="43:43" x14ac:dyDescent="0.25">
      <c r="AQ31504" s="6"/>
    </row>
    <row r="31505" spans="43:43" x14ac:dyDescent="0.25">
      <c r="AQ31505" s="6"/>
    </row>
    <row r="31506" spans="43:43" x14ac:dyDescent="0.25">
      <c r="AQ31506" s="6"/>
    </row>
    <row r="31507" spans="43:43" x14ac:dyDescent="0.25">
      <c r="AQ31507" s="6"/>
    </row>
    <row r="31508" spans="43:43" x14ac:dyDescent="0.25">
      <c r="AQ31508" s="6"/>
    </row>
    <row r="31509" spans="43:43" x14ac:dyDescent="0.25">
      <c r="AQ31509" s="6"/>
    </row>
    <row r="31510" spans="43:43" x14ac:dyDescent="0.25">
      <c r="AQ31510" s="6"/>
    </row>
    <row r="31511" spans="43:43" x14ac:dyDescent="0.25">
      <c r="AQ31511" s="6"/>
    </row>
    <row r="31512" spans="43:43" x14ac:dyDescent="0.25">
      <c r="AQ31512" s="6"/>
    </row>
    <row r="31513" spans="43:43" x14ac:dyDescent="0.25">
      <c r="AQ31513" s="6"/>
    </row>
    <row r="31514" spans="43:43" x14ac:dyDescent="0.25">
      <c r="AQ31514" s="6"/>
    </row>
    <row r="31515" spans="43:43" x14ac:dyDescent="0.25">
      <c r="AQ31515" s="6"/>
    </row>
    <row r="31516" spans="43:43" x14ac:dyDescent="0.25">
      <c r="AQ31516" s="6"/>
    </row>
    <row r="31517" spans="43:43" x14ac:dyDescent="0.25">
      <c r="AQ31517" s="6"/>
    </row>
    <row r="31518" spans="43:43" x14ac:dyDescent="0.25">
      <c r="AQ31518" s="6"/>
    </row>
    <row r="31519" spans="43:43" x14ac:dyDescent="0.25">
      <c r="AQ31519" s="6"/>
    </row>
    <row r="31520" spans="43:43" x14ac:dyDescent="0.25">
      <c r="AQ31520" s="6"/>
    </row>
    <row r="31521" spans="43:43" x14ac:dyDescent="0.25">
      <c r="AQ31521" s="6"/>
    </row>
    <row r="31522" spans="43:43" x14ac:dyDescent="0.25">
      <c r="AQ31522" s="6"/>
    </row>
    <row r="31523" spans="43:43" x14ac:dyDescent="0.25">
      <c r="AQ31523" s="6"/>
    </row>
    <row r="31524" spans="43:43" x14ac:dyDescent="0.25">
      <c r="AQ31524" s="6"/>
    </row>
    <row r="31525" spans="43:43" x14ac:dyDescent="0.25">
      <c r="AQ31525" s="6"/>
    </row>
    <row r="31526" spans="43:43" x14ac:dyDescent="0.25">
      <c r="AQ31526" s="6"/>
    </row>
    <row r="31527" spans="43:43" x14ac:dyDescent="0.25">
      <c r="AQ31527" s="6"/>
    </row>
    <row r="31528" spans="43:43" x14ac:dyDescent="0.25">
      <c r="AQ31528" s="6"/>
    </row>
    <row r="31529" spans="43:43" x14ac:dyDescent="0.25">
      <c r="AQ31529" s="6"/>
    </row>
    <row r="31530" spans="43:43" x14ac:dyDescent="0.25">
      <c r="AQ31530" s="6"/>
    </row>
    <row r="31531" spans="43:43" x14ac:dyDescent="0.25">
      <c r="AQ31531" s="6"/>
    </row>
    <row r="31532" spans="43:43" x14ac:dyDescent="0.25">
      <c r="AQ31532" s="6"/>
    </row>
    <row r="31533" spans="43:43" x14ac:dyDescent="0.25">
      <c r="AQ31533" s="6"/>
    </row>
    <row r="31534" spans="43:43" x14ac:dyDescent="0.25">
      <c r="AQ31534" s="6"/>
    </row>
    <row r="31535" spans="43:43" x14ac:dyDescent="0.25">
      <c r="AQ31535" s="6"/>
    </row>
    <row r="31536" spans="43:43" x14ac:dyDescent="0.25">
      <c r="AQ31536" s="6"/>
    </row>
    <row r="31537" spans="43:43" x14ac:dyDescent="0.25">
      <c r="AQ31537" s="6"/>
    </row>
    <row r="31538" spans="43:43" x14ac:dyDescent="0.25">
      <c r="AQ31538" s="6"/>
    </row>
    <row r="31539" spans="43:43" x14ac:dyDescent="0.25">
      <c r="AQ31539" s="6"/>
    </row>
    <row r="31540" spans="43:43" x14ac:dyDescent="0.25">
      <c r="AQ31540" s="6"/>
    </row>
    <row r="31541" spans="43:43" x14ac:dyDescent="0.25">
      <c r="AQ31541" s="6"/>
    </row>
    <row r="31542" spans="43:43" x14ac:dyDescent="0.25">
      <c r="AQ31542" s="6"/>
    </row>
    <row r="31543" spans="43:43" x14ac:dyDescent="0.25">
      <c r="AQ31543" s="6"/>
    </row>
    <row r="31544" spans="43:43" x14ac:dyDescent="0.25">
      <c r="AQ31544" s="6"/>
    </row>
    <row r="31545" spans="43:43" x14ac:dyDescent="0.25">
      <c r="AQ31545" s="6"/>
    </row>
    <row r="31546" spans="43:43" x14ac:dyDescent="0.25">
      <c r="AQ31546" s="6"/>
    </row>
    <row r="31547" spans="43:43" x14ac:dyDescent="0.25">
      <c r="AQ31547" s="6"/>
    </row>
    <row r="31548" spans="43:43" x14ac:dyDescent="0.25">
      <c r="AQ31548" s="6"/>
    </row>
    <row r="31549" spans="43:43" x14ac:dyDescent="0.25">
      <c r="AQ31549" s="6"/>
    </row>
    <row r="31550" spans="43:43" x14ac:dyDescent="0.25">
      <c r="AQ31550" s="6"/>
    </row>
    <row r="31551" spans="43:43" x14ac:dyDescent="0.25">
      <c r="AQ31551" s="6"/>
    </row>
    <row r="31552" spans="43:43" x14ac:dyDescent="0.25">
      <c r="AQ31552" s="6"/>
    </row>
    <row r="31553" spans="43:43" x14ac:dyDescent="0.25">
      <c r="AQ31553" s="6"/>
    </row>
    <row r="31554" spans="43:43" x14ac:dyDescent="0.25">
      <c r="AQ31554" s="6"/>
    </row>
    <row r="31555" spans="43:43" x14ac:dyDescent="0.25">
      <c r="AQ31555" s="6"/>
    </row>
    <row r="31556" spans="43:43" x14ac:dyDescent="0.25">
      <c r="AQ31556" s="6"/>
    </row>
    <row r="31557" spans="43:43" x14ac:dyDescent="0.25">
      <c r="AQ31557" s="6"/>
    </row>
    <row r="31558" spans="43:43" x14ac:dyDescent="0.25">
      <c r="AQ31558" s="6"/>
    </row>
    <row r="31559" spans="43:43" x14ac:dyDescent="0.25">
      <c r="AQ31559" s="6"/>
    </row>
    <row r="31560" spans="43:43" x14ac:dyDescent="0.25">
      <c r="AQ31560" s="6"/>
    </row>
    <row r="31561" spans="43:43" x14ac:dyDescent="0.25">
      <c r="AQ31561" s="6"/>
    </row>
    <row r="31562" spans="43:43" x14ac:dyDescent="0.25">
      <c r="AQ31562" s="6"/>
    </row>
    <row r="31563" spans="43:43" x14ac:dyDescent="0.25">
      <c r="AQ31563" s="6"/>
    </row>
    <row r="31564" spans="43:43" x14ac:dyDescent="0.25">
      <c r="AQ31564" s="6"/>
    </row>
    <row r="31565" spans="43:43" x14ac:dyDescent="0.25">
      <c r="AQ31565" s="6"/>
    </row>
    <row r="31566" spans="43:43" x14ac:dyDescent="0.25">
      <c r="AQ31566" s="6"/>
    </row>
    <row r="31567" spans="43:43" x14ac:dyDescent="0.25">
      <c r="AQ31567" s="6"/>
    </row>
    <row r="31568" spans="43:43" x14ac:dyDescent="0.25">
      <c r="AQ31568" s="6"/>
    </row>
    <row r="31569" spans="43:43" x14ac:dyDescent="0.25">
      <c r="AQ31569" s="6"/>
    </row>
    <row r="31570" spans="43:43" x14ac:dyDescent="0.25">
      <c r="AQ31570" s="6"/>
    </row>
    <row r="31571" spans="43:43" x14ac:dyDescent="0.25">
      <c r="AQ31571" s="6"/>
    </row>
    <row r="31572" spans="43:43" x14ac:dyDescent="0.25">
      <c r="AQ31572" s="6"/>
    </row>
    <row r="31573" spans="43:43" x14ac:dyDescent="0.25">
      <c r="AQ31573" s="6"/>
    </row>
    <row r="31574" spans="43:43" x14ac:dyDescent="0.25">
      <c r="AQ31574" s="6"/>
    </row>
    <row r="31575" spans="43:43" x14ac:dyDescent="0.25">
      <c r="AQ31575" s="6"/>
    </row>
    <row r="31576" spans="43:43" x14ac:dyDescent="0.25">
      <c r="AQ31576" s="6"/>
    </row>
    <row r="31577" spans="43:43" x14ac:dyDescent="0.25">
      <c r="AQ31577" s="6"/>
    </row>
    <row r="31578" spans="43:43" x14ac:dyDescent="0.25">
      <c r="AQ31578" s="6"/>
    </row>
    <row r="31579" spans="43:43" x14ac:dyDescent="0.25">
      <c r="AQ31579" s="6"/>
    </row>
    <row r="31580" spans="43:43" x14ac:dyDescent="0.25">
      <c r="AQ31580" s="6"/>
    </row>
    <row r="31581" spans="43:43" x14ac:dyDescent="0.25">
      <c r="AQ31581" s="6"/>
    </row>
    <row r="31582" spans="43:43" x14ac:dyDescent="0.25">
      <c r="AQ31582" s="6"/>
    </row>
    <row r="31583" spans="43:43" x14ac:dyDescent="0.25">
      <c r="AQ31583" s="6"/>
    </row>
    <row r="31584" spans="43:43" x14ac:dyDescent="0.25">
      <c r="AQ31584" s="6"/>
    </row>
    <row r="31585" spans="43:43" x14ac:dyDescent="0.25">
      <c r="AQ31585" s="6"/>
    </row>
    <row r="31586" spans="43:43" x14ac:dyDescent="0.25">
      <c r="AQ31586" s="6"/>
    </row>
    <row r="31587" spans="43:43" x14ac:dyDescent="0.25">
      <c r="AQ31587" s="6"/>
    </row>
    <row r="31588" spans="43:43" x14ac:dyDescent="0.25">
      <c r="AQ31588" s="6"/>
    </row>
    <row r="31589" spans="43:43" x14ac:dyDescent="0.25">
      <c r="AQ31589" s="6"/>
    </row>
    <row r="31590" spans="43:43" x14ac:dyDescent="0.25">
      <c r="AQ31590" s="6"/>
    </row>
    <row r="31591" spans="43:43" x14ac:dyDescent="0.25">
      <c r="AQ31591" s="6"/>
    </row>
    <row r="31592" spans="43:43" x14ac:dyDescent="0.25">
      <c r="AQ31592" s="6"/>
    </row>
    <row r="31593" spans="43:43" x14ac:dyDescent="0.25">
      <c r="AQ31593" s="6"/>
    </row>
    <row r="31594" spans="43:43" x14ac:dyDescent="0.25">
      <c r="AQ31594" s="6"/>
    </row>
    <row r="31595" spans="43:43" x14ac:dyDescent="0.25">
      <c r="AQ31595" s="6"/>
    </row>
    <row r="31596" spans="43:43" x14ac:dyDescent="0.25">
      <c r="AQ31596" s="6"/>
    </row>
    <row r="31597" spans="43:43" x14ac:dyDescent="0.25">
      <c r="AQ31597" s="6"/>
    </row>
    <row r="31598" spans="43:43" x14ac:dyDescent="0.25">
      <c r="AQ31598" s="6"/>
    </row>
    <row r="31599" spans="43:43" x14ac:dyDescent="0.25">
      <c r="AQ31599" s="6"/>
    </row>
    <row r="31600" spans="43:43" x14ac:dyDescent="0.25">
      <c r="AQ31600" s="6"/>
    </row>
    <row r="31601" spans="43:43" x14ac:dyDescent="0.25">
      <c r="AQ31601" s="6"/>
    </row>
    <row r="31602" spans="43:43" x14ac:dyDescent="0.25">
      <c r="AQ31602" s="6"/>
    </row>
    <row r="31603" spans="43:43" x14ac:dyDescent="0.25">
      <c r="AQ31603" s="6"/>
    </row>
    <row r="31604" spans="43:43" x14ac:dyDescent="0.25">
      <c r="AQ31604" s="6"/>
    </row>
    <row r="31605" spans="43:43" x14ac:dyDescent="0.25">
      <c r="AQ31605" s="6"/>
    </row>
    <row r="31606" spans="43:43" x14ac:dyDescent="0.25">
      <c r="AQ31606" s="6"/>
    </row>
    <row r="31607" spans="43:43" x14ac:dyDescent="0.25">
      <c r="AQ31607" s="6"/>
    </row>
    <row r="31608" spans="43:43" x14ac:dyDescent="0.25">
      <c r="AQ31608" s="6"/>
    </row>
    <row r="31609" spans="43:43" x14ac:dyDescent="0.25">
      <c r="AQ31609" s="6"/>
    </row>
    <row r="31610" spans="43:43" x14ac:dyDescent="0.25">
      <c r="AQ31610" s="6"/>
    </row>
    <row r="31611" spans="43:43" x14ac:dyDescent="0.25">
      <c r="AQ31611" s="6"/>
    </row>
    <row r="31612" spans="43:43" x14ac:dyDescent="0.25">
      <c r="AQ31612" s="6"/>
    </row>
    <row r="31613" spans="43:43" x14ac:dyDescent="0.25">
      <c r="AQ31613" s="6"/>
    </row>
    <row r="31614" spans="43:43" x14ac:dyDescent="0.25">
      <c r="AQ31614" s="6"/>
    </row>
    <row r="31615" spans="43:43" x14ac:dyDescent="0.25">
      <c r="AQ31615" s="6"/>
    </row>
    <row r="31616" spans="43:43" x14ac:dyDescent="0.25">
      <c r="AQ31616" s="6"/>
    </row>
    <row r="31617" spans="43:43" x14ac:dyDescent="0.25">
      <c r="AQ31617" s="6"/>
    </row>
    <row r="31618" spans="43:43" x14ac:dyDescent="0.25">
      <c r="AQ31618" s="6"/>
    </row>
    <row r="31619" spans="43:43" x14ac:dyDescent="0.25">
      <c r="AQ31619" s="6"/>
    </row>
    <row r="31620" spans="43:43" x14ac:dyDescent="0.25">
      <c r="AQ31620" s="6"/>
    </row>
    <row r="31621" spans="43:43" x14ac:dyDescent="0.25">
      <c r="AQ31621" s="6"/>
    </row>
    <row r="31622" spans="43:43" x14ac:dyDescent="0.25">
      <c r="AQ31622" s="6"/>
    </row>
    <row r="31623" spans="43:43" x14ac:dyDescent="0.25">
      <c r="AQ31623" s="6"/>
    </row>
    <row r="31624" spans="43:43" x14ac:dyDescent="0.25">
      <c r="AQ31624" s="6"/>
    </row>
    <row r="31625" spans="43:43" x14ac:dyDescent="0.25">
      <c r="AQ31625" s="6"/>
    </row>
    <row r="31626" spans="43:43" x14ac:dyDescent="0.25">
      <c r="AQ31626" s="6"/>
    </row>
    <row r="31627" spans="43:43" x14ac:dyDescent="0.25">
      <c r="AQ31627" s="6"/>
    </row>
    <row r="31628" spans="43:43" x14ac:dyDescent="0.25">
      <c r="AQ31628" s="6"/>
    </row>
    <row r="31629" spans="43:43" x14ac:dyDescent="0.25">
      <c r="AQ31629" s="6"/>
    </row>
    <row r="31630" spans="43:43" x14ac:dyDescent="0.25">
      <c r="AQ31630" s="6"/>
    </row>
    <row r="31631" spans="43:43" x14ac:dyDescent="0.25">
      <c r="AQ31631" s="6"/>
    </row>
    <row r="31632" spans="43:43" x14ac:dyDescent="0.25">
      <c r="AQ31632" s="6"/>
    </row>
    <row r="31633" spans="43:43" x14ac:dyDescent="0.25">
      <c r="AQ31633" s="6"/>
    </row>
    <row r="31634" spans="43:43" x14ac:dyDescent="0.25">
      <c r="AQ31634" s="6"/>
    </row>
    <row r="31635" spans="43:43" x14ac:dyDescent="0.25">
      <c r="AQ31635" s="6"/>
    </row>
    <row r="31636" spans="43:43" x14ac:dyDescent="0.25">
      <c r="AQ31636" s="6"/>
    </row>
    <row r="31637" spans="43:43" x14ac:dyDescent="0.25">
      <c r="AQ31637" s="6"/>
    </row>
    <row r="31638" spans="43:43" x14ac:dyDescent="0.25">
      <c r="AQ31638" s="6"/>
    </row>
    <row r="31639" spans="43:43" x14ac:dyDescent="0.25">
      <c r="AQ31639" s="6"/>
    </row>
    <row r="31640" spans="43:43" x14ac:dyDescent="0.25">
      <c r="AQ31640" s="6"/>
    </row>
    <row r="31641" spans="43:43" x14ac:dyDescent="0.25">
      <c r="AQ31641" s="6"/>
    </row>
    <row r="31642" spans="43:43" x14ac:dyDescent="0.25">
      <c r="AQ31642" s="6"/>
    </row>
    <row r="31643" spans="43:43" x14ac:dyDescent="0.25">
      <c r="AQ31643" s="6"/>
    </row>
    <row r="31644" spans="43:43" x14ac:dyDescent="0.25">
      <c r="AQ31644" s="6"/>
    </row>
    <row r="31645" spans="43:43" x14ac:dyDescent="0.25">
      <c r="AQ31645" s="6"/>
    </row>
    <row r="31646" spans="43:43" x14ac:dyDescent="0.25">
      <c r="AQ31646" s="6"/>
    </row>
    <row r="31647" spans="43:43" x14ac:dyDescent="0.25">
      <c r="AQ31647" s="6"/>
    </row>
    <row r="31648" spans="43:43" x14ac:dyDescent="0.25">
      <c r="AQ31648" s="6"/>
    </row>
    <row r="31649" spans="43:43" x14ac:dyDescent="0.25">
      <c r="AQ31649" s="6"/>
    </row>
    <row r="31650" spans="43:43" x14ac:dyDescent="0.25">
      <c r="AQ31650" s="6"/>
    </row>
    <row r="31651" spans="43:43" x14ac:dyDescent="0.25">
      <c r="AQ31651" s="6"/>
    </row>
    <row r="31652" spans="43:43" x14ac:dyDescent="0.25">
      <c r="AQ31652" s="6"/>
    </row>
    <row r="31653" spans="43:43" x14ac:dyDescent="0.25">
      <c r="AQ31653" s="6"/>
    </row>
    <row r="31654" spans="43:43" x14ac:dyDescent="0.25">
      <c r="AQ31654" s="6"/>
    </row>
    <row r="31655" spans="43:43" x14ac:dyDescent="0.25">
      <c r="AQ31655" s="6"/>
    </row>
    <row r="31656" spans="43:43" x14ac:dyDescent="0.25">
      <c r="AQ31656" s="6"/>
    </row>
    <row r="31657" spans="43:43" x14ac:dyDescent="0.25">
      <c r="AQ31657" s="6"/>
    </row>
    <row r="31658" spans="43:43" x14ac:dyDescent="0.25">
      <c r="AQ31658" s="6"/>
    </row>
    <row r="31659" spans="43:43" x14ac:dyDescent="0.25">
      <c r="AQ31659" s="6"/>
    </row>
    <row r="31660" spans="43:43" x14ac:dyDescent="0.25">
      <c r="AQ31660" s="6"/>
    </row>
    <row r="31661" spans="43:43" x14ac:dyDescent="0.25">
      <c r="AQ31661" s="6"/>
    </row>
    <row r="31662" spans="43:43" x14ac:dyDescent="0.25">
      <c r="AQ31662" s="6"/>
    </row>
    <row r="31663" spans="43:43" x14ac:dyDescent="0.25">
      <c r="AQ31663" s="6"/>
    </row>
    <row r="31664" spans="43:43" x14ac:dyDescent="0.25">
      <c r="AQ31664" s="6"/>
    </row>
    <row r="31665" spans="43:43" x14ac:dyDescent="0.25">
      <c r="AQ31665" s="6"/>
    </row>
    <row r="31666" spans="43:43" x14ac:dyDescent="0.25">
      <c r="AQ31666" s="6"/>
    </row>
    <row r="31667" spans="43:43" x14ac:dyDescent="0.25">
      <c r="AQ31667" s="6"/>
    </row>
    <row r="31668" spans="43:43" x14ac:dyDescent="0.25">
      <c r="AQ31668" s="6"/>
    </row>
    <row r="31669" spans="43:43" x14ac:dyDescent="0.25">
      <c r="AQ31669" s="6"/>
    </row>
    <row r="31670" spans="43:43" x14ac:dyDescent="0.25">
      <c r="AQ31670" s="6"/>
    </row>
    <row r="31671" spans="43:43" x14ac:dyDescent="0.25">
      <c r="AQ31671" s="6"/>
    </row>
    <row r="31672" spans="43:43" x14ac:dyDescent="0.25">
      <c r="AQ31672" s="6"/>
    </row>
    <row r="31673" spans="43:43" x14ac:dyDescent="0.25">
      <c r="AQ31673" s="6"/>
    </row>
    <row r="31674" spans="43:43" x14ac:dyDescent="0.25">
      <c r="AQ31674" s="6"/>
    </row>
    <row r="31675" spans="43:43" x14ac:dyDescent="0.25">
      <c r="AQ31675" s="6"/>
    </row>
    <row r="31676" spans="43:43" x14ac:dyDescent="0.25">
      <c r="AQ31676" s="6"/>
    </row>
    <row r="31677" spans="43:43" x14ac:dyDescent="0.25">
      <c r="AQ31677" s="6"/>
    </row>
    <row r="31678" spans="43:43" x14ac:dyDescent="0.25">
      <c r="AQ31678" s="6"/>
    </row>
    <row r="31679" spans="43:43" x14ac:dyDescent="0.25">
      <c r="AQ31679" s="6"/>
    </row>
    <row r="31680" spans="43:43" x14ac:dyDescent="0.25">
      <c r="AQ31680" s="6"/>
    </row>
    <row r="31681" spans="43:43" x14ac:dyDescent="0.25">
      <c r="AQ31681" s="6"/>
    </row>
    <row r="31682" spans="43:43" x14ac:dyDescent="0.25">
      <c r="AQ31682" s="6"/>
    </row>
    <row r="31683" spans="43:43" x14ac:dyDescent="0.25">
      <c r="AQ31683" s="6"/>
    </row>
    <row r="31684" spans="43:43" x14ac:dyDescent="0.25">
      <c r="AQ31684" s="6"/>
    </row>
    <row r="31685" spans="43:43" x14ac:dyDescent="0.25">
      <c r="AQ31685" s="6"/>
    </row>
    <row r="31686" spans="43:43" x14ac:dyDescent="0.25">
      <c r="AQ31686" s="6"/>
    </row>
    <row r="31687" spans="43:43" x14ac:dyDescent="0.25">
      <c r="AQ31687" s="6"/>
    </row>
    <row r="31688" spans="43:43" x14ac:dyDescent="0.25">
      <c r="AQ31688" s="6"/>
    </row>
    <row r="31689" spans="43:43" x14ac:dyDescent="0.25">
      <c r="AQ31689" s="6"/>
    </row>
    <row r="31690" spans="43:43" x14ac:dyDescent="0.25">
      <c r="AQ31690" s="6"/>
    </row>
    <row r="31691" spans="43:43" x14ac:dyDescent="0.25">
      <c r="AQ31691" s="6"/>
    </row>
    <row r="31692" spans="43:43" x14ac:dyDescent="0.25">
      <c r="AQ31692" s="6"/>
    </row>
    <row r="31693" spans="43:43" x14ac:dyDescent="0.25">
      <c r="AQ31693" s="6"/>
    </row>
    <row r="31694" spans="43:43" x14ac:dyDescent="0.25">
      <c r="AQ31694" s="6"/>
    </row>
    <row r="31695" spans="43:43" x14ac:dyDescent="0.25">
      <c r="AQ31695" s="6"/>
    </row>
    <row r="31696" spans="43:43" x14ac:dyDescent="0.25">
      <c r="AQ31696" s="6"/>
    </row>
    <row r="31697" spans="43:43" x14ac:dyDescent="0.25">
      <c r="AQ31697" s="6"/>
    </row>
    <row r="31698" spans="43:43" x14ac:dyDescent="0.25">
      <c r="AQ31698" s="6"/>
    </row>
    <row r="31699" spans="43:43" x14ac:dyDescent="0.25">
      <c r="AQ31699" s="6"/>
    </row>
    <row r="31700" spans="43:43" x14ac:dyDescent="0.25">
      <c r="AQ31700" s="6"/>
    </row>
    <row r="31701" spans="43:43" x14ac:dyDescent="0.25">
      <c r="AQ31701" s="6"/>
    </row>
    <row r="31702" spans="43:43" x14ac:dyDescent="0.25">
      <c r="AQ31702" s="6"/>
    </row>
    <row r="31703" spans="43:43" x14ac:dyDescent="0.25">
      <c r="AQ31703" s="6"/>
    </row>
    <row r="31704" spans="43:43" x14ac:dyDescent="0.25">
      <c r="AQ31704" s="6"/>
    </row>
    <row r="31705" spans="43:43" x14ac:dyDescent="0.25">
      <c r="AQ31705" s="6"/>
    </row>
    <row r="31706" spans="43:43" x14ac:dyDescent="0.25">
      <c r="AQ31706" s="6"/>
    </row>
    <row r="31707" spans="43:43" x14ac:dyDescent="0.25">
      <c r="AQ31707" s="6"/>
    </row>
    <row r="31708" spans="43:43" x14ac:dyDescent="0.25">
      <c r="AQ31708" s="6"/>
    </row>
    <row r="31709" spans="43:43" x14ac:dyDescent="0.25">
      <c r="AQ31709" s="6"/>
    </row>
    <row r="31710" spans="43:43" x14ac:dyDescent="0.25">
      <c r="AQ31710" s="6"/>
    </row>
    <row r="31711" spans="43:43" x14ac:dyDescent="0.25">
      <c r="AQ31711" s="6"/>
    </row>
    <row r="31712" spans="43:43" x14ac:dyDescent="0.25">
      <c r="AQ31712" s="6"/>
    </row>
    <row r="31713" spans="43:43" x14ac:dyDescent="0.25">
      <c r="AQ31713" s="6"/>
    </row>
    <row r="31714" spans="43:43" x14ac:dyDescent="0.25">
      <c r="AQ31714" s="6"/>
    </row>
    <row r="31715" spans="43:43" x14ac:dyDescent="0.25">
      <c r="AQ31715" s="6"/>
    </row>
    <row r="31716" spans="43:43" x14ac:dyDescent="0.25">
      <c r="AQ31716" s="6"/>
    </row>
    <row r="31717" spans="43:43" x14ac:dyDescent="0.25">
      <c r="AQ31717" s="6"/>
    </row>
    <row r="31718" spans="43:43" x14ac:dyDescent="0.25">
      <c r="AQ31718" s="6"/>
    </row>
    <row r="31719" spans="43:43" x14ac:dyDescent="0.25">
      <c r="AQ31719" s="6"/>
    </row>
    <row r="31720" spans="43:43" x14ac:dyDescent="0.25">
      <c r="AQ31720" s="6"/>
    </row>
    <row r="31721" spans="43:43" x14ac:dyDescent="0.25">
      <c r="AQ31721" s="6"/>
    </row>
    <row r="31722" spans="43:43" x14ac:dyDescent="0.25">
      <c r="AQ31722" s="6"/>
    </row>
    <row r="31723" spans="43:43" x14ac:dyDescent="0.25">
      <c r="AQ31723" s="6"/>
    </row>
    <row r="31724" spans="43:43" x14ac:dyDescent="0.25">
      <c r="AQ31724" s="6"/>
    </row>
    <row r="31725" spans="43:43" x14ac:dyDescent="0.25">
      <c r="AQ31725" s="6"/>
    </row>
    <row r="31726" spans="43:43" x14ac:dyDescent="0.25">
      <c r="AQ31726" s="6"/>
    </row>
    <row r="31727" spans="43:43" x14ac:dyDescent="0.25">
      <c r="AQ31727" s="6"/>
    </row>
    <row r="31728" spans="43:43" x14ac:dyDescent="0.25">
      <c r="AQ31728" s="6"/>
    </row>
    <row r="31729" spans="43:43" x14ac:dyDescent="0.25">
      <c r="AQ31729" s="6"/>
    </row>
    <row r="31730" spans="43:43" x14ac:dyDescent="0.25">
      <c r="AQ31730" s="6"/>
    </row>
    <row r="31731" spans="43:43" x14ac:dyDescent="0.25">
      <c r="AQ31731" s="6"/>
    </row>
    <row r="31732" spans="43:43" x14ac:dyDescent="0.25">
      <c r="AQ31732" s="6"/>
    </row>
    <row r="31733" spans="43:43" x14ac:dyDescent="0.25">
      <c r="AQ31733" s="6"/>
    </row>
    <row r="31734" spans="43:43" x14ac:dyDescent="0.25">
      <c r="AQ31734" s="6"/>
    </row>
    <row r="31735" spans="43:43" x14ac:dyDescent="0.25">
      <c r="AQ31735" s="6"/>
    </row>
    <row r="31736" spans="43:43" x14ac:dyDescent="0.25">
      <c r="AQ31736" s="6"/>
    </row>
    <row r="31737" spans="43:43" x14ac:dyDescent="0.25">
      <c r="AQ31737" s="6"/>
    </row>
    <row r="31738" spans="43:43" x14ac:dyDescent="0.25">
      <c r="AQ31738" s="6"/>
    </row>
    <row r="31739" spans="43:43" x14ac:dyDescent="0.25">
      <c r="AQ31739" s="6"/>
    </row>
    <row r="31740" spans="43:43" x14ac:dyDescent="0.25">
      <c r="AQ31740" s="6"/>
    </row>
    <row r="31741" spans="43:43" x14ac:dyDescent="0.25">
      <c r="AQ31741" s="6"/>
    </row>
    <row r="31742" spans="43:43" x14ac:dyDescent="0.25">
      <c r="AQ31742" s="6"/>
    </row>
    <row r="31743" spans="43:43" x14ac:dyDescent="0.25">
      <c r="AQ31743" s="6"/>
    </row>
    <row r="31744" spans="43:43" x14ac:dyDescent="0.25">
      <c r="AQ31744" s="6"/>
    </row>
    <row r="31745" spans="43:43" x14ac:dyDescent="0.25">
      <c r="AQ31745" s="6"/>
    </row>
    <row r="31746" spans="43:43" x14ac:dyDescent="0.25">
      <c r="AQ31746" s="6"/>
    </row>
    <row r="31747" spans="43:43" x14ac:dyDescent="0.25">
      <c r="AQ31747" s="6"/>
    </row>
    <row r="31748" spans="43:43" x14ac:dyDescent="0.25">
      <c r="AQ31748" s="6"/>
    </row>
    <row r="31749" spans="43:43" x14ac:dyDescent="0.25">
      <c r="AQ31749" s="6"/>
    </row>
    <row r="31750" spans="43:43" x14ac:dyDescent="0.25">
      <c r="AQ31750" s="6"/>
    </row>
    <row r="31751" spans="43:43" x14ac:dyDescent="0.25">
      <c r="AQ31751" s="6"/>
    </row>
    <row r="31752" spans="43:43" x14ac:dyDescent="0.25">
      <c r="AQ31752" s="6"/>
    </row>
    <row r="31753" spans="43:43" x14ac:dyDescent="0.25">
      <c r="AQ31753" s="6"/>
    </row>
    <row r="31754" spans="43:43" x14ac:dyDescent="0.25">
      <c r="AQ31754" s="6"/>
    </row>
    <row r="31755" spans="43:43" x14ac:dyDescent="0.25">
      <c r="AQ31755" s="6"/>
    </row>
    <row r="31756" spans="43:43" x14ac:dyDescent="0.25">
      <c r="AQ31756" s="6"/>
    </row>
    <row r="31757" spans="43:43" x14ac:dyDescent="0.25">
      <c r="AQ31757" s="6"/>
    </row>
    <row r="31758" spans="43:43" x14ac:dyDescent="0.25">
      <c r="AQ31758" s="6"/>
    </row>
    <row r="31759" spans="43:43" x14ac:dyDescent="0.25">
      <c r="AQ31759" s="6"/>
    </row>
    <row r="31760" spans="43:43" x14ac:dyDescent="0.25">
      <c r="AQ31760" s="6"/>
    </row>
    <row r="31761" spans="43:43" x14ac:dyDescent="0.25">
      <c r="AQ31761" s="6"/>
    </row>
    <row r="31762" spans="43:43" x14ac:dyDescent="0.25">
      <c r="AQ31762" s="6"/>
    </row>
    <row r="31763" spans="43:43" x14ac:dyDescent="0.25">
      <c r="AQ31763" s="6"/>
    </row>
    <row r="31764" spans="43:43" x14ac:dyDescent="0.25">
      <c r="AQ31764" s="6"/>
    </row>
    <row r="31765" spans="43:43" x14ac:dyDescent="0.25">
      <c r="AQ31765" s="6"/>
    </row>
    <row r="31766" spans="43:43" x14ac:dyDescent="0.25">
      <c r="AQ31766" s="6"/>
    </row>
    <row r="31767" spans="43:43" x14ac:dyDescent="0.25">
      <c r="AQ31767" s="6"/>
    </row>
    <row r="31768" spans="43:43" x14ac:dyDescent="0.25">
      <c r="AQ31768" s="6"/>
    </row>
    <row r="31769" spans="43:43" x14ac:dyDescent="0.25">
      <c r="AQ31769" s="6"/>
    </row>
    <row r="31770" spans="43:43" x14ac:dyDescent="0.25">
      <c r="AQ31770" s="6"/>
    </row>
    <row r="31771" spans="43:43" x14ac:dyDescent="0.25">
      <c r="AQ31771" s="6"/>
    </row>
    <row r="31772" spans="43:43" x14ac:dyDescent="0.25">
      <c r="AQ31772" s="6"/>
    </row>
    <row r="31773" spans="43:43" x14ac:dyDescent="0.25">
      <c r="AQ31773" s="6"/>
    </row>
    <row r="31774" spans="43:43" x14ac:dyDescent="0.25">
      <c r="AQ31774" s="6"/>
    </row>
    <row r="31775" spans="43:43" x14ac:dyDescent="0.25">
      <c r="AQ31775" s="6"/>
    </row>
    <row r="31776" spans="43:43" x14ac:dyDescent="0.25">
      <c r="AQ31776" s="6"/>
    </row>
    <row r="31777" spans="43:43" x14ac:dyDescent="0.25">
      <c r="AQ31777" s="6"/>
    </row>
    <row r="31778" spans="43:43" x14ac:dyDescent="0.25">
      <c r="AQ31778" s="6"/>
    </row>
    <row r="31779" spans="43:43" x14ac:dyDescent="0.25">
      <c r="AQ31779" s="6"/>
    </row>
    <row r="31780" spans="43:43" x14ac:dyDescent="0.25">
      <c r="AQ31780" s="6"/>
    </row>
    <row r="31781" spans="43:43" x14ac:dyDescent="0.25">
      <c r="AQ31781" s="6"/>
    </row>
    <row r="31782" spans="43:43" x14ac:dyDescent="0.25">
      <c r="AQ31782" s="6"/>
    </row>
    <row r="31783" spans="43:43" x14ac:dyDescent="0.25">
      <c r="AQ31783" s="6"/>
    </row>
    <row r="31784" spans="43:43" x14ac:dyDescent="0.25">
      <c r="AQ31784" s="6"/>
    </row>
    <row r="31785" spans="43:43" x14ac:dyDescent="0.25">
      <c r="AQ31785" s="6"/>
    </row>
    <row r="31786" spans="43:43" x14ac:dyDescent="0.25">
      <c r="AQ31786" s="6"/>
    </row>
    <row r="31787" spans="43:43" x14ac:dyDescent="0.25">
      <c r="AQ31787" s="6"/>
    </row>
    <row r="31788" spans="43:43" x14ac:dyDescent="0.25">
      <c r="AQ31788" s="6"/>
    </row>
    <row r="31789" spans="43:43" x14ac:dyDescent="0.25">
      <c r="AQ31789" s="6"/>
    </row>
    <row r="31790" spans="43:43" x14ac:dyDescent="0.25">
      <c r="AQ31790" s="6"/>
    </row>
    <row r="31791" spans="43:43" x14ac:dyDescent="0.25">
      <c r="AQ31791" s="6"/>
    </row>
    <row r="31792" spans="43:43" x14ac:dyDescent="0.25">
      <c r="AQ31792" s="6"/>
    </row>
    <row r="31793" spans="43:43" x14ac:dyDescent="0.25">
      <c r="AQ31793" s="6"/>
    </row>
    <row r="31794" spans="43:43" x14ac:dyDescent="0.25">
      <c r="AQ31794" s="6"/>
    </row>
    <row r="31795" spans="43:43" x14ac:dyDescent="0.25">
      <c r="AQ31795" s="6"/>
    </row>
    <row r="31796" spans="43:43" x14ac:dyDescent="0.25">
      <c r="AQ31796" s="6"/>
    </row>
    <row r="31797" spans="43:43" x14ac:dyDescent="0.25">
      <c r="AQ31797" s="6"/>
    </row>
    <row r="31798" spans="43:43" x14ac:dyDescent="0.25">
      <c r="AQ31798" s="6"/>
    </row>
    <row r="31799" spans="43:43" x14ac:dyDescent="0.25">
      <c r="AQ31799" s="6"/>
    </row>
    <row r="31800" spans="43:43" x14ac:dyDescent="0.25">
      <c r="AQ31800" s="6"/>
    </row>
    <row r="31801" spans="43:43" x14ac:dyDescent="0.25">
      <c r="AQ31801" s="6"/>
    </row>
    <row r="31802" spans="43:43" x14ac:dyDescent="0.25">
      <c r="AQ31802" s="6"/>
    </row>
    <row r="31803" spans="43:43" x14ac:dyDescent="0.25">
      <c r="AQ31803" s="6"/>
    </row>
    <row r="31804" spans="43:43" x14ac:dyDescent="0.25">
      <c r="AQ31804" s="6"/>
    </row>
    <row r="31805" spans="43:43" x14ac:dyDescent="0.25">
      <c r="AQ31805" s="6"/>
    </row>
    <row r="31806" spans="43:43" x14ac:dyDescent="0.25">
      <c r="AQ31806" s="6"/>
    </row>
    <row r="31807" spans="43:43" x14ac:dyDescent="0.25">
      <c r="AQ31807" s="6"/>
    </row>
    <row r="31808" spans="43:43" x14ac:dyDescent="0.25">
      <c r="AQ31808" s="6"/>
    </row>
    <row r="31809" spans="43:43" x14ac:dyDescent="0.25">
      <c r="AQ31809" s="6"/>
    </row>
    <row r="31810" spans="43:43" x14ac:dyDescent="0.25">
      <c r="AQ31810" s="6"/>
    </row>
    <row r="31811" spans="43:43" x14ac:dyDescent="0.25">
      <c r="AQ31811" s="6"/>
    </row>
    <row r="31812" spans="43:43" x14ac:dyDescent="0.25">
      <c r="AQ31812" s="6"/>
    </row>
    <row r="31813" spans="43:43" x14ac:dyDescent="0.25">
      <c r="AQ31813" s="6"/>
    </row>
    <row r="31814" spans="43:43" x14ac:dyDescent="0.25">
      <c r="AQ31814" s="6"/>
    </row>
    <row r="31815" spans="43:43" x14ac:dyDescent="0.25">
      <c r="AQ31815" s="6"/>
    </row>
    <row r="31816" spans="43:43" x14ac:dyDescent="0.25">
      <c r="AQ31816" s="6"/>
    </row>
    <row r="31817" spans="43:43" x14ac:dyDescent="0.25">
      <c r="AQ31817" s="6"/>
    </row>
    <row r="31818" spans="43:43" x14ac:dyDescent="0.25">
      <c r="AQ31818" s="6"/>
    </row>
    <row r="31819" spans="43:43" x14ac:dyDescent="0.25">
      <c r="AQ31819" s="6"/>
    </row>
    <row r="31820" spans="43:43" x14ac:dyDescent="0.25">
      <c r="AQ31820" s="6"/>
    </row>
    <row r="31821" spans="43:43" x14ac:dyDescent="0.25">
      <c r="AQ31821" s="6"/>
    </row>
    <row r="31822" spans="43:43" x14ac:dyDescent="0.25">
      <c r="AQ31822" s="6"/>
    </row>
    <row r="31823" spans="43:43" x14ac:dyDescent="0.25">
      <c r="AQ31823" s="6"/>
    </row>
    <row r="31824" spans="43:43" x14ac:dyDescent="0.25">
      <c r="AQ31824" s="6"/>
    </row>
    <row r="31825" spans="43:43" x14ac:dyDescent="0.25">
      <c r="AQ31825" s="6"/>
    </row>
    <row r="31826" spans="43:43" x14ac:dyDescent="0.25">
      <c r="AQ31826" s="6"/>
    </row>
    <row r="31827" spans="43:43" x14ac:dyDescent="0.25">
      <c r="AQ31827" s="6"/>
    </row>
    <row r="31828" spans="43:43" x14ac:dyDescent="0.25">
      <c r="AQ31828" s="6"/>
    </row>
    <row r="31829" spans="43:43" x14ac:dyDescent="0.25">
      <c r="AQ31829" s="6"/>
    </row>
    <row r="31830" spans="43:43" x14ac:dyDescent="0.25">
      <c r="AQ31830" s="6"/>
    </row>
    <row r="31831" spans="43:43" x14ac:dyDescent="0.25">
      <c r="AQ31831" s="6"/>
    </row>
    <row r="31832" spans="43:43" x14ac:dyDescent="0.25">
      <c r="AQ31832" s="6"/>
    </row>
    <row r="31833" spans="43:43" x14ac:dyDescent="0.25">
      <c r="AQ31833" s="6"/>
    </row>
    <row r="31834" spans="43:43" x14ac:dyDescent="0.25">
      <c r="AQ31834" s="6"/>
    </row>
    <row r="31835" spans="43:43" x14ac:dyDescent="0.25">
      <c r="AQ31835" s="6"/>
    </row>
    <row r="31836" spans="43:43" x14ac:dyDescent="0.25">
      <c r="AQ31836" s="6"/>
    </row>
    <row r="31837" spans="43:43" x14ac:dyDescent="0.25">
      <c r="AQ31837" s="6"/>
    </row>
    <row r="31838" spans="43:43" x14ac:dyDescent="0.25">
      <c r="AQ31838" s="6"/>
    </row>
    <row r="31839" spans="43:43" x14ac:dyDescent="0.25">
      <c r="AQ31839" s="6"/>
    </row>
    <row r="31840" spans="43:43" x14ac:dyDescent="0.25">
      <c r="AQ31840" s="6"/>
    </row>
    <row r="31841" spans="43:43" x14ac:dyDescent="0.25">
      <c r="AQ31841" s="6"/>
    </row>
    <row r="31842" spans="43:43" x14ac:dyDescent="0.25">
      <c r="AQ31842" s="6"/>
    </row>
    <row r="31843" spans="43:43" x14ac:dyDescent="0.25">
      <c r="AQ31843" s="6"/>
    </row>
    <row r="31844" spans="43:43" x14ac:dyDescent="0.25">
      <c r="AQ31844" s="6"/>
    </row>
    <row r="31845" spans="43:43" x14ac:dyDescent="0.25">
      <c r="AQ31845" s="6"/>
    </row>
    <row r="31846" spans="43:43" x14ac:dyDescent="0.25">
      <c r="AQ31846" s="6"/>
    </row>
    <row r="31847" spans="43:43" x14ac:dyDescent="0.25">
      <c r="AQ31847" s="6"/>
    </row>
    <row r="31848" spans="43:43" x14ac:dyDescent="0.25">
      <c r="AQ31848" s="6"/>
    </row>
    <row r="31849" spans="43:43" x14ac:dyDescent="0.25">
      <c r="AQ31849" s="6"/>
    </row>
    <row r="31850" spans="43:43" x14ac:dyDescent="0.25">
      <c r="AQ31850" s="6"/>
    </row>
    <row r="31851" spans="43:43" x14ac:dyDescent="0.25">
      <c r="AQ31851" s="6"/>
    </row>
    <row r="31852" spans="43:43" x14ac:dyDescent="0.25">
      <c r="AQ31852" s="6"/>
    </row>
    <row r="31853" spans="43:43" x14ac:dyDescent="0.25">
      <c r="AQ31853" s="6"/>
    </row>
    <row r="31854" spans="43:43" x14ac:dyDescent="0.25">
      <c r="AQ31854" s="6"/>
    </row>
    <row r="31855" spans="43:43" x14ac:dyDescent="0.25">
      <c r="AQ31855" s="6"/>
    </row>
    <row r="31856" spans="43:43" x14ac:dyDescent="0.25">
      <c r="AQ31856" s="6"/>
    </row>
    <row r="31857" spans="43:43" x14ac:dyDescent="0.25">
      <c r="AQ31857" s="6"/>
    </row>
    <row r="31858" spans="43:43" x14ac:dyDescent="0.25">
      <c r="AQ31858" s="6"/>
    </row>
    <row r="31859" spans="43:43" x14ac:dyDescent="0.25">
      <c r="AQ31859" s="6"/>
    </row>
    <row r="31860" spans="43:43" x14ac:dyDescent="0.25">
      <c r="AQ31860" s="6"/>
    </row>
    <row r="31861" spans="43:43" x14ac:dyDescent="0.25">
      <c r="AQ31861" s="6"/>
    </row>
    <row r="31862" spans="43:43" x14ac:dyDescent="0.25">
      <c r="AQ31862" s="6"/>
    </row>
    <row r="31863" spans="43:43" x14ac:dyDescent="0.25">
      <c r="AQ31863" s="6"/>
    </row>
    <row r="31864" spans="43:43" x14ac:dyDescent="0.25">
      <c r="AQ31864" s="6"/>
    </row>
    <row r="31865" spans="43:43" x14ac:dyDescent="0.25">
      <c r="AQ31865" s="6"/>
    </row>
    <row r="31866" spans="43:43" x14ac:dyDescent="0.25">
      <c r="AQ31866" s="6"/>
    </row>
    <row r="31867" spans="43:43" x14ac:dyDescent="0.25">
      <c r="AQ31867" s="6"/>
    </row>
    <row r="31868" spans="43:43" x14ac:dyDescent="0.25">
      <c r="AQ31868" s="6"/>
    </row>
    <row r="31869" spans="43:43" x14ac:dyDescent="0.25">
      <c r="AQ31869" s="6"/>
    </row>
    <row r="31870" spans="43:43" x14ac:dyDescent="0.25">
      <c r="AQ31870" s="6"/>
    </row>
    <row r="31871" spans="43:43" x14ac:dyDescent="0.25">
      <c r="AQ31871" s="6"/>
    </row>
    <row r="31872" spans="43:43" x14ac:dyDescent="0.25">
      <c r="AQ31872" s="6"/>
    </row>
    <row r="31873" spans="43:43" x14ac:dyDescent="0.25">
      <c r="AQ31873" s="6"/>
    </row>
    <row r="31874" spans="43:43" x14ac:dyDescent="0.25">
      <c r="AQ31874" s="6"/>
    </row>
    <row r="31875" spans="43:43" x14ac:dyDescent="0.25">
      <c r="AQ31875" s="6"/>
    </row>
    <row r="31876" spans="43:43" x14ac:dyDescent="0.25">
      <c r="AQ31876" s="6"/>
    </row>
    <row r="31877" spans="43:43" x14ac:dyDescent="0.25">
      <c r="AQ31877" s="6"/>
    </row>
    <row r="31878" spans="43:43" x14ac:dyDescent="0.25">
      <c r="AQ31878" s="6"/>
    </row>
    <row r="31879" spans="43:43" x14ac:dyDescent="0.25">
      <c r="AQ31879" s="6"/>
    </row>
    <row r="31880" spans="43:43" x14ac:dyDescent="0.25">
      <c r="AQ31880" s="6"/>
    </row>
    <row r="31881" spans="43:43" x14ac:dyDescent="0.25">
      <c r="AQ31881" s="6"/>
    </row>
    <row r="31882" spans="43:43" x14ac:dyDescent="0.25">
      <c r="AQ31882" s="6"/>
    </row>
    <row r="31883" spans="43:43" x14ac:dyDescent="0.25">
      <c r="AQ31883" s="6"/>
    </row>
    <row r="31884" spans="43:43" x14ac:dyDescent="0.25">
      <c r="AQ31884" s="6"/>
    </row>
    <row r="31885" spans="43:43" x14ac:dyDescent="0.25">
      <c r="AQ31885" s="6"/>
    </row>
    <row r="31886" spans="43:43" x14ac:dyDescent="0.25">
      <c r="AQ31886" s="6"/>
    </row>
    <row r="31887" spans="43:43" x14ac:dyDescent="0.25">
      <c r="AQ31887" s="6"/>
    </row>
    <row r="31888" spans="43:43" x14ac:dyDescent="0.25">
      <c r="AQ31888" s="6"/>
    </row>
    <row r="31889" spans="43:43" x14ac:dyDescent="0.25">
      <c r="AQ31889" s="6"/>
    </row>
    <row r="31890" spans="43:43" x14ac:dyDescent="0.25">
      <c r="AQ31890" s="6"/>
    </row>
    <row r="31891" spans="43:43" x14ac:dyDescent="0.25">
      <c r="AQ31891" s="6"/>
    </row>
    <row r="31892" spans="43:43" x14ac:dyDescent="0.25">
      <c r="AQ31892" s="6"/>
    </row>
    <row r="31893" spans="43:43" x14ac:dyDescent="0.25">
      <c r="AQ31893" s="6"/>
    </row>
    <row r="31894" spans="43:43" x14ac:dyDescent="0.25">
      <c r="AQ31894" s="6"/>
    </row>
    <row r="31895" spans="43:43" x14ac:dyDescent="0.25">
      <c r="AQ31895" s="6"/>
    </row>
    <row r="31896" spans="43:43" x14ac:dyDescent="0.25">
      <c r="AQ31896" s="6"/>
    </row>
    <row r="31897" spans="43:43" x14ac:dyDescent="0.25">
      <c r="AQ31897" s="6"/>
    </row>
    <row r="31898" spans="43:43" x14ac:dyDescent="0.25">
      <c r="AQ31898" s="6"/>
    </row>
    <row r="31899" spans="43:43" x14ac:dyDescent="0.25">
      <c r="AQ31899" s="6"/>
    </row>
    <row r="31900" spans="43:43" x14ac:dyDescent="0.25">
      <c r="AQ31900" s="6"/>
    </row>
    <row r="31901" spans="43:43" x14ac:dyDescent="0.25">
      <c r="AQ31901" s="6"/>
    </row>
    <row r="31902" spans="43:43" x14ac:dyDescent="0.25">
      <c r="AQ31902" s="6"/>
    </row>
    <row r="31903" spans="43:43" x14ac:dyDescent="0.25">
      <c r="AQ31903" s="6"/>
    </row>
    <row r="31904" spans="43:43" x14ac:dyDescent="0.25">
      <c r="AQ31904" s="6"/>
    </row>
    <row r="31905" spans="43:43" x14ac:dyDescent="0.25">
      <c r="AQ31905" s="6"/>
    </row>
    <row r="31906" spans="43:43" x14ac:dyDescent="0.25">
      <c r="AQ31906" s="6"/>
    </row>
    <row r="31907" spans="43:43" x14ac:dyDescent="0.25">
      <c r="AQ31907" s="6"/>
    </row>
    <row r="31908" spans="43:43" x14ac:dyDescent="0.25">
      <c r="AQ31908" s="6"/>
    </row>
    <row r="31909" spans="43:43" x14ac:dyDescent="0.25">
      <c r="AQ31909" s="6"/>
    </row>
    <row r="31910" spans="43:43" x14ac:dyDescent="0.25">
      <c r="AQ31910" s="6"/>
    </row>
    <row r="31911" spans="43:43" x14ac:dyDescent="0.25">
      <c r="AQ31911" s="6"/>
    </row>
    <row r="31912" spans="43:43" x14ac:dyDescent="0.25">
      <c r="AQ31912" s="6"/>
    </row>
    <row r="31913" spans="43:43" x14ac:dyDescent="0.25">
      <c r="AQ31913" s="6"/>
    </row>
    <row r="31914" spans="43:43" x14ac:dyDescent="0.25">
      <c r="AQ31914" s="6"/>
    </row>
    <row r="31915" spans="43:43" x14ac:dyDescent="0.25">
      <c r="AQ31915" s="6"/>
    </row>
    <row r="31916" spans="43:43" x14ac:dyDescent="0.25">
      <c r="AQ31916" s="6"/>
    </row>
    <row r="31917" spans="43:43" x14ac:dyDescent="0.25">
      <c r="AQ31917" s="6"/>
    </row>
    <row r="31918" spans="43:43" x14ac:dyDescent="0.25">
      <c r="AQ31918" s="6"/>
    </row>
    <row r="31919" spans="43:43" x14ac:dyDescent="0.25">
      <c r="AQ31919" s="6"/>
    </row>
    <row r="31920" spans="43:43" x14ac:dyDescent="0.25">
      <c r="AQ31920" s="6"/>
    </row>
    <row r="31921" spans="43:43" x14ac:dyDescent="0.25">
      <c r="AQ31921" s="6"/>
    </row>
    <row r="31922" spans="43:43" x14ac:dyDescent="0.25">
      <c r="AQ31922" s="6"/>
    </row>
    <row r="31923" spans="43:43" x14ac:dyDescent="0.25">
      <c r="AQ31923" s="6"/>
    </row>
    <row r="31924" spans="43:43" x14ac:dyDescent="0.25">
      <c r="AQ31924" s="6"/>
    </row>
    <row r="31925" spans="43:43" x14ac:dyDescent="0.25">
      <c r="AQ31925" s="6"/>
    </row>
    <row r="31926" spans="43:43" x14ac:dyDescent="0.25">
      <c r="AQ31926" s="6"/>
    </row>
    <row r="31927" spans="43:43" x14ac:dyDescent="0.25">
      <c r="AQ31927" s="6"/>
    </row>
    <row r="31928" spans="43:43" x14ac:dyDescent="0.25">
      <c r="AQ31928" s="6"/>
    </row>
    <row r="31929" spans="43:43" x14ac:dyDescent="0.25">
      <c r="AQ31929" s="6"/>
    </row>
    <row r="31930" spans="43:43" x14ac:dyDescent="0.25">
      <c r="AQ31930" s="6"/>
    </row>
    <row r="31931" spans="43:43" x14ac:dyDescent="0.25">
      <c r="AQ31931" s="6"/>
    </row>
    <row r="31932" spans="43:43" x14ac:dyDescent="0.25">
      <c r="AQ31932" s="6"/>
    </row>
    <row r="31933" spans="43:43" x14ac:dyDescent="0.25">
      <c r="AQ31933" s="6"/>
    </row>
    <row r="31934" spans="43:43" x14ac:dyDescent="0.25">
      <c r="AQ31934" s="6"/>
    </row>
    <row r="31935" spans="43:43" x14ac:dyDescent="0.25">
      <c r="AQ31935" s="6"/>
    </row>
    <row r="31936" spans="43:43" x14ac:dyDescent="0.25">
      <c r="AQ31936" s="6"/>
    </row>
    <row r="31937" spans="43:43" x14ac:dyDescent="0.25">
      <c r="AQ31937" s="6"/>
    </row>
    <row r="31938" spans="43:43" x14ac:dyDescent="0.25">
      <c r="AQ31938" s="6"/>
    </row>
    <row r="31939" spans="43:43" x14ac:dyDescent="0.25">
      <c r="AQ31939" s="6"/>
    </row>
    <row r="31940" spans="43:43" x14ac:dyDescent="0.25">
      <c r="AQ31940" s="6"/>
    </row>
    <row r="31941" spans="43:43" x14ac:dyDescent="0.25">
      <c r="AQ31941" s="6"/>
    </row>
    <row r="31942" spans="43:43" x14ac:dyDescent="0.25">
      <c r="AQ31942" s="6"/>
    </row>
    <row r="31943" spans="43:43" x14ac:dyDescent="0.25">
      <c r="AQ31943" s="6"/>
    </row>
    <row r="31944" spans="43:43" x14ac:dyDescent="0.25">
      <c r="AQ31944" s="6"/>
    </row>
    <row r="31945" spans="43:43" x14ac:dyDescent="0.25">
      <c r="AQ31945" s="6"/>
    </row>
    <row r="31946" spans="43:43" x14ac:dyDescent="0.25">
      <c r="AQ31946" s="6"/>
    </row>
    <row r="31947" spans="43:43" x14ac:dyDescent="0.25">
      <c r="AQ31947" s="6"/>
    </row>
    <row r="31948" spans="43:43" x14ac:dyDescent="0.25">
      <c r="AQ31948" s="6"/>
    </row>
    <row r="31949" spans="43:43" x14ac:dyDescent="0.25">
      <c r="AQ31949" s="6"/>
    </row>
    <row r="31950" spans="43:43" x14ac:dyDescent="0.25">
      <c r="AQ31950" s="6"/>
    </row>
    <row r="31951" spans="43:43" x14ac:dyDescent="0.25">
      <c r="AQ31951" s="6"/>
    </row>
    <row r="31952" spans="43:43" x14ac:dyDescent="0.25">
      <c r="AQ31952" s="6"/>
    </row>
    <row r="31953" spans="43:43" x14ac:dyDescent="0.25">
      <c r="AQ31953" s="6"/>
    </row>
    <row r="31954" spans="43:43" x14ac:dyDescent="0.25">
      <c r="AQ31954" s="6"/>
    </row>
    <row r="31955" spans="43:43" x14ac:dyDescent="0.25">
      <c r="AQ31955" s="6"/>
    </row>
    <row r="31956" spans="43:43" x14ac:dyDescent="0.25">
      <c r="AQ31956" s="6"/>
    </row>
    <row r="31957" spans="43:43" x14ac:dyDescent="0.25">
      <c r="AQ31957" s="6"/>
    </row>
    <row r="31958" spans="43:43" x14ac:dyDescent="0.25">
      <c r="AQ31958" s="6"/>
    </row>
    <row r="31959" spans="43:43" x14ac:dyDescent="0.25">
      <c r="AQ31959" s="6"/>
    </row>
    <row r="31960" spans="43:43" x14ac:dyDescent="0.25">
      <c r="AQ31960" s="6"/>
    </row>
    <row r="31961" spans="43:43" x14ac:dyDescent="0.25">
      <c r="AQ31961" s="6"/>
    </row>
    <row r="31962" spans="43:43" x14ac:dyDescent="0.25">
      <c r="AQ31962" s="6"/>
    </row>
    <row r="31963" spans="43:43" x14ac:dyDescent="0.25">
      <c r="AQ31963" s="6"/>
    </row>
    <row r="31964" spans="43:43" x14ac:dyDescent="0.25">
      <c r="AQ31964" s="6"/>
    </row>
    <row r="31965" spans="43:43" x14ac:dyDescent="0.25">
      <c r="AQ31965" s="6"/>
    </row>
    <row r="31966" spans="43:43" x14ac:dyDescent="0.25">
      <c r="AQ31966" s="6"/>
    </row>
    <row r="31967" spans="43:43" x14ac:dyDescent="0.25">
      <c r="AQ31967" s="6"/>
    </row>
    <row r="31968" spans="43:43" x14ac:dyDescent="0.25">
      <c r="AQ31968" s="6"/>
    </row>
    <row r="31969" spans="43:43" x14ac:dyDescent="0.25">
      <c r="AQ31969" s="6"/>
    </row>
    <row r="31970" spans="43:43" x14ac:dyDescent="0.25">
      <c r="AQ31970" s="6"/>
    </row>
    <row r="31971" spans="43:43" x14ac:dyDescent="0.25">
      <c r="AQ31971" s="6"/>
    </row>
    <row r="31972" spans="43:43" x14ac:dyDescent="0.25">
      <c r="AQ31972" s="6"/>
    </row>
    <row r="31973" spans="43:43" x14ac:dyDescent="0.25">
      <c r="AQ31973" s="6"/>
    </row>
    <row r="31974" spans="43:43" x14ac:dyDescent="0.25">
      <c r="AQ31974" s="6"/>
    </row>
    <row r="31975" spans="43:43" x14ac:dyDescent="0.25">
      <c r="AQ31975" s="6"/>
    </row>
    <row r="31976" spans="43:43" x14ac:dyDescent="0.25">
      <c r="AQ31976" s="6"/>
    </row>
    <row r="31977" spans="43:43" x14ac:dyDescent="0.25">
      <c r="AQ31977" s="6"/>
    </row>
    <row r="31978" spans="43:43" x14ac:dyDescent="0.25">
      <c r="AQ31978" s="6"/>
    </row>
    <row r="31979" spans="43:43" x14ac:dyDescent="0.25">
      <c r="AQ31979" s="6"/>
    </row>
    <row r="31980" spans="43:43" x14ac:dyDescent="0.25">
      <c r="AQ31980" s="6"/>
    </row>
    <row r="31981" spans="43:43" x14ac:dyDescent="0.25">
      <c r="AQ31981" s="6"/>
    </row>
    <row r="31982" spans="43:43" x14ac:dyDescent="0.25">
      <c r="AQ31982" s="6"/>
    </row>
    <row r="31983" spans="43:43" x14ac:dyDescent="0.25">
      <c r="AQ31983" s="6"/>
    </row>
    <row r="31984" spans="43:43" x14ac:dyDescent="0.25">
      <c r="AQ31984" s="6"/>
    </row>
    <row r="31985" spans="43:43" x14ac:dyDescent="0.25">
      <c r="AQ31985" s="6"/>
    </row>
    <row r="31986" spans="43:43" x14ac:dyDescent="0.25">
      <c r="AQ31986" s="6"/>
    </row>
    <row r="31987" spans="43:43" x14ac:dyDescent="0.25">
      <c r="AQ31987" s="6"/>
    </row>
    <row r="31988" spans="43:43" x14ac:dyDescent="0.25">
      <c r="AQ31988" s="6"/>
    </row>
    <row r="31989" spans="43:43" x14ac:dyDescent="0.25">
      <c r="AQ31989" s="6"/>
    </row>
    <row r="31990" spans="43:43" x14ac:dyDescent="0.25">
      <c r="AQ31990" s="6"/>
    </row>
    <row r="31991" spans="43:43" x14ac:dyDescent="0.25">
      <c r="AQ31991" s="6"/>
    </row>
    <row r="31992" spans="43:43" x14ac:dyDescent="0.25">
      <c r="AQ31992" s="6"/>
    </row>
    <row r="31993" spans="43:43" x14ac:dyDescent="0.25">
      <c r="AQ31993" s="6"/>
    </row>
    <row r="31994" spans="43:43" x14ac:dyDescent="0.25">
      <c r="AQ31994" s="6"/>
    </row>
    <row r="31995" spans="43:43" x14ac:dyDescent="0.25">
      <c r="AQ31995" s="6"/>
    </row>
    <row r="31996" spans="43:43" x14ac:dyDescent="0.25">
      <c r="AQ31996" s="6"/>
    </row>
    <row r="31997" spans="43:43" x14ac:dyDescent="0.25">
      <c r="AQ31997" s="6"/>
    </row>
    <row r="31998" spans="43:43" x14ac:dyDescent="0.25">
      <c r="AQ31998" s="6"/>
    </row>
    <row r="31999" spans="43:43" x14ac:dyDescent="0.25">
      <c r="AQ31999" s="6"/>
    </row>
    <row r="32000" spans="43:43" x14ac:dyDescent="0.25">
      <c r="AQ32000" s="6"/>
    </row>
    <row r="32001" spans="43:43" x14ac:dyDescent="0.25">
      <c r="AQ32001" s="6"/>
    </row>
    <row r="32002" spans="43:43" x14ac:dyDescent="0.25">
      <c r="AQ32002" s="6"/>
    </row>
    <row r="32003" spans="43:43" x14ac:dyDescent="0.25">
      <c r="AQ32003" s="6"/>
    </row>
    <row r="32004" spans="43:43" x14ac:dyDescent="0.25">
      <c r="AQ32004" s="6"/>
    </row>
    <row r="32005" spans="43:43" x14ac:dyDescent="0.25">
      <c r="AQ32005" s="6"/>
    </row>
    <row r="32006" spans="43:43" x14ac:dyDescent="0.25">
      <c r="AQ32006" s="6"/>
    </row>
    <row r="32007" spans="43:43" x14ac:dyDescent="0.25">
      <c r="AQ32007" s="6"/>
    </row>
    <row r="32008" spans="43:43" x14ac:dyDescent="0.25">
      <c r="AQ32008" s="6"/>
    </row>
    <row r="32009" spans="43:43" x14ac:dyDescent="0.25">
      <c r="AQ32009" s="6"/>
    </row>
    <row r="32010" spans="43:43" x14ac:dyDescent="0.25">
      <c r="AQ32010" s="6"/>
    </row>
    <row r="32011" spans="43:43" x14ac:dyDescent="0.25">
      <c r="AQ32011" s="6"/>
    </row>
    <row r="32012" spans="43:43" x14ac:dyDescent="0.25">
      <c r="AQ32012" s="6"/>
    </row>
    <row r="32013" spans="43:43" x14ac:dyDescent="0.25">
      <c r="AQ32013" s="6"/>
    </row>
    <row r="32014" spans="43:43" x14ac:dyDescent="0.25">
      <c r="AQ32014" s="6"/>
    </row>
    <row r="32015" spans="43:43" x14ac:dyDescent="0.25">
      <c r="AQ32015" s="6"/>
    </row>
    <row r="32016" spans="43:43" x14ac:dyDescent="0.25">
      <c r="AQ32016" s="6"/>
    </row>
    <row r="32017" spans="43:43" x14ac:dyDescent="0.25">
      <c r="AQ32017" s="6"/>
    </row>
    <row r="32018" spans="43:43" x14ac:dyDescent="0.25">
      <c r="AQ32018" s="6"/>
    </row>
    <row r="32019" spans="43:43" x14ac:dyDescent="0.25">
      <c r="AQ32019" s="6"/>
    </row>
    <row r="32020" spans="43:43" x14ac:dyDescent="0.25">
      <c r="AQ32020" s="6"/>
    </row>
    <row r="32021" spans="43:43" x14ac:dyDescent="0.25">
      <c r="AQ32021" s="6"/>
    </row>
    <row r="32022" spans="43:43" x14ac:dyDescent="0.25">
      <c r="AQ32022" s="6"/>
    </row>
    <row r="32023" spans="43:43" x14ac:dyDescent="0.25">
      <c r="AQ32023" s="6"/>
    </row>
    <row r="32024" spans="43:43" x14ac:dyDescent="0.25">
      <c r="AQ32024" s="6"/>
    </row>
    <row r="32025" spans="43:43" x14ac:dyDescent="0.25">
      <c r="AQ32025" s="6"/>
    </row>
    <row r="32026" spans="43:43" x14ac:dyDescent="0.25">
      <c r="AQ32026" s="6"/>
    </row>
    <row r="32027" spans="43:43" x14ac:dyDescent="0.25">
      <c r="AQ32027" s="6"/>
    </row>
    <row r="32028" spans="43:43" x14ac:dyDescent="0.25">
      <c r="AQ32028" s="6"/>
    </row>
    <row r="32029" spans="43:43" x14ac:dyDescent="0.25">
      <c r="AQ32029" s="6"/>
    </row>
    <row r="32030" spans="43:43" x14ac:dyDescent="0.25">
      <c r="AQ32030" s="6"/>
    </row>
    <row r="32031" spans="43:43" x14ac:dyDescent="0.25">
      <c r="AQ32031" s="6"/>
    </row>
    <row r="32032" spans="43:43" x14ac:dyDescent="0.25">
      <c r="AQ32032" s="6"/>
    </row>
    <row r="32033" spans="43:43" x14ac:dyDescent="0.25">
      <c r="AQ32033" s="6"/>
    </row>
    <row r="32034" spans="43:43" x14ac:dyDescent="0.25">
      <c r="AQ32034" s="6"/>
    </row>
    <row r="32035" spans="43:43" x14ac:dyDescent="0.25">
      <c r="AQ32035" s="6"/>
    </row>
    <row r="32036" spans="43:43" x14ac:dyDescent="0.25">
      <c r="AQ32036" s="6"/>
    </row>
    <row r="32037" spans="43:43" x14ac:dyDescent="0.25">
      <c r="AQ32037" s="6"/>
    </row>
    <row r="32038" spans="43:43" x14ac:dyDescent="0.25">
      <c r="AQ32038" s="6"/>
    </row>
    <row r="32039" spans="43:43" x14ac:dyDescent="0.25">
      <c r="AQ32039" s="6"/>
    </row>
    <row r="32040" spans="43:43" x14ac:dyDescent="0.25">
      <c r="AQ32040" s="6"/>
    </row>
    <row r="32041" spans="43:43" x14ac:dyDescent="0.25">
      <c r="AQ32041" s="6"/>
    </row>
    <row r="32042" spans="43:43" x14ac:dyDescent="0.25">
      <c r="AQ32042" s="6"/>
    </row>
    <row r="32043" spans="43:43" x14ac:dyDescent="0.25">
      <c r="AQ32043" s="6"/>
    </row>
    <row r="32044" spans="43:43" x14ac:dyDescent="0.25">
      <c r="AQ32044" s="6"/>
    </row>
    <row r="32045" spans="43:43" x14ac:dyDescent="0.25">
      <c r="AQ32045" s="6"/>
    </row>
    <row r="32046" spans="43:43" x14ac:dyDescent="0.25">
      <c r="AQ32046" s="6"/>
    </row>
    <row r="32047" spans="43:43" x14ac:dyDescent="0.25">
      <c r="AQ32047" s="6"/>
    </row>
    <row r="32048" spans="43:43" x14ac:dyDescent="0.25">
      <c r="AQ32048" s="6"/>
    </row>
    <row r="32049" spans="43:43" x14ac:dyDescent="0.25">
      <c r="AQ32049" s="6"/>
    </row>
    <row r="32050" spans="43:43" x14ac:dyDescent="0.25">
      <c r="AQ32050" s="6"/>
    </row>
    <row r="32051" spans="43:43" x14ac:dyDescent="0.25">
      <c r="AQ32051" s="6"/>
    </row>
    <row r="32052" spans="43:43" x14ac:dyDescent="0.25">
      <c r="AQ32052" s="6"/>
    </row>
    <row r="32053" spans="43:43" x14ac:dyDescent="0.25">
      <c r="AQ32053" s="6"/>
    </row>
    <row r="32054" spans="43:43" x14ac:dyDescent="0.25">
      <c r="AQ32054" s="6"/>
    </row>
    <row r="32055" spans="43:43" x14ac:dyDescent="0.25">
      <c r="AQ32055" s="6"/>
    </row>
    <row r="32056" spans="43:43" x14ac:dyDescent="0.25">
      <c r="AQ32056" s="6"/>
    </row>
    <row r="32057" spans="43:43" x14ac:dyDescent="0.25">
      <c r="AQ32057" s="6"/>
    </row>
    <row r="32058" spans="43:43" x14ac:dyDescent="0.25">
      <c r="AQ32058" s="6"/>
    </row>
    <row r="32059" spans="43:43" x14ac:dyDescent="0.25">
      <c r="AQ32059" s="6"/>
    </row>
    <row r="32060" spans="43:43" x14ac:dyDescent="0.25">
      <c r="AQ32060" s="6"/>
    </row>
    <row r="32061" spans="43:43" x14ac:dyDescent="0.25">
      <c r="AQ32061" s="6"/>
    </row>
    <row r="32062" spans="43:43" x14ac:dyDescent="0.25">
      <c r="AQ32062" s="6"/>
    </row>
    <row r="32063" spans="43:43" x14ac:dyDescent="0.25">
      <c r="AQ32063" s="6"/>
    </row>
    <row r="32064" spans="43:43" x14ac:dyDescent="0.25">
      <c r="AQ32064" s="6"/>
    </row>
    <row r="32065" spans="43:43" x14ac:dyDescent="0.25">
      <c r="AQ32065" s="6"/>
    </row>
    <row r="32066" spans="43:43" x14ac:dyDescent="0.25">
      <c r="AQ32066" s="6"/>
    </row>
    <row r="32067" spans="43:43" x14ac:dyDescent="0.25">
      <c r="AQ32067" s="6"/>
    </row>
    <row r="32068" spans="43:43" x14ac:dyDescent="0.25">
      <c r="AQ32068" s="6"/>
    </row>
    <row r="32069" spans="43:43" x14ac:dyDescent="0.25">
      <c r="AQ32069" s="6"/>
    </row>
    <row r="32070" spans="43:43" x14ac:dyDescent="0.25">
      <c r="AQ32070" s="6"/>
    </row>
    <row r="32071" spans="43:43" x14ac:dyDescent="0.25">
      <c r="AQ32071" s="6"/>
    </row>
    <row r="32072" spans="43:43" x14ac:dyDescent="0.25">
      <c r="AQ32072" s="6"/>
    </row>
    <row r="32073" spans="43:43" x14ac:dyDescent="0.25">
      <c r="AQ32073" s="6"/>
    </row>
    <row r="32074" spans="43:43" x14ac:dyDescent="0.25">
      <c r="AQ32074" s="6"/>
    </row>
    <row r="32075" spans="43:43" x14ac:dyDescent="0.25">
      <c r="AQ32075" s="6"/>
    </row>
    <row r="32076" spans="43:43" x14ac:dyDescent="0.25">
      <c r="AQ32076" s="6"/>
    </row>
    <row r="32077" spans="43:43" x14ac:dyDescent="0.25">
      <c r="AQ32077" s="6"/>
    </row>
    <row r="32078" spans="43:43" x14ac:dyDescent="0.25">
      <c r="AQ32078" s="6"/>
    </row>
    <row r="32079" spans="43:43" x14ac:dyDescent="0.25">
      <c r="AQ32079" s="6"/>
    </row>
    <row r="32080" spans="43:43" x14ac:dyDescent="0.25">
      <c r="AQ32080" s="6"/>
    </row>
    <row r="32081" spans="43:43" x14ac:dyDescent="0.25">
      <c r="AQ32081" s="6"/>
    </row>
    <row r="32082" spans="43:43" x14ac:dyDescent="0.25">
      <c r="AQ32082" s="6"/>
    </row>
    <row r="32083" spans="43:43" x14ac:dyDescent="0.25">
      <c r="AQ32083" s="6"/>
    </row>
    <row r="32084" spans="43:43" x14ac:dyDescent="0.25">
      <c r="AQ32084" s="6"/>
    </row>
    <row r="32085" spans="43:43" x14ac:dyDescent="0.25">
      <c r="AQ32085" s="6"/>
    </row>
    <row r="32086" spans="43:43" x14ac:dyDescent="0.25">
      <c r="AQ32086" s="6"/>
    </row>
    <row r="32087" spans="43:43" x14ac:dyDescent="0.25">
      <c r="AQ32087" s="6"/>
    </row>
    <row r="32088" spans="43:43" x14ac:dyDescent="0.25">
      <c r="AQ32088" s="6"/>
    </row>
    <row r="32089" spans="43:43" x14ac:dyDescent="0.25">
      <c r="AQ32089" s="6"/>
    </row>
    <row r="32090" spans="43:43" x14ac:dyDescent="0.25">
      <c r="AQ32090" s="6"/>
    </row>
    <row r="32091" spans="43:43" x14ac:dyDescent="0.25">
      <c r="AQ32091" s="6"/>
    </row>
    <row r="32092" spans="43:43" x14ac:dyDescent="0.25">
      <c r="AQ32092" s="6"/>
    </row>
    <row r="32093" spans="43:43" x14ac:dyDescent="0.25">
      <c r="AQ32093" s="6"/>
    </row>
    <row r="32094" spans="43:43" x14ac:dyDescent="0.25">
      <c r="AQ32094" s="6"/>
    </row>
    <row r="32095" spans="43:43" x14ac:dyDescent="0.25">
      <c r="AQ32095" s="6"/>
    </row>
    <row r="32096" spans="43:43" x14ac:dyDescent="0.25">
      <c r="AQ32096" s="6"/>
    </row>
    <row r="32097" spans="43:43" x14ac:dyDescent="0.25">
      <c r="AQ32097" s="6"/>
    </row>
    <row r="32098" spans="43:43" x14ac:dyDescent="0.25">
      <c r="AQ32098" s="6"/>
    </row>
    <row r="32099" spans="43:43" x14ac:dyDescent="0.25">
      <c r="AQ32099" s="6"/>
    </row>
    <row r="32100" spans="43:43" x14ac:dyDescent="0.25">
      <c r="AQ32100" s="6"/>
    </row>
    <row r="32101" spans="43:43" x14ac:dyDescent="0.25">
      <c r="AQ32101" s="6"/>
    </row>
    <row r="32102" spans="43:43" x14ac:dyDescent="0.25">
      <c r="AQ32102" s="6"/>
    </row>
    <row r="32103" spans="43:43" x14ac:dyDescent="0.25">
      <c r="AQ32103" s="6"/>
    </row>
    <row r="32104" spans="43:43" x14ac:dyDescent="0.25">
      <c r="AQ32104" s="6"/>
    </row>
    <row r="32105" spans="43:43" x14ac:dyDescent="0.25">
      <c r="AQ32105" s="6"/>
    </row>
    <row r="32106" spans="43:43" x14ac:dyDescent="0.25">
      <c r="AQ32106" s="6"/>
    </row>
    <row r="32107" spans="43:43" x14ac:dyDescent="0.25">
      <c r="AQ32107" s="6"/>
    </row>
    <row r="32108" spans="43:43" x14ac:dyDescent="0.25">
      <c r="AQ32108" s="6"/>
    </row>
    <row r="32109" spans="43:43" x14ac:dyDescent="0.25">
      <c r="AQ32109" s="6"/>
    </row>
    <row r="32110" spans="43:43" x14ac:dyDescent="0.25">
      <c r="AQ32110" s="6"/>
    </row>
    <row r="32111" spans="43:43" x14ac:dyDescent="0.25">
      <c r="AQ32111" s="6"/>
    </row>
    <row r="32112" spans="43:43" x14ac:dyDescent="0.25">
      <c r="AQ32112" s="6"/>
    </row>
    <row r="32113" spans="43:43" x14ac:dyDescent="0.25">
      <c r="AQ32113" s="6"/>
    </row>
    <row r="32114" spans="43:43" x14ac:dyDescent="0.25">
      <c r="AQ32114" s="6"/>
    </row>
    <row r="32115" spans="43:43" x14ac:dyDescent="0.25">
      <c r="AQ32115" s="6"/>
    </row>
    <row r="32116" spans="43:43" x14ac:dyDescent="0.25">
      <c r="AQ32116" s="6"/>
    </row>
    <row r="32117" spans="43:43" x14ac:dyDescent="0.25">
      <c r="AQ32117" s="6"/>
    </row>
    <row r="32118" spans="43:43" x14ac:dyDescent="0.25">
      <c r="AQ32118" s="6"/>
    </row>
    <row r="32119" spans="43:43" x14ac:dyDescent="0.25">
      <c r="AQ32119" s="6"/>
    </row>
    <row r="32120" spans="43:43" x14ac:dyDescent="0.25">
      <c r="AQ32120" s="6"/>
    </row>
    <row r="32121" spans="43:43" x14ac:dyDescent="0.25">
      <c r="AQ32121" s="6"/>
    </row>
    <row r="32122" spans="43:43" x14ac:dyDescent="0.25">
      <c r="AQ32122" s="6"/>
    </row>
    <row r="32123" spans="43:43" x14ac:dyDescent="0.25">
      <c r="AQ32123" s="6"/>
    </row>
    <row r="32124" spans="43:43" x14ac:dyDescent="0.25">
      <c r="AQ32124" s="6"/>
    </row>
    <row r="32125" spans="43:43" x14ac:dyDescent="0.25">
      <c r="AQ32125" s="6"/>
    </row>
    <row r="32126" spans="43:43" x14ac:dyDescent="0.25">
      <c r="AQ32126" s="6"/>
    </row>
    <row r="32127" spans="43:43" x14ac:dyDescent="0.25">
      <c r="AQ32127" s="6"/>
    </row>
    <row r="32128" spans="43:43" x14ac:dyDescent="0.25">
      <c r="AQ32128" s="6"/>
    </row>
    <row r="32129" spans="43:43" x14ac:dyDescent="0.25">
      <c r="AQ32129" s="6"/>
    </row>
    <row r="32130" spans="43:43" x14ac:dyDescent="0.25">
      <c r="AQ32130" s="6"/>
    </row>
    <row r="32131" spans="43:43" x14ac:dyDescent="0.25">
      <c r="AQ32131" s="6"/>
    </row>
    <row r="32132" spans="43:43" x14ac:dyDescent="0.25">
      <c r="AQ32132" s="6"/>
    </row>
    <row r="32133" spans="43:43" x14ac:dyDescent="0.25">
      <c r="AQ32133" s="6"/>
    </row>
    <row r="32134" spans="43:43" x14ac:dyDescent="0.25">
      <c r="AQ32134" s="6"/>
    </row>
    <row r="32135" spans="43:43" x14ac:dyDescent="0.25">
      <c r="AQ32135" s="6"/>
    </row>
    <row r="32136" spans="43:43" x14ac:dyDescent="0.25">
      <c r="AQ32136" s="6"/>
    </row>
    <row r="32137" spans="43:43" x14ac:dyDescent="0.25">
      <c r="AQ32137" s="6"/>
    </row>
    <row r="32138" spans="43:43" x14ac:dyDescent="0.25">
      <c r="AQ32138" s="6"/>
    </row>
    <row r="32139" spans="43:43" x14ac:dyDescent="0.25">
      <c r="AQ32139" s="6"/>
    </row>
    <row r="32140" spans="43:43" x14ac:dyDescent="0.25">
      <c r="AQ32140" s="6"/>
    </row>
    <row r="32141" spans="43:43" x14ac:dyDescent="0.25">
      <c r="AQ32141" s="6"/>
    </row>
    <row r="32142" spans="43:43" x14ac:dyDescent="0.25">
      <c r="AQ32142" s="6"/>
    </row>
    <row r="32143" spans="43:43" x14ac:dyDescent="0.25">
      <c r="AQ32143" s="6"/>
    </row>
    <row r="32144" spans="43:43" x14ac:dyDescent="0.25">
      <c r="AQ32144" s="6"/>
    </row>
    <row r="32145" spans="43:43" x14ac:dyDescent="0.25">
      <c r="AQ32145" s="6"/>
    </row>
    <row r="32146" spans="43:43" x14ac:dyDescent="0.25">
      <c r="AQ32146" s="6"/>
    </row>
    <row r="32147" spans="43:43" x14ac:dyDescent="0.25">
      <c r="AQ32147" s="6"/>
    </row>
    <row r="32148" spans="43:43" x14ac:dyDescent="0.25">
      <c r="AQ32148" s="6"/>
    </row>
    <row r="32149" spans="43:43" x14ac:dyDescent="0.25">
      <c r="AQ32149" s="6"/>
    </row>
    <row r="32150" spans="43:43" x14ac:dyDescent="0.25">
      <c r="AQ32150" s="6"/>
    </row>
    <row r="32151" spans="43:43" x14ac:dyDescent="0.25">
      <c r="AQ32151" s="6"/>
    </row>
    <row r="32152" spans="43:43" x14ac:dyDescent="0.25">
      <c r="AQ32152" s="6"/>
    </row>
    <row r="32153" spans="43:43" x14ac:dyDescent="0.25">
      <c r="AQ32153" s="6"/>
    </row>
    <row r="32154" spans="43:43" x14ac:dyDescent="0.25">
      <c r="AQ32154" s="6"/>
    </row>
    <row r="32155" spans="43:43" x14ac:dyDescent="0.25">
      <c r="AQ32155" s="6"/>
    </row>
    <row r="32156" spans="43:43" x14ac:dyDescent="0.25">
      <c r="AQ32156" s="6"/>
    </row>
    <row r="32157" spans="43:43" x14ac:dyDescent="0.25">
      <c r="AQ32157" s="6"/>
    </row>
    <row r="32158" spans="43:43" x14ac:dyDescent="0.25">
      <c r="AQ32158" s="6"/>
    </row>
    <row r="32159" spans="43:43" x14ac:dyDescent="0.25">
      <c r="AQ32159" s="6"/>
    </row>
    <row r="32160" spans="43:43" x14ac:dyDescent="0.25">
      <c r="AQ32160" s="6"/>
    </row>
    <row r="32161" spans="43:43" x14ac:dyDescent="0.25">
      <c r="AQ32161" s="6"/>
    </row>
    <row r="32162" spans="43:43" x14ac:dyDescent="0.25">
      <c r="AQ32162" s="6"/>
    </row>
    <row r="32163" spans="43:43" x14ac:dyDescent="0.25">
      <c r="AQ32163" s="6"/>
    </row>
    <row r="32164" spans="43:43" x14ac:dyDescent="0.25">
      <c r="AQ32164" s="6"/>
    </row>
    <row r="32165" spans="43:43" x14ac:dyDescent="0.25">
      <c r="AQ32165" s="6"/>
    </row>
    <row r="32166" spans="43:43" x14ac:dyDescent="0.25">
      <c r="AQ32166" s="6"/>
    </row>
    <row r="32167" spans="43:43" x14ac:dyDescent="0.25">
      <c r="AQ32167" s="6"/>
    </row>
    <row r="32168" spans="43:43" x14ac:dyDescent="0.25">
      <c r="AQ32168" s="6"/>
    </row>
    <row r="32169" spans="43:43" x14ac:dyDescent="0.25">
      <c r="AQ32169" s="6"/>
    </row>
    <row r="32170" spans="43:43" x14ac:dyDescent="0.25">
      <c r="AQ32170" s="6"/>
    </row>
    <row r="32171" spans="43:43" x14ac:dyDescent="0.25">
      <c r="AQ32171" s="6"/>
    </row>
    <row r="32172" spans="43:43" x14ac:dyDescent="0.25">
      <c r="AQ32172" s="6"/>
    </row>
    <row r="32173" spans="43:43" x14ac:dyDescent="0.25">
      <c r="AQ32173" s="6"/>
    </row>
    <row r="32174" spans="43:43" x14ac:dyDescent="0.25">
      <c r="AQ32174" s="6"/>
    </row>
    <row r="32175" spans="43:43" x14ac:dyDescent="0.25">
      <c r="AQ32175" s="6"/>
    </row>
    <row r="32176" spans="43:43" x14ac:dyDescent="0.25">
      <c r="AQ32176" s="6"/>
    </row>
    <row r="32177" spans="43:43" x14ac:dyDescent="0.25">
      <c r="AQ32177" s="6"/>
    </row>
    <row r="32178" spans="43:43" x14ac:dyDescent="0.25">
      <c r="AQ32178" s="6"/>
    </row>
    <row r="32179" spans="43:43" x14ac:dyDescent="0.25">
      <c r="AQ32179" s="6"/>
    </row>
    <row r="32180" spans="43:43" x14ac:dyDescent="0.25">
      <c r="AQ32180" s="6"/>
    </row>
    <row r="32181" spans="43:43" x14ac:dyDescent="0.25">
      <c r="AQ32181" s="6"/>
    </row>
    <row r="32182" spans="43:43" x14ac:dyDescent="0.25">
      <c r="AQ32182" s="6"/>
    </row>
    <row r="32183" spans="43:43" x14ac:dyDescent="0.25">
      <c r="AQ32183" s="6"/>
    </row>
    <row r="32184" spans="43:43" x14ac:dyDescent="0.25">
      <c r="AQ32184" s="6"/>
    </row>
    <row r="32185" spans="43:43" x14ac:dyDescent="0.25">
      <c r="AQ32185" s="6"/>
    </row>
    <row r="32186" spans="43:43" x14ac:dyDescent="0.25">
      <c r="AQ32186" s="6"/>
    </row>
    <row r="32187" spans="43:43" x14ac:dyDescent="0.25">
      <c r="AQ32187" s="6"/>
    </row>
    <row r="32188" spans="43:43" x14ac:dyDescent="0.25">
      <c r="AQ32188" s="6"/>
    </row>
    <row r="32189" spans="43:43" x14ac:dyDescent="0.25">
      <c r="AQ32189" s="6"/>
    </row>
    <row r="32190" spans="43:43" x14ac:dyDescent="0.25">
      <c r="AQ32190" s="6"/>
    </row>
    <row r="32191" spans="43:43" x14ac:dyDescent="0.25">
      <c r="AQ32191" s="6"/>
    </row>
    <row r="32192" spans="43:43" x14ac:dyDescent="0.25">
      <c r="AQ32192" s="6"/>
    </row>
    <row r="32193" spans="43:43" x14ac:dyDescent="0.25">
      <c r="AQ32193" s="6"/>
    </row>
    <row r="32194" spans="43:43" x14ac:dyDescent="0.25">
      <c r="AQ32194" s="6"/>
    </row>
    <row r="32195" spans="43:43" x14ac:dyDescent="0.25">
      <c r="AQ32195" s="6"/>
    </row>
    <row r="32196" spans="43:43" x14ac:dyDescent="0.25">
      <c r="AQ32196" s="6"/>
    </row>
    <row r="32197" spans="43:43" x14ac:dyDescent="0.25">
      <c r="AQ32197" s="6"/>
    </row>
    <row r="32198" spans="43:43" x14ac:dyDescent="0.25">
      <c r="AQ32198" s="6"/>
    </row>
    <row r="32199" spans="43:43" x14ac:dyDescent="0.25">
      <c r="AQ32199" s="6"/>
    </row>
    <row r="32200" spans="43:43" x14ac:dyDescent="0.25">
      <c r="AQ32200" s="6"/>
    </row>
    <row r="32201" spans="43:43" x14ac:dyDescent="0.25">
      <c r="AQ32201" s="6"/>
    </row>
    <row r="32202" spans="43:43" x14ac:dyDescent="0.25">
      <c r="AQ32202" s="6"/>
    </row>
    <row r="32203" spans="43:43" x14ac:dyDescent="0.25">
      <c r="AQ32203" s="6"/>
    </row>
    <row r="32204" spans="43:43" x14ac:dyDescent="0.25">
      <c r="AQ32204" s="6"/>
    </row>
    <row r="32205" spans="43:43" x14ac:dyDescent="0.25">
      <c r="AQ32205" s="6"/>
    </row>
    <row r="32206" spans="43:43" x14ac:dyDescent="0.25">
      <c r="AQ32206" s="6"/>
    </row>
    <row r="32207" spans="43:43" x14ac:dyDescent="0.25">
      <c r="AQ32207" s="6"/>
    </row>
    <row r="32208" spans="43:43" x14ac:dyDescent="0.25">
      <c r="AQ32208" s="6"/>
    </row>
    <row r="32209" spans="43:43" x14ac:dyDescent="0.25">
      <c r="AQ32209" s="6"/>
    </row>
    <row r="32210" spans="43:43" x14ac:dyDescent="0.25">
      <c r="AQ32210" s="6"/>
    </row>
    <row r="32211" spans="43:43" x14ac:dyDescent="0.25">
      <c r="AQ32211" s="6"/>
    </row>
    <row r="32212" spans="43:43" x14ac:dyDescent="0.25">
      <c r="AQ32212" s="6"/>
    </row>
    <row r="32213" spans="43:43" x14ac:dyDescent="0.25">
      <c r="AQ32213" s="6"/>
    </row>
    <row r="32214" spans="43:43" x14ac:dyDescent="0.25">
      <c r="AQ32214" s="6"/>
    </row>
    <row r="32215" spans="43:43" x14ac:dyDescent="0.25">
      <c r="AQ32215" s="6"/>
    </row>
    <row r="32216" spans="43:43" x14ac:dyDescent="0.25">
      <c r="AQ32216" s="6"/>
    </row>
    <row r="32217" spans="43:43" x14ac:dyDescent="0.25">
      <c r="AQ32217" s="6"/>
    </row>
    <row r="32218" spans="43:43" x14ac:dyDescent="0.25">
      <c r="AQ32218" s="6"/>
    </row>
    <row r="32219" spans="43:43" x14ac:dyDescent="0.25">
      <c r="AQ32219" s="6"/>
    </row>
    <row r="32220" spans="43:43" x14ac:dyDescent="0.25">
      <c r="AQ32220" s="6"/>
    </row>
    <row r="32221" spans="43:43" x14ac:dyDescent="0.25">
      <c r="AQ32221" s="6"/>
    </row>
    <row r="32222" spans="43:43" x14ac:dyDescent="0.25">
      <c r="AQ32222" s="6"/>
    </row>
    <row r="32223" spans="43:43" x14ac:dyDescent="0.25">
      <c r="AQ32223" s="6"/>
    </row>
    <row r="32224" spans="43:43" x14ac:dyDescent="0.25">
      <c r="AQ32224" s="6"/>
    </row>
    <row r="32225" spans="43:43" x14ac:dyDescent="0.25">
      <c r="AQ32225" s="6"/>
    </row>
    <row r="32226" spans="43:43" x14ac:dyDescent="0.25">
      <c r="AQ32226" s="6"/>
    </row>
    <row r="32227" spans="43:43" x14ac:dyDescent="0.25">
      <c r="AQ32227" s="6"/>
    </row>
    <row r="32228" spans="43:43" x14ac:dyDescent="0.25">
      <c r="AQ32228" s="6"/>
    </row>
    <row r="32229" spans="43:43" x14ac:dyDescent="0.25">
      <c r="AQ32229" s="6"/>
    </row>
    <row r="32230" spans="43:43" x14ac:dyDescent="0.25">
      <c r="AQ32230" s="6"/>
    </row>
    <row r="32231" spans="43:43" x14ac:dyDescent="0.25">
      <c r="AQ32231" s="6"/>
    </row>
    <row r="32232" spans="43:43" x14ac:dyDescent="0.25">
      <c r="AQ32232" s="6"/>
    </row>
    <row r="32233" spans="43:43" x14ac:dyDescent="0.25">
      <c r="AQ32233" s="6"/>
    </row>
    <row r="32234" spans="43:43" x14ac:dyDescent="0.25">
      <c r="AQ32234" s="6"/>
    </row>
    <row r="32235" spans="43:43" x14ac:dyDescent="0.25">
      <c r="AQ32235" s="6"/>
    </row>
    <row r="32236" spans="43:43" x14ac:dyDescent="0.25">
      <c r="AQ32236" s="6"/>
    </row>
    <row r="32237" spans="43:43" x14ac:dyDescent="0.25">
      <c r="AQ32237" s="6"/>
    </row>
    <row r="32238" spans="43:43" x14ac:dyDescent="0.25">
      <c r="AQ32238" s="6"/>
    </row>
    <row r="32239" spans="43:43" x14ac:dyDescent="0.25">
      <c r="AQ32239" s="6"/>
    </row>
    <row r="32240" spans="43:43" x14ac:dyDescent="0.25">
      <c r="AQ32240" s="6"/>
    </row>
    <row r="32241" spans="43:43" x14ac:dyDescent="0.25">
      <c r="AQ32241" s="6"/>
    </row>
    <row r="32242" spans="43:43" x14ac:dyDescent="0.25">
      <c r="AQ32242" s="6"/>
    </row>
    <row r="32243" spans="43:43" x14ac:dyDescent="0.25">
      <c r="AQ32243" s="6"/>
    </row>
    <row r="32244" spans="43:43" x14ac:dyDescent="0.25">
      <c r="AQ32244" s="6"/>
    </row>
    <row r="32245" spans="43:43" x14ac:dyDescent="0.25">
      <c r="AQ32245" s="6"/>
    </row>
    <row r="32246" spans="43:43" x14ac:dyDescent="0.25">
      <c r="AQ32246" s="6"/>
    </row>
    <row r="32247" spans="43:43" x14ac:dyDescent="0.25">
      <c r="AQ32247" s="6"/>
    </row>
    <row r="32248" spans="43:43" x14ac:dyDescent="0.25">
      <c r="AQ32248" s="6"/>
    </row>
    <row r="32249" spans="43:43" x14ac:dyDescent="0.25">
      <c r="AQ32249" s="6"/>
    </row>
    <row r="32250" spans="43:43" x14ac:dyDescent="0.25">
      <c r="AQ32250" s="6"/>
    </row>
    <row r="32251" spans="43:43" x14ac:dyDescent="0.25">
      <c r="AQ32251" s="6"/>
    </row>
    <row r="32252" spans="43:43" x14ac:dyDescent="0.25">
      <c r="AQ32252" s="6"/>
    </row>
    <row r="32253" spans="43:43" x14ac:dyDescent="0.25">
      <c r="AQ32253" s="6"/>
    </row>
    <row r="32254" spans="43:43" x14ac:dyDescent="0.25">
      <c r="AQ32254" s="6"/>
    </row>
    <row r="32255" spans="43:43" x14ac:dyDescent="0.25">
      <c r="AQ32255" s="6"/>
    </row>
    <row r="32256" spans="43:43" x14ac:dyDescent="0.25">
      <c r="AQ32256" s="6"/>
    </row>
    <row r="32257" spans="43:43" x14ac:dyDescent="0.25">
      <c r="AQ32257" s="6"/>
    </row>
    <row r="32258" spans="43:43" x14ac:dyDescent="0.25">
      <c r="AQ32258" s="6"/>
    </row>
    <row r="32259" spans="43:43" x14ac:dyDescent="0.25">
      <c r="AQ32259" s="6"/>
    </row>
    <row r="32260" spans="43:43" x14ac:dyDescent="0.25">
      <c r="AQ32260" s="6"/>
    </row>
    <row r="32261" spans="43:43" x14ac:dyDescent="0.25">
      <c r="AQ32261" s="6"/>
    </row>
    <row r="32262" spans="43:43" x14ac:dyDescent="0.25">
      <c r="AQ32262" s="6"/>
    </row>
    <row r="32263" spans="43:43" x14ac:dyDescent="0.25">
      <c r="AQ32263" s="6"/>
    </row>
    <row r="32264" spans="43:43" x14ac:dyDescent="0.25">
      <c r="AQ32264" s="6"/>
    </row>
    <row r="32265" spans="43:43" x14ac:dyDescent="0.25">
      <c r="AQ32265" s="6"/>
    </row>
    <row r="32266" spans="43:43" x14ac:dyDescent="0.25">
      <c r="AQ32266" s="6"/>
    </row>
    <row r="32267" spans="43:43" x14ac:dyDescent="0.25">
      <c r="AQ32267" s="6"/>
    </row>
    <row r="32268" spans="43:43" x14ac:dyDescent="0.25">
      <c r="AQ32268" s="6"/>
    </row>
    <row r="32269" spans="43:43" x14ac:dyDescent="0.25">
      <c r="AQ32269" s="6"/>
    </row>
    <row r="32270" spans="43:43" x14ac:dyDescent="0.25">
      <c r="AQ32270" s="6"/>
    </row>
    <row r="32271" spans="43:43" x14ac:dyDescent="0.25">
      <c r="AQ32271" s="6"/>
    </row>
    <row r="32272" spans="43:43" x14ac:dyDescent="0.25">
      <c r="AQ32272" s="6"/>
    </row>
    <row r="32273" spans="43:43" x14ac:dyDescent="0.25">
      <c r="AQ32273" s="6"/>
    </row>
    <row r="32274" spans="43:43" x14ac:dyDescent="0.25">
      <c r="AQ32274" s="6"/>
    </row>
    <row r="32275" spans="43:43" x14ac:dyDescent="0.25">
      <c r="AQ32275" s="6"/>
    </row>
    <row r="32276" spans="43:43" x14ac:dyDescent="0.25">
      <c r="AQ32276" s="6"/>
    </row>
    <row r="32277" spans="43:43" x14ac:dyDescent="0.25">
      <c r="AQ32277" s="6"/>
    </row>
    <row r="32278" spans="43:43" x14ac:dyDescent="0.25">
      <c r="AQ32278" s="6"/>
    </row>
    <row r="32279" spans="43:43" x14ac:dyDescent="0.25">
      <c r="AQ32279" s="6"/>
    </row>
    <row r="32280" spans="43:43" x14ac:dyDescent="0.25">
      <c r="AQ32280" s="6"/>
    </row>
    <row r="32281" spans="43:43" x14ac:dyDescent="0.25">
      <c r="AQ32281" s="6"/>
    </row>
    <row r="32282" spans="43:43" x14ac:dyDescent="0.25">
      <c r="AQ32282" s="6"/>
    </row>
    <row r="32283" spans="43:43" x14ac:dyDescent="0.25">
      <c r="AQ32283" s="6"/>
    </row>
    <row r="32284" spans="43:43" x14ac:dyDescent="0.25">
      <c r="AQ32284" s="6"/>
    </row>
    <row r="32285" spans="43:43" x14ac:dyDescent="0.25">
      <c r="AQ32285" s="6"/>
    </row>
    <row r="32286" spans="43:43" x14ac:dyDescent="0.25">
      <c r="AQ32286" s="6"/>
    </row>
    <row r="32287" spans="43:43" x14ac:dyDescent="0.25">
      <c r="AQ32287" s="6"/>
    </row>
    <row r="32288" spans="43:43" x14ac:dyDescent="0.25">
      <c r="AQ32288" s="6"/>
    </row>
    <row r="32289" spans="43:43" x14ac:dyDescent="0.25">
      <c r="AQ32289" s="6"/>
    </row>
    <row r="32290" spans="43:43" x14ac:dyDescent="0.25">
      <c r="AQ32290" s="6"/>
    </row>
    <row r="32291" spans="43:43" x14ac:dyDescent="0.25">
      <c r="AQ32291" s="6"/>
    </row>
    <row r="32292" spans="43:43" x14ac:dyDescent="0.25">
      <c r="AQ32292" s="6"/>
    </row>
    <row r="32293" spans="43:43" x14ac:dyDescent="0.25">
      <c r="AQ32293" s="6"/>
    </row>
    <row r="32294" spans="43:43" x14ac:dyDescent="0.25">
      <c r="AQ32294" s="6"/>
    </row>
    <row r="32295" spans="43:43" x14ac:dyDescent="0.25">
      <c r="AQ32295" s="6"/>
    </row>
    <row r="32296" spans="43:43" x14ac:dyDescent="0.25">
      <c r="AQ32296" s="6"/>
    </row>
    <row r="32297" spans="43:43" x14ac:dyDescent="0.25">
      <c r="AQ32297" s="6"/>
    </row>
    <row r="32298" spans="43:43" x14ac:dyDescent="0.25">
      <c r="AQ32298" s="6"/>
    </row>
    <row r="32299" spans="43:43" x14ac:dyDescent="0.25">
      <c r="AQ32299" s="6"/>
    </row>
    <row r="32300" spans="43:43" x14ac:dyDescent="0.25">
      <c r="AQ32300" s="6"/>
    </row>
    <row r="32301" spans="43:43" x14ac:dyDescent="0.25">
      <c r="AQ32301" s="6"/>
    </row>
    <row r="32302" spans="43:43" x14ac:dyDescent="0.25">
      <c r="AQ32302" s="6"/>
    </row>
    <row r="32303" spans="43:43" x14ac:dyDescent="0.25">
      <c r="AQ32303" s="6"/>
    </row>
    <row r="32304" spans="43:43" x14ac:dyDescent="0.25">
      <c r="AQ32304" s="6"/>
    </row>
    <row r="32305" spans="43:43" x14ac:dyDescent="0.25">
      <c r="AQ32305" s="6"/>
    </row>
    <row r="32306" spans="43:43" x14ac:dyDescent="0.25">
      <c r="AQ32306" s="6"/>
    </row>
    <row r="32307" spans="43:43" x14ac:dyDescent="0.25">
      <c r="AQ32307" s="6"/>
    </row>
    <row r="32308" spans="43:43" x14ac:dyDescent="0.25">
      <c r="AQ32308" s="6"/>
    </row>
    <row r="32309" spans="43:43" x14ac:dyDescent="0.25">
      <c r="AQ32309" s="6"/>
    </row>
    <row r="32310" spans="43:43" x14ac:dyDescent="0.25">
      <c r="AQ32310" s="6"/>
    </row>
    <row r="32311" spans="43:43" x14ac:dyDescent="0.25">
      <c r="AQ32311" s="6"/>
    </row>
    <row r="32312" spans="43:43" x14ac:dyDescent="0.25">
      <c r="AQ32312" s="6"/>
    </row>
    <row r="32313" spans="43:43" x14ac:dyDescent="0.25">
      <c r="AQ32313" s="6"/>
    </row>
    <row r="32314" spans="43:43" x14ac:dyDescent="0.25">
      <c r="AQ32314" s="6"/>
    </row>
    <row r="32315" spans="43:43" x14ac:dyDescent="0.25">
      <c r="AQ32315" s="6"/>
    </row>
    <row r="32316" spans="43:43" x14ac:dyDescent="0.25">
      <c r="AQ32316" s="6"/>
    </row>
    <row r="32317" spans="43:43" x14ac:dyDescent="0.25">
      <c r="AQ32317" s="6"/>
    </row>
    <row r="32318" spans="43:43" x14ac:dyDescent="0.25">
      <c r="AQ32318" s="6"/>
    </row>
    <row r="32319" spans="43:43" x14ac:dyDescent="0.25">
      <c r="AQ32319" s="6"/>
    </row>
    <row r="32320" spans="43:43" x14ac:dyDescent="0.25">
      <c r="AQ32320" s="6"/>
    </row>
    <row r="32321" spans="43:43" x14ac:dyDescent="0.25">
      <c r="AQ32321" s="6"/>
    </row>
    <row r="32322" spans="43:43" x14ac:dyDescent="0.25">
      <c r="AQ32322" s="6"/>
    </row>
    <row r="32323" spans="43:43" x14ac:dyDescent="0.25">
      <c r="AQ32323" s="6"/>
    </row>
    <row r="32324" spans="43:43" x14ac:dyDescent="0.25">
      <c r="AQ32324" s="6"/>
    </row>
    <row r="32325" spans="43:43" x14ac:dyDescent="0.25">
      <c r="AQ32325" s="6"/>
    </row>
    <row r="32326" spans="43:43" x14ac:dyDescent="0.25">
      <c r="AQ32326" s="6"/>
    </row>
    <row r="32327" spans="43:43" x14ac:dyDescent="0.25">
      <c r="AQ32327" s="6"/>
    </row>
    <row r="32328" spans="43:43" x14ac:dyDescent="0.25">
      <c r="AQ32328" s="6"/>
    </row>
    <row r="32329" spans="43:43" x14ac:dyDescent="0.25">
      <c r="AQ32329" s="6"/>
    </row>
    <row r="32330" spans="43:43" x14ac:dyDescent="0.25">
      <c r="AQ32330" s="6"/>
    </row>
    <row r="32331" spans="43:43" x14ac:dyDescent="0.25">
      <c r="AQ32331" s="6"/>
    </row>
    <row r="32332" spans="43:43" x14ac:dyDescent="0.25">
      <c r="AQ32332" s="6"/>
    </row>
    <row r="32333" spans="43:43" x14ac:dyDescent="0.25">
      <c r="AQ32333" s="6"/>
    </row>
    <row r="32334" spans="43:43" x14ac:dyDescent="0.25">
      <c r="AQ32334" s="6"/>
    </row>
    <row r="32335" spans="43:43" x14ac:dyDescent="0.25">
      <c r="AQ32335" s="6"/>
    </row>
    <row r="32336" spans="43:43" x14ac:dyDescent="0.25">
      <c r="AQ32336" s="6"/>
    </row>
    <row r="32337" spans="43:43" x14ac:dyDescent="0.25">
      <c r="AQ32337" s="6"/>
    </row>
    <row r="32338" spans="43:43" x14ac:dyDescent="0.25">
      <c r="AQ32338" s="6"/>
    </row>
    <row r="32339" spans="43:43" x14ac:dyDescent="0.25">
      <c r="AQ32339" s="6"/>
    </row>
    <row r="32340" spans="43:43" x14ac:dyDescent="0.25">
      <c r="AQ32340" s="6"/>
    </row>
    <row r="32341" spans="43:43" x14ac:dyDescent="0.25">
      <c r="AQ32341" s="6"/>
    </row>
    <row r="32342" spans="43:43" x14ac:dyDescent="0.25">
      <c r="AQ32342" s="6"/>
    </row>
    <row r="32343" spans="43:43" x14ac:dyDescent="0.25">
      <c r="AQ32343" s="6"/>
    </row>
    <row r="32344" spans="43:43" x14ac:dyDescent="0.25">
      <c r="AQ32344" s="6"/>
    </row>
    <row r="32345" spans="43:43" x14ac:dyDescent="0.25">
      <c r="AQ32345" s="6"/>
    </row>
    <row r="32346" spans="43:43" x14ac:dyDescent="0.25">
      <c r="AQ32346" s="6"/>
    </row>
    <row r="32347" spans="43:43" x14ac:dyDescent="0.25">
      <c r="AQ32347" s="6"/>
    </row>
    <row r="32348" spans="43:43" x14ac:dyDescent="0.25">
      <c r="AQ32348" s="6"/>
    </row>
    <row r="32349" spans="43:43" x14ac:dyDescent="0.25">
      <c r="AQ32349" s="6"/>
    </row>
    <row r="32350" spans="43:43" x14ac:dyDescent="0.25">
      <c r="AQ32350" s="6"/>
    </row>
    <row r="32351" spans="43:43" x14ac:dyDescent="0.25">
      <c r="AQ32351" s="6"/>
    </row>
    <row r="32352" spans="43:43" x14ac:dyDescent="0.25">
      <c r="AQ32352" s="6"/>
    </row>
    <row r="32353" spans="43:43" x14ac:dyDescent="0.25">
      <c r="AQ32353" s="6"/>
    </row>
    <row r="32354" spans="43:43" x14ac:dyDescent="0.25">
      <c r="AQ32354" s="6"/>
    </row>
    <row r="32355" spans="43:43" x14ac:dyDescent="0.25">
      <c r="AQ32355" s="6"/>
    </row>
    <row r="32356" spans="43:43" x14ac:dyDescent="0.25">
      <c r="AQ32356" s="6"/>
    </row>
    <row r="32357" spans="43:43" x14ac:dyDescent="0.25">
      <c r="AQ32357" s="6"/>
    </row>
    <row r="32358" spans="43:43" x14ac:dyDescent="0.25">
      <c r="AQ32358" s="6"/>
    </row>
    <row r="32359" spans="43:43" x14ac:dyDescent="0.25">
      <c r="AQ32359" s="6"/>
    </row>
    <row r="32360" spans="43:43" x14ac:dyDescent="0.25">
      <c r="AQ32360" s="6"/>
    </row>
    <row r="32361" spans="43:43" x14ac:dyDescent="0.25">
      <c r="AQ32361" s="6"/>
    </row>
    <row r="32362" spans="43:43" x14ac:dyDescent="0.25">
      <c r="AQ32362" s="6"/>
    </row>
    <row r="32363" spans="43:43" x14ac:dyDescent="0.25">
      <c r="AQ32363" s="6"/>
    </row>
    <row r="32364" spans="43:43" x14ac:dyDescent="0.25">
      <c r="AQ32364" s="6"/>
    </row>
    <row r="32365" spans="43:43" x14ac:dyDescent="0.25">
      <c r="AQ32365" s="6"/>
    </row>
    <row r="32366" spans="43:43" x14ac:dyDescent="0.25">
      <c r="AQ32366" s="6"/>
    </row>
    <row r="32367" spans="43:43" x14ac:dyDescent="0.25">
      <c r="AQ32367" s="6"/>
    </row>
    <row r="32368" spans="43:43" x14ac:dyDescent="0.25">
      <c r="AQ32368" s="6"/>
    </row>
    <row r="32369" spans="43:43" x14ac:dyDescent="0.25">
      <c r="AQ32369" s="6"/>
    </row>
    <row r="32370" spans="43:43" x14ac:dyDescent="0.25">
      <c r="AQ32370" s="6"/>
    </row>
    <row r="32371" spans="43:43" x14ac:dyDescent="0.25">
      <c r="AQ32371" s="6"/>
    </row>
    <row r="32372" spans="43:43" x14ac:dyDescent="0.25">
      <c r="AQ32372" s="6"/>
    </row>
    <row r="32373" spans="43:43" x14ac:dyDescent="0.25">
      <c r="AQ32373" s="6"/>
    </row>
    <row r="32374" spans="43:43" x14ac:dyDescent="0.25">
      <c r="AQ32374" s="6"/>
    </row>
    <row r="32375" spans="43:43" x14ac:dyDescent="0.25">
      <c r="AQ32375" s="6"/>
    </row>
    <row r="32376" spans="43:43" x14ac:dyDescent="0.25">
      <c r="AQ32376" s="6"/>
    </row>
    <row r="32377" spans="43:43" x14ac:dyDescent="0.25">
      <c r="AQ32377" s="6"/>
    </row>
    <row r="32378" spans="43:43" x14ac:dyDescent="0.25">
      <c r="AQ32378" s="6"/>
    </row>
    <row r="32379" spans="43:43" x14ac:dyDescent="0.25">
      <c r="AQ32379" s="6"/>
    </row>
    <row r="32380" spans="43:43" x14ac:dyDescent="0.25">
      <c r="AQ32380" s="6"/>
    </row>
    <row r="32381" spans="43:43" x14ac:dyDescent="0.25">
      <c r="AQ32381" s="6"/>
    </row>
    <row r="32382" spans="43:43" x14ac:dyDescent="0.25">
      <c r="AQ32382" s="6"/>
    </row>
    <row r="32383" spans="43:43" x14ac:dyDescent="0.25">
      <c r="AQ32383" s="6"/>
    </row>
    <row r="32384" spans="43:43" x14ac:dyDescent="0.25">
      <c r="AQ32384" s="6"/>
    </row>
    <row r="32385" spans="43:43" x14ac:dyDescent="0.25">
      <c r="AQ32385" s="6"/>
    </row>
    <row r="32386" spans="43:43" x14ac:dyDescent="0.25">
      <c r="AQ32386" s="6"/>
    </row>
    <row r="32387" spans="43:43" x14ac:dyDescent="0.25">
      <c r="AQ32387" s="6"/>
    </row>
    <row r="32388" spans="43:43" x14ac:dyDescent="0.25">
      <c r="AQ32388" s="6"/>
    </row>
    <row r="32389" spans="43:43" x14ac:dyDescent="0.25">
      <c r="AQ32389" s="6"/>
    </row>
    <row r="32390" spans="43:43" x14ac:dyDescent="0.25">
      <c r="AQ32390" s="6"/>
    </row>
    <row r="32391" spans="43:43" x14ac:dyDescent="0.25">
      <c r="AQ32391" s="6"/>
    </row>
    <row r="32392" spans="43:43" x14ac:dyDescent="0.25">
      <c r="AQ32392" s="6"/>
    </row>
    <row r="32393" spans="43:43" x14ac:dyDescent="0.25">
      <c r="AQ32393" s="6"/>
    </row>
    <row r="32394" spans="43:43" x14ac:dyDescent="0.25">
      <c r="AQ32394" s="6"/>
    </row>
    <row r="32395" spans="43:43" x14ac:dyDescent="0.25">
      <c r="AQ32395" s="6"/>
    </row>
    <row r="32396" spans="43:43" x14ac:dyDescent="0.25">
      <c r="AQ32396" s="6"/>
    </row>
    <row r="32397" spans="43:43" x14ac:dyDescent="0.25">
      <c r="AQ32397" s="6"/>
    </row>
    <row r="32398" spans="43:43" x14ac:dyDescent="0.25">
      <c r="AQ32398" s="6"/>
    </row>
    <row r="32399" spans="43:43" x14ac:dyDescent="0.25">
      <c r="AQ32399" s="6"/>
    </row>
    <row r="32400" spans="43:43" x14ac:dyDescent="0.25">
      <c r="AQ32400" s="6"/>
    </row>
    <row r="32401" spans="43:43" x14ac:dyDescent="0.25">
      <c r="AQ32401" s="6"/>
    </row>
    <row r="32402" spans="43:43" x14ac:dyDescent="0.25">
      <c r="AQ32402" s="6"/>
    </row>
    <row r="32403" spans="43:43" x14ac:dyDescent="0.25">
      <c r="AQ32403" s="6"/>
    </row>
    <row r="32404" spans="43:43" x14ac:dyDescent="0.25">
      <c r="AQ32404" s="6"/>
    </row>
    <row r="32405" spans="43:43" x14ac:dyDescent="0.25">
      <c r="AQ32405" s="6"/>
    </row>
    <row r="32406" spans="43:43" x14ac:dyDescent="0.25">
      <c r="AQ32406" s="6"/>
    </row>
    <row r="32407" spans="43:43" x14ac:dyDescent="0.25">
      <c r="AQ32407" s="6"/>
    </row>
    <row r="32408" spans="43:43" x14ac:dyDescent="0.25">
      <c r="AQ32408" s="6"/>
    </row>
    <row r="32409" spans="43:43" x14ac:dyDescent="0.25">
      <c r="AQ32409" s="6"/>
    </row>
    <row r="32410" spans="43:43" x14ac:dyDescent="0.25">
      <c r="AQ32410" s="6"/>
    </row>
    <row r="32411" spans="43:43" x14ac:dyDescent="0.25">
      <c r="AQ32411" s="6"/>
    </row>
    <row r="32412" spans="43:43" x14ac:dyDescent="0.25">
      <c r="AQ32412" s="6"/>
    </row>
    <row r="32413" spans="43:43" x14ac:dyDescent="0.25">
      <c r="AQ32413" s="6"/>
    </row>
    <row r="32414" spans="43:43" x14ac:dyDescent="0.25">
      <c r="AQ32414" s="6"/>
    </row>
    <row r="32415" spans="43:43" x14ac:dyDescent="0.25">
      <c r="AQ32415" s="6"/>
    </row>
    <row r="32416" spans="43:43" x14ac:dyDescent="0.25">
      <c r="AQ32416" s="6"/>
    </row>
    <row r="32417" spans="43:43" x14ac:dyDescent="0.25">
      <c r="AQ32417" s="6"/>
    </row>
    <row r="32418" spans="43:43" x14ac:dyDescent="0.25">
      <c r="AQ32418" s="6"/>
    </row>
    <row r="32419" spans="43:43" x14ac:dyDescent="0.25">
      <c r="AQ32419" s="6"/>
    </row>
    <row r="32420" spans="43:43" x14ac:dyDescent="0.25">
      <c r="AQ32420" s="6"/>
    </row>
    <row r="32421" spans="43:43" x14ac:dyDescent="0.25">
      <c r="AQ32421" s="6"/>
    </row>
    <row r="32422" spans="43:43" x14ac:dyDescent="0.25">
      <c r="AQ32422" s="6"/>
    </row>
    <row r="32423" spans="43:43" x14ac:dyDescent="0.25">
      <c r="AQ32423" s="6"/>
    </row>
    <row r="32424" spans="43:43" x14ac:dyDescent="0.25">
      <c r="AQ32424" s="6"/>
    </row>
    <row r="32425" spans="43:43" x14ac:dyDescent="0.25">
      <c r="AQ32425" s="6"/>
    </row>
    <row r="32426" spans="43:43" x14ac:dyDescent="0.25">
      <c r="AQ32426" s="6"/>
    </row>
    <row r="32427" spans="43:43" x14ac:dyDescent="0.25">
      <c r="AQ32427" s="6"/>
    </row>
    <row r="32428" spans="43:43" x14ac:dyDescent="0.25">
      <c r="AQ32428" s="6"/>
    </row>
    <row r="32429" spans="43:43" x14ac:dyDescent="0.25">
      <c r="AQ32429" s="6"/>
    </row>
    <row r="32430" spans="43:43" x14ac:dyDescent="0.25">
      <c r="AQ32430" s="6"/>
    </row>
    <row r="32431" spans="43:43" x14ac:dyDescent="0.25">
      <c r="AQ32431" s="6"/>
    </row>
    <row r="32432" spans="43:43" x14ac:dyDescent="0.25">
      <c r="AQ32432" s="6"/>
    </row>
    <row r="32433" spans="43:43" x14ac:dyDescent="0.25">
      <c r="AQ32433" s="6"/>
    </row>
    <row r="32434" spans="43:43" x14ac:dyDescent="0.25">
      <c r="AQ32434" s="6"/>
    </row>
    <row r="32435" spans="43:43" x14ac:dyDescent="0.25">
      <c r="AQ32435" s="6"/>
    </row>
    <row r="32436" spans="43:43" x14ac:dyDescent="0.25">
      <c r="AQ32436" s="6"/>
    </row>
    <row r="32437" spans="43:43" x14ac:dyDescent="0.25">
      <c r="AQ32437" s="6"/>
    </row>
    <row r="32438" spans="43:43" x14ac:dyDescent="0.25">
      <c r="AQ32438" s="6"/>
    </row>
    <row r="32439" spans="43:43" x14ac:dyDescent="0.25">
      <c r="AQ32439" s="6"/>
    </row>
    <row r="32440" spans="43:43" x14ac:dyDescent="0.25">
      <c r="AQ32440" s="6"/>
    </row>
    <row r="32441" spans="43:43" x14ac:dyDescent="0.25">
      <c r="AQ32441" s="6"/>
    </row>
    <row r="32442" spans="43:43" x14ac:dyDescent="0.25">
      <c r="AQ32442" s="6"/>
    </row>
    <row r="32443" spans="43:43" x14ac:dyDescent="0.25">
      <c r="AQ32443" s="6"/>
    </row>
    <row r="32444" spans="43:43" x14ac:dyDescent="0.25">
      <c r="AQ32444" s="6"/>
    </row>
    <row r="32445" spans="43:43" x14ac:dyDescent="0.25">
      <c r="AQ32445" s="6"/>
    </row>
    <row r="32446" spans="43:43" x14ac:dyDescent="0.25">
      <c r="AQ32446" s="6"/>
    </row>
    <row r="32447" spans="43:43" x14ac:dyDescent="0.25">
      <c r="AQ32447" s="6"/>
    </row>
    <row r="32448" spans="43:43" x14ac:dyDescent="0.25">
      <c r="AQ32448" s="6"/>
    </row>
    <row r="32449" spans="43:43" x14ac:dyDescent="0.25">
      <c r="AQ32449" s="6"/>
    </row>
    <row r="32450" spans="43:43" x14ac:dyDescent="0.25">
      <c r="AQ32450" s="6"/>
    </row>
    <row r="32451" spans="43:43" x14ac:dyDescent="0.25">
      <c r="AQ32451" s="6"/>
    </row>
    <row r="32452" spans="43:43" x14ac:dyDescent="0.25">
      <c r="AQ32452" s="6"/>
    </row>
    <row r="32453" spans="43:43" x14ac:dyDescent="0.25">
      <c r="AQ32453" s="6"/>
    </row>
    <row r="32454" spans="43:43" x14ac:dyDescent="0.25">
      <c r="AQ32454" s="6"/>
    </row>
    <row r="32455" spans="43:43" x14ac:dyDescent="0.25">
      <c r="AQ32455" s="6"/>
    </row>
    <row r="32456" spans="43:43" x14ac:dyDescent="0.25">
      <c r="AQ32456" s="6"/>
    </row>
    <row r="32457" spans="43:43" x14ac:dyDescent="0.25">
      <c r="AQ32457" s="6"/>
    </row>
    <row r="32458" spans="43:43" x14ac:dyDescent="0.25">
      <c r="AQ32458" s="6"/>
    </row>
    <row r="32459" spans="43:43" x14ac:dyDescent="0.25">
      <c r="AQ32459" s="6"/>
    </row>
    <row r="32460" spans="43:43" x14ac:dyDescent="0.25">
      <c r="AQ32460" s="6"/>
    </row>
    <row r="32461" spans="43:43" x14ac:dyDescent="0.25">
      <c r="AQ32461" s="6"/>
    </row>
    <row r="32462" spans="43:43" x14ac:dyDescent="0.25">
      <c r="AQ32462" s="6"/>
    </row>
    <row r="32463" spans="43:43" x14ac:dyDescent="0.25">
      <c r="AQ32463" s="6"/>
    </row>
    <row r="32464" spans="43:43" x14ac:dyDescent="0.25">
      <c r="AQ32464" s="6"/>
    </row>
    <row r="32465" spans="43:43" x14ac:dyDescent="0.25">
      <c r="AQ32465" s="6"/>
    </row>
    <row r="32466" spans="43:43" x14ac:dyDescent="0.25">
      <c r="AQ32466" s="6"/>
    </row>
    <row r="32467" spans="43:43" x14ac:dyDescent="0.25">
      <c r="AQ32467" s="6"/>
    </row>
    <row r="32468" spans="43:43" x14ac:dyDescent="0.25">
      <c r="AQ32468" s="6"/>
    </row>
    <row r="32469" spans="43:43" x14ac:dyDescent="0.25">
      <c r="AQ32469" s="6"/>
    </row>
    <row r="32470" spans="43:43" x14ac:dyDescent="0.25">
      <c r="AQ32470" s="6"/>
    </row>
    <row r="32471" spans="43:43" x14ac:dyDescent="0.25">
      <c r="AQ32471" s="6"/>
    </row>
    <row r="32472" spans="43:43" x14ac:dyDescent="0.25">
      <c r="AQ32472" s="6"/>
    </row>
    <row r="32473" spans="43:43" x14ac:dyDescent="0.25">
      <c r="AQ32473" s="6"/>
    </row>
    <row r="32474" spans="43:43" x14ac:dyDescent="0.25">
      <c r="AQ32474" s="6"/>
    </row>
    <row r="32475" spans="43:43" x14ac:dyDescent="0.25">
      <c r="AQ32475" s="6"/>
    </row>
    <row r="32476" spans="43:43" x14ac:dyDescent="0.25">
      <c r="AQ32476" s="6"/>
    </row>
    <row r="32477" spans="43:43" x14ac:dyDescent="0.25">
      <c r="AQ32477" s="6"/>
    </row>
    <row r="32478" spans="43:43" x14ac:dyDescent="0.25">
      <c r="AQ32478" s="6"/>
    </row>
    <row r="32479" spans="43:43" x14ac:dyDescent="0.25">
      <c r="AQ32479" s="6"/>
    </row>
    <row r="32480" spans="43:43" x14ac:dyDescent="0.25">
      <c r="AQ32480" s="6"/>
    </row>
    <row r="32481" spans="43:43" x14ac:dyDescent="0.25">
      <c r="AQ32481" s="6"/>
    </row>
    <row r="32482" spans="43:43" x14ac:dyDescent="0.25">
      <c r="AQ32482" s="6"/>
    </row>
    <row r="32483" spans="43:43" x14ac:dyDescent="0.25">
      <c r="AQ32483" s="6"/>
    </row>
    <row r="32484" spans="43:43" x14ac:dyDescent="0.25">
      <c r="AQ32484" s="6"/>
    </row>
    <row r="32485" spans="43:43" x14ac:dyDescent="0.25">
      <c r="AQ32485" s="6"/>
    </row>
    <row r="32486" spans="43:43" x14ac:dyDescent="0.25">
      <c r="AQ32486" s="6"/>
    </row>
    <row r="32487" spans="43:43" x14ac:dyDescent="0.25">
      <c r="AQ32487" s="6"/>
    </row>
    <row r="32488" spans="43:43" x14ac:dyDescent="0.25">
      <c r="AQ32488" s="6"/>
    </row>
    <row r="32489" spans="43:43" x14ac:dyDescent="0.25">
      <c r="AQ32489" s="6"/>
    </row>
    <row r="32490" spans="43:43" x14ac:dyDescent="0.25">
      <c r="AQ32490" s="6"/>
    </row>
    <row r="32491" spans="43:43" x14ac:dyDescent="0.25">
      <c r="AQ32491" s="6"/>
    </row>
    <row r="32492" spans="43:43" x14ac:dyDescent="0.25">
      <c r="AQ32492" s="6"/>
    </row>
    <row r="32493" spans="43:43" x14ac:dyDescent="0.25">
      <c r="AQ32493" s="6"/>
    </row>
    <row r="32494" spans="43:43" x14ac:dyDescent="0.25">
      <c r="AQ32494" s="6"/>
    </row>
    <row r="32495" spans="43:43" x14ac:dyDescent="0.25">
      <c r="AQ32495" s="6"/>
    </row>
    <row r="32496" spans="43:43" x14ac:dyDescent="0.25">
      <c r="AQ32496" s="6"/>
    </row>
    <row r="32497" spans="43:43" x14ac:dyDescent="0.25">
      <c r="AQ32497" s="6"/>
    </row>
    <row r="32498" spans="43:43" x14ac:dyDescent="0.25">
      <c r="AQ32498" s="6"/>
    </row>
    <row r="32499" spans="43:43" x14ac:dyDescent="0.25">
      <c r="AQ32499" s="6"/>
    </row>
    <row r="32500" spans="43:43" x14ac:dyDescent="0.25">
      <c r="AQ32500" s="6"/>
    </row>
    <row r="32501" spans="43:43" x14ac:dyDescent="0.25">
      <c r="AQ32501" s="6"/>
    </row>
    <row r="32502" spans="43:43" x14ac:dyDescent="0.25">
      <c r="AQ32502" s="6"/>
    </row>
    <row r="32503" spans="43:43" x14ac:dyDescent="0.25">
      <c r="AQ32503" s="6"/>
    </row>
    <row r="32504" spans="43:43" x14ac:dyDescent="0.25">
      <c r="AQ32504" s="6"/>
    </row>
    <row r="32505" spans="43:43" x14ac:dyDescent="0.25">
      <c r="AQ32505" s="6"/>
    </row>
    <row r="32506" spans="43:43" x14ac:dyDescent="0.25">
      <c r="AQ32506" s="6"/>
    </row>
    <row r="32507" spans="43:43" x14ac:dyDescent="0.25">
      <c r="AQ32507" s="6"/>
    </row>
    <row r="32508" spans="43:43" x14ac:dyDescent="0.25">
      <c r="AQ32508" s="6"/>
    </row>
    <row r="32509" spans="43:43" x14ac:dyDescent="0.25">
      <c r="AQ32509" s="6"/>
    </row>
    <row r="32510" spans="43:43" x14ac:dyDescent="0.25">
      <c r="AQ32510" s="6"/>
    </row>
    <row r="32511" spans="43:43" x14ac:dyDescent="0.25">
      <c r="AQ32511" s="6"/>
    </row>
    <row r="32512" spans="43:43" x14ac:dyDescent="0.25">
      <c r="AQ32512" s="6"/>
    </row>
    <row r="32513" spans="43:43" x14ac:dyDescent="0.25">
      <c r="AQ32513" s="6"/>
    </row>
    <row r="32514" spans="43:43" x14ac:dyDescent="0.25">
      <c r="AQ32514" s="6"/>
    </row>
    <row r="32515" spans="43:43" x14ac:dyDescent="0.25">
      <c r="AQ32515" s="6"/>
    </row>
    <row r="32516" spans="43:43" x14ac:dyDescent="0.25">
      <c r="AQ32516" s="6"/>
    </row>
    <row r="32517" spans="43:43" x14ac:dyDescent="0.25">
      <c r="AQ32517" s="6"/>
    </row>
    <row r="32518" spans="43:43" x14ac:dyDescent="0.25">
      <c r="AQ32518" s="6"/>
    </row>
    <row r="32519" spans="43:43" x14ac:dyDescent="0.25">
      <c r="AQ32519" s="6"/>
    </row>
    <row r="32520" spans="43:43" x14ac:dyDescent="0.25">
      <c r="AQ32520" s="6"/>
    </row>
    <row r="32521" spans="43:43" x14ac:dyDescent="0.25">
      <c r="AQ32521" s="6"/>
    </row>
    <row r="32522" spans="43:43" x14ac:dyDescent="0.25">
      <c r="AQ32522" s="6"/>
    </row>
    <row r="32523" spans="43:43" x14ac:dyDescent="0.25">
      <c r="AQ32523" s="6"/>
    </row>
    <row r="32524" spans="43:43" x14ac:dyDescent="0.25">
      <c r="AQ32524" s="6"/>
    </row>
    <row r="32525" spans="43:43" x14ac:dyDescent="0.25">
      <c r="AQ32525" s="6"/>
    </row>
    <row r="32526" spans="43:43" x14ac:dyDescent="0.25">
      <c r="AQ32526" s="6"/>
    </row>
    <row r="32527" spans="43:43" x14ac:dyDescent="0.25">
      <c r="AQ32527" s="6"/>
    </row>
    <row r="32528" spans="43:43" x14ac:dyDescent="0.25">
      <c r="AQ32528" s="6"/>
    </row>
    <row r="32529" spans="43:43" x14ac:dyDescent="0.25">
      <c r="AQ32529" s="6"/>
    </row>
    <row r="32530" spans="43:43" x14ac:dyDescent="0.25">
      <c r="AQ32530" s="6"/>
    </row>
    <row r="32531" spans="43:43" x14ac:dyDescent="0.25">
      <c r="AQ32531" s="6"/>
    </row>
    <row r="32532" spans="43:43" x14ac:dyDescent="0.25">
      <c r="AQ32532" s="6"/>
    </row>
    <row r="32533" spans="43:43" x14ac:dyDescent="0.25">
      <c r="AQ32533" s="6"/>
    </row>
    <row r="32534" spans="43:43" x14ac:dyDescent="0.25">
      <c r="AQ32534" s="6"/>
    </row>
    <row r="32535" spans="43:43" x14ac:dyDescent="0.25">
      <c r="AQ32535" s="6"/>
    </row>
    <row r="32536" spans="43:43" x14ac:dyDescent="0.25">
      <c r="AQ32536" s="6"/>
    </row>
    <row r="32537" spans="43:43" x14ac:dyDescent="0.25">
      <c r="AQ32537" s="6"/>
    </row>
    <row r="32538" spans="43:43" x14ac:dyDescent="0.25">
      <c r="AQ32538" s="6"/>
    </row>
    <row r="32539" spans="43:43" x14ac:dyDescent="0.25">
      <c r="AQ32539" s="6"/>
    </row>
    <row r="32540" spans="43:43" x14ac:dyDescent="0.25">
      <c r="AQ32540" s="6"/>
    </row>
    <row r="32541" spans="43:43" x14ac:dyDescent="0.25">
      <c r="AQ32541" s="6"/>
    </row>
    <row r="32542" spans="43:43" x14ac:dyDescent="0.25">
      <c r="AQ32542" s="6"/>
    </row>
    <row r="32543" spans="43:43" x14ac:dyDescent="0.25">
      <c r="AQ32543" s="6"/>
    </row>
    <row r="32544" spans="43:43" x14ac:dyDescent="0.25">
      <c r="AQ32544" s="6"/>
    </row>
    <row r="32545" spans="43:43" x14ac:dyDescent="0.25">
      <c r="AQ32545" s="6"/>
    </row>
    <row r="32546" spans="43:43" x14ac:dyDescent="0.25">
      <c r="AQ32546" s="6"/>
    </row>
    <row r="32547" spans="43:43" x14ac:dyDescent="0.25">
      <c r="AQ32547" s="6"/>
    </row>
    <row r="32548" spans="43:43" x14ac:dyDescent="0.25">
      <c r="AQ32548" s="6"/>
    </row>
    <row r="32549" spans="43:43" x14ac:dyDescent="0.25">
      <c r="AQ32549" s="6"/>
    </row>
    <row r="32550" spans="43:43" x14ac:dyDescent="0.25">
      <c r="AQ32550" s="6"/>
    </row>
    <row r="32551" spans="43:43" x14ac:dyDescent="0.25">
      <c r="AQ32551" s="6"/>
    </row>
    <row r="32552" spans="43:43" x14ac:dyDescent="0.25">
      <c r="AQ32552" s="6"/>
    </row>
    <row r="32553" spans="43:43" x14ac:dyDescent="0.25">
      <c r="AQ32553" s="6"/>
    </row>
    <row r="32554" spans="43:43" x14ac:dyDescent="0.25">
      <c r="AQ32554" s="6"/>
    </row>
    <row r="32555" spans="43:43" x14ac:dyDescent="0.25">
      <c r="AQ32555" s="6"/>
    </row>
    <row r="32556" spans="43:43" x14ac:dyDescent="0.25">
      <c r="AQ32556" s="6"/>
    </row>
    <row r="32557" spans="43:43" x14ac:dyDescent="0.25">
      <c r="AQ32557" s="6"/>
    </row>
    <row r="32558" spans="43:43" x14ac:dyDescent="0.25">
      <c r="AQ32558" s="6"/>
    </row>
    <row r="32559" spans="43:43" x14ac:dyDescent="0.25">
      <c r="AQ32559" s="6"/>
    </row>
    <row r="32560" spans="43:43" x14ac:dyDescent="0.25">
      <c r="AQ32560" s="6"/>
    </row>
    <row r="32561" spans="43:43" x14ac:dyDescent="0.25">
      <c r="AQ32561" s="6"/>
    </row>
    <row r="32562" spans="43:43" x14ac:dyDescent="0.25">
      <c r="AQ32562" s="6"/>
    </row>
    <row r="32563" spans="43:43" x14ac:dyDescent="0.25">
      <c r="AQ32563" s="6"/>
    </row>
    <row r="32564" spans="43:43" x14ac:dyDescent="0.25">
      <c r="AQ32564" s="6"/>
    </row>
    <row r="32565" spans="43:43" x14ac:dyDescent="0.25">
      <c r="AQ32565" s="6"/>
    </row>
    <row r="32566" spans="43:43" x14ac:dyDescent="0.25">
      <c r="AQ32566" s="6"/>
    </row>
    <row r="32567" spans="43:43" x14ac:dyDescent="0.25">
      <c r="AQ32567" s="6"/>
    </row>
    <row r="32568" spans="43:43" x14ac:dyDescent="0.25">
      <c r="AQ32568" s="6"/>
    </row>
    <row r="32569" spans="43:43" x14ac:dyDescent="0.25">
      <c r="AQ32569" s="6"/>
    </row>
    <row r="32570" spans="43:43" x14ac:dyDescent="0.25">
      <c r="AQ32570" s="6"/>
    </row>
    <row r="32571" spans="43:43" x14ac:dyDescent="0.25">
      <c r="AQ32571" s="6"/>
    </row>
    <row r="32572" spans="43:43" x14ac:dyDescent="0.25">
      <c r="AQ32572" s="6"/>
    </row>
    <row r="32573" spans="43:43" x14ac:dyDescent="0.25">
      <c r="AQ32573" s="6"/>
    </row>
    <row r="32574" spans="43:43" x14ac:dyDescent="0.25">
      <c r="AQ32574" s="6"/>
    </row>
    <row r="32575" spans="43:43" x14ac:dyDescent="0.25">
      <c r="AQ32575" s="6"/>
    </row>
    <row r="32576" spans="43:43" x14ac:dyDescent="0.25">
      <c r="AQ32576" s="6"/>
    </row>
    <row r="32577" spans="43:43" x14ac:dyDescent="0.25">
      <c r="AQ32577" s="6"/>
    </row>
    <row r="32578" spans="43:43" x14ac:dyDescent="0.25">
      <c r="AQ32578" s="6"/>
    </row>
    <row r="32579" spans="43:43" x14ac:dyDescent="0.25">
      <c r="AQ32579" s="6"/>
    </row>
    <row r="32580" spans="43:43" x14ac:dyDescent="0.25">
      <c r="AQ32580" s="6"/>
    </row>
    <row r="32581" spans="43:43" x14ac:dyDescent="0.25">
      <c r="AQ32581" s="6"/>
    </row>
    <row r="32582" spans="43:43" x14ac:dyDescent="0.25">
      <c r="AQ32582" s="6"/>
    </row>
    <row r="32583" spans="43:43" x14ac:dyDescent="0.25">
      <c r="AQ32583" s="6"/>
    </row>
    <row r="32584" spans="43:43" x14ac:dyDescent="0.25">
      <c r="AQ32584" s="6"/>
    </row>
    <row r="32585" spans="43:43" x14ac:dyDescent="0.25">
      <c r="AQ32585" s="6"/>
    </row>
    <row r="32586" spans="43:43" x14ac:dyDescent="0.25">
      <c r="AQ32586" s="6"/>
    </row>
    <row r="32587" spans="43:43" x14ac:dyDescent="0.25">
      <c r="AQ32587" s="6"/>
    </row>
    <row r="32588" spans="43:43" x14ac:dyDescent="0.25">
      <c r="AQ32588" s="6"/>
    </row>
    <row r="32589" spans="43:43" x14ac:dyDescent="0.25">
      <c r="AQ32589" s="6"/>
    </row>
    <row r="32590" spans="43:43" x14ac:dyDescent="0.25">
      <c r="AQ32590" s="6"/>
    </row>
    <row r="32591" spans="43:43" x14ac:dyDescent="0.25">
      <c r="AQ32591" s="6"/>
    </row>
    <row r="32592" spans="43:43" x14ac:dyDescent="0.25">
      <c r="AQ32592" s="6"/>
    </row>
    <row r="32593" spans="43:43" x14ac:dyDescent="0.25">
      <c r="AQ32593" s="6"/>
    </row>
    <row r="32594" spans="43:43" x14ac:dyDescent="0.25">
      <c r="AQ32594" s="6"/>
    </row>
    <row r="32595" spans="43:43" x14ac:dyDescent="0.25">
      <c r="AQ32595" s="6"/>
    </row>
    <row r="32596" spans="43:43" x14ac:dyDescent="0.25">
      <c r="AQ32596" s="6"/>
    </row>
    <row r="32597" spans="43:43" x14ac:dyDescent="0.25">
      <c r="AQ32597" s="6"/>
    </row>
    <row r="32598" spans="43:43" x14ac:dyDescent="0.25">
      <c r="AQ32598" s="6"/>
    </row>
    <row r="32599" spans="43:43" x14ac:dyDescent="0.25">
      <c r="AQ32599" s="6"/>
    </row>
    <row r="32600" spans="43:43" x14ac:dyDescent="0.25">
      <c r="AQ32600" s="6"/>
    </row>
    <row r="32601" spans="43:43" x14ac:dyDescent="0.25">
      <c r="AQ32601" s="6"/>
    </row>
    <row r="32602" spans="43:43" x14ac:dyDescent="0.25">
      <c r="AQ32602" s="6"/>
    </row>
    <row r="32603" spans="43:43" x14ac:dyDescent="0.25">
      <c r="AQ32603" s="6"/>
    </row>
    <row r="32604" spans="43:43" x14ac:dyDescent="0.25">
      <c r="AQ32604" s="6"/>
    </row>
    <row r="32605" spans="43:43" x14ac:dyDescent="0.25">
      <c r="AQ32605" s="6"/>
    </row>
    <row r="32606" spans="43:43" x14ac:dyDescent="0.25">
      <c r="AQ32606" s="6"/>
    </row>
    <row r="32607" spans="43:43" x14ac:dyDescent="0.25">
      <c r="AQ32607" s="6"/>
    </row>
    <row r="32608" spans="43:43" x14ac:dyDescent="0.25">
      <c r="AQ32608" s="6"/>
    </row>
    <row r="32609" spans="43:43" x14ac:dyDescent="0.25">
      <c r="AQ32609" s="6"/>
    </row>
    <row r="32610" spans="43:43" x14ac:dyDescent="0.25">
      <c r="AQ32610" s="6"/>
    </row>
    <row r="32611" spans="43:43" x14ac:dyDescent="0.25">
      <c r="AQ32611" s="6"/>
    </row>
    <row r="32612" spans="43:43" x14ac:dyDescent="0.25">
      <c r="AQ32612" s="6"/>
    </row>
    <row r="32613" spans="43:43" x14ac:dyDescent="0.25">
      <c r="AQ32613" s="6"/>
    </row>
    <row r="32614" spans="43:43" x14ac:dyDescent="0.25">
      <c r="AQ32614" s="6"/>
    </row>
    <row r="32615" spans="43:43" x14ac:dyDescent="0.25">
      <c r="AQ32615" s="6"/>
    </row>
    <row r="32616" spans="43:43" x14ac:dyDescent="0.25">
      <c r="AQ32616" s="6"/>
    </row>
    <row r="32617" spans="43:43" x14ac:dyDescent="0.25">
      <c r="AQ32617" s="6"/>
    </row>
    <row r="32618" spans="43:43" x14ac:dyDescent="0.25">
      <c r="AQ32618" s="6"/>
    </row>
    <row r="32619" spans="43:43" x14ac:dyDescent="0.25">
      <c r="AQ32619" s="6"/>
    </row>
    <row r="32620" spans="43:43" x14ac:dyDescent="0.25">
      <c r="AQ32620" s="6"/>
    </row>
    <row r="32621" spans="43:43" x14ac:dyDescent="0.25">
      <c r="AQ32621" s="6"/>
    </row>
    <row r="32622" spans="43:43" x14ac:dyDescent="0.25">
      <c r="AQ32622" s="6"/>
    </row>
    <row r="32623" spans="43:43" x14ac:dyDescent="0.25">
      <c r="AQ32623" s="6"/>
    </row>
    <row r="32624" spans="43:43" x14ac:dyDescent="0.25">
      <c r="AQ32624" s="6"/>
    </row>
    <row r="32625" spans="43:43" x14ac:dyDescent="0.25">
      <c r="AQ32625" s="6"/>
    </row>
    <row r="32626" spans="43:43" x14ac:dyDescent="0.25">
      <c r="AQ32626" s="6"/>
    </row>
    <row r="32627" spans="43:43" x14ac:dyDescent="0.25">
      <c r="AQ32627" s="6"/>
    </row>
    <row r="32628" spans="43:43" x14ac:dyDescent="0.25">
      <c r="AQ32628" s="6"/>
    </row>
    <row r="32629" spans="43:43" x14ac:dyDescent="0.25">
      <c r="AQ32629" s="6"/>
    </row>
    <row r="32630" spans="43:43" x14ac:dyDescent="0.25">
      <c r="AQ32630" s="6"/>
    </row>
    <row r="32631" spans="43:43" x14ac:dyDescent="0.25">
      <c r="AQ32631" s="6"/>
    </row>
    <row r="32632" spans="43:43" x14ac:dyDescent="0.25">
      <c r="AQ32632" s="6"/>
    </row>
    <row r="32633" spans="43:43" x14ac:dyDescent="0.25">
      <c r="AQ32633" s="6"/>
    </row>
    <row r="32634" spans="43:43" x14ac:dyDescent="0.25">
      <c r="AQ32634" s="6"/>
    </row>
    <row r="32635" spans="43:43" x14ac:dyDescent="0.25">
      <c r="AQ32635" s="6"/>
    </row>
    <row r="32636" spans="43:43" x14ac:dyDescent="0.25">
      <c r="AQ32636" s="6"/>
    </row>
    <row r="32637" spans="43:43" x14ac:dyDescent="0.25">
      <c r="AQ32637" s="6"/>
    </row>
    <row r="32638" spans="43:43" x14ac:dyDescent="0.25">
      <c r="AQ32638" s="6"/>
    </row>
    <row r="32639" spans="43:43" x14ac:dyDescent="0.25">
      <c r="AQ32639" s="6"/>
    </row>
    <row r="32640" spans="43:43" x14ac:dyDescent="0.25">
      <c r="AQ32640" s="6"/>
    </row>
    <row r="32641" spans="43:43" x14ac:dyDescent="0.25">
      <c r="AQ32641" s="6"/>
    </row>
    <row r="32642" spans="43:43" x14ac:dyDescent="0.25">
      <c r="AQ32642" s="6"/>
    </row>
    <row r="32643" spans="43:43" x14ac:dyDescent="0.25">
      <c r="AQ32643" s="6"/>
    </row>
    <row r="32644" spans="43:43" x14ac:dyDescent="0.25">
      <c r="AQ32644" s="6"/>
    </row>
    <row r="32645" spans="43:43" x14ac:dyDescent="0.25">
      <c r="AQ32645" s="6"/>
    </row>
    <row r="32646" spans="43:43" x14ac:dyDescent="0.25">
      <c r="AQ32646" s="6"/>
    </row>
    <row r="32647" spans="43:43" x14ac:dyDescent="0.25">
      <c r="AQ32647" s="6"/>
    </row>
    <row r="32648" spans="43:43" x14ac:dyDescent="0.25">
      <c r="AQ32648" s="6"/>
    </row>
    <row r="32649" spans="43:43" x14ac:dyDescent="0.25">
      <c r="AQ32649" s="6"/>
    </row>
    <row r="32650" spans="43:43" x14ac:dyDescent="0.25">
      <c r="AQ32650" s="6"/>
    </row>
    <row r="32651" spans="43:43" x14ac:dyDescent="0.25">
      <c r="AQ32651" s="6"/>
    </row>
    <row r="32652" spans="43:43" x14ac:dyDescent="0.25">
      <c r="AQ32652" s="6"/>
    </row>
    <row r="32653" spans="43:43" x14ac:dyDescent="0.25">
      <c r="AQ32653" s="6"/>
    </row>
    <row r="32654" spans="43:43" x14ac:dyDescent="0.25">
      <c r="AQ32654" s="6"/>
    </row>
    <row r="32655" spans="43:43" x14ac:dyDescent="0.25">
      <c r="AQ32655" s="6"/>
    </row>
    <row r="32656" spans="43:43" x14ac:dyDescent="0.25">
      <c r="AQ32656" s="6"/>
    </row>
    <row r="32657" spans="43:43" x14ac:dyDescent="0.25">
      <c r="AQ32657" s="6"/>
    </row>
    <row r="32658" spans="43:43" x14ac:dyDescent="0.25">
      <c r="AQ32658" s="6"/>
    </row>
    <row r="32659" spans="43:43" x14ac:dyDescent="0.25">
      <c r="AQ32659" s="6"/>
    </row>
    <row r="32660" spans="43:43" x14ac:dyDescent="0.25">
      <c r="AQ32660" s="6"/>
    </row>
    <row r="32661" spans="43:43" x14ac:dyDescent="0.25">
      <c r="AQ32661" s="6"/>
    </row>
    <row r="32662" spans="43:43" x14ac:dyDescent="0.25">
      <c r="AQ32662" s="6"/>
    </row>
    <row r="32663" spans="43:43" x14ac:dyDescent="0.25">
      <c r="AQ32663" s="6"/>
    </row>
    <row r="32664" spans="43:43" x14ac:dyDescent="0.25">
      <c r="AQ32664" s="6"/>
    </row>
    <row r="32665" spans="43:43" x14ac:dyDescent="0.25">
      <c r="AQ32665" s="6"/>
    </row>
    <row r="32666" spans="43:43" x14ac:dyDescent="0.25">
      <c r="AQ32666" s="6"/>
    </row>
    <row r="32667" spans="43:43" x14ac:dyDescent="0.25">
      <c r="AQ32667" s="6"/>
    </row>
    <row r="32668" spans="43:43" x14ac:dyDescent="0.25">
      <c r="AQ32668" s="6"/>
    </row>
    <row r="32669" spans="43:43" x14ac:dyDescent="0.25">
      <c r="AQ32669" s="6"/>
    </row>
    <row r="32670" spans="43:43" x14ac:dyDescent="0.25">
      <c r="AQ32670" s="6"/>
    </row>
    <row r="32671" spans="43:43" x14ac:dyDescent="0.25">
      <c r="AQ32671" s="6"/>
    </row>
    <row r="32672" spans="43:43" x14ac:dyDescent="0.25">
      <c r="AQ32672" s="6"/>
    </row>
    <row r="32673" spans="43:43" x14ac:dyDescent="0.25">
      <c r="AQ32673" s="6"/>
    </row>
    <row r="32674" spans="43:43" x14ac:dyDescent="0.25">
      <c r="AQ32674" s="6"/>
    </row>
    <row r="32675" spans="43:43" x14ac:dyDescent="0.25">
      <c r="AQ32675" s="6"/>
    </row>
    <row r="32676" spans="43:43" x14ac:dyDescent="0.25">
      <c r="AQ32676" s="6"/>
    </row>
    <row r="32677" spans="43:43" x14ac:dyDescent="0.25">
      <c r="AQ32677" s="6"/>
    </row>
    <row r="32678" spans="43:43" x14ac:dyDescent="0.25">
      <c r="AQ32678" s="6"/>
    </row>
    <row r="32679" spans="43:43" x14ac:dyDescent="0.25">
      <c r="AQ32679" s="6"/>
    </row>
    <row r="32680" spans="43:43" x14ac:dyDescent="0.25">
      <c r="AQ32680" s="6"/>
    </row>
    <row r="32681" spans="43:43" x14ac:dyDescent="0.25">
      <c r="AQ32681" s="6"/>
    </row>
    <row r="32682" spans="43:43" x14ac:dyDescent="0.25">
      <c r="AQ32682" s="6"/>
    </row>
    <row r="32683" spans="43:43" x14ac:dyDescent="0.25">
      <c r="AQ32683" s="6"/>
    </row>
    <row r="32684" spans="43:43" x14ac:dyDescent="0.25">
      <c r="AQ32684" s="6"/>
    </row>
    <row r="32685" spans="43:43" x14ac:dyDescent="0.25">
      <c r="AQ32685" s="6"/>
    </row>
    <row r="32686" spans="43:43" x14ac:dyDescent="0.25">
      <c r="AQ32686" s="6"/>
    </row>
    <row r="32687" spans="43:43" x14ac:dyDescent="0.25">
      <c r="AQ32687" s="6"/>
    </row>
    <row r="32688" spans="43:43" x14ac:dyDescent="0.25">
      <c r="AQ32688" s="6"/>
    </row>
    <row r="32689" spans="43:43" x14ac:dyDescent="0.25">
      <c r="AQ32689" s="6"/>
    </row>
    <row r="32690" spans="43:43" x14ac:dyDescent="0.25">
      <c r="AQ32690" s="6"/>
    </row>
    <row r="32691" spans="43:43" x14ac:dyDescent="0.25">
      <c r="AQ32691" s="6"/>
    </row>
    <row r="32692" spans="43:43" x14ac:dyDescent="0.25">
      <c r="AQ32692" s="6"/>
    </row>
    <row r="32693" spans="43:43" x14ac:dyDescent="0.25">
      <c r="AQ32693" s="6"/>
    </row>
    <row r="32694" spans="43:43" x14ac:dyDescent="0.25">
      <c r="AQ32694" s="6"/>
    </row>
    <row r="32695" spans="43:43" x14ac:dyDescent="0.25">
      <c r="AQ32695" s="6"/>
    </row>
    <row r="32696" spans="43:43" x14ac:dyDescent="0.25">
      <c r="AQ32696" s="6"/>
    </row>
    <row r="32697" spans="43:43" x14ac:dyDescent="0.25">
      <c r="AQ32697" s="6"/>
    </row>
    <row r="32698" spans="43:43" x14ac:dyDescent="0.25">
      <c r="AQ32698" s="6"/>
    </row>
    <row r="32699" spans="43:43" x14ac:dyDescent="0.25">
      <c r="AQ32699" s="6"/>
    </row>
    <row r="32700" spans="43:43" x14ac:dyDescent="0.25">
      <c r="AQ32700" s="6"/>
    </row>
    <row r="32701" spans="43:43" x14ac:dyDescent="0.25">
      <c r="AQ32701" s="6"/>
    </row>
    <row r="32702" spans="43:43" x14ac:dyDescent="0.25">
      <c r="AQ32702" s="6"/>
    </row>
    <row r="32703" spans="43:43" x14ac:dyDescent="0.25">
      <c r="AQ32703" s="6"/>
    </row>
    <row r="32704" spans="43:43" x14ac:dyDescent="0.25">
      <c r="AQ32704" s="6"/>
    </row>
    <row r="32705" spans="43:43" x14ac:dyDescent="0.25">
      <c r="AQ32705" s="6"/>
    </row>
    <row r="32706" spans="43:43" x14ac:dyDescent="0.25">
      <c r="AQ32706" s="6"/>
    </row>
    <row r="32707" spans="43:43" x14ac:dyDescent="0.25">
      <c r="AQ32707" s="6"/>
    </row>
    <row r="32708" spans="43:43" x14ac:dyDescent="0.25">
      <c r="AQ32708" s="6"/>
    </row>
    <row r="32709" spans="43:43" x14ac:dyDescent="0.25">
      <c r="AQ32709" s="6"/>
    </row>
    <row r="32710" spans="43:43" x14ac:dyDescent="0.25">
      <c r="AQ32710" s="6"/>
    </row>
    <row r="32711" spans="43:43" x14ac:dyDescent="0.25">
      <c r="AQ32711" s="6"/>
    </row>
    <row r="32712" spans="43:43" x14ac:dyDescent="0.25">
      <c r="AQ32712" s="6"/>
    </row>
    <row r="32713" spans="43:43" x14ac:dyDescent="0.25">
      <c r="AQ32713" s="6"/>
    </row>
    <row r="32714" spans="43:43" x14ac:dyDescent="0.25">
      <c r="AQ32714" s="6"/>
    </row>
    <row r="32715" spans="43:43" x14ac:dyDescent="0.25">
      <c r="AQ32715" s="6"/>
    </row>
    <row r="32716" spans="43:43" x14ac:dyDescent="0.25">
      <c r="AQ32716" s="6"/>
    </row>
    <row r="32717" spans="43:43" x14ac:dyDescent="0.25">
      <c r="AQ32717" s="6"/>
    </row>
    <row r="32718" spans="43:43" x14ac:dyDescent="0.25">
      <c r="AQ32718" s="6"/>
    </row>
    <row r="32719" spans="43:43" x14ac:dyDescent="0.25">
      <c r="AQ32719" s="6"/>
    </row>
    <row r="32720" spans="43:43" x14ac:dyDescent="0.25">
      <c r="AQ32720" s="6"/>
    </row>
    <row r="32721" spans="43:43" x14ac:dyDescent="0.25">
      <c r="AQ32721" s="6"/>
    </row>
    <row r="32722" spans="43:43" x14ac:dyDescent="0.25">
      <c r="AQ32722" s="6"/>
    </row>
    <row r="32723" spans="43:43" x14ac:dyDescent="0.25">
      <c r="AQ32723" s="6"/>
    </row>
    <row r="32724" spans="43:43" x14ac:dyDescent="0.25">
      <c r="AQ32724" s="6"/>
    </row>
    <row r="32725" spans="43:43" x14ac:dyDescent="0.25">
      <c r="AQ32725" s="6"/>
    </row>
    <row r="32726" spans="43:43" x14ac:dyDescent="0.25">
      <c r="AQ32726" s="6"/>
    </row>
    <row r="32727" spans="43:43" x14ac:dyDescent="0.25">
      <c r="AQ32727" s="6"/>
    </row>
    <row r="32728" spans="43:43" x14ac:dyDescent="0.25">
      <c r="AQ32728" s="6"/>
    </row>
    <row r="32729" spans="43:43" x14ac:dyDescent="0.25">
      <c r="AQ32729" s="6"/>
    </row>
    <row r="32730" spans="43:43" x14ac:dyDescent="0.25">
      <c r="AQ32730" s="6"/>
    </row>
    <row r="32731" spans="43:43" x14ac:dyDescent="0.25">
      <c r="AQ32731" s="6"/>
    </row>
    <row r="32732" spans="43:43" x14ac:dyDescent="0.25">
      <c r="AQ32732" s="6"/>
    </row>
    <row r="32733" spans="43:43" x14ac:dyDescent="0.25">
      <c r="AQ32733" s="6"/>
    </row>
    <row r="32734" spans="43:43" x14ac:dyDescent="0.25">
      <c r="AQ32734" s="6"/>
    </row>
    <row r="32735" spans="43:43" x14ac:dyDescent="0.25">
      <c r="AQ32735" s="6"/>
    </row>
    <row r="32736" spans="43:43" x14ac:dyDescent="0.25">
      <c r="AQ32736" s="6"/>
    </row>
    <row r="32737" spans="43:43" x14ac:dyDescent="0.25">
      <c r="AQ32737" s="6"/>
    </row>
    <row r="32738" spans="43:43" x14ac:dyDescent="0.25">
      <c r="AQ32738" s="6"/>
    </row>
    <row r="32739" spans="43:43" x14ac:dyDescent="0.25">
      <c r="AQ32739" s="6"/>
    </row>
    <row r="32740" spans="43:43" x14ac:dyDescent="0.25">
      <c r="AQ32740" s="6"/>
    </row>
    <row r="32741" spans="43:43" x14ac:dyDescent="0.25">
      <c r="AQ32741" s="6"/>
    </row>
    <row r="32742" spans="43:43" x14ac:dyDescent="0.25">
      <c r="AQ32742" s="6"/>
    </row>
    <row r="32743" spans="43:43" x14ac:dyDescent="0.25">
      <c r="AQ32743" s="6"/>
    </row>
    <row r="32744" spans="43:43" x14ac:dyDescent="0.25">
      <c r="AQ32744" s="6"/>
    </row>
    <row r="32745" spans="43:43" x14ac:dyDescent="0.25">
      <c r="AQ32745" s="6"/>
    </row>
    <row r="32746" spans="43:43" x14ac:dyDescent="0.25">
      <c r="AQ32746" s="6"/>
    </row>
    <row r="32747" spans="43:43" x14ac:dyDescent="0.25">
      <c r="AQ32747" s="6"/>
    </row>
    <row r="32748" spans="43:43" x14ac:dyDescent="0.25">
      <c r="AQ32748" s="6"/>
    </row>
    <row r="32749" spans="43:43" x14ac:dyDescent="0.25">
      <c r="AQ32749" s="6"/>
    </row>
    <row r="32750" spans="43:43" x14ac:dyDescent="0.25">
      <c r="AQ32750" s="6"/>
    </row>
    <row r="32751" spans="43:43" x14ac:dyDescent="0.25">
      <c r="AQ32751" s="6"/>
    </row>
    <row r="32752" spans="43:43" x14ac:dyDescent="0.25">
      <c r="AQ32752" s="6"/>
    </row>
    <row r="32753" spans="43:43" x14ac:dyDescent="0.25">
      <c r="AQ32753" s="6"/>
    </row>
    <row r="32754" spans="43:43" x14ac:dyDescent="0.25">
      <c r="AQ32754" s="6"/>
    </row>
    <row r="32755" spans="43:43" x14ac:dyDescent="0.25">
      <c r="AQ32755" s="6"/>
    </row>
    <row r="32756" spans="43:43" x14ac:dyDescent="0.25">
      <c r="AQ32756" s="6"/>
    </row>
    <row r="32757" spans="43:43" x14ac:dyDescent="0.25">
      <c r="AQ32757" s="6"/>
    </row>
    <row r="32758" spans="43:43" x14ac:dyDescent="0.25">
      <c r="AQ32758" s="6"/>
    </row>
    <row r="32759" spans="43:43" x14ac:dyDescent="0.25">
      <c r="AQ32759" s="6"/>
    </row>
    <row r="32760" spans="43:43" x14ac:dyDescent="0.25">
      <c r="AQ32760" s="6"/>
    </row>
    <row r="32761" spans="43:43" x14ac:dyDescent="0.25">
      <c r="AQ32761" s="6"/>
    </row>
    <row r="32762" spans="43:43" x14ac:dyDescent="0.25">
      <c r="AQ32762" s="6"/>
    </row>
    <row r="32763" spans="43:43" x14ac:dyDescent="0.25">
      <c r="AQ32763" s="6"/>
    </row>
    <row r="32764" spans="43:43" x14ac:dyDescent="0.25">
      <c r="AQ32764" s="6"/>
    </row>
    <row r="32765" spans="43:43" x14ac:dyDescent="0.25">
      <c r="AQ32765" s="6"/>
    </row>
    <row r="32766" spans="43:43" x14ac:dyDescent="0.25">
      <c r="AQ32766" s="6"/>
    </row>
    <row r="32767" spans="43:43" x14ac:dyDescent="0.25">
      <c r="AQ32767" s="6"/>
    </row>
    <row r="32768" spans="43:43" x14ac:dyDescent="0.25">
      <c r="AQ32768" s="6"/>
    </row>
    <row r="32769" spans="43:43" x14ac:dyDescent="0.25">
      <c r="AQ32769" s="6"/>
    </row>
    <row r="32770" spans="43:43" x14ac:dyDescent="0.25">
      <c r="AQ32770" s="6"/>
    </row>
    <row r="32771" spans="43:43" x14ac:dyDescent="0.25">
      <c r="AQ32771" s="6"/>
    </row>
    <row r="32772" spans="43:43" x14ac:dyDescent="0.25">
      <c r="AQ32772" s="6"/>
    </row>
    <row r="32773" spans="43:43" x14ac:dyDescent="0.25">
      <c r="AQ32773" s="6"/>
    </row>
    <row r="32774" spans="43:43" x14ac:dyDescent="0.25">
      <c r="AQ32774" s="6"/>
    </row>
    <row r="32775" spans="43:43" x14ac:dyDescent="0.25">
      <c r="AQ32775" s="6"/>
    </row>
    <row r="32776" spans="43:43" x14ac:dyDescent="0.25">
      <c r="AQ32776" s="6"/>
    </row>
    <row r="32777" spans="43:43" x14ac:dyDescent="0.25">
      <c r="AQ32777" s="6"/>
    </row>
    <row r="32778" spans="43:43" x14ac:dyDescent="0.25">
      <c r="AQ32778" s="6"/>
    </row>
    <row r="32779" spans="43:43" x14ac:dyDescent="0.25">
      <c r="AQ32779" s="6"/>
    </row>
    <row r="32780" spans="43:43" x14ac:dyDescent="0.25">
      <c r="AQ32780" s="6"/>
    </row>
    <row r="32781" spans="43:43" x14ac:dyDescent="0.25">
      <c r="AQ32781" s="6"/>
    </row>
    <row r="32782" spans="43:43" x14ac:dyDescent="0.25">
      <c r="AQ32782" s="6"/>
    </row>
    <row r="32783" spans="43:43" x14ac:dyDescent="0.25">
      <c r="AQ32783" s="6"/>
    </row>
    <row r="32784" spans="43:43" x14ac:dyDescent="0.25">
      <c r="AQ32784" s="6"/>
    </row>
    <row r="32785" spans="43:43" x14ac:dyDescent="0.25">
      <c r="AQ32785" s="6"/>
    </row>
    <row r="32786" spans="43:43" x14ac:dyDescent="0.25">
      <c r="AQ32786" s="6"/>
    </row>
    <row r="32787" spans="43:43" x14ac:dyDescent="0.25">
      <c r="AQ32787" s="6"/>
    </row>
    <row r="32788" spans="43:43" x14ac:dyDescent="0.25">
      <c r="AQ32788" s="6"/>
    </row>
    <row r="32789" spans="43:43" x14ac:dyDescent="0.25">
      <c r="AQ32789" s="6"/>
    </row>
    <row r="32790" spans="43:43" x14ac:dyDescent="0.25">
      <c r="AQ32790" s="6"/>
    </row>
    <row r="32791" spans="43:43" x14ac:dyDescent="0.25">
      <c r="AQ32791" s="6"/>
    </row>
    <row r="32792" spans="43:43" x14ac:dyDescent="0.25">
      <c r="AQ32792" s="6"/>
    </row>
    <row r="32793" spans="43:43" x14ac:dyDescent="0.25">
      <c r="AQ32793" s="6"/>
    </row>
    <row r="32794" spans="43:43" x14ac:dyDescent="0.25">
      <c r="AQ32794" s="6"/>
    </row>
    <row r="32795" spans="43:43" x14ac:dyDescent="0.25">
      <c r="AQ32795" s="6"/>
    </row>
    <row r="32796" spans="43:43" x14ac:dyDescent="0.25">
      <c r="AQ32796" s="6"/>
    </row>
    <row r="32797" spans="43:43" x14ac:dyDescent="0.25">
      <c r="AQ32797" s="6"/>
    </row>
    <row r="32798" spans="43:43" x14ac:dyDescent="0.25">
      <c r="AQ32798" s="6"/>
    </row>
    <row r="32799" spans="43:43" x14ac:dyDescent="0.25">
      <c r="AQ32799" s="6"/>
    </row>
    <row r="32800" spans="43:43" x14ac:dyDescent="0.25">
      <c r="AQ32800" s="6"/>
    </row>
    <row r="32801" spans="43:43" x14ac:dyDescent="0.25">
      <c r="AQ32801" s="6"/>
    </row>
    <row r="32802" spans="43:43" x14ac:dyDescent="0.25">
      <c r="AQ32802" s="6"/>
    </row>
    <row r="32803" spans="43:43" x14ac:dyDescent="0.25">
      <c r="AQ32803" s="6"/>
    </row>
    <row r="32804" spans="43:43" x14ac:dyDescent="0.25">
      <c r="AQ32804" s="6"/>
    </row>
    <row r="32805" spans="43:43" x14ac:dyDescent="0.25">
      <c r="AQ32805" s="6"/>
    </row>
    <row r="32806" spans="43:43" x14ac:dyDescent="0.25">
      <c r="AQ32806" s="6"/>
    </row>
    <row r="32807" spans="43:43" x14ac:dyDescent="0.25">
      <c r="AQ32807" s="6"/>
    </row>
    <row r="32808" spans="43:43" x14ac:dyDescent="0.25">
      <c r="AQ32808" s="6"/>
    </row>
    <row r="32809" spans="43:43" x14ac:dyDescent="0.25">
      <c r="AQ32809" s="6"/>
    </row>
    <row r="32810" spans="43:43" x14ac:dyDescent="0.25">
      <c r="AQ32810" s="6"/>
    </row>
    <row r="32811" spans="43:43" x14ac:dyDescent="0.25">
      <c r="AQ32811" s="6"/>
    </row>
    <row r="32812" spans="43:43" x14ac:dyDescent="0.25">
      <c r="AQ32812" s="6"/>
    </row>
    <row r="32813" spans="43:43" x14ac:dyDescent="0.25">
      <c r="AQ32813" s="6"/>
    </row>
    <row r="32814" spans="43:43" x14ac:dyDescent="0.25">
      <c r="AQ32814" s="6"/>
    </row>
    <row r="32815" spans="43:43" x14ac:dyDescent="0.25">
      <c r="AQ32815" s="6"/>
    </row>
    <row r="32816" spans="43:43" x14ac:dyDescent="0.25">
      <c r="AQ32816" s="6"/>
    </row>
    <row r="32817" spans="43:43" x14ac:dyDescent="0.25">
      <c r="AQ32817" s="6"/>
    </row>
    <row r="32818" spans="43:43" x14ac:dyDescent="0.25">
      <c r="AQ32818" s="6"/>
    </row>
    <row r="32819" spans="43:43" x14ac:dyDescent="0.25">
      <c r="AQ32819" s="6"/>
    </row>
    <row r="32820" spans="43:43" x14ac:dyDescent="0.25">
      <c r="AQ32820" s="6"/>
    </row>
    <row r="32821" spans="43:43" x14ac:dyDescent="0.25">
      <c r="AQ32821" s="6"/>
    </row>
    <row r="32822" spans="43:43" x14ac:dyDescent="0.25">
      <c r="AQ32822" s="6"/>
    </row>
    <row r="32823" spans="43:43" x14ac:dyDescent="0.25">
      <c r="AQ32823" s="6"/>
    </row>
    <row r="32824" spans="43:43" x14ac:dyDescent="0.25">
      <c r="AQ32824" s="6"/>
    </row>
    <row r="32825" spans="43:43" x14ac:dyDescent="0.25">
      <c r="AQ32825" s="6"/>
    </row>
    <row r="32826" spans="43:43" x14ac:dyDescent="0.25">
      <c r="AQ32826" s="6"/>
    </row>
    <row r="32827" spans="43:43" x14ac:dyDescent="0.25">
      <c r="AQ32827" s="6"/>
    </row>
    <row r="32828" spans="43:43" x14ac:dyDescent="0.25">
      <c r="AQ32828" s="6"/>
    </row>
    <row r="32829" spans="43:43" x14ac:dyDescent="0.25">
      <c r="AQ32829" s="6"/>
    </row>
    <row r="32830" spans="43:43" x14ac:dyDescent="0.25">
      <c r="AQ32830" s="6"/>
    </row>
    <row r="32831" spans="43:43" x14ac:dyDescent="0.25">
      <c r="AQ32831" s="6"/>
    </row>
    <row r="32832" spans="43:43" x14ac:dyDescent="0.25">
      <c r="AQ32832" s="6"/>
    </row>
    <row r="32833" spans="43:43" x14ac:dyDescent="0.25">
      <c r="AQ32833" s="6"/>
    </row>
    <row r="32834" spans="43:43" x14ac:dyDescent="0.25">
      <c r="AQ32834" s="6"/>
    </row>
    <row r="32835" spans="43:43" x14ac:dyDescent="0.25">
      <c r="AQ32835" s="6"/>
    </row>
    <row r="32836" spans="43:43" x14ac:dyDescent="0.25">
      <c r="AQ32836" s="6"/>
    </row>
    <row r="32837" spans="43:43" x14ac:dyDescent="0.25">
      <c r="AQ32837" s="6"/>
    </row>
    <row r="32838" spans="43:43" x14ac:dyDescent="0.25">
      <c r="AQ32838" s="6"/>
    </row>
    <row r="32839" spans="43:43" x14ac:dyDescent="0.25">
      <c r="AQ32839" s="6"/>
    </row>
    <row r="32840" spans="43:43" x14ac:dyDescent="0.25">
      <c r="AQ32840" s="6"/>
    </row>
    <row r="32841" spans="43:43" x14ac:dyDescent="0.25">
      <c r="AQ32841" s="6"/>
    </row>
    <row r="32842" spans="43:43" x14ac:dyDescent="0.25">
      <c r="AQ32842" s="6"/>
    </row>
    <row r="32843" spans="43:43" x14ac:dyDescent="0.25">
      <c r="AQ32843" s="6"/>
    </row>
    <row r="32844" spans="43:43" x14ac:dyDescent="0.25">
      <c r="AQ32844" s="6"/>
    </row>
    <row r="32845" spans="43:43" x14ac:dyDescent="0.25">
      <c r="AQ32845" s="6"/>
    </row>
    <row r="32846" spans="43:43" x14ac:dyDescent="0.25">
      <c r="AQ32846" s="6"/>
    </row>
    <row r="32847" spans="43:43" x14ac:dyDescent="0.25">
      <c r="AQ32847" s="6"/>
    </row>
    <row r="32848" spans="43:43" x14ac:dyDescent="0.25">
      <c r="AQ32848" s="6"/>
    </row>
    <row r="32849" spans="43:43" x14ac:dyDescent="0.25">
      <c r="AQ32849" s="6"/>
    </row>
    <row r="32850" spans="43:43" x14ac:dyDescent="0.25">
      <c r="AQ32850" s="6"/>
    </row>
    <row r="32851" spans="43:43" x14ac:dyDescent="0.25">
      <c r="AQ32851" s="6"/>
    </row>
    <row r="32852" spans="43:43" x14ac:dyDescent="0.25">
      <c r="AQ32852" s="6"/>
    </row>
    <row r="32853" spans="43:43" x14ac:dyDescent="0.25">
      <c r="AQ32853" s="6"/>
    </row>
    <row r="32854" spans="43:43" x14ac:dyDescent="0.25">
      <c r="AQ32854" s="6"/>
    </row>
    <row r="32855" spans="43:43" x14ac:dyDescent="0.25">
      <c r="AQ32855" s="6"/>
    </row>
    <row r="32856" spans="43:43" x14ac:dyDescent="0.25">
      <c r="AQ32856" s="6"/>
    </row>
    <row r="32857" spans="43:43" x14ac:dyDescent="0.25">
      <c r="AQ32857" s="6"/>
    </row>
    <row r="32858" spans="43:43" x14ac:dyDescent="0.25">
      <c r="AQ32858" s="6"/>
    </row>
    <row r="32859" spans="43:43" x14ac:dyDescent="0.25">
      <c r="AQ32859" s="6"/>
    </row>
    <row r="32860" spans="43:43" x14ac:dyDescent="0.25">
      <c r="AQ32860" s="6"/>
    </row>
    <row r="32861" spans="43:43" x14ac:dyDescent="0.25">
      <c r="AQ32861" s="6"/>
    </row>
    <row r="32862" spans="43:43" x14ac:dyDescent="0.25">
      <c r="AQ32862" s="6"/>
    </row>
    <row r="32863" spans="43:43" x14ac:dyDescent="0.25">
      <c r="AQ32863" s="6"/>
    </row>
    <row r="32864" spans="43:43" x14ac:dyDescent="0.25">
      <c r="AQ32864" s="6"/>
    </row>
    <row r="32865" spans="43:43" x14ac:dyDescent="0.25">
      <c r="AQ32865" s="6"/>
    </row>
    <row r="32866" spans="43:43" x14ac:dyDescent="0.25">
      <c r="AQ32866" s="6"/>
    </row>
    <row r="32867" spans="43:43" x14ac:dyDescent="0.25">
      <c r="AQ32867" s="6"/>
    </row>
    <row r="32868" spans="43:43" x14ac:dyDescent="0.25">
      <c r="AQ32868" s="6"/>
    </row>
    <row r="32869" spans="43:43" x14ac:dyDescent="0.25">
      <c r="AQ32869" s="6"/>
    </row>
    <row r="32870" spans="43:43" x14ac:dyDescent="0.25">
      <c r="AQ32870" s="6"/>
    </row>
    <row r="32871" spans="43:43" x14ac:dyDescent="0.25">
      <c r="AQ32871" s="6"/>
    </row>
    <row r="32872" spans="43:43" x14ac:dyDescent="0.25">
      <c r="AQ32872" s="6"/>
    </row>
    <row r="32873" spans="43:43" x14ac:dyDescent="0.25">
      <c r="AQ32873" s="6"/>
    </row>
    <row r="32874" spans="43:43" x14ac:dyDescent="0.25">
      <c r="AQ32874" s="6"/>
    </row>
    <row r="32875" spans="43:43" x14ac:dyDescent="0.25">
      <c r="AQ32875" s="6"/>
    </row>
    <row r="32876" spans="43:43" x14ac:dyDescent="0.25">
      <c r="AQ32876" s="6"/>
    </row>
    <row r="32877" spans="43:43" x14ac:dyDescent="0.25">
      <c r="AQ32877" s="6"/>
    </row>
    <row r="32878" spans="43:43" x14ac:dyDescent="0.25">
      <c r="AQ32878" s="6"/>
    </row>
    <row r="32879" spans="43:43" x14ac:dyDescent="0.25">
      <c r="AQ32879" s="6"/>
    </row>
    <row r="32880" spans="43:43" x14ac:dyDescent="0.25">
      <c r="AQ32880" s="6"/>
    </row>
    <row r="32881" spans="43:43" x14ac:dyDescent="0.25">
      <c r="AQ32881" s="6"/>
    </row>
    <row r="32882" spans="43:43" x14ac:dyDescent="0.25">
      <c r="AQ32882" s="6"/>
    </row>
    <row r="32883" spans="43:43" x14ac:dyDescent="0.25">
      <c r="AQ32883" s="6"/>
    </row>
    <row r="32884" spans="43:43" x14ac:dyDescent="0.25">
      <c r="AQ32884" s="6"/>
    </row>
    <row r="32885" spans="43:43" x14ac:dyDescent="0.25">
      <c r="AQ32885" s="6"/>
    </row>
    <row r="32886" spans="43:43" x14ac:dyDescent="0.25">
      <c r="AQ32886" s="6"/>
    </row>
    <row r="32887" spans="43:43" x14ac:dyDescent="0.25">
      <c r="AQ32887" s="6"/>
    </row>
    <row r="32888" spans="43:43" x14ac:dyDescent="0.25">
      <c r="AQ32888" s="6"/>
    </row>
    <row r="32889" spans="43:43" x14ac:dyDescent="0.25">
      <c r="AQ32889" s="6"/>
    </row>
    <row r="32890" spans="43:43" x14ac:dyDescent="0.25">
      <c r="AQ32890" s="6"/>
    </row>
    <row r="32891" spans="43:43" x14ac:dyDescent="0.25">
      <c r="AQ32891" s="6"/>
    </row>
    <row r="32892" spans="43:43" x14ac:dyDescent="0.25">
      <c r="AQ32892" s="6"/>
    </row>
    <row r="32893" spans="43:43" x14ac:dyDescent="0.25">
      <c r="AQ32893" s="6"/>
    </row>
    <row r="32894" spans="43:43" x14ac:dyDescent="0.25">
      <c r="AQ32894" s="6"/>
    </row>
    <row r="32895" spans="43:43" x14ac:dyDescent="0.25">
      <c r="AQ32895" s="6"/>
    </row>
    <row r="32896" spans="43:43" x14ac:dyDescent="0.25">
      <c r="AQ32896" s="6"/>
    </row>
    <row r="32897" spans="43:43" x14ac:dyDescent="0.25">
      <c r="AQ32897" s="6"/>
    </row>
    <row r="32898" spans="43:43" x14ac:dyDescent="0.25">
      <c r="AQ32898" s="6"/>
    </row>
    <row r="32899" spans="43:43" x14ac:dyDescent="0.25">
      <c r="AQ32899" s="6"/>
    </row>
    <row r="32900" spans="43:43" x14ac:dyDescent="0.25">
      <c r="AQ32900" s="6"/>
    </row>
    <row r="32901" spans="43:43" x14ac:dyDescent="0.25">
      <c r="AQ32901" s="6"/>
    </row>
    <row r="32902" spans="43:43" x14ac:dyDescent="0.25">
      <c r="AQ32902" s="6"/>
    </row>
    <row r="32903" spans="43:43" x14ac:dyDescent="0.25">
      <c r="AQ32903" s="6"/>
    </row>
    <row r="32904" spans="43:43" x14ac:dyDescent="0.25">
      <c r="AQ32904" s="6"/>
    </row>
    <row r="32905" spans="43:43" x14ac:dyDescent="0.25">
      <c r="AQ32905" s="6"/>
    </row>
    <row r="32906" spans="43:43" x14ac:dyDescent="0.25">
      <c r="AQ32906" s="6"/>
    </row>
    <row r="32907" spans="43:43" x14ac:dyDescent="0.25">
      <c r="AQ32907" s="6"/>
    </row>
    <row r="32908" spans="43:43" x14ac:dyDescent="0.25">
      <c r="AQ32908" s="6"/>
    </row>
    <row r="32909" spans="43:43" x14ac:dyDescent="0.25">
      <c r="AQ32909" s="6"/>
    </row>
    <row r="32910" spans="43:43" x14ac:dyDescent="0.25">
      <c r="AQ32910" s="6"/>
    </row>
    <row r="32911" spans="43:43" x14ac:dyDescent="0.25">
      <c r="AQ32911" s="6"/>
    </row>
    <row r="32912" spans="43:43" x14ac:dyDescent="0.25">
      <c r="AQ32912" s="6"/>
    </row>
    <row r="32913" spans="43:43" x14ac:dyDescent="0.25">
      <c r="AQ32913" s="6"/>
    </row>
    <row r="32914" spans="43:43" x14ac:dyDescent="0.25">
      <c r="AQ32914" s="6"/>
    </row>
    <row r="32915" spans="43:43" x14ac:dyDescent="0.25">
      <c r="AQ32915" s="6"/>
    </row>
    <row r="32916" spans="43:43" x14ac:dyDescent="0.25">
      <c r="AQ32916" s="6"/>
    </row>
    <row r="32917" spans="43:43" x14ac:dyDescent="0.25">
      <c r="AQ32917" s="6"/>
    </row>
    <row r="32918" spans="43:43" x14ac:dyDescent="0.25">
      <c r="AQ32918" s="6"/>
    </row>
    <row r="32919" spans="43:43" x14ac:dyDescent="0.25">
      <c r="AQ32919" s="6"/>
    </row>
    <row r="32920" spans="43:43" x14ac:dyDescent="0.25">
      <c r="AQ32920" s="6"/>
    </row>
    <row r="32921" spans="43:43" x14ac:dyDescent="0.25">
      <c r="AQ32921" s="6"/>
    </row>
    <row r="32922" spans="43:43" x14ac:dyDescent="0.25">
      <c r="AQ32922" s="6"/>
    </row>
    <row r="32923" spans="43:43" x14ac:dyDescent="0.25">
      <c r="AQ32923" s="6"/>
    </row>
    <row r="32924" spans="43:43" x14ac:dyDescent="0.25">
      <c r="AQ32924" s="6"/>
    </row>
    <row r="32925" spans="43:43" x14ac:dyDescent="0.25">
      <c r="AQ32925" s="6"/>
    </row>
    <row r="32926" spans="43:43" x14ac:dyDescent="0.25">
      <c r="AQ32926" s="6"/>
    </row>
    <row r="32927" spans="43:43" x14ac:dyDescent="0.25">
      <c r="AQ32927" s="6"/>
    </row>
    <row r="32928" spans="43:43" x14ac:dyDescent="0.25">
      <c r="AQ32928" s="6"/>
    </row>
    <row r="32929" spans="43:43" x14ac:dyDescent="0.25">
      <c r="AQ32929" s="6"/>
    </row>
    <row r="32930" spans="43:43" x14ac:dyDescent="0.25">
      <c r="AQ32930" s="6"/>
    </row>
    <row r="32931" spans="43:43" x14ac:dyDescent="0.25">
      <c r="AQ32931" s="6"/>
    </row>
    <row r="32932" spans="43:43" x14ac:dyDescent="0.25">
      <c r="AQ32932" s="6"/>
    </row>
    <row r="32933" spans="43:43" x14ac:dyDescent="0.25">
      <c r="AQ32933" s="6"/>
    </row>
    <row r="32934" spans="43:43" x14ac:dyDescent="0.25">
      <c r="AQ32934" s="6"/>
    </row>
    <row r="32935" spans="43:43" x14ac:dyDescent="0.25">
      <c r="AQ32935" s="6"/>
    </row>
    <row r="32936" spans="43:43" x14ac:dyDescent="0.25">
      <c r="AQ32936" s="6"/>
    </row>
    <row r="32937" spans="43:43" x14ac:dyDescent="0.25">
      <c r="AQ32937" s="6"/>
    </row>
    <row r="32938" spans="43:43" x14ac:dyDescent="0.25">
      <c r="AQ32938" s="6"/>
    </row>
    <row r="32939" spans="43:43" x14ac:dyDescent="0.25">
      <c r="AQ32939" s="6"/>
    </row>
    <row r="32940" spans="43:43" x14ac:dyDescent="0.25">
      <c r="AQ32940" s="6"/>
    </row>
    <row r="32941" spans="43:43" x14ac:dyDescent="0.25">
      <c r="AQ32941" s="6"/>
    </row>
    <row r="32942" spans="43:43" x14ac:dyDescent="0.25">
      <c r="AQ32942" s="6"/>
    </row>
    <row r="32943" spans="43:43" x14ac:dyDescent="0.25">
      <c r="AQ32943" s="6"/>
    </row>
    <row r="32944" spans="43:43" x14ac:dyDescent="0.25">
      <c r="AQ32944" s="6"/>
    </row>
    <row r="32945" spans="43:43" x14ac:dyDescent="0.25">
      <c r="AQ32945" s="6"/>
    </row>
    <row r="32946" spans="43:43" x14ac:dyDescent="0.25">
      <c r="AQ32946" s="6"/>
    </row>
    <row r="32947" spans="43:43" x14ac:dyDescent="0.25">
      <c r="AQ32947" s="6"/>
    </row>
    <row r="32948" spans="43:43" x14ac:dyDescent="0.25">
      <c r="AQ32948" s="6"/>
    </row>
    <row r="32949" spans="43:43" x14ac:dyDescent="0.25">
      <c r="AQ32949" s="6"/>
    </row>
    <row r="32950" spans="43:43" x14ac:dyDescent="0.25">
      <c r="AQ32950" s="6"/>
    </row>
    <row r="32951" spans="43:43" x14ac:dyDescent="0.25">
      <c r="AQ32951" s="6"/>
    </row>
    <row r="32952" spans="43:43" x14ac:dyDescent="0.25">
      <c r="AQ32952" s="6"/>
    </row>
    <row r="32953" spans="43:43" x14ac:dyDescent="0.25">
      <c r="AQ32953" s="6"/>
    </row>
    <row r="32954" spans="43:43" x14ac:dyDescent="0.25">
      <c r="AQ32954" s="6"/>
    </row>
    <row r="32955" spans="43:43" x14ac:dyDescent="0.25">
      <c r="AQ32955" s="6"/>
    </row>
    <row r="32956" spans="43:43" x14ac:dyDescent="0.25">
      <c r="AQ32956" s="6"/>
    </row>
    <row r="32957" spans="43:43" x14ac:dyDescent="0.25">
      <c r="AQ32957" s="6"/>
    </row>
    <row r="32958" spans="43:43" x14ac:dyDescent="0.25">
      <c r="AQ32958" s="6"/>
    </row>
    <row r="32959" spans="43:43" x14ac:dyDescent="0.25">
      <c r="AQ32959" s="6"/>
    </row>
    <row r="32960" spans="43:43" x14ac:dyDescent="0.25">
      <c r="AQ32960" s="6"/>
    </row>
    <row r="32961" spans="43:43" x14ac:dyDescent="0.25">
      <c r="AQ32961" s="6"/>
    </row>
    <row r="32962" spans="43:43" x14ac:dyDescent="0.25">
      <c r="AQ32962" s="6"/>
    </row>
    <row r="32963" spans="43:43" x14ac:dyDescent="0.25">
      <c r="AQ32963" s="6"/>
    </row>
    <row r="32964" spans="43:43" x14ac:dyDescent="0.25">
      <c r="AQ32964" s="6"/>
    </row>
    <row r="32965" spans="43:43" x14ac:dyDescent="0.25">
      <c r="AQ32965" s="6"/>
    </row>
    <row r="32966" spans="43:43" x14ac:dyDescent="0.25">
      <c r="AQ32966" s="6"/>
    </row>
    <row r="32967" spans="43:43" x14ac:dyDescent="0.25">
      <c r="AQ32967" s="6"/>
    </row>
    <row r="32968" spans="43:43" x14ac:dyDescent="0.25">
      <c r="AQ32968" s="6"/>
    </row>
    <row r="32969" spans="43:43" x14ac:dyDescent="0.25">
      <c r="AQ32969" s="6"/>
    </row>
    <row r="32970" spans="43:43" x14ac:dyDescent="0.25">
      <c r="AQ32970" s="6"/>
    </row>
    <row r="32971" spans="43:43" x14ac:dyDescent="0.25">
      <c r="AQ32971" s="6"/>
    </row>
    <row r="32972" spans="43:43" x14ac:dyDescent="0.25">
      <c r="AQ32972" s="6"/>
    </row>
    <row r="32973" spans="43:43" x14ac:dyDescent="0.25">
      <c r="AQ32973" s="6"/>
    </row>
    <row r="32974" spans="43:43" x14ac:dyDescent="0.25">
      <c r="AQ32974" s="6"/>
    </row>
    <row r="32975" spans="43:43" x14ac:dyDescent="0.25">
      <c r="AQ32975" s="6"/>
    </row>
    <row r="32976" spans="43:43" x14ac:dyDescent="0.25">
      <c r="AQ32976" s="6"/>
    </row>
    <row r="32977" spans="43:43" x14ac:dyDescent="0.25">
      <c r="AQ32977" s="6"/>
    </row>
    <row r="32978" spans="43:43" x14ac:dyDescent="0.25">
      <c r="AQ32978" s="6"/>
    </row>
    <row r="32979" spans="43:43" x14ac:dyDescent="0.25">
      <c r="AQ32979" s="6"/>
    </row>
    <row r="32980" spans="43:43" x14ac:dyDescent="0.25">
      <c r="AQ32980" s="6"/>
    </row>
    <row r="32981" spans="43:43" x14ac:dyDescent="0.25">
      <c r="AQ32981" s="6"/>
    </row>
    <row r="32982" spans="43:43" x14ac:dyDescent="0.25">
      <c r="AQ32982" s="6"/>
    </row>
    <row r="32983" spans="43:43" x14ac:dyDescent="0.25">
      <c r="AQ32983" s="6"/>
    </row>
    <row r="32984" spans="43:43" x14ac:dyDescent="0.25">
      <c r="AQ32984" s="6"/>
    </row>
    <row r="32985" spans="43:43" x14ac:dyDescent="0.25">
      <c r="AQ32985" s="6"/>
    </row>
    <row r="32986" spans="43:43" x14ac:dyDescent="0.25">
      <c r="AQ32986" s="6"/>
    </row>
    <row r="32987" spans="43:43" x14ac:dyDescent="0.25">
      <c r="AQ32987" s="6"/>
    </row>
    <row r="32988" spans="43:43" x14ac:dyDescent="0.25">
      <c r="AQ32988" s="6"/>
    </row>
    <row r="32989" spans="43:43" x14ac:dyDescent="0.25">
      <c r="AQ32989" s="6"/>
    </row>
    <row r="32990" spans="43:43" x14ac:dyDescent="0.25">
      <c r="AQ32990" s="6"/>
    </row>
    <row r="32991" spans="43:43" x14ac:dyDescent="0.25">
      <c r="AQ32991" s="6"/>
    </row>
    <row r="32992" spans="43:43" x14ac:dyDescent="0.25">
      <c r="AQ32992" s="6"/>
    </row>
    <row r="32993" spans="43:43" x14ac:dyDescent="0.25">
      <c r="AQ32993" s="6"/>
    </row>
    <row r="32994" spans="43:43" x14ac:dyDescent="0.25">
      <c r="AQ32994" s="6"/>
    </row>
    <row r="32995" spans="43:43" x14ac:dyDescent="0.25">
      <c r="AQ32995" s="6"/>
    </row>
    <row r="32996" spans="43:43" x14ac:dyDescent="0.25">
      <c r="AQ32996" s="6"/>
    </row>
    <row r="32997" spans="43:43" x14ac:dyDescent="0.25">
      <c r="AQ32997" s="6"/>
    </row>
    <row r="32998" spans="43:43" x14ac:dyDescent="0.25">
      <c r="AQ32998" s="6"/>
    </row>
    <row r="32999" spans="43:43" x14ac:dyDescent="0.25">
      <c r="AQ32999" s="6"/>
    </row>
    <row r="33000" spans="43:43" x14ac:dyDescent="0.25">
      <c r="AQ33000" s="6"/>
    </row>
    <row r="33001" spans="43:43" x14ac:dyDescent="0.25">
      <c r="AQ33001" s="6"/>
    </row>
    <row r="33002" spans="43:43" x14ac:dyDescent="0.25">
      <c r="AQ33002" s="6"/>
    </row>
    <row r="33003" spans="43:43" x14ac:dyDescent="0.25">
      <c r="AQ33003" s="6"/>
    </row>
    <row r="33004" spans="43:43" x14ac:dyDescent="0.25">
      <c r="AQ33004" s="6"/>
    </row>
    <row r="33005" spans="43:43" x14ac:dyDescent="0.25">
      <c r="AQ33005" s="6"/>
    </row>
    <row r="33006" spans="43:43" x14ac:dyDescent="0.25">
      <c r="AQ33006" s="6"/>
    </row>
    <row r="33007" spans="43:43" x14ac:dyDescent="0.25">
      <c r="AQ33007" s="6"/>
    </row>
    <row r="33008" spans="43:43" x14ac:dyDescent="0.25">
      <c r="AQ33008" s="6"/>
    </row>
    <row r="33009" spans="43:43" x14ac:dyDescent="0.25">
      <c r="AQ33009" s="6"/>
    </row>
    <row r="33010" spans="43:43" x14ac:dyDescent="0.25">
      <c r="AQ33010" s="6"/>
    </row>
    <row r="33011" spans="43:43" x14ac:dyDescent="0.25">
      <c r="AQ33011" s="6"/>
    </row>
    <row r="33012" spans="43:43" x14ac:dyDescent="0.25">
      <c r="AQ33012" s="6"/>
    </row>
    <row r="33013" spans="43:43" x14ac:dyDescent="0.25">
      <c r="AQ33013" s="6"/>
    </row>
    <row r="33014" spans="43:43" x14ac:dyDescent="0.25">
      <c r="AQ33014" s="6"/>
    </row>
    <row r="33015" spans="43:43" x14ac:dyDescent="0.25">
      <c r="AQ33015" s="6"/>
    </row>
    <row r="33016" spans="43:43" x14ac:dyDescent="0.25">
      <c r="AQ33016" s="6"/>
    </row>
    <row r="33017" spans="43:43" x14ac:dyDescent="0.25">
      <c r="AQ33017" s="6"/>
    </row>
    <row r="33018" spans="43:43" x14ac:dyDescent="0.25">
      <c r="AQ33018" s="6"/>
    </row>
    <row r="33019" spans="43:43" x14ac:dyDescent="0.25">
      <c r="AQ33019" s="6"/>
    </row>
    <row r="33020" spans="43:43" x14ac:dyDescent="0.25">
      <c r="AQ33020" s="6"/>
    </row>
    <row r="33021" spans="43:43" x14ac:dyDescent="0.25">
      <c r="AQ33021" s="6"/>
    </row>
    <row r="33022" spans="43:43" x14ac:dyDescent="0.25">
      <c r="AQ33022" s="6"/>
    </row>
    <row r="33023" spans="43:43" x14ac:dyDescent="0.25">
      <c r="AQ33023" s="6"/>
    </row>
    <row r="33024" spans="43:43" x14ac:dyDescent="0.25">
      <c r="AQ33024" s="6"/>
    </row>
    <row r="33025" spans="43:43" x14ac:dyDescent="0.25">
      <c r="AQ33025" s="6"/>
    </row>
    <row r="33026" spans="43:43" x14ac:dyDescent="0.25">
      <c r="AQ33026" s="6"/>
    </row>
    <row r="33027" spans="43:43" x14ac:dyDescent="0.25">
      <c r="AQ33027" s="6"/>
    </row>
    <row r="33028" spans="43:43" x14ac:dyDescent="0.25">
      <c r="AQ33028" s="6"/>
    </row>
    <row r="33029" spans="43:43" x14ac:dyDescent="0.25">
      <c r="AQ33029" s="6"/>
    </row>
    <row r="33030" spans="43:43" x14ac:dyDescent="0.25">
      <c r="AQ33030" s="6"/>
    </row>
    <row r="33031" spans="43:43" x14ac:dyDescent="0.25">
      <c r="AQ33031" s="6"/>
    </row>
    <row r="33032" spans="43:43" x14ac:dyDescent="0.25">
      <c r="AQ33032" s="6"/>
    </row>
    <row r="33033" spans="43:43" x14ac:dyDescent="0.25">
      <c r="AQ33033" s="6"/>
    </row>
    <row r="33034" spans="43:43" x14ac:dyDescent="0.25">
      <c r="AQ33034" s="6"/>
    </row>
    <row r="33035" spans="43:43" x14ac:dyDescent="0.25">
      <c r="AQ33035" s="6"/>
    </row>
    <row r="33036" spans="43:43" x14ac:dyDescent="0.25">
      <c r="AQ33036" s="6"/>
    </row>
    <row r="33037" spans="43:43" x14ac:dyDescent="0.25">
      <c r="AQ33037" s="6"/>
    </row>
    <row r="33038" spans="43:43" x14ac:dyDescent="0.25">
      <c r="AQ33038" s="6"/>
    </row>
    <row r="33039" spans="43:43" x14ac:dyDescent="0.25">
      <c r="AQ33039" s="6"/>
    </row>
    <row r="33040" spans="43:43" x14ac:dyDescent="0.25">
      <c r="AQ33040" s="6"/>
    </row>
    <row r="33041" spans="43:43" x14ac:dyDescent="0.25">
      <c r="AQ33041" s="6"/>
    </row>
    <row r="33042" spans="43:43" x14ac:dyDescent="0.25">
      <c r="AQ33042" s="6"/>
    </row>
    <row r="33043" spans="43:43" x14ac:dyDescent="0.25">
      <c r="AQ33043" s="6"/>
    </row>
    <row r="33044" spans="43:43" x14ac:dyDescent="0.25">
      <c r="AQ33044" s="6"/>
    </row>
    <row r="33045" spans="43:43" x14ac:dyDescent="0.25">
      <c r="AQ33045" s="6"/>
    </row>
    <row r="33046" spans="43:43" x14ac:dyDescent="0.25">
      <c r="AQ33046" s="6"/>
    </row>
    <row r="33047" spans="43:43" x14ac:dyDescent="0.25">
      <c r="AQ33047" s="6"/>
    </row>
    <row r="33048" spans="43:43" x14ac:dyDescent="0.25">
      <c r="AQ33048" s="6"/>
    </row>
    <row r="33049" spans="43:43" x14ac:dyDescent="0.25">
      <c r="AQ33049" s="6"/>
    </row>
    <row r="33050" spans="43:43" x14ac:dyDescent="0.25">
      <c r="AQ33050" s="6"/>
    </row>
    <row r="33051" spans="43:43" x14ac:dyDescent="0.25">
      <c r="AQ33051" s="6"/>
    </row>
    <row r="33052" spans="43:43" x14ac:dyDescent="0.25">
      <c r="AQ33052" s="6"/>
    </row>
    <row r="33053" spans="43:43" x14ac:dyDescent="0.25">
      <c r="AQ33053" s="6"/>
    </row>
    <row r="33054" spans="43:43" x14ac:dyDescent="0.25">
      <c r="AQ33054" s="6"/>
    </row>
    <row r="33055" spans="43:43" x14ac:dyDescent="0.25">
      <c r="AQ33055" s="6"/>
    </row>
    <row r="33056" spans="43:43" x14ac:dyDescent="0.25">
      <c r="AQ33056" s="6"/>
    </row>
    <row r="33057" spans="43:43" x14ac:dyDescent="0.25">
      <c r="AQ33057" s="6"/>
    </row>
    <row r="33058" spans="43:43" x14ac:dyDescent="0.25">
      <c r="AQ33058" s="6"/>
    </row>
    <row r="33059" spans="43:43" x14ac:dyDescent="0.25">
      <c r="AQ33059" s="6"/>
    </row>
    <row r="33060" spans="43:43" x14ac:dyDescent="0.25">
      <c r="AQ33060" s="6"/>
    </row>
    <row r="33061" spans="43:43" x14ac:dyDescent="0.25">
      <c r="AQ33061" s="6"/>
    </row>
    <row r="33062" spans="43:43" x14ac:dyDescent="0.25">
      <c r="AQ33062" s="6"/>
    </row>
    <row r="33063" spans="43:43" x14ac:dyDescent="0.25">
      <c r="AQ33063" s="6"/>
    </row>
    <row r="33064" spans="43:43" x14ac:dyDescent="0.25">
      <c r="AQ33064" s="6"/>
    </row>
    <row r="33065" spans="43:43" x14ac:dyDescent="0.25">
      <c r="AQ33065" s="6"/>
    </row>
    <row r="33066" spans="43:43" x14ac:dyDescent="0.25">
      <c r="AQ33066" s="6"/>
    </row>
    <row r="33067" spans="43:43" x14ac:dyDescent="0.25">
      <c r="AQ33067" s="6"/>
    </row>
    <row r="33068" spans="43:43" x14ac:dyDescent="0.25">
      <c r="AQ33068" s="6"/>
    </row>
    <row r="33069" spans="43:43" x14ac:dyDescent="0.25">
      <c r="AQ33069" s="6"/>
    </row>
    <row r="33070" spans="43:43" x14ac:dyDescent="0.25">
      <c r="AQ33070" s="6"/>
    </row>
    <row r="33071" spans="43:43" x14ac:dyDescent="0.25">
      <c r="AQ33071" s="6"/>
    </row>
    <row r="33072" spans="43:43" x14ac:dyDescent="0.25">
      <c r="AQ33072" s="6"/>
    </row>
    <row r="33073" spans="43:43" x14ac:dyDescent="0.25">
      <c r="AQ33073" s="6"/>
    </row>
    <row r="33074" spans="43:43" x14ac:dyDescent="0.25">
      <c r="AQ33074" s="6"/>
    </row>
    <row r="33075" spans="43:43" x14ac:dyDescent="0.25">
      <c r="AQ33075" s="6"/>
    </row>
    <row r="33076" spans="43:43" x14ac:dyDescent="0.25">
      <c r="AQ33076" s="6"/>
    </row>
    <row r="33077" spans="43:43" x14ac:dyDescent="0.25">
      <c r="AQ33077" s="6"/>
    </row>
    <row r="33078" spans="43:43" x14ac:dyDescent="0.25">
      <c r="AQ33078" s="6"/>
    </row>
    <row r="33079" spans="43:43" x14ac:dyDescent="0.25">
      <c r="AQ33079" s="6"/>
    </row>
    <row r="33080" spans="43:43" x14ac:dyDescent="0.25">
      <c r="AQ33080" s="6"/>
    </row>
    <row r="33081" spans="43:43" x14ac:dyDescent="0.25">
      <c r="AQ33081" s="6"/>
    </row>
    <row r="33082" spans="43:43" x14ac:dyDescent="0.25">
      <c r="AQ33082" s="6"/>
    </row>
    <row r="33083" spans="43:43" x14ac:dyDescent="0.25">
      <c r="AQ33083" s="6"/>
    </row>
    <row r="33084" spans="43:43" x14ac:dyDescent="0.25">
      <c r="AQ33084" s="6"/>
    </row>
    <row r="33085" spans="43:43" x14ac:dyDescent="0.25">
      <c r="AQ33085" s="6"/>
    </row>
    <row r="33086" spans="43:43" x14ac:dyDescent="0.25">
      <c r="AQ33086" s="6"/>
    </row>
    <row r="33087" spans="43:43" x14ac:dyDescent="0.25">
      <c r="AQ33087" s="6"/>
    </row>
    <row r="33088" spans="43:43" x14ac:dyDescent="0.25">
      <c r="AQ33088" s="6"/>
    </row>
    <row r="33089" spans="43:43" x14ac:dyDescent="0.25">
      <c r="AQ33089" s="6"/>
    </row>
    <row r="33090" spans="43:43" x14ac:dyDescent="0.25">
      <c r="AQ33090" s="6"/>
    </row>
    <row r="33091" spans="43:43" x14ac:dyDescent="0.25">
      <c r="AQ33091" s="6"/>
    </row>
    <row r="33092" spans="43:43" x14ac:dyDescent="0.25">
      <c r="AQ33092" s="6"/>
    </row>
    <row r="33093" spans="43:43" x14ac:dyDescent="0.25">
      <c r="AQ33093" s="6"/>
    </row>
    <row r="33094" spans="43:43" x14ac:dyDescent="0.25">
      <c r="AQ33094" s="6"/>
    </row>
    <row r="33095" spans="43:43" x14ac:dyDescent="0.25">
      <c r="AQ33095" s="6"/>
    </row>
    <row r="33096" spans="43:43" x14ac:dyDescent="0.25">
      <c r="AQ33096" s="6"/>
    </row>
    <row r="33097" spans="43:43" x14ac:dyDescent="0.25">
      <c r="AQ33097" s="6"/>
    </row>
    <row r="33098" spans="43:43" x14ac:dyDescent="0.25">
      <c r="AQ33098" s="6"/>
    </row>
    <row r="33099" spans="43:43" x14ac:dyDescent="0.25">
      <c r="AQ33099" s="6"/>
    </row>
    <row r="33100" spans="43:43" x14ac:dyDescent="0.25">
      <c r="AQ33100" s="6"/>
    </row>
    <row r="33101" spans="43:43" x14ac:dyDescent="0.25">
      <c r="AQ33101" s="6"/>
    </row>
    <row r="33102" spans="43:43" x14ac:dyDescent="0.25">
      <c r="AQ33102" s="6"/>
    </row>
    <row r="33103" spans="43:43" x14ac:dyDescent="0.25">
      <c r="AQ33103" s="6"/>
    </row>
    <row r="33104" spans="43:43" x14ac:dyDescent="0.25">
      <c r="AQ33104" s="6"/>
    </row>
    <row r="33105" spans="43:43" x14ac:dyDescent="0.25">
      <c r="AQ33105" s="6"/>
    </row>
    <row r="33106" spans="43:43" x14ac:dyDescent="0.25">
      <c r="AQ33106" s="6"/>
    </row>
    <row r="33107" spans="43:43" x14ac:dyDescent="0.25">
      <c r="AQ33107" s="6"/>
    </row>
    <row r="33108" spans="43:43" x14ac:dyDescent="0.25">
      <c r="AQ33108" s="6"/>
    </row>
    <row r="33109" spans="43:43" x14ac:dyDescent="0.25">
      <c r="AQ33109" s="6"/>
    </row>
    <row r="33110" spans="43:43" x14ac:dyDescent="0.25">
      <c r="AQ33110" s="6"/>
    </row>
    <row r="33111" spans="43:43" x14ac:dyDescent="0.25">
      <c r="AQ33111" s="6"/>
    </row>
    <row r="33112" spans="43:43" x14ac:dyDescent="0.25">
      <c r="AQ33112" s="6"/>
    </row>
    <row r="33113" spans="43:43" x14ac:dyDescent="0.25">
      <c r="AQ33113" s="6"/>
    </row>
    <row r="33114" spans="43:43" x14ac:dyDescent="0.25">
      <c r="AQ33114" s="6"/>
    </row>
    <row r="33115" spans="43:43" x14ac:dyDescent="0.25">
      <c r="AQ33115" s="6"/>
    </row>
    <row r="33116" spans="43:43" x14ac:dyDescent="0.25">
      <c r="AQ33116" s="6"/>
    </row>
    <row r="33117" spans="43:43" x14ac:dyDescent="0.25">
      <c r="AQ33117" s="6"/>
    </row>
    <row r="33118" spans="43:43" x14ac:dyDescent="0.25">
      <c r="AQ33118" s="6"/>
    </row>
    <row r="33119" spans="43:43" x14ac:dyDescent="0.25">
      <c r="AQ33119" s="6"/>
    </row>
    <row r="33120" spans="43:43" x14ac:dyDescent="0.25">
      <c r="AQ33120" s="6"/>
    </row>
    <row r="33121" spans="43:43" x14ac:dyDescent="0.25">
      <c r="AQ33121" s="6"/>
    </row>
    <row r="33122" spans="43:43" x14ac:dyDescent="0.25">
      <c r="AQ33122" s="6"/>
    </row>
    <row r="33123" spans="43:43" x14ac:dyDescent="0.25">
      <c r="AQ33123" s="6"/>
    </row>
    <row r="33124" spans="43:43" x14ac:dyDescent="0.25">
      <c r="AQ33124" s="6"/>
    </row>
    <row r="33125" spans="43:43" x14ac:dyDescent="0.25">
      <c r="AQ33125" s="6"/>
    </row>
    <row r="33126" spans="43:43" x14ac:dyDescent="0.25">
      <c r="AQ33126" s="6"/>
    </row>
    <row r="33127" spans="43:43" x14ac:dyDescent="0.25">
      <c r="AQ33127" s="6"/>
    </row>
    <row r="33128" spans="43:43" x14ac:dyDescent="0.25">
      <c r="AQ33128" s="6"/>
    </row>
    <row r="33129" spans="43:43" x14ac:dyDescent="0.25">
      <c r="AQ33129" s="6"/>
    </row>
    <row r="33130" spans="43:43" x14ac:dyDescent="0.25">
      <c r="AQ33130" s="6"/>
    </row>
    <row r="33131" spans="43:43" x14ac:dyDescent="0.25">
      <c r="AQ33131" s="6"/>
    </row>
    <row r="33132" spans="43:43" x14ac:dyDescent="0.25">
      <c r="AQ33132" s="6"/>
    </row>
    <row r="33133" spans="43:43" x14ac:dyDescent="0.25">
      <c r="AQ33133" s="6"/>
    </row>
    <row r="33134" spans="43:43" x14ac:dyDescent="0.25">
      <c r="AQ33134" s="6"/>
    </row>
    <row r="33135" spans="43:43" x14ac:dyDescent="0.25">
      <c r="AQ33135" s="6"/>
    </row>
    <row r="33136" spans="43:43" x14ac:dyDescent="0.25">
      <c r="AQ33136" s="6"/>
    </row>
    <row r="33137" spans="43:43" x14ac:dyDescent="0.25">
      <c r="AQ33137" s="6"/>
    </row>
    <row r="33138" spans="43:43" x14ac:dyDescent="0.25">
      <c r="AQ33138" s="6"/>
    </row>
    <row r="33139" spans="43:43" x14ac:dyDescent="0.25">
      <c r="AQ33139" s="6"/>
    </row>
    <row r="33140" spans="43:43" x14ac:dyDescent="0.25">
      <c r="AQ33140" s="6"/>
    </row>
    <row r="33141" spans="43:43" x14ac:dyDescent="0.25">
      <c r="AQ33141" s="6"/>
    </row>
    <row r="33142" spans="43:43" x14ac:dyDescent="0.25">
      <c r="AQ33142" s="6"/>
    </row>
    <row r="33143" spans="43:43" x14ac:dyDescent="0.25">
      <c r="AQ33143" s="6"/>
    </row>
    <row r="33144" spans="43:43" x14ac:dyDescent="0.25">
      <c r="AQ33144" s="6"/>
    </row>
    <row r="33145" spans="43:43" x14ac:dyDescent="0.25">
      <c r="AQ33145" s="6"/>
    </row>
    <row r="33146" spans="43:43" x14ac:dyDescent="0.25">
      <c r="AQ33146" s="6"/>
    </row>
    <row r="33147" spans="43:43" x14ac:dyDescent="0.25">
      <c r="AQ33147" s="6"/>
    </row>
    <row r="33148" spans="43:43" x14ac:dyDescent="0.25">
      <c r="AQ33148" s="6"/>
    </row>
    <row r="33149" spans="43:43" x14ac:dyDescent="0.25">
      <c r="AQ33149" s="6"/>
    </row>
    <row r="33150" spans="43:43" x14ac:dyDescent="0.25">
      <c r="AQ33150" s="6"/>
    </row>
    <row r="33151" spans="43:43" x14ac:dyDescent="0.25">
      <c r="AQ33151" s="6"/>
    </row>
    <row r="33152" spans="43:43" x14ac:dyDescent="0.25">
      <c r="AQ33152" s="6"/>
    </row>
    <row r="33153" spans="43:43" x14ac:dyDescent="0.25">
      <c r="AQ33153" s="6"/>
    </row>
    <row r="33154" spans="43:43" x14ac:dyDescent="0.25">
      <c r="AQ33154" s="6"/>
    </row>
    <row r="33155" spans="43:43" x14ac:dyDescent="0.25">
      <c r="AQ33155" s="6"/>
    </row>
    <row r="33156" spans="43:43" x14ac:dyDescent="0.25">
      <c r="AQ33156" s="6"/>
    </row>
    <row r="33157" spans="43:43" x14ac:dyDescent="0.25">
      <c r="AQ33157" s="6"/>
    </row>
    <row r="33158" spans="43:43" x14ac:dyDescent="0.25">
      <c r="AQ33158" s="6"/>
    </row>
    <row r="33159" spans="43:43" x14ac:dyDescent="0.25">
      <c r="AQ33159" s="6"/>
    </row>
    <row r="33160" spans="43:43" x14ac:dyDescent="0.25">
      <c r="AQ33160" s="6"/>
    </row>
    <row r="33161" spans="43:43" x14ac:dyDescent="0.25">
      <c r="AQ33161" s="6"/>
    </row>
    <row r="33162" spans="43:43" x14ac:dyDescent="0.25">
      <c r="AQ33162" s="6"/>
    </row>
    <row r="33163" spans="43:43" x14ac:dyDescent="0.25">
      <c r="AQ33163" s="6"/>
    </row>
    <row r="33164" spans="43:43" x14ac:dyDescent="0.25">
      <c r="AQ33164" s="6"/>
    </row>
    <row r="33165" spans="43:43" x14ac:dyDescent="0.25">
      <c r="AQ33165" s="6"/>
    </row>
    <row r="33166" spans="43:43" x14ac:dyDescent="0.25">
      <c r="AQ33166" s="6"/>
    </row>
    <row r="33167" spans="43:43" x14ac:dyDescent="0.25">
      <c r="AQ33167" s="6"/>
    </row>
    <row r="33168" spans="43:43" x14ac:dyDescent="0.25">
      <c r="AQ33168" s="6"/>
    </row>
    <row r="33169" spans="43:43" x14ac:dyDescent="0.25">
      <c r="AQ33169" s="6"/>
    </row>
    <row r="33170" spans="43:43" x14ac:dyDescent="0.25">
      <c r="AQ33170" s="6"/>
    </row>
    <row r="33171" spans="43:43" x14ac:dyDescent="0.25">
      <c r="AQ33171" s="6"/>
    </row>
    <row r="33172" spans="43:43" x14ac:dyDescent="0.25">
      <c r="AQ33172" s="6"/>
    </row>
    <row r="33173" spans="43:43" x14ac:dyDescent="0.25">
      <c r="AQ33173" s="6"/>
    </row>
    <row r="33174" spans="43:43" x14ac:dyDescent="0.25">
      <c r="AQ33174" s="6"/>
    </row>
    <row r="33175" spans="43:43" x14ac:dyDescent="0.25">
      <c r="AQ33175" s="6"/>
    </row>
    <row r="33176" spans="43:43" x14ac:dyDescent="0.25">
      <c r="AQ33176" s="6"/>
    </row>
    <row r="33177" spans="43:43" x14ac:dyDescent="0.25">
      <c r="AQ33177" s="6"/>
    </row>
    <row r="33178" spans="43:43" x14ac:dyDescent="0.25">
      <c r="AQ33178" s="6"/>
    </row>
    <row r="33179" spans="43:43" x14ac:dyDescent="0.25">
      <c r="AQ33179" s="6"/>
    </row>
    <row r="33180" spans="43:43" x14ac:dyDescent="0.25">
      <c r="AQ33180" s="6"/>
    </row>
    <row r="33181" spans="43:43" x14ac:dyDescent="0.25">
      <c r="AQ33181" s="6"/>
    </row>
    <row r="33182" spans="43:43" x14ac:dyDescent="0.25">
      <c r="AQ33182" s="6"/>
    </row>
    <row r="33183" spans="43:43" x14ac:dyDescent="0.25">
      <c r="AQ33183" s="6"/>
    </row>
    <row r="33184" spans="43:43" x14ac:dyDescent="0.25">
      <c r="AQ33184" s="6"/>
    </row>
    <row r="33185" spans="43:43" x14ac:dyDescent="0.25">
      <c r="AQ33185" s="6"/>
    </row>
    <row r="33186" spans="43:43" x14ac:dyDescent="0.25">
      <c r="AQ33186" s="6"/>
    </row>
    <row r="33187" spans="43:43" x14ac:dyDescent="0.25">
      <c r="AQ33187" s="6"/>
    </row>
    <row r="33188" spans="43:43" x14ac:dyDescent="0.25">
      <c r="AQ33188" s="6"/>
    </row>
    <row r="33189" spans="43:43" x14ac:dyDescent="0.25">
      <c r="AQ33189" s="6"/>
    </row>
    <row r="33190" spans="43:43" x14ac:dyDescent="0.25">
      <c r="AQ33190" s="6"/>
    </row>
    <row r="33191" spans="43:43" x14ac:dyDescent="0.25">
      <c r="AQ33191" s="6"/>
    </row>
    <row r="33192" spans="43:43" x14ac:dyDescent="0.25">
      <c r="AQ33192" s="6"/>
    </row>
    <row r="33193" spans="43:43" x14ac:dyDescent="0.25">
      <c r="AQ33193" s="6"/>
    </row>
    <row r="33194" spans="43:43" x14ac:dyDescent="0.25">
      <c r="AQ33194" s="6"/>
    </row>
    <row r="33195" spans="43:43" x14ac:dyDescent="0.25">
      <c r="AQ33195" s="6"/>
    </row>
    <row r="33196" spans="43:43" x14ac:dyDescent="0.25">
      <c r="AQ33196" s="6"/>
    </row>
    <row r="33197" spans="43:43" x14ac:dyDescent="0.25">
      <c r="AQ33197" s="6"/>
    </row>
    <row r="33198" spans="43:43" x14ac:dyDescent="0.25">
      <c r="AQ33198" s="6"/>
    </row>
    <row r="33199" spans="43:43" x14ac:dyDescent="0.25">
      <c r="AQ33199" s="6"/>
    </row>
    <row r="33200" spans="43:43" x14ac:dyDescent="0.25">
      <c r="AQ33200" s="6"/>
    </row>
    <row r="33201" spans="43:43" x14ac:dyDescent="0.25">
      <c r="AQ33201" s="6"/>
    </row>
    <row r="33202" spans="43:43" x14ac:dyDescent="0.25">
      <c r="AQ33202" s="6"/>
    </row>
    <row r="33203" spans="43:43" x14ac:dyDescent="0.25">
      <c r="AQ33203" s="6"/>
    </row>
    <row r="33204" spans="43:43" x14ac:dyDescent="0.25">
      <c r="AQ33204" s="6"/>
    </row>
    <row r="33205" spans="43:43" x14ac:dyDescent="0.25">
      <c r="AQ33205" s="6"/>
    </row>
    <row r="33206" spans="43:43" x14ac:dyDescent="0.25">
      <c r="AQ33206" s="6"/>
    </row>
    <row r="33207" spans="43:43" x14ac:dyDescent="0.25">
      <c r="AQ33207" s="6"/>
    </row>
    <row r="33208" spans="43:43" x14ac:dyDescent="0.25">
      <c r="AQ33208" s="6"/>
    </row>
    <row r="33209" spans="43:43" x14ac:dyDescent="0.25">
      <c r="AQ33209" s="6"/>
    </row>
    <row r="33210" spans="43:43" x14ac:dyDescent="0.25">
      <c r="AQ33210" s="6"/>
    </row>
    <row r="33211" spans="43:43" x14ac:dyDescent="0.25">
      <c r="AQ33211" s="6"/>
    </row>
    <row r="33212" spans="43:43" x14ac:dyDescent="0.25">
      <c r="AQ33212" s="6"/>
    </row>
    <row r="33213" spans="43:43" x14ac:dyDescent="0.25">
      <c r="AQ33213" s="6"/>
    </row>
    <row r="33214" spans="43:43" x14ac:dyDescent="0.25">
      <c r="AQ33214" s="6"/>
    </row>
    <row r="33215" spans="43:43" x14ac:dyDescent="0.25">
      <c r="AQ33215" s="6"/>
    </row>
    <row r="33216" spans="43:43" x14ac:dyDescent="0.25">
      <c r="AQ33216" s="6"/>
    </row>
    <row r="33217" spans="43:43" x14ac:dyDescent="0.25">
      <c r="AQ33217" s="6"/>
    </row>
    <row r="33218" spans="43:43" x14ac:dyDescent="0.25">
      <c r="AQ33218" s="6"/>
    </row>
    <row r="33219" spans="43:43" x14ac:dyDescent="0.25">
      <c r="AQ33219" s="6"/>
    </row>
    <row r="33220" spans="43:43" x14ac:dyDescent="0.25">
      <c r="AQ33220" s="6"/>
    </row>
    <row r="33221" spans="43:43" x14ac:dyDescent="0.25">
      <c r="AQ33221" s="6"/>
    </row>
    <row r="33222" spans="43:43" x14ac:dyDescent="0.25">
      <c r="AQ33222" s="6"/>
    </row>
    <row r="33223" spans="43:43" x14ac:dyDescent="0.25">
      <c r="AQ33223" s="6"/>
    </row>
    <row r="33224" spans="43:43" x14ac:dyDescent="0.25">
      <c r="AQ33224" s="6"/>
    </row>
    <row r="33225" spans="43:43" x14ac:dyDescent="0.25">
      <c r="AQ33225" s="6"/>
    </row>
    <row r="33226" spans="43:43" x14ac:dyDescent="0.25">
      <c r="AQ33226" s="6"/>
    </row>
    <row r="33227" spans="43:43" x14ac:dyDescent="0.25">
      <c r="AQ33227" s="6"/>
    </row>
    <row r="33228" spans="43:43" x14ac:dyDescent="0.25">
      <c r="AQ33228" s="6"/>
    </row>
    <row r="33229" spans="43:43" x14ac:dyDescent="0.25">
      <c r="AQ33229" s="6"/>
    </row>
    <row r="33230" spans="43:43" x14ac:dyDescent="0.25">
      <c r="AQ33230" s="6"/>
    </row>
    <row r="33231" spans="43:43" x14ac:dyDescent="0.25">
      <c r="AQ33231" s="6"/>
    </row>
    <row r="33232" spans="43:43" x14ac:dyDescent="0.25">
      <c r="AQ33232" s="6"/>
    </row>
    <row r="33233" spans="43:43" x14ac:dyDescent="0.25">
      <c r="AQ33233" s="6"/>
    </row>
    <row r="33234" spans="43:43" x14ac:dyDescent="0.25">
      <c r="AQ33234" s="6"/>
    </row>
    <row r="33235" spans="43:43" x14ac:dyDescent="0.25">
      <c r="AQ33235" s="6"/>
    </row>
    <row r="33236" spans="43:43" x14ac:dyDescent="0.25">
      <c r="AQ33236" s="6"/>
    </row>
    <row r="33237" spans="43:43" x14ac:dyDescent="0.25">
      <c r="AQ33237" s="6"/>
    </row>
    <row r="33238" spans="43:43" x14ac:dyDescent="0.25">
      <c r="AQ33238" s="6"/>
    </row>
    <row r="33239" spans="43:43" x14ac:dyDescent="0.25">
      <c r="AQ33239" s="6"/>
    </row>
    <row r="33240" spans="43:43" x14ac:dyDescent="0.25">
      <c r="AQ33240" s="6"/>
    </row>
    <row r="33241" spans="43:43" x14ac:dyDescent="0.25">
      <c r="AQ33241" s="6"/>
    </row>
    <row r="33242" spans="43:43" x14ac:dyDescent="0.25">
      <c r="AQ33242" s="6"/>
    </row>
    <row r="33243" spans="43:43" x14ac:dyDescent="0.25">
      <c r="AQ33243" s="6"/>
    </row>
    <row r="33244" spans="43:43" x14ac:dyDescent="0.25">
      <c r="AQ33244" s="6"/>
    </row>
    <row r="33245" spans="43:43" x14ac:dyDescent="0.25">
      <c r="AQ33245" s="6"/>
    </row>
    <row r="33246" spans="43:43" x14ac:dyDescent="0.25">
      <c r="AQ33246" s="6"/>
    </row>
    <row r="33247" spans="43:43" x14ac:dyDescent="0.25">
      <c r="AQ33247" s="6"/>
    </row>
    <row r="33248" spans="43:43" x14ac:dyDescent="0.25">
      <c r="AQ33248" s="6"/>
    </row>
    <row r="33249" spans="43:43" x14ac:dyDescent="0.25">
      <c r="AQ33249" s="6"/>
    </row>
    <row r="33250" spans="43:43" x14ac:dyDescent="0.25">
      <c r="AQ33250" s="6"/>
    </row>
    <row r="33251" spans="43:43" x14ac:dyDescent="0.25">
      <c r="AQ33251" s="6"/>
    </row>
    <row r="33252" spans="43:43" x14ac:dyDescent="0.25">
      <c r="AQ33252" s="6"/>
    </row>
    <row r="33253" spans="43:43" x14ac:dyDescent="0.25">
      <c r="AQ33253" s="6"/>
    </row>
    <row r="33254" spans="43:43" x14ac:dyDescent="0.25">
      <c r="AQ33254" s="6"/>
    </row>
    <row r="33255" spans="43:43" x14ac:dyDescent="0.25">
      <c r="AQ33255" s="6"/>
    </row>
    <row r="33256" spans="43:43" x14ac:dyDescent="0.25">
      <c r="AQ33256" s="6"/>
    </row>
    <row r="33257" spans="43:43" x14ac:dyDescent="0.25">
      <c r="AQ33257" s="6"/>
    </row>
    <row r="33258" spans="43:43" x14ac:dyDescent="0.25">
      <c r="AQ33258" s="6"/>
    </row>
    <row r="33259" spans="43:43" x14ac:dyDescent="0.25">
      <c r="AQ33259" s="6"/>
    </row>
    <row r="33260" spans="43:43" x14ac:dyDescent="0.25">
      <c r="AQ33260" s="6"/>
    </row>
    <row r="33261" spans="43:43" x14ac:dyDescent="0.25">
      <c r="AQ33261" s="6"/>
    </row>
    <row r="33262" spans="43:43" x14ac:dyDescent="0.25">
      <c r="AQ33262" s="6"/>
    </row>
    <row r="33263" spans="43:43" x14ac:dyDescent="0.25">
      <c r="AQ33263" s="6"/>
    </row>
    <row r="33264" spans="43:43" x14ac:dyDescent="0.25">
      <c r="AQ33264" s="6"/>
    </row>
    <row r="33265" spans="43:43" x14ac:dyDescent="0.25">
      <c r="AQ33265" s="6"/>
    </row>
    <row r="33266" spans="43:43" x14ac:dyDescent="0.25">
      <c r="AQ33266" s="6"/>
    </row>
    <row r="33267" spans="43:43" x14ac:dyDescent="0.25">
      <c r="AQ33267" s="6"/>
    </row>
    <row r="33268" spans="43:43" x14ac:dyDescent="0.25">
      <c r="AQ33268" s="6"/>
    </row>
    <row r="33269" spans="43:43" x14ac:dyDescent="0.25">
      <c r="AQ33269" s="6"/>
    </row>
    <row r="33270" spans="43:43" x14ac:dyDescent="0.25">
      <c r="AQ33270" s="6"/>
    </row>
    <row r="33271" spans="43:43" x14ac:dyDescent="0.25">
      <c r="AQ33271" s="6"/>
    </row>
    <row r="33272" spans="43:43" x14ac:dyDescent="0.25">
      <c r="AQ33272" s="6"/>
    </row>
    <row r="33273" spans="43:43" x14ac:dyDescent="0.25">
      <c r="AQ33273" s="6"/>
    </row>
    <row r="33274" spans="43:43" x14ac:dyDescent="0.25">
      <c r="AQ33274" s="6"/>
    </row>
    <row r="33275" spans="43:43" x14ac:dyDescent="0.25">
      <c r="AQ33275" s="6"/>
    </row>
    <row r="33276" spans="43:43" x14ac:dyDescent="0.25">
      <c r="AQ33276" s="6"/>
    </row>
    <row r="33277" spans="43:43" x14ac:dyDescent="0.25">
      <c r="AQ33277" s="6"/>
    </row>
    <row r="33278" spans="43:43" x14ac:dyDescent="0.25">
      <c r="AQ33278" s="6"/>
    </row>
    <row r="33279" spans="43:43" x14ac:dyDescent="0.25">
      <c r="AQ33279" s="6"/>
    </row>
    <row r="33280" spans="43:43" x14ac:dyDescent="0.25">
      <c r="AQ33280" s="6"/>
    </row>
    <row r="33281" spans="43:43" x14ac:dyDescent="0.25">
      <c r="AQ33281" s="6"/>
    </row>
    <row r="33282" spans="43:43" x14ac:dyDescent="0.25">
      <c r="AQ33282" s="6"/>
    </row>
    <row r="33283" spans="43:43" x14ac:dyDescent="0.25">
      <c r="AQ33283" s="6"/>
    </row>
    <row r="33284" spans="43:43" x14ac:dyDescent="0.25">
      <c r="AQ33284" s="6"/>
    </row>
    <row r="33285" spans="43:43" x14ac:dyDescent="0.25">
      <c r="AQ33285" s="6"/>
    </row>
    <row r="33286" spans="43:43" x14ac:dyDescent="0.25">
      <c r="AQ33286" s="6"/>
    </row>
    <row r="33287" spans="43:43" x14ac:dyDescent="0.25">
      <c r="AQ33287" s="6"/>
    </row>
    <row r="33288" spans="43:43" x14ac:dyDescent="0.25">
      <c r="AQ33288" s="6"/>
    </row>
    <row r="33289" spans="43:43" x14ac:dyDescent="0.25">
      <c r="AQ33289" s="6"/>
    </row>
    <row r="33290" spans="43:43" x14ac:dyDescent="0.25">
      <c r="AQ33290" s="6"/>
    </row>
    <row r="33291" spans="43:43" x14ac:dyDescent="0.25">
      <c r="AQ33291" s="6"/>
    </row>
    <row r="33292" spans="43:43" x14ac:dyDescent="0.25">
      <c r="AQ33292" s="6"/>
    </row>
    <row r="33293" spans="43:43" x14ac:dyDescent="0.25">
      <c r="AQ33293" s="6"/>
    </row>
    <row r="33294" spans="43:43" x14ac:dyDescent="0.25">
      <c r="AQ33294" s="6"/>
    </row>
    <row r="33295" spans="43:43" x14ac:dyDescent="0.25">
      <c r="AQ33295" s="6"/>
    </row>
    <row r="33296" spans="43:43" x14ac:dyDescent="0.25">
      <c r="AQ33296" s="6"/>
    </row>
    <row r="33297" spans="43:43" x14ac:dyDescent="0.25">
      <c r="AQ33297" s="6"/>
    </row>
    <row r="33298" spans="43:43" x14ac:dyDescent="0.25">
      <c r="AQ33298" s="6"/>
    </row>
    <row r="33299" spans="43:43" x14ac:dyDescent="0.25">
      <c r="AQ33299" s="6"/>
    </row>
    <row r="33300" spans="43:43" x14ac:dyDescent="0.25">
      <c r="AQ33300" s="6"/>
    </row>
    <row r="33301" spans="43:43" x14ac:dyDescent="0.25">
      <c r="AQ33301" s="6"/>
    </row>
    <row r="33302" spans="43:43" x14ac:dyDescent="0.25">
      <c r="AQ33302" s="6"/>
    </row>
    <row r="33303" spans="43:43" x14ac:dyDescent="0.25">
      <c r="AQ33303" s="6"/>
    </row>
    <row r="33304" spans="43:43" x14ac:dyDescent="0.25">
      <c r="AQ33304" s="6"/>
    </row>
    <row r="33305" spans="43:43" x14ac:dyDescent="0.25">
      <c r="AQ33305" s="6"/>
    </row>
    <row r="33306" spans="43:43" x14ac:dyDescent="0.25">
      <c r="AQ33306" s="6"/>
    </row>
    <row r="33307" spans="43:43" x14ac:dyDescent="0.25">
      <c r="AQ33307" s="6"/>
    </row>
    <row r="33308" spans="43:43" x14ac:dyDescent="0.25">
      <c r="AQ33308" s="6"/>
    </row>
    <row r="33309" spans="43:43" x14ac:dyDescent="0.25">
      <c r="AQ33309" s="6"/>
    </row>
    <row r="33310" spans="43:43" x14ac:dyDescent="0.25">
      <c r="AQ33310" s="6"/>
    </row>
    <row r="33311" spans="43:43" x14ac:dyDescent="0.25">
      <c r="AQ33311" s="6"/>
    </row>
    <row r="33312" spans="43:43" x14ac:dyDescent="0.25">
      <c r="AQ33312" s="6"/>
    </row>
    <row r="33313" spans="43:43" x14ac:dyDescent="0.25">
      <c r="AQ33313" s="6"/>
    </row>
    <row r="33314" spans="43:43" x14ac:dyDescent="0.25">
      <c r="AQ33314" s="6"/>
    </row>
    <row r="33315" spans="43:43" x14ac:dyDescent="0.25">
      <c r="AQ33315" s="6"/>
    </row>
    <row r="33316" spans="43:43" x14ac:dyDescent="0.25">
      <c r="AQ33316" s="6"/>
    </row>
    <row r="33317" spans="43:43" x14ac:dyDescent="0.25">
      <c r="AQ33317" s="6"/>
    </row>
    <row r="33318" spans="43:43" x14ac:dyDescent="0.25">
      <c r="AQ33318" s="6"/>
    </row>
    <row r="33319" spans="43:43" x14ac:dyDescent="0.25">
      <c r="AQ33319" s="6"/>
    </row>
    <row r="33320" spans="43:43" x14ac:dyDescent="0.25">
      <c r="AQ33320" s="6"/>
    </row>
    <row r="33321" spans="43:43" x14ac:dyDescent="0.25">
      <c r="AQ33321" s="6"/>
    </row>
    <row r="33322" spans="43:43" x14ac:dyDescent="0.25">
      <c r="AQ33322" s="6"/>
    </row>
    <row r="33323" spans="43:43" x14ac:dyDescent="0.25">
      <c r="AQ33323" s="6"/>
    </row>
    <row r="33324" spans="43:43" x14ac:dyDescent="0.25">
      <c r="AQ33324" s="6"/>
    </row>
    <row r="33325" spans="43:43" x14ac:dyDescent="0.25">
      <c r="AQ33325" s="6"/>
    </row>
    <row r="33326" spans="43:43" x14ac:dyDescent="0.25">
      <c r="AQ33326" s="6"/>
    </row>
    <row r="33327" spans="43:43" x14ac:dyDescent="0.25">
      <c r="AQ33327" s="6"/>
    </row>
    <row r="33328" spans="43:43" x14ac:dyDescent="0.25">
      <c r="AQ33328" s="6"/>
    </row>
    <row r="33329" spans="43:43" x14ac:dyDescent="0.25">
      <c r="AQ33329" s="6"/>
    </row>
    <row r="33330" spans="43:43" x14ac:dyDescent="0.25">
      <c r="AQ33330" s="6"/>
    </row>
    <row r="33331" spans="43:43" x14ac:dyDescent="0.25">
      <c r="AQ33331" s="6"/>
    </row>
    <row r="33332" spans="43:43" x14ac:dyDescent="0.25">
      <c r="AQ33332" s="6"/>
    </row>
    <row r="33333" spans="43:43" x14ac:dyDescent="0.25">
      <c r="AQ33333" s="6"/>
    </row>
    <row r="33334" spans="43:43" x14ac:dyDescent="0.25">
      <c r="AQ33334" s="6"/>
    </row>
    <row r="33335" spans="43:43" x14ac:dyDescent="0.25">
      <c r="AQ33335" s="6"/>
    </row>
    <row r="33336" spans="43:43" x14ac:dyDescent="0.25">
      <c r="AQ33336" s="6"/>
    </row>
    <row r="33337" spans="43:43" x14ac:dyDescent="0.25">
      <c r="AQ33337" s="6"/>
    </row>
    <row r="33338" spans="43:43" x14ac:dyDescent="0.25">
      <c r="AQ33338" s="6"/>
    </row>
    <row r="33339" spans="43:43" x14ac:dyDescent="0.25">
      <c r="AQ33339" s="6"/>
    </row>
    <row r="33340" spans="43:43" x14ac:dyDescent="0.25">
      <c r="AQ33340" s="6"/>
    </row>
    <row r="33341" spans="43:43" x14ac:dyDescent="0.25">
      <c r="AQ33341" s="6"/>
    </row>
    <row r="33342" spans="43:43" x14ac:dyDescent="0.25">
      <c r="AQ33342" s="6"/>
    </row>
    <row r="33343" spans="43:43" x14ac:dyDescent="0.25">
      <c r="AQ33343" s="6"/>
    </row>
    <row r="33344" spans="43:43" x14ac:dyDescent="0.25">
      <c r="AQ33344" s="6"/>
    </row>
    <row r="33345" spans="43:43" x14ac:dyDescent="0.25">
      <c r="AQ33345" s="6"/>
    </row>
    <row r="33346" spans="43:43" x14ac:dyDescent="0.25">
      <c r="AQ33346" s="6"/>
    </row>
    <row r="33347" spans="43:43" x14ac:dyDescent="0.25">
      <c r="AQ33347" s="6"/>
    </row>
    <row r="33348" spans="43:43" x14ac:dyDescent="0.25">
      <c r="AQ33348" s="6"/>
    </row>
    <row r="33349" spans="43:43" x14ac:dyDescent="0.25">
      <c r="AQ33349" s="6"/>
    </row>
    <row r="33350" spans="43:43" x14ac:dyDescent="0.25">
      <c r="AQ33350" s="6"/>
    </row>
    <row r="33351" spans="43:43" x14ac:dyDescent="0.25">
      <c r="AQ33351" s="6"/>
    </row>
    <row r="33352" spans="43:43" x14ac:dyDescent="0.25">
      <c r="AQ33352" s="6"/>
    </row>
    <row r="33353" spans="43:43" x14ac:dyDescent="0.25">
      <c r="AQ33353" s="6"/>
    </row>
    <row r="33354" spans="43:43" x14ac:dyDescent="0.25">
      <c r="AQ33354" s="6"/>
    </row>
    <row r="33355" spans="43:43" x14ac:dyDescent="0.25">
      <c r="AQ33355" s="6"/>
    </row>
    <row r="33356" spans="43:43" x14ac:dyDescent="0.25">
      <c r="AQ33356" s="6"/>
    </row>
    <row r="33357" spans="43:43" x14ac:dyDescent="0.25">
      <c r="AQ33357" s="6"/>
    </row>
    <row r="33358" spans="43:43" x14ac:dyDescent="0.25">
      <c r="AQ33358" s="6"/>
    </row>
    <row r="33359" spans="43:43" x14ac:dyDescent="0.25">
      <c r="AQ33359" s="6"/>
    </row>
    <row r="33360" spans="43:43" x14ac:dyDescent="0.25">
      <c r="AQ33360" s="6"/>
    </row>
    <row r="33361" spans="43:43" x14ac:dyDescent="0.25">
      <c r="AQ33361" s="6"/>
    </row>
    <row r="33362" spans="43:43" x14ac:dyDescent="0.25">
      <c r="AQ33362" s="6"/>
    </row>
    <row r="33363" spans="43:43" x14ac:dyDescent="0.25">
      <c r="AQ33363" s="6"/>
    </row>
    <row r="33364" spans="43:43" x14ac:dyDescent="0.25">
      <c r="AQ33364" s="6"/>
    </row>
    <row r="33365" spans="43:43" x14ac:dyDescent="0.25">
      <c r="AQ33365" s="6"/>
    </row>
    <row r="33366" spans="43:43" x14ac:dyDescent="0.25">
      <c r="AQ33366" s="6"/>
    </row>
    <row r="33367" spans="43:43" x14ac:dyDescent="0.25">
      <c r="AQ33367" s="6"/>
    </row>
    <row r="33368" spans="43:43" x14ac:dyDescent="0.25">
      <c r="AQ33368" s="6"/>
    </row>
    <row r="33369" spans="43:43" x14ac:dyDescent="0.25">
      <c r="AQ33369" s="6"/>
    </row>
    <row r="33370" spans="43:43" x14ac:dyDescent="0.25">
      <c r="AQ33370" s="6"/>
    </row>
    <row r="33371" spans="43:43" x14ac:dyDescent="0.25">
      <c r="AQ33371" s="6"/>
    </row>
    <row r="33372" spans="43:43" x14ac:dyDescent="0.25">
      <c r="AQ33372" s="6"/>
    </row>
    <row r="33373" spans="43:43" x14ac:dyDescent="0.25">
      <c r="AQ33373" s="6"/>
    </row>
    <row r="33374" spans="43:43" x14ac:dyDescent="0.25">
      <c r="AQ33374" s="6"/>
    </row>
    <row r="33375" spans="43:43" x14ac:dyDescent="0.25">
      <c r="AQ33375" s="6"/>
    </row>
    <row r="33376" spans="43:43" x14ac:dyDescent="0.25">
      <c r="AQ33376" s="6"/>
    </row>
    <row r="33377" spans="43:43" x14ac:dyDescent="0.25">
      <c r="AQ33377" s="6"/>
    </row>
    <row r="33378" spans="43:43" x14ac:dyDescent="0.25">
      <c r="AQ33378" s="6"/>
    </row>
    <row r="33379" spans="43:43" x14ac:dyDescent="0.25">
      <c r="AQ33379" s="6"/>
    </row>
    <row r="33380" spans="43:43" x14ac:dyDescent="0.25">
      <c r="AQ33380" s="6"/>
    </row>
    <row r="33381" spans="43:43" x14ac:dyDescent="0.25">
      <c r="AQ33381" s="6"/>
    </row>
    <row r="33382" spans="43:43" x14ac:dyDescent="0.25">
      <c r="AQ33382" s="6"/>
    </row>
    <row r="33383" spans="43:43" x14ac:dyDescent="0.25">
      <c r="AQ33383" s="6"/>
    </row>
    <row r="33384" spans="43:43" x14ac:dyDescent="0.25">
      <c r="AQ33384" s="6"/>
    </row>
    <row r="33385" spans="43:43" x14ac:dyDescent="0.25">
      <c r="AQ33385" s="6"/>
    </row>
    <row r="33386" spans="43:43" x14ac:dyDescent="0.25">
      <c r="AQ33386" s="6"/>
    </row>
    <row r="33387" spans="43:43" x14ac:dyDescent="0.25">
      <c r="AQ33387" s="6"/>
    </row>
    <row r="33388" spans="43:43" x14ac:dyDescent="0.25">
      <c r="AQ33388" s="6"/>
    </row>
    <row r="33389" spans="43:43" x14ac:dyDescent="0.25">
      <c r="AQ33389" s="6"/>
    </row>
    <row r="33390" spans="43:43" x14ac:dyDescent="0.25">
      <c r="AQ33390" s="6"/>
    </row>
    <row r="33391" spans="43:43" x14ac:dyDescent="0.25">
      <c r="AQ33391" s="6"/>
    </row>
    <row r="33392" spans="43:43" x14ac:dyDescent="0.25">
      <c r="AQ33392" s="6"/>
    </row>
    <row r="33393" spans="43:43" x14ac:dyDescent="0.25">
      <c r="AQ33393" s="6"/>
    </row>
    <row r="33394" spans="43:43" x14ac:dyDescent="0.25">
      <c r="AQ33394" s="6"/>
    </row>
    <row r="33395" spans="43:43" x14ac:dyDescent="0.25">
      <c r="AQ33395" s="6"/>
    </row>
    <row r="33396" spans="43:43" x14ac:dyDescent="0.25">
      <c r="AQ33396" s="6"/>
    </row>
    <row r="33397" spans="43:43" x14ac:dyDescent="0.25">
      <c r="AQ33397" s="6"/>
    </row>
    <row r="33398" spans="43:43" x14ac:dyDescent="0.25">
      <c r="AQ33398" s="6"/>
    </row>
    <row r="33399" spans="43:43" x14ac:dyDescent="0.25">
      <c r="AQ33399" s="6"/>
    </row>
    <row r="33400" spans="43:43" x14ac:dyDescent="0.25">
      <c r="AQ33400" s="6"/>
    </row>
    <row r="33401" spans="43:43" x14ac:dyDescent="0.25">
      <c r="AQ33401" s="6"/>
    </row>
    <row r="33402" spans="43:43" x14ac:dyDescent="0.25">
      <c r="AQ33402" s="6"/>
    </row>
    <row r="33403" spans="43:43" x14ac:dyDescent="0.25">
      <c r="AQ33403" s="6"/>
    </row>
    <row r="33404" spans="43:43" x14ac:dyDescent="0.25">
      <c r="AQ33404" s="6"/>
    </row>
    <row r="33405" spans="43:43" x14ac:dyDescent="0.25">
      <c r="AQ33405" s="6"/>
    </row>
    <row r="33406" spans="43:43" x14ac:dyDescent="0.25">
      <c r="AQ33406" s="6"/>
    </row>
    <row r="33407" spans="43:43" x14ac:dyDescent="0.25">
      <c r="AQ33407" s="6"/>
    </row>
    <row r="33408" spans="43:43" x14ac:dyDescent="0.25">
      <c r="AQ33408" s="6"/>
    </row>
    <row r="33409" spans="43:43" x14ac:dyDescent="0.25">
      <c r="AQ33409" s="6"/>
    </row>
    <row r="33410" spans="43:43" x14ac:dyDescent="0.25">
      <c r="AQ33410" s="6"/>
    </row>
    <row r="33411" spans="43:43" x14ac:dyDescent="0.25">
      <c r="AQ33411" s="6"/>
    </row>
    <row r="33412" spans="43:43" x14ac:dyDescent="0.25">
      <c r="AQ33412" s="6"/>
    </row>
    <row r="33413" spans="43:43" x14ac:dyDescent="0.25">
      <c r="AQ33413" s="6"/>
    </row>
    <row r="33414" spans="43:43" x14ac:dyDescent="0.25">
      <c r="AQ33414" s="6"/>
    </row>
    <row r="33415" spans="43:43" x14ac:dyDescent="0.25">
      <c r="AQ33415" s="6"/>
    </row>
    <row r="33416" spans="43:43" x14ac:dyDescent="0.25">
      <c r="AQ33416" s="6"/>
    </row>
    <row r="33417" spans="43:43" x14ac:dyDescent="0.25">
      <c r="AQ33417" s="6"/>
    </row>
    <row r="33418" spans="43:43" x14ac:dyDescent="0.25">
      <c r="AQ33418" s="6"/>
    </row>
    <row r="33419" spans="43:43" x14ac:dyDescent="0.25">
      <c r="AQ33419" s="6"/>
    </row>
    <row r="33420" spans="43:43" x14ac:dyDescent="0.25">
      <c r="AQ33420" s="6"/>
    </row>
    <row r="33421" spans="43:43" x14ac:dyDescent="0.25">
      <c r="AQ33421" s="6"/>
    </row>
    <row r="33422" spans="43:43" x14ac:dyDescent="0.25">
      <c r="AQ33422" s="6"/>
    </row>
    <row r="33423" spans="43:43" x14ac:dyDescent="0.25">
      <c r="AQ33423" s="6"/>
    </row>
    <row r="33424" spans="43:43" x14ac:dyDescent="0.25">
      <c r="AQ33424" s="6"/>
    </row>
    <row r="33425" spans="43:43" x14ac:dyDescent="0.25">
      <c r="AQ33425" s="6"/>
    </row>
    <row r="33426" spans="43:43" x14ac:dyDescent="0.25">
      <c r="AQ33426" s="6"/>
    </row>
    <row r="33427" spans="43:43" x14ac:dyDescent="0.25">
      <c r="AQ33427" s="6"/>
    </row>
    <row r="33428" spans="43:43" x14ac:dyDescent="0.25">
      <c r="AQ33428" s="6"/>
    </row>
    <row r="33429" spans="43:43" x14ac:dyDescent="0.25">
      <c r="AQ33429" s="6"/>
    </row>
    <row r="33430" spans="43:43" x14ac:dyDescent="0.25">
      <c r="AQ33430" s="6"/>
    </row>
    <row r="33431" spans="43:43" x14ac:dyDescent="0.25">
      <c r="AQ33431" s="6"/>
    </row>
    <row r="33432" spans="43:43" x14ac:dyDescent="0.25">
      <c r="AQ33432" s="6"/>
    </row>
    <row r="33433" spans="43:43" x14ac:dyDescent="0.25">
      <c r="AQ33433" s="6"/>
    </row>
    <row r="33434" spans="43:43" x14ac:dyDescent="0.25">
      <c r="AQ33434" s="6"/>
    </row>
    <row r="33435" spans="43:43" x14ac:dyDescent="0.25">
      <c r="AQ33435" s="6"/>
    </row>
    <row r="33436" spans="43:43" x14ac:dyDescent="0.25">
      <c r="AQ33436" s="6"/>
    </row>
    <row r="33437" spans="43:43" x14ac:dyDescent="0.25">
      <c r="AQ33437" s="6"/>
    </row>
    <row r="33438" spans="43:43" x14ac:dyDescent="0.25">
      <c r="AQ33438" s="6"/>
    </row>
    <row r="33439" spans="43:43" x14ac:dyDescent="0.25">
      <c r="AQ33439" s="6"/>
    </row>
    <row r="33440" spans="43:43" x14ac:dyDescent="0.25">
      <c r="AQ33440" s="6"/>
    </row>
    <row r="33441" spans="43:43" x14ac:dyDescent="0.25">
      <c r="AQ33441" s="6"/>
    </row>
    <row r="33442" spans="43:43" x14ac:dyDescent="0.25">
      <c r="AQ33442" s="6"/>
    </row>
    <row r="33443" spans="43:43" x14ac:dyDescent="0.25">
      <c r="AQ33443" s="6"/>
    </row>
    <row r="33444" spans="43:43" x14ac:dyDescent="0.25">
      <c r="AQ33444" s="6"/>
    </row>
    <row r="33445" spans="43:43" x14ac:dyDescent="0.25">
      <c r="AQ33445" s="6"/>
    </row>
    <row r="33446" spans="43:43" x14ac:dyDescent="0.25">
      <c r="AQ33446" s="6"/>
    </row>
    <row r="33447" spans="43:43" x14ac:dyDescent="0.25">
      <c r="AQ33447" s="6"/>
    </row>
    <row r="33448" spans="43:43" x14ac:dyDescent="0.25">
      <c r="AQ33448" s="6"/>
    </row>
    <row r="33449" spans="43:43" x14ac:dyDescent="0.25">
      <c r="AQ33449" s="6"/>
    </row>
    <row r="33450" spans="43:43" x14ac:dyDescent="0.25">
      <c r="AQ33450" s="6"/>
    </row>
    <row r="33451" spans="43:43" x14ac:dyDescent="0.25">
      <c r="AQ33451" s="6"/>
    </row>
    <row r="33452" spans="43:43" x14ac:dyDescent="0.25">
      <c r="AQ33452" s="6"/>
    </row>
    <row r="33453" spans="43:43" x14ac:dyDescent="0.25">
      <c r="AQ33453" s="6"/>
    </row>
    <row r="33454" spans="43:43" x14ac:dyDescent="0.25">
      <c r="AQ33454" s="6"/>
    </row>
    <row r="33455" spans="43:43" x14ac:dyDescent="0.25">
      <c r="AQ33455" s="6"/>
    </row>
    <row r="33456" spans="43:43" x14ac:dyDescent="0.25">
      <c r="AQ33456" s="6"/>
    </row>
    <row r="33457" spans="43:43" x14ac:dyDescent="0.25">
      <c r="AQ33457" s="6"/>
    </row>
    <row r="33458" spans="43:43" x14ac:dyDescent="0.25">
      <c r="AQ33458" s="6"/>
    </row>
    <row r="33459" spans="43:43" x14ac:dyDescent="0.25">
      <c r="AQ33459" s="6"/>
    </row>
    <row r="33460" spans="43:43" x14ac:dyDescent="0.25">
      <c r="AQ33460" s="6"/>
    </row>
    <row r="33461" spans="43:43" x14ac:dyDescent="0.25">
      <c r="AQ33461" s="6"/>
    </row>
    <row r="33462" spans="43:43" x14ac:dyDescent="0.25">
      <c r="AQ33462" s="6"/>
    </row>
    <row r="33463" spans="43:43" x14ac:dyDescent="0.25">
      <c r="AQ33463" s="6"/>
    </row>
    <row r="33464" spans="43:43" x14ac:dyDescent="0.25">
      <c r="AQ33464" s="6"/>
    </row>
    <row r="33465" spans="43:43" x14ac:dyDescent="0.25">
      <c r="AQ33465" s="6"/>
    </row>
    <row r="33466" spans="43:43" x14ac:dyDescent="0.25">
      <c r="AQ33466" s="6"/>
    </row>
    <row r="33467" spans="43:43" x14ac:dyDescent="0.25">
      <c r="AQ33467" s="6"/>
    </row>
    <row r="33468" spans="43:43" x14ac:dyDescent="0.25">
      <c r="AQ33468" s="6"/>
    </row>
    <row r="33469" spans="43:43" x14ac:dyDescent="0.25">
      <c r="AQ33469" s="6"/>
    </row>
    <row r="33470" spans="43:43" x14ac:dyDescent="0.25">
      <c r="AQ33470" s="6"/>
    </row>
    <row r="33471" spans="43:43" x14ac:dyDescent="0.25">
      <c r="AQ33471" s="6"/>
    </row>
    <row r="33472" spans="43:43" x14ac:dyDescent="0.25">
      <c r="AQ33472" s="6"/>
    </row>
    <row r="33473" spans="43:43" x14ac:dyDescent="0.25">
      <c r="AQ33473" s="6"/>
    </row>
    <row r="33474" spans="43:43" x14ac:dyDescent="0.25">
      <c r="AQ33474" s="6"/>
    </row>
    <row r="33475" spans="43:43" x14ac:dyDescent="0.25">
      <c r="AQ33475" s="6"/>
    </row>
    <row r="33476" spans="43:43" x14ac:dyDescent="0.25">
      <c r="AQ33476" s="6"/>
    </row>
    <row r="33477" spans="43:43" x14ac:dyDescent="0.25">
      <c r="AQ33477" s="6"/>
    </row>
    <row r="33478" spans="43:43" x14ac:dyDescent="0.25">
      <c r="AQ33478" s="6"/>
    </row>
    <row r="33479" spans="43:43" x14ac:dyDescent="0.25">
      <c r="AQ33479" s="6"/>
    </row>
    <row r="33480" spans="43:43" x14ac:dyDescent="0.25">
      <c r="AQ33480" s="6"/>
    </row>
    <row r="33481" spans="43:43" x14ac:dyDescent="0.25">
      <c r="AQ33481" s="6"/>
    </row>
    <row r="33482" spans="43:43" x14ac:dyDescent="0.25">
      <c r="AQ33482" s="6"/>
    </row>
    <row r="33483" spans="43:43" x14ac:dyDescent="0.25">
      <c r="AQ33483" s="6"/>
    </row>
    <row r="33484" spans="43:43" x14ac:dyDescent="0.25">
      <c r="AQ33484" s="6"/>
    </row>
    <row r="33485" spans="43:43" x14ac:dyDescent="0.25">
      <c r="AQ33485" s="6"/>
    </row>
    <row r="33486" spans="43:43" x14ac:dyDescent="0.25">
      <c r="AQ33486" s="6"/>
    </row>
    <row r="33487" spans="43:43" x14ac:dyDescent="0.25">
      <c r="AQ33487" s="6"/>
    </row>
    <row r="33488" spans="43:43" x14ac:dyDescent="0.25">
      <c r="AQ33488" s="6"/>
    </row>
    <row r="33489" spans="43:43" x14ac:dyDescent="0.25">
      <c r="AQ33489" s="6"/>
    </row>
    <row r="33490" spans="43:43" x14ac:dyDescent="0.25">
      <c r="AQ33490" s="6"/>
    </row>
    <row r="33491" spans="43:43" x14ac:dyDescent="0.25">
      <c r="AQ33491" s="6"/>
    </row>
    <row r="33492" spans="43:43" x14ac:dyDescent="0.25">
      <c r="AQ33492" s="6"/>
    </row>
    <row r="33493" spans="43:43" x14ac:dyDescent="0.25">
      <c r="AQ33493" s="6"/>
    </row>
    <row r="33494" spans="43:43" x14ac:dyDescent="0.25">
      <c r="AQ33494" s="6"/>
    </row>
    <row r="33495" spans="43:43" x14ac:dyDescent="0.25">
      <c r="AQ33495" s="6"/>
    </row>
    <row r="33496" spans="43:43" x14ac:dyDescent="0.25">
      <c r="AQ33496" s="6"/>
    </row>
    <row r="33497" spans="43:43" x14ac:dyDescent="0.25">
      <c r="AQ33497" s="6"/>
    </row>
    <row r="33498" spans="43:43" x14ac:dyDescent="0.25">
      <c r="AQ33498" s="6"/>
    </row>
    <row r="33499" spans="43:43" x14ac:dyDescent="0.25">
      <c r="AQ33499" s="6"/>
    </row>
    <row r="33500" spans="43:43" x14ac:dyDescent="0.25">
      <c r="AQ33500" s="6"/>
    </row>
    <row r="33501" spans="43:43" x14ac:dyDescent="0.25">
      <c r="AQ33501" s="6"/>
    </row>
    <row r="33502" spans="43:43" x14ac:dyDescent="0.25">
      <c r="AQ33502" s="6"/>
    </row>
    <row r="33503" spans="43:43" x14ac:dyDescent="0.25">
      <c r="AQ33503" s="6"/>
    </row>
    <row r="33504" spans="43:43" x14ac:dyDescent="0.25">
      <c r="AQ33504" s="6"/>
    </row>
    <row r="33505" spans="43:43" x14ac:dyDescent="0.25">
      <c r="AQ33505" s="6"/>
    </row>
    <row r="33506" spans="43:43" x14ac:dyDescent="0.25">
      <c r="AQ33506" s="6"/>
    </row>
    <row r="33507" spans="43:43" x14ac:dyDescent="0.25">
      <c r="AQ33507" s="6"/>
    </row>
    <row r="33508" spans="43:43" x14ac:dyDescent="0.25">
      <c r="AQ33508" s="6"/>
    </row>
    <row r="33509" spans="43:43" x14ac:dyDescent="0.25">
      <c r="AQ33509" s="6"/>
    </row>
    <row r="33510" spans="43:43" x14ac:dyDescent="0.25">
      <c r="AQ33510" s="6"/>
    </row>
    <row r="33511" spans="43:43" x14ac:dyDescent="0.25">
      <c r="AQ33511" s="6"/>
    </row>
    <row r="33512" spans="43:43" x14ac:dyDescent="0.25">
      <c r="AQ33512" s="6"/>
    </row>
    <row r="33513" spans="43:43" x14ac:dyDescent="0.25">
      <c r="AQ33513" s="6"/>
    </row>
    <row r="33514" spans="43:43" x14ac:dyDescent="0.25">
      <c r="AQ33514" s="6"/>
    </row>
    <row r="33515" spans="43:43" x14ac:dyDescent="0.25">
      <c r="AQ33515" s="6"/>
    </row>
    <row r="33516" spans="43:43" x14ac:dyDescent="0.25">
      <c r="AQ33516" s="6"/>
    </row>
    <row r="33517" spans="43:43" x14ac:dyDescent="0.25">
      <c r="AQ33517" s="6"/>
    </row>
    <row r="33518" spans="43:43" x14ac:dyDescent="0.25">
      <c r="AQ33518" s="6"/>
    </row>
    <row r="33519" spans="43:43" x14ac:dyDescent="0.25">
      <c r="AQ33519" s="6"/>
    </row>
    <row r="33520" spans="43:43" x14ac:dyDescent="0.25">
      <c r="AQ33520" s="6"/>
    </row>
    <row r="33521" spans="43:43" x14ac:dyDescent="0.25">
      <c r="AQ33521" s="6"/>
    </row>
    <row r="33522" spans="43:43" x14ac:dyDescent="0.25">
      <c r="AQ33522" s="6"/>
    </row>
    <row r="33523" spans="43:43" x14ac:dyDescent="0.25">
      <c r="AQ33523" s="6"/>
    </row>
    <row r="33524" spans="43:43" x14ac:dyDescent="0.25">
      <c r="AQ33524" s="6"/>
    </row>
    <row r="33525" spans="43:43" x14ac:dyDescent="0.25">
      <c r="AQ33525" s="6"/>
    </row>
    <row r="33526" spans="43:43" x14ac:dyDescent="0.25">
      <c r="AQ33526" s="6"/>
    </row>
    <row r="33527" spans="43:43" x14ac:dyDescent="0.25">
      <c r="AQ33527" s="6"/>
    </row>
    <row r="33528" spans="43:43" x14ac:dyDescent="0.25">
      <c r="AQ33528" s="6"/>
    </row>
    <row r="33529" spans="43:43" x14ac:dyDescent="0.25">
      <c r="AQ33529" s="6"/>
    </row>
    <row r="33530" spans="43:43" x14ac:dyDescent="0.25">
      <c r="AQ33530" s="6"/>
    </row>
    <row r="33531" spans="43:43" x14ac:dyDescent="0.25">
      <c r="AQ33531" s="6"/>
    </row>
    <row r="33532" spans="43:43" x14ac:dyDescent="0.25">
      <c r="AQ33532" s="6"/>
    </row>
    <row r="33533" spans="43:43" x14ac:dyDescent="0.25">
      <c r="AQ33533" s="6"/>
    </row>
    <row r="33534" spans="43:43" x14ac:dyDescent="0.25">
      <c r="AQ33534" s="6"/>
    </row>
    <row r="33535" spans="43:43" x14ac:dyDescent="0.25">
      <c r="AQ33535" s="6"/>
    </row>
    <row r="33536" spans="43:43" x14ac:dyDescent="0.25">
      <c r="AQ33536" s="6"/>
    </row>
    <row r="33537" spans="43:43" x14ac:dyDescent="0.25">
      <c r="AQ33537" s="6"/>
    </row>
    <row r="33538" spans="43:43" x14ac:dyDescent="0.25">
      <c r="AQ33538" s="6"/>
    </row>
    <row r="33539" spans="43:43" x14ac:dyDescent="0.25">
      <c r="AQ33539" s="6"/>
    </row>
    <row r="33540" spans="43:43" x14ac:dyDescent="0.25">
      <c r="AQ33540" s="6"/>
    </row>
    <row r="33541" spans="43:43" x14ac:dyDescent="0.25">
      <c r="AQ33541" s="6"/>
    </row>
    <row r="33542" spans="43:43" x14ac:dyDescent="0.25">
      <c r="AQ33542" s="6"/>
    </row>
    <row r="33543" spans="43:43" x14ac:dyDescent="0.25">
      <c r="AQ33543" s="6"/>
    </row>
    <row r="33544" spans="43:43" x14ac:dyDescent="0.25">
      <c r="AQ33544" s="6"/>
    </row>
    <row r="33545" spans="43:43" x14ac:dyDescent="0.25">
      <c r="AQ33545" s="6"/>
    </row>
    <row r="33546" spans="43:43" x14ac:dyDescent="0.25">
      <c r="AQ33546" s="6"/>
    </row>
    <row r="33547" spans="43:43" x14ac:dyDescent="0.25">
      <c r="AQ33547" s="6"/>
    </row>
    <row r="33548" spans="43:43" x14ac:dyDescent="0.25">
      <c r="AQ33548" s="6"/>
    </row>
    <row r="33549" spans="43:43" x14ac:dyDescent="0.25">
      <c r="AQ33549" s="6"/>
    </row>
    <row r="33550" spans="43:43" x14ac:dyDescent="0.25">
      <c r="AQ33550" s="6"/>
    </row>
    <row r="33551" spans="43:43" x14ac:dyDescent="0.25">
      <c r="AQ33551" s="6"/>
    </row>
    <row r="33552" spans="43:43" x14ac:dyDescent="0.25">
      <c r="AQ33552" s="6"/>
    </row>
    <row r="33553" spans="43:43" x14ac:dyDescent="0.25">
      <c r="AQ33553" s="6"/>
    </row>
    <row r="33554" spans="43:43" x14ac:dyDescent="0.25">
      <c r="AQ33554" s="6"/>
    </row>
    <row r="33555" spans="43:43" x14ac:dyDescent="0.25">
      <c r="AQ33555" s="6"/>
    </row>
    <row r="33556" spans="43:43" x14ac:dyDescent="0.25">
      <c r="AQ33556" s="6"/>
    </row>
    <row r="33557" spans="43:43" x14ac:dyDescent="0.25">
      <c r="AQ33557" s="6"/>
    </row>
    <row r="33558" spans="43:43" x14ac:dyDescent="0.25">
      <c r="AQ33558" s="6"/>
    </row>
    <row r="33559" spans="43:43" x14ac:dyDescent="0.25">
      <c r="AQ33559" s="6"/>
    </row>
    <row r="33560" spans="43:43" x14ac:dyDescent="0.25">
      <c r="AQ33560" s="6"/>
    </row>
    <row r="33561" spans="43:43" x14ac:dyDescent="0.25">
      <c r="AQ33561" s="6"/>
    </row>
    <row r="33562" spans="43:43" x14ac:dyDescent="0.25">
      <c r="AQ33562" s="6"/>
    </row>
    <row r="33563" spans="43:43" x14ac:dyDescent="0.25">
      <c r="AQ33563" s="6"/>
    </row>
    <row r="33564" spans="43:43" x14ac:dyDescent="0.25">
      <c r="AQ33564" s="6"/>
    </row>
    <row r="33565" spans="43:43" x14ac:dyDescent="0.25">
      <c r="AQ33565" s="6"/>
    </row>
    <row r="33566" spans="43:43" x14ac:dyDescent="0.25">
      <c r="AQ33566" s="6"/>
    </row>
    <row r="33567" spans="43:43" x14ac:dyDescent="0.25">
      <c r="AQ33567" s="6"/>
    </row>
    <row r="33568" spans="43:43" x14ac:dyDescent="0.25">
      <c r="AQ33568" s="6"/>
    </row>
    <row r="33569" spans="43:43" x14ac:dyDescent="0.25">
      <c r="AQ33569" s="6"/>
    </row>
    <row r="33570" spans="43:43" x14ac:dyDescent="0.25">
      <c r="AQ33570" s="6"/>
    </row>
    <row r="33571" spans="43:43" x14ac:dyDescent="0.25">
      <c r="AQ33571" s="6"/>
    </row>
    <row r="33572" spans="43:43" x14ac:dyDescent="0.25">
      <c r="AQ33572" s="6"/>
    </row>
    <row r="33573" spans="43:43" x14ac:dyDescent="0.25">
      <c r="AQ33573" s="6"/>
    </row>
    <row r="33574" spans="43:43" x14ac:dyDescent="0.25">
      <c r="AQ33574" s="6"/>
    </row>
    <row r="33575" spans="43:43" x14ac:dyDescent="0.25">
      <c r="AQ33575" s="6"/>
    </row>
    <row r="33576" spans="43:43" x14ac:dyDescent="0.25">
      <c r="AQ33576" s="6"/>
    </row>
    <row r="33577" spans="43:43" x14ac:dyDescent="0.25">
      <c r="AQ33577" s="6"/>
    </row>
    <row r="33578" spans="43:43" x14ac:dyDescent="0.25">
      <c r="AQ33578" s="6"/>
    </row>
    <row r="33579" spans="43:43" x14ac:dyDescent="0.25">
      <c r="AQ33579" s="6"/>
    </row>
    <row r="33580" spans="43:43" x14ac:dyDescent="0.25">
      <c r="AQ33580" s="6"/>
    </row>
    <row r="33581" spans="43:43" x14ac:dyDescent="0.25">
      <c r="AQ33581" s="6"/>
    </row>
    <row r="33582" spans="43:43" x14ac:dyDescent="0.25">
      <c r="AQ33582" s="6"/>
    </row>
    <row r="33583" spans="43:43" x14ac:dyDescent="0.25">
      <c r="AQ33583" s="6"/>
    </row>
    <row r="33584" spans="43:43" x14ac:dyDescent="0.25">
      <c r="AQ33584" s="6"/>
    </row>
    <row r="33585" spans="43:43" x14ac:dyDescent="0.25">
      <c r="AQ33585" s="6"/>
    </row>
    <row r="33586" spans="43:43" x14ac:dyDescent="0.25">
      <c r="AQ33586" s="6"/>
    </row>
    <row r="33587" spans="43:43" x14ac:dyDescent="0.25">
      <c r="AQ33587" s="6"/>
    </row>
    <row r="33588" spans="43:43" x14ac:dyDescent="0.25">
      <c r="AQ33588" s="6"/>
    </row>
    <row r="33589" spans="43:43" x14ac:dyDescent="0.25">
      <c r="AQ33589" s="6"/>
    </row>
    <row r="33590" spans="43:43" x14ac:dyDescent="0.25">
      <c r="AQ33590" s="6"/>
    </row>
    <row r="33591" spans="43:43" x14ac:dyDescent="0.25">
      <c r="AQ33591" s="6"/>
    </row>
    <row r="33592" spans="43:43" x14ac:dyDescent="0.25">
      <c r="AQ33592" s="6"/>
    </row>
    <row r="33593" spans="43:43" x14ac:dyDescent="0.25">
      <c r="AQ33593" s="6"/>
    </row>
    <row r="33594" spans="43:43" x14ac:dyDescent="0.25">
      <c r="AQ33594" s="6"/>
    </row>
    <row r="33595" spans="43:43" x14ac:dyDescent="0.25">
      <c r="AQ33595" s="6"/>
    </row>
    <row r="33596" spans="43:43" x14ac:dyDescent="0.25">
      <c r="AQ33596" s="6"/>
    </row>
    <row r="33597" spans="43:43" x14ac:dyDescent="0.25">
      <c r="AQ33597" s="6"/>
    </row>
    <row r="33598" spans="43:43" x14ac:dyDescent="0.25">
      <c r="AQ33598" s="6"/>
    </row>
    <row r="33599" spans="43:43" x14ac:dyDescent="0.25">
      <c r="AQ33599" s="6"/>
    </row>
    <row r="33600" spans="43:43" x14ac:dyDescent="0.25">
      <c r="AQ33600" s="6"/>
    </row>
    <row r="33601" spans="43:43" x14ac:dyDescent="0.25">
      <c r="AQ33601" s="6"/>
    </row>
    <row r="33602" spans="43:43" x14ac:dyDescent="0.25">
      <c r="AQ33602" s="6"/>
    </row>
    <row r="33603" spans="43:43" x14ac:dyDescent="0.25">
      <c r="AQ33603" s="6"/>
    </row>
    <row r="33604" spans="43:43" x14ac:dyDescent="0.25">
      <c r="AQ33604" s="6"/>
    </row>
    <row r="33605" spans="43:43" x14ac:dyDescent="0.25">
      <c r="AQ33605" s="6"/>
    </row>
    <row r="33606" spans="43:43" x14ac:dyDescent="0.25">
      <c r="AQ33606" s="6"/>
    </row>
    <row r="33607" spans="43:43" x14ac:dyDescent="0.25">
      <c r="AQ33607" s="6"/>
    </row>
    <row r="33608" spans="43:43" x14ac:dyDescent="0.25">
      <c r="AQ33608" s="6"/>
    </row>
    <row r="33609" spans="43:43" x14ac:dyDescent="0.25">
      <c r="AQ33609" s="6"/>
    </row>
    <row r="33610" spans="43:43" x14ac:dyDescent="0.25">
      <c r="AQ33610" s="6"/>
    </row>
    <row r="33611" spans="43:43" x14ac:dyDescent="0.25">
      <c r="AQ33611" s="6"/>
    </row>
    <row r="33612" spans="43:43" x14ac:dyDescent="0.25">
      <c r="AQ33612" s="6"/>
    </row>
    <row r="33613" spans="43:43" x14ac:dyDescent="0.25">
      <c r="AQ33613" s="6"/>
    </row>
    <row r="33614" spans="43:43" x14ac:dyDescent="0.25">
      <c r="AQ33614" s="6"/>
    </row>
    <row r="33615" spans="43:43" x14ac:dyDescent="0.25">
      <c r="AQ33615" s="6"/>
    </row>
    <row r="33616" spans="43:43" x14ac:dyDescent="0.25">
      <c r="AQ33616" s="6"/>
    </row>
    <row r="33617" spans="43:43" x14ac:dyDescent="0.25">
      <c r="AQ33617" s="6"/>
    </row>
    <row r="33618" spans="43:43" x14ac:dyDescent="0.25">
      <c r="AQ33618" s="6"/>
    </row>
    <row r="33619" spans="43:43" x14ac:dyDescent="0.25">
      <c r="AQ33619" s="6"/>
    </row>
    <row r="33620" spans="43:43" x14ac:dyDescent="0.25">
      <c r="AQ33620" s="6"/>
    </row>
    <row r="33621" spans="43:43" x14ac:dyDescent="0.25">
      <c r="AQ33621" s="6"/>
    </row>
    <row r="33622" spans="43:43" x14ac:dyDescent="0.25">
      <c r="AQ33622" s="6"/>
    </row>
    <row r="33623" spans="43:43" x14ac:dyDescent="0.25">
      <c r="AQ33623" s="6"/>
    </row>
    <row r="33624" spans="43:43" x14ac:dyDescent="0.25">
      <c r="AQ33624" s="6"/>
    </row>
    <row r="33625" spans="43:43" x14ac:dyDescent="0.25">
      <c r="AQ33625" s="6"/>
    </row>
    <row r="33626" spans="43:43" x14ac:dyDescent="0.25">
      <c r="AQ33626" s="6"/>
    </row>
    <row r="33627" spans="43:43" x14ac:dyDescent="0.25">
      <c r="AQ33627" s="6"/>
    </row>
    <row r="33628" spans="43:43" x14ac:dyDescent="0.25">
      <c r="AQ33628" s="6"/>
    </row>
    <row r="33629" spans="43:43" x14ac:dyDescent="0.25">
      <c r="AQ33629" s="6"/>
    </row>
    <row r="33630" spans="43:43" x14ac:dyDescent="0.25">
      <c r="AQ33630" s="6"/>
    </row>
    <row r="33631" spans="43:43" x14ac:dyDescent="0.25">
      <c r="AQ33631" s="6"/>
    </row>
    <row r="33632" spans="43:43" x14ac:dyDescent="0.25">
      <c r="AQ33632" s="6"/>
    </row>
    <row r="33633" spans="43:43" x14ac:dyDescent="0.25">
      <c r="AQ33633" s="6"/>
    </row>
    <row r="33634" spans="43:43" x14ac:dyDescent="0.25">
      <c r="AQ33634" s="6"/>
    </row>
    <row r="33635" spans="43:43" x14ac:dyDescent="0.25">
      <c r="AQ33635" s="6"/>
    </row>
    <row r="33636" spans="43:43" x14ac:dyDescent="0.25">
      <c r="AQ33636" s="6"/>
    </row>
    <row r="33637" spans="43:43" x14ac:dyDescent="0.25">
      <c r="AQ33637" s="6"/>
    </row>
    <row r="33638" spans="43:43" x14ac:dyDescent="0.25">
      <c r="AQ33638" s="6"/>
    </row>
    <row r="33639" spans="43:43" x14ac:dyDescent="0.25">
      <c r="AQ33639" s="6"/>
    </row>
    <row r="33640" spans="43:43" x14ac:dyDescent="0.25">
      <c r="AQ33640" s="6"/>
    </row>
    <row r="33641" spans="43:43" x14ac:dyDescent="0.25">
      <c r="AQ33641" s="6"/>
    </row>
    <row r="33642" spans="43:43" x14ac:dyDescent="0.25">
      <c r="AQ33642" s="6"/>
    </row>
    <row r="33643" spans="43:43" x14ac:dyDescent="0.25">
      <c r="AQ33643" s="6"/>
    </row>
    <row r="33644" spans="43:43" x14ac:dyDescent="0.25">
      <c r="AQ33644" s="6"/>
    </row>
    <row r="33645" spans="43:43" x14ac:dyDescent="0.25">
      <c r="AQ33645" s="6"/>
    </row>
    <row r="33646" spans="43:43" x14ac:dyDescent="0.25">
      <c r="AQ33646" s="6"/>
    </row>
    <row r="33647" spans="43:43" x14ac:dyDescent="0.25">
      <c r="AQ33647" s="6"/>
    </row>
    <row r="33648" spans="43:43" x14ac:dyDescent="0.25">
      <c r="AQ33648" s="6"/>
    </row>
    <row r="33649" spans="43:43" x14ac:dyDescent="0.25">
      <c r="AQ33649" s="6"/>
    </row>
    <row r="33650" spans="43:43" x14ac:dyDescent="0.25">
      <c r="AQ33650" s="6"/>
    </row>
    <row r="33651" spans="43:43" x14ac:dyDescent="0.25">
      <c r="AQ33651" s="6"/>
    </row>
    <row r="33652" spans="43:43" x14ac:dyDescent="0.25">
      <c r="AQ33652" s="6"/>
    </row>
    <row r="33653" spans="43:43" x14ac:dyDescent="0.25">
      <c r="AQ33653" s="6"/>
    </row>
    <row r="33654" spans="43:43" x14ac:dyDescent="0.25">
      <c r="AQ33654" s="6"/>
    </row>
    <row r="33655" spans="43:43" x14ac:dyDescent="0.25">
      <c r="AQ33655" s="6"/>
    </row>
    <row r="33656" spans="43:43" x14ac:dyDescent="0.25">
      <c r="AQ33656" s="6"/>
    </row>
    <row r="33657" spans="43:43" x14ac:dyDescent="0.25">
      <c r="AQ33657" s="6"/>
    </row>
    <row r="33658" spans="43:43" x14ac:dyDescent="0.25">
      <c r="AQ33658" s="6"/>
    </row>
    <row r="33659" spans="43:43" x14ac:dyDescent="0.25">
      <c r="AQ33659" s="6"/>
    </row>
    <row r="33660" spans="43:43" x14ac:dyDescent="0.25">
      <c r="AQ33660" s="6"/>
    </row>
    <row r="33661" spans="43:43" x14ac:dyDescent="0.25">
      <c r="AQ33661" s="6"/>
    </row>
    <row r="33662" spans="43:43" x14ac:dyDescent="0.25">
      <c r="AQ33662" s="6"/>
    </row>
    <row r="33663" spans="43:43" x14ac:dyDescent="0.25">
      <c r="AQ33663" s="6"/>
    </row>
    <row r="33664" spans="43:43" x14ac:dyDescent="0.25">
      <c r="AQ33664" s="6"/>
    </row>
    <row r="33665" spans="43:43" x14ac:dyDescent="0.25">
      <c r="AQ33665" s="6"/>
    </row>
    <row r="33666" spans="43:43" x14ac:dyDescent="0.25">
      <c r="AQ33666" s="6"/>
    </row>
    <row r="33667" spans="43:43" x14ac:dyDescent="0.25">
      <c r="AQ33667" s="6"/>
    </row>
    <row r="33668" spans="43:43" x14ac:dyDescent="0.25">
      <c r="AQ33668" s="6"/>
    </row>
    <row r="33669" spans="43:43" x14ac:dyDescent="0.25">
      <c r="AQ33669" s="6"/>
    </row>
    <row r="33670" spans="43:43" x14ac:dyDescent="0.25">
      <c r="AQ33670" s="6"/>
    </row>
    <row r="33671" spans="43:43" x14ac:dyDescent="0.25">
      <c r="AQ33671" s="6"/>
    </row>
    <row r="33672" spans="43:43" x14ac:dyDescent="0.25">
      <c r="AQ33672" s="6"/>
    </row>
    <row r="33673" spans="43:43" x14ac:dyDescent="0.25">
      <c r="AQ33673" s="6"/>
    </row>
    <row r="33674" spans="43:43" x14ac:dyDescent="0.25">
      <c r="AQ33674" s="6"/>
    </row>
    <row r="33675" spans="43:43" x14ac:dyDescent="0.25">
      <c r="AQ33675" s="6"/>
    </row>
    <row r="33676" spans="43:43" x14ac:dyDescent="0.25">
      <c r="AQ33676" s="6"/>
    </row>
    <row r="33677" spans="43:43" x14ac:dyDescent="0.25">
      <c r="AQ33677" s="6"/>
    </row>
    <row r="33678" spans="43:43" x14ac:dyDescent="0.25">
      <c r="AQ33678" s="6"/>
    </row>
    <row r="33679" spans="43:43" x14ac:dyDescent="0.25">
      <c r="AQ33679" s="6"/>
    </row>
    <row r="33680" spans="43:43" x14ac:dyDescent="0.25">
      <c r="AQ33680" s="6"/>
    </row>
    <row r="33681" spans="43:43" x14ac:dyDescent="0.25">
      <c r="AQ33681" s="6"/>
    </row>
    <row r="33682" spans="43:43" x14ac:dyDescent="0.25">
      <c r="AQ33682" s="6"/>
    </row>
    <row r="33683" spans="43:43" x14ac:dyDescent="0.25">
      <c r="AQ33683" s="6"/>
    </row>
    <row r="33684" spans="43:43" x14ac:dyDescent="0.25">
      <c r="AQ33684" s="6"/>
    </row>
    <row r="33685" spans="43:43" x14ac:dyDescent="0.25">
      <c r="AQ33685" s="6"/>
    </row>
    <row r="33686" spans="43:43" x14ac:dyDescent="0.25">
      <c r="AQ33686" s="6"/>
    </row>
    <row r="33687" spans="43:43" x14ac:dyDescent="0.25">
      <c r="AQ33687" s="6"/>
    </row>
    <row r="33688" spans="43:43" x14ac:dyDescent="0.25">
      <c r="AQ33688" s="6"/>
    </row>
    <row r="33689" spans="43:43" x14ac:dyDescent="0.25">
      <c r="AQ33689" s="6"/>
    </row>
    <row r="33690" spans="43:43" x14ac:dyDescent="0.25">
      <c r="AQ33690" s="6"/>
    </row>
    <row r="33691" spans="43:43" x14ac:dyDescent="0.25">
      <c r="AQ33691" s="6"/>
    </row>
    <row r="33692" spans="43:43" x14ac:dyDescent="0.25">
      <c r="AQ33692" s="6"/>
    </row>
    <row r="33693" spans="43:43" x14ac:dyDescent="0.25">
      <c r="AQ33693" s="6"/>
    </row>
    <row r="33694" spans="43:43" x14ac:dyDescent="0.25">
      <c r="AQ33694" s="6"/>
    </row>
    <row r="33695" spans="43:43" x14ac:dyDescent="0.25">
      <c r="AQ33695" s="6"/>
    </row>
    <row r="33696" spans="43:43" x14ac:dyDescent="0.25">
      <c r="AQ33696" s="6"/>
    </row>
    <row r="33697" spans="43:43" x14ac:dyDescent="0.25">
      <c r="AQ33697" s="6"/>
    </row>
    <row r="33698" spans="43:43" x14ac:dyDescent="0.25">
      <c r="AQ33698" s="6"/>
    </row>
    <row r="33699" spans="43:43" x14ac:dyDescent="0.25">
      <c r="AQ33699" s="6"/>
    </row>
    <row r="33700" spans="43:43" x14ac:dyDescent="0.25">
      <c r="AQ33700" s="6"/>
    </row>
    <row r="33701" spans="43:43" x14ac:dyDescent="0.25">
      <c r="AQ33701" s="6"/>
    </row>
    <row r="33702" spans="43:43" x14ac:dyDescent="0.25">
      <c r="AQ33702" s="6"/>
    </row>
    <row r="33703" spans="43:43" x14ac:dyDescent="0.25">
      <c r="AQ33703" s="6"/>
    </row>
    <row r="33704" spans="43:43" x14ac:dyDescent="0.25">
      <c r="AQ33704" s="6"/>
    </row>
    <row r="33705" spans="43:43" x14ac:dyDescent="0.25">
      <c r="AQ33705" s="6"/>
    </row>
    <row r="33706" spans="43:43" x14ac:dyDescent="0.25">
      <c r="AQ33706" s="6"/>
    </row>
    <row r="33707" spans="43:43" x14ac:dyDescent="0.25">
      <c r="AQ33707" s="6"/>
    </row>
    <row r="33708" spans="43:43" x14ac:dyDescent="0.25">
      <c r="AQ33708" s="6"/>
    </row>
    <row r="33709" spans="43:43" x14ac:dyDescent="0.25">
      <c r="AQ33709" s="6"/>
    </row>
    <row r="33710" spans="43:43" x14ac:dyDescent="0.25">
      <c r="AQ33710" s="6"/>
    </row>
    <row r="33711" spans="43:43" x14ac:dyDescent="0.25">
      <c r="AQ33711" s="6"/>
    </row>
    <row r="33712" spans="43:43" x14ac:dyDescent="0.25">
      <c r="AQ33712" s="6"/>
    </row>
    <row r="33713" spans="43:43" x14ac:dyDescent="0.25">
      <c r="AQ33713" s="6"/>
    </row>
    <row r="33714" spans="43:43" x14ac:dyDescent="0.25">
      <c r="AQ33714" s="6"/>
    </row>
    <row r="33715" spans="43:43" x14ac:dyDescent="0.25">
      <c r="AQ33715" s="6"/>
    </row>
    <row r="33716" spans="43:43" x14ac:dyDescent="0.25">
      <c r="AQ33716" s="6"/>
    </row>
    <row r="33717" spans="43:43" x14ac:dyDescent="0.25">
      <c r="AQ33717" s="6"/>
    </row>
    <row r="33718" spans="43:43" x14ac:dyDescent="0.25">
      <c r="AQ33718" s="6"/>
    </row>
    <row r="33719" spans="43:43" x14ac:dyDescent="0.25">
      <c r="AQ33719" s="6"/>
    </row>
    <row r="33720" spans="43:43" x14ac:dyDescent="0.25">
      <c r="AQ33720" s="6"/>
    </row>
    <row r="33721" spans="43:43" x14ac:dyDescent="0.25">
      <c r="AQ33721" s="6"/>
    </row>
    <row r="33722" spans="43:43" x14ac:dyDescent="0.25">
      <c r="AQ33722" s="6"/>
    </row>
    <row r="33723" spans="43:43" x14ac:dyDescent="0.25">
      <c r="AQ33723" s="6"/>
    </row>
    <row r="33724" spans="43:43" x14ac:dyDescent="0.25">
      <c r="AQ33724" s="6"/>
    </row>
    <row r="33725" spans="43:43" x14ac:dyDescent="0.25">
      <c r="AQ33725" s="6"/>
    </row>
    <row r="33726" spans="43:43" x14ac:dyDescent="0.25">
      <c r="AQ33726" s="6"/>
    </row>
    <row r="33727" spans="43:43" x14ac:dyDescent="0.25">
      <c r="AQ33727" s="6"/>
    </row>
    <row r="33728" spans="43:43" x14ac:dyDescent="0.25">
      <c r="AQ33728" s="6"/>
    </row>
    <row r="33729" spans="43:43" x14ac:dyDescent="0.25">
      <c r="AQ33729" s="6"/>
    </row>
    <row r="33730" spans="43:43" x14ac:dyDescent="0.25">
      <c r="AQ33730" s="6"/>
    </row>
    <row r="33731" spans="43:43" x14ac:dyDescent="0.25">
      <c r="AQ33731" s="6"/>
    </row>
    <row r="33732" spans="43:43" x14ac:dyDescent="0.25">
      <c r="AQ33732" s="6"/>
    </row>
    <row r="33733" spans="43:43" x14ac:dyDescent="0.25">
      <c r="AQ33733" s="6"/>
    </row>
    <row r="33734" spans="43:43" x14ac:dyDescent="0.25">
      <c r="AQ33734" s="6"/>
    </row>
    <row r="33735" spans="43:43" x14ac:dyDescent="0.25">
      <c r="AQ33735" s="6"/>
    </row>
    <row r="33736" spans="43:43" x14ac:dyDescent="0.25">
      <c r="AQ33736" s="6"/>
    </row>
    <row r="33737" spans="43:43" x14ac:dyDescent="0.25">
      <c r="AQ33737" s="6"/>
    </row>
    <row r="33738" spans="43:43" x14ac:dyDescent="0.25">
      <c r="AQ33738" s="6"/>
    </row>
    <row r="33739" spans="43:43" x14ac:dyDescent="0.25">
      <c r="AQ33739" s="6"/>
    </row>
    <row r="33740" spans="43:43" x14ac:dyDescent="0.25">
      <c r="AQ33740" s="6"/>
    </row>
    <row r="33741" spans="43:43" x14ac:dyDescent="0.25">
      <c r="AQ33741" s="6"/>
    </row>
    <row r="33742" spans="43:43" x14ac:dyDescent="0.25">
      <c r="AQ33742" s="6"/>
    </row>
    <row r="33743" spans="43:43" x14ac:dyDescent="0.25">
      <c r="AQ33743" s="6"/>
    </row>
    <row r="33744" spans="43:43" x14ac:dyDescent="0.25">
      <c r="AQ33744" s="6"/>
    </row>
    <row r="33745" spans="43:43" x14ac:dyDescent="0.25">
      <c r="AQ33745" s="6"/>
    </row>
    <row r="33746" spans="43:43" x14ac:dyDescent="0.25">
      <c r="AQ33746" s="6"/>
    </row>
    <row r="33747" spans="43:43" x14ac:dyDescent="0.25">
      <c r="AQ33747" s="6"/>
    </row>
    <row r="33748" spans="43:43" x14ac:dyDescent="0.25">
      <c r="AQ33748" s="6"/>
    </row>
    <row r="33749" spans="43:43" x14ac:dyDescent="0.25">
      <c r="AQ33749" s="6"/>
    </row>
    <row r="33750" spans="43:43" x14ac:dyDescent="0.25">
      <c r="AQ33750" s="6"/>
    </row>
    <row r="33751" spans="43:43" x14ac:dyDescent="0.25">
      <c r="AQ33751" s="6"/>
    </row>
    <row r="33752" spans="43:43" x14ac:dyDescent="0.25">
      <c r="AQ33752" s="6"/>
    </row>
    <row r="33753" spans="43:43" x14ac:dyDescent="0.25">
      <c r="AQ33753" s="6"/>
    </row>
    <row r="33754" spans="43:43" x14ac:dyDescent="0.25">
      <c r="AQ33754" s="6"/>
    </row>
    <row r="33755" spans="43:43" x14ac:dyDescent="0.25">
      <c r="AQ33755" s="6"/>
    </row>
    <row r="33756" spans="43:43" x14ac:dyDescent="0.25">
      <c r="AQ33756" s="6"/>
    </row>
    <row r="33757" spans="43:43" x14ac:dyDescent="0.25">
      <c r="AQ33757" s="6"/>
    </row>
    <row r="33758" spans="43:43" x14ac:dyDescent="0.25">
      <c r="AQ33758" s="6"/>
    </row>
    <row r="33759" spans="43:43" x14ac:dyDescent="0.25">
      <c r="AQ33759" s="6"/>
    </row>
    <row r="33760" spans="43:43" x14ac:dyDescent="0.25">
      <c r="AQ33760" s="6"/>
    </row>
    <row r="33761" spans="43:43" x14ac:dyDescent="0.25">
      <c r="AQ33761" s="6"/>
    </row>
    <row r="33762" spans="43:43" x14ac:dyDescent="0.25">
      <c r="AQ33762" s="6"/>
    </row>
    <row r="33763" spans="43:43" x14ac:dyDescent="0.25">
      <c r="AQ33763" s="6"/>
    </row>
    <row r="33764" spans="43:43" x14ac:dyDescent="0.25">
      <c r="AQ33764" s="6"/>
    </row>
    <row r="33765" spans="43:43" x14ac:dyDescent="0.25">
      <c r="AQ33765" s="6"/>
    </row>
    <row r="33766" spans="43:43" x14ac:dyDescent="0.25">
      <c r="AQ33766" s="6"/>
    </row>
    <row r="33767" spans="43:43" x14ac:dyDescent="0.25">
      <c r="AQ33767" s="6"/>
    </row>
    <row r="33768" spans="43:43" x14ac:dyDescent="0.25">
      <c r="AQ33768" s="6"/>
    </row>
    <row r="33769" spans="43:43" x14ac:dyDescent="0.25">
      <c r="AQ33769" s="6"/>
    </row>
    <row r="33770" spans="43:43" x14ac:dyDescent="0.25">
      <c r="AQ33770" s="6"/>
    </row>
    <row r="33771" spans="43:43" x14ac:dyDescent="0.25">
      <c r="AQ33771" s="6"/>
    </row>
    <row r="33772" spans="43:43" x14ac:dyDescent="0.25">
      <c r="AQ33772" s="6"/>
    </row>
    <row r="33773" spans="43:43" x14ac:dyDescent="0.25">
      <c r="AQ33773" s="6"/>
    </row>
    <row r="33774" spans="43:43" x14ac:dyDescent="0.25">
      <c r="AQ33774" s="6"/>
    </row>
    <row r="33775" spans="43:43" x14ac:dyDescent="0.25">
      <c r="AQ33775" s="6"/>
    </row>
    <row r="33776" spans="43:43" x14ac:dyDescent="0.25">
      <c r="AQ33776" s="6"/>
    </row>
    <row r="33777" spans="43:43" x14ac:dyDescent="0.25">
      <c r="AQ33777" s="6"/>
    </row>
    <row r="33778" spans="43:43" x14ac:dyDescent="0.25">
      <c r="AQ33778" s="6"/>
    </row>
    <row r="33779" spans="43:43" x14ac:dyDescent="0.25">
      <c r="AQ33779" s="6"/>
    </row>
    <row r="33780" spans="43:43" x14ac:dyDescent="0.25">
      <c r="AQ33780" s="6"/>
    </row>
    <row r="33781" spans="43:43" x14ac:dyDescent="0.25">
      <c r="AQ33781" s="6"/>
    </row>
    <row r="33782" spans="43:43" x14ac:dyDescent="0.25">
      <c r="AQ33782" s="6"/>
    </row>
    <row r="33783" spans="43:43" x14ac:dyDescent="0.25">
      <c r="AQ33783" s="6"/>
    </row>
    <row r="33784" spans="43:43" x14ac:dyDescent="0.25">
      <c r="AQ33784" s="6"/>
    </row>
    <row r="33785" spans="43:43" x14ac:dyDescent="0.25">
      <c r="AQ33785" s="6"/>
    </row>
    <row r="33786" spans="43:43" x14ac:dyDescent="0.25">
      <c r="AQ33786" s="6"/>
    </row>
    <row r="33787" spans="43:43" x14ac:dyDescent="0.25">
      <c r="AQ33787" s="6"/>
    </row>
    <row r="33788" spans="43:43" x14ac:dyDescent="0.25">
      <c r="AQ33788" s="6"/>
    </row>
    <row r="33789" spans="43:43" x14ac:dyDescent="0.25">
      <c r="AQ33789" s="6"/>
    </row>
    <row r="33790" spans="43:43" x14ac:dyDescent="0.25">
      <c r="AQ33790" s="6"/>
    </row>
    <row r="33791" spans="43:43" x14ac:dyDescent="0.25">
      <c r="AQ33791" s="6"/>
    </row>
    <row r="33792" spans="43:43" x14ac:dyDescent="0.25">
      <c r="AQ33792" s="6"/>
    </row>
    <row r="33793" spans="43:43" x14ac:dyDescent="0.25">
      <c r="AQ33793" s="6"/>
    </row>
    <row r="33794" spans="43:43" x14ac:dyDescent="0.25">
      <c r="AQ33794" s="6"/>
    </row>
    <row r="33795" spans="43:43" x14ac:dyDescent="0.25">
      <c r="AQ33795" s="6"/>
    </row>
    <row r="33796" spans="43:43" x14ac:dyDescent="0.25">
      <c r="AQ33796" s="6"/>
    </row>
    <row r="33797" spans="43:43" x14ac:dyDescent="0.25">
      <c r="AQ33797" s="6"/>
    </row>
    <row r="33798" spans="43:43" x14ac:dyDescent="0.25">
      <c r="AQ33798" s="6"/>
    </row>
    <row r="33799" spans="43:43" x14ac:dyDescent="0.25">
      <c r="AQ33799" s="6"/>
    </row>
    <row r="33800" spans="43:43" x14ac:dyDescent="0.25">
      <c r="AQ33800" s="6"/>
    </row>
    <row r="33801" spans="43:43" x14ac:dyDescent="0.25">
      <c r="AQ33801" s="6"/>
    </row>
    <row r="33802" spans="43:43" x14ac:dyDescent="0.25">
      <c r="AQ33802" s="6"/>
    </row>
    <row r="33803" spans="43:43" x14ac:dyDescent="0.25">
      <c r="AQ33803" s="6"/>
    </row>
    <row r="33804" spans="43:43" x14ac:dyDescent="0.25">
      <c r="AQ33804" s="6"/>
    </row>
    <row r="33805" spans="43:43" x14ac:dyDescent="0.25">
      <c r="AQ33805" s="6"/>
    </row>
    <row r="33806" spans="43:43" x14ac:dyDescent="0.25">
      <c r="AQ33806" s="6"/>
    </row>
    <row r="33807" spans="43:43" x14ac:dyDescent="0.25">
      <c r="AQ33807" s="6"/>
    </row>
    <row r="33808" spans="43:43" x14ac:dyDescent="0.25">
      <c r="AQ33808" s="6"/>
    </row>
    <row r="33809" spans="43:43" x14ac:dyDescent="0.25">
      <c r="AQ33809" s="6"/>
    </row>
    <row r="33810" spans="43:43" x14ac:dyDescent="0.25">
      <c r="AQ33810" s="6"/>
    </row>
    <row r="33811" spans="43:43" x14ac:dyDescent="0.25">
      <c r="AQ33811" s="6"/>
    </row>
    <row r="33812" spans="43:43" x14ac:dyDescent="0.25">
      <c r="AQ33812" s="6"/>
    </row>
    <row r="33813" spans="43:43" x14ac:dyDescent="0.25">
      <c r="AQ33813" s="6"/>
    </row>
    <row r="33814" spans="43:43" x14ac:dyDescent="0.25">
      <c r="AQ33814" s="6"/>
    </row>
    <row r="33815" spans="43:43" x14ac:dyDescent="0.25">
      <c r="AQ33815" s="6"/>
    </row>
    <row r="33816" spans="43:43" x14ac:dyDescent="0.25">
      <c r="AQ33816" s="6"/>
    </row>
    <row r="33817" spans="43:43" x14ac:dyDescent="0.25">
      <c r="AQ33817" s="6"/>
    </row>
    <row r="33818" spans="43:43" x14ac:dyDescent="0.25">
      <c r="AQ33818" s="6"/>
    </row>
    <row r="33819" spans="43:43" x14ac:dyDescent="0.25">
      <c r="AQ33819" s="6"/>
    </row>
    <row r="33820" spans="43:43" x14ac:dyDescent="0.25">
      <c r="AQ33820" s="6"/>
    </row>
    <row r="33821" spans="43:43" x14ac:dyDescent="0.25">
      <c r="AQ33821" s="6"/>
    </row>
    <row r="33822" spans="43:43" x14ac:dyDescent="0.25">
      <c r="AQ33822" s="6"/>
    </row>
    <row r="33823" spans="43:43" x14ac:dyDescent="0.25">
      <c r="AQ33823" s="6"/>
    </row>
    <row r="33824" spans="43:43" x14ac:dyDescent="0.25">
      <c r="AQ33824" s="6"/>
    </row>
    <row r="33825" spans="43:43" x14ac:dyDescent="0.25">
      <c r="AQ33825" s="6"/>
    </row>
    <row r="33826" spans="43:43" x14ac:dyDescent="0.25">
      <c r="AQ33826" s="6"/>
    </row>
    <row r="33827" spans="43:43" x14ac:dyDescent="0.25">
      <c r="AQ33827" s="6"/>
    </row>
    <row r="33828" spans="43:43" x14ac:dyDescent="0.25">
      <c r="AQ33828" s="6"/>
    </row>
    <row r="33829" spans="43:43" x14ac:dyDescent="0.25">
      <c r="AQ33829" s="6"/>
    </row>
    <row r="33830" spans="43:43" x14ac:dyDescent="0.25">
      <c r="AQ33830" s="6"/>
    </row>
    <row r="33831" spans="43:43" x14ac:dyDescent="0.25">
      <c r="AQ33831" s="6"/>
    </row>
    <row r="33832" spans="43:43" x14ac:dyDescent="0.25">
      <c r="AQ33832" s="6"/>
    </row>
    <row r="33833" spans="43:43" x14ac:dyDescent="0.25">
      <c r="AQ33833" s="6"/>
    </row>
    <row r="33834" spans="43:43" x14ac:dyDescent="0.25">
      <c r="AQ33834" s="6"/>
    </row>
    <row r="33835" spans="43:43" x14ac:dyDescent="0.25">
      <c r="AQ33835" s="6"/>
    </row>
    <row r="33836" spans="43:43" x14ac:dyDescent="0.25">
      <c r="AQ33836" s="6"/>
    </row>
    <row r="33837" spans="43:43" x14ac:dyDescent="0.25">
      <c r="AQ33837" s="6"/>
    </row>
    <row r="33838" spans="43:43" x14ac:dyDescent="0.25">
      <c r="AQ33838" s="6"/>
    </row>
    <row r="33839" spans="43:43" x14ac:dyDescent="0.25">
      <c r="AQ33839" s="6"/>
    </row>
    <row r="33840" spans="43:43" x14ac:dyDescent="0.25">
      <c r="AQ33840" s="6"/>
    </row>
    <row r="33841" spans="43:43" x14ac:dyDescent="0.25">
      <c r="AQ33841" s="6"/>
    </row>
    <row r="33842" spans="43:43" x14ac:dyDescent="0.25">
      <c r="AQ33842" s="6"/>
    </row>
    <row r="33843" spans="43:43" x14ac:dyDescent="0.25">
      <c r="AQ33843" s="6"/>
    </row>
    <row r="33844" spans="43:43" x14ac:dyDescent="0.25">
      <c r="AQ33844" s="6"/>
    </row>
    <row r="33845" spans="43:43" x14ac:dyDescent="0.25">
      <c r="AQ33845" s="6"/>
    </row>
    <row r="33846" spans="43:43" x14ac:dyDescent="0.25">
      <c r="AQ33846" s="6"/>
    </row>
    <row r="33847" spans="43:43" x14ac:dyDescent="0.25">
      <c r="AQ33847" s="6"/>
    </row>
    <row r="33848" spans="43:43" x14ac:dyDescent="0.25">
      <c r="AQ33848" s="6"/>
    </row>
    <row r="33849" spans="43:43" x14ac:dyDescent="0.25">
      <c r="AQ33849" s="6"/>
    </row>
    <row r="33850" spans="43:43" x14ac:dyDescent="0.25">
      <c r="AQ33850" s="6"/>
    </row>
    <row r="33851" spans="43:43" x14ac:dyDescent="0.25">
      <c r="AQ33851" s="6"/>
    </row>
    <row r="33852" spans="43:43" x14ac:dyDescent="0.25">
      <c r="AQ33852" s="6"/>
    </row>
    <row r="33853" spans="43:43" x14ac:dyDescent="0.25">
      <c r="AQ33853" s="6"/>
    </row>
    <row r="33854" spans="43:43" x14ac:dyDescent="0.25">
      <c r="AQ33854" s="6"/>
    </row>
    <row r="33855" spans="43:43" x14ac:dyDescent="0.25">
      <c r="AQ33855" s="6"/>
    </row>
    <row r="33856" spans="43:43" x14ac:dyDescent="0.25">
      <c r="AQ33856" s="6"/>
    </row>
    <row r="33857" spans="43:43" x14ac:dyDescent="0.25">
      <c r="AQ33857" s="6"/>
    </row>
    <row r="33858" spans="43:43" x14ac:dyDescent="0.25">
      <c r="AQ33858" s="6"/>
    </row>
    <row r="33859" spans="43:43" x14ac:dyDescent="0.25">
      <c r="AQ33859" s="6"/>
    </row>
    <row r="33860" spans="43:43" x14ac:dyDescent="0.25">
      <c r="AQ33860" s="6"/>
    </row>
    <row r="33861" spans="43:43" x14ac:dyDescent="0.25">
      <c r="AQ33861" s="6"/>
    </row>
    <row r="33862" spans="43:43" x14ac:dyDescent="0.25">
      <c r="AQ33862" s="6"/>
    </row>
    <row r="33863" spans="43:43" x14ac:dyDescent="0.25">
      <c r="AQ33863" s="6"/>
    </row>
    <row r="33864" spans="43:43" x14ac:dyDescent="0.25">
      <c r="AQ33864" s="6"/>
    </row>
    <row r="33865" spans="43:43" x14ac:dyDescent="0.25">
      <c r="AQ33865" s="6"/>
    </row>
    <row r="33866" spans="43:43" x14ac:dyDescent="0.25">
      <c r="AQ33866" s="6"/>
    </row>
    <row r="33867" spans="43:43" x14ac:dyDescent="0.25">
      <c r="AQ33867" s="6"/>
    </row>
    <row r="33868" spans="43:43" x14ac:dyDescent="0.25">
      <c r="AQ33868" s="6"/>
    </row>
    <row r="33869" spans="43:43" x14ac:dyDescent="0.25">
      <c r="AQ33869" s="6"/>
    </row>
    <row r="33870" spans="43:43" x14ac:dyDescent="0.25">
      <c r="AQ33870" s="6"/>
    </row>
    <row r="33871" spans="43:43" x14ac:dyDescent="0.25">
      <c r="AQ33871" s="6"/>
    </row>
    <row r="33872" spans="43:43" x14ac:dyDescent="0.25">
      <c r="AQ33872" s="6"/>
    </row>
    <row r="33873" spans="43:43" x14ac:dyDescent="0.25">
      <c r="AQ33873" s="6"/>
    </row>
    <row r="33874" spans="43:43" x14ac:dyDescent="0.25">
      <c r="AQ33874" s="6"/>
    </row>
    <row r="33875" spans="43:43" x14ac:dyDescent="0.25">
      <c r="AQ33875" s="6"/>
    </row>
    <row r="33876" spans="43:43" x14ac:dyDescent="0.25">
      <c r="AQ33876" s="6"/>
    </row>
    <row r="33877" spans="43:43" x14ac:dyDescent="0.25">
      <c r="AQ33877" s="6"/>
    </row>
    <row r="33878" spans="43:43" x14ac:dyDescent="0.25">
      <c r="AQ33878" s="6"/>
    </row>
    <row r="33879" spans="43:43" x14ac:dyDescent="0.25">
      <c r="AQ33879" s="6"/>
    </row>
    <row r="33880" spans="43:43" x14ac:dyDescent="0.25">
      <c r="AQ33880" s="6"/>
    </row>
    <row r="33881" spans="43:43" x14ac:dyDescent="0.25">
      <c r="AQ33881" s="6"/>
    </row>
    <row r="33882" spans="43:43" x14ac:dyDescent="0.25">
      <c r="AQ33882" s="6"/>
    </row>
    <row r="33883" spans="43:43" x14ac:dyDescent="0.25">
      <c r="AQ33883" s="6"/>
    </row>
    <row r="33884" spans="43:43" x14ac:dyDescent="0.25">
      <c r="AQ33884" s="6"/>
    </row>
    <row r="33885" spans="43:43" x14ac:dyDescent="0.25">
      <c r="AQ33885" s="6"/>
    </row>
    <row r="33886" spans="43:43" x14ac:dyDescent="0.25">
      <c r="AQ33886" s="6"/>
    </row>
    <row r="33887" spans="43:43" x14ac:dyDescent="0.25">
      <c r="AQ33887" s="6"/>
    </row>
    <row r="33888" spans="43:43" x14ac:dyDescent="0.25">
      <c r="AQ33888" s="6"/>
    </row>
    <row r="33889" spans="43:43" x14ac:dyDescent="0.25">
      <c r="AQ33889" s="6"/>
    </row>
    <row r="33890" spans="43:43" x14ac:dyDescent="0.25">
      <c r="AQ33890" s="6"/>
    </row>
    <row r="33891" spans="43:43" x14ac:dyDescent="0.25">
      <c r="AQ33891" s="6"/>
    </row>
    <row r="33892" spans="43:43" x14ac:dyDescent="0.25">
      <c r="AQ33892" s="6"/>
    </row>
    <row r="33893" spans="43:43" x14ac:dyDescent="0.25">
      <c r="AQ33893" s="6"/>
    </row>
    <row r="33894" spans="43:43" x14ac:dyDescent="0.25">
      <c r="AQ33894" s="6"/>
    </row>
    <row r="33895" spans="43:43" x14ac:dyDescent="0.25">
      <c r="AQ33895" s="6"/>
    </row>
    <row r="33896" spans="43:43" x14ac:dyDescent="0.25">
      <c r="AQ33896" s="6"/>
    </row>
    <row r="33897" spans="43:43" x14ac:dyDescent="0.25">
      <c r="AQ33897" s="6"/>
    </row>
    <row r="33898" spans="43:43" x14ac:dyDescent="0.25">
      <c r="AQ33898" s="6"/>
    </row>
    <row r="33899" spans="43:43" x14ac:dyDescent="0.25">
      <c r="AQ33899" s="6"/>
    </row>
    <row r="33900" spans="43:43" x14ac:dyDescent="0.25">
      <c r="AQ33900" s="6"/>
    </row>
    <row r="33901" spans="43:43" x14ac:dyDescent="0.25">
      <c r="AQ33901" s="6"/>
    </row>
    <row r="33902" spans="43:43" x14ac:dyDescent="0.25">
      <c r="AQ33902" s="6"/>
    </row>
    <row r="33903" spans="43:43" x14ac:dyDescent="0.25">
      <c r="AQ33903" s="6"/>
    </row>
    <row r="33904" spans="43:43" x14ac:dyDescent="0.25">
      <c r="AQ33904" s="6"/>
    </row>
    <row r="33905" spans="43:43" x14ac:dyDescent="0.25">
      <c r="AQ33905" s="6"/>
    </row>
    <row r="33906" spans="43:43" x14ac:dyDescent="0.25">
      <c r="AQ33906" s="6"/>
    </row>
    <row r="33907" spans="43:43" x14ac:dyDescent="0.25">
      <c r="AQ33907" s="6"/>
    </row>
    <row r="33908" spans="43:43" x14ac:dyDescent="0.25">
      <c r="AQ33908" s="6"/>
    </row>
    <row r="33909" spans="43:43" x14ac:dyDescent="0.25">
      <c r="AQ33909" s="6"/>
    </row>
    <row r="33910" spans="43:43" x14ac:dyDescent="0.25">
      <c r="AQ33910" s="6"/>
    </row>
    <row r="33911" spans="43:43" x14ac:dyDescent="0.25">
      <c r="AQ33911" s="6"/>
    </row>
    <row r="33912" spans="43:43" x14ac:dyDescent="0.25">
      <c r="AQ33912" s="6"/>
    </row>
    <row r="33913" spans="43:43" x14ac:dyDescent="0.25">
      <c r="AQ33913" s="6"/>
    </row>
    <row r="33914" spans="43:43" x14ac:dyDescent="0.25">
      <c r="AQ33914" s="6"/>
    </row>
    <row r="33915" spans="43:43" x14ac:dyDescent="0.25">
      <c r="AQ33915" s="6"/>
    </row>
    <row r="33916" spans="43:43" x14ac:dyDescent="0.25">
      <c r="AQ33916" s="6"/>
    </row>
    <row r="33917" spans="43:43" x14ac:dyDescent="0.25">
      <c r="AQ33917" s="6"/>
    </row>
    <row r="33918" spans="43:43" x14ac:dyDescent="0.25">
      <c r="AQ33918" s="6"/>
    </row>
    <row r="33919" spans="43:43" x14ac:dyDescent="0.25">
      <c r="AQ33919" s="6"/>
    </row>
    <row r="33920" spans="43:43" x14ac:dyDescent="0.25">
      <c r="AQ33920" s="6"/>
    </row>
    <row r="33921" spans="43:43" x14ac:dyDescent="0.25">
      <c r="AQ33921" s="6"/>
    </row>
    <row r="33922" spans="43:43" x14ac:dyDescent="0.25">
      <c r="AQ33922" s="6"/>
    </row>
    <row r="33923" spans="43:43" x14ac:dyDescent="0.25">
      <c r="AQ33923" s="6"/>
    </row>
    <row r="33924" spans="43:43" x14ac:dyDescent="0.25">
      <c r="AQ33924" s="6"/>
    </row>
    <row r="33925" spans="43:43" x14ac:dyDescent="0.25">
      <c r="AQ33925" s="6"/>
    </row>
    <row r="33926" spans="43:43" x14ac:dyDescent="0.25">
      <c r="AQ33926" s="6"/>
    </row>
    <row r="33927" spans="43:43" x14ac:dyDescent="0.25">
      <c r="AQ33927" s="6"/>
    </row>
    <row r="33928" spans="43:43" x14ac:dyDescent="0.25">
      <c r="AQ33928" s="6"/>
    </row>
    <row r="33929" spans="43:43" x14ac:dyDescent="0.25">
      <c r="AQ33929" s="6"/>
    </row>
    <row r="33930" spans="43:43" x14ac:dyDescent="0.25">
      <c r="AQ33930" s="6"/>
    </row>
    <row r="33931" spans="43:43" x14ac:dyDescent="0.25">
      <c r="AQ33931" s="6"/>
    </row>
    <row r="33932" spans="43:43" x14ac:dyDescent="0.25">
      <c r="AQ33932" s="6"/>
    </row>
    <row r="33933" spans="43:43" x14ac:dyDescent="0.25">
      <c r="AQ33933" s="6"/>
    </row>
    <row r="33934" spans="43:43" x14ac:dyDescent="0.25">
      <c r="AQ33934" s="6"/>
    </row>
    <row r="33935" spans="43:43" x14ac:dyDescent="0.25">
      <c r="AQ33935" s="6"/>
    </row>
    <row r="33936" spans="43:43" x14ac:dyDescent="0.25">
      <c r="AQ33936" s="6"/>
    </row>
    <row r="33937" spans="43:43" x14ac:dyDescent="0.25">
      <c r="AQ33937" s="6"/>
    </row>
    <row r="33938" spans="43:43" x14ac:dyDescent="0.25">
      <c r="AQ33938" s="6"/>
    </row>
    <row r="33939" spans="43:43" x14ac:dyDescent="0.25">
      <c r="AQ33939" s="6"/>
    </row>
    <row r="33940" spans="43:43" x14ac:dyDescent="0.25">
      <c r="AQ33940" s="6"/>
    </row>
    <row r="33941" spans="43:43" x14ac:dyDescent="0.25">
      <c r="AQ33941" s="6"/>
    </row>
    <row r="33942" spans="43:43" x14ac:dyDescent="0.25">
      <c r="AQ33942" s="6"/>
    </row>
    <row r="33943" spans="43:43" x14ac:dyDescent="0.25">
      <c r="AQ33943" s="6"/>
    </row>
    <row r="33944" spans="43:43" x14ac:dyDescent="0.25">
      <c r="AQ33944" s="6"/>
    </row>
    <row r="33945" spans="43:43" x14ac:dyDescent="0.25">
      <c r="AQ33945" s="6"/>
    </row>
    <row r="33946" spans="43:43" x14ac:dyDescent="0.25">
      <c r="AQ33946" s="6"/>
    </row>
    <row r="33947" spans="43:43" x14ac:dyDescent="0.25">
      <c r="AQ33947" s="6"/>
    </row>
    <row r="33948" spans="43:43" x14ac:dyDescent="0.25">
      <c r="AQ33948" s="6"/>
    </row>
    <row r="33949" spans="43:43" x14ac:dyDescent="0.25">
      <c r="AQ33949" s="6"/>
    </row>
    <row r="33950" spans="43:43" x14ac:dyDescent="0.25">
      <c r="AQ33950" s="6"/>
    </row>
    <row r="33951" spans="43:43" x14ac:dyDescent="0.25">
      <c r="AQ33951" s="6"/>
    </row>
    <row r="33952" spans="43:43" x14ac:dyDescent="0.25">
      <c r="AQ33952" s="6"/>
    </row>
    <row r="33953" spans="43:43" x14ac:dyDescent="0.25">
      <c r="AQ33953" s="6"/>
    </row>
    <row r="33954" spans="43:43" x14ac:dyDescent="0.25">
      <c r="AQ33954" s="6"/>
    </row>
    <row r="33955" spans="43:43" x14ac:dyDescent="0.25">
      <c r="AQ33955" s="6"/>
    </row>
    <row r="33956" spans="43:43" x14ac:dyDescent="0.25">
      <c r="AQ33956" s="6"/>
    </row>
    <row r="33957" spans="43:43" x14ac:dyDescent="0.25">
      <c r="AQ33957" s="6"/>
    </row>
    <row r="33958" spans="43:43" x14ac:dyDescent="0.25">
      <c r="AQ33958" s="6"/>
    </row>
    <row r="33959" spans="43:43" x14ac:dyDescent="0.25">
      <c r="AQ33959" s="6"/>
    </row>
    <row r="33960" spans="43:43" x14ac:dyDescent="0.25">
      <c r="AQ33960" s="6"/>
    </row>
    <row r="33961" spans="43:43" x14ac:dyDescent="0.25">
      <c r="AQ33961" s="6"/>
    </row>
    <row r="33962" spans="43:43" x14ac:dyDescent="0.25">
      <c r="AQ33962" s="6"/>
    </row>
    <row r="33963" spans="43:43" x14ac:dyDescent="0.25">
      <c r="AQ33963" s="6"/>
    </row>
    <row r="33964" spans="43:43" x14ac:dyDescent="0.25">
      <c r="AQ33964" s="6"/>
    </row>
    <row r="33965" spans="43:43" x14ac:dyDescent="0.25">
      <c r="AQ33965" s="6"/>
    </row>
    <row r="33966" spans="43:43" x14ac:dyDescent="0.25">
      <c r="AQ33966" s="6"/>
    </row>
    <row r="33967" spans="43:43" x14ac:dyDescent="0.25">
      <c r="AQ33967" s="6"/>
    </row>
    <row r="33968" spans="43:43" x14ac:dyDescent="0.25">
      <c r="AQ33968" s="6"/>
    </row>
    <row r="33969" spans="43:43" x14ac:dyDescent="0.25">
      <c r="AQ33969" s="6"/>
    </row>
    <row r="33970" spans="43:43" x14ac:dyDescent="0.25">
      <c r="AQ33970" s="6"/>
    </row>
    <row r="33971" spans="43:43" x14ac:dyDescent="0.25">
      <c r="AQ33971" s="6"/>
    </row>
    <row r="33972" spans="43:43" x14ac:dyDescent="0.25">
      <c r="AQ33972" s="6"/>
    </row>
    <row r="33973" spans="43:43" x14ac:dyDescent="0.25">
      <c r="AQ33973" s="6"/>
    </row>
    <row r="33974" spans="43:43" x14ac:dyDescent="0.25">
      <c r="AQ33974" s="6"/>
    </row>
    <row r="33975" spans="43:43" x14ac:dyDescent="0.25">
      <c r="AQ33975" s="6"/>
    </row>
    <row r="33976" spans="43:43" x14ac:dyDescent="0.25">
      <c r="AQ33976" s="6"/>
    </row>
    <row r="33977" spans="43:43" x14ac:dyDescent="0.25">
      <c r="AQ33977" s="6"/>
    </row>
    <row r="33978" spans="43:43" x14ac:dyDescent="0.25">
      <c r="AQ33978" s="6"/>
    </row>
    <row r="33979" spans="43:43" x14ac:dyDescent="0.25">
      <c r="AQ33979" s="6"/>
    </row>
    <row r="33980" spans="43:43" x14ac:dyDescent="0.25">
      <c r="AQ33980" s="6"/>
    </row>
    <row r="33981" spans="43:43" x14ac:dyDescent="0.25">
      <c r="AQ33981" s="6"/>
    </row>
    <row r="33982" spans="43:43" x14ac:dyDescent="0.25">
      <c r="AQ33982" s="6"/>
    </row>
    <row r="33983" spans="43:43" x14ac:dyDescent="0.25">
      <c r="AQ33983" s="6"/>
    </row>
    <row r="33984" spans="43:43" x14ac:dyDescent="0.25">
      <c r="AQ33984" s="6"/>
    </row>
    <row r="33985" spans="43:43" x14ac:dyDescent="0.25">
      <c r="AQ33985" s="6"/>
    </row>
    <row r="33986" spans="43:43" x14ac:dyDescent="0.25">
      <c r="AQ33986" s="6"/>
    </row>
    <row r="33987" spans="43:43" x14ac:dyDescent="0.25">
      <c r="AQ33987" s="6"/>
    </row>
    <row r="33988" spans="43:43" x14ac:dyDescent="0.25">
      <c r="AQ33988" s="6"/>
    </row>
    <row r="33989" spans="43:43" x14ac:dyDescent="0.25">
      <c r="AQ33989" s="6"/>
    </row>
    <row r="33990" spans="43:43" x14ac:dyDescent="0.25">
      <c r="AQ33990" s="6"/>
    </row>
    <row r="33991" spans="43:43" x14ac:dyDescent="0.25">
      <c r="AQ33991" s="6"/>
    </row>
    <row r="33992" spans="43:43" x14ac:dyDescent="0.25">
      <c r="AQ33992" s="6"/>
    </row>
    <row r="33993" spans="43:43" x14ac:dyDescent="0.25">
      <c r="AQ33993" s="6"/>
    </row>
    <row r="33994" spans="43:43" x14ac:dyDescent="0.25">
      <c r="AQ33994" s="6"/>
    </row>
    <row r="33995" spans="43:43" x14ac:dyDescent="0.25">
      <c r="AQ33995" s="6"/>
    </row>
    <row r="33996" spans="43:43" x14ac:dyDescent="0.25">
      <c r="AQ33996" s="6"/>
    </row>
    <row r="33997" spans="43:43" x14ac:dyDescent="0.25">
      <c r="AQ33997" s="6"/>
    </row>
    <row r="33998" spans="43:43" x14ac:dyDescent="0.25">
      <c r="AQ33998" s="6"/>
    </row>
    <row r="33999" spans="43:43" x14ac:dyDescent="0.25">
      <c r="AQ33999" s="6"/>
    </row>
    <row r="34000" spans="43:43" x14ac:dyDescent="0.25">
      <c r="AQ34000" s="6"/>
    </row>
    <row r="34001" spans="43:43" x14ac:dyDescent="0.25">
      <c r="AQ34001" s="6"/>
    </row>
    <row r="34002" spans="43:43" x14ac:dyDescent="0.25">
      <c r="AQ34002" s="6"/>
    </row>
    <row r="34003" spans="43:43" x14ac:dyDescent="0.25">
      <c r="AQ34003" s="6"/>
    </row>
    <row r="34004" spans="43:43" x14ac:dyDescent="0.25">
      <c r="AQ34004" s="6"/>
    </row>
    <row r="34005" spans="43:43" x14ac:dyDescent="0.25">
      <c r="AQ34005" s="6"/>
    </row>
    <row r="34006" spans="43:43" x14ac:dyDescent="0.25">
      <c r="AQ34006" s="6"/>
    </row>
    <row r="34007" spans="43:43" x14ac:dyDescent="0.25">
      <c r="AQ34007" s="6"/>
    </row>
    <row r="34008" spans="43:43" x14ac:dyDescent="0.25">
      <c r="AQ34008" s="6"/>
    </row>
    <row r="34009" spans="43:43" x14ac:dyDescent="0.25">
      <c r="AQ34009" s="6"/>
    </row>
    <row r="34010" spans="43:43" x14ac:dyDescent="0.25">
      <c r="AQ34010" s="6"/>
    </row>
    <row r="34011" spans="43:43" x14ac:dyDescent="0.25">
      <c r="AQ34011" s="6"/>
    </row>
    <row r="34012" spans="43:43" x14ac:dyDescent="0.25">
      <c r="AQ34012" s="6"/>
    </row>
    <row r="34013" spans="43:43" x14ac:dyDescent="0.25">
      <c r="AQ34013" s="6"/>
    </row>
    <row r="34014" spans="43:43" x14ac:dyDescent="0.25">
      <c r="AQ34014" s="6"/>
    </row>
    <row r="34015" spans="43:43" x14ac:dyDescent="0.25">
      <c r="AQ34015" s="6"/>
    </row>
    <row r="34016" spans="43:43" x14ac:dyDescent="0.25">
      <c r="AQ34016" s="6"/>
    </row>
    <row r="34017" spans="43:43" x14ac:dyDescent="0.25">
      <c r="AQ34017" s="6"/>
    </row>
    <row r="34018" spans="43:43" x14ac:dyDescent="0.25">
      <c r="AQ34018" s="6"/>
    </row>
    <row r="34019" spans="43:43" x14ac:dyDescent="0.25">
      <c r="AQ34019" s="6"/>
    </row>
    <row r="34020" spans="43:43" x14ac:dyDescent="0.25">
      <c r="AQ34020" s="6"/>
    </row>
    <row r="34021" spans="43:43" x14ac:dyDescent="0.25">
      <c r="AQ34021" s="6"/>
    </row>
    <row r="34022" spans="43:43" x14ac:dyDescent="0.25">
      <c r="AQ34022" s="6"/>
    </row>
    <row r="34023" spans="43:43" x14ac:dyDescent="0.25">
      <c r="AQ34023" s="6"/>
    </row>
    <row r="34024" spans="43:43" x14ac:dyDescent="0.25">
      <c r="AQ34024" s="6"/>
    </row>
    <row r="34025" spans="43:43" x14ac:dyDescent="0.25">
      <c r="AQ34025" s="6"/>
    </row>
    <row r="34026" spans="43:43" x14ac:dyDescent="0.25">
      <c r="AQ34026" s="6"/>
    </row>
    <row r="34027" spans="43:43" x14ac:dyDescent="0.25">
      <c r="AQ34027" s="6"/>
    </row>
    <row r="34028" spans="43:43" x14ac:dyDescent="0.25">
      <c r="AQ34028" s="6"/>
    </row>
    <row r="34029" spans="43:43" x14ac:dyDescent="0.25">
      <c r="AQ34029" s="6"/>
    </row>
    <row r="34030" spans="43:43" x14ac:dyDescent="0.25">
      <c r="AQ34030" s="6"/>
    </row>
    <row r="34031" spans="43:43" x14ac:dyDescent="0.25">
      <c r="AQ34031" s="6"/>
    </row>
    <row r="34032" spans="43:43" x14ac:dyDescent="0.25">
      <c r="AQ34032" s="6"/>
    </row>
    <row r="34033" spans="43:43" x14ac:dyDescent="0.25">
      <c r="AQ34033" s="6"/>
    </row>
    <row r="34034" spans="43:43" x14ac:dyDescent="0.25">
      <c r="AQ34034" s="6"/>
    </row>
    <row r="34035" spans="43:43" x14ac:dyDescent="0.25">
      <c r="AQ34035" s="6"/>
    </row>
    <row r="34036" spans="43:43" x14ac:dyDescent="0.25">
      <c r="AQ34036" s="6"/>
    </row>
    <row r="34037" spans="43:43" x14ac:dyDescent="0.25">
      <c r="AQ34037" s="6"/>
    </row>
    <row r="34038" spans="43:43" x14ac:dyDescent="0.25">
      <c r="AQ34038" s="6"/>
    </row>
    <row r="34039" spans="43:43" x14ac:dyDescent="0.25">
      <c r="AQ34039" s="6"/>
    </row>
    <row r="34040" spans="43:43" x14ac:dyDescent="0.25">
      <c r="AQ34040" s="6"/>
    </row>
    <row r="34041" spans="43:43" x14ac:dyDescent="0.25">
      <c r="AQ34041" s="6"/>
    </row>
    <row r="34042" spans="43:43" x14ac:dyDescent="0.25">
      <c r="AQ34042" s="6"/>
    </row>
    <row r="34043" spans="43:43" x14ac:dyDescent="0.25">
      <c r="AQ34043" s="6"/>
    </row>
    <row r="34044" spans="43:43" x14ac:dyDescent="0.25">
      <c r="AQ34044" s="6"/>
    </row>
    <row r="34045" spans="43:43" x14ac:dyDescent="0.25">
      <c r="AQ34045" s="6"/>
    </row>
    <row r="34046" spans="43:43" x14ac:dyDescent="0.25">
      <c r="AQ34046" s="6"/>
    </row>
    <row r="34047" spans="43:43" x14ac:dyDescent="0.25">
      <c r="AQ34047" s="6"/>
    </row>
    <row r="34048" spans="43:43" x14ac:dyDescent="0.25">
      <c r="AQ34048" s="6"/>
    </row>
    <row r="34049" spans="43:43" x14ac:dyDescent="0.25">
      <c r="AQ34049" s="6"/>
    </row>
    <row r="34050" spans="43:43" x14ac:dyDescent="0.25">
      <c r="AQ34050" s="6"/>
    </row>
    <row r="34051" spans="43:43" x14ac:dyDescent="0.25">
      <c r="AQ34051" s="6"/>
    </row>
    <row r="34052" spans="43:43" x14ac:dyDescent="0.25">
      <c r="AQ34052" s="6"/>
    </row>
    <row r="34053" spans="43:43" x14ac:dyDescent="0.25">
      <c r="AQ34053" s="6"/>
    </row>
    <row r="34054" spans="43:43" x14ac:dyDescent="0.25">
      <c r="AQ34054" s="6"/>
    </row>
    <row r="34055" spans="43:43" x14ac:dyDescent="0.25">
      <c r="AQ34055" s="6"/>
    </row>
    <row r="34056" spans="43:43" x14ac:dyDescent="0.25">
      <c r="AQ34056" s="6"/>
    </row>
    <row r="34057" spans="43:43" x14ac:dyDescent="0.25">
      <c r="AQ34057" s="6"/>
    </row>
    <row r="34058" spans="43:43" x14ac:dyDescent="0.25">
      <c r="AQ34058" s="6"/>
    </row>
    <row r="34059" spans="43:43" x14ac:dyDescent="0.25">
      <c r="AQ34059" s="6"/>
    </row>
    <row r="34060" spans="43:43" x14ac:dyDescent="0.25">
      <c r="AQ34060" s="6"/>
    </row>
    <row r="34061" spans="43:43" x14ac:dyDescent="0.25">
      <c r="AQ34061" s="6"/>
    </row>
    <row r="34062" spans="43:43" x14ac:dyDescent="0.25">
      <c r="AQ34062" s="6"/>
    </row>
    <row r="34063" spans="43:43" x14ac:dyDescent="0.25">
      <c r="AQ34063" s="6"/>
    </row>
    <row r="34064" spans="43:43" x14ac:dyDescent="0.25">
      <c r="AQ34064" s="6"/>
    </row>
    <row r="34065" spans="43:43" x14ac:dyDescent="0.25">
      <c r="AQ34065" s="6"/>
    </row>
    <row r="34066" spans="43:43" x14ac:dyDescent="0.25">
      <c r="AQ34066" s="6"/>
    </row>
    <row r="34067" spans="43:43" x14ac:dyDescent="0.25">
      <c r="AQ34067" s="6"/>
    </row>
    <row r="34068" spans="43:43" x14ac:dyDescent="0.25">
      <c r="AQ34068" s="6"/>
    </row>
    <row r="34069" spans="43:43" x14ac:dyDescent="0.25">
      <c r="AQ34069" s="6"/>
    </row>
    <row r="34070" spans="43:43" x14ac:dyDescent="0.25">
      <c r="AQ34070" s="6"/>
    </row>
    <row r="34071" spans="43:43" x14ac:dyDescent="0.25">
      <c r="AQ34071" s="6"/>
    </row>
    <row r="34072" spans="43:43" x14ac:dyDescent="0.25">
      <c r="AQ34072" s="6"/>
    </row>
    <row r="34073" spans="43:43" x14ac:dyDescent="0.25">
      <c r="AQ34073" s="6"/>
    </row>
    <row r="34074" spans="43:43" x14ac:dyDescent="0.25">
      <c r="AQ34074" s="6"/>
    </row>
    <row r="34075" spans="43:43" x14ac:dyDescent="0.25">
      <c r="AQ34075" s="6"/>
    </row>
    <row r="34076" spans="43:43" x14ac:dyDescent="0.25">
      <c r="AQ34076" s="6"/>
    </row>
    <row r="34077" spans="43:43" x14ac:dyDescent="0.25">
      <c r="AQ34077" s="6"/>
    </row>
    <row r="34078" spans="43:43" x14ac:dyDescent="0.25">
      <c r="AQ34078" s="6"/>
    </row>
    <row r="34079" spans="43:43" x14ac:dyDescent="0.25">
      <c r="AQ34079" s="6"/>
    </row>
    <row r="34080" spans="43:43" x14ac:dyDescent="0.25">
      <c r="AQ34080" s="6"/>
    </row>
    <row r="34081" spans="43:43" x14ac:dyDescent="0.25">
      <c r="AQ34081" s="6"/>
    </row>
    <row r="34082" spans="43:43" x14ac:dyDescent="0.25">
      <c r="AQ34082" s="6"/>
    </row>
    <row r="34083" spans="43:43" x14ac:dyDescent="0.25">
      <c r="AQ34083" s="6"/>
    </row>
    <row r="34084" spans="43:43" x14ac:dyDescent="0.25">
      <c r="AQ34084" s="6"/>
    </row>
    <row r="34085" spans="43:43" x14ac:dyDescent="0.25">
      <c r="AQ34085" s="6"/>
    </row>
    <row r="34086" spans="43:43" x14ac:dyDescent="0.25">
      <c r="AQ34086" s="6"/>
    </row>
    <row r="34087" spans="43:43" x14ac:dyDescent="0.25">
      <c r="AQ34087" s="6"/>
    </row>
    <row r="34088" spans="43:43" x14ac:dyDescent="0.25">
      <c r="AQ34088" s="6"/>
    </row>
    <row r="34089" spans="43:43" x14ac:dyDescent="0.25">
      <c r="AQ34089" s="6"/>
    </row>
    <row r="34090" spans="43:43" x14ac:dyDescent="0.25">
      <c r="AQ34090" s="6"/>
    </row>
    <row r="34091" spans="43:43" x14ac:dyDescent="0.25">
      <c r="AQ34091" s="6"/>
    </row>
    <row r="34092" spans="43:43" x14ac:dyDescent="0.25">
      <c r="AQ34092" s="6"/>
    </row>
    <row r="34093" spans="43:43" x14ac:dyDescent="0.25">
      <c r="AQ34093" s="6"/>
    </row>
    <row r="34094" spans="43:43" x14ac:dyDescent="0.25">
      <c r="AQ34094" s="6"/>
    </row>
    <row r="34095" spans="43:43" x14ac:dyDescent="0.25">
      <c r="AQ34095" s="6"/>
    </row>
    <row r="34096" spans="43:43" x14ac:dyDescent="0.25">
      <c r="AQ34096" s="6"/>
    </row>
    <row r="34097" spans="43:43" x14ac:dyDescent="0.25">
      <c r="AQ34097" s="6"/>
    </row>
    <row r="34098" spans="43:43" x14ac:dyDescent="0.25">
      <c r="AQ34098" s="6"/>
    </row>
    <row r="34099" spans="43:43" x14ac:dyDescent="0.25">
      <c r="AQ34099" s="6"/>
    </row>
    <row r="34100" spans="43:43" x14ac:dyDescent="0.25">
      <c r="AQ34100" s="6"/>
    </row>
    <row r="34101" spans="43:43" x14ac:dyDescent="0.25">
      <c r="AQ34101" s="6"/>
    </row>
    <row r="34102" spans="43:43" x14ac:dyDescent="0.25">
      <c r="AQ34102" s="6"/>
    </row>
    <row r="34103" spans="43:43" x14ac:dyDescent="0.25">
      <c r="AQ34103" s="6"/>
    </row>
    <row r="34104" spans="43:43" x14ac:dyDescent="0.25">
      <c r="AQ34104" s="6"/>
    </row>
    <row r="34105" spans="43:43" x14ac:dyDescent="0.25">
      <c r="AQ34105" s="6"/>
    </row>
    <row r="34106" spans="43:43" x14ac:dyDescent="0.25">
      <c r="AQ34106" s="6"/>
    </row>
    <row r="34107" spans="43:43" x14ac:dyDescent="0.25">
      <c r="AQ34107" s="6"/>
    </row>
    <row r="34108" spans="43:43" x14ac:dyDescent="0.25">
      <c r="AQ34108" s="6"/>
    </row>
    <row r="34109" spans="43:43" x14ac:dyDescent="0.25">
      <c r="AQ34109" s="6"/>
    </row>
    <row r="34110" spans="43:43" x14ac:dyDescent="0.25">
      <c r="AQ34110" s="6"/>
    </row>
    <row r="34111" spans="43:43" x14ac:dyDescent="0.25">
      <c r="AQ34111" s="6"/>
    </row>
    <row r="34112" spans="43:43" x14ac:dyDescent="0.25">
      <c r="AQ34112" s="6"/>
    </row>
    <row r="34113" spans="43:43" x14ac:dyDescent="0.25">
      <c r="AQ34113" s="6"/>
    </row>
    <row r="34114" spans="43:43" x14ac:dyDescent="0.25">
      <c r="AQ34114" s="6"/>
    </row>
    <row r="34115" spans="43:43" x14ac:dyDescent="0.25">
      <c r="AQ34115" s="6"/>
    </row>
    <row r="34116" spans="43:43" x14ac:dyDescent="0.25">
      <c r="AQ34116" s="6"/>
    </row>
    <row r="34117" spans="43:43" x14ac:dyDescent="0.25">
      <c r="AQ34117" s="6"/>
    </row>
    <row r="34118" spans="43:43" x14ac:dyDescent="0.25">
      <c r="AQ34118" s="6"/>
    </row>
    <row r="34119" spans="43:43" x14ac:dyDescent="0.25">
      <c r="AQ34119" s="6"/>
    </row>
    <row r="34120" spans="43:43" x14ac:dyDescent="0.25">
      <c r="AQ34120" s="6"/>
    </row>
    <row r="34121" spans="43:43" x14ac:dyDescent="0.25">
      <c r="AQ34121" s="6"/>
    </row>
    <row r="34122" spans="43:43" x14ac:dyDescent="0.25">
      <c r="AQ34122" s="6"/>
    </row>
    <row r="34123" spans="43:43" x14ac:dyDescent="0.25">
      <c r="AQ34123" s="6"/>
    </row>
    <row r="34124" spans="43:43" x14ac:dyDescent="0.25">
      <c r="AQ34124" s="6"/>
    </row>
    <row r="34125" spans="43:43" x14ac:dyDescent="0.25">
      <c r="AQ34125" s="6"/>
    </row>
    <row r="34126" spans="43:43" x14ac:dyDescent="0.25">
      <c r="AQ34126" s="6"/>
    </row>
    <row r="34127" spans="43:43" x14ac:dyDescent="0.25">
      <c r="AQ34127" s="6"/>
    </row>
    <row r="34128" spans="43:43" x14ac:dyDescent="0.25">
      <c r="AQ34128" s="6"/>
    </row>
    <row r="34129" spans="43:43" x14ac:dyDescent="0.25">
      <c r="AQ34129" s="6"/>
    </row>
    <row r="34130" spans="43:43" x14ac:dyDescent="0.25">
      <c r="AQ34130" s="6"/>
    </row>
    <row r="34131" spans="43:43" x14ac:dyDescent="0.25">
      <c r="AQ34131" s="6"/>
    </row>
    <row r="34132" spans="43:43" x14ac:dyDescent="0.25">
      <c r="AQ34132" s="6"/>
    </row>
    <row r="34133" spans="43:43" x14ac:dyDescent="0.25">
      <c r="AQ34133" s="6"/>
    </row>
    <row r="34134" spans="43:43" x14ac:dyDescent="0.25">
      <c r="AQ34134" s="6"/>
    </row>
    <row r="34135" spans="43:43" x14ac:dyDescent="0.25">
      <c r="AQ34135" s="6"/>
    </row>
    <row r="34136" spans="43:43" x14ac:dyDescent="0.25">
      <c r="AQ34136" s="6"/>
    </row>
    <row r="34137" spans="43:43" x14ac:dyDescent="0.25">
      <c r="AQ34137" s="6"/>
    </row>
    <row r="34138" spans="43:43" x14ac:dyDescent="0.25">
      <c r="AQ34138" s="6"/>
    </row>
    <row r="34139" spans="43:43" x14ac:dyDescent="0.25">
      <c r="AQ34139" s="6"/>
    </row>
    <row r="34140" spans="43:43" x14ac:dyDescent="0.25">
      <c r="AQ34140" s="6"/>
    </row>
    <row r="34141" spans="43:43" x14ac:dyDescent="0.25">
      <c r="AQ34141" s="6"/>
    </row>
    <row r="34142" spans="43:43" x14ac:dyDescent="0.25">
      <c r="AQ34142" s="6"/>
    </row>
    <row r="34143" spans="43:43" x14ac:dyDescent="0.25">
      <c r="AQ34143" s="6"/>
    </row>
    <row r="34144" spans="43:43" x14ac:dyDescent="0.25">
      <c r="AQ34144" s="6"/>
    </row>
    <row r="34145" spans="43:43" x14ac:dyDescent="0.25">
      <c r="AQ34145" s="6"/>
    </row>
    <row r="34146" spans="43:43" x14ac:dyDescent="0.25">
      <c r="AQ34146" s="6"/>
    </row>
    <row r="34147" spans="43:43" x14ac:dyDescent="0.25">
      <c r="AQ34147" s="6"/>
    </row>
    <row r="34148" spans="43:43" x14ac:dyDescent="0.25">
      <c r="AQ34148" s="6"/>
    </row>
    <row r="34149" spans="43:43" x14ac:dyDescent="0.25">
      <c r="AQ34149" s="6"/>
    </row>
    <row r="34150" spans="43:43" x14ac:dyDescent="0.25">
      <c r="AQ34150" s="6"/>
    </row>
    <row r="34151" spans="43:43" x14ac:dyDescent="0.25">
      <c r="AQ34151" s="6"/>
    </row>
    <row r="34152" spans="43:43" x14ac:dyDescent="0.25">
      <c r="AQ34152" s="6"/>
    </row>
    <row r="34153" spans="43:43" x14ac:dyDescent="0.25">
      <c r="AQ34153" s="6"/>
    </row>
    <row r="34154" spans="43:43" x14ac:dyDescent="0.25">
      <c r="AQ34154" s="6"/>
    </row>
    <row r="34155" spans="43:43" x14ac:dyDescent="0.25">
      <c r="AQ34155" s="6"/>
    </row>
    <row r="34156" spans="43:43" x14ac:dyDescent="0.25">
      <c r="AQ34156" s="6"/>
    </row>
    <row r="34157" spans="43:43" x14ac:dyDescent="0.25">
      <c r="AQ34157" s="6"/>
    </row>
    <row r="34158" spans="43:43" x14ac:dyDescent="0.25">
      <c r="AQ34158" s="6"/>
    </row>
    <row r="34159" spans="43:43" x14ac:dyDescent="0.25">
      <c r="AQ34159" s="6"/>
    </row>
    <row r="34160" spans="43:43" x14ac:dyDescent="0.25">
      <c r="AQ34160" s="6"/>
    </row>
    <row r="34161" spans="43:43" x14ac:dyDescent="0.25">
      <c r="AQ34161" s="6"/>
    </row>
    <row r="34162" spans="43:43" x14ac:dyDescent="0.25">
      <c r="AQ34162" s="6"/>
    </row>
    <row r="34163" spans="43:43" x14ac:dyDescent="0.25">
      <c r="AQ34163" s="6"/>
    </row>
    <row r="34164" spans="43:43" x14ac:dyDescent="0.25">
      <c r="AQ34164" s="6"/>
    </row>
    <row r="34165" spans="43:43" x14ac:dyDescent="0.25">
      <c r="AQ34165" s="6"/>
    </row>
    <row r="34166" spans="43:43" x14ac:dyDescent="0.25">
      <c r="AQ34166" s="6"/>
    </row>
    <row r="34167" spans="43:43" x14ac:dyDescent="0.25">
      <c r="AQ34167" s="6"/>
    </row>
    <row r="34168" spans="43:43" x14ac:dyDescent="0.25">
      <c r="AQ34168" s="6"/>
    </row>
    <row r="34169" spans="43:43" x14ac:dyDescent="0.25">
      <c r="AQ34169" s="6"/>
    </row>
    <row r="34170" spans="43:43" x14ac:dyDescent="0.25">
      <c r="AQ34170" s="6"/>
    </row>
    <row r="34171" spans="43:43" x14ac:dyDescent="0.25">
      <c r="AQ34171" s="6"/>
    </row>
    <row r="34172" spans="43:43" x14ac:dyDescent="0.25">
      <c r="AQ34172" s="6"/>
    </row>
    <row r="34173" spans="43:43" x14ac:dyDescent="0.25">
      <c r="AQ34173" s="6"/>
    </row>
    <row r="34174" spans="43:43" x14ac:dyDescent="0.25">
      <c r="AQ34174" s="6"/>
    </row>
    <row r="34175" spans="43:43" x14ac:dyDescent="0.25">
      <c r="AQ34175" s="6"/>
    </row>
    <row r="34176" spans="43:43" x14ac:dyDescent="0.25">
      <c r="AQ34176" s="6"/>
    </row>
    <row r="34177" spans="43:43" x14ac:dyDescent="0.25">
      <c r="AQ34177" s="6"/>
    </row>
    <row r="34178" spans="43:43" x14ac:dyDescent="0.25">
      <c r="AQ34178" s="6"/>
    </row>
    <row r="34179" spans="43:43" x14ac:dyDescent="0.25">
      <c r="AQ34179" s="6"/>
    </row>
    <row r="34180" spans="43:43" x14ac:dyDescent="0.25">
      <c r="AQ34180" s="6"/>
    </row>
    <row r="34181" spans="43:43" x14ac:dyDescent="0.25">
      <c r="AQ34181" s="6"/>
    </row>
    <row r="34182" spans="43:43" x14ac:dyDescent="0.25">
      <c r="AQ34182" s="6"/>
    </row>
    <row r="34183" spans="43:43" x14ac:dyDescent="0.25">
      <c r="AQ34183" s="6"/>
    </row>
    <row r="34184" spans="43:43" x14ac:dyDescent="0.25">
      <c r="AQ34184" s="6"/>
    </row>
    <row r="34185" spans="43:43" x14ac:dyDescent="0.25">
      <c r="AQ34185" s="6"/>
    </row>
    <row r="34186" spans="43:43" x14ac:dyDescent="0.25">
      <c r="AQ34186" s="6"/>
    </row>
    <row r="34187" spans="43:43" x14ac:dyDescent="0.25">
      <c r="AQ34187" s="6"/>
    </row>
    <row r="34188" spans="43:43" x14ac:dyDescent="0.25">
      <c r="AQ34188" s="6"/>
    </row>
    <row r="34189" spans="43:43" x14ac:dyDescent="0.25">
      <c r="AQ34189" s="6"/>
    </row>
    <row r="34190" spans="43:43" x14ac:dyDescent="0.25">
      <c r="AQ34190" s="6"/>
    </row>
    <row r="34191" spans="43:43" x14ac:dyDescent="0.25">
      <c r="AQ34191" s="6"/>
    </row>
    <row r="34192" spans="43:43" x14ac:dyDescent="0.25">
      <c r="AQ34192" s="6"/>
    </row>
    <row r="34193" spans="43:43" x14ac:dyDescent="0.25">
      <c r="AQ34193" s="6"/>
    </row>
    <row r="34194" spans="43:43" x14ac:dyDescent="0.25">
      <c r="AQ34194" s="6"/>
    </row>
    <row r="34195" spans="43:43" x14ac:dyDescent="0.25">
      <c r="AQ34195" s="6"/>
    </row>
    <row r="34196" spans="43:43" x14ac:dyDescent="0.25">
      <c r="AQ34196" s="6"/>
    </row>
    <row r="34197" spans="43:43" x14ac:dyDescent="0.25">
      <c r="AQ34197" s="6"/>
    </row>
    <row r="34198" spans="43:43" x14ac:dyDescent="0.25">
      <c r="AQ34198" s="6"/>
    </row>
    <row r="34199" spans="43:43" x14ac:dyDescent="0.25">
      <c r="AQ34199" s="6"/>
    </row>
    <row r="34200" spans="43:43" x14ac:dyDescent="0.25">
      <c r="AQ34200" s="6"/>
    </row>
    <row r="34201" spans="43:43" x14ac:dyDescent="0.25">
      <c r="AQ34201" s="6"/>
    </row>
    <row r="34202" spans="43:43" x14ac:dyDescent="0.25">
      <c r="AQ34202" s="6"/>
    </row>
    <row r="34203" spans="43:43" x14ac:dyDescent="0.25">
      <c r="AQ34203" s="6"/>
    </row>
    <row r="34204" spans="43:43" x14ac:dyDescent="0.25">
      <c r="AQ34204" s="6"/>
    </row>
    <row r="34205" spans="43:43" x14ac:dyDescent="0.25">
      <c r="AQ34205" s="6"/>
    </row>
    <row r="34206" spans="43:43" x14ac:dyDescent="0.25">
      <c r="AQ34206" s="6"/>
    </row>
    <row r="34207" spans="43:43" x14ac:dyDescent="0.25">
      <c r="AQ34207" s="6"/>
    </row>
    <row r="34208" spans="43:43" x14ac:dyDescent="0.25">
      <c r="AQ34208" s="6"/>
    </row>
    <row r="34209" spans="43:43" x14ac:dyDescent="0.25">
      <c r="AQ34209" s="6"/>
    </row>
    <row r="34210" spans="43:43" x14ac:dyDescent="0.25">
      <c r="AQ34210" s="6"/>
    </row>
    <row r="34211" spans="43:43" x14ac:dyDescent="0.25">
      <c r="AQ34211" s="6"/>
    </row>
    <row r="34212" spans="43:43" x14ac:dyDescent="0.25">
      <c r="AQ34212" s="6"/>
    </row>
    <row r="34213" spans="43:43" x14ac:dyDescent="0.25">
      <c r="AQ34213" s="6"/>
    </row>
    <row r="34214" spans="43:43" x14ac:dyDescent="0.25">
      <c r="AQ34214" s="6"/>
    </row>
    <row r="34215" spans="43:43" x14ac:dyDescent="0.25">
      <c r="AQ34215" s="6"/>
    </row>
    <row r="34216" spans="43:43" x14ac:dyDescent="0.25">
      <c r="AQ34216" s="6"/>
    </row>
    <row r="34217" spans="43:43" x14ac:dyDescent="0.25">
      <c r="AQ34217" s="6"/>
    </row>
    <row r="34218" spans="43:43" x14ac:dyDescent="0.25">
      <c r="AQ34218" s="6"/>
    </row>
    <row r="34219" spans="43:43" x14ac:dyDescent="0.25">
      <c r="AQ34219" s="6"/>
    </row>
    <row r="34220" spans="43:43" x14ac:dyDescent="0.25">
      <c r="AQ34220" s="6"/>
    </row>
    <row r="34221" spans="43:43" x14ac:dyDescent="0.25">
      <c r="AQ34221" s="6"/>
    </row>
    <row r="34222" spans="43:43" x14ac:dyDescent="0.25">
      <c r="AQ34222" s="6"/>
    </row>
    <row r="34223" spans="43:43" x14ac:dyDescent="0.25">
      <c r="AQ34223" s="6"/>
    </row>
    <row r="34224" spans="43:43" x14ac:dyDescent="0.25">
      <c r="AQ34224" s="6"/>
    </row>
    <row r="34225" spans="43:43" x14ac:dyDescent="0.25">
      <c r="AQ34225" s="6"/>
    </row>
    <row r="34226" spans="43:43" x14ac:dyDescent="0.25">
      <c r="AQ34226" s="6"/>
    </row>
    <row r="34227" spans="43:43" x14ac:dyDescent="0.25">
      <c r="AQ34227" s="6"/>
    </row>
    <row r="34228" spans="43:43" x14ac:dyDescent="0.25">
      <c r="AQ34228" s="6"/>
    </row>
    <row r="34229" spans="43:43" x14ac:dyDescent="0.25">
      <c r="AQ34229" s="6"/>
    </row>
    <row r="34230" spans="43:43" x14ac:dyDescent="0.25">
      <c r="AQ34230" s="6"/>
    </row>
    <row r="34231" spans="43:43" x14ac:dyDescent="0.25">
      <c r="AQ34231" s="6"/>
    </row>
    <row r="34232" spans="43:43" x14ac:dyDescent="0.25">
      <c r="AQ34232" s="6"/>
    </row>
    <row r="34233" spans="43:43" x14ac:dyDescent="0.25">
      <c r="AQ34233" s="6"/>
    </row>
    <row r="34234" spans="43:43" x14ac:dyDescent="0.25">
      <c r="AQ34234" s="6"/>
    </row>
    <row r="34235" spans="43:43" x14ac:dyDescent="0.25">
      <c r="AQ34235" s="6"/>
    </row>
    <row r="34236" spans="43:43" x14ac:dyDescent="0.25">
      <c r="AQ34236" s="6"/>
    </row>
    <row r="34237" spans="43:43" x14ac:dyDescent="0.25">
      <c r="AQ34237" s="6"/>
    </row>
    <row r="34238" spans="43:43" x14ac:dyDescent="0.25">
      <c r="AQ34238" s="6"/>
    </row>
    <row r="34239" spans="43:43" x14ac:dyDescent="0.25">
      <c r="AQ34239" s="6"/>
    </row>
    <row r="34240" spans="43:43" x14ac:dyDescent="0.25">
      <c r="AQ34240" s="6"/>
    </row>
    <row r="34241" spans="43:43" x14ac:dyDescent="0.25">
      <c r="AQ34241" s="6"/>
    </row>
    <row r="34242" spans="43:43" x14ac:dyDescent="0.25">
      <c r="AQ34242" s="6"/>
    </row>
    <row r="34243" spans="43:43" x14ac:dyDescent="0.25">
      <c r="AQ34243" s="6"/>
    </row>
    <row r="34244" spans="43:43" x14ac:dyDescent="0.25">
      <c r="AQ34244" s="6"/>
    </row>
    <row r="34245" spans="43:43" x14ac:dyDescent="0.25">
      <c r="AQ34245" s="6"/>
    </row>
    <row r="34246" spans="43:43" x14ac:dyDescent="0.25">
      <c r="AQ34246" s="6"/>
    </row>
    <row r="34247" spans="43:43" x14ac:dyDescent="0.25">
      <c r="AQ34247" s="6"/>
    </row>
    <row r="34248" spans="43:43" x14ac:dyDescent="0.25">
      <c r="AQ34248" s="6"/>
    </row>
    <row r="34249" spans="43:43" x14ac:dyDescent="0.25">
      <c r="AQ34249" s="6"/>
    </row>
    <row r="34250" spans="43:43" x14ac:dyDescent="0.25">
      <c r="AQ34250" s="6"/>
    </row>
    <row r="34251" spans="43:43" x14ac:dyDescent="0.25">
      <c r="AQ34251" s="6"/>
    </row>
    <row r="34252" spans="43:43" x14ac:dyDescent="0.25">
      <c r="AQ34252" s="6"/>
    </row>
    <row r="34253" spans="43:43" x14ac:dyDescent="0.25">
      <c r="AQ34253" s="6"/>
    </row>
    <row r="34254" spans="43:43" x14ac:dyDescent="0.25">
      <c r="AQ34254" s="6"/>
    </row>
    <row r="34255" spans="43:43" x14ac:dyDescent="0.25">
      <c r="AQ34255" s="6"/>
    </row>
    <row r="34256" spans="43:43" x14ac:dyDescent="0.25">
      <c r="AQ34256" s="6"/>
    </row>
    <row r="34257" spans="43:43" x14ac:dyDescent="0.25">
      <c r="AQ34257" s="6"/>
    </row>
    <row r="34258" spans="43:43" x14ac:dyDescent="0.25">
      <c r="AQ34258" s="6"/>
    </row>
    <row r="34259" spans="43:43" x14ac:dyDescent="0.25">
      <c r="AQ34259" s="6"/>
    </row>
    <row r="34260" spans="43:43" x14ac:dyDescent="0.25">
      <c r="AQ34260" s="6"/>
    </row>
    <row r="34261" spans="43:43" x14ac:dyDescent="0.25">
      <c r="AQ34261" s="6"/>
    </row>
    <row r="34262" spans="43:43" x14ac:dyDescent="0.25">
      <c r="AQ34262" s="6"/>
    </row>
    <row r="34263" spans="43:43" x14ac:dyDescent="0.25">
      <c r="AQ34263" s="6"/>
    </row>
    <row r="34264" spans="43:43" x14ac:dyDescent="0.25">
      <c r="AQ34264" s="6"/>
    </row>
    <row r="34265" spans="43:43" x14ac:dyDescent="0.25">
      <c r="AQ34265" s="6"/>
    </row>
    <row r="34266" spans="43:43" x14ac:dyDescent="0.25">
      <c r="AQ34266" s="6"/>
    </row>
    <row r="34267" spans="43:43" x14ac:dyDescent="0.25">
      <c r="AQ34267" s="6"/>
    </row>
    <row r="34268" spans="43:43" x14ac:dyDescent="0.25">
      <c r="AQ34268" s="6"/>
    </row>
    <row r="34269" spans="43:43" x14ac:dyDescent="0.25">
      <c r="AQ34269" s="6"/>
    </row>
    <row r="34270" spans="43:43" x14ac:dyDescent="0.25">
      <c r="AQ34270" s="6"/>
    </row>
    <row r="34271" spans="43:43" x14ac:dyDescent="0.25">
      <c r="AQ34271" s="6"/>
    </row>
    <row r="34272" spans="43:43" x14ac:dyDescent="0.25">
      <c r="AQ34272" s="6"/>
    </row>
    <row r="34273" spans="43:43" x14ac:dyDescent="0.25">
      <c r="AQ34273" s="6"/>
    </row>
    <row r="34274" spans="43:43" x14ac:dyDescent="0.25">
      <c r="AQ34274" s="6"/>
    </row>
    <row r="34275" spans="43:43" x14ac:dyDescent="0.25">
      <c r="AQ34275" s="6"/>
    </row>
    <row r="34276" spans="43:43" x14ac:dyDescent="0.25">
      <c r="AQ34276" s="6"/>
    </row>
    <row r="34277" spans="43:43" x14ac:dyDescent="0.25">
      <c r="AQ34277" s="6"/>
    </row>
    <row r="34278" spans="43:43" x14ac:dyDescent="0.25">
      <c r="AQ34278" s="6"/>
    </row>
    <row r="34279" spans="43:43" x14ac:dyDescent="0.25">
      <c r="AQ34279" s="6"/>
    </row>
    <row r="34280" spans="43:43" x14ac:dyDescent="0.25">
      <c r="AQ34280" s="6"/>
    </row>
    <row r="34281" spans="43:43" x14ac:dyDescent="0.25">
      <c r="AQ34281" s="6"/>
    </row>
    <row r="34282" spans="43:43" x14ac:dyDescent="0.25">
      <c r="AQ34282" s="6"/>
    </row>
    <row r="34283" spans="43:43" x14ac:dyDescent="0.25">
      <c r="AQ34283" s="6"/>
    </row>
    <row r="34284" spans="43:43" x14ac:dyDescent="0.25">
      <c r="AQ34284" s="6"/>
    </row>
    <row r="34285" spans="43:43" x14ac:dyDescent="0.25">
      <c r="AQ34285" s="6"/>
    </row>
    <row r="34286" spans="43:43" x14ac:dyDescent="0.25">
      <c r="AQ34286" s="6"/>
    </row>
    <row r="34287" spans="43:43" x14ac:dyDescent="0.25">
      <c r="AQ34287" s="6"/>
    </row>
    <row r="34288" spans="43:43" x14ac:dyDescent="0.25">
      <c r="AQ34288" s="6"/>
    </row>
    <row r="34289" spans="43:43" x14ac:dyDescent="0.25">
      <c r="AQ34289" s="6"/>
    </row>
    <row r="34290" spans="43:43" x14ac:dyDescent="0.25">
      <c r="AQ34290" s="6"/>
    </row>
    <row r="34291" spans="43:43" x14ac:dyDescent="0.25">
      <c r="AQ34291" s="6"/>
    </row>
    <row r="34292" spans="43:43" x14ac:dyDescent="0.25">
      <c r="AQ34292" s="6"/>
    </row>
    <row r="34293" spans="43:43" x14ac:dyDescent="0.25">
      <c r="AQ34293" s="6"/>
    </row>
    <row r="34294" spans="43:43" x14ac:dyDescent="0.25">
      <c r="AQ34294" s="6"/>
    </row>
    <row r="34295" spans="43:43" x14ac:dyDescent="0.25">
      <c r="AQ34295" s="6"/>
    </row>
    <row r="34296" spans="43:43" x14ac:dyDescent="0.25">
      <c r="AQ34296" s="6"/>
    </row>
    <row r="34297" spans="43:43" x14ac:dyDescent="0.25">
      <c r="AQ34297" s="6"/>
    </row>
    <row r="34298" spans="43:43" x14ac:dyDescent="0.25">
      <c r="AQ34298" s="6"/>
    </row>
    <row r="34299" spans="43:43" x14ac:dyDescent="0.25">
      <c r="AQ34299" s="6"/>
    </row>
    <row r="34300" spans="43:43" x14ac:dyDescent="0.25">
      <c r="AQ34300" s="6"/>
    </row>
    <row r="34301" spans="43:43" x14ac:dyDescent="0.25">
      <c r="AQ34301" s="6"/>
    </row>
    <row r="34302" spans="43:43" x14ac:dyDescent="0.25">
      <c r="AQ34302" s="6"/>
    </row>
    <row r="34303" spans="43:43" x14ac:dyDescent="0.25">
      <c r="AQ34303" s="6"/>
    </row>
    <row r="34304" spans="43:43" x14ac:dyDescent="0.25">
      <c r="AQ34304" s="6"/>
    </row>
    <row r="34305" spans="43:43" x14ac:dyDescent="0.25">
      <c r="AQ34305" s="6"/>
    </row>
    <row r="34306" spans="43:43" x14ac:dyDescent="0.25">
      <c r="AQ34306" s="6"/>
    </row>
    <row r="34307" spans="43:43" x14ac:dyDescent="0.25">
      <c r="AQ34307" s="6"/>
    </row>
    <row r="34308" spans="43:43" x14ac:dyDescent="0.25">
      <c r="AQ34308" s="6"/>
    </row>
    <row r="34309" spans="43:43" x14ac:dyDescent="0.25">
      <c r="AQ34309" s="6"/>
    </row>
    <row r="34310" spans="43:43" x14ac:dyDescent="0.25">
      <c r="AQ34310" s="6"/>
    </row>
    <row r="34311" spans="43:43" x14ac:dyDescent="0.25">
      <c r="AQ34311" s="6"/>
    </row>
    <row r="34312" spans="43:43" x14ac:dyDescent="0.25">
      <c r="AQ34312" s="6"/>
    </row>
    <row r="34313" spans="43:43" x14ac:dyDescent="0.25">
      <c r="AQ34313" s="6"/>
    </row>
    <row r="34314" spans="43:43" x14ac:dyDescent="0.25">
      <c r="AQ34314" s="6"/>
    </row>
    <row r="34315" spans="43:43" x14ac:dyDescent="0.25">
      <c r="AQ34315" s="6"/>
    </row>
    <row r="34316" spans="43:43" x14ac:dyDescent="0.25">
      <c r="AQ34316" s="6"/>
    </row>
    <row r="34317" spans="43:43" x14ac:dyDescent="0.25">
      <c r="AQ34317" s="6"/>
    </row>
    <row r="34318" spans="43:43" x14ac:dyDescent="0.25">
      <c r="AQ34318" s="6"/>
    </row>
    <row r="34319" spans="43:43" x14ac:dyDescent="0.25">
      <c r="AQ34319" s="6"/>
    </row>
    <row r="34320" spans="43:43" x14ac:dyDescent="0.25">
      <c r="AQ34320" s="6"/>
    </row>
    <row r="34321" spans="43:43" x14ac:dyDescent="0.25">
      <c r="AQ34321" s="6"/>
    </row>
    <row r="34322" spans="43:43" x14ac:dyDescent="0.25">
      <c r="AQ34322" s="6"/>
    </row>
    <row r="34323" spans="43:43" x14ac:dyDescent="0.25">
      <c r="AQ34323" s="6"/>
    </row>
    <row r="34324" spans="43:43" x14ac:dyDescent="0.25">
      <c r="AQ34324" s="6"/>
    </row>
    <row r="34325" spans="43:43" x14ac:dyDescent="0.25">
      <c r="AQ34325" s="6"/>
    </row>
    <row r="34326" spans="43:43" x14ac:dyDescent="0.25">
      <c r="AQ34326" s="6"/>
    </row>
    <row r="34327" spans="43:43" x14ac:dyDescent="0.25">
      <c r="AQ34327" s="6"/>
    </row>
    <row r="34328" spans="43:43" x14ac:dyDescent="0.25">
      <c r="AQ34328" s="6"/>
    </row>
    <row r="34329" spans="43:43" x14ac:dyDescent="0.25">
      <c r="AQ34329" s="6"/>
    </row>
    <row r="34330" spans="43:43" x14ac:dyDescent="0.25">
      <c r="AQ34330" s="6"/>
    </row>
    <row r="34331" spans="43:43" x14ac:dyDescent="0.25">
      <c r="AQ34331" s="6"/>
    </row>
    <row r="34332" spans="43:43" x14ac:dyDescent="0.25">
      <c r="AQ34332" s="6"/>
    </row>
    <row r="34333" spans="43:43" x14ac:dyDescent="0.25">
      <c r="AQ34333" s="6"/>
    </row>
    <row r="34334" spans="43:43" x14ac:dyDescent="0.25">
      <c r="AQ34334" s="6"/>
    </row>
    <row r="34335" spans="43:43" x14ac:dyDescent="0.25">
      <c r="AQ34335" s="6"/>
    </row>
    <row r="34336" spans="43:43" x14ac:dyDescent="0.25">
      <c r="AQ34336" s="6"/>
    </row>
    <row r="34337" spans="43:43" x14ac:dyDescent="0.25">
      <c r="AQ34337" s="6"/>
    </row>
    <row r="34338" spans="43:43" x14ac:dyDescent="0.25">
      <c r="AQ34338" s="6"/>
    </row>
    <row r="34339" spans="43:43" x14ac:dyDescent="0.25">
      <c r="AQ34339" s="6"/>
    </row>
    <row r="34340" spans="43:43" x14ac:dyDescent="0.25">
      <c r="AQ34340" s="6"/>
    </row>
    <row r="34341" spans="43:43" x14ac:dyDescent="0.25">
      <c r="AQ34341" s="6"/>
    </row>
    <row r="34342" spans="43:43" x14ac:dyDescent="0.25">
      <c r="AQ34342" s="6"/>
    </row>
    <row r="34343" spans="43:43" x14ac:dyDescent="0.25">
      <c r="AQ34343" s="6"/>
    </row>
    <row r="34344" spans="43:43" x14ac:dyDescent="0.25">
      <c r="AQ34344" s="6"/>
    </row>
    <row r="34345" spans="43:43" x14ac:dyDescent="0.25">
      <c r="AQ34345" s="6"/>
    </row>
    <row r="34346" spans="43:43" x14ac:dyDescent="0.25">
      <c r="AQ34346" s="6"/>
    </row>
    <row r="34347" spans="43:43" x14ac:dyDescent="0.25">
      <c r="AQ34347" s="6"/>
    </row>
    <row r="34348" spans="43:43" x14ac:dyDescent="0.25">
      <c r="AQ34348" s="6"/>
    </row>
    <row r="34349" spans="43:43" x14ac:dyDescent="0.25">
      <c r="AQ34349" s="6"/>
    </row>
    <row r="34350" spans="43:43" x14ac:dyDescent="0.25">
      <c r="AQ34350" s="6"/>
    </row>
    <row r="34351" spans="43:43" x14ac:dyDescent="0.25">
      <c r="AQ34351" s="6"/>
    </row>
    <row r="34352" spans="43:43" x14ac:dyDescent="0.25">
      <c r="AQ34352" s="6"/>
    </row>
    <row r="34353" spans="43:43" x14ac:dyDescent="0.25">
      <c r="AQ34353" s="6"/>
    </row>
    <row r="34354" spans="43:43" x14ac:dyDescent="0.25">
      <c r="AQ34354" s="6"/>
    </row>
    <row r="34355" spans="43:43" x14ac:dyDescent="0.25">
      <c r="AQ34355" s="6"/>
    </row>
    <row r="34356" spans="43:43" x14ac:dyDescent="0.25">
      <c r="AQ34356" s="6"/>
    </row>
    <row r="34357" spans="43:43" x14ac:dyDescent="0.25">
      <c r="AQ34357" s="6"/>
    </row>
    <row r="34358" spans="43:43" x14ac:dyDescent="0.25">
      <c r="AQ34358" s="6"/>
    </row>
    <row r="34359" spans="43:43" x14ac:dyDescent="0.25">
      <c r="AQ34359" s="6"/>
    </row>
    <row r="34360" spans="43:43" x14ac:dyDescent="0.25">
      <c r="AQ34360" s="6"/>
    </row>
    <row r="34361" spans="43:43" x14ac:dyDescent="0.25">
      <c r="AQ34361" s="6"/>
    </row>
    <row r="34362" spans="43:43" x14ac:dyDescent="0.25">
      <c r="AQ34362" s="6"/>
    </row>
    <row r="34363" spans="43:43" x14ac:dyDescent="0.25">
      <c r="AQ34363" s="6"/>
    </row>
    <row r="34364" spans="43:43" x14ac:dyDescent="0.25">
      <c r="AQ34364" s="6"/>
    </row>
    <row r="34365" spans="43:43" x14ac:dyDescent="0.25">
      <c r="AQ34365" s="6"/>
    </row>
    <row r="34366" spans="43:43" x14ac:dyDescent="0.25">
      <c r="AQ34366" s="6"/>
    </row>
    <row r="34367" spans="43:43" x14ac:dyDescent="0.25">
      <c r="AQ34367" s="6"/>
    </row>
    <row r="34368" spans="43:43" x14ac:dyDescent="0.25">
      <c r="AQ34368" s="6"/>
    </row>
    <row r="34369" spans="43:43" x14ac:dyDescent="0.25">
      <c r="AQ34369" s="6"/>
    </row>
    <row r="34370" spans="43:43" x14ac:dyDescent="0.25">
      <c r="AQ34370" s="6"/>
    </row>
    <row r="34371" spans="43:43" x14ac:dyDescent="0.25">
      <c r="AQ34371" s="6"/>
    </row>
    <row r="34372" spans="43:43" x14ac:dyDescent="0.25">
      <c r="AQ34372" s="6"/>
    </row>
    <row r="34373" spans="43:43" x14ac:dyDescent="0.25">
      <c r="AQ34373" s="6"/>
    </row>
    <row r="34374" spans="43:43" x14ac:dyDescent="0.25">
      <c r="AQ34374" s="6"/>
    </row>
    <row r="34375" spans="43:43" x14ac:dyDescent="0.25">
      <c r="AQ34375" s="6"/>
    </row>
    <row r="34376" spans="43:43" x14ac:dyDescent="0.25">
      <c r="AQ34376" s="6"/>
    </row>
    <row r="34377" spans="43:43" x14ac:dyDescent="0.25">
      <c r="AQ34377" s="6"/>
    </row>
    <row r="34378" spans="43:43" x14ac:dyDescent="0.25">
      <c r="AQ34378" s="6"/>
    </row>
    <row r="34379" spans="43:43" x14ac:dyDescent="0.25">
      <c r="AQ34379" s="6"/>
    </row>
    <row r="34380" spans="43:43" x14ac:dyDescent="0.25">
      <c r="AQ34380" s="6"/>
    </row>
    <row r="34381" spans="43:43" x14ac:dyDescent="0.25">
      <c r="AQ34381" s="6"/>
    </row>
    <row r="34382" spans="43:43" x14ac:dyDescent="0.25">
      <c r="AQ34382" s="6"/>
    </row>
    <row r="34383" spans="43:43" x14ac:dyDescent="0.25">
      <c r="AQ34383" s="6"/>
    </row>
    <row r="34384" spans="43:43" x14ac:dyDescent="0.25">
      <c r="AQ34384" s="6"/>
    </row>
    <row r="34385" spans="43:43" x14ac:dyDescent="0.25">
      <c r="AQ34385" s="6"/>
    </row>
    <row r="34386" spans="43:43" x14ac:dyDescent="0.25">
      <c r="AQ34386" s="6"/>
    </row>
    <row r="34387" spans="43:43" x14ac:dyDescent="0.25">
      <c r="AQ34387" s="6"/>
    </row>
    <row r="34388" spans="43:43" x14ac:dyDescent="0.25">
      <c r="AQ34388" s="6"/>
    </row>
    <row r="34389" spans="43:43" x14ac:dyDescent="0.25">
      <c r="AQ34389" s="6"/>
    </row>
    <row r="34390" spans="43:43" x14ac:dyDescent="0.25">
      <c r="AQ34390" s="6"/>
    </row>
    <row r="34391" spans="43:43" x14ac:dyDescent="0.25">
      <c r="AQ34391" s="6"/>
    </row>
    <row r="34392" spans="43:43" x14ac:dyDescent="0.25">
      <c r="AQ34392" s="6"/>
    </row>
    <row r="34393" spans="43:43" x14ac:dyDescent="0.25">
      <c r="AQ34393" s="6"/>
    </row>
    <row r="34394" spans="43:43" x14ac:dyDescent="0.25">
      <c r="AQ34394" s="6"/>
    </row>
    <row r="34395" spans="43:43" x14ac:dyDescent="0.25">
      <c r="AQ34395" s="6"/>
    </row>
    <row r="34396" spans="43:43" x14ac:dyDescent="0.25">
      <c r="AQ34396" s="6"/>
    </row>
    <row r="34397" spans="43:43" x14ac:dyDescent="0.25">
      <c r="AQ34397" s="6"/>
    </row>
    <row r="34398" spans="43:43" x14ac:dyDescent="0.25">
      <c r="AQ34398" s="6"/>
    </row>
    <row r="34399" spans="43:43" x14ac:dyDescent="0.25">
      <c r="AQ34399" s="6"/>
    </row>
    <row r="34400" spans="43:43" x14ac:dyDescent="0.25">
      <c r="AQ34400" s="6"/>
    </row>
    <row r="34401" spans="43:43" x14ac:dyDescent="0.25">
      <c r="AQ34401" s="6"/>
    </row>
    <row r="34402" spans="43:43" x14ac:dyDescent="0.25">
      <c r="AQ34402" s="6"/>
    </row>
    <row r="34403" spans="43:43" x14ac:dyDescent="0.25">
      <c r="AQ34403" s="6"/>
    </row>
    <row r="34404" spans="43:43" x14ac:dyDescent="0.25">
      <c r="AQ34404" s="6"/>
    </row>
    <row r="34405" spans="43:43" x14ac:dyDescent="0.25">
      <c r="AQ34405" s="6"/>
    </row>
    <row r="34406" spans="43:43" x14ac:dyDescent="0.25">
      <c r="AQ34406" s="6"/>
    </row>
    <row r="34407" spans="43:43" x14ac:dyDescent="0.25">
      <c r="AQ34407" s="6"/>
    </row>
    <row r="34408" spans="43:43" x14ac:dyDescent="0.25">
      <c r="AQ34408" s="6"/>
    </row>
    <row r="34409" spans="43:43" x14ac:dyDescent="0.25">
      <c r="AQ34409" s="6"/>
    </row>
    <row r="34410" spans="43:43" x14ac:dyDescent="0.25">
      <c r="AQ34410" s="6"/>
    </row>
    <row r="34411" spans="43:43" x14ac:dyDescent="0.25">
      <c r="AQ34411" s="6"/>
    </row>
    <row r="34412" spans="43:43" x14ac:dyDescent="0.25">
      <c r="AQ34412" s="6"/>
    </row>
    <row r="34413" spans="43:43" x14ac:dyDescent="0.25">
      <c r="AQ34413" s="6"/>
    </row>
    <row r="34414" spans="43:43" x14ac:dyDescent="0.25">
      <c r="AQ34414" s="6"/>
    </row>
    <row r="34415" spans="43:43" x14ac:dyDescent="0.25">
      <c r="AQ34415" s="6"/>
    </row>
    <row r="34416" spans="43:43" x14ac:dyDescent="0.25">
      <c r="AQ34416" s="6"/>
    </row>
    <row r="34417" spans="43:43" x14ac:dyDescent="0.25">
      <c r="AQ34417" s="6"/>
    </row>
    <row r="34418" spans="43:43" x14ac:dyDescent="0.25">
      <c r="AQ34418" s="6"/>
    </row>
    <row r="34419" spans="43:43" x14ac:dyDescent="0.25">
      <c r="AQ34419" s="6"/>
    </row>
    <row r="34420" spans="43:43" x14ac:dyDescent="0.25">
      <c r="AQ34420" s="6"/>
    </row>
    <row r="34421" spans="43:43" x14ac:dyDescent="0.25">
      <c r="AQ34421" s="6"/>
    </row>
    <row r="34422" spans="43:43" x14ac:dyDescent="0.25">
      <c r="AQ34422" s="6"/>
    </row>
    <row r="34423" spans="43:43" x14ac:dyDescent="0.25">
      <c r="AQ34423" s="6"/>
    </row>
    <row r="34424" spans="43:43" x14ac:dyDescent="0.25">
      <c r="AQ34424" s="6"/>
    </row>
    <row r="34425" spans="43:43" x14ac:dyDescent="0.25">
      <c r="AQ34425" s="6"/>
    </row>
    <row r="34426" spans="43:43" x14ac:dyDescent="0.25">
      <c r="AQ34426" s="6"/>
    </row>
    <row r="34427" spans="43:43" x14ac:dyDescent="0.25">
      <c r="AQ34427" s="6"/>
    </row>
    <row r="34428" spans="43:43" x14ac:dyDescent="0.25">
      <c r="AQ34428" s="6"/>
    </row>
    <row r="34429" spans="43:43" x14ac:dyDescent="0.25">
      <c r="AQ34429" s="6"/>
    </row>
    <row r="34430" spans="43:43" x14ac:dyDescent="0.25">
      <c r="AQ34430" s="6"/>
    </row>
    <row r="34431" spans="43:43" x14ac:dyDescent="0.25">
      <c r="AQ34431" s="6"/>
    </row>
    <row r="34432" spans="43:43" x14ac:dyDescent="0.25">
      <c r="AQ34432" s="6"/>
    </row>
    <row r="34433" spans="43:43" x14ac:dyDescent="0.25">
      <c r="AQ34433" s="6"/>
    </row>
    <row r="34434" spans="43:43" x14ac:dyDescent="0.25">
      <c r="AQ34434" s="6"/>
    </row>
    <row r="34435" spans="43:43" x14ac:dyDescent="0.25">
      <c r="AQ34435" s="6"/>
    </row>
    <row r="34436" spans="43:43" x14ac:dyDescent="0.25">
      <c r="AQ34436" s="6"/>
    </row>
    <row r="34437" spans="43:43" x14ac:dyDescent="0.25">
      <c r="AQ34437" s="6"/>
    </row>
    <row r="34438" spans="43:43" x14ac:dyDescent="0.25">
      <c r="AQ34438" s="6"/>
    </row>
    <row r="34439" spans="43:43" x14ac:dyDescent="0.25">
      <c r="AQ34439" s="6"/>
    </row>
    <row r="34440" spans="43:43" x14ac:dyDescent="0.25">
      <c r="AQ34440" s="6"/>
    </row>
    <row r="34441" spans="43:43" x14ac:dyDescent="0.25">
      <c r="AQ34441" s="6"/>
    </row>
    <row r="34442" spans="43:43" x14ac:dyDescent="0.25">
      <c r="AQ34442" s="6"/>
    </row>
    <row r="34443" spans="43:43" x14ac:dyDescent="0.25">
      <c r="AQ34443" s="6"/>
    </row>
    <row r="34444" spans="43:43" x14ac:dyDescent="0.25">
      <c r="AQ34444" s="6"/>
    </row>
    <row r="34445" spans="43:43" x14ac:dyDescent="0.25">
      <c r="AQ34445" s="6"/>
    </row>
    <row r="34446" spans="43:43" x14ac:dyDescent="0.25">
      <c r="AQ34446" s="6"/>
    </row>
    <row r="34447" spans="43:43" x14ac:dyDescent="0.25">
      <c r="AQ34447" s="6"/>
    </row>
    <row r="34448" spans="43:43" x14ac:dyDescent="0.25">
      <c r="AQ34448" s="6"/>
    </row>
    <row r="34449" spans="43:43" x14ac:dyDescent="0.25">
      <c r="AQ34449" s="6"/>
    </row>
    <row r="34450" spans="43:43" x14ac:dyDescent="0.25">
      <c r="AQ34450" s="6"/>
    </row>
    <row r="34451" spans="43:43" x14ac:dyDescent="0.25">
      <c r="AQ34451" s="6"/>
    </row>
    <row r="34452" spans="43:43" x14ac:dyDescent="0.25">
      <c r="AQ34452" s="6"/>
    </row>
    <row r="34453" spans="43:43" x14ac:dyDescent="0.25">
      <c r="AQ34453" s="6"/>
    </row>
    <row r="34454" spans="43:43" x14ac:dyDescent="0.25">
      <c r="AQ34454" s="6"/>
    </row>
    <row r="34455" spans="43:43" x14ac:dyDescent="0.25">
      <c r="AQ34455" s="6"/>
    </row>
    <row r="34456" spans="43:43" x14ac:dyDescent="0.25">
      <c r="AQ34456" s="6"/>
    </row>
    <row r="34457" spans="43:43" x14ac:dyDescent="0.25">
      <c r="AQ34457" s="6"/>
    </row>
    <row r="34458" spans="43:43" x14ac:dyDescent="0.25">
      <c r="AQ34458" s="6"/>
    </row>
    <row r="34459" spans="43:43" x14ac:dyDescent="0.25">
      <c r="AQ34459" s="6"/>
    </row>
    <row r="34460" spans="43:43" x14ac:dyDescent="0.25">
      <c r="AQ34460" s="6"/>
    </row>
    <row r="34461" spans="43:43" x14ac:dyDescent="0.25">
      <c r="AQ34461" s="6"/>
    </row>
    <row r="34462" spans="43:43" x14ac:dyDescent="0.25">
      <c r="AQ34462" s="6"/>
    </row>
    <row r="34463" spans="43:43" x14ac:dyDescent="0.25">
      <c r="AQ34463" s="6"/>
    </row>
    <row r="34464" spans="43:43" x14ac:dyDescent="0.25">
      <c r="AQ34464" s="6"/>
    </row>
    <row r="34465" spans="43:43" x14ac:dyDescent="0.25">
      <c r="AQ34465" s="6"/>
    </row>
    <row r="34466" spans="43:43" x14ac:dyDescent="0.25">
      <c r="AQ34466" s="6"/>
    </row>
    <row r="34467" spans="43:43" x14ac:dyDescent="0.25">
      <c r="AQ34467" s="6"/>
    </row>
    <row r="34468" spans="43:43" x14ac:dyDescent="0.25">
      <c r="AQ34468" s="6"/>
    </row>
    <row r="34469" spans="43:43" x14ac:dyDescent="0.25">
      <c r="AQ34469" s="6"/>
    </row>
    <row r="34470" spans="43:43" x14ac:dyDescent="0.25">
      <c r="AQ34470" s="6"/>
    </row>
    <row r="34471" spans="43:43" x14ac:dyDescent="0.25">
      <c r="AQ34471" s="6"/>
    </row>
    <row r="34472" spans="43:43" x14ac:dyDescent="0.25">
      <c r="AQ34472" s="6"/>
    </row>
    <row r="34473" spans="43:43" x14ac:dyDescent="0.25">
      <c r="AQ34473" s="6"/>
    </row>
    <row r="34474" spans="43:43" x14ac:dyDescent="0.25">
      <c r="AQ34474" s="6"/>
    </row>
    <row r="34475" spans="43:43" x14ac:dyDescent="0.25">
      <c r="AQ34475" s="6"/>
    </row>
    <row r="34476" spans="43:43" x14ac:dyDescent="0.25">
      <c r="AQ34476" s="6"/>
    </row>
    <row r="34477" spans="43:43" x14ac:dyDescent="0.25">
      <c r="AQ34477" s="6"/>
    </row>
    <row r="34478" spans="43:43" x14ac:dyDescent="0.25">
      <c r="AQ34478" s="6"/>
    </row>
    <row r="34479" spans="43:43" x14ac:dyDescent="0.25">
      <c r="AQ34479" s="6"/>
    </row>
    <row r="34480" spans="43:43" x14ac:dyDescent="0.25">
      <c r="AQ34480" s="6"/>
    </row>
    <row r="34481" spans="43:43" x14ac:dyDescent="0.25">
      <c r="AQ34481" s="6"/>
    </row>
    <row r="34482" spans="43:43" x14ac:dyDescent="0.25">
      <c r="AQ34482" s="6"/>
    </row>
    <row r="34483" spans="43:43" x14ac:dyDescent="0.25">
      <c r="AQ34483" s="6"/>
    </row>
    <row r="34484" spans="43:43" x14ac:dyDescent="0.25">
      <c r="AQ34484" s="6"/>
    </row>
    <row r="34485" spans="43:43" x14ac:dyDescent="0.25">
      <c r="AQ34485" s="6"/>
    </row>
    <row r="34486" spans="43:43" x14ac:dyDescent="0.25">
      <c r="AQ34486" s="6"/>
    </row>
    <row r="34487" spans="43:43" x14ac:dyDescent="0.25">
      <c r="AQ34487" s="6"/>
    </row>
    <row r="34488" spans="43:43" x14ac:dyDescent="0.25">
      <c r="AQ34488" s="6"/>
    </row>
    <row r="34489" spans="43:43" x14ac:dyDescent="0.25">
      <c r="AQ34489" s="6"/>
    </row>
    <row r="34490" spans="43:43" x14ac:dyDescent="0.25">
      <c r="AQ34490" s="6"/>
    </row>
    <row r="34491" spans="43:43" x14ac:dyDescent="0.25">
      <c r="AQ34491" s="6"/>
    </row>
    <row r="34492" spans="43:43" x14ac:dyDescent="0.25">
      <c r="AQ34492" s="6"/>
    </row>
    <row r="34493" spans="43:43" x14ac:dyDescent="0.25">
      <c r="AQ34493" s="6"/>
    </row>
    <row r="34494" spans="43:43" x14ac:dyDescent="0.25">
      <c r="AQ34494" s="6"/>
    </row>
    <row r="34495" spans="43:43" x14ac:dyDescent="0.25">
      <c r="AQ34495" s="6"/>
    </row>
    <row r="34496" spans="43:43" x14ac:dyDescent="0.25">
      <c r="AQ34496" s="6"/>
    </row>
    <row r="34497" spans="43:43" x14ac:dyDescent="0.25">
      <c r="AQ34497" s="6"/>
    </row>
    <row r="34498" spans="43:43" x14ac:dyDescent="0.25">
      <c r="AQ34498" s="6"/>
    </row>
    <row r="34499" spans="43:43" x14ac:dyDescent="0.25">
      <c r="AQ34499" s="6"/>
    </row>
    <row r="34500" spans="43:43" x14ac:dyDescent="0.25">
      <c r="AQ34500" s="6"/>
    </row>
    <row r="34501" spans="43:43" x14ac:dyDescent="0.25">
      <c r="AQ34501" s="6"/>
    </row>
    <row r="34502" spans="43:43" x14ac:dyDescent="0.25">
      <c r="AQ34502" s="6"/>
    </row>
    <row r="34503" spans="43:43" x14ac:dyDescent="0.25">
      <c r="AQ34503" s="6"/>
    </row>
    <row r="34504" spans="43:43" x14ac:dyDescent="0.25">
      <c r="AQ34504" s="6"/>
    </row>
    <row r="34505" spans="43:43" x14ac:dyDescent="0.25">
      <c r="AQ34505" s="6"/>
    </row>
    <row r="34506" spans="43:43" x14ac:dyDescent="0.25">
      <c r="AQ34506" s="6"/>
    </row>
    <row r="34507" spans="43:43" x14ac:dyDescent="0.25">
      <c r="AQ34507" s="6"/>
    </row>
    <row r="34508" spans="43:43" x14ac:dyDescent="0.25">
      <c r="AQ34508" s="6"/>
    </row>
    <row r="34509" spans="43:43" x14ac:dyDescent="0.25">
      <c r="AQ34509" s="6"/>
    </row>
    <row r="34510" spans="43:43" x14ac:dyDescent="0.25">
      <c r="AQ34510" s="6"/>
    </row>
    <row r="34511" spans="43:43" x14ac:dyDescent="0.25">
      <c r="AQ34511" s="6"/>
    </row>
    <row r="34512" spans="43:43" x14ac:dyDescent="0.25">
      <c r="AQ34512" s="6"/>
    </row>
    <row r="34513" spans="43:43" x14ac:dyDescent="0.25">
      <c r="AQ34513" s="6"/>
    </row>
    <row r="34514" spans="43:43" x14ac:dyDescent="0.25">
      <c r="AQ34514" s="6"/>
    </row>
    <row r="34515" spans="43:43" x14ac:dyDescent="0.25">
      <c r="AQ34515" s="6"/>
    </row>
    <row r="34516" spans="43:43" x14ac:dyDescent="0.25">
      <c r="AQ34516" s="6"/>
    </row>
    <row r="34517" spans="43:43" x14ac:dyDescent="0.25">
      <c r="AQ34517" s="6"/>
    </row>
    <row r="34518" spans="43:43" x14ac:dyDescent="0.25">
      <c r="AQ34518" s="6"/>
    </row>
    <row r="34519" spans="43:43" x14ac:dyDescent="0.25">
      <c r="AQ34519" s="6"/>
    </row>
    <row r="34520" spans="43:43" x14ac:dyDescent="0.25">
      <c r="AQ34520" s="6"/>
    </row>
    <row r="34521" spans="43:43" x14ac:dyDescent="0.25">
      <c r="AQ34521" s="6"/>
    </row>
    <row r="34522" spans="43:43" x14ac:dyDescent="0.25">
      <c r="AQ34522" s="6"/>
    </row>
    <row r="34523" spans="43:43" x14ac:dyDescent="0.25">
      <c r="AQ34523" s="6"/>
    </row>
    <row r="34524" spans="43:43" x14ac:dyDescent="0.25">
      <c r="AQ34524" s="6"/>
    </row>
    <row r="34525" spans="43:43" x14ac:dyDescent="0.25">
      <c r="AQ34525" s="6"/>
    </row>
    <row r="34526" spans="43:43" x14ac:dyDescent="0.25">
      <c r="AQ34526" s="6"/>
    </row>
    <row r="34527" spans="43:43" x14ac:dyDescent="0.25">
      <c r="AQ34527" s="6"/>
    </row>
    <row r="34528" spans="43:43" x14ac:dyDescent="0.25">
      <c r="AQ34528" s="6"/>
    </row>
    <row r="34529" spans="43:43" x14ac:dyDescent="0.25">
      <c r="AQ34529" s="6"/>
    </row>
    <row r="34530" spans="43:43" x14ac:dyDescent="0.25">
      <c r="AQ34530" s="6"/>
    </row>
    <row r="34531" spans="43:43" x14ac:dyDescent="0.25">
      <c r="AQ34531" s="6"/>
    </row>
    <row r="34532" spans="43:43" x14ac:dyDescent="0.25">
      <c r="AQ34532" s="6"/>
    </row>
    <row r="34533" spans="43:43" x14ac:dyDescent="0.25">
      <c r="AQ34533" s="6"/>
    </row>
    <row r="34534" spans="43:43" x14ac:dyDescent="0.25">
      <c r="AQ34534" s="6"/>
    </row>
    <row r="34535" spans="43:43" x14ac:dyDescent="0.25">
      <c r="AQ34535" s="6"/>
    </row>
    <row r="34536" spans="43:43" x14ac:dyDescent="0.25">
      <c r="AQ34536" s="6"/>
    </row>
    <row r="34537" spans="43:43" x14ac:dyDescent="0.25">
      <c r="AQ34537" s="6"/>
    </row>
    <row r="34538" spans="43:43" x14ac:dyDescent="0.25">
      <c r="AQ34538" s="6"/>
    </row>
    <row r="34539" spans="43:43" x14ac:dyDescent="0.25">
      <c r="AQ34539" s="6"/>
    </row>
    <row r="34540" spans="43:43" x14ac:dyDescent="0.25">
      <c r="AQ34540" s="6"/>
    </row>
    <row r="34541" spans="43:43" x14ac:dyDescent="0.25">
      <c r="AQ34541" s="6"/>
    </row>
    <row r="34542" spans="43:43" x14ac:dyDescent="0.25">
      <c r="AQ34542" s="6"/>
    </row>
    <row r="34543" spans="43:43" x14ac:dyDescent="0.25">
      <c r="AQ34543" s="6"/>
    </row>
    <row r="34544" spans="43:43" x14ac:dyDescent="0.25">
      <c r="AQ34544" s="6"/>
    </row>
    <row r="34545" spans="43:43" x14ac:dyDescent="0.25">
      <c r="AQ34545" s="6"/>
    </row>
    <row r="34546" spans="43:43" x14ac:dyDescent="0.25">
      <c r="AQ34546" s="6"/>
    </row>
    <row r="34547" spans="43:43" x14ac:dyDescent="0.25">
      <c r="AQ34547" s="6"/>
    </row>
    <row r="34548" spans="43:43" x14ac:dyDescent="0.25">
      <c r="AQ34548" s="6"/>
    </row>
    <row r="34549" spans="43:43" x14ac:dyDescent="0.25">
      <c r="AQ34549" s="6"/>
    </row>
    <row r="34550" spans="43:43" x14ac:dyDescent="0.25">
      <c r="AQ34550" s="6"/>
    </row>
    <row r="34551" spans="43:43" x14ac:dyDescent="0.25">
      <c r="AQ34551" s="6"/>
    </row>
    <row r="34552" spans="43:43" x14ac:dyDescent="0.25">
      <c r="AQ34552" s="6"/>
    </row>
    <row r="34553" spans="43:43" x14ac:dyDescent="0.25">
      <c r="AQ34553" s="6"/>
    </row>
    <row r="34554" spans="43:43" x14ac:dyDescent="0.25">
      <c r="AQ34554" s="6"/>
    </row>
    <row r="34555" spans="43:43" x14ac:dyDescent="0.25">
      <c r="AQ34555" s="6"/>
    </row>
    <row r="34556" spans="43:43" x14ac:dyDescent="0.25">
      <c r="AQ34556" s="6"/>
    </row>
    <row r="34557" spans="43:43" x14ac:dyDescent="0.25">
      <c r="AQ34557" s="6"/>
    </row>
    <row r="34558" spans="43:43" x14ac:dyDescent="0.25">
      <c r="AQ34558" s="6"/>
    </row>
    <row r="34559" spans="43:43" x14ac:dyDescent="0.25">
      <c r="AQ34559" s="6"/>
    </row>
    <row r="34560" spans="43:43" x14ac:dyDescent="0.25">
      <c r="AQ34560" s="6"/>
    </row>
    <row r="34561" spans="43:43" x14ac:dyDescent="0.25">
      <c r="AQ34561" s="6"/>
    </row>
    <row r="34562" spans="43:43" x14ac:dyDescent="0.25">
      <c r="AQ34562" s="6"/>
    </row>
    <row r="34563" spans="43:43" x14ac:dyDescent="0.25">
      <c r="AQ34563" s="6"/>
    </row>
    <row r="34564" spans="43:43" x14ac:dyDescent="0.25">
      <c r="AQ34564" s="6"/>
    </row>
    <row r="34565" spans="43:43" x14ac:dyDescent="0.25">
      <c r="AQ34565" s="6"/>
    </row>
    <row r="34566" spans="43:43" x14ac:dyDescent="0.25">
      <c r="AQ34566" s="6"/>
    </row>
    <row r="34567" spans="43:43" x14ac:dyDescent="0.25">
      <c r="AQ34567" s="6"/>
    </row>
    <row r="34568" spans="43:43" x14ac:dyDescent="0.25">
      <c r="AQ34568" s="6"/>
    </row>
    <row r="34569" spans="43:43" x14ac:dyDescent="0.25">
      <c r="AQ34569" s="6"/>
    </row>
    <row r="34570" spans="43:43" x14ac:dyDescent="0.25">
      <c r="AQ34570" s="6"/>
    </row>
    <row r="34571" spans="43:43" x14ac:dyDescent="0.25">
      <c r="AQ34571" s="6"/>
    </row>
    <row r="34572" spans="43:43" x14ac:dyDescent="0.25">
      <c r="AQ34572" s="6"/>
    </row>
    <row r="34573" spans="43:43" x14ac:dyDescent="0.25">
      <c r="AQ34573" s="6"/>
    </row>
    <row r="34574" spans="43:43" x14ac:dyDescent="0.25">
      <c r="AQ34574" s="6"/>
    </row>
    <row r="34575" spans="43:43" x14ac:dyDescent="0.25">
      <c r="AQ34575" s="6"/>
    </row>
    <row r="34576" spans="43:43" x14ac:dyDescent="0.25">
      <c r="AQ34576" s="6"/>
    </row>
    <row r="34577" spans="43:43" x14ac:dyDescent="0.25">
      <c r="AQ34577" s="6"/>
    </row>
    <row r="34578" spans="43:43" x14ac:dyDescent="0.25">
      <c r="AQ34578" s="6"/>
    </row>
    <row r="34579" spans="43:43" x14ac:dyDescent="0.25">
      <c r="AQ34579" s="6"/>
    </row>
    <row r="34580" spans="43:43" x14ac:dyDescent="0.25">
      <c r="AQ34580" s="6"/>
    </row>
    <row r="34581" spans="43:43" x14ac:dyDescent="0.25">
      <c r="AQ34581" s="6"/>
    </row>
    <row r="34582" spans="43:43" x14ac:dyDescent="0.25">
      <c r="AQ34582" s="6"/>
    </row>
    <row r="34583" spans="43:43" x14ac:dyDescent="0.25">
      <c r="AQ34583" s="6"/>
    </row>
    <row r="34584" spans="43:43" x14ac:dyDescent="0.25">
      <c r="AQ34584" s="6"/>
    </row>
    <row r="34585" spans="43:43" x14ac:dyDescent="0.25">
      <c r="AQ34585" s="6"/>
    </row>
    <row r="34586" spans="43:43" x14ac:dyDescent="0.25">
      <c r="AQ34586" s="6"/>
    </row>
    <row r="34587" spans="43:43" x14ac:dyDescent="0.25">
      <c r="AQ34587" s="6"/>
    </row>
    <row r="34588" spans="43:43" x14ac:dyDescent="0.25">
      <c r="AQ34588" s="6"/>
    </row>
    <row r="34589" spans="43:43" x14ac:dyDescent="0.25">
      <c r="AQ34589" s="6"/>
    </row>
    <row r="34590" spans="43:43" x14ac:dyDescent="0.25">
      <c r="AQ34590" s="6"/>
    </row>
    <row r="34591" spans="43:43" x14ac:dyDescent="0.25">
      <c r="AQ34591" s="6"/>
    </row>
    <row r="34592" spans="43:43" x14ac:dyDescent="0.25">
      <c r="AQ34592" s="6"/>
    </row>
    <row r="34593" spans="43:43" x14ac:dyDescent="0.25">
      <c r="AQ34593" s="6"/>
    </row>
    <row r="34594" spans="43:43" x14ac:dyDescent="0.25">
      <c r="AQ34594" s="6"/>
    </row>
    <row r="34595" spans="43:43" x14ac:dyDescent="0.25">
      <c r="AQ34595" s="6"/>
    </row>
    <row r="34596" spans="43:43" x14ac:dyDescent="0.25">
      <c r="AQ34596" s="6"/>
    </row>
    <row r="34597" spans="43:43" x14ac:dyDescent="0.25">
      <c r="AQ34597" s="6"/>
    </row>
    <row r="34598" spans="43:43" x14ac:dyDescent="0.25">
      <c r="AQ34598" s="6"/>
    </row>
    <row r="34599" spans="43:43" x14ac:dyDescent="0.25">
      <c r="AQ34599" s="6"/>
    </row>
    <row r="34600" spans="43:43" x14ac:dyDescent="0.25">
      <c r="AQ34600" s="6"/>
    </row>
    <row r="34601" spans="43:43" x14ac:dyDescent="0.25">
      <c r="AQ34601" s="6"/>
    </row>
    <row r="34602" spans="43:43" x14ac:dyDescent="0.25">
      <c r="AQ34602" s="6"/>
    </row>
    <row r="34603" spans="43:43" x14ac:dyDescent="0.25">
      <c r="AQ34603" s="6"/>
    </row>
    <row r="34604" spans="43:43" x14ac:dyDescent="0.25">
      <c r="AQ34604" s="6"/>
    </row>
    <row r="34605" spans="43:43" x14ac:dyDescent="0.25">
      <c r="AQ34605" s="6"/>
    </row>
    <row r="34606" spans="43:43" x14ac:dyDescent="0.25">
      <c r="AQ34606" s="6"/>
    </row>
    <row r="34607" spans="43:43" x14ac:dyDescent="0.25">
      <c r="AQ34607" s="6"/>
    </row>
    <row r="34608" spans="43:43" x14ac:dyDescent="0.25">
      <c r="AQ34608" s="6"/>
    </row>
    <row r="34609" spans="43:43" x14ac:dyDescent="0.25">
      <c r="AQ34609" s="6"/>
    </row>
    <row r="34610" spans="43:43" x14ac:dyDescent="0.25">
      <c r="AQ34610" s="6"/>
    </row>
    <row r="34611" spans="43:43" x14ac:dyDescent="0.25">
      <c r="AQ34611" s="6"/>
    </row>
    <row r="34612" spans="43:43" x14ac:dyDescent="0.25">
      <c r="AQ34612" s="6"/>
    </row>
    <row r="34613" spans="43:43" x14ac:dyDescent="0.25">
      <c r="AQ34613" s="6"/>
    </row>
    <row r="34614" spans="43:43" x14ac:dyDescent="0.25">
      <c r="AQ34614" s="6"/>
    </row>
    <row r="34615" spans="43:43" x14ac:dyDescent="0.25">
      <c r="AQ34615" s="6"/>
    </row>
    <row r="34616" spans="43:43" x14ac:dyDescent="0.25">
      <c r="AQ34616" s="6"/>
    </row>
    <row r="34617" spans="43:43" x14ac:dyDescent="0.25">
      <c r="AQ34617" s="6"/>
    </row>
    <row r="34618" spans="43:43" x14ac:dyDescent="0.25">
      <c r="AQ34618" s="6"/>
    </row>
    <row r="34619" spans="43:43" x14ac:dyDescent="0.25">
      <c r="AQ34619" s="6"/>
    </row>
    <row r="34620" spans="43:43" x14ac:dyDescent="0.25">
      <c r="AQ34620" s="6"/>
    </row>
    <row r="34621" spans="43:43" x14ac:dyDescent="0.25">
      <c r="AQ34621" s="6"/>
    </row>
    <row r="34622" spans="43:43" x14ac:dyDescent="0.25">
      <c r="AQ34622" s="6"/>
    </row>
    <row r="34623" spans="43:43" x14ac:dyDescent="0.25">
      <c r="AQ34623" s="6"/>
    </row>
    <row r="34624" spans="43:43" x14ac:dyDescent="0.25">
      <c r="AQ34624" s="6"/>
    </row>
    <row r="34625" spans="43:43" x14ac:dyDescent="0.25">
      <c r="AQ34625" s="6"/>
    </row>
    <row r="34626" spans="43:43" x14ac:dyDescent="0.25">
      <c r="AQ34626" s="6"/>
    </row>
    <row r="34627" spans="43:43" x14ac:dyDescent="0.25">
      <c r="AQ34627" s="6"/>
    </row>
    <row r="34628" spans="43:43" x14ac:dyDescent="0.25">
      <c r="AQ34628" s="6"/>
    </row>
    <row r="34629" spans="43:43" x14ac:dyDescent="0.25">
      <c r="AQ34629" s="6"/>
    </row>
    <row r="34630" spans="43:43" x14ac:dyDescent="0.25">
      <c r="AQ34630" s="6"/>
    </row>
    <row r="34631" spans="43:43" x14ac:dyDescent="0.25">
      <c r="AQ34631" s="6"/>
    </row>
    <row r="34632" spans="43:43" x14ac:dyDescent="0.25">
      <c r="AQ34632" s="6"/>
    </row>
    <row r="34633" spans="43:43" x14ac:dyDescent="0.25">
      <c r="AQ34633" s="6"/>
    </row>
    <row r="34634" spans="43:43" x14ac:dyDescent="0.25">
      <c r="AQ34634" s="6"/>
    </row>
    <row r="34635" spans="43:43" x14ac:dyDescent="0.25">
      <c r="AQ34635" s="6"/>
    </row>
    <row r="34636" spans="43:43" x14ac:dyDescent="0.25">
      <c r="AQ34636" s="6"/>
    </row>
    <row r="34637" spans="43:43" x14ac:dyDescent="0.25">
      <c r="AQ34637" s="6"/>
    </row>
    <row r="34638" spans="43:43" x14ac:dyDescent="0.25">
      <c r="AQ34638" s="6"/>
    </row>
    <row r="34639" spans="43:43" x14ac:dyDescent="0.25">
      <c r="AQ34639" s="6"/>
    </row>
    <row r="34640" spans="43:43" x14ac:dyDescent="0.25">
      <c r="AQ34640" s="6"/>
    </row>
    <row r="34641" spans="43:43" x14ac:dyDescent="0.25">
      <c r="AQ34641" s="6"/>
    </row>
    <row r="34642" spans="43:43" x14ac:dyDescent="0.25">
      <c r="AQ34642" s="6"/>
    </row>
    <row r="34643" spans="43:43" x14ac:dyDescent="0.25">
      <c r="AQ34643" s="6"/>
    </row>
    <row r="34644" spans="43:43" x14ac:dyDescent="0.25">
      <c r="AQ34644" s="6"/>
    </row>
    <row r="34645" spans="43:43" x14ac:dyDescent="0.25">
      <c r="AQ34645" s="6"/>
    </row>
    <row r="34646" spans="43:43" x14ac:dyDescent="0.25">
      <c r="AQ34646" s="6"/>
    </row>
    <row r="34647" spans="43:43" x14ac:dyDescent="0.25">
      <c r="AQ34647" s="6"/>
    </row>
    <row r="34648" spans="43:43" x14ac:dyDescent="0.25">
      <c r="AQ34648" s="6"/>
    </row>
    <row r="34649" spans="43:43" x14ac:dyDescent="0.25">
      <c r="AQ34649" s="6"/>
    </row>
    <row r="34650" spans="43:43" x14ac:dyDescent="0.25">
      <c r="AQ34650" s="6"/>
    </row>
    <row r="34651" spans="43:43" x14ac:dyDescent="0.25">
      <c r="AQ34651" s="6"/>
    </row>
    <row r="34652" spans="43:43" x14ac:dyDescent="0.25">
      <c r="AQ34652" s="6"/>
    </row>
    <row r="34653" spans="43:43" x14ac:dyDescent="0.25">
      <c r="AQ34653" s="6"/>
    </row>
    <row r="34654" spans="43:43" x14ac:dyDescent="0.25">
      <c r="AQ34654" s="6"/>
    </row>
    <row r="34655" spans="43:43" x14ac:dyDescent="0.25">
      <c r="AQ34655" s="6"/>
    </row>
    <row r="34656" spans="43:43" x14ac:dyDescent="0.25">
      <c r="AQ34656" s="6"/>
    </row>
    <row r="34657" spans="43:43" x14ac:dyDescent="0.25">
      <c r="AQ34657" s="6"/>
    </row>
    <row r="34658" spans="43:43" x14ac:dyDescent="0.25">
      <c r="AQ34658" s="6"/>
    </row>
    <row r="34659" spans="43:43" x14ac:dyDescent="0.25">
      <c r="AQ34659" s="6"/>
    </row>
    <row r="34660" spans="43:43" x14ac:dyDescent="0.25">
      <c r="AQ34660" s="6"/>
    </row>
    <row r="34661" spans="43:43" x14ac:dyDescent="0.25">
      <c r="AQ34661" s="6"/>
    </row>
    <row r="34662" spans="43:43" x14ac:dyDescent="0.25">
      <c r="AQ34662" s="6"/>
    </row>
    <row r="34663" spans="43:43" x14ac:dyDescent="0.25">
      <c r="AQ34663" s="6"/>
    </row>
    <row r="34664" spans="43:43" x14ac:dyDescent="0.25">
      <c r="AQ34664" s="6"/>
    </row>
    <row r="34665" spans="43:43" x14ac:dyDescent="0.25">
      <c r="AQ34665" s="6"/>
    </row>
    <row r="34666" spans="43:43" x14ac:dyDescent="0.25">
      <c r="AQ34666" s="6"/>
    </row>
    <row r="34667" spans="43:43" x14ac:dyDescent="0.25">
      <c r="AQ34667" s="6"/>
    </row>
    <row r="34668" spans="43:43" x14ac:dyDescent="0.25">
      <c r="AQ34668" s="6"/>
    </row>
    <row r="34669" spans="43:43" x14ac:dyDescent="0.25">
      <c r="AQ34669" s="6"/>
    </row>
    <row r="34670" spans="43:43" x14ac:dyDescent="0.25">
      <c r="AQ34670" s="6"/>
    </row>
    <row r="34671" spans="43:43" x14ac:dyDescent="0.25">
      <c r="AQ34671" s="6"/>
    </row>
    <row r="34672" spans="43:43" x14ac:dyDescent="0.25">
      <c r="AQ34672" s="6"/>
    </row>
    <row r="34673" spans="43:43" x14ac:dyDescent="0.25">
      <c r="AQ34673" s="6"/>
    </row>
    <row r="34674" spans="43:43" x14ac:dyDescent="0.25">
      <c r="AQ34674" s="6"/>
    </row>
    <row r="34675" spans="43:43" x14ac:dyDescent="0.25">
      <c r="AQ34675" s="6"/>
    </row>
    <row r="34676" spans="43:43" x14ac:dyDescent="0.25">
      <c r="AQ34676" s="6"/>
    </row>
    <row r="34677" spans="43:43" x14ac:dyDescent="0.25">
      <c r="AQ34677" s="6"/>
    </row>
    <row r="34678" spans="43:43" x14ac:dyDescent="0.25">
      <c r="AQ34678" s="6"/>
    </row>
    <row r="34679" spans="43:43" x14ac:dyDescent="0.25">
      <c r="AQ34679" s="6"/>
    </row>
    <row r="34680" spans="43:43" x14ac:dyDescent="0.25">
      <c r="AQ34680" s="6"/>
    </row>
    <row r="34681" spans="43:43" x14ac:dyDescent="0.25">
      <c r="AQ34681" s="6"/>
    </row>
    <row r="34682" spans="43:43" x14ac:dyDescent="0.25">
      <c r="AQ34682" s="6"/>
    </row>
    <row r="34683" spans="43:43" x14ac:dyDescent="0.25">
      <c r="AQ34683" s="6"/>
    </row>
    <row r="34684" spans="43:43" x14ac:dyDescent="0.25">
      <c r="AQ34684" s="6"/>
    </row>
    <row r="34685" spans="43:43" x14ac:dyDescent="0.25">
      <c r="AQ34685" s="6"/>
    </row>
    <row r="34686" spans="43:43" x14ac:dyDescent="0.25">
      <c r="AQ34686" s="6"/>
    </row>
    <row r="34687" spans="43:43" x14ac:dyDescent="0.25">
      <c r="AQ34687" s="6"/>
    </row>
    <row r="34688" spans="43:43" x14ac:dyDescent="0.25">
      <c r="AQ34688" s="6"/>
    </row>
    <row r="34689" spans="43:43" x14ac:dyDescent="0.25">
      <c r="AQ34689" s="6"/>
    </row>
    <row r="34690" spans="43:43" x14ac:dyDescent="0.25">
      <c r="AQ34690" s="6"/>
    </row>
    <row r="34691" spans="43:43" x14ac:dyDescent="0.25">
      <c r="AQ34691" s="6"/>
    </row>
    <row r="34692" spans="43:43" x14ac:dyDescent="0.25">
      <c r="AQ34692" s="6"/>
    </row>
    <row r="34693" spans="43:43" x14ac:dyDescent="0.25">
      <c r="AQ34693" s="6"/>
    </row>
    <row r="34694" spans="43:43" x14ac:dyDescent="0.25">
      <c r="AQ34694" s="6"/>
    </row>
    <row r="34695" spans="43:43" x14ac:dyDescent="0.25">
      <c r="AQ34695" s="6"/>
    </row>
    <row r="34696" spans="43:43" x14ac:dyDescent="0.25">
      <c r="AQ34696" s="6"/>
    </row>
    <row r="34697" spans="43:43" x14ac:dyDescent="0.25">
      <c r="AQ34697" s="6"/>
    </row>
    <row r="34698" spans="43:43" x14ac:dyDescent="0.25">
      <c r="AQ34698" s="6"/>
    </row>
    <row r="34699" spans="43:43" x14ac:dyDescent="0.25">
      <c r="AQ34699" s="6"/>
    </row>
    <row r="34700" spans="43:43" x14ac:dyDescent="0.25">
      <c r="AQ34700" s="6"/>
    </row>
    <row r="34701" spans="43:43" x14ac:dyDescent="0.25">
      <c r="AQ34701" s="6"/>
    </row>
    <row r="34702" spans="43:43" x14ac:dyDescent="0.25">
      <c r="AQ34702" s="6"/>
    </row>
    <row r="34703" spans="43:43" x14ac:dyDescent="0.25">
      <c r="AQ34703" s="6"/>
    </row>
    <row r="34704" spans="43:43" x14ac:dyDescent="0.25">
      <c r="AQ34704" s="6"/>
    </row>
    <row r="34705" spans="43:43" x14ac:dyDescent="0.25">
      <c r="AQ34705" s="6"/>
    </row>
    <row r="34706" spans="43:43" x14ac:dyDescent="0.25">
      <c r="AQ34706" s="6"/>
    </row>
    <row r="34707" spans="43:43" x14ac:dyDescent="0.25">
      <c r="AQ34707" s="6"/>
    </row>
    <row r="34708" spans="43:43" x14ac:dyDescent="0.25">
      <c r="AQ34708" s="6"/>
    </row>
    <row r="34709" spans="43:43" x14ac:dyDescent="0.25">
      <c r="AQ34709" s="6"/>
    </row>
    <row r="34710" spans="43:43" x14ac:dyDescent="0.25">
      <c r="AQ34710" s="6"/>
    </row>
    <row r="34711" spans="43:43" x14ac:dyDescent="0.25">
      <c r="AQ34711" s="6"/>
    </row>
    <row r="34712" spans="43:43" x14ac:dyDescent="0.25">
      <c r="AQ34712" s="6"/>
    </row>
    <row r="34713" spans="43:43" x14ac:dyDescent="0.25">
      <c r="AQ34713" s="6"/>
    </row>
    <row r="34714" spans="43:43" x14ac:dyDescent="0.25">
      <c r="AQ34714" s="6"/>
    </row>
    <row r="34715" spans="43:43" x14ac:dyDescent="0.25">
      <c r="AQ34715" s="6"/>
    </row>
    <row r="34716" spans="43:43" x14ac:dyDescent="0.25">
      <c r="AQ34716" s="6"/>
    </row>
    <row r="34717" spans="43:43" x14ac:dyDescent="0.25">
      <c r="AQ34717" s="6"/>
    </row>
    <row r="34718" spans="43:43" x14ac:dyDescent="0.25">
      <c r="AQ34718" s="6"/>
    </row>
    <row r="34719" spans="43:43" x14ac:dyDescent="0.25">
      <c r="AQ34719" s="6"/>
    </row>
    <row r="34720" spans="43:43" x14ac:dyDescent="0.25">
      <c r="AQ34720" s="6"/>
    </row>
    <row r="34721" spans="43:43" x14ac:dyDescent="0.25">
      <c r="AQ34721" s="6"/>
    </row>
    <row r="34722" spans="43:43" x14ac:dyDescent="0.25">
      <c r="AQ34722" s="6"/>
    </row>
    <row r="34723" spans="43:43" x14ac:dyDescent="0.25">
      <c r="AQ34723" s="6"/>
    </row>
    <row r="34724" spans="43:43" x14ac:dyDescent="0.25">
      <c r="AQ34724" s="6"/>
    </row>
    <row r="34725" spans="43:43" x14ac:dyDescent="0.25">
      <c r="AQ34725" s="6"/>
    </row>
    <row r="34726" spans="43:43" x14ac:dyDescent="0.25">
      <c r="AQ34726" s="6"/>
    </row>
    <row r="34727" spans="43:43" x14ac:dyDescent="0.25">
      <c r="AQ34727" s="6"/>
    </row>
    <row r="34728" spans="43:43" x14ac:dyDescent="0.25">
      <c r="AQ34728" s="6"/>
    </row>
    <row r="34729" spans="43:43" x14ac:dyDescent="0.25">
      <c r="AQ34729" s="6"/>
    </row>
    <row r="34730" spans="43:43" x14ac:dyDescent="0.25">
      <c r="AQ34730" s="6"/>
    </row>
    <row r="34731" spans="43:43" x14ac:dyDescent="0.25">
      <c r="AQ34731" s="6"/>
    </row>
    <row r="34732" spans="43:43" x14ac:dyDescent="0.25">
      <c r="AQ34732" s="6"/>
    </row>
    <row r="34733" spans="43:43" x14ac:dyDescent="0.25">
      <c r="AQ34733" s="6"/>
    </row>
    <row r="34734" spans="43:43" x14ac:dyDescent="0.25">
      <c r="AQ34734" s="6"/>
    </row>
    <row r="34735" spans="43:43" x14ac:dyDescent="0.25">
      <c r="AQ34735" s="6"/>
    </row>
    <row r="34736" spans="43:43" x14ac:dyDescent="0.25">
      <c r="AQ34736" s="6"/>
    </row>
    <row r="34737" spans="43:43" x14ac:dyDescent="0.25">
      <c r="AQ34737" s="6"/>
    </row>
    <row r="34738" spans="43:43" x14ac:dyDescent="0.25">
      <c r="AQ34738" s="6"/>
    </row>
    <row r="34739" spans="43:43" x14ac:dyDescent="0.25">
      <c r="AQ34739" s="6"/>
    </row>
    <row r="34740" spans="43:43" x14ac:dyDescent="0.25">
      <c r="AQ34740" s="6"/>
    </row>
    <row r="34741" spans="43:43" x14ac:dyDescent="0.25">
      <c r="AQ34741" s="6"/>
    </row>
    <row r="34742" spans="43:43" x14ac:dyDescent="0.25">
      <c r="AQ34742" s="6"/>
    </row>
    <row r="34743" spans="43:43" x14ac:dyDescent="0.25">
      <c r="AQ34743" s="6"/>
    </row>
    <row r="34744" spans="43:43" x14ac:dyDescent="0.25">
      <c r="AQ34744" s="6"/>
    </row>
    <row r="34745" spans="43:43" x14ac:dyDescent="0.25">
      <c r="AQ34745" s="6"/>
    </row>
    <row r="34746" spans="43:43" x14ac:dyDescent="0.25">
      <c r="AQ34746" s="6"/>
    </row>
    <row r="34747" spans="43:43" x14ac:dyDescent="0.25">
      <c r="AQ34747" s="6"/>
    </row>
    <row r="34748" spans="43:43" x14ac:dyDescent="0.25">
      <c r="AQ34748" s="6"/>
    </row>
    <row r="34749" spans="43:43" x14ac:dyDescent="0.25">
      <c r="AQ34749" s="6"/>
    </row>
    <row r="34750" spans="43:43" x14ac:dyDescent="0.25">
      <c r="AQ34750" s="6"/>
    </row>
    <row r="34751" spans="43:43" x14ac:dyDescent="0.25">
      <c r="AQ34751" s="6"/>
    </row>
    <row r="34752" spans="43:43" x14ac:dyDescent="0.25">
      <c r="AQ34752" s="6"/>
    </row>
    <row r="34753" spans="43:43" x14ac:dyDescent="0.25">
      <c r="AQ34753" s="6"/>
    </row>
    <row r="34754" spans="43:43" x14ac:dyDescent="0.25">
      <c r="AQ34754" s="6"/>
    </row>
    <row r="34755" spans="43:43" x14ac:dyDescent="0.25">
      <c r="AQ34755" s="6"/>
    </row>
    <row r="34756" spans="43:43" x14ac:dyDescent="0.25">
      <c r="AQ34756" s="6"/>
    </row>
    <row r="34757" spans="43:43" x14ac:dyDescent="0.25">
      <c r="AQ34757" s="6"/>
    </row>
    <row r="34758" spans="43:43" x14ac:dyDescent="0.25">
      <c r="AQ34758" s="6"/>
    </row>
    <row r="34759" spans="43:43" x14ac:dyDescent="0.25">
      <c r="AQ34759" s="6"/>
    </row>
    <row r="34760" spans="43:43" x14ac:dyDescent="0.25">
      <c r="AQ34760" s="6"/>
    </row>
    <row r="34761" spans="43:43" x14ac:dyDescent="0.25">
      <c r="AQ34761" s="6"/>
    </row>
    <row r="34762" spans="43:43" x14ac:dyDescent="0.25">
      <c r="AQ34762" s="6"/>
    </row>
    <row r="34763" spans="43:43" x14ac:dyDescent="0.25">
      <c r="AQ34763" s="6"/>
    </row>
    <row r="34764" spans="43:43" x14ac:dyDescent="0.25">
      <c r="AQ34764" s="6"/>
    </row>
    <row r="34765" spans="43:43" x14ac:dyDescent="0.25">
      <c r="AQ34765" s="6"/>
    </row>
    <row r="34766" spans="43:43" x14ac:dyDescent="0.25">
      <c r="AQ34766" s="6"/>
    </row>
    <row r="34767" spans="43:43" x14ac:dyDescent="0.25">
      <c r="AQ34767" s="6"/>
    </row>
    <row r="34768" spans="43:43" x14ac:dyDescent="0.25">
      <c r="AQ34768" s="6"/>
    </row>
    <row r="34769" spans="43:43" x14ac:dyDescent="0.25">
      <c r="AQ34769" s="6"/>
    </row>
    <row r="34770" spans="43:43" x14ac:dyDescent="0.25">
      <c r="AQ34770" s="6"/>
    </row>
    <row r="34771" spans="43:43" x14ac:dyDescent="0.25">
      <c r="AQ34771" s="6"/>
    </row>
    <row r="34772" spans="43:43" x14ac:dyDescent="0.25">
      <c r="AQ34772" s="6"/>
    </row>
    <row r="34773" spans="43:43" x14ac:dyDescent="0.25">
      <c r="AQ34773" s="6"/>
    </row>
    <row r="34774" spans="43:43" x14ac:dyDescent="0.25">
      <c r="AQ34774" s="6"/>
    </row>
    <row r="34775" spans="43:43" x14ac:dyDescent="0.25">
      <c r="AQ34775" s="6"/>
    </row>
    <row r="34776" spans="43:43" x14ac:dyDescent="0.25">
      <c r="AQ34776" s="6"/>
    </row>
    <row r="34777" spans="43:43" x14ac:dyDescent="0.25">
      <c r="AQ34777" s="6"/>
    </row>
    <row r="34778" spans="43:43" x14ac:dyDescent="0.25">
      <c r="AQ34778" s="6"/>
    </row>
    <row r="34779" spans="43:43" x14ac:dyDescent="0.25">
      <c r="AQ34779" s="6"/>
    </row>
    <row r="34780" spans="43:43" x14ac:dyDescent="0.25">
      <c r="AQ34780" s="6"/>
    </row>
    <row r="34781" spans="43:43" x14ac:dyDescent="0.25">
      <c r="AQ34781" s="6"/>
    </row>
    <row r="34782" spans="43:43" x14ac:dyDescent="0.25">
      <c r="AQ34782" s="6"/>
    </row>
    <row r="34783" spans="43:43" x14ac:dyDescent="0.25">
      <c r="AQ34783" s="6"/>
    </row>
    <row r="34784" spans="43:43" x14ac:dyDescent="0.25">
      <c r="AQ34784" s="6"/>
    </row>
    <row r="34785" spans="43:43" x14ac:dyDescent="0.25">
      <c r="AQ34785" s="6"/>
    </row>
    <row r="34786" spans="43:43" x14ac:dyDescent="0.25">
      <c r="AQ34786" s="6"/>
    </row>
    <row r="34787" spans="43:43" x14ac:dyDescent="0.25">
      <c r="AQ34787" s="6"/>
    </row>
    <row r="34788" spans="43:43" x14ac:dyDescent="0.25">
      <c r="AQ34788" s="6"/>
    </row>
    <row r="34789" spans="43:43" x14ac:dyDescent="0.25">
      <c r="AQ34789" s="6"/>
    </row>
    <row r="34790" spans="43:43" x14ac:dyDescent="0.25">
      <c r="AQ34790" s="6"/>
    </row>
    <row r="34791" spans="43:43" x14ac:dyDescent="0.25">
      <c r="AQ34791" s="6"/>
    </row>
    <row r="34792" spans="43:43" x14ac:dyDescent="0.25">
      <c r="AQ34792" s="6"/>
    </row>
    <row r="34793" spans="43:43" x14ac:dyDescent="0.25">
      <c r="AQ34793" s="6"/>
    </row>
    <row r="34794" spans="43:43" x14ac:dyDescent="0.25">
      <c r="AQ34794" s="6"/>
    </row>
    <row r="34795" spans="43:43" x14ac:dyDescent="0.25">
      <c r="AQ34795" s="6"/>
    </row>
    <row r="34796" spans="43:43" x14ac:dyDescent="0.25">
      <c r="AQ34796" s="6"/>
    </row>
    <row r="34797" spans="43:43" x14ac:dyDescent="0.25">
      <c r="AQ34797" s="6"/>
    </row>
    <row r="34798" spans="43:43" x14ac:dyDescent="0.25">
      <c r="AQ34798" s="6"/>
    </row>
    <row r="34799" spans="43:43" x14ac:dyDescent="0.25">
      <c r="AQ34799" s="6"/>
    </row>
    <row r="34800" spans="43:43" x14ac:dyDescent="0.25">
      <c r="AQ34800" s="6"/>
    </row>
    <row r="34801" spans="43:43" x14ac:dyDescent="0.25">
      <c r="AQ34801" s="6"/>
    </row>
    <row r="34802" spans="43:43" x14ac:dyDescent="0.25">
      <c r="AQ34802" s="6"/>
    </row>
    <row r="34803" spans="43:43" x14ac:dyDescent="0.25">
      <c r="AQ34803" s="6"/>
    </row>
    <row r="34804" spans="43:43" x14ac:dyDescent="0.25">
      <c r="AQ34804" s="6"/>
    </row>
    <row r="34805" spans="43:43" x14ac:dyDescent="0.25">
      <c r="AQ34805" s="6"/>
    </row>
    <row r="34806" spans="43:43" x14ac:dyDescent="0.25">
      <c r="AQ34806" s="6"/>
    </row>
    <row r="34807" spans="43:43" x14ac:dyDescent="0.25">
      <c r="AQ34807" s="6"/>
    </row>
    <row r="34808" spans="43:43" x14ac:dyDescent="0.25">
      <c r="AQ34808" s="6"/>
    </row>
    <row r="34809" spans="43:43" x14ac:dyDescent="0.25">
      <c r="AQ34809" s="6"/>
    </row>
    <row r="34810" spans="43:43" x14ac:dyDescent="0.25">
      <c r="AQ34810" s="6"/>
    </row>
    <row r="34811" spans="43:43" x14ac:dyDescent="0.25">
      <c r="AQ34811" s="6"/>
    </row>
    <row r="34812" spans="43:43" x14ac:dyDescent="0.25">
      <c r="AQ34812" s="6"/>
    </row>
    <row r="34813" spans="43:43" x14ac:dyDescent="0.25">
      <c r="AQ34813" s="6"/>
    </row>
    <row r="34814" spans="43:43" x14ac:dyDescent="0.25">
      <c r="AQ34814" s="6"/>
    </row>
    <row r="34815" spans="43:43" x14ac:dyDescent="0.25">
      <c r="AQ34815" s="6"/>
    </row>
    <row r="34816" spans="43:43" x14ac:dyDescent="0.25">
      <c r="AQ34816" s="6"/>
    </row>
    <row r="34817" spans="43:43" x14ac:dyDescent="0.25">
      <c r="AQ34817" s="6"/>
    </row>
    <row r="34818" spans="43:43" x14ac:dyDescent="0.25">
      <c r="AQ34818" s="6"/>
    </row>
    <row r="34819" spans="43:43" x14ac:dyDescent="0.25">
      <c r="AQ34819" s="6"/>
    </row>
    <row r="34820" spans="43:43" x14ac:dyDescent="0.25">
      <c r="AQ34820" s="6"/>
    </row>
    <row r="34821" spans="43:43" x14ac:dyDescent="0.25">
      <c r="AQ34821" s="6"/>
    </row>
    <row r="34822" spans="43:43" x14ac:dyDescent="0.25">
      <c r="AQ34822" s="6"/>
    </row>
    <row r="34823" spans="43:43" x14ac:dyDescent="0.25">
      <c r="AQ34823" s="6"/>
    </row>
    <row r="34824" spans="43:43" x14ac:dyDescent="0.25">
      <c r="AQ34824" s="6"/>
    </row>
    <row r="34825" spans="43:43" x14ac:dyDescent="0.25">
      <c r="AQ34825" s="6"/>
    </row>
    <row r="34826" spans="43:43" x14ac:dyDescent="0.25">
      <c r="AQ34826" s="6"/>
    </row>
    <row r="34827" spans="43:43" x14ac:dyDescent="0.25">
      <c r="AQ34827" s="6"/>
    </row>
    <row r="34828" spans="43:43" x14ac:dyDescent="0.25">
      <c r="AQ34828" s="6"/>
    </row>
    <row r="34829" spans="43:43" x14ac:dyDescent="0.25">
      <c r="AQ34829" s="6"/>
    </row>
    <row r="34830" spans="43:43" x14ac:dyDescent="0.25">
      <c r="AQ34830" s="6"/>
    </row>
    <row r="34831" spans="43:43" x14ac:dyDescent="0.25">
      <c r="AQ34831" s="6"/>
    </row>
    <row r="34832" spans="43:43" x14ac:dyDescent="0.25">
      <c r="AQ34832" s="6"/>
    </row>
    <row r="34833" spans="43:43" x14ac:dyDescent="0.25">
      <c r="AQ34833" s="6"/>
    </row>
    <row r="34834" spans="43:43" x14ac:dyDescent="0.25">
      <c r="AQ34834" s="6"/>
    </row>
    <row r="34835" spans="43:43" x14ac:dyDescent="0.25">
      <c r="AQ34835" s="6"/>
    </row>
    <row r="34836" spans="43:43" x14ac:dyDescent="0.25">
      <c r="AQ34836" s="6"/>
    </row>
    <row r="34837" spans="43:43" x14ac:dyDescent="0.25">
      <c r="AQ34837" s="6"/>
    </row>
    <row r="34838" spans="43:43" x14ac:dyDescent="0.25">
      <c r="AQ34838" s="6"/>
    </row>
    <row r="34839" spans="43:43" x14ac:dyDescent="0.25">
      <c r="AQ34839" s="6"/>
    </row>
    <row r="34840" spans="43:43" x14ac:dyDescent="0.25">
      <c r="AQ34840" s="6"/>
    </row>
    <row r="34841" spans="43:43" x14ac:dyDescent="0.25">
      <c r="AQ34841" s="6"/>
    </row>
    <row r="34842" spans="43:43" x14ac:dyDescent="0.25">
      <c r="AQ34842" s="6"/>
    </row>
    <row r="34843" spans="43:43" x14ac:dyDescent="0.25">
      <c r="AQ34843" s="6"/>
    </row>
    <row r="34844" spans="43:43" x14ac:dyDescent="0.25">
      <c r="AQ34844" s="6"/>
    </row>
    <row r="34845" spans="43:43" x14ac:dyDescent="0.25">
      <c r="AQ34845" s="6"/>
    </row>
    <row r="34846" spans="43:43" x14ac:dyDescent="0.25">
      <c r="AQ34846" s="6"/>
    </row>
    <row r="34847" spans="43:43" x14ac:dyDescent="0.25">
      <c r="AQ34847" s="6"/>
    </row>
    <row r="34848" spans="43:43" x14ac:dyDescent="0.25">
      <c r="AQ34848" s="6"/>
    </row>
    <row r="34849" spans="43:43" x14ac:dyDescent="0.25">
      <c r="AQ34849" s="6"/>
    </row>
    <row r="34850" spans="43:43" x14ac:dyDescent="0.25">
      <c r="AQ34850" s="6"/>
    </row>
    <row r="34851" spans="43:43" x14ac:dyDescent="0.25">
      <c r="AQ34851" s="6"/>
    </row>
    <row r="34852" spans="43:43" x14ac:dyDescent="0.25">
      <c r="AQ34852" s="6"/>
    </row>
    <row r="34853" spans="43:43" x14ac:dyDescent="0.25">
      <c r="AQ34853" s="6"/>
    </row>
    <row r="34854" spans="43:43" x14ac:dyDescent="0.25">
      <c r="AQ34854" s="6"/>
    </row>
    <row r="34855" spans="43:43" x14ac:dyDescent="0.25">
      <c r="AQ34855" s="6"/>
    </row>
    <row r="34856" spans="43:43" x14ac:dyDescent="0.25">
      <c r="AQ34856" s="6"/>
    </row>
    <row r="34857" spans="43:43" x14ac:dyDescent="0.25">
      <c r="AQ34857" s="6"/>
    </row>
    <row r="34858" spans="43:43" x14ac:dyDescent="0.25">
      <c r="AQ34858" s="6"/>
    </row>
    <row r="34859" spans="43:43" x14ac:dyDescent="0.25">
      <c r="AQ34859" s="6"/>
    </row>
    <row r="34860" spans="43:43" x14ac:dyDescent="0.25">
      <c r="AQ34860" s="6"/>
    </row>
    <row r="34861" spans="43:43" x14ac:dyDescent="0.25">
      <c r="AQ34861" s="6"/>
    </row>
    <row r="34862" spans="43:43" x14ac:dyDescent="0.25">
      <c r="AQ34862" s="6"/>
    </row>
    <row r="34863" spans="43:43" x14ac:dyDescent="0.25">
      <c r="AQ34863" s="6"/>
    </row>
    <row r="34864" spans="43:43" x14ac:dyDescent="0.25">
      <c r="AQ34864" s="6"/>
    </row>
    <row r="34865" spans="43:43" x14ac:dyDescent="0.25">
      <c r="AQ34865" s="6"/>
    </row>
    <row r="34866" spans="43:43" x14ac:dyDescent="0.25">
      <c r="AQ34866" s="6"/>
    </row>
    <row r="34867" spans="43:43" x14ac:dyDescent="0.25">
      <c r="AQ34867" s="6"/>
    </row>
    <row r="34868" spans="43:43" x14ac:dyDescent="0.25">
      <c r="AQ34868" s="6"/>
    </row>
    <row r="34869" spans="43:43" x14ac:dyDescent="0.25">
      <c r="AQ34869" s="6"/>
    </row>
    <row r="34870" spans="43:43" x14ac:dyDescent="0.25">
      <c r="AQ34870" s="6"/>
    </row>
    <row r="34871" spans="43:43" x14ac:dyDescent="0.25">
      <c r="AQ34871" s="6"/>
    </row>
    <row r="34872" spans="43:43" x14ac:dyDescent="0.25">
      <c r="AQ34872" s="6"/>
    </row>
    <row r="34873" spans="43:43" x14ac:dyDescent="0.25">
      <c r="AQ34873" s="6"/>
    </row>
    <row r="34874" spans="43:43" x14ac:dyDescent="0.25">
      <c r="AQ34874" s="6"/>
    </row>
    <row r="34875" spans="43:43" x14ac:dyDescent="0.25">
      <c r="AQ34875" s="6"/>
    </row>
    <row r="34876" spans="43:43" x14ac:dyDescent="0.25">
      <c r="AQ34876" s="6"/>
    </row>
    <row r="34877" spans="43:43" x14ac:dyDescent="0.25">
      <c r="AQ34877" s="6"/>
    </row>
    <row r="34878" spans="43:43" x14ac:dyDescent="0.25">
      <c r="AQ34878" s="6"/>
    </row>
    <row r="34879" spans="43:43" x14ac:dyDescent="0.25">
      <c r="AQ34879" s="6"/>
    </row>
    <row r="34880" spans="43:43" x14ac:dyDescent="0.25">
      <c r="AQ34880" s="6"/>
    </row>
    <row r="34881" spans="43:43" x14ac:dyDescent="0.25">
      <c r="AQ34881" s="6"/>
    </row>
    <row r="34882" spans="43:43" x14ac:dyDescent="0.25">
      <c r="AQ34882" s="6"/>
    </row>
    <row r="34883" spans="43:43" x14ac:dyDescent="0.25">
      <c r="AQ34883" s="6"/>
    </row>
    <row r="34884" spans="43:43" x14ac:dyDescent="0.25">
      <c r="AQ34884" s="6"/>
    </row>
    <row r="34885" spans="43:43" x14ac:dyDescent="0.25">
      <c r="AQ34885" s="6"/>
    </row>
    <row r="34886" spans="43:43" x14ac:dyDescent="0.25">
      <c r="AQ34886" s="6"/>
    </row>
    <row r="34887" spans="43:43" x14ac:dyDescent="0.25">
      <c r="AQ34887" s="6"/>
    </row>
    <row r="34888" spans="43:43" x14ac:dyDescent="0.25">
      <c r="AQ34888" s="6"/>
    </row>
    <row r="34889" spans="43:43" x14ac:dyDescent="0.25">
      <c r="AQ34889" s="6"/>
    </row>
    <row r="34890" spans="43:43" x14ac:dyDescent="0.25">
      <c r="AQ34890" s="6"/>
    </row>
    <row r="34891" spans="43:43" x14ac:dyDescent="0.25">
      <c r="AQ34891" s="6"/>
    </row>
    <row r="34892" spans="43:43" x14ac:dyDescent="0.25">
      <c r="AQ34892" s="6"/>
    </row>
    <row r="34893" spans="43:43" x14ac:dyDescent="0.25">
      <c r="AQ34893" s="6"/>
    </row>
    <row r="34894" spans="43:43" x14ac:dyDescent="0.25">
      <c r="AQ34894" s="6"/>
    </row>
    <row r="34895" spans="43:43" x14ac:dyDescent="0.25">
      <c r="AQ34895" s="6"/>
    </row>
    <row r="34896" spans="43:43" x14ac:dyDescent="0.25">
      <c r="AQ34896" s="6"/>
    </row>
    <row r="34897" spans="43:43" x14ac:dyDescent="0.25">
      <c r="AQ34897" s="6"/>
    </row>
    <row r="34898" spans="43:43" x14ac:dyDescent="0.25">
      <c r="AQ34898" s="6"/>
    </row>
    <row r="34899" spans="43:43" x14ac:dyDescent="0.25">
      <c r="AQ34899" s="6"/>
    </row>
    <row r="34900" spans="43:43" x14ac:dyDescent="0.25">
      <c r="AQ34900" s="6"/>
    </row>
    <row r="34901" spans="43:43" x14ac:dyDescent="0.25">
      <c r="AQ34901" s="6"/>
    </row>
    <row r="34902" spans="43:43" x14ac:dyDescent="0.25">
      <c r="AQ34902" s="6"/>
    </row>
    <row r="34903" spans="43:43" x14ac:dyDescent="0.25">
      <c r="AQ34903" s="6"/>
    </row>
    <row r="34904" spans="43:43" x14ac:dyDescent="0.25">
      <c r="AQ34904" s="6"/>
    </row>
    <row r="34905" spans="43:43" x14ac:dyDescent="0.25">
      <c r="AQ34905" s="6"/>
    </row>
    <row r="34906" spans="43:43" x14ac:dyDescent="0.25">
      <c r="AQ34906" s="6"/>
    </row>
    <row r="34907" spans="43:43" x14ac:dyDescent="0.25">
      <c r="AQ34907" s="6"/>
    </row>
    <row r="34908" spans="43:43" x14ac:dyDescent="0.25">
      <c r="AQ34908" s="6"/>
    </row>
    <row r="34909" spans="43:43" x14ac:dyDescent="0.25">
      <c r="AQ34909" s="6"/>
    </row>
    <row r="34910" spans="43:43" x14ac:dyDescent="0.25">
      <c r="AQ34910" s="6"/>
    </row>
    <row r="34911" spans="43:43" x14ac:dyDescent="0.25">
      <c r="AQ34911" s="6"/>
    </row>
    <row r="34912" spans="43:43" x14ac:dyDescent="0.25">
      <c r="AQ34912" s="6"/>
    </row>
    <row r="34913" spans="43:43" x14ac:dyDescent="0.25">
      <c r="AQ34913" s="6"/>
    </row>
    <row r="34914" spans="43:43" x14ac:dyDescent="0.25">
      <c r="AQ34914" s="6"/>
    </row>
    <row r="34915" spans="43:43" x14ac:dyDescent="0.25">
      <c r="AQ34915" s="6"/>
    </row>
    <row r="34916" spans="43:43" x14ac:dyDescent="0.25">
      <c r="AQ34916" s="6"/>
    </row>
    <row r="34917" spans="43:43" x14ac:dyDescent="0.25">
      <c r="AQ34917" s="6"/>
    </row>
    <row r="34918" spans="43:43" x14ac:dyDescent="0.25">
      <c r="AQ34918" s="6"/>
    </row>
    <row r="34919" spans="43:43" x14ac:dyDescent="0.25">
      <c r="AQ34919" s="6"/>
    </row>
    <row r="34920" spans="43:43" x14ac:dyDescent="0.25">
      <c r="AQ34920" s="6"/>
    </row>
    <row r="34921" spans="43:43" x14ac:dyDescent="0.25">
      <c r="AQ34921" s="6"/>
    </row>
    <row r="34922" spans="43:43" x14ac:dyDescent="0.25">
      <c r="AQ34922" s="6"/>
    </row>
    <row r="34923" spans="43:43" x14ac:dyDescent="0.25">
      <c r="AQ34923" s="6"/>
    </row>
    <row r="34924" spans="43:43" x14ac:dyDescent="0.25">
      <c r="AQ34924" s="6"/>
    </row>
    <row r="34925" spans="43:43" x14ac:dyDescent="0.25">
      <c r="AQ34925" s="6"/>
    </row>
    <row r="34926" spans="43:43" x14ac:dyDescent="0.25">
      <c r="AQ34926" s="6"/>
    </row>
    <row r="34927" spans="43:43" x14ac:dyDescent="0.25">
      <c r="AQ34927" s="6"/>
    </row>
    <row r="34928" spans="43:43" x14ac:dyDescent="0.25">
      <c r="AQ34928" s="6"/>
    </row>
    <row r="34929" spans="43:43" x14ac:dyDescent="0.25">
      <c r="AQ34929" s="6"/>
    </row>
    <row r="34930" spans="43:43" x14ac:dyDescent="0.25">
      <c r="AQ34930" s="6"/>
    </row>
    <row r="34931" spans="43:43" x14ac:dyDescent="0.25">
      <c r="AQ34931" s="6"/>
    </row>
    <row r="34932" spans="43:43" x14ac:dyDescent="0.25">
      <c r="AQ34932" s="6"/>
    </row>
    <row r="34933" spans="43:43" x14ac:dyDescent="0.25">
      <c r="AQ34933" s="6"/>
    </row>
    <row r="34934" spans="43:43" x14ac:dyDescent="0.25">
      <c r="AQ34934" s="6"/>
    </row>
    <row r="34935" spans="43:43" x14ac:dyDescent="0.25">
      <c r="AQ34935" s="6"/>
    </row>
    <row r="34936" spans="43:43" x14ac:dyDescent="0.25">
      <c r="AQ34936" s="6"/>
    </row>
    <row r="34937" spans="43:43" x14ac:dyDescent="0.25">
      <c r="AQ34937" s="6"/>
    </row>
    <row r="34938" spans="43:43" x14ac:dyDescent="0.25">
      <c r="AQ34938" s="6"/>
    </row>
    <row r="34939" spans="43:43" x14ac:dyDescent="0.25">
      <c r="AQ34939" s="6"/>
    </row>
    <row r="34940" spans="43:43" x14ac:dyDescent="0.25">
      <c r="AQ34940" s="6"/>
    </row>
    <row r="34941" spans="43:43" x14ac:dyDescent="0.25">
      <c r="AQ34941" s="6"/>
    </row>
    <row r="34942" spans="43:43" x14ac:dyDescent="0.25">
      <c r="AQ34942" s="6"/>
    </row>
    <row r="34943" spans="43:43" x14ac:dyDescent="0.25">
      <c r="AQ34943" s="6"/>
    </row>
    <row r="34944" spans="43:43" x14ac:dyDescent="0.25">
      <c r="AQ34944" s="6"/>
    </row>
    <row r="34945" spans="43:43" x14ac:dyDescent="0.25">
      <c r="AQ34945" s="6"/>
    </row>
    <row r="34946" spans="43:43" x14ac:dyDescent="0.25">
      <c r="AQ34946" s="6"/>
    </row>
    <row r="34947" spans="43:43" x14ac:dyDescent="0.25">
      <c r="AQ34947" s="6"/>
    </row>
    <row r="34948" spans="43:43" x14ac:dyDescent="0.25">
      <c r="AQ34948" s="6"/>
    </row>
    <row r="34949" spans="43:43" x14ac:dyDescent="0.25">
      <c r="AQ34949" s="6"/>
    </row>
    <row r="34950" spans="43:43" x14ac:dyDescent="0.25">
      <c r="AQ34950" s="6"/>
    </row>
    <row r="34951" spans="43:43" x14ac:dyDescent="0.25">
      <c r="AQ34951" s="6"/>
    </row>
    <row r="34952" spans="43:43" x14ac:dyDescent="0.25">
      <c r="AQ34952" s="6"/>
    </row>
    <row r="34953" spans="43:43" x14ac:dyDescent="0.25">
      <c r="AQ34953" s="6"/>
    </row>
    <row r="34954" spans="43:43" x14ac:dyDescent="0.25">
      <c r="AQ34954" s="6"/>
    </row>
    <row r="34955" spans="43:43" x14ac:dyDescent="0.25">
      <c r="AQ34955" s="6"/>
    </row>
    <row r="34956" spans="43:43" x14ac:dyDescent="0.25">
      <c r="AQ34956" s="6"/>
    </row>
    <row r="34957" spans="43:43" x14ac:dyDescent="0.25">
      <c r="AQ34957" s="6"/>
    </row>
    <row r="34958" spans="43:43" x14ac:dyDescent="0.25">
      <c r="AQ34958" s="6"/>
    </row>
    <row r="34959" spans="43:43" x14ac:dyDescent="0.25">
      <c r="AQ34959" s="6"/>
    </row>
    <row r="34960" spans="43:43" x14ac:dyDescent="0.25">
      <c r="AQ34960" s="6"/>
    </row>
    <row r="34961" spans="43:43" x14ac:dyDescent="0.25">
      <c r="AQ34961" s="6"/>
    </row>
    <row r="34962" spans="43:43" x14ac:dyDescent="0.25">
      <c r="AQ34962" s="6"/>
    </row>
    <row r="34963" spans="43:43" x14ac:dyDescent="0.25">
      <c r="AQ34963" s="6"/>
    </row>
    <row r="34964" spans="43:43" x14ac:dyDescent="0.25">
      <c r="AQ34964" s="6"/>
    </row>
    <row r="34965" spans="43:43" x14ac:dyDescent="0.25">
      <c r="AQ34965" s="6"/>
    </row>
    <row r="34966" spans="43:43" x14ac:dyDescent="0.25">
      <c r="AQ34966" s="6"/>
    </row>
    <row r="34967" spans="43:43" x14ac:dyDescent="0.25">
      <c r="AQ34967" s="6"/>
    </row>
    <row r="34968" spans="43:43" x14ac:dyDescent="0.25">
      <c r="AQ34968" s="6"/>
    </row>
    <row r="34969" spans="43:43" x14ac:dyDescent="0.25">
      <c r="AQ34969" s="6"/>
    </row>
    <row r="34970" spans="43:43" x14ac:dyDescent="0.25">
      <c r="AQ34970" s="6"/>
    </row>
    <row r="34971" spans="43:43" x14ac:dyDescent="0.25">
      <c r="AQ34971" s="6"/>
    </row>
    <row r="34972" spans="43:43" x14ac:dyDescent="0.25">
      <c r="AQ34972" s="6"/>
    </row>
    <row r="34973" spans="43:43" x14ac:dyDescent="0.25">
      <c r="AQ34973" s="6"/>
    </row>
    <row r="34974" spans="43:43" x14ac:dyDescent="0.25">
      <c r="AQ34974" s="6"/>
    </row>
    <row r="34975" spans="43:43" x14ac:dyDescent="0.25">
      <c r="AQ34975" s="6"/>
    </row>
    <row r="34976" spans="43:43" x14ac:dyDescent="0.25">
      <c r="AQ34976" s="6"/>
    </row>
    <row r="34977" spans="43:43" x14ac:dyDescent="0.25">
      <c r="AQ34977" s="6"/>
    </row>
    <row r="34978" spans="43:43" x14ac:dyDescent="0.25">
      <c r="AQ34978" s="6"/>
    </row>
    <row r="34979" spans="43:43" x14ac:dyDescent="0.25">
      <c r="AQ34979" s="6"/>
    </row>
    <row r="34980" spans="43:43" x14ac:dyDescent="0.25">
      <c r="AQ34980" s="6"/>
    </row>
    <row r="34981" spans="43:43" x14ac:dyDescent="0.25">
      <c r="AQ34981" s="6"/>
    </row>
    <row r="34982" spans="43:43" x14ac:dyDescent="0.25">
      <c r="AQ34982" s="6"/>
    </row>
    <row r="34983" spans="43:43" x14ac:dyDescent="0.25">
      <c r="AQ34983" s="6"/>
    </row>
    <row r="34984" spans="43:43" x14ac:dyDescent="0.25">
      <c r="AQ34984" s="6"/>
    </row>
    <row r="34985" spans="43:43" x14ac:dyDescent="0.25">
      <c r="AQ34985" s="6"/>
    </row>
    <row r="34986" spans="43:43" x14ac:dyDescent="0.25">
      <c r="AQ34986" s="6"/>
    </row>
    <row r="34987" spans="43:43" x14ac:dyDescent="0.25">
      <c r="AQ34987" s="6"/>
    </row>
    <row r="34988" spans="43:43" x14ac:dyDescent="0.25">
      <c r="AQ34988" s="6"/>
    </row>
    <row r="34989" spans="43:43" x14ac:dyDescent="0.25">
      <c r="AQ34989" s="6"/>
    </row>
    <row r="34990" spans="43:43" x14ac:dyDescent="0.25">
      <c r="AQ34990" s="6"/>
    </row>
    <row r="34991" spans="43:43" x14ac:dyDescent="0.25">
      <c r="AQ34991" s="6"/>
    </row>
    <row r="34992" spans="43:43" x14ac:dyDescent="0.25">
      <c r="AQ34992" s="6"/>
    </row>
    <row r="34993" spans="43:43" x14ac:dyDescent="0.25">
      <c r="AQ34993" s="6"/>
    </row>
    <row r="34994" spans="43:43" x14ac:dyDescent="0.25">
      <c r="AQ34994" s="6"/>
    </row>
    <row r="34995" spans="43:43" x14ac:dyDescent="0.25">
      <c r="AQ34995" s="6"/>
    </row>
    <row r="34996" spans="43:43" x14ac:dyDescent="0.25">
      <c r="AQ34996" s="6"/>
    </row>
    <row r="34997" spans="43:43" x14ac:dyDescent="0.25">
      <c r="AQ34997" s="6"/>
    </row>
    <row r="34998" spans="43:43" x14ac:dyDescent="0.25">
      <c r="AQ34998" s="6"/>
    </row>
    <row r="34999" spans="43:43" x14ac:dyDescent="0.25">
      <c r="AQ34999" s="6"/>
    </row>
    <row r="35000" spans="43:43" x14ac:dyDescent="0.25">
      <c r="AQ35000" s="6"/>
    </row>
    <row r="35001" spans="43:43" x14ac:dyDescent="0.25">
      <c r="AQ35001" s="6"/>
    </row>
    <row r="35002" spans="43:43" x14ac:dyDescent="0.25">
      <c r="AQ35002" s="6"/>
    </row>
    <row r="35003" spans="43:43" x14ac:dyDescent="0.25">
      <c r="AQ35003" s="6"/>
    </row>
    <row r="35004" spans="43:43" x14ac:dyDescent="0.25">
      <c r="AQ35004" s="6"/>
    </row>
    <row r="35005" spans="43:43" x14ac:dyDescent="0.25">
      <c r="AQ35005" s="6"/>
    </row>
    <row r="35006" spans="43:43" x14ac:dyDescent="0.25">
      <c r="AQ35006" s="6"/>
    </row>
    <row r="35007" spans="43:43" x14ac:dyDescent="0.25">
      <c r="AQ35007" s="6"/>
    </row>
    <row r="35008" spans="43:43" x14ac:dyDescent="0.25">
      <c r="AQ35008" s="6"/>
    </row>
    <row r="35009" spans="43:43" x14ac:dyDescent="0.25">
      <c r="AQ35009" s="6"/>
    </row>
    <row r="35010" spans="43:43" x14ac:dyDescent="0.25">
      <c r="AQ35010" s="6"/>
    </row>
    <row r="35011" spans="43:43" x14ac:dyDescent="0.25">
      <c r="AQ35011" s="6"/>
    </row>
    <row r="35012" spans="43:43" x14ac:dyDescent="0.25">
      <c r="AQ35012" s="6"/>
    </row>
    <row r="35013" spans="43:43" x14ac:dyDescent="0.25">
      <c r="AQ35013" s="6"/>
    </row>
    <row r="35014" spans="43:43" x14ac:dyDescent="0.25">
      <c r="AQ35014" s="6"/>
    </row>
    <row r="35015" spans="43:43" x14ac:dyDescent="0.25">
      <c r="AQ35015" s="6"/>
    </row>
    <row r="35016" spans="43:43" x14ac:dyDescent="0.25">
      <c r="AQ35016" s="6"/>
    </row>
    <row r="35017" spans="43:43" x14ac:dyDescent="0.25">
      <c r="AQ35017" s="6"/>
    </row>
    <row r="35018" spans="43:43" x14ac:dyDescent="0.25">
      <c r="AQ35018" s="6"/>
    </row>
    <row r="35019" spans="43:43" x14ac:dyDescent="0.25">
      <c r="AQ35019" s="6"/>
    </row>
    <row r="35020" spans="43:43" x14ac:dyDescent="0.25">
      <c r="AQ35020" s="6"/>
    </row>
    <row r="35021" spans="43:43" x14ac:dyDescent="0.25">
      <c r="AQ35021" s="6"/>
    </row>
    <row r="35022" spans="43:43" x14ac:dyDescent="0.25">
      <c r="AQ35022" s="6"/>
    </row>
    <row r="35023" spans="43:43" x14ac:dyDescent="0.25">
      <c r="AQ35023" s="6"/>
    </row>
    <row r="35024" spans="43:43" x14ac:dyDescent="0.25">
      <c r="AQ35024" s="6"/>
    </row>
    <row r="35025" spans="43:43" x14ac:dyDescent="0.25">
      <c r="AQ35025" s="6"/>
    </row>
    <row r="35026" spans="43:43" x14ac:dyDescent="0.25">
      <c r="AQ35026" s="6"/>
    </row>
    <row r="35027" spans="43:43" x14ac:dyDescent="0.25">
      <c r="AQ35027" s="6"/>
    </row>
    <row r="35028" spans="43:43" x14ac:dyDescent="0.25">
      <c r="AQ35028" s="6"/>
    </row>
    <row r="35029" spans="43:43" x14ac:dyDescent="0.25">
      <c r="AQ35029" s="6"/>
    </row>
    <row r="35030" spans="43:43" x14ac:dyDescent="0.25">
      <c r="AQ35030" s="6"/>
    </row>
    <row r="35031" spans="43:43" x14ac:dyDescent="0.25">
      <c r="AQ35031" s="6"/>
    </row>
    <row r="35032" spans="43:43" x14ac:dyDescent="0.25">
      <c r="AQ35032" s="6"/>
    </row>
    <row r="35033" spans="43:43" x14ac:dyDescent="0.25">
      <c r="AQ35033" s="6"/>
    </row>
    <row r="35034" spans="43:43" x14ac:dyDescent="0.25">
      <c r="AQ35034" s="6"/>
    </row>
    <row r="35035" spans="43:43" x14ac:dyDescent="0.25">
      <c r="AQ35035" s="6"/>
    </row>
    <row r="35036" spans="43:43" x14ac:dyDescent="0.25">
      <c r="AQ35036" s="6"/>
    </row>
    <row r="35037" spans="43:43" x14ac:dyDescent="0.25">
      <c r="AQ35037" s="6"/>
    </row>
    <row r="35038" spans="43:43" x14ac:dyDescent="0.25">
      <c r="AQ35038" s="6"/>
    </row>
    <row r="35039" spans="43:43" x14ac:dyDescent="0.25">
      <c r="AQ35039" s="6"/>
    </row>
    <row r="35040" spans="43:43" x14ac:dyDescent="0.25">
      <c r="AQ35040" s="6"/>
    </row>
    <row r="35041" spans="43:43" x14ac:dyDescent="0.25">
      <c r="AQ35041" s="6"/>
    </row>
    <row r="35042" spans="43:43" x14ac:dyDescent="0.25">
      <c r="AQ35042" s="6"/>
    </row>
    <row r="35043" spans="43:43" x14ac:dyDescent="0.25">
      <c r="AQ35043" s="6"/>
    </row>
    <row r="35044" spans="43:43" x14ac:dyDescent="0.25">
      <c r="AQ35044" s="6"/>
    </row>
    <row r="35045" spans="43:43" x14ac:dyDescent="0.25">
      <c r="AQ35045" s="6"/>
    </row>
    <row r="35046" spans="43:43" x14ac:dyDescent="0.25">
      <c r="AQ35046" s="6"/>
    </row>
    <row r="35047" spans="43:43" x14ac:dyDescent="0.25">
      <c r="AQ35047" s="6"/>
    </row>
    <row r="35048" spans="43:43" x14ac:dyDescent="0.25">
      <c r="AQ35048" s="6"/>
    </row>
    <row r="35049" spans="43:43" x14ac:dyDescent="0.25">
      <c r="AQ35049" s="6"/>
    </row>
    <row r="35050" spans="43:43" x14ac:dyDescent="0.25">
      <c r="AQ35050" s="6"/>
    </row>
    <row r="35051" spans="43:43" x14ac:dyDescent="0.25">
      <c r="AQ35051" s="6"/>
    </row>
    <row r="35052" spans="43:43" x14ac:dyDescent="0.25">
      <c r="AQ35052" s="6"/>
    </row>
    <row r="35053" spans="43:43" x14ac:dyDescent="0.25">
      <c r="AQ35053" s="6"/>
    </row>
    <row r="35054" spans="43:43" x14ac:dyDescent="0.25">
      <c r="AQ35054" s="6"/>
    </row>
    <row r="35055" spans="43:43" x14ac:dyDescent="0.25">
      <c r="AQ35055" s="6"/>
    </row>
    <row r="35056" spans="43:43" x14ac:dyDescent="0.25">
      <c r="AQ35056" s="6"/>
    </row>
    <row r="35057" spans="43:43" x14ac:dyDescent="0.25">
      <c r="AQ35057" s="6"/>
    </row>
    <row r="35058" spans="43:43" x14ac:dyDescent="0.25">
      <c r="AQ35058" s="6"/>
    </row>
    <row r="35059" spans="43:43" x14ac:dyDescent="0.25">
      <c r="AQ35059" s="6"/>
    </row>
    <row r="35060" spans="43:43" x14ac:dyDescent="0.25">
      <c r="AQ35060" s="6"/>
    </row>
    <row r="35061" spans="43:43" x14ac:dyDescent="0.25">
      <c r="AQ35061" s="6"/>
    </row>
    <row r="35062" spans="43:43" x14ac:dyDescent="0.25">
      <c r="AQ35062" s="6"/>
    </row>
    <row r="35063" spans="43:43" x14ac:dyDescent="0.25">
      <c r="AQ35063" s="6"/>
    </row>
    <row r="35064" spans="43:43" x14ac:dyDescent="0.25">
      <c r="AQ35064" s="6"/>
    </row>
    <row r="35065" spans="43:43" x14ac:dyDescent="0.25">
      <c r="AQ35065" s="6"/>
    </row>
    <row r="35066" spans="43:43" x14ac:dyDescent="0.25">
      <c r="AQ35066" s="6"/>
    </row>
    <row r="35067" spans="43:43" x14ac:dyDescent="0.25">
      <c r="AQ35067" s="6"/>
    </row>
    <row r="35068" spans="43:43" x14ac:dyDescent="0.25">
      <c r="AQ35068" s="6"/>
    </row>
    <row r="35069" spans="43:43" x14ac:dyDescent="0.25">
      <c r="AQ35069" s="6"/>
    </row>
    <row r="35070" spans="43:43" x14ac:dyDescent="0.25">
      <c r="AQ35070" s="6"/>
    </row>
    <row r="35071" spans="43:43" x14ac:dyDescent="0.25">
      <c r="AQ35071" s="6"/>
    </row>
    <row r="35072" spans="43:43" x14ac:dyDescent="0.25">
      <c r="AQ35072" s="6"/>
    </row>
    <row r="35073" spans="43:43" x14ac:dyDescent="0.25">
      <c r="AQ35073" s="6"/>
    </row>
    <row r="35074" spans="43:43" x14ac:dyDescent="0.25">
      <c r="AQ35074" s="6"/>
    </row>
    <row r="35075" spans="43:43" x14ac:dyDescent="0.25">
      <c r="AQ35075" s="6"/>
    </row>
    <row r="35076" spans="43:43" x14ac:dyDescent="0.25">
      <c r="AQ35076" s="6"/>
    </row>
    <row r="35077" spans="43:43" x14ac:dyDescent="0.25">
      <c r="AQ35077" s="6"/>
    </row>
    <row r="35078" spans="43:43" x14ac:dyDescent="0.25">
      <c r="AQ35078" s="6"/>
    </row>
    <row r="35079" spans="43:43" x14ac:dyDescent="0.25">
      <c r="AQ35079" s="6"/>
    </row>
    <row r="35080" spans="43:43" x14ac:dyDescent="0.25">
      <c r="AQ35080" s="6"/>
    </row>
    <row r="35081" spans="43:43" x14ac:dyDescent="0.25">
      <c r="AQ35081" s="6"/>
    </row>
    <row r="35082" spans="43:43" x14ac:dyDescent="0.25">
      <c r="AQ35082" s="6"/>
    </row>
    <row r="35083" spans="43:43" x14ac:dyDescent="0.25">
      <c r="AQ35083" s="6"/>
    </row>
    <row r="35084" spans="43:43" x14ac:dyDescent="0.25">
      <c r="AQ35084" s="6"/>
    </row>
    <row r="35085" spans="43:43" x14ac:dyDescent="0.25">
      <c r="AQ35085" s="6"/>
    </row>
    <row r="35086" spans="43:43" x14ac:dyDescent="0.25">
      <c r="AQ35086" s="6"/>
    </row>
    <row r="35087" spans="43:43" x14ac:dyDescent="0.25">
      <c r="AQ35087" s="6"/>
    </row>
    <row r="35088" spans="43:43" x14ac:dyDescent="0.25">
      <c r="AQ35088" s="6"/>
    </row>
    <row r="35089" spans="43:43" x14ac:dyDescent="0.25">
      <c r="AQ35089" s="6"/>
    </row>
    <row r="35090" spans="43:43" x14ac:dyDescent="0.25">
      <c r="AQ35090" s="6"/>
    </row>
    <row r="35091" spans="43:43" x14ac:dyDescent="0.25">
      <c r="AQ35091" s="6"/>
    </row>
    <row r="35092" spans="43:43" x14ac:dyDescent="0.25">
      <c r="AQ35092" s="6"/>
    </row>
    <row r="35093" spans="43:43" x14ac:dyDescent="0.25">
      <c r="AQ35093" s="6"/>
    </row>
    <row r="35094" spans="43:43" x14ac:dyDescent="0.25">
      <c r="AQ35094" s="6"/>
    </row>
    <row r="35095" spans="43:43" x14ac:dyDescent="0.25">
      <c r="AQ35095" s="6"/>
    </row>
    <row r="35096" spans="43:43" x14ac:dyDescent="0.25">
      <c r="AQ35096" s="6"/>
    </row>
    <row r="35097" spans="43:43" x14ac:dyDescent="0.25">
      <c r="AQ35097" s="6"/>
    </row>
    <row r="35098" spans="43:43" x14ac:dyDescent="0.25">
      <c r="AQ35098" s="6"/>
    </row>
    <row r="35099" spans="43:43" x14ac:dyDescent="0.25">
      <c r="AQ35099" s="6"/>
    </row>
    <row r="35100" spans="43:43" x14ac:dyDescent="0.25">
      <c r="AQ35100" s="6"/>
    </row>
    <row r="35101" spans="43:43" x14ac:dyDescent="0.25">
      <c r="AQ35101" s="6"/>
    </row>
    <row r="35102" spans="43:43" x14ac:dyDescent="0.25">
      <c r="AQ35102" s="6"/>
    </row>
    <row r="35103" spans="43:43" x14ac:dyDescent="0.25">
      <c r="AQ35103" s="6"/>
    </row>
    <row r="35104" spans="43:43" x14ac:dyDescent="0.25">
      <c r="AQ35104" s="6"/>
    </row>
    <row r="35105" spans="43:43" x14ac:dyDescent="0.25">
      <c r="AQ35105" s="6"/>
    </row>
    <row r="35106" spans="43:43" x14ac:dyDescent="0.25">
      <c r="AQ35106" s="6"/>
    </row>
    <row r="35107" spans="43:43" x14ac:dyDescent="0.25">
      <c r="AQ35107" s="6"/>
    </row>
    <row r="35108" spans="43:43" x14ac:dyDescent="0.25">
      <c r="AQ35108" s="6"/>
    </row>
    <row r="35109" spans="43:43" x14ac:dyDescent="0.25">
      <c r="AQ35109" s="6"/>
    </row>
    <row r="35110" spans="43:43" x14ac:dyDescent="0.25">
      <c r="AQ35110" s="6"/>
    </row>
    <row r="35111" spans="43:43" x14ac:dyDescent="0.25">
      <c r="AQ35111" s="6"/>
    </row>
    <row r="35112" spans="43:43" x14ac:dyDescent="0.25">
      <c r="AQ35112" s="6"/>
    </row>
    <row r="35113" spans="43:43" x14ac:dyDescent="0.25">
      <c r="AQ35113" s="6"/>
    </row>
    <row r="35114" spans="43:43" x14ac:dyDescent="0.25">
      <c r="AQ35114" s="6"/>
    </row>
    <row r="35115" spans="43:43" x14ac:dyDescent="0.25">
      <c r="AQ35115" s="6"/>
    </row>
    <row r="35116" spans="43:43" x14ac:dyDescent="0.25">
      <c r="AQ35116" s="6"/>
    </row>
    <row r="35117" spans="43:43" x14ac:dyDescent="0.25">
      <c r="AQ35117" s="6"/>
    </row>
    <row r="35118" spans="43:43" x14ac:dyDescent="0.25">
      <c r="AQ35118" s="6"/>
    </row>
    <row r="35119" spans="43:43" x14ac:dyDescent="0.25">
      <c r="AQ35119" s="6"/>
    </row>
    <row r="35120" spans="43:43" x14ac:dyDescent="0.25">
      <c r="AQ35120" s="6"/>
    </row>
    <row r="35121" spans="43:43" x14ac:dyDescent="0.25">
      <c r="AQ35121" s="6"/>
    </row>
    <row r="35122" spans="43:43" x14ac:dyDescent="0.25">
      <c r="AQ35122" s="6"/>
    </row>
    <row r="35123" spans="43:43" x14ac:dyDescent="0.25">
      <c r="AQ35123" s="6"/>
    </row>
    <row r="35124" spans="43:43" x14ac:dyDescent="0.25">
      <c r="AQ35124" s="6"/>
    </row>
    <row r="35125" spans="43:43" x14ac:dyDescent="0.25">
      <c r="AQ35125" s="6"/>
    </row>
    <row r="35126" spans="43:43" x14ac:dyDescent="0.25">
      <c r="AQ35126" s="6"/>
    </row>
    <row r="35127" spans="43:43" x14ac:dyDescent="0.25">
      <c r="AQ35127" s="6"/>
    </row>
    <row r="35128" spans="43:43" x14ac:dyDescent="0.25">
      <c r="AQ35128" s="6"/>
    </row>
    <row r="35129" spans="43:43" x14ac:dyDescent="0.25">
      <c r="AQ35129" s="6"/>
    </row>
    <row r="35130" spans="43:43" x14ac:dyDescent="0.25">
      <c r="AQ35130" s="6"/>
    </row>
    <row r="35131" spans="43:43" x14ac:dyDescent="0.25">
      <c r="AQ35131" s="6"/>
    </row>
    <row r="35132" spans="43:43" x14ac:dyDescent="0.25">
      <c r="AQ35132" s="6"/>
    </row>
    <row r="35133" spans="43:43" x14ac:dyDescent="0.25">
      <c r="AQ35133" s="6"/>
    </row>
    <row r="35134" spans="43:43" x14ac:dyDescent="0.25">
      <c r="AQ35134" s="6"/>
    </row>
    <row r="35135" spans="43:43" x14ac:dyDescent="0.25">
      <c r="AQ35135" s="6"/>
    </row>
    <row r="35136" spans="43:43" x14ac:dyDescent="0.25">
      <c r="AQ35136" s="6"/>
    </row>
    <row r="35137" spans="43:43" x14ac:dyDescent="0.25">
      <c r="AQ35137" s="6"/>
    </row>
    <row r="35138" spans="43:43" x14ac:dyDescent="0.25">
      <c r="AQ35138" s="6"/>
    </row>
    <row r="35139" spans="43:43" x14ac:dyDescent="0.25">
      <c r="AQ35139" s="6"/>
    </row>
    <row r="35140" spans="43:43" x14ac:dyDescent="0.25">
      <c r="AQ35140" s="6"/>
    </row>
    <row r="35141" spans="43:43" x14ac:dyDescent="0.25">
      <c r="AQ35141" s="6"/>
    </row>
    <row r="35142" spans="43:43" x14ac:dyDescent="0.25">
      <c r="AQ35142" s="6"/>
    </row>
    <row r="35143" spans="43:43" x14ac:dyDescent="0.25">
      <c r="AQ35143" s="6"/>
    </row>
    <row r="35144" spans="43:43" x14ac:dyDescent="0.25">
      <c r="AQ35144" s="6"/>
    </row>
    <row r="35145" spans="43:43" x14ac:dyDescent="0.25">
      <c r="AQ35145" s="6"/>
    </row>
    <row r="35146" spans="43:43" x14ac:dyDescent="0.25">
      <c r="AQ35146" s="6"/>
    </row>
    <row r="35147" spans="43:43" x14ac:dyDescent="0.25">
      <c r="AQ35147" s="6"/>
    </row>
    <row r="35148" spans="43:43" x14ac:dyDescent="0.25">
      <c r="AQ35148" s="6"/>
    </row>
    <row r="35149" spans="43:43" x14ac:dyDescent="0.25">
      <c r="AQ35149" s="6"/>
    </row>
    <row r="35150" spans="43:43" x14ac:dyDescent="0.25">
      <c r="AQ35150" s="6"/>
    </row>
    <row r="35151" spans="43:43" x14ac:dyDescent="0.25">
      <c r="AQ35151" s="6"/>
    </row>
    <row r="35152" spans="43:43" x14ac:dyDescent="0.25">
      <c r="AQ35152" s="6"/>
    </row>
    <row r="35153" spans="43:43" x14ac:dyDescent="0.25">
      <c r="AQ35153" s="6"/>
    </row>
    <row r="35154" spans="43:43" x14ac:dyDescent="0.25">
      <c r="AQ35154" s="6"/>
    </row>
    <row r="35155" spans="43:43" x14ac:dyDescent="0.25">
      <c r="AQ35155" s="6"/>
    </row>
    <row r="35156" spans="43:43" x14ac:dyDescent="0.25">
      <c r="AQ35156" s="6"/>
    </row>
    <row r="35157" spans="43:43" x14ac:dyDescent="0.25">
      <c r="AQ35157" s="6"/>
    </row>
    <row r="35158" spans="43:43" x14ac:dyDescent="0.25">
      <c r="AQ35158" s="6"/>
    </row>
    <row r="35159" spans="43:43" x14ac:dyDescent="0.25">
      <c r="AQ35159" s="6"/>
    </row>
    <row r="35160" spans="43:43" x14ac:dyDescent="0.25">
      <c r="AQ35160" s="6"/>
    </row>
    <row r="35161" spans="43:43" x14ac:dyDescent="0.25">
      <c r="AQ35161" s="6"/>
    </row>
    <row r="35162" spans="43:43" x14ac:dyDescent="0.25">
      <c r="AQ35162" s="6"/>
    </row>
    <row r="35163" spans="43:43" x14ac:dyDescent="0.25">
      <c r="AQ35163" s="6"/>
    </row>
    <row r="35164" spans="43:43" x14ac:dyDescent="0.25">
      <c r="AQ35164" s="6"/>
    </row>
    <row r="35165" spans="43:43" x14ac:dyDescent="0.25">
      <c r="AQ35165" s="6"/>
    </row>
    <row r="35166" spans="43:43" x14ac:dyDescent="0.25">
      <c r="AQ35166" s="6"/>
    </row>
    <row r="35167" spans="43:43" x14ac:dyDescent="0.25">
      <c r="AQ35167" s="6"/>
    </row>
    <row r="35168" spans="43:43" x14ac:dyDescent="0.25">
      <c r="AQ35168" s="6"/>
    </row>
    <row r="35169" spans="43:43" x14ac:dyDescent="0.25">
      <c r="AQ35169" s="6"/>
    </row>
    <row r="35170" spans="43:43" x14ac:dyDescent="0.25">
      <c r="AQ35170" s="6"/>
    </row>
    <row r="35171" spans="43:43" x14ac:dyDescent="0.25">
      <c r="AQ35171" s="6"/>
    </row>
    <row r="35172" spans="43:43" x14ac:dyDescent="0.25">
      <c r="AQ35172" s="6"/>
    </row>
    <row r="35173" spans="43:43" x14ac:dyDescent="0.25">
      <c r="AQ35173" s="6"/>
    </row>
    <row r="35174" spans="43:43" x14ac:dyDescent="0.25">
      <c r="AQ35174" s="6"/>
    </row>
    <row r="35175" spans="43:43" x14ac:dyDescent="0.25">
      <c r="AQ35175" s="6"/>
    </row>
    <row r="35176" spans="43:43" x14ac:dyDescent="0.25">
      <c r="AQ35176" s="6"/>
    </row>
    <row r="35177" spans="43:43" x14ac:dyDescent="0.25">
      <c r="AQ35177" s="6"/>
    </row>
    <row r="35178" spans="43:43" x14ac:dyDescent="0.25">
      <c r="AQ35178" s="6"/>
    </row>
    <row r="35179" spans="43:43" x14ac:dyDescent="0.25">
      <c r="AQ35179" s="6"/>
    </row>
    <row r="35180" spans="43:43" x14ac:dyDescent="0.25">
      <c r="AQ35180" s="6"/>
    </row>
    <row r="35181" spans="43:43" x14ac:dyDescent="0.25">
      <c r="AQ35181" s="6"/>
    </row>
    <row r="35182" spans="43:43" x14ac:dyDescent="0.25">
      <c r="AQ35182" s="6"/>
    </row>
    <row r="35183" spans="43:43" x14ac:dyDescent="0.25">
      <c r="AQ35183" s="6"/>
    </row>
    <row r="35184" spans="43:43" x14ac:dyDescent="0.25">
      <c r="AQ35184" s="6"/>
    </row>
    <row r="35185" spans="43:43" x14ac:dyDescent="0.25">
      <c r="AQ35185" s="6"/>
    </row>
    <row r="35186" spans="43:43" x14ac:dyDescent="0.25">
      <c r="AQ35186" s="6"/>
    </row>
    <row r="35187" spans="43:43" x14ac:dyDescent="0.25">
      <c r="AQ35187" s="6"/>
    </row>
    <row r="35188" spans="43:43" x14ac:dyDescent="0.25">
      <c r="AQ35188" s="6"/>
    </row>
    <row r="35189" spans="43:43" x14ac:dyDescent="0.25">
      <c r="AQ35189" s="6"/>
    </row>
    <row r="35190" spans="43:43" x14ac:dyDescent="0.25">
      <c r="AQ35190" s="6"/>
    </row>
    <row r="35191" spans="43:43" x14ac:dyDescent="0.25">
      <c r="AQ35191" s="6"/>
    </row>
    <row r="35192" spans="43:43" x14ac:dyDescent="0.25">
      <c r="AQ35192" s="6"/>
    </row>
    <row r="35193" spans="43:43" x14ac:dyDescent="0.25">
      <c r="AQ35193" s="6"/>
    </row>
    <row r="35194" spans="43:43" x14ac:dyDescent="0.25">
      <c r="AQ35194" s="6"/>
    </row>
    <row r="35195" spans="43:43" x14ac:dyDescent="0.25">
      <c r="AQ35195" s="6"/>
    </row>
    <row r="35196" spans="43:43" x14ac:dyDescent="0.25">
      <c r="AQ35196" s="6"/>
    </row>
    <row r="35197" spans="43:43" x14ac:dyDescent="0.25">
      <c r="AQ35197" s="6"/>
    </row>
    <row r="35198" spans="43:43" x14ac:dyDescent="0.25">
      <c r="AQ35198" s="6"/>
    </row>
    <row r="35199" spans="43:43" x14ac:dyDescent="0.25">
      <c r="AQ35199" s="6"/>
    </row>
    <row r="35200" spans="43:43" x14ac:dyDescent="0.25">
      <c r="AQ35200" s="6"/>
    </row>
    <row r="35201" spans="43:43" x14ac:dyDescent="0.25">
      <c r="AQ35201" s="6"/>
    </row>
    <row r="35202" spans="43:43" x14ac:dyDescent="0.25">
      <c r="AQ35202" s="6"/>
    </row>
    <row r="35203" spans="43:43" x14ac:dyDescent="0.25">
      <c r="AQ35203" s="6"/>
    </row>
    <row r="35204" spans="43:43" x14ac:dyDescent="0.25">
      <c r="AQ35204" s="6"/>
    </row>
    <row r="35205" spans="43:43" x14ac:dyDescent="0.25">
      <c r="AQ35205" s="6"/>
    </row>
    <row r="35206" spans="43:43" x14ac:dyDescent="0.25">
      <c r="AQ35206" s="6"/>
    </row>
    <row r="35207" spans="43:43" x14ac:dyDescent="0.25">
      <c r="AQ35207" s="6"/>
    </row>
    <row r="35208" spans="43:43" x14ac:dyDescent="0.25">
      <c r="AQ35208" s="6"/>
    </row>
    <row r="35209" spans="43:43" x14ac:dyDescent="0.25">
      <c r="AQ35209" s="6"/>
    </row>
    <row r="35210" spans="43:43" x14ac:dyDescent="0.25">
      <c r="AQ35210" s="6"/>
    </row>
    <row r="35211" spans="43:43" x14ac:dyDescent="0.25">
      <c r="AQ35211" s="6"/>
    </row>
    <row r="35212" spans="43:43" x14ac:dyDescent="0.25">
      <c r="AQ35212" s="6"/>
    </row>
    <row r="35213" spans="43:43" x14ac:dyDescent="0.25">
      <c r="AQ35213" s="6"/>
    </row>
    <row r="35214" spans="43:43" x14ac:dyDescent="0.25">
      <c r="AQ35214" s="6"/>
    </row>
    <row r="35215" spans="43:43" x14ac:dyDescent="0.25">
      <c r="AQ35215" s="6"/>
    </row>
    <row r="35216" spans="43:43" x14ac:dyDescent="0.25">
      <c r="AQ35216" s="6"/>
    </row>
    <row r="35217" spans="43:43" x14ac:dyDescent="0.25">
      <c r="AQ35217" s="6"/>
    </row>
    <row r="35218" spans="43:43" x14ac:dyDescent="0.25">
      <c r="AQ35218" s="6"/>
    </row>
    <row r="35219" spans="43:43" x14ac:dyDescent="0.25">
      <c r="AQ35219" s="6"/>
    </row>
    <row r="35220" spans="43:43" x14ac:dyDescent="0.25">
      <c r="AQ35220" s="6"/>
    </row>
    <row r="35221" spans="43:43" x14ac:dyDescent="0.25">
      <c r="AQ35221" s="6"/>
    </row>
    <row r="35222" spans="43:43" x14ac:dyDescent="0.25">
      <c r="AQ35222" s="6"/>
    </row>
    <row r="35223" spans="43:43" x14ac:dyDescent="0.25">
      <c r="AQ35223" s="6"/>
    </row>
    <row r="35224" spans="43:43" x14ac:dyDescent="0.25">
      <c r="AQ35224" s="6"/>
    </row>
    <row r="35225" spans="43:43" x14ac:dyDescent="0.25">
      <c r="AQ35225" s="6"/>
    </row>
    <row r="35226" spans="43:43" x14ac:dyDescent="0.25">
      <c r="AQ35226" s="6"/>
    </row>
    <row r="35227" spans="43:43" x14ac:dyDescent="0.25">
      <c r="AQ35227" s="6"/>
    </row>
    <row r="35228" spans="43:43" x14ac:dyDescent="0.25">
      <c r="AQ35228" s="6"/>
    </row>
    <row r="35229" spans="43:43" x14ac:dyDescent="0.25">
      <c r="AQ35229" s="6"/>
    </row>
    <row r="35230" spans="43:43" x14ac:dyDescent="0.25">
      <c r="AQ35230" s="6"/>
    </row>
    <row r="35231" spans="43:43" x14ac:dyDescent="0.25">
      <c r="AQ35231" s="6"/>
    </row>
    <row r="35232" spans="43:43" x14ac:dyDescent="0.25">
      <c r="AQ35232" s="6"/>
    </row>
    <row r="35233" spans="43:43" x14ac:dyDescent="0.25">
      <c r="AQ35233" s="6"/>
    </row>
    <row r="35234" spans="43:43" x14ac:dyDescent="0.25">
      <c r="AQ35234" s="6"/>
    </row>
    <row r="35235" spans="43:43" x14ac:dyDescent="0.25">
      <c r="AQ35235" s="6"/>
    </row>
    <row r="35236" spans="43:43" x14ac:dyDescent="0.25">
      <c r="AQ35236" s="6"/>
    </row>
    <row r="35237" spans="43:43" x14ac:dyDescent="0.25">
      <c r="AQ35237" s="6"/>
    </row>
    <row r="35238" spans="43:43" x14ac:dyDescent="0.25">
      <c r="AQ35238" s="6"/>
    </row>
    <row r="35239" spans="43:43" x14ac:dyDescent="0.25">
      <c r="AQ35239" s="6"/>
    </row>
    <row r="35240" spans="43:43" x14ac:dyDescent="0.25">
      <c r="AQ35240" s="6"/>
    </row>
    <row r="35241" spans="43:43" x14ac:dyDescent="0.25">
      <c r="AQ35241" s="6"/>
    </row>
    <row r="35242" spans="43:43" x14ac:dyDescent="0.25">
      <c r="AQ35242" s="6"/>
    </row>
    <row r="35243" spans="43:43" x14ac:dyDescent="0.25">
      <c r="AQ35243" s="6"/>
    </row>
    <row r="35244" spans="43:43" x14ac:dyDescent="0.25">
      <c r="AQ35244" s="6"/>
    </row>
    <row r="35245" spans="43:43" x14ac:dyDescent="0.25">
      <c r="AQ35245" s="6"/>
    </row>
    <row r="35246" spans="43:43" x14ac:dyDescent="0.25">
      <c r="AQ35246" s="6"/>
    </row>
    <row r="35247" spans="43:43" x14ac:dyDescent="0.25">
      <c r="AQ35247" s="6"/>
    </row>
    <row r="35248" spans="43:43" x14ac:dyDescent="0.25">
      <c r="AQ35248" s="6"/>
    </row>
    <row r="35249" spans="43:43" x14ac:dyDescent="0.25">
      <c r="AQ35249" s="6"/>
    </row>
    <row r="35250" spans="43:43" x14ac:dyDescent="0.25">
      <c r="AQ35250" s="6"/>
    </row>
    <row r="35251" spans="43:43" x14ac:dyDescent="0.25">
      <c r="AQ35251" s="6"/>
    </row>
    <row r="35252" spans="43:43" x14ac:dyDescent="0.25">
      <c r="AQ35252" s="6"/>
    </row>
    <row r="35253" spans="43:43" x14ac:dyDescent="0.25">
      <c r="AQ35253" s="6"/>
    </row>
    <row r="35254" spans="43:43" x14ac:dyDescent="0.25">
      <c r="AQ35254" s="6"/>
    </row>
    <row r="35255" spans="43:43" x14ac:dyDescent="0.25">
      <c r="AQ35255" s="6"/>
    </row>
    <row r="35256" spans="43:43" x14ac:dyDescent="0.25">
      <c r="AQ35256" s="6"/>
    </row>
    <row r="35257" spans="43:43" x14ac:dyDescent="0.25">
      <c r="AQ35257" s="6"/>
    </row>
    <row r="35258" spans="43:43" x14ac:dyDescent="0.25">
      <c r="AQ35258" s="6"/>
    </row>
    <row r="35259" spans="43:43" x14ac:dyDescent="0.25">
      <c r="AQ35259" s="6"/>
    </row>
    <row r="35260" spans="43:43" x14ac:dyDescent="0.25">
      <c r="AQ35260" s="6"/>
    </row>
    <row r="35261" spans="43:43" x14ac:dyDescent="0.25">
      <c r="AQ35261" s="6"/>
    </row>
    <row r="35262" spans="43:43" x14ac:dyDescent="0.25">
      <c r="AQ35262" s="6"/>
    </row>
    <row r="35263" spans="43:43" x14ac:dyDescent="0.25">
      <c r="AQ35263" s="6"/>
    </row>
    <row r="35264" spans="43:43" x14ac:dyDescent="0.25">
      <c r="AQ35264" s="6"/>
    </row>
    <row r="35265" spans="43:43" x14ac:dyDescent="0.25">
      <c r="AQ35265" s="6"/>
    </row>
    <row r="35266" spans="43:43" x14ac:dyDescent="0.25">
      <c r="AQ35266" s="6"/>
    </row>
    <row r="35267" spans="43:43" x14ac:dyDescent="0.25">
      <c r="AQ35267" s="6"/>
    </row>
    <row r="35268" spans="43:43" x14ac:dyDescent="0.25">
      <c r="AQ35268" s="6"/>
    </row>
    <row r="35269" spans="43:43" x14ac:dyDescent="0.25">
      <c r="AQ35269" s="6"/>
    </row>
    <row r="35270" spans="43:43" x14ac:dyDescent="0.25">
      <c r="AQ35270" s="6"/>
    </row>
    <row r="35271" spans="43:43" x14ac:dyDescent="0.25">
      <c r="AQ35271" s="6"/>
    </row>
    <row r="35272" spans="43:43" x14ac:dyDescent="0.25">
      <c r="AQ35272" s="6"/>
    </row>
    <row r="35273" spans="43:43" x14ac:dyDescent="0.25">
      <c r="AQ35273" s="6"/>
    </row>
    <row r="35274" spans="43:43" x14ac:dyDescent="0.25">
      <c r="AQ35274" s="6"/>
    </row>
    <row r="35275" spans="43:43" x14ac:dyDescent="0.25">
      <c r="AQ35275" s="6"/>
    </row>
    <row r="35276" spans="43:43" x14ac:dyDescent="0.25">
      <c r="AQ35276" s="6"/>
    </row>
    <row r="35277" spans="43:43" x14ac:dyDescent="0.25">
      <c r="AQ35277" s="6"/>
    </row>
    <row r="35278" spans="43:43" x14ac:dyDescent="0.25">
      <c r="AQ35278" s="6"/>
    </row>
    <row r="35279" spans="43:43" x14ac:dyDescent="0.25">
      <c r="AQ35279" s="6"/>
    </row>
    <row r="35280" spans="43:43" x14ac:dyDescent="0.25">
      <c r="AQ35280" s="6"/>
    </row>
    <row r="35281" spans="43:43" x14ac:dyDescent="0.25">
      <c r="AQ35281" s="6"/>
    </row>
    <row r="35282" spans="43:43" x14ac:dyDescent="0.25">
      <c r="AQ35282" s="6"/>
    </row>
    <row r="35283" spans="43:43" x14ac:dyDescent="0.25">
      <c r="AQ35283" s="6"/>
    </row>
    <row r="35284" spans="43:43" x14ac:dyDescent="0.25">
      <c r="AQ35284" s="6"/>
    </row>
    <row r="35285" spans="43:43" x14ac:dyDescent="0.25">
      <c r="AQ35285" s="6"/>
    </row>
    <row r="35286" spans="43:43" x14ac:dyDescent="0.25">
      <c r="AQ35286" s="6"/>
    </row>
    <row r="35287" spans="43:43" x14ac:dyDescent="0.25">
      <c r="AQ35287" s="6"/>
    </row>
    <row r="35288" spans="43:43" x14ac:dyDescent="0.25">
      <c r="AQ35288" s="6"/>
    </row>
    <row r="35289" spans="43:43" x14ac:dyDescent="0.25">
      <c r="AQ35289" s="6"/>
    </row>
    <row r="35290" spans="43:43" x14ac:dyDescent="0.25">
      <c r="AQ35290" s="6"/>
    </row>
    <row r="35291" spans="43:43" x14ac:dyDescent="0.25">
      <c r="AQ35291" s="6"/>
    </row>
    <row r="35292" spans="43:43" x14ac:dyDescent="0.25">
      <c r="AQ35292" s="6"/>
    </row>
    <row r="35293" spans="43:43" x14ac:dyDescent="0.25">
      <c r="AQ35293" s="6"/>
    </row>
    <row r="35294" spans="43:43" x14ac:dyDescent="0.25">
      <c r="AQ35294" s="6"/>
    </row>
    <row r="35295" spans="43:43" x14ac:dyDescent="0.25">
      <c r="AQ35295" s="6"/>
    </row>
    <row r="35296" spans="43:43" x14ac:dyDescent="0.25">
      <c r="AQ35296" s="6"/>
    </row>
    <row r="35297" spans="43:43" x14ac:dyDescent="0.25">
      <c r="AQ35297" s="6"/>
    </row>
    <row r="35298" spans="43:43" x14ac:dyDescent="0.25">
      <c r="AQ35298" s="6"/>
    </row>
    <row r="35299" spans="43:43" x14ac:dyDescent="0.25">
      <c r="AQ35299" s="6"/>
    </row>
    <row r="35300" spans="43:43" x14ac:dyDescent="0.25">
      <c r="AQ35300" s="6"/>
    </row>
    <row r="35301" spans="43:43" x14ac:dyDescent="0.25">
      <c r="AQ35301" s="6"/>
    </row>
    <row r="35302" spans="43:43" x14ac:dyDescent="0.25">
      <c r="AQ35302" s="6"/>
    </row>
    <row r="35303" spans="43:43" x14ac:dyDescent="0.25">
      <c r="AQ35303" s="6"/>
    </row>
    <row r="35304" spans="43:43" x14ac:dyDescent="0.25">
      <c r="AQ35304" s="6"/>
    </row>
    <row r="35305" spans="43:43" x14ac:dyDescent="0.25">
      <c r="AQ35305" s="6"/>
    </row>
    <row r="35306" spans="43:43" x14ac:dyDescent="0.25">
      <c r="AQ35306" s="6"/>
    </row>
    <row r="35307" spans="43:43" x14ac:dyDescent="0.25">
      <c r="AQ35307" s="6"/>
    </row>
    <row r="35308" spans="43:43" x14ac:dyDescent="0.25">
      <c r="AQ35308" s="6"/>
    </row>
    <row r="35309" spans="43:43" x14ac:dyDescent="0.25">
      <c r="AQ35309" s="6"/>
    </row>
    <row r="35310" spans="43:43" x14ac:dyDescent="0.25">
      <c r="AQ35310" s="6"/>
    </row>
    <row r="35311" spans="43:43" x14ac:dyDescent="0.25">
      <c r="AQ35311" s="6"/>
    </row>
    <row r="35312" spans="43:43" x14ac:dyDescent="0.25">
      <c r="AQ35312" s="6"/>
    </row>
    <row r="35313" spans="43:43" x14ac:dyDescent="0.25">
      <c r="AQ35313" s="6"/>
    </row>
    <row r="35314" spans="43:43" x14ac:dyDescent="0.25">
      <c r="AQ35314" s="6"/>
    </row>
    <row r="35315" spans="43:43" x14ac:dyDescent="0.25">
      <c r="AQ35315" s="6"/>
    </row>
    <row r="35316" spans="43:43" x14ac:dyDescent="0.25">
      <c r="AQ35316" s="6"/>
    </row>
    <row r="35317" spans="43:43" x14ac:dyDescent="0.25">
      <c r="AQ35317" s="6"/>
    </row>
    <row r="35318" spans="43:43" x14ac:dyDescent="0.25">
      <c r="AQ35318" s="6"/>
    </row>
    <row r="35319" spans="43:43" x14ac:dyDescent="0.25">
      <c r="AQ35319" s="6"/>
    </row>
    <row r="35320" spans="43:43" x14ac:dyDescent="0.25">
      <c r="AQ35320" s="6"/>
    </row>
    <row r="35321" spans="43:43" x14ac:dyDescent="0.25">
      <c r="AQ35321" s="6"/>
    </row>
    <row r="35322" spans="43:43" x14ac:dyDescent="0.25">
      <c r="AQ35322" s="6"/>
    </row>
    <row r="35323" spans="43:43" x14ac:dyDescent="0.25">
      <c r="AQ35323" s="6"/>
    </row>
    <row r="35324" spans="43:43" x14ac:dyDescent="0.25">
      <c r="AQ35324" s="6"/>
    </row>
    <row r="35325" spans="43:43" x14ac:dyDescent="0.25">
      <c r="AQ35325" s="6"/>
    </row>
    <row r="35326" spans="43:43" x14ac:dyDescent="0.25">
      <c r="AQ35326" s="6"/>
    </row>
    <row r="35327" spans="43:43" x14ac:dyDescent="0.25">
      <c r="AQ35327" s="6"/>
    </row>
    <row r="35328" spans="43:43" x14ac:dyDescent="0.25">
      <c r="AQ35328" s="6"/>
    </row>
    <row r="35329" spans="43:43" x14ac:dyDescent="0.25">
      <c r="AQ35329" s="6"/>
    </row>
    <row r="35330" spans="43:43" x14ac:dyDescent="0.25">
      <c r="AQ35330" s="6"/>
    </row>
    <row r="35331" spans="43:43" x14ac:dyDescent="0.25">
      <c r="AQ35331" s="6"/>
    </row>
    <row r="35332" spans="43:43" x14ac:dyDescent="0.25">
      <c r="AQ35332" s="6"/>
    </row>
    <row r="35333" spans="43:43" x14ac:dyDescent="0.25">
      <c r="AQ35333" s="6"/>
    </row>
    <row r="35334" spans="43:43" x14ac:dyDescent="0.25">
      <c r="AQ35334" s="6"/>
    </row>
    <row r="35335" spans="43:43" x14ac:dyDescent="0.25">
      <c r="AQ35335" s="6"/>
    </row>
    <row r="35336" spans="43:43" x14ac:dyDescent="0.25">
      <c r="AQ35336" s="6"/>
    </row>
    <row r="35337" spans="43:43" x14ac:dyDescent="0.25">
      <c r="AQ35337" s="6"/>
    </row>
    <row r="35338" spans="43:43" x14ac:dyDescent="0.25">
      <c r="AQ35338" s="6"/>
    </row>
    <row r="35339" spans="43:43" x14ac:dyDescent="0.25">
      <c r="AQ35339" s="6"/>
    </row>
    <row r="35340" spans="43:43" x14ac:dyDescent="0.25">
      <c r="AQ35340" s="6"/>
    </row>
    <row r="35341" spans="43:43" x14ac:dyDescent="0.25">
      <c r="AQ35341" s="6"/>
    </row>
    <row r="35342" spans="43:43" x14ac:dyDescent="0.25">
      <c r="AQ35342" s="6"/>
    </row>
    <row r="35343" spans="43:43" x14ac:dyDescent="0.25">
      <c r="AQ35343" s="6"/>
    </row>
    <row r="35344" spans="43:43" x14ac:dyDescent="0.25">
      <c r="AQ35344" s="6"/>
    </row>
    <row r="35345" spans="43:43" x14ac:dyDescent="0.25">
      <c r="AQ35345" s="6"/>
    </row>
    <row r="35346" spans="43:43" x14ac:dyDescent="0.25">
      <c r="AQ35346" s="6"/>
    </row>
    <row r="35347" spans="43:43" x14ac:dyDescent="0.25">
      <c r="AQ35347" s="6"/>
    </row>
    <row r="35348" spans="43:43" x14ac:dyDescent="0.25">
      <c r="AQ35348" s="6"/>
    </row>
    <row r="35349" spans="43:43" x14ac:dyDescent="0.25">
      <c r="AQ35349" s="6"/>
    </row>
    <row r="35350" spans="43:43" x14ac:dyDescent="0.25">
      <c r="AQ35350" s="6"/>
    </row>
    <row r="35351" spans="43:43" x14ac:dyDescent="0.25">
      <c r="AQ35351" s="6"/>
    </row>
    <row r="35352" spans="43:43" x14ac:dyDescent="0.25">
      <c r="AQ35352" s="6"/>
    </row>
    <row r="35353" spans="43:43" x14ac:dyDescent="0.25">
      <c r="AQ35353" s="6"/>
    </row>
    <row r="35354" spans="43:43" x14ac:dyDescent="0.25">
      <c r="AQ35354" s="6"/>
    </row>
    <row r="35355" spans="43:43" x14ac:dyDescent="0.25">
      <c r="AQ35355" s="6"/>
    </row>
    <row r="35356" spans="43:43" x14ac:dyDescent="0.25">
      <c r="AQ35356" s="6"/>
    </row>
    <row r="35357" spans="43:43" x14ac:dyDescent="0.25">
      <c r="AQ35357" s="6"/>
    </row>
    <row r="35358" spans="43:43" x14ac:dyDescent="0.25">
      <c r="AQ35358" s="6"/>
    </row>
    <row r="35359" spans="43:43" x14ac:dyDescent="0.25">
      <c r="AQ35359" s="6"/>
    </row>
    <row r="35360" spans="43:43" x14ac:dyDescent="0.25">
      <c r="AQ35360" s="6"/>
    </row>
    <row r="35361" spans="43:43" x14ac:dyDescent="0.25">
      <c r="AQ35361" s="6"/>
    </row>
    <row r="35362" spans="43:43" x14ac:dyDescent="0.25">
      <c r="AQ35362" s="6"/>
    </row>
    <row r="35363" spans="43:43" x14ac:dyDescent="0.25">
      <c r="AQ35363" s="6"/>
    </row>
    <row r="35364" spans="43:43" x14ac:dyDescent="0.25">
      <c r="AQ35364" s="6"/>
    </row>
    <row r="35365" spans="43:43" x14ac:dyDescent="0.25">
      <c r="AQ35365" s="6"/>
    </row>
    <row r="35366" spans="43:43" x14ac:dyDescent="0.25">
      <c r="AQ35366" s="6"/>
    </row>
    <row r="35367" spans="43:43" x14ac:dyDescent="0.25">
      <c r="AQ35367" s="6"/>
    </row>
    <row r="35368" spans="43:43" x14ac:dyDescent="0.25">
      <c r="AQ35368" s="6"/>
    </row>
    <row r="35369" spans="43:43" x14ac:dyDescent="0.25">
      <c r="AQ35369" s="6"/>
    </row>
    <row r="35370" spans="43:43" x14ac:dyDescent="0.25">
      <c r="AQ35370" s="6"/>
    </row>
    <row r="35371" spans="43:43" x14ac:dyDescent="0.25">
      <c r="AQ35371" s="6"/>
    </row>
    <row r="35372" spans="43:43" x14ac:dyDescent="0.25">
      <c r="AQ35372" s="6"/>
    </row>
    <row r="35373" spans="43:43" x14ac:dyDescent="0.25">
      <c r="AQ35373" s="6"/>
    </row>
    <row r="35374" spans="43:43" x14ac:dyDescent="0.25">
      <c r="AQ35374" s="6"/>
    </row>
    <row r="35375" spans="43:43" x14ac:dyDescent="0.25">
      <c r="AQ35375" s="6"/>
    </row>
    <row r="35376" spans="43:43" x14ac:dyDescent="0.25">
      <c r="AQ35376" s="6"/>
    </row>
    <row r="35377" spans="43:43" x14ac:dyDescent="0.25">
      <c r="AQ35377" s="6"/>
    </row>
    <row r="35378" spans="43:43" x14ac:dyDescent="0.25">
      <c r="AQ35378" s="6"/>
    </row>
    <row r="35379" spans="43:43" x14ac:dyDescent="0.25">
      <c r="AQ35379" s="6"/>
    </row>
    <row r="35380" spans="43:43" x14ac:dyDescent="0.25">
      <c r="AQ35380" s="6"/>
    </row>
    <row r="35381" spans="43:43" x14ac:dyDescent="0.25">
      <c r="AQ35381" s="6"/>
    </row>
    <row r="35382" spans="43:43" x14ac:dyDescent="0.25">
      <c r="AQ35382" s="6"/>
    </row>
    <row r="35383" spans="43:43" x14ac:dyDescent="0.25">
      <c r="AQ35383" s="6"/>
    </row>
    <row r="35384" spans="43:43" x14ac:dyDescent="0.25">
      <c r="AQ35384" s="6"/>
    </row>
    <row r="35385" spans="43:43" x14ac:dyDescent="0.25">
      <c r="AQ35385" s="6"/>
    </row>
    <row r="35386" spans="43:43" x14ac:dyDescent="0.25">
      <c r="AQ35386" s="6"/>
    </row>
    <row r="35387" spans="43:43" x14ac:dyDescent="0.25">
      <c r="AQ35387" s="6"/>
    </row>
    <row r="35388" spans="43:43" x14ac:dyDescent="0.25">
      <c r="AQ35388" s="6"/>
    </row>
    <row r="35389" spans="43:43" x14ac:dyDescent="0.25">
      <c r="AQ35389" s="6"/>
    </row>
    <row r="35390" spans="43:43" x14ac:dyDescent="0.25">
      <c r="AQ35390" s="6"/>
    </row>
    <row r="35391" spans="43:43" x14ac:dyDescent="0.25">
      <c r="AQ35391" s="6"/>
    </row>
    <row r="35392" spans="43:43" x14ac:dyDescent="0.25">
      <c r="AQ35392" s="6"/>
    </row>
    <row r="35393" spans="43:43" x14ac:dyDescent="0.25">
      <c r="AQ35393" s="6"/>
    </row>
    <row r="35394" spans="43:43" x14ac:dyDescent="0.25">
      <c r="AQ35394" s="6"/>
    </row>
    <row r="35395" spans="43:43" x14ac:dyDescent="0.25">
      <c r="AQ35395" s="6"/>
    </row>
    <row r="35396" spans="43:43" x14ac:dyDescent="0.25">
      <c r="AQ35396" s="6"/>
    </row>
    <row r="35397" spans="43:43" x14ac:dyDescent="0.25">
      <c r="AQ35397" s="6"/>
    </row>
    <row r="35398" spans="43:43" x14ac:dyDescent="0.25">
      <c r="AQ35398" s="6"/>
    </row>
    <row r="35399" spans="43:43" x14ac:dyDescent="0.25">
      <c r="AQ35399" s="6"/>
    </row>
    <row r="35400" spans="43:43" x14ac:dyDescent="0.25">
      <c r="AQ35400" s="6"/>
    </row>
    <row r="35401" spans="43:43" x14ac:dyDescent="0.25">
      <c r="AQ35401" s="6"/>
    </row>
    <row r="35402" spans="43:43" x14ac:dyDescent="0.25">
      <c r="AQ35402" s="6"/>
    </row>
    <row r="35403" spans="43:43" x14ac:dyDescent="0.25">
      <c r="AQ35403" s="6"/>
    </row>
    <row r="35404" spans="43:43" x14ac:dyDescent="0.25">
      <c r="AQ35404" s="6"/>
    </row>
    <row r="35405" spans="43:43" x14ac:dyDescent="0.25">
      <c r="AQ35405" s="6"/>
    </row>
    <row r="35406" spans="43:43" x14ac:dyDescent="0.25">
      <c r="AQ35406" s="6"/>
    </row>
    <row r="35407" spans="43:43" x14ac:dyDescent="0.25">
      <c r="AQ35407" s="6"/>
    </row>
    <row r="35408" spans="43:43" x14ac:dyDescent="0.25">
      <c r="AQ35408" s="6"/>
    </row>
    <row r="35409" spans="43:43" x14ac:dyDescent="0.25">
      <c r="AQ35409" s="6"/>
    </row>
    <row r="35410" spans="43:43" x14ac:dyDescent="0.25">
      <c r="AQ35410" s="6"/>
    </row>
    <row r="35411" spans="43:43" x14ac:dyDescent="0.25">
      <c r="AQ35411" s="6"/>
    </row>
    <row r="35412" spans="43:43" x14ac:dyDescent="0.25">
      <c r="AQ35412" s="6"/>
    </row>
    <row r="35413" spans="43:43" x14ac:dyDescent="0.25">
      <c r="AQ35413" s="6"/>
    </row>
    <row r="35414" spans="43:43" x14ac:dyDescent="0.25">
      <c r="AQ35414" s="6"/>
    </row>
    <row r="35415" spans="43:43" x14ac:dyDescent="0.25">
      <c r="AQ35415" s="6"/>
    </row>
    <row r="35416" spans="43:43" x14ac:dyDescent="0.25">
      <c r="AQ35416" s="6"/>
    </row>
    <row r="35417" spans="43:43" x14ac:dyDescent="0.25">
      <c r="AQ35417" s="6"/>
    </row>
    <row r="35418" spans="43:43" x14ac:dyDescent="0.25">
      <c r="AQ35418" s="6"/>
    </row>
    <row r="35419" spans="43:43" x14ac:dyDescent="0.25">
      <c r="AQ35419" s="6"/>
    </row>
    <row r="35420" spans="43:43" x14ac:dyDescent="0.25">
      <c r="AQ35420" s="6"/>
    </row>
    <row r="35421" spans="43:43" x14ac:dyDescent="0.25">
      <c r="AQ35421" s="6"/>
    </row>
    <row r="35422" spans="43:43" x14ac:dyDescent="0.25">
      <c r="AQ35422" s="6"/>
    </row>
    <row r="35423" spans="43:43" x14ac:dyDescent="0.25">
      <c r="AQ35423" s="6"/>
    </row>
    <row r="35424" spans="43:43" x14ac:dyDescent="0.25">
      <c r="AQ35424" s="6"/>
    </row>
    <row r="35425" spans="43:43" x14ac:dyDescent="0.25">
      <c r="AQ35425" s="6"/>
    </row>
    <row r="35426" spans="43:43" x14ac:dyDescent="0.25">
      <c r="AQ35426" s="6"/>
    </row>
    <row r="35427" spans="43:43" x14ac:dyDescent="0.25">
      <c r="AQ35427" s="6"/>
    </row>
    <row r="35428" spans="43:43" x14ac:dyDescent="0.25">
      <c r="AQ35428" s="6"/>
    </row>
    <row r="35429" spans="43:43" x14ac:dyDescent="0.25">
      <c r="AQ35429" s="6"/>
    </row>
    <row r="35430" spans="43:43" x14ac:dyDescent="0.25">
      <c r="AQ35430" s="6"/>
    </row>
    <row r="35431" spans="43:43" x14ac:dyDescent="0.25">
      <c r="AQ35431" s="6"/>
    </row>
    <row r="35432" spans="43:43" x14ac:dyDescent="0.25">
      <c r="AQ35432" s="6"/>
    </row>
    <row r="35433" spans="43:43" x14ac:dyDescent="0.25">
      <c r="AQ35433" s="6"/>
    </row>
    <row r="35434" spans="43:43" x14ac:dyDescent="0.25">
      <c r="AQ35434" s="6"/>
    </row>
    <row r="35435" spans="43:43" x14ac:dyDescent="0.25">
      <c r="AQ35435" s="6"/>
    </row>
    <row r="35436" spans="43:43" x14ac:dyDescent="0.25">
      <c r="AQ35436" s="6"/>
    </row>
    <row r="35437" spans="43:43" x14ac:dyDescent="0.25">
      <c r="AQ35437" s="6"/>
    </row>
    <row r="35438" spans="43:43" x14ac:dyDescent="0.25">
      <c r="AQ35438" s="6"/>
    </row>
    <row r="35439" spans="43:43" x14ac:dyDescent="0.25">
      <c r="AQ35439" s="6"/>
    </row>
    <row r="35440" spans="43:43" x14ac:dyDescent="0.25">
      <c r="AQ35440" s="6"/>
    </row>
    <row r="35441" spans="43:43" x14ac:dyDescent="0.25">
      <c r="AQ35441" s="6"/>
    </row>
    <row r="35442" spans="43:43" x14ac:dyDescent="0.25">
      <c r="AQ35442" s="6"/>
    </row>
    <row r="35443" spans="43:43" x14ac:dyDescent="0.25">
      <c r="AQ35443" s="6"/>
    </row>
    <row r="35444" spans="43:43" x14ac:dyDescent="0.25">
      <c r="AQ35444" s="6"/>
    </row>
    <row r="35445" spans="43:43" x14ac:dyDescent="0.25">
      <c r="AQ35445" s="6"/>
    </row>
    <row r="35446" spans="43:43" x14ac:dyDescent="0.25">
      <c r="AQ35446" s="6"/>
    </row>
    <row r="35447" spans="43:43" x14ac:dyDescent="0.25">
      <c r="AQ35447" s="6"/>
    </row>
    <row r="35448" spans="43:43" x14ac:dyDescent="0.25">
      <c r="AQ35448" s="6"/>
    </row>
    <row r="35449" spans="43:43" x14ac:dyDescent="0.25">
      <c r="AQ35449" s="6"/>
    </row>
    <row r="35450" spans="43:43" x14ac:dyDescent="0.25">
      <c r="AQ35450" s="6"/>
    </row>
    <row r="35451" spans="43:43" x14ac:dyDescent="0.25">
      <c r="AQ35451" s="6"/>
    </row>
    <row r="35452" spans="43:43" x14ac:dyDescent="0.25">
      <c r="AQ35452" s="6"/>
    </row>
    <row r="35453" spans="43:43" x14ac:dyDescent="0.25">
      <c r="AQ35453" s="6"/>
    </row>
    <row r="35454" spans="43:43" x14ac:dyDescent="0.25">
      <c r="AQ35454" s="6"/>
    </row>
    <row r="35455" spans="43:43" x14ac:dyDescent="0.25">
      <c r="AQ35455" s="6"/>
    </row>
    <row r="35456" spans="43:43" x14ac:dyDescent="0.25">
      <c r="AQ35456" s="6"/>
    </row>
    <row r="35457" spans="43:43" x14ac:dyDescent="0.25">
      <c r="AQ35457" s="6"/>
    </row>
    <row r="35458" spans="43:43" x14ac:dyDescent="0.25">
      <c r="AQ35458" s="6"/>
    </row>
    <row r="35459" spans="43:43" x14ac:dyDescent="0.25">
      <c r="AQ35459" s="6"/>
    </row>
    <row r="35460" spans="43:43" x14ac:dyDescent="0.25">
      <c r="AQ35460" s="6"/>
    </row>
    <row r="35461" spans="43:43" x14ac:dyDescent="0.25">
      <c r="AQ35461" s="6"/>
    </row>
    <row r="35462" spans="43:43" x14ac:dyDescent="0.25">
      <c r="AQ35462" s="6"/>
    </row>
    <row r="35463" spans="43:43" x14ac:dyDescent="0.25">
      <c r="AQ35463" s="6"/>
    </row>
    <row r="35464" spans="43:43" x14ac:dyDescent="0.25">
      <c r="AQ35464" s="6"/>
    </row>
    <row r="35465" spans="43:43" x14ac:dyDescent="0.25">
      <c r="AQ35465" s="6"/>
    </row>
    <row r="35466" spans="43:43" x14ac:dyDescent="0.25">
      <c r="AQ35466" s="6"/>
    </row>
    <row r="35467" spans="43:43" x14ac:dyDescent="0.25">
      <c r="AQ35467" s="6"/>
    </row>
    <row r="35468" spans="43:43" x14ac:dyDescent="0.25">
      <c r="AQ35468" s="6"/>
    </row>
    <row r="35469" spans="43:43" x14ac:dyDescent="0.25">
      <c r="AQ35469" s="6"/>
    </row>
    <row r="35470" spans="43:43" x14ac:dyDescent="0.25">
      <c r="AQ35470" s="6"/>
    </row>
    <row r="35471" spans="43:43" x14ac:dyDescent="0.25">
      <c r="AQ35471" s="6"/>
    </row>
    <row r="35472" spans="43:43" x14ac:dyDescent="0.25">
      <c r="AQ35472" s="6"/>
    </row>
    <row r="35473" spans="43:43" x14ac:dyDescent="0.25">
      <c r="AQ35473" s="6"/>
    </row>
    <row r="35474" spans="43:43" x14ac:dyDescent="0.25">
      <c r="AQ35474" s="6"/>
    </row>
    <row r="35475" spans="43:43" x14ac:dyDescent="0.25">
      <c r="AQ35475" s="6"/>
    </row>
    <row r="35476" spans="43:43" x14ac:dyDescent="0.25">
      <c r="AQ35476" s="6"/>
    </row>
    <row r="35477" spans="43:43" x14ac:dyDescent="0.25">
      <c r="AQ35477" s="6"/>
    </row>
    <row r="35478" spans="43:43" x14ac:dyDescent="0.25">
      <c r="AQ35478" s="6"/>
    </row>
    <row r="35479" spans="43:43" x14ac:dyDescent="0.25">
      <c r="AQ35479" s="6"/>
    </row>
    <row r="35480" spans="43:43" x14ac:dyDescent="0.25">
      <c r="AQ35480" s="6"/>
    </row>
    <row r="35481" spans="43:43" x14ac:dyDescent="0.25">
      <c r="AQ35481" s="6"/>
    </row>
    <row r="35482" spans="43:43" x14ac:dyDescent="0.25">
      <c r="AQ35482" s="6"/>
    </row>
    <row r="35483" spans="43:43" x14ac:dyDescent="0.25">
      <c r="AQ35483" s="6"/>
    </row>
    <row r="35484" spans="43:43" x14ac:dyDescent="0.25">
      <c r="AQ35484" s="6"/>
    </row>
    <row r="35485" spans="43:43" x14ac:dyDescent="0.25">
      <c r="AQ35485" s="6"/>
    </row>
    <row r="35486" spans="43:43" x14ac:dyDescent="0.25">
      <c r="AQ35486" s="6"/>
    </row>
    <row r="35487" spans="43:43" x14ac:dyDescent="0.25">
      <c r="AQ35487" s="6"/>
    </row>
    <row r="35488" spans="43:43" x14ac:dyDescent="0.25">
      <c r="AQ35488" s="6"/>
    </row>
    <row r="35489" spans="43:43" x14ac:dyDescent="0.25">
      <c r="AQ35489" s="6"/>
    </row>
    <row r="35490" spans="43:43" x14ac:dyDescent="0.25">
      <c r="AQ35490" s="6"/>
    </row>
    <row r="35491" spans="43:43" x14ac:dyDescent="0.25">
      <c r="AQ35491" s="6"/>
    </row>
    <row r="35492" spans="43:43" x14ac:dyDescent="0.25">
      <c r="AQ35492" s="6"/>
    </row>
    <row r="35493" spans="43:43" x14ac:dyDescent="0.25">
      <c r="AQ35493" s="6"/>
    </row>
    <row r="35494" spans="43:43" x14ac:dyDescent="0.25">
      <c r="AQ35494" s="6"/>
    </row>
    <row r="35495" spans="43:43" x14ac:dyDescent="0.25">
      <c r="AQ35495" s="6"/>
    </row>
    <row r="35496" spans="43:43" x14ac:dyDescent="0.25">
      <c r="AQ35496" s="6"/>
    </row>
    <row r="35497" spans="43:43" x14ac:dyDescent="0.25">
      <c r="AQ35497" s="6"/>
    </row>
    <row r="35498" spans="43:43" x14ac:dyDescent="0.25">
      <c r="AQ35498" s="6"/>
    </row>
    <row r="35499" spans="43:43" x14ac:dyDescent="0.25">
      <c r="AQ35499" s="6"/>
    </row>
    <row r="35500" spans="43:43" x14ac:dyDescent="0.25">
      <c r="AQ35500" s="6"/>
    </row>
    <row r="35501" spans="43:43" x14ac:dyDescent="0.25">
      <c r="AQ35501" s="6"/>
    </row>
    <row r="35502" spans="43:43" x14ac:dyDescent="0.25">
      <c r="AQ35502" s="6"/>
    </row>
    <row r="35503" spans="43:43" x14ac:dyDescent="0.25">
      <c r="AQ35503" s="6"/>
    </row>
    <row r="35504" spans="43:43" x14ac:dyDescent="0.25">
      <c r="AQ35504" s="6"/>
    </row>
    <row r="35505" spans="43:43" x14ac:dyDescent="0.25">
      <c r="AQ35505" s="6"/>
    </row>
    <row r="35506" spans="43:43" x14ac:dyDescent="0.25">
      <c r="AQ35506" s="6"/>
    </row>
    <row r="35507" spans="43:43" x14ac:dyDescent="0.25">
      <c r="AQ35507" s="6"/>
    </row>
    <row r="35508" spans="43:43" x14ac:dyDescent="0.25">
      <c r="AQ35508" s="6"/>
    </row>
    <row r="35509" spans="43:43" x14ac:dyDescent="0.25">
      <c r="AQ35509" s="6"/>
    </row>
    <row r="35510" spans="43:43" x14ac:dyDescent="0.25">
      <c r="AQ35510" s="6"/>
    </row>
    <row r="35511" spans="43:43" x14ac:dyDescent="0.25">
      <c r="AQ35511" s="6"/>
    </row>
    <row r="35512" spans="43:43" x14ac:dyDescent="0.25">
      <c r="AQ35512" s="6"/>
    </row>
    <row r="35513" spans="43:43" x14ac:dyDescent="0.25">
      <c r="AQ35513" s="6"/>
    </row>
    <row r="35514" spans="43:43" x14ac:dyDescent="0.25">
      <c r="AQ35514" s="6"/>
    </row>
    <row r="35515" spans="43:43" x14ac:dyDescent="0.25">
      <c r="AQ35515" s="6"/>
    </row>
    <row r="35516" spans="43:43" x14ac:dyDescent="0.25">
      <c r="AQ35516" s="6"/>
    </row>
    <row r="35517" spans="43:43" x14ac:dyDescent="0.25">
      <c r="AQ35517" s="6"/>
    </row>
    <row r="35518" spans="43:43" x14ac:dyDescent="0.25">
      <c r="AQ35518" s="6"/>
    </row>
    <row r="35519" spans="43:43" x14ac:dyDescent="0.25">
      <c r="AQ35519" s="6"/>
    </row>
    <row r="35520" spans="43:43" x14ac:dyDescent="0.25">
      <c r="AQ35520" s="6"/>
    </row>
    <row r="35521" spans="43:43" x14ac:dyDescent="0.25">
      <c r="AQ35521" s="6"/>
    </row>
    <row r="35522" spans="43:43" x14ac:dyDescent="0.25">
      <c r="AQ35522" s="6"/>
    </row>
    <row r="35523" spans="43:43" x14ac:dyDescent="0.25">
      <c r="AQ35523" s="6"/>
    </row>
    <row r="35524" spans="43:43" x14ac:dyDescent="0.25">
      <c r="AQ35524" s="6"/>
    </row>
    <row r="35525" spans="43:43" x14ac:dyDescent="0.25">
      <c r="AQ35525" s="6"/>
    </row>
    <row r="35526" spans="43:43" x14ac:dyDescent="0.25">
      <c r="AQ35526" s="6"/>
    </row>
    <row r="35527" spans="43:43" x14ac:dyDescent="0.25">
      <c r="AQ35527" s="6"/>
    </row>
    <row r="35528" spans="43:43" x14ac:dyDescent="0.25">
      <c r="AQ35528" s="6"/>
    </row>
    <row r="35529" spans="43:43" x14ac:dyDescent="0.25">
      <c r="AQ35529" s="6"/>
    </row>
    <row r="35530" spans="43:43" x14ac:dyDescent="0.25">
      <c r="AQ35530" s="6"/>
    </row>
    <row r="35531" spans="43:43" x14ac:dyDescent="0.25">
      <c r="AQ35531" s="6"/>
    </row>
    <row r="35532" spans="43:43" x14ac:dyDescent="0.25">
      <c r="AQ35532" s="6"/>
    </row>
    <row r="35533" spans="43:43" x14ac:dyDescent="0.25">
      <c r="AQ35533" s="6"/>
    </row>
    <row r="35534" spans="43:43" x14ac:dyDescent="0.25">
      <c r="AQ35534" s="6"/>
    </row>
    <row r="35535" spans="43:43" x14ac:dyDescent="0.25">
      <c r="AQ35535" s="6"/>
    </row>
    <row r="35536" spans="43:43" x14ac:dyDescent="0.25">
      <c r="AQ35536" s="6"/>
    </row>
    <row r="35537" spans="43:43" x14ac:dyDescent="0.25">
      <c r="AQ35537" s="6"/>
    </row>
    <row r="35538" spans="43:43" x14ac:dyDescent="0.25">
      <c r="AQ35538" s="6"/>
    </row>
    <row r="35539" spans="43:43" x14ac:dyDescent="0.25">
      <c r="AQ35539" s="6"/>
    </row>
    <row r="35540" spans="43:43" x14ac:dyDescent="0.25">
      <c r="AQ35540" s="6"/>
    </row>
    <row r="35541" spans="43:43" x14ac:dyDescent="0.25">
      <c r="AQ35541" s="6"/>
    </row>
    <row r="35542" spans="43:43" x14ac:dyDescent="0.25">
      <c r="AQ35542" s="6"/>
    </row>
    <row r="35543" spans="43:43" x14ac:dyDescent="0.25">
      <c r="AQ35543" s="6"/>
    </row>
    <row r="35544" spans="43:43" x14ac:dyDescent="0.25">
      <c r="AQ35544" s="6"/>
    </row>
    <row r="35545" spans="43:43" x14ac:dyDescent="0.25">
      <c r="AQ35545" s="6"/>
    </row>
    <row r="35546" spans="43:43" x14ac:dyDescent="0.25">
      <c r="AQ35546" s="6"/>
    </row>
    <row r="35547" spans="43:43" x14ac:dyDescent="0.25">
      <c r="AQ35547" s="6"/>
    </row>
    <row r="35548" spans="43:43" x14ac:dyDescent="0.25">
      <c r="AQ35548" s="6"/>
    </row>
    <row r="35549" spans="43:43" x14ac:dyDescent="0.25">
      <c r="AQ35549" s="6"/>
    </row>
    <row r="35550" spans="43:43" x14ac:dyDescent="0.25">
      <c r="AQ35550" s="6"/>
    </row>
    <row r="35551" spans="43:43" x14ac:dyDescent="0.25">
      <c r="AQ35551" s="6"/>
    </row>
    <row r="35552" spans="43:43" x14ac:dyDescent="0.25">
      <c r="AQ35552" s="6"/>
    </row>
    <row r="35553" spans="43:43" x14ac:dyDescent="0.25">
      <c r="AQ35553" s="6"/>
    </row>
    <row r="35554" spans="43:43" x14ac:dyDescent="0.25">
      <c r="AQ35554" s="6"/>
    </row>
    <row r="35555" spans="43:43" x14ac:dyDescent="0.25">
      <c r="AQ35555" s="6"/>
    </row>
    <row r="35556" spans="43:43" x14ac:dyDescent="0.25">
      <c r="AQ35556" s="6"/>
    </row>
    <row r="35557" spans="43:43" x14ac:dyDescent="0.25">
      <c r="AQ35557" s="6"/>
    </row>
    <row r="35558" spans="43:43" x14ac:dyDescent="0.25">
      <c r="AQ35558" s="6"/>
    </row>
    <row r="35559" spans="43:43" x14ac:dyDescent="0.25">
      <c r="AQ35559" s="6"/>
    </row>
    <row r="35560" spans="43:43" x14ac:dyDescent="0.25">
      <c r="AQ35560" s="6"/>
    </row>
    <row r="35561" spans="43:43" x14ac:dyDescent="0.25">
      <c r="AQ35561" s="6"/>
    </row>
    <row r="35562" spans="43:43" x14ac:dyDescent="0.25">
      <c r="AQ35562" s="6"/>
    </row>
    <row r="35563" spans="43:43" x14ac:dyDescent="0.25">
      <c r="AQ35563" s="6"/>
    </row>
    <row r="35564" spans="43:43" x14ac:dyDescent="0.25">
      <c r="AQ35564" s="6"/>
    </row>
    <row r="35565" spans="43:43" x14ac:dyDescent="0.25">
      <c r="AQ35565" s="6"/>
    </row>
    <row r="35566" spans="43:43" x14ac:dyDescent="0.25">
      <c r="AQ35566" s="6"/>
    </row>
    <row r="35567" spans="43:43" x14ac:dyDescent="0.25">
      <c r="AQ35567" s="6"/>
    </row>
    <row r="35568" spans="43:43" x14ac:dyDescent="0.25">
      <c r="AQ35568" s="6"/>
    </row>
    <row r="35569" spans="43:43" x14ac:dyDescent="0.25">
      <c r="AQ35569" s="6"/>
    </row>
    <row r="35570" spans="43:43" x14ac:dyDescent="0.25">
      <c r="AQ35570" s="6"/>
    </row>
    <row r="35571" spans="43:43" x14ac:dyDescent="0.25">
      <c r="AQ35571" s="6"/>
    </row>
    <row r="35572" spans="43:43" x14ac:dyDescent="0.25">
      <c r="AQ35572" s="6"/>
    </row>
    <row r="35573" spans="43:43" x14ac:dyDescent="0.25">
      <c r="AQ35573" s="6"/>
    </row>
    <row r="35574" spans="43:43" x14ac:dyDescent="0.25">
      <c r="AQ35574" s="6"/>
    </row>
    <row r="35575" spans="43:43" x14ac:dyDescent="0.25">
      <c r="AQ35575" s="6"/>
    </row>
    <row r="35576" spans="43:43" x14ac:dyDescent="0.25">
      <c r="AQ35576" s="6"/>
    </row>
    <row r="35577" spans="43:43" x14ac:dyDescent="0.25">
      <c r="AQ35577" s="6"/>
    </row>
    <row r="35578" spans="43:43" x14ac:dyDescent="0.25">
      <c r="AQ35578" s="6"/>
    </row>
    <row r="35579" spans="43:43" x14ac:dyDescent="0.25">
      <c r="AQ35579" s="6"/>
    </row>
    <row r="35580" spans="43:43" x14ac:dyDescent="0.25">
      <c r="AQ35580" s="6"/>
    </row>
    <row r="35581" spans="43:43" x14ac:dyDescent="0.25">
      <c r="AQ35581" s="6"/>
    </row>
    <row r="35582" spans="43:43" x14ac:dyDescent="0.25">
      <c r="AQ35582" s="6"/>
    </row>
    <row r="35583" spans="43:43" x14ac:dyDescent="0.25">
      <c r="AQ35583" s="6"/>
    </row>
    <row r="35584" spans="43:43" x14ac:dyDescent="0.25">
      <c r="AQ35584" s="6"/>
    </row>
    <row r="35585" spans="43:43" x14ac:dyDescent="0.25">
      <c r="AQ35585" s="6"/>
    </row>
    <row r="35586" spans="43:43" x14ac:dyDescent="0.25">
      <c r="AQ35586" s="6"/>
    </row>
    <row r="35587" spans="43:43" x14ac:dyDescent="0.25">
      <c r="AQ35587" s="6"/>
    </row>
    <row r="35588" spans="43:43" x14ac:dyDescent="0.25">
      <c r="AQ35588" s="6"/>
    </row>
    <row r="35589" spans="43:43" x14ac:dyDescent="0.25">
      <c r="AQ35589" s="6"/>
    </row>
    <row r="35590" spans="43:43" x14ac:dyDescent="0.25">
      <c r="AQ35590" s="6"/>
    </row>
    <row r="35591" spans="43:43" x14ac:dyDescent="0.25">
      <c r="AQ35591" s="6"/>
    </row>
    <row r="35592" spans="43:43" x14ac:dyDescent="0.25">
      <c r="AQ35592" s="6"/>
    </row>
    <row r="35593" spans="43:43" x14ac:dyDescent="0.25">
      <c r="AQ35593" s="6"/>
    </row>
    <row r="35594" spans="43:43" x14ac:dyDescent="0.25">
      <c r="AQ35594" s="6"/>
    </row>
    <row r="35595" spans="43:43" x14ac:dyDescent="0.25">
      <c r="AQ35595" s="6"/>
    </row>
    <row r="35596" spans="43:43" x14ac:dyDescent="0.25">
      <c r="AQ35596" s="6"/>
    </row>
    <row r="35597" spans="43:43" x14ac:dyDescent="0.25">
      <c r="AQ35597" s="6"/>
    </row>
    <row r="35598" spans="43:43" x14ac:dyDescent="0.25">
      <c r="AQ35598" s="6"/>
    </row>
    <row r="35599" spans="43:43" x14ac:dyDescent="0.25">
      <c r="AQ35599" s="6"/>
    </row>
    <row r="35600" spans="43:43" x14ac:dyDescent="0.25">
      <c r="AQ35600" s="6"/>
    </row>
    <row r="35601" spans="43:43" x14ac:dyDescent="0.25">
      <c r="AQ35601" s="6"/>
    </row>
    <row r="35602" spans="43:43" x14ac:dyDescent="0.25">
      <c r="AQ35602" s="6"/>
    </row>
    <row r="35603" spans="43:43" x14ac:dyDescent="0.25">
      <c r="AQ35603" s="6"/>
    </row>
    <row r="35604" spans="43:43" x14ac:dyDescent="0.25">
      <c r="AQ35604" s="6"/>
    </row>
    <row r="35605" spans="43:43" x14ac:dyDescent="0.25">
      <c r="AQ35605" s="6"/>
    </row>
    <row r="35606" spans="43:43" x14ac:dyDescent="0.25">
      <c r="AQ35606" s="6"/>
    </row>
    <row r="35607" spans="43:43" x14ac:dyDescent="0.25">
      <c r="AQ35607" s="6"/>
    </row>
    <row r="35608" spans="43:43" x14ac:dyDescent="0.25">
      <c r="AQ35608" s="6"/>
    </row>
    <row r="35609" spans="43:43" x14ac:dyDescent="0.25">
      <c r="AQ35609" s="6"/>
    </row>
    <row r="35610" spans="43:43" x14ac:dyDescent="0.25">
      <c r="AQ35610" s="6"/>
    </row>
    <row r="35611" spans="43:43" x14ac:dyDescent="0.25">
      <c r="AQ35611" s="6"/>
    </row>
    <row r="35612" spans="43:43" x14ac:dyDescent="0.25">
      <c r="AQ35612" s="6"/>
    </row>
    <row r="35613" spans="43:43" x14ac:dyDescent="0.25">
      <c r="AQ35613" s="6"/>
    </row>
    <row r="35614" spans="43:43" x14ac:dyDescent="0.25">
      <c r="AQ35614" s="6"/>
    </row>
    <row r="35615" spans="43:43" x14ac:dyDescent="0.25">
      <c r="AQ35615" s="6"/>
    </row>
    <row r="35616" spans="43:43" x14ac:dyDescent="0.25">
      <c r="AQ35616" s="6"/>
    </row>
    <row r="35617" spans="43:43" x14ac:dyDescent="0.25">
      <c r="AQ35617" s="6"/>
    </row>
    <row r="35618" spans="43:43" x14ac:dyDescent="0.25">
      <c r="AQ35618" s="6"/>
    </row>
    <row r="35619" spans="43:43" x14ac:dyDescent="0.25">
      <c r="AQ35619" s="6"/>
    </row>
    <row r="35620" spans="43:43" x14ac:dyDescent="0.25">
      <c r="AQ35620" s="6"/>
    </row>
    <row r="35621" spans="43:43" x14ac:dyDescent="0.25">
      <c r="AQ35621" s="6"/>
    </row>
    <row r="35622" spans="43:43" x14ac:dyDescent="0.25">
      <c r="AQ35622" s="6"/>
    </row>
    <row r="35623" spans="43:43" x14ac:dyDescent="0.25">
      <c r="AQ35623" s="6"/>
    </row>
    <row r="35624" spans="43:43" x14ac:dyDescent="0.25">
      <c r="AQ35624" s="6"/>
    </row>
    <row r="35625" spans="43:43" x14ac:dyDescent="0.25">
      <c r="AQ35625" s="6"/>
    </row>
    <row r="35626" spans="43:43" x14ac:dyDescent="0.25">
      <c r="AQ35626" s="6"/>
    </row>
    <row r="35627" spans="43:43" x14ac:dyDescent="0.25">
      <c r="AQ35627" s="6"/>
    </row>
    <row r="35628" spans="43:43" x14ac:dyDescent="0.25">
      <c r="AQ35628" s="6"/>
    </row>
    <row r="35629" spans="43:43" x14ac:dyDescent="0.25">
      <c r="AQ35629" s="6"/>
    </row>
    <row r="35630" spans="43:43" x14ac:dyDescent="0.25">
      <c r="AQ35630" s="6"/>
    </row>
    <row r="35631" spans="43:43" x14ac:dyDescent="0.25">
      <c r="AQ35631" s="6"/>
    </row>
    <row r="35632" spans="43:43" x14ac:dyDescent="0.25">
      <c r="AQ35632" s="6"/>
    </row>
    <row r="35633" spans="43:43" x14ac:dyDescent="0.25">
      <c r="AQ35633" s="6"/>
    </row>
    <row r="35634" spans="43:43" x14ac:dyDescent="0.25">
      <c r="AQ35634" s="6"/>
    </row>
    <row r="35635" spans="43:43" x14ac:dyDescent="0.25">
      <c r="AQ35635" s="6"/>
    </row>
    <row r="35636" spans="43:43" x14ac:dyDescent="0.25">
      <c r="AQ35636" s="6"/>
    </row>
    <row r="35637" spans="43:43" x14ac:dyDescent="0.25">
      <c r="AQ35637" s="6"/>
    </row>
    <row r="35638" spans="43:43" x14ac:dyDescent="0.25">
      <c r="AQ35638" s="6"/>
    </row>
    <row r="35639" spans="43:43" x14ac:dyDescent="0.25">
      <c r="AQ35639" s="6"/>
    </row>
    <row r="35640" spans="43:43" x14ac:dyDescent="0.25">
      <c r="AQ35640" s="6"/>
    </row>
    <row r="35641" spans="43:43" x14ac:dyDescent="0.25">
      <c r="AQ35641" s="6"/>
    </row>
    <row r="35642" spans="43:43" x14ac:dyDescent="0.25">
      <c r="AQ35642" s="6"/>
    </row>
    <row r="35643" spans="43:43" x14ac:dyDescent="0.25">
      <c r="AQ35643" s="6"/>
    </row>
    <row r="35644" spans="43:43" x14ac:dyDescent="0.25">
      <c r="AQ35644" s="6"/>
    </row>
    <row r="35645" spans="43:43" x14ac:dyDescent="0.25">
      <c r="AQ35645" s="6"/>
    </row>
    <row r="35646" spans="43:43" x14ac:dyDescent="0.25">
      <c r="AQ35646" s="6"/>
    </row>
    <row r="35647" spans="43:43" x14ac:dyDescent="0.25">
      <c r="AQ35647" s="6"/>
    </row>
    <row r="35648" spans="43:43" x14ac:dyDescent="0.25">
      <c r="AQ35648" s="6"/>
    </row>
    <row r="35649" spans="43:43" x14ac:dyDescent="0.25">
      <c r="AQ35649" s="6"/>
    </row>
    <row r="35650" spans="43:43" x14ac:dyDescent="0.25">
      <c r="AQ35650" s="6"/>
    </row>
    <row r="35651" spans="43:43" x14ac:dyDescent="0.25">
      <c r="AQ35651" s="6"/>
    </row>
    <row r="35652" spans="43:43" x14ac:dyDescent="0.25">
      <c r="AQ35652" s="6"/>
    </row>
    <row r="35653" spans="43:43" x14ac:dyDescent="0.25">
      <c r="AQ35653" s="6"/>
    </row>
    <row r="35654" spans="43:43" x14ac:dyDescent="0.25">
      <c r="AQ35654" s="6"/>
    </row>
    <row r="35655" spans="43:43" x14ac:dyDescent="0.25">
      <c r="AQ35655" s="6"/>
    </row>
    <row r="35656" spans="43:43" x14ac:dyDescent="0.25">
      <c r="AQ35656" s="6"/>
    </row>
    <row r="35657" spans="43:43" x14ac:dyDescent="0.25">
      <c r="AQ35657" s="6"/>
    </row>
    <row r="35658" spans="43:43" x14ac:dyDescent="0.25">
      <c r="AQ35658" s="6"/>
    </row>
    <row r="35659" spans="43:43" x14ac:dyDescent="0.25">
      <c r="AQ35659" s="6"/>
    </row>
    <row r="35660" spans="43:43" x14ac:dyDescent="0.25">
      <c r="AQ35660" s="6"/>
    </row>
    <row r="35661" spans="43:43" x14ac:dyDescent="0.25">
      <c r="AQ35661" s="6"/>
    </row>
    <row r="35662" spans="43:43" x14ac:dyDescent="0.25">
      <c r="AQ35662" s="6"/>
    </row>
    <row r="35663" spans="43:43" x14ac:dyDescent="0.25">
      <c r="AQ35663" s="6"/>
    </row>
    <row r="35664" spans="43:43" x14ac:dyDescent="0.25">
      <c r="AQ35664" s="6"/>
    </row>
    <row r="35665" spans="43:43" x14ac:dyDescent="0.25">
      <c r="AQ35665" s="6"/>
    </row>
    <row r="35666" spans="43:43" x14ac:dyDescent="0.25">
      <c r="AQ35666" s="6"/>
    </row>
    <row r="35667" spans="43:43" x14ac:dyDescent="0.25">
      <c r="AQ35667" s="6"/>
    </row>
    <row r="35668" spans="43:43" x14ac:dyDescent="0.25">
      <c r="AQ35668" s="6"/>
    </row>
    <row r="35669" spans="43:43" x14ac:dyDescent="0.25">
      <c r="AQ35669" s="6"/>
    </row>
    <row r="35670" spans="43:43" x14ac:dyDescent="0.25">
      <c r="AQ35670" s="6"/>
    </row>
    <row r="35671" spans="43:43" x14ac:dyDescent="0.25">
      <c r="AQ35671" s="6"/>
    </row>
    <row r="35672" spans="43:43" x14ac:dyDescent="0.25">
      <c r="AQ35672" s="6"/>
    </row>
    <row r="35673" spans="43:43" x14ac:dyDescent="0.25">
      <c r="AQ35673" s="6"/>
    </row>
    <row r="35674" spans="43:43" x14ac:dyDescent="0.25">
      <c r="AQ35674" s="6"/>
    </row>
    <row r="35675" spans="43:43" x14ac:dyDescent="0.25">
      <c r="AQ35675" s="6"/>
    </row>
    <row r="35676" spans="43:43" x14ac:dyDescent="0.25">
      <c r="AQ35676" s="6"/>
    </row>
    <row r="35677" spans="43:43" x14ac:dyDescent="0.25">
      <c r="AQ35677" s="6"/>
    </row>
    <row r="35678" spans="43:43" x14ac:dyDescent="0.25">
      <c r="AQ35678" s="6"/>
    </row>
    <row r="35679" spans="43:43" x14ac:dyDescent="0.25">
      <c r="AQ35679" s="6"/>
    </row>
    <row r="35680" spans="43:43" x14ac:dyDescent="0.25">
      <c r="AQ35680" s="6"/>
    </row>
    <row r="35681" spans="43:43" x14ac:dyDescent="0.25">
      <c r="AQ35681" s="6"/>
    </row>
    <row r="35682" spans="43:43" x14ac:dyDescent="0.25">
      <c r="AQ35682" s="6"/>
    </row>
    <row r="35683" spans="43:43" x14ac:dyDescent="0.25">
      <c r="AQ35683" s="6"/>
    </row>
    <row r="35684" spans="43:43" x14ac:dyDescent="0.25">
      <c r="AQ35684" s="6"/>
    </row>
    <row r="35685" spans="43:43" x14ac:dyDescent="0.25">
      <c r="AQ35685" s="6"/>
    </row>
    <row r="35686" spans="43:43" x14ac:dyDescent="0.25">
      <c r="AQ35686" s="6"/>
    </row>
    <row r="35687" spans="43:43" x14ac:dyDescent="0.25">
      <c r="AQ35687" s="6"/>
    </row>
    <row r="35688" spans="43:43" x14ac:dyDescent="0.25">
      <c r="AQ35688" s="6"/>
    </row>
    <row r="35689" spans="43:43" x14ac:dyDescent="0.25">
      <c r="AQ35689" s="6"/>
    </row>
    <row r="35690" spans="43:43" x14ac:dyDescent="0.25">
      <c r="AQ35690" s="6"/>
    </row>
    <row r="35691" spans="43:43" x14ac:dyDescent="0.25">
      <c r="AQ35691" s="6"/>
    </row>
    <row r="35692" spans="43:43" x14ac:dyDescent="0.25">
      <c r="AQ35692" s="6"/>
    </row>
    <row r="35693" spans="43:43" x14ac:dyDescent="0.25">
      <c r="AQ35693" s="6"/>
    </row>
    <row r="35694" spans="43:43" x14ac:dyDescent="0.25">
      <c r="AQ35694" s="6"/>
    </row>
    <row r="35695" spans="43:43" x14ac:dyDescent="0.25">
      <c r="AQ35695" s="6"/>
    </row>
    <row r="35696" spans="43:43" x14ac:dyDescent="0.25">
      <c r="AQ35696" s="6"/>
    </row>
    <row r="35697" spans="43:43" x14ac:dyDescent="0.25">
      <c r="AQ35697" s="6"/>
    </row>
    <row r="35698" spans="43:43" x14ac:dyDescent="0.25">
      <c r="AQ35698" s="6"/>
    </row>
    <row r="35699" spans="43:43" x14ac:dyDescent="0.25">
      <c r="AQ35699" s="6"/>
    </row>
    <row r="35700" spans="43:43" x14ac:dyDescent="0.25">
      <c r="AQ35700" s="6"/>
    </row>
    <row r="35701" spans="43:43" x14ac:dyDescent="0.25">
      <c r="AQ35701" s="6"/>
    </row>
    <row r="35702" spans="43:43" x14ac:dyDescent="0.25">
      <c r="AQ35702" s="6"/>
    </row>
    <row r="35703" spans="43:43" x14ac:dyDescent="0.25">
      <c r="AQ35703" s="6"/>
    </row>
    <row r="35704" spans="43:43" x14ac:dyDescent="0.25">
      <c r="AQ35704" s="6"/>
    </row>
    <row r="35705" spans="43:43" x14ac:dyDescent="0.25">
      <c r="AQ35705" s="6"/>
    </row>
    <row r="35706" spans="43:43" x14ac:dyDescent="0.25">
      <c r="AQ35706" s="6"/>
    </row>
    <row r="35707" spans="43:43" x14ac:dyDescent="0.25">
      <c r="AQ35707" s="6"/>
    </row>
    <row r="35708" spans="43:43" x14ac:dyDescent="0.25">
      <c r="AQ35708" s="6"/>
    </row>
    <row r="35709" spans="43:43" x14ac:dyDescent="0.25">
      <c r="AQ35709" s="6"/>
    </row>
    <row r="35710" spans="43:43" x14ac:dyDescent="0.25">
      <c r="AQ35710" s="6"/>
    </row>
    <row r="35711" spans="43:43" x14ac:dyDescent="0.25">
      <c r="AQ35711" s="6"/>
    </row>
    <row r="35712" spans="43:43" x14ac:dyDescent="0.25">
      <c r="AQ35712" s="6"/>
    </row>
    <row r="35713" spans="43:43" x14ac:dyDescent="0.25">
      <c r="AQ35713" s="6"/>
    </row>
    <row r="35714" spans="43:43" x14ac:dyDescent="0.25">
      <c r="AQ35714" s="6"/>
    </row>
    <row r="35715" spans="43:43" x14ac:dyDescent="0.25">
      <c r="AQ35715" s="6"/>
    </row>
    <row r="35716" spans="43:43" x14ac:dyDescent="0.25">
      <c r="AQ35716" s="6"/>
    </row>
    <row r="35717" spans="43:43" x14ac:dyDescent="0.25">
      <c r="AQ35717" s="6"/>
    </row>
    <row r="35718" spans="43:43" x14ac:dyDescent="0.25">
      <c r="AQ35718" s="6"/>
    </row>
    <row r="35719" spans="43:43" x14ac:dyDescent="0.25">
      <c r="AQ35719" s="6"/>
    </row>
    <row r="35720" spans="43:43" x14ac:dyDescent="0.25">
      <c r="AQ35720" s="6"/>
    </row>
    <row r="35721" spans="43:43" x14ac:dyDescent="0.25">
      <c r="AQ35721" s="6"/>
    </row>
    <row r="35722" spans="43:43" x14ac:dyDescent="0.25">
      <c r="AQ35722" s="6"/>
    </row>
    <row r="35723" spans="43:43" x14ac:dyDescent="0.25">
      <c r="AQ35723" s="6"/>
    </row>
    <row r="35724" spans="43:43" x14ac:dyDescent="0.25">
      <c r="AQ35724" s="6"/>
    </row>
    <row r="35725" spans="43:43" x14ac:dyDescent="0.25">
      <c r="AQ35725" s="6"/>
    </row>
    <row r="35726" spans="43:43" x14ac:dyDescent="0.25">
      <c r="AQ35726" s="6"/>
    </row>
    <row r="35727" spans="43:43" x14ac:dyDescent="0.25">
      <c r="AQ35727" s="6"/>
    </row>
    <row r="35728" spans="43:43" x14ac:dyDescent="0.25">
      <c r="AQ35728" s="6"/>
    </row>
    <row r="35729" spans="43:43" x14ac:dyDescent="0.25">
      <c r="AQ35729" s="6"/>
    </row>
    <row r="35730" spans="43:43" x14ac:dyDescent="0.25">
      <c r="AQ35730" s="6"/>
    </row>
    <row r="35731" spans="43:43" x14ac:dyDescent="0.25">
      <c r="AQ35731" s="6"/>
    </row>
    <row r="35732" spans="43:43" x14ac:dyDescent="0.25">
      <c r="AQ35732" s="6"/>
    </row>
    <row r="35733" spans="43:43" x14ac:dyDescent="0.25">
      <c r="AQ35733" s="6"/>
    </row>
    <row r="35734" spans="43:43" x14ac:dyDescent="0.25">
      <c r="AQ35734" s="6"/>
    </row>
    <row r="35735" spans="43:43" x14ac:dyDescent="0.25">
      <c r="AQ35735" s="6"/>
    </row>
    <row r="35736" spans="43:43" x14ac:dyDescent="0.25">
      <c r="AQ35736" s="6"/>
    </row>
    <row r="35737" spans="43:43" x14ac:dyDescent="0.25">
      <c r="AQ35737" s="6"/>
    </row>
    <row r="35738" spans="43:43" x14ac:dyDescent="0.25">
      <c r="AQ35738" s="6"/>
    </row>
    <row r="35739" spans="43:43" x14ac:dyDescent="0.25">
      <c r="AQ35739" s="6"/>
    </row>
    <row r="35740" spans="43:43" x14ac:dyDescent="0.25">
      <c r="AQ35740" s="6"/>
    </row>
    <row r="35741" spans="43:43" x14ac:dyDescent="0.25">
      <c r="AQ35741" s="6"/>
    </row>
    <row r="35742" spans="43:43" x14ac:dyDescent="0.25">
      <c r="AQ35742" s="6"/>
    </row>
    <row r="35743" spans="43:43" x14ac:dyDescent="0.25">
      <c r="AQ35743" s="6"/>
    </row>
    <row r="35744" spans="43:43" x14ac:dyDescent="0.25">
      <c r="AQ35744" s="6"/>
    </row>
    <row r="35745" spans="43:43" x14ac:dyDescent="0.25">
      <c r="AQ35745" s="6"/>
    </row>
    <row r="35746" spans="43:43" x14ac:dyDescent="0.25">
      <c r="AQ35746" s="6"/>
    </row>
    <row r="35747" spans="43:43" x14ac:dyDescent="0.25">
      <c r="AQ35747" s="6"/>
    </row>
    <row r="35748" spans="43:43" x14ac:dyDescent="0.25">
      <c r="AQ35748" s="6"/>
    </row>
    <row r="35749" spans="43:43" x14ac:dyDescent="0.25">
      <c r="AQ35749" s="6"/>
    </row>
    <row r="35750" spans="43:43" x14ac:dyDescent="0.25">
      <c r="AQ35750" s="6"/>
    </row>
    <row r="35751" spans="43:43" x14ac:dyDescent="0.25">
      <c r="AQ35751" s="6"/>
    </row>
    <row r="35752" spans="43:43" x14ac:dyDescent="0.25">
      <c r="AQ35752" s="6"/>
    </row>
    <row r="35753" spans="43:43" x14ac:dyDescent="0.25">
      <c r="AQ35753" s="6"/>
    </row>
    <row r="35754" spans="43:43" x14ac:dyDescent="0.25">
      <c r="AQ35754" s="6"/>
    </row>
    <row r="35755" spans="43:43" x14ac:dyDescent="0.25">
      <c r="AQ35755" s="6"/>
    </row>
    <row r="35756" spans="43:43" x14ac:dyDescent="0.25">
      <c r="AQ35756" s="6"/>
    </row>
    <row r="35757" spans="43:43" x14ac:dyDescent="0.25">
      <c r="AQ35757" s="6"/>
    </row>
    <row r="35758" spans="43:43" x14ac:dyDescent="0.25">
      <c r="AQ35758" s="6"/>
    </row>
    <row r="35759" spans="43:43" x14ac:dyDescent="0.25">
      <c r="AQ35759" s="6"/>
    </row>
    <row r="35760" spans="43:43" x14ac:dyDescent="0.25">
      <c r="AQ35760" s="6"/>
    </row>
    <row r="35761" spans="43:43" x14ac:dyDescent="0.25">
      <c r="AQ35761" s="6"/>
    </row>
    <row r="35762" spans="43:43" x14ac:dyDescent="0.25">
      <c r="AQ35762" s="6"/>
    </row>
    <row r="35763" spans="43:43" x14ac:dyDescent="0.25">
      <c r="AQ35763" s="6"/>
    </row>
    <row r="35764" spans="43:43" x14ac:dyDescent="0.25">
      <c r="AQ35764" s="6"/>
    </row>
    <row r="35765" spans="43:43" x14ac:dyDescent="0.25">
      <c r="AQ35765" s="6"/>
    </row>
    <row r="35766" spans="43:43" x14ac:dyDescent="0.25">
      <c r="AQ35766" s="6"/>
    </row>
    <row r="35767" spans="43:43" x14ac:dyDescent="0.25">
      <c r="AQ35767" s="6"/>
    </row>
    <row r="35768" spans="43:43" x14ac:dyDescent="0.25">
      <c r="AQ35768" s="6"/>
    </row>
    <row r="35769" spans="43:43" x14ac:dyDescent="0.25">
      <c r="AQ35769" s="6"/>
    </row>
    <row r="35770" spans="43:43" x14ac:dyDescent="0.25">
      <c r="AQ35770" s="6"/>
    </row>
    <row r="35771" spans="43:43" x14ac:dyDescent="0.25">
      <c r="AQ35771" s="6"/>
    </row>
    <row r="35772" spans="43:43" x14ac:dyDescent="0.25">
      <c r="AQ35772" s="6"/>
    </row>
    <row r="35773" spans="43:43" x14ac:dyDescent="0.25">
      <c r="AQ35773" s="6"/>
    </row>
    <row r="35774" spans="43:43" x14ac:dyDescent="0.25">
      <c r="AQ35774" s="6"/>
    </row>
    <row r="35775" spans="43:43" x14ac:dyDescent="0.25">
      <c r="AQ35775" s="6"/>
    </row>
    <row r="35776" spans="43:43" x14ac:dyDescent="0.25">
      <c r="AQ35776" s="6"/>
    </row>
    <row r="35777" spans="43:43" x14ac:dyDescent="0.25">
      <c r="AQ35777" s="6"/>
    </row>
    <row r="35778" spans="43:43" x14ac:dyDescent="0.25">
      <c r="AQ35778" s="6"/>
    </row>
    <row r="35779" spans="43:43" x14ac:dyDescent="0.25">
      <c r="AQ35779" s="6"/>
    </row>
    <row r="35780" spans="43:43" x14ac:dyDescent="0.25">
      <c r="AQ35780" s="6"/>
    </row>
    <row r="35781" spans="43:43" x14ac:dyDescent="0.25">
      <c r="AQ35781" s="6"/>
    </row>
    <row r="35782" spans="43:43" x14ac:dyDescent="0.25">
      <c r="AQ35782" s="6"/>
    </row>
    <row r="35783" spans="43:43" x14ac:dyDescent="0.25">
      <c r="AQ35783" s="6"/>
    </row>
    <row r="35784" spans="43:43" x14ac:dyDescent="0.25">
      <c r="AQ35784" s="6"/>
    </row>
    <row r="35785" spans="43:43" x14ac:dyDescent="0.25">
      <c r="AQ35785" s="6"/>
    </row>
    <row r="35786" spans="43:43" x14ac:dyDescent="0.25">
      <c r="AQ35786" s="6"/>
    </row>
    <row r="35787" spans="43:43" x14ac:dyDescent="0.25">
      <c r="AQ35787" s="6"/>
    </row>
    <row r="35788" spans="43:43" x14ac:dyDescent="0.25">
      <c r="AQ35788" s="6"/>
    </row>
    <row r="35789" spans="43:43" x14ac:dyDescent="0.25">
      <c r="AQ35789" s="6"/>
    </row>
    <row r="35790" spans="43:43" x14ac:dyDescent="0.25">
      <c r="AQ35790" s="6"/>
    </row>
    <row r="35791" spans="43:43" x14ac:dyDescent="0.25">
      <c r="AQ35791" s="6"/>
    </row>
    <row r="35792" spans="43:43" x14ac:dyDescent="0.25">
      <c r="AQ35792" s="6"/>
    </row>
    <row r="35793" spans="43:43" x14ac:dyDescent="0.25">
      <c r="AQ35793" s="6"/>
    </row>
    <row r="35794" spans="43:43" x14ac:dyDescent="0.25">
      <c r="AQ35794" s="6"/>
    </row>
    <row r="35795" spans="43:43" x14ac:dyDescent="0.25">
      <c r="AQ35795" s="6"/>
    </row>
    <row r="35796" spans="43:43" x14ac:dyDescent="0.25">
      <c r="AQ35796" s="6"/>
    </row>
    <row r="35797" spans="43:43" x14ac:dyDescent="0.25">
      <c r="AQ35797" s="6"/>
    </row>
    <row r="35798" spans="43:43" x14ac:dyDescent="0.25">
      <c r="AQ35798" s="6"/>
    </row>
    <row r="35799" spans="43:43" x14ac:dyDescent="0.25">
      <c r="AQ35799" s="6"/>
    </row>
    <row r="35800" spans="43:43" x14ac:dyDescent="0.25">
      <c r="AQ35800" s="6"/>
    </row>
    <row r="35801" spans="43:43" x14ac:dyDescent="0.25">
      <c r="AQ35801" s="6"/>
    </row>
    <row r="35802" spans="43:43" x14ac:dyDescent="0.25">
      <c r="AQ35802" s="6"/>
    </row>
    <row r="35803" spans="43:43" x14ac:dyDescent="0.25">
      <c r="AQ35803" s="6"/>
    </row>
    <row r="35804" spans="43:43" x14ac:dyDescent="0.25">
      <c r="AQ35804" s="6"/>
    </row>
    <row r="35805" spans="43:43" x14ac:dyDescent="0.25">
      <c r="AQ35805" s="6"/>
    </row>
    <row r="35806" spans="43:43" x14ac:dyDescent="0.25">
      <c r="AQ35806" s="6"/>
    </row>
    <row r="35807" spans="43:43" x14ac:dyDescent="0.25">
      <c r="AQ35807" s="6"/>
    </row>
    <row r="35808" spans="43:43" x14ac:dyDescent="0.25">
      <c r="AQ35808" s="6"/>
    </row>
    <row r="35809" spans="43:43" x14ac:dyDescent="0.25">
      <c r="AQ35809" s="6"/>
    </row>
    <row r="35810" spans="43:43" x14ac:dyDescent="0.25">
      <c r="AQ35810" s="6"/>
    </row>
    <row r="35811" spans="43:43" x14ac:dyDescent="0.25">
      <c r="AQ35811" s="6"/>
    </row>
    <row r="35812" spans="43:43" x14ac:dyDescent="0.25">
      <c r="AQ35812" s="6"/>
    </row>
    <row r="35813" spans="43:43" x14ac:dyDescent="0.25">
      <c r="AQ35813" s="6"/>
    </row>
    <row r="35814" spans="43:43" x14ac:dyDescent="0.25">
      <c r="AQ35814" s="6"/>
    </row>
    <row r="35815" spans="43:43" x14ac:dyDescent="0.25">
      <c r="AQ35815" s="6"/>
    </row>
    <row r="35816" spans="43:43" x14ac:dyDescent="0.25">
      <c r="AQ35816" s="6"/>
    </row>
    <row r="35817" spans="43:43" x14ac:dyDescent="0.25">
      <c r="AQ35817" s="6"/>
    </row>
    <row r="35818" spans="43:43" x14ac:dyDescent="0.25">
      <c r="AQ35818" s="6"/>
    </row>
    <row r="35819" spans="43:43" x14ac:dyDescent="0.25">
      <c r="AQ35819" s="6"/>
    </row>
    <row r="35820" spans="43:43" x14ac:dyDescent="0.25">
      <c r="AQ35820" s="6"/>
    </row>
    <row r="35821" spans="43:43" x14ac:dyDescent="0.25">
      <c r="AQ35821" s="6"/>
    </row>
    <row r="35822" spans="43:43" x14ac:dyDescent="0.25">
      <c r="AQ35822" s="6"/>
    </row>
    <row r="35823" spans="43:43" x14ac:dyDescent="0.25">
      <c r="AQ35823" s="6"/>
    </row>
    <row r="35824" spans="43:43" x14ac:dyDescent="0.25">
      <c r="AQ35824" s="6"/>
    </row>
    <row r="35825" spans="43:43" x14ac:dyDescent="0.25">
      <c r="AQ35825" s="6"/>
    </row>
    <row r="35826" spans="43:43" x14ac:dyDescent="0.25">
      <c r="AQ35826" s="6"/>
    </row>
    <row r="35827" spans="43:43" x14ac:dyDescent="0.25">
      <c r="AQ35827" s="6"/>
    </row>
    <row r="35828" spans="43:43" x14ac:dyDescent="0.25">
      <c r="AQ35828" s="6"/>
    </row>
    <row r="35829" spans="43:43" x14ac:dyDescent="0.25">
      <c r="AQ35829" s="6"/>
    </row>
    <row r="35830" spans="43:43" x14ac:dyDescent="0.25">
      <c r="AQ35830" s="6"/>
    </row>
    <row r="35831" spans="43:43" x14ac:dyDescent="0.25">
      <c r="AQ35831" s="6"/>
    </row>
    <row r="35832" spans="43:43" x14ac:dyDescent="0.25">
      <c r="AQ35832" s="6"/>
    </row>
    <row r="35833" spans="43:43" x14ac:dyDescent="0.25">
      <c r="AQ35833" s="6"/>
    </row>
    <row r="35834" spans="43:43" x14ac:dyDescent="0.25">
      <c r="AQ35834" s="6"/>
    </row>
    <row r="35835" spans="43:43" x14ac:dyDescent="0.25">
      <c r="AQ35835" s="6"/>
    </row>
    <row r="35836" spans="43:43" x14ac:dyDescent="0.25">
      <c r="AQ35836" s="6"/>
    </row>
    <row r="35837" spans="43:43" x14ac:dyDescent="0.25">
      <c r="AQ35837" s="6"/>
    </row>
    <row r="35838" spans="43:43" x14ac:dyDescent="0.25">
      <c r="AQ35838" s="6"/>
    </row>
    <row r="35839" spans="43:43" x14ac:dyDescent="0.25">
      <c r="AQ35839" s="6"/>
    </row>
    <row r="35840" spans="43:43" x14ac:dyDescent="0.25">
      <c r="AQ35840" s="6"/>
    </row>
    <row r="35841" spans="43:43" x14ac:dyDescent="0.25">
      <c r="AQ35841" s="6"/>
    </row>
    <row r="35842" spans="43:43" x14ac:dyDescent="0.25">
      <c r="AQ35842" s="6"/>
    </row>
    <row r="35843" spans="43:43" x14ac:dyDescent="0.25">
      <c r="AQ35843" s="6"/>
    </row>
    <row r="35844" spans="43:43" x14ac:dyDescent="0.25">
      <c r="AQ35844" s="6"/>
    </row>
    <row r="35845" spans="43:43" x14ac:dyDescent="0.25">
      <c r="AQ35845" s="6"/>
    </row>
    <row r="35846" spans="43:43" x14ac:dyDescent="0.25">
      <c r="AQ35846" s="6"/>
    </row>
    <row r="35847" spans="43:43" x14ac:dyDescent="0.25">
      <c r="AQ35847" s="6"/>
    </row>
    <row r="35848" spans="43:43" x14ac:dyDescent="0.25">
      <c r="AQ35848" s="6"/>
    </row>
    <row r="35849" spans="43:43" x14ac:dyDescent="0.25">
      <c r="AQ35849" s="6"/>
    </row>
    <row r="35850" spans="43:43" x14ac:dyDescent="0.25">
      <c r="AQ35850" s="6"/>
    </row>
    <row r="35851" spans="43:43" x14ac:dyDescent="0.25">
      <c r="AQ35851" s="6"/>
    </row>
    <row r="35852" spans="43:43" x14ac:dyDescent="0.25">
      <c r="AQ35852" s="6"/>
    </row>
    <row r="35853" spans="43:43" x14ac:dyDescent="0.25">
      <c r="AQ35853" s="6"/>
    </row>
    <row r="35854" spans="43:43" x14ac:dyDescent="0.25">
      <c r="AQ35854" s="6"/>
    </row>
    <row r="35855" spans="43:43" x14ac:dyDescent="0.25">
      <c r="AQ35855" s="6"/>
    </row>
    <row r="35856" spans="43:43" x14ac:dyDescent="0.25">
      <c r="AQ35856" s="6"/>
    </row>
    <row r="35857" spans="43:43" x14ac:dyDescent="0.25">
      <c r="AQ35857" s="6"/>
    </row>
    <row r="35858" spans="43:43" x14ac:dyDescent="0.25">
      <c r="AQ35858" s="6"/>
    </row>
    <row r="35859" spans="43:43" x14ac:dyDescent="0.25">
      <c r="AQ35859" s="6"/>
    </row>
    <row r="35860" spans="43:43" x14ac:dyDescent="0.25">
      <c r="AQ35860" s="6"/>
    </row>
    <row r="35861" spans="43:43" x14ac:dyDescent="0.25">
      <c r="AQ35861" s="6"/>
    </row>
    <row r="35862" spans="43:43" x14ac:dyDescent="0.25">
      <c r="AQ35862" s="6"/>
    </row>
    <row r="35863" spans="43:43" x14ac:dyDescent="0.25">
      <c r="AQ35863" s="6"/>
    </row>
    <row r="35864" spans="43:43" x14ac:dyDescent="0.25">
      <c r="AQ35864" s="6"/>
    </row>
    <row r="35865" spans="43:43" x14ac:dyDescent="0.25">
      <c r="AQ35865" s="6"/>
    </row>
    <row r="35866" spans="43:43" x14ac:dyDescent="0.25">
      <c r="AQ35866" s="6"/>
    </row>
    <row r="35867" spans="43:43" x14ac:dyDescent="0.25">
      <c r="AQ35867" s="6"/>
    </row>
    <row r="35868" spans="43:43" x14ac:dyDescent="0.25">
      <c r="AQ35868" s="6"/>
    </row>
    <row r="35869" spans="43:43" x14ac:dyDescent="0.25">
      <c r="AQ35869" s="6"/>
    </row>
    <row r="35870" spans="43:43" x14ac:dyDescent="0.25">
      <c r="AQ35870" s="6"/>
    </row>
    <row r="35871" spans="43:43" x14ac:dyDescent="0.25">
      <c r="AQ35871" s="6"/>
    </row>
    <row r="35872" spans="43:43" x14ac:dyDescent="0.25">
      <c r="AQ35872" s="6"/>
    </row>
    <row r="35873" spans="43:43" x14ac:dyDescent="0.25">
      <c r="AQ35873" s="6"/>
    </row>
    <row r="35874" spans="43:43" x14ac:dyDescent="0.25">
      <c r="AQ35874" s="6"/>
    </row>
    <row r="35875" spans="43:43" x14ac:dyDescent="0.25">
      <c r="AQ35875" s="6"/>
    </row>
    <row r="35876" spans="43:43" x14ac:dyDescent="0.25">
      <c r="AQ35876" s="6"/>
    </row>
    <row r="35877" spans="43:43" x14ac:dyDescent="0.25">
      <c r="AQ35877" s="6"/>
    </row>
    <row r="35878" spans="43:43" x14ac:dyDescent="0.25">
      <c r="AQ35878" s="6"/>
    </row>
    <row r="35879" spans="43:43" x14ac:dyDescent="0.25">
      <c r="AQ35879" s="6"/>
    </row>
    <row r="35880" spans="43:43" x14ac:dyDescent="0.25">
      <c r="AQ35880" s="6"/>
    </row>
    <row r="35881" spans="43:43" x14ac:dyDescent="0.25">
      <c r="AQ35881" s="6"/>
    </row>
    <row r="35882" spans="43:43" x14ac:dyDescent="0.25">
      <c r="AQ35882" s="6"/>
    </row>
    <row r="35883" spans="43:43" x14ac:dyDescent="0.25">
      <c r="AQ35883" s="6"/>
    </row>
    <row r="35884" spans="43:43" x14ac:dyDescent="0.25">
      <c r="AQ35884" s="6"/>
    </row>
    <row r="35885" spans="43:43" x14ac:dyDescent="0.25">
      <c r="AQ35885" s="6"/>
    </row>
    <row r="35886" spans="43:43" x14ac:dyDescent="0.25">
      <c r="AQ35886" s="6"/>
    </row>
    <row r="35887" spans="43:43" x14ac:dyDescent="0.25">
      <c r="AQ35887" s="6"/>
    </row>
    <row r="35888" spans="43:43" x14ac:dyDescent="0.25">
      <c r="AQ35888" s="6"/>
    </row>
    <row r="35889" spans="43:43" x14ac:dyDescent="0.25">
      <c r="AQ35889" s="6"/>
    </row>
    <row r="35890" spans="43:43" x14ac:dyDescent="0.25">
      <c r="AQ35890" s="6"/>
    </row>
    <row r="35891" spans="43:43" x14ac:dyDescent="0.25">
      <c r="AQ35891" s="6"/>
    </row>
    <row r="35892" spans="43:43" x14ac:dyDescent="0.25">
      <c r="AQ35892" s="6"/>
    </row>
    <row r="35893" spans="43:43" x14ac:dyDescent="0.25">
      <c r="AQ35893" s="6"/>
    </row>
    <row r="35894" spans="43:43" x14ac:dyDescent="0.25">
      <c r="AQ35894" s="6"/>
    </row>
    <row r="35895" spans="43:43" x14ac:dyDescent="0.25">
      <c r="AQ35895" s="6"/>
    </row>
    <row r="35896" spans="43:43" x14ac:dyDescent="0.25">
      <c r="AQ35896" s="6"/>
    </row>
    <row r="35897" spans="43:43" x14ac:dyDescent="0.25">
      <c r="AQ35897" s="6"/>
    </row>
    <row r="35898" spans="43:43" x14ac:dyDescent="0.25">
      <c r="AQ35898" s="6"/>
    </row>
    <row r="35899" spans="43:43" x14ac:dyDescent="0.25">
      <c r="AQ35899" s="6"/>
    </row>
    <row r="35900" spans="43:43" x14ac:dyDescent="0.25">
      <c r="AQ35900" s="6"/>
    </row>
    <row r="35901" spans="43:43" x14ac:dyDescent="0.25">
      <c r="AQ35901" s="6"/>
    </row>
    <row r="35902" spans="43:43" x14ac:dyDescent="0.25">
      <c r="AQ35902" s="6"/>
    </row>
    <row r="35903" spans="43:43" x14ac:dyDescent="0.25">
      <c r="AQ35903" s="6"/>
    </row>
    <row r="35904" spans="43:43" x14ac:dyDescent="0.25">
      <c r="AQ35904" s="6"/>
    </row>
    <row r="35905" spans="43:43" x14ac:dyDescent="0.25">
      <c r="AQ35905" s="6"/>
    </row>
    <row r="35906" spans="43:43" x14ac:dyDescent="0.25">
      <c r="AQ35906" s="6"/>
    </row>
    <row r="35907" spans="43:43" x14ac:dyDescent="0.25">
      <c r="AQ35907" s="6"/>
    </row>
    <row r="35908" spans="43:43" x14ac:dyDescent="0.25">
      <c r="AQ35908" s="6"/>
    </row>
    <row r="35909" spans="43:43" x14ac:dyDescent="0.25">
      <c r="AQ35909" s="6"/>
    </row>
    <row r="35910" spans="43:43" x14ac:dyDescent="0.25">
      <c r="AQ35910" s="6"/>
    </row>
    <row r="35911" spans="43:43" x14ac:dyDescent="0.25">
      <c r="AQ35911" s="6"/>
    </row>
    <row r="35912" spans="43:43" x14ac:dyDescent="0.25">
      <c r="AQ35912" s="6"/>
    </row>
    <row r="35913" spans="43:43" x14ac:dyDescent="0.25">
      <c r="AQ35913" s="6"/>
    </row>
    <row r="35914" spans="43:43" x14ac:dyDescent="0.25">
      <c r="AQ35914" s="6"/>
    </row>
    <row r="35915" spans="43:43" x14ac:dyDescent="0.25">
      <c r="AQ35915" s="6"/>
    </row>
    <row r="35916" spans="43:43" x14ac:dyDescent="0.25">
      <c r="AQ35916" s="6"/>
    </row>
    <row r="35917" spans="43:43" x14ac:dyDescent="0.25">
      <c r="AQ35917" s="6"/>
    </row>
    <row r="35918" spans="43:43" x14ac:dyDescent="0.25">
      <c r="AQ35918" s="6"/>
    </row>
    <row r="35919" spans="43:43" x14ac:dyDescent="0.25">
      <c r="AQ35919" s="6"/>
    </row>
    <row r="35920" spans="43:43" x14ac:dyDescent="0.25">
      <c r="AQ35920" s="6"/>
    </row>
    <row r="35921" spans="43:43" x14ac:dyDescent="0.25">
      <c r="AQ35921" s="6"/>
    </row>
    <row r="35922" spans="43:43" x14ac:dyDescent="0.25">
      <c r="AQ35922" s="6"/>
    </row>
    <row r="35923" spans="43:43" x14ac:dyDescent="0.25">
      <c r="AQ35923" s="6"/>
    </row>
    <row r="35924" spans="43:43" x14ac:dyDescent="0.25">
      <c r="AQ35924" s="6"/>
    </row>
    <row r="35925" spans="43:43" x14ac:dyDescent="0.25">
      <c r="AQ35925" s="6"/>
    </row>
    <row r="35926" spans="43:43" x14ac:dyDescent="0.25">
      <c r="AQ35926" s="6"/>
    </row>
    <row r="35927" spans="43:43" x14ac:dyDescent="0.25">
      <c r="AQ35927" s="6"/>
    </row>
    <row r="35928" spans="43:43" x14ac:dyDescent="0.25">
      <c r="AQ35928" s="6"/>
    </row>
    <row r="35929" spans="43:43" x14ac:dyDescent="0.25">
      <c r="AQ35929" s="6"/>
    </row>
    <row r="35930" spans="43:43" x14ac:dyDescent="0.25">
      <c r="AQ35930" s="6"/>
    </row>
    <row r="35931" spans="43:43" x14ac:dyDescent="0.25">
      <c r="AQ35931" s="6"/>
    </row>
    <row r="35932" spans="43:43" x14ac:dyDescent="0.25">
      <c r="AQ35932" s="6"/>
    </row>
    <row r="35933" spans="43:43" x14ac:dyDescent="0.25">
      <c r="AQ35933" s="6"/>
    </row>
    <row r="35934" spans="43:43" x14ac:dyDescent="0.25">
      <c r="AQ35934" s="6"/>
    </row>
    <row r="35935" spans="43:43" x14ac:dyDescent="0.25">
      <c r="AQ35935" s="6"/>
    </row>
    <row r="35936" spans="43:43" x14ac:dyDescent="0.25">
      <c r="AQ35936" s="6"/>
    </row>
    <row r="35937" spans="43:43" x14ac:dyDescent="0.25">
      <c r="AQ35937" s="6"/>
    </row>
    <row r="35938" spans="43:43" x14ac:dyDescent="0.25">
      <c r="AQ35938" s="6"/>
    </row>
    <row r="35939" spans="43:43" x14ac:dyDescent="0.25">
      <c r="AQ35939" s="6"/>
    </row>
    <row r="35940" spans="43:43" x14ac:dyDescent="0.25">
      <c r="AQ35940" s="6"/>
    </row>
    <row r="35941" spans="43:43" x14ac:dyDescent="0.25">
      <c r="AQ35941" s="6"/>
    </row>
    <row r="35942" spans="43:43" x14ac:dyDescent="0.25">
      <c r="AQ35942" s="6"/>
    </row>
    <row r="35943" spans="43:43" x14ac:dyDescent="0.25">
      <c r="AQ35943" s="6"/>
    </row>
    <row r="35944" spans="43:43" x14ac:dyDescent="0.25">
      <c r="AQ35944" s="6"/>
    </row>
    <row r="35945" spans="43:43" x14ac:dyDescent="0.25">
      <c r="AQ35945" s="6"/>
    </row>
    <row r="35946" spans="43:43" x14ac:dyDescent="0.25">
      <c r="AQ35946" s="6"/>
    </row>
    <row r="35947" spans="43:43" x14ac:dyDescent="0.25">
      <c r="AQ35947" s="6"/>
    </row>
    <row r="35948" spans="43:43" x14ac:dyDescent="0.25">
      <c r="AQ35948" s="6"/>
    </row>
    <row r="35949" spans="43:43" x14ac:dyDescent="0.25">
      <c r="AQ35949" s="6"/>
    </row>
    <row r="35950" spans="43:43" x14ac:dyDescent="0.25">
      <c r="AQ35950" s="6"/>
    </row>
    <row r="35951" spans="43:43" x14ac:dyDescent="0.25">
      <c r="AQ35951" s="6"/>
    </row>
    <row r="35952" spans="43:43" x14ac:dyDescent="0.25">
      <c r="AQ35952" s="6"/>
    </row>
    <row r="35953" spans="43:43" x14ac:dyDescent="0.25">
      <c r="AQ35953" s="6"/>
    </row>
    <row r="35954" spans="43:43" x14ac:dyDescent="0.25">
      <c r="AQ35954" s="6"/>
    </row>
    <row r="35955" spans="43:43" x14ac:dyDescent="0.25">
      <c r="AQ35955" s="6"/>
    </row>
    <row r="35956" spans="43:43" x14ac:dyDescent="0.25">
      <c r="AQ35956" s="6"/>
    </row>
    <row r="35957" spans="43:43" x14ac:dyDescent="0.25">
      <c r="AQ35957" s="6"/>
    </row>
    <row r="35958" spans="43:43" x14ac:dyDescent="0.25">
      <c r="AQ35958" s="6"/>
    </row>
    <row r="35959" spans="43:43" x14ac:dyDescent="0.25">
      <c r="AQ35959" s="6"/>
    </row>
    <row r="35960" spans="43:43" x14ac:dyDescent="0.25">
      <c r="AQ35960" s="6"/>
    </row>
    <row r="35961" spans="43:43" x14ac:dyDescent="0.25">
      <c r="AQ35961" s="6"/>
    </row>
    <row r="35962" spans="43:43" x14ac:dyDescent="0.25">
      <c r="AQ35962" s="6"/>
    </row>
    <row r="35963" spans="43:43" x14ac:dyDescent="0.25">
      <c r="AQ35963" s="6"/>
    </row>
    <row r="35964" spans="43:43" x14ac:dyDescent="0.25">
      <c r="AQ35964" s="6"/>
    </row>
    <row r="35965" spans="43:43" x14ac:dyDescent="0.25">
      <c r="AQ35965" s="6"/>
    </row>
    <row r="35966" spans="43:43" x14ac:dyDescent="0.25">
      <c r="AQ35966" s="6"/>
    </row>
    <row r="35967" spans="43:43" x14ac:dyDescent="0.25">
      <c r="AQ35967" s="6"/>
    </row>
    <row r="35968" spans="43:43" x14ac:dyDescent="0.25">
      <c r="AQ35968" s="6"/>
    </row>
    <row r="35969" spans="43:43" x14ac:dyDescent="0.25">
      <c r="AQ35969" s="6"/>
    </row>
    <row r="35970" spans="43:43" x14ac:dyDescent="0.25">
      <c r="AQ35970" s="6"/>
    </row>
    <row r="35971" spans="43:43" x14ac:dyDescent="0.25">
      <c r="AQ35971" s="6"/>
    </row>
    <row r="35972" spans="43:43" x14ac:dyDescent="0.25">
      <c r="AQ35972" s="6"/>
    </row>
    <row r="35973" spans="43:43" x14ac:dyDescent="0.25">
      <c r="AQ35973" s="6"/>
    </row>
    <row r="35974" spans="43:43" x14ac:dyDescent="0.25">
      <c r="AQ35974" s="6"/>
    </row>
    <row r="35975" spans="43:43" x14ac:dyDescent="0.25">
      <c r="AQ35975" s="6"/>
    </row>
    <row r="35976" spans="43:43" x14ac:dyDescent="0.25">
      <c r="AQ35976" s="6"/>
    </row>
    <row r="35977" spans="43:43" x14ac:dyDescent="0.25">
      <c r="AQ35977" s="6"/>
    </row>
    <row r="35978" spans="43:43" x14ac:dyDescent="0.25">
      <c r="AQ35978" s="6"/>
    </row>
    <row r="35979" spans="43:43" x14ac:dyDescent="0.25">
      <c r="AQ35979" s="6"/>
    </row>
    <row r="35980" spans="43:43" x14ac:dyDescent="0.25">
      <c r="AQ35980" s="6"/>
    </row>
    <row r="35981" spans="43:43" x14ac:dyDescent="0.25">
      <c r="AQ35981" s="6"/>
    </row>
    <row r="35982" spans="43:43" x14ac:dyDescent="0.25">
      <c r="AQ35982" s="6"/>
    </row>
    <row r="35983" spans="43:43" x14ac:dyDescent="0.25">
      <c r="AQ35983" s="6"/>
    </row>
    <row r="35984" spans="43:43" x14ac:dyDescent="0.25">
      <c r="AQ35984" s="6"/>
    </row>
    <row r="35985" spans="43:43" x14ac:dyDescent="0.25">
      <c r="AQ35985" s="6"/>
    </row>
    <row r="35986" spans="43:43" x14ac:dyDescent="0.25">
      <c r="AQ35986" s="6"/>
    </row>
    <row r="35987" spans="43:43" x14ac:dyDescent="0.25">
      <c r="AQ35987" s="6"/>
    </row>
    <row r="35988" spans="43:43" x14ac:dyDescent="0.25">
      <c r="AQ35988" s="6"/>
    </row>
    <row r="35989" spans="43:43" x14ac:dyDescent="0.25">
      <c r="AQ35989" s="6"/>
    </row>
    <row r="35990" spans="43:43" x14ac:dyDescent="0.25">
      <c r="AQ35990" s="6"/>
    </row>
    <row r="35991" spans="43:43" x14ac:dyDescent="0.25">
      <c r="AQ35991" s="6"/>
    </row>
    <row r="35992" spans="43:43" x14ac:dyDescent="0.25">
      <c r="AQ35992" s="6"/>
    </row>
    <row r="35993" spans="43:43" x14ac:dyDescent="0.25">
      <c r="AQ35993" s="6"/>
    </row>
    <row r="35994" spans="43:43" x14ac:dyDescent="0.25">
      <c r="AQ35994" s="6"/>
    </row>
    <row r="35995" spans="43:43" x14ac:dyDescent="0.25">
      <c r="AQ35995" s="6"/>
    </row>
    <row r="35996" spans="43:43" x14ac:dyDescent="0.25">
      <c r="AQ35996" s="6"/>
    </row>
    <row r="35997" spans="43:43" x14ac:dyDescent="0.25">
      <c r="AQ35997" s="6"/>
    </row>
    <row r="35998" spans="43:43" x14ac:dyDescent="0.25">
      <c r="AQ35998" s="6"/>
    </row>
    <row r="35999" spans="43:43" x14ac:dyDescent="0.25">
      <c r="AQ35999" s="6"/>
    </row>
    <row r="36000" spans="43:43" x14ac:dyDescent="0.25">
      <c r="AQ36000" s="6"/>
    </row>
    <row r="36001" spans="43:43" x14ac:dyDescent="0.25">
      <c r="AQ36001" s="6"/>
    </row>
    <row r="36002" spans="43:43" x14ac:dyDescent="0.25">
      <c r="AQ36002" s="6"/>
    </row>
    <row r="36003" spans="43:43" x14ac:dyDescent="0.25">
      <c r="AQ36003" s="6"/>
    </row>
    <row r="36004" spans="43:43" x14ac:dyDescent="0.25">
      <c r="AQ36004" s="6"/>
    </row>
    <row r="36005" spans="43:43" x14ac:dyDescent="0.25">
      <c r="AQ36005" s="6"/>
    </row>
    <row r="36006" spans="43:43" x14ac:dyDescent="0.25">
      <c r="AQ36006" s="6"/>
    </row>
    <row r="36007" spans="43:43" x14ac:dyDescent="0.25">
      <c r="AQ36007" s="6"/>
    </row>
    <row r="36008" spans="43:43" x14ac:dyDescent="0.25">
      <c r="AQ36008" s="6"/>
    </row>
    <row r="36009" spans="43:43" x14ac:dyDescent="0.25">
      <c r="AQ36009" s="6"/>
    </row>
    <row r="36010" spans="43:43" x14ac:dyDescent="0.25">
      <c r="AQ36010" s="6"/>
    </row>
    <row r="36011" spans="43:43" x14ac:dyDescent="0.25">
      <c r="AQ36011" s="6"/>
    </row>
    <row r="36012" spans="43:43" x14ac:dyDescent="0.25">
      <c r="AQ36012" s="6"/>
    </row>
    <row r="36013" spans="43:43" x14ac:dyDescent="0.25">
      <c r="AQ36013" s="6"/>
    </row>
    <row r="36014" spans="43:43" x14ac:dyDescent="0.25">
      <c r="AQ36014" s="6"/>
    </row>
    <row r="36015" spans="43:43" x14ac:dyDescent="0.25">
      <c r="AQ36015" s="6"/>
    </row>
    <row r="36016" spans="43:43" x14ac:dyDescent="0.25">
      <c r="AQ36016" s="6"/>
    </row>
    <row r="36017" spans="43:43" x14ac:dyDescent="0.25">
      <c r="AQ36017" s="6"/>
    </row>
    <row r="36018" spans="43:43" x14ac:dyDescent="0.25">
      <c r="AQ36018" s="6"/>
    </row>
    <row r="36019" spans="43:43" x14ac:dyDescent="0.25">
      <c r="AQ36019" s="6"/>
    </row>
    <row r="36020" spans="43:43" x14ac:dyDescent="0.25">
      <c r="AQ36020" s="6"/>
    </row>
    <row r="36021" spans="43:43" x14ac:dyDescent="0.25">
      <c r="AQ36021" s="6"/>
    </row>
    <row r="36022" spans="43:43" x14ac:dyDescent="0.25">
      <c r="AQ36022" s="6"/>
    </row>
    <row r="36023" spans="43:43" x14ac:dyDescent="0.25">
      <c r="AQ36023" s="6"/>
    </row>
    <row r="36024" spans="43:43" x14ac:dyDescent="0.25">
      <c r="AQ36024" s="6"/>
    </row>
    <row r="36025" spans="43:43" x14ac:dyDescent="0.25">
      <c r="AQ36025" s="6"/>
    </row>
    <row r="36026" spans="43:43" x14ac:dyDescent="0.25">
      <c r="AQ36026" s="6"/>
    </row>
    <row r="36027" spans="43:43" x14ac:dyDescent="0.25">
      <c r="AQ36027" s="6"/>
    </row>
    <row r="36028" spans="43:43" x14ac:dyDescent="0.25">
      <c r="AQ36028" s="6"/>
    </row>
    <row r="36029" spans="43:43" x14ac:dyDescent="0.25">
      <c r="AQ36029" s="6"/>
    </row>
    <row r="36030" spans="43:43" x14ac:dyDescent="0.25">
      <c r="AQ36030" s="6"/>
    </row>
    <row r="36031" spans="43:43" x14ac:dyDescent="0.25">
      <c r="AQ36031" s="6"/>
    </row>
    <row r="36032" spans="43:43" x14ac:dyDescent="0.25">
      <c r="AQ36032" s="6"/>
    </row>
    <row r="36033" spans="43:43" x14ac:dyDescent="0.25">
      <c r="AQ36033" s="6"/>
    </row>
    <row r="36034" spans="43:43" x14ac:dyDescent="0.25">
      <c r="AQ36034" s="6"/>
    </row>
    <row r="36035" spans="43:43" x14ac:dyDescent="0.25">
      <c r="AQ36035" s="6"/>
    </row>
    <row r="36036" spans="43:43" x14ac:dyDescent="0.25">
      <c r="AQ36036" s="6"/>
    </row>
    <row r="36037" spans="43:43" x14ac:dyDescent="0.25">
      <c r="AQ36037" s="6"/>
    </row>
    <row r="36038" spans="43:43" x14ac:dyDescent="0.25">
      <c r="AQ36038" s="6"/>
    </row>
    <row r="36039" spans="43:43" x14ac:dyDescent="0.25">
      <c r="AQ36039" s="6"/>
    </row>
    <row r="36040" spans="43:43" x14ac:dyDescent="0.25">
      <c r="AQ36040" s="6"/>
    </row>
    <row r="36041" spans="43:43" x14ac:dyDescent="0.25">
      <c r="AQ36041" s="6"/>
    </row>
    <row r="36042" spans="43:43" x14ac:dyDescent="0.25">
      <c r="AQ36042" s="6"/>
    </row>
    <row r="36043" spans="43:43" x14ac:dyDescent="0.25">
      <c r="AQ36043" s="6"/>
    </row>
    <row r="36044" spans="43:43" x14ac:dyDescent="0.25">
      <c r="AQ36044" s="6"/>
    </row>
    <row r="36045" spans="43:43" x14ac:dyDescent="0.25">
      <c r="AQ36045" s="6"/>
    </row>
    <row r="36046" spans="43:43" x14ac:dyDescent="0.25">
      <c r="AQ36046" s="6"/>
    </row>
    <row r="36047" spans="43:43" x14ac:dyDescent="0.25">
      <c r="AQ36047" s="6"/>
    </row>
    <row r="36048" spans="43:43" x14ac:dyDescent="0.25">
      <c r="AQ36048" s="6"/>
    </row>
    <row r="36049" spans="43:43" x14ac:dyDescent="0.25">
      <c r="AQ36049" s="6"/>
    </row>
    <row r="36050" spans="43:43" x14ac:dyDescent="0.25">
      <c r="AQ36050" s="6"/>
    </row>
    <row r="36051" spans="43:43" x14ac:dyDescent="0.25">
      <c r="AQ36051" s="6"/>
    </row>
    <row r="36052" spans="43:43" x14ac:dyDescent="0.25">
      <c r="AQ36052" s="6"/>
    </row>
    <row r="36053" spans="43:43" x14ac:dyDescent="0.25">
      <c r="AQ36053" s="6"/>
    </row>
    <row r="36054" spans="43:43" x14ac:dyDescent="0.25">
      <c r="AQ36054" s="6"/>
    </row>
    <row r="36055" spans="43:43" x14ac:dyDescent="0.25">
      <c r="AQ36055" s="6"/>
    </row>
    <row r="36056" spans="43:43" x14ac:dyDescent="0.25">
      <c r="AQ36056" s="6"/>
    </row>
    <row r="36057" spans="43:43" x14ac:dyDescent="0.25">
      <c r="AQ36057" s="6"/>
    </row>
    <row r="36058" spans="43:43" x14ac:dyDescent="0.25">
      <c r="AQ36058" s="6"/>
    </row>
    <row r="36059" spans="43:43" x14ac:dyDescent="0.25">
      <c r="AQ36059" s="6"/>
    </row>
    <row r="36060" spans="43:43" x14ac:dyDescent="0.25">
      <c r="AQ36060" s="6"/>
    </row>
    <row r="36061" spans="43:43" x14ac:dyDescent="0.25">
      <c r="AQ36061" s="6"/>
    </row>
    <row r="36062" spans="43:43" x14ac:dyDescent="0.25">
      <c r="AQ36062" s="6"/>
    </row>
    <row r="36063" spans="43:43" x14ac:dyDescent="0.25">
      <c r="AQ36063" s="6"/>
    </row>
    <row r="36064" spans="43:43" x14ac:dyDescent="0.25">
      <c r="AQ36064" s="6"/>
    </row>
    <row r="36065" spans="43:43" x14ac:dyDescent="0.25">
      <c r="AQ36065" s="6"/>
    </row>
    <row r="36066" spans="43:43" x14ac:dyDescent="0.25">
      <c r="AQ36066" s="6"/>
    </row>
    <row r="36067" spans="43:43" x14ac:dyDescent="0.25">
      <c r="AQ36067" s="6"/>
    </row>
    <row r="36068" spans="43:43" x14ac:dyDescent="0.25">
      <c r="AQ36068" s="6"/>
    </row>
    <row r="36069" spans="43:43" x14ac:dyDescent="0.25">
      <c r="AQ36069" s="6"/>
    </row>
    <row r="36070" spans="43:43" x14ac:dyDescent="0.25">
      <c r="AQ36070" s="6"/>
    </row>
    <row r="36071" spans="43:43" x14ac:dyDescent="0.25">
      <c r="AQ36071" s="6"/>
    </row>
    <row r="36072" spans="43:43" x14ac:dyDescent="0.25">
      <c r="AQ36072" s="6"/>
    </row>
    <row r="36073" spans="43:43" x14ac:dyDescent="0.25">
      <c r="AQ36073" s="6"/>
    </row>
    <row r="36074" spans="43:43" x14ac:dyDescent="0.25">
      <c r="AQ36074" s="6"/>
    </row>
    <row r="36075" spans="43:43" x14ac:dyDescent="0.25">
      <c r="AQ36075" s="6"/>
    </row>
    <row r="36076" spans="43:43" x14ac:dyDescent="0.25">
      <c r="AQ36076" s="6"/>
    </row>
    <row r="36077" spans="43:43" x14ac:dyDescent="0.25">
      <c r="AQ36077" s="6"/>
    </row>
    <row r="36078" spans="43:43" x14ac:dyDescent="0.25">
      <c r="AQ36078" s="6"/>
    </row>
    <row r="36079" spans="43:43" x14ac:dyDescent="0.25">
      <c r="AQ36079" s="6"/>
    </row>
    <row r="36080" spans="43:43" x14ac:dyDescent="0.25">
      <c r="AQ36080" s="6"/>
    </row>
    <row r="36081" spans="43:43" x14ac:dyDescent="0.25">
      <c r="AQ36081" s="6"/>
    </row>
    <row r="36082" spans="43:43" x14ac:dyDescent="0.25">
      <c r="AQ36082" s="6"/>
    </row>
    <row r="36083" spans="43:43" x14ac:dyDescent="0.25">
      <c r="AQ36083" s="6"/>
    </row>
    <row r="36084" spans="43:43" x14ac:dyDescent="0.25">
      <c r="AQ36084" s="6"/>
    </row>
    <row r="36085" spans="43:43" x14ac:dyDescent="0.25">
      <c r="AQ36085" s="6"/>
    </row>
    <row r="36086" spans="43:43" x14ac:dyDescent="0.25">
      <c r="AQ36086" s="6"/>
    </row>
    <row r="36087" spans="43:43" x14ac:dyDescent="0.25">
      <c r="AQ36087" s="6"/>
    </row>
    <row r="36088" spans="43:43" x14ac:dyDescent="0.25">
      <c r="AQ36088" s="6"/>
    </row>
    <row r="36089" spans="43:43" x14ac:dyDescent="0.25">
      <c r="AQ36089" s="6"/>
    </row>
    <row r="36090" spans="43:43" x14ac:dyDescent="0.25">
      <c r="AQ36090" s="6"/>
    </row>
    <row r="36091" spans="43:43" x14ac:dyDescent="0.25">
      <c r="AQ36091" s="6"/>
    </row>
    <row r="36092" spans="43:43" x14ac:dyDescent="0.25">
      <c r="AQ36092" s="6"/>
    </row>
    <row r="36093" spans="43:43" x14ac:dyDescent="0.25">
      <c r="AQ36093" s="6"/>
    </row>
    <row r="36094" spans="43:43" x14ac:dyDescent="0.25">
      <c r="AQ36094" s="6"/>
    </row>
    <row r="36095" spans="43:43" x14ac:dyDescent="0.25">
      <c r="AQ36095" s="6"/>
    </row>
    <row r="36096" spans="43:43" x14ac:dyDescent="0.25">
      <c r="AQ36096" s="6"/>
    </row>
    <row r="36097" spans="43:43" x14ac:dyDescent="0.25">
      <c r="AQ36097" s="6"/>
    </row>
    <row r="36098" spans="43:43" x14ac:dyDescent="0.25">
      <c r="AQ36098" s="6"/>
    </row>
    <row r="36099" spans="43:43" x14ac:dyDescent="0.25">
      <c r="AQ36099" s="6"/>
    </row>
    <row r="36100" spans="43:43" x14ac:dyDescent="0.25">
      <c r="AQ36100" s="6"/>
    </row>
    <row r="36101" spans="43:43" x14ac:dyDescent="0.25">
      <c r="AQ36101" s="6"/>
    </row>
    <row r="36102" spans="43:43" x14ac:dyDescent="0.25">
      <c r="AQ36102" s="6"/>
    </row>
    <row r="36103" spans="43:43" x14ac:dyDescent="0.25">
      <c r="AQ36103" s="6"/>
    </row>
    <row r="36104" spans="43:43" x14ac:dyDescent="0.25">
      <c r="AQ36104" s="6"/>
    </row>
    <row r="36105" spans="43:43" x14ac:dyDescent="0.25">
      <c r="AQ36105" s="6"/>
    </row>
    <row r="36106" spans="43:43" x14ac:dyDescent="0.25">
      <c r="AQ36106" s="6"/>
    </row>
    <row r="36107" spans="43:43" x14ac:dyDescent="0.25">
      <c r="AQ36107" s="6"/>
    </row>
    <row r="36108" spans="43:43" x14ac:dyDescent="0.25">
      <c r="AQ36108" s="6"/>
    </row>
    <row r="36109" spans="43:43" x14ac:dyDescent="0.25">
      <c r="AQ36109" s="6"/>
    </row>
    <row r="36110" spans="43:43" x14ac:dyDescent="0.25">
      <c r="AQ36110" s="6"/>
    </row>
    <row r="36111" spans="43:43" x14ac:dyDescent="0.25">
      <c r="AQ36111" s="6"/>
    </row>
    <row r="36112" spans="43:43" x14ac:dyDescent="0.25">
      <c r="AQ36112" s="6"/>
    </row>
    <row r="36113" spans="43:43" x14ac:dyDescent="0.25">
      <c r="AQ36113" s="6"/>
    </row>
    <row r="36114" spans="43:43" x14ac:dyDescent="0.25">
      <c r="AQ36114" s="6"/>
    </row>
    <row r="36115" spans="43:43" x14ac:dyDescent="0.25">
      <c r="AQ36115" s="6"/>
    </row>
    <row r="36116" spans="43:43" x14ac:dyDescent="0.25">
      <c r="AQ36116" s="6"/>
    </row>
    <row r="36117" spans="43:43" x14ac:dyDescent="0.25">
      <c r="AQ36117" s="6"/>
    </row>
    <row r="36118" spans="43:43" x14ac:dyDescent="0.25">
      <c r="AQ36118" s="6"/>
    </row>
    <row r="36119" spans="43:43" x14ac:dyDescent="0.25">
      <c r="AQ36119" s="6"/>
    </row>
    <row r="36120" spans="43:43" x14ac:dyDescent="0.25">
      <c r="AQ36120" s="6"/>
    </row>
    <row r="36121" spans="43:43" x14ac:dyDescent="0.25">
      <c r="AQ36121" s="6"/>
    </row>
    <row r="36122" spans="43:43" x14ac:dyDescent="0.25">
      <c r="AQ36122" s="6"/>
    </row>
    <row r="36123" spans="43:43" x14ac:dyDescent="0.25">
      <c r="AQ36123" s="6"/>
    </row>
    <row r="36124" spans="43:43" x14ac:dyDescent="0.25">
      <c r="AQ36124" s="6"/>
    </row>
    <row r="36125" spans="43:43" x14ac:dyDescent="0.25">
      <c r="AQ36125" s="6"/>
    </row>
    <row r="36126" spans="43:43" x14ac:dyDescent="0.25">
      <c r="AQ36126" s="6"/>
    </row>
    <row r="36127" spans="43:43" x14ac:dyDescent="0.25">
      <c r="AQ36127" s="6"/>
    </row>
    <row r="36128" spans="43:43" x14ac:dyDescent="0.25">
      <c r="AQ36128" s="6"/>
    </row>
    <row r="36129" spans="43:43" x14ac:dyDescent="0.25">
      <c r="AQ36129" s="6"/>
    </row>
    <row r="36130" spans="43:43" x14ac:dyDescent="0.25">
      <c r="AQ36130" s="6"/>
    </row>
    <row r="36131" spans="43:43" x14ac:dyDescent="0.25">
      <c r="AQ36131" s="6"/>
    </row>
    <row r="36132" spans="43:43" x14ac:dyDescent="0.25">
      <c r="AQ36132" s="6"/>
    </row>
    <row r="36133" spans="43:43" x14ac:dyDescent="0.25">
      <c r="AQ36133" s="6"/>
    </row>
    <row r="36134" spans="43:43" x14ac:dyDescent="0.25">
      <c r="AQ36134" s="6"/>
    </row>
    <row r="36135" spans="43:43" x14ac:dyDescent="0.25">
      <c r="AQ36135" s="6"/>
    </row>
    <row r="36136" spans="43:43" x14ac:dyDescent="0.25">
      <c r="AQ36136" s="6"/>
    </row>
    <row r="36137" spans="43:43" x14ac:dyDescent="0.25">
      <c r="AQ36137" s="6"/>
    </row>
    <row r="36138" spans="43:43" x14ac:dyDescent="0.25">
      <c r="AQ36138" s="6"/>
    </row>
    <row r="36139" spans="43:43" x14ac:dyDescent="0.25">
      <c r="AQ36139" s="6"/>
    </row>
    <row r="36140" spans="43:43" x14ac:dyDescent="0.25">
      <c r="AQ36140" s="6"/>
    </row>
    <row r="36141" spans="43:43" x14ac:dyDescent="0.25">
      <c r="AQ36141" s="6"/>
    </row>
    <row r="36142" spans="43:43" x14ac:dyDescent="0.25">
      <c r="AQ36142" s="6"/>
    </row>
    <row r="36143" spans="43:43" x14ac:dyDescent="0.25">
      <c r="AQ36143" s="6"/>
    </row>
    <row r="36144" spans="43:43" x14ac:dyDescent="0.25">
      <c r="AQ36144" s="6"/>
    </row>
    <row r="36145" spans="43:43" x14ac:dyDescent="0.25">
      <c r="AQ36145" s="6"/>
    </row>
    <row r="36146" spans="43:43" x14ac:dyDescent="0.25">
      <c r="AQ36146" s="6"/>
    </row>
    <row r="36147" spans="43:43" x14ac:dyDescent="0.25">
      <c r="AQ36147" s="6"/>
    </row>
    <row r="36148" spans="43:43" x14ac:dyDescent="0.25">
      <c r="AQ36148" s="6"/>
    </row>
    <row r="36149" spans="43:43" x14ac:dyDescent="0.25">
      <c r="AQ36149" s="6"/>
    </row>
    <row r="36150" spans="43:43" x14ac:dyDescent="0.25">
      <c r="AQ36150" s="6"/>
    </row>
    <row r="36151" spans="43:43" x14ac:dyDescent="0.25">
      <c r="AQ36151" s="6"/>
    </row>
    <row r="36152" spans="43:43" x14ac:dyDescent="0.25">
      <c r="AQ36152" s="6"/>
    </row>
    <row r="36153" spans="43:43" x14ac:dyDescent="0.25">
      <c r="AQ36153" s="6"/>
    </row>
    <row r="36154" spans="43:43" x14ac:dyDescent="0.25">
      <c r="AQ36154" s="6"/>
    </row>
    <row r="36155" spans="43:43" x14ac:dyDescent="0.25">
      <c r="AQ36155" s="6"/>
    </row>
    <row r="36156" spans="43:43" x14ac:dyDescent="0.25">
      <c r="AQ36156" s="6"/>
    </row>
    <row r="36157" spans="43:43" x14ac:dyDescent="0.25">
      <c r="AQ36157" s="6"/>
    </row>
    <row r="36158" spans="43:43" x14ac:dyDescent="0.25">
      <c r="AQ36158" s="6"/>
    </row>
    <row r="36159" spans="43:43" x14ac:dyDescent="0.25">
      <c r="AQ36159" s="6"/>
    </row>
    <row r="36160" spans="43:43" x14ac:dyDescent="0.25">
      <c r="AQ36160" s="6"/>
    </row>
    <row r="36161" spans="43:43" x14ac:dyDescent="0.25">
      <c r="AQ36161" s="6"/>
    </row>
    <row r="36162" spans="43:43" x14ac:dyDescent="0.25">
      <c r="AQ36162" s="6"/>
    </row>
    <row r="36163" spans="43:43" x14ac:dyDescent="0.25">
      <c r="AQ36163" s="6"/>
    </row>
    <row r="36164" spans="43:43" x14ac:dyDescent="0.25">
      <c r="AQ36164" s="6"/>
    </row>
    <row r="36165" spans="43:43" x14ac:dyDescent="0.25">
      <c r="AQ36165" s="6"/>
    </row>
    <row r="36166" spans="43:43" x14ac:dyDescent="0.25">
      <c r="AQ36166" s="6"/>
    </row>
    <row r="36167" spans="43:43" x14ac:dyDescent="0.25">
      <c r="AQ36167" s="6"/>
    </row>
    <row r="36168" spans="43:43" x14ac:dyDescent="0.25">
      <c r="AQ36168" s="6"/>
    </row>
    <row r="36169" spans="43:43" x14ac:dyDescent="0.25">
      <c r="AQ36169" s="6"/>
    </row>
    <row r="36170" spans="43:43" x14ac:dyDescent="0.25">
      <c r="AQ36170" s="6"/>
    </row>
    <row r="36171" spans="43:43" x14ac:dyDescent="0.25">
      <c r="AQ36171" s="6"/>
    </row>
    <row r="36172" spans="43:43" x14ac:dyDescent="0.25">
      <c r="AQ36172" s="6"/>
    </row>
    <row r="36173" spans="43:43" x14ac:dyDescent="0.25">
      <c r="AQ36173" s="6"/>
    </row>
    <row r="36174" spans="43:43" x14ac:dyDescent="0.25">
      <c r="AQ36174" s="6"/>
    </row>
    <row r="36175" spans="43:43" x14ac:dyDescent="0.25">
      <c r="AQ36175" s="6"/>
    </row>
    <row r="36176" spans="43:43" x14ac:dyDescent="0.25">
      <c r="AQ36176" s="6"/>
    </row>
    <row r="36177" spans="43:43" x14ac:dyDescent="0.25">
      <c r="AQ36177" s="6"/>
    </row>
    <row r="36178" spans="43:43" x14ac:dyDescent="0.25">
      <c r="AQ36178" s="6"/>
    </row>
    <row r="36179" spans="43:43" x14ac:dyDescent="0.25">
      <c r="AQ36179" s="6"/>
    </row>
    <row r="36180" spans="43:43" x14ac:dyDescent="0.25">
      <c r="AQ36180" s="6"/>
    </row>
    <row r="36181" spans="43:43" x14ac:dyDescent="0.25">
      <c r="AQ36181" s="6"/>
    </row>
    <row r="36182" spans="43:43" x14ac:dyDescent="0.25">
      <c r="AQ36182" s="6"/>
    </row>
    <row r="36183" spans="43:43" x14ac:dyDescent="0.25">
      <c r="AQ36183" s="6"/>
    </row>
    <row r="36184" spans="43:43" x14ac:dyDescent="0.25">
      <c r="AQ36184" s="6"/>
    </row>
    <row r="36185" spans="43:43" x14ac:dyDescent="0.25">
      <c r="AQ36185" s="6"/>
    </row>
    <row r="36186" spans="43:43" x14ac:dyDescent="0.25">
      <c r="AQ36186" s="6"/>
    </row>
    <row r="36187" spans="43:43" x14ac:dyDescent="0.25">
      <c r="AQ36187" s="6"/>
    </row>
    <row r="36188" spans="43:43" x14ac:dyDescent="0.25">
      <c r="AQ36188" s="6"/>
    </row>
    <row r="36189" spans="43:43" x14ac:dyDescent="0.25">
      <c r="AQ36189" s="6"/>
    </row>
    <row r="36190" spans="43:43" x14ac:dyDescent="0.25">
      <c r="AQ36190" s="6"/>
    </row>
    <row r="36191" spans="43:43" x14ac:dyDescent="0.25">
      <c r="AQ36191" s="6"/>
    </row>
    <row r="36192" spans="43:43" x14ac:dyDescent="0.25">
      <c r="AQ36192" s="6"/>
    </row>
    <row r="36193" spans="43:43" x14ac:dyDescent="0.25">
      <c r="AQ36193" s="6"/>
    </row>
    <row r="36194" spans="43:43" x14ac:dyDescent="0.25">
      <c r="AQ36194" s="6"/>
    </row>
    <row r="36195" spans="43:43" x14ac:dyDescent="0.25">
      <c r="AQ36195" s="6"/>
    </row>
    <row r="36196" spans="43:43" x14ac:dyDescent="0.25">
      <c r="AQ36196" s="6"/>
    </row>
    <row r="36197" spans="43:43" x14ac:dyDescent="0.25">
      <c r="AQ36197" s="6"/>
    </row>
    <row r="36198" spans="43:43" x14ac:dyDescent="0.25">
      <c r="AQ36198" s="6"/>
    </row>
    <row r="36199" spans="43:43" x14ac:dyDescent="0.25">
      <c r="AQ36199" s="6"/>
    </row>
    <row r="36200" spans="43:43" x14ac:dyDescent="0.25">
      <c r="AQ36200" s="6"/>
    </row>
    <row r="36201" spans="43:43" x14ac:dyDescent="0.25">
      <c r="AQ36201" s="6"/>
    </row>
    <row r="36202" spans="43:43" x14ac:dyDescent="0.25">
      <c r="AQ36202" s="6"/>
    </row>
    <row r="36203" spans="43:43" x14ac:dyDescent="0.25">
      <c r="AQ36203" s="6"/>
    </row>
    <row r="36204" spans="43:43" x14ac:dyDescent="0.25">
      <c r="AQ36204" s="6"/>
    </row>
    <row r="36205" spans="43:43" x14ac:dyDescent="0.25">
      <c r="AQ36205" s="6"/>
    </row>
    <row r="36206" spans="43:43" x14ac:dyDescent="0.25">
      <c r="AQ36206" s="6"/>
    </row>
    <row r="36207" spans="43:43" x14ac:dyDescent="0.25">
      <c r="AQ36207" s="6"/>
    </row>
    <row r="36208" spans="43:43" x14ac:dyDescent="0.25">
      <c r="AQ36208" s="6"/>
    </row>
    <row r="36209" spans="43:43" x14ac:dyDescent="0.25">
      <c r="AQ36209" s="6"/>
    </row>
    <row r="36210" spans="43:43" x14ac:dyDescent="0.25">
      <c r="AQ36210" s="6"/>
    </row>
    <row r="36211" spans="43:43" x14ac:dyDescent="0.25">
      <c r="AQ36211" s="6"/>
    </row>
    <row r="36212" spans="43:43" x14ac:dyDescent="0.25">
      <c r="AQ36212" s="6"/>
    </row>
    <row r="36213" spans="43:43" x14ac:dyDescent="0.25">
      <c r="AQ36213" s="6"/>
    </row>
    <row r="36214" spans="43:43" x14ac:dyDescent="0.25">
      <c r="AQ36214" s="6"/>
    </row>
    <row r="36215" spans="43:43" x14ac:dyDescent="0.25">
      <c r="AQ36215" s="6"/>
    </row>
    <row r="36216" spans="43:43" x14ac:dyDescent="0.25">
      <c r="AQ36216" s="6"/>
    </row>
    <row r="36217" spans="43:43" x14ac:dyDescent="0.25">
      <c r="AQ36217" s="6"/>
    </row>
    <row r="36218" spans="43:43" x14ac:dyDescent="0.25">
      <c r="AQ36218" s="6"/>
    </row>
    <row r="36219" spans="43:43" x14ac:dyDescent="0.25">
      <c r="AQ36219" s="6"/>
    </row>
    <row r="36220" spans="43:43" x14ac:dyDescent="0.25">
      <c r="AQ36220" s="6"/>
    </row>
    <row r="36221" spans="43:43" x14ac:dyDescent="0.25">
      <c r="AQ36221" s="6"/>
    </row>
    <row r="36222" spans="43:43" x14ac:dyDescent="0.25">
      <c r="AQ36222" s="6"/>
    </row>
    <row r="36223" spans="43:43" x14ac:dyDescent="0.25">
      <c r="AQ36223" s="6"/>
    </row>
    <row r="36224" spans="43:43" x14ac:dyDescent="0.25">
      <c r="AQ36224" s="6"/>
    </row>
    <row r="36225" spans="43:43" x14ac:dyDescent="0.25">
      <c r="AQ36225" s="6"/>
    </row>
    <row r="36226" spans="43:43" x14ac:dyDescent="0.25">
      <c r="AQ36226" s="6"/>
    </row>
    <row r="36227" spans="43:43" x14ac:dyDescent="0.25">
      <c r="AQ36227" s="6"/>
    </row>
    <row r="36228" spans="43:43" x14ac:dyDescent="0.25">
      <c r="AQ36228" s="6"/>
    </row>
    <row r="36229" spans="43:43" x14ac:dyDescent="0.25">
      <c r="AQ36229" s="6"/>
    </row>
    <row r="36230" spans="43:43" x14ac:dyDescent="0.25">
      <c r="AQ36230" s="6"/>
    </row>
    <row r="36231" spans="43:43" x14ac:dyDescent="0.25">
      <c r="AQ36231" s="6"/>
    </row>
    <row r="36232" spans="43:43" x14ac:dyDescent="0.25">
      <c r="AQ36232" s="6"/>
    </row>
    <row r="36233" spans="43:43" x14ac:dyDescent="0.25">
      <c r="AQ36233" s="6"/>
    </row>
    <row r="36234" spans="43:43" x14ac:dyDescent="0.25">
      <c r="AQ36234" s="6"/>
    </row>
    <row r="36235" spans="43:43" x14ac:dyDescent="0.25">
      <c r="AQ36235" s="6"/>
    </row>
    <row r="36236" spans="43:43" x14ac:dyDescent="0.25">
      <c r="AQ36236" s="6"/>
    </row>
    <row r="36237" spans="43:43" x14ac:dyDescent="0.25">
      <c r="AQ36237" s="6"/>
    </row>
    <row r="36238" spans="43:43" x14ac:dyDescent="0.25">
      <c r="AQ36238" s="6"/>
    </row>
    <row r="36239" spans="43:43" x14ac:dyDescent="0.25">
      <c r="AQ36239" s="6"/>
    </row>
    <row r="36240" spans="43:43" x14ac:dyDescent="0.25">
      <c r="AQ36240" s="6"/>
    </row>
    <row r="36241" spans="43:43" x14ac:dyDescent="0.25">
      <c r="AQ36241" s="6"/>
    </row>
    <row r="36242" spans="43:43" x14ac:dyDescent="0.25">
      <c r="AQ36242" s="6"/>
    </row>
    <row r="36243" spans="43:43" x14ac:dyDescent="0.25">
      <c r="AQ36243" s="6"/>
    </row>
    <row r="36244" spans="43:43" x14ac:dyDescent="0.25">
      <c r="AQ36244" s="6"/>
    </row>
    <row r="36245" spans="43:43" x14ac:dyDescent="0.25">
      <c r="AQ36245" s="6"/>
    </row>
    <row r="36246" spans="43:43" x14ac:dyDescent="0.25">
      <c r="AQ36246" s="6"/>
    </row>
    <row r="36247" spans="43:43" x14ac:dyDescent="0.25">
      <c r="AQ36247" s="6"/>
    </row>
    <row r="36248" spans="43:43" x14ac:dyDescent="0.25">
      <c r="AQ36248" s="6"/>
    </row>
    <row r="36249" spans="43:43" x14ac:dyDescent="0.25">
      <c r="AQ36249" s="6"/>
    </row>
    <row r="36250" spans="43:43" x14ac:dyDescent="0.25">
      <c r="AQ36250" s="6"/>
    </row>
    <row r="36251" spans="43:43" x14ac:dyDescent="0.25">
      <c r="AQ36251" s="6"/>
    </row>
    <row r="36252" spans="43:43" x14ac:dyDescent="0.25">
      <c r="AQ36252" s="6"/>
    </row>
    <row r="36253" spans="43:43" x14ac:dyDescent="0.25">
      <c r="AQ36253" s="6"/>
    </row>
    <row r="36254" spans="43:43" x14ac:dyDescent="0.25">
      <c r="AQ36254" s="6"/>
    </row>
    <row r="36255" spans="43:43" x14ac:dyDescent="0.25">
      <c r="AQ36255" s="6"/>
    </row>
    <row r="36256" spans="43:43" x14ac:dyDescent="0.25">
      <c r="AQ36256" s="6"/>
    </row>
    <row r="36257" spans="43:43" x14ac:dyDescent="0.25">
      <c r="AQ36257" s="6"/>
    </row>
    <row r="36258" spans="43:43" x14ac:dyDescent="0.25">
      <c r="AQ36258" s="6"/>
    </row>
    <row r="36259" spans="43:43" x14ac:dyDescent="0.25">
      <c r="AQ36259" s="6"/>
    </row>
    <row r="36260" spans="43:43" x14ac:dyDescent="0.25">
      <c r="AQ36260" s="6"/>
    </row>
    <row r="36261" spans="43:43" x14ac:dyDescent="0.25">
      <c r="AQ36261" s="6"/>
    </row>
    <row r="36262" spans="43:43" x14ac:dyDescent="0.25">
      <c r="AQ36262" s="6"/>
    </row>
    <row r="36263" spans="43:43" x14ac:dyDescent="0.25">
      <c r="AQ36263" s="6"/>
    </row>
    <row r="36264" spans="43:43" x14ac:dyDescent="0.25">
      <c r="AQ36264" s="6"/>
    </row>
    <row r="36265" spans="43:43" x14ac:dyDescent="0.25">
      <c r="AQ36265" s="6"/>
    </row>
    <row r="36266" spans="43:43" x14ac:dyDescent="0.25">
      <c r="AQ36266" s="6"/>
    </row>
    <row r="36267" spans="43:43" x14ac:dyDescent="0.25">
      <c r="AQ36267" s="6"/>
    </row>
    <row r="36268" spans="43:43" x14ac:dyDescent="0.25">
      <c r="AQ36268" s="6"/>
    </row>
    <row r="36269" spans="43:43" x14ac:dyDescent="0.25">
      <c r="AQ36269" s="6"/>
    </row>
    <row r="36270" spans="43:43" x14ac:dyDescent="0.25">
      <c r="AQ36270" s="6"/>
    </row>
    <row r="36271" spans="43:43" x14ac:dyDescent="0.25">
      <c r="AQ36271" s="6"/>
    </row>
    <row r="36272" spans="43:43" x14ac:dyDescent="0.25">
      <c r="AQ36272" s="6"/>
    </row>
    <row r="36273" spans="43:43" x14ac:dyDescent="0.25">
      <c r="AQ36273" s="6"/>
    </row>
    <row r="36274" spans="43:43" x14ac:dyDescent="0.25">
      <c r="AQ36274" s="6"/>
    </row>
    <row r="36275" spans="43:43" x14ac:dyDescent="0.25">
      <c r="AQ36275" s="6"/>
    </row>
    <row r="36276" spans="43:43" x14ac:dyDescent="0.25">
      <c r="AQ36276" s="6"/>
    </row>
    <row r="36277" spans="43:43" x14ac:dyDescent="0.25">
      <c r="AQ36277" s="6"/>
    </row>
    <row r="36278" spans="43:43" x14ac:dyDescent="0.25">
      <c r="AQ36278" s="6"/>
    </row>
    <row r="36279" spans="43:43" x14ac:dyDescent="0.25">
      <c r="AQ36279" s="6"/>
    </row>
    <row r="36280" spans="43:43" x14ac:dyDescent="0.25">
      <c r="AQ36280" s="6"/>
    </row>
    <row r="36281" spans="43:43" x14ac:dyDescent="0.25">
      <c r="AQ36281" s="6"/>
    </row>
    <row r="36282" spans="43:43" x14ac:dyDescent="0.25">
      <c r="AQ36282" s="6"/>
    </row>
    <row r="36283" spans="43:43" x14ac:dyDescent="0.25">
      <c r="AQ36283" s="6"/>
    </row>
    <row r="36284" spans="43:43" x14ac:dyDescent="0.25">
      <c r="AQ36284" s="6"/>
    </row>
    <row r="36285" spans="43:43" x14ac:dyDescent="0.25">
      <c r="AQ36285" s="6"/>
    </row>
    <row r="36286" spans="43:43" x14ac:dyDescent="0.25">
      <c r="AQ36286" s="6"/>
    </row>
    <row r="36287" spans="43:43" x14ac:dyDescent="0.25">
      <c r="AQ36287" s="6"/>
    </row>
    <row r="36288" spans="43:43" x14ac:dyDescent="0.25">
      <c r="AQ36288" s="6"/>
    </row>
    <row r="36289" spans="43:43" x14ac:dyDescent="0.25">
      <c r="AQ36289" s="6"/>
    </row>
    <row r="36290" spans="43:43" x14ac:dyDescent="0.25">
      <c r="AQ36290" s="6"/>
    </row>
    <row r="36291" spans="43:43" x14ac:dyDescent="0.25">
      <c r="AQ36291" s="6"/>
    </row>
    <row r="36292" spans="43:43" x14ac:dyDescent="0.25">
      <c r="AQ36292" s="6"/>
    </row>
    <row r="36293" spans="43:43" x14ac:dyDescent="0.25">
      <c r="AQ36293" s="6"/>
    </row>
    <row r="36294" spans="43:43" x14ac:dyDescent="0.25">
      <c r="AQ36294" s="6"/>
    </row>
    <row r="36295" spans="43:43" x14ac:dyDescent="0.25">
      <c r="AQ36295" s="6"/>
    </row>
    <row r="36296" spans="43:43" x14ac:dyDescent="0.25">
      <c r="AQ36296" s="6"/>
    </row>
    <row r="36297" spans="43:43" x14ac:dyDescent="0.25">
      <c r="AQ36297" s="6"/>
    </row>
    <row r="36298" spans="43:43" x14ac:dyDescent="0.25">
      <c r="AQ36298" s="6"/>
    </row>
    <row r="36299" spans="43:43" x14ac:dyDescent="0.25">
      <c r="AQ36299" s="6"/>
    </row>
    <row r="36300" spans="43:43" x14ac:dyDescent="0.25">
      <c r="AQ36300" s="6"/>
    </row>
    <row r="36301" spans="43:43" x14ac:dyDescent="0.25">
      <c r="AQ36301" s="6"/>
    </row>
    <row r="36302" spans="43:43" x14ac:dyDescent="0.25">
      <c r="AQ36302" s="6"/>
    </row>
    <row r="36303" spans="43:43" x14ac:dyDescent="0.25">
      <c r="AQ36303" s="6"/>
    </row>
    <row r="36304" spans="43:43" x14ac:dyDescent="0.25">
      <c r="AQ36304" s="6"/>
    </row>
    <row r="36305" spans="43:43" x14ac:dyDescent="0.25">
      <c r="AQ36305" s="6"/>
    </row>
    <row r="36306" spans="43:43" x14ac:dyDescent="0.25">
      <c r="AQ36306" s="6"/>
    </row>
    <row r="36307" spans="43:43" x14ac:dyDescent="0.25">
      <c r="AQ36307" s="6"/>
    </row>
    <row r="36308" spans="43:43" x14ac:dyDescent="0.25">
      <c r="AQ36308" s="6"/>
    </row>
    <row r="36309" spans="43:43" x14ac:dyDescent="0.25">
      <c r="AQ36309" s="6"/>
    </row>
    <row r="36310" spans="43:43" x14ac:dyDescent="0.25">
      <c r="AQ36310" s="6"/>
    </row>
    <row r="36311" spans="43:43" x14ac:dyDescent="0.25">
      <c r="AQ36311" s="6"/>
    </row>
    <row r="36312" spans="43:43" x14ac:dyDescent="0.25">
      <c r="AQ36312" s="6"/>
    </row>
    <row r="36313" spans="43:43" x14ac:dyDescent="0.25">
      <c r="AQ36313" s="6"/>
    </row>
    <row r="36314" spans="43:43" x14ac:dyDescent="0.25">
      <c r="AQ36314" s="6"/>
    </row>
    <row r="36315" spans="43:43" x14ac:dyDescent="0.25">
      <c r="AQ36315" s="6"/>
    </row>
    <row r="36316" spans="43:43" x14ac:dyDescent="0.25">
      <c r="AQ36316" s="6"/>
    </row>
    <row r="36317" spans="43:43" x14ac:dyDescent="0.25">
      <c r="AQ36317" s="6"/>
    </row>
    <row r="36318" spans="43:43" x14ac:dyDescent="0.25">
      <c r="AQ36318" s="6"/>
    </row>
    <row r="36319" spans="43:43" x14ac:dyDescent="0.25">
      <c r="AQ36319" s="6"/>
    </row>
    <row r="36320" spans="43:43" x14ac:dyDescent="0.25">
      <c r="AQ36320" s="6"/>
    </row>
    <row r="36321" spans="43:43" x14ac:dyDescent="0.25">
      <c r="AQ36321" s="6"/>
    </row>
    <row r="36322" spans="43:43" x14ac:dyDescent="0.25">
      <c r="AQ36322" s="6"/>
    </row>
    <row r="36323" spans="43:43" x14ac:dyDescent="0.25">
      <c r="AQ36323" s="6"/>
    </row>
    <row r="36324" spans="43:43" x14ac:dyDescent="0.25">
      <c r="AQ36324" s="6"/>
    </row>
    <row r="36325" spans="43:43" x14ac:dyDescent="0.25">
      <c r="AQ36325" s="6"/>
    </row>
    <row r="36326" spans="43:43" x14ac:dyDescent="0.25">
      <c r="AQ36326" s="6"/>
    </row>
    <row r="36327" spans="43:43" x14ac:dyDescent="0.25">
      <c r="AQ36327" s="6"/>
    </row>
    <row r="36328" spans="43:43" x14ac:dyDescent="0.25">
      <c r="AQ36328" s="6"/>
    </row>
    <row r="36329" spans="43:43" x14ac:dyDescent="0.25">
      <c r="AQ36329" s="6"/>
    </row>
    <row r="36330" spans="43:43" x14ac:dyDescent="0.25">
      <c r="AQ36330" s="6"/>
    </row>
    <row r="36331" spans="43:43" x14ac:dyDescent="0.25">
      <c r="AQ36331" s="6"/>
    </row>
    <row r="36332" spans="43:43" x14ac:dyDescent="0.25">
      <c r="AQ36332" s="6"/>
    </row>
    <row r="36333" spans="43:43" x14ac:dyDescent="0.25">
      <c r="AQ36333" s="6"/>
    </row>
    <row r="36334" spans="43:43" x14ac:dyDescent="0.25">
      <c r="AQ36334" s="6"/>
    </row>
    <row r="36335" spans="43:43" x14ac:dyDescent="0.25">
      <c r="AQ36335" s="6"/>
    </row>
    <row r="36336" spans="43:43" x14ac:dyDescent="0.25">
      <c r="AQ36336" s="6"/>
    </row>
    <row r="36337" spans="43:43" x14ac:dyDescent="0.25">
      <c r="AQ36337" s="6"/>
    </row>
    <row r="36338" spans="43:43" x14ac:dyDescent="0.25">
      <c r="AQ36338" s="6"/>
    </row>
    <row r="36339" spans="43:43" x14ac:dyDescent="0.25">
      <c r="AQ36339" s="6"/>
    </row>
    <row r="36340" spans="43:43" x14ac:dyDescent="0.25">
      <c r="AQ36340" s="6"/>
    </row>
    <row r="36341" spans="43:43" x14ac:dyDescent="0.25">
      <c r="AQ36341" s="6"/>
    </row>
    <row r="36342" spans="43:43" x14ac:dyDescent="0.25">
      <c r="AQ36342" s="6"/>
    </row>
    <row r="36343" spans="43:43" x14ac:dyDescent="0.25">
      <c r="AQ36343" s="6"/>
    </row>
    <row r="36344" spans="43:43" x14ac:dyDescent="0.25">
      <c r="AQ36344" s="6"/>
    </row>
    <row r="36345" spans="43:43" x14ac:dyDescent="0.25">
      <c r="AQ36345" s="6"/>
    </row>
    <row r="36346" spans="43:43" x14ac:dyDescent="0.25">
      <c r="AQ36346" s="6"/>
    </row>
    <row r="36347" spans="43:43" x14ac:dyDescent="0.25">
      <c r="AQ36347" s="6"/>
    </row>
    <row r="36348" spans="43:43" x14ac:dyDescent="0.25">
      <c r="AQ36348" s="6"/>
    </row>
    <row r="36349" spans="43:43" x14ac:dyDescent="0.25">
      <c r="AQ36349" s="6"/>
    </row>
    <row r="36350" spans="43:43" x14ac:dyDescent="0.25">
      <c r="AQ36350" s="6"/>
    </row>
    <row r="36351" spans="43:43" x14ac:dyDescent="0.25">
      <c r="AQ36351" s="6"/>
    </row>
    <row r="36352" spans="43:43" x14ac:dyDescent="0.25">
      <c r="AQ36352" s="6"/>
    </row>
    <row r="36353" spans="43:43" x14ac:dyDescent="0.25">
      <c r="AQ36353" s="6"/>
    </row>
    <row r="36354" spans="43:43" x14ac:dyDescent="0.25">
      <c r="AQ36354" s="6"/>
    </row>
    <row r="36355" spans="43:43" x14ac:dyDescent="0.25">
      <c r="AQ36355" s="6"/>
    </row>
    <row r="36356" spans="43:43" x14ac:dyDescent="0.25">
      <c r="AQ36356" s="6"/>
    </row>
    <row r="36357" spans="43:43" x14ac:dyDescent="0.25">
      <c r="AQ36357" s="6"/>
    </row>
    <row r="36358" spans="43:43" x14ac:dyDescent="0.25">
      <c r="AQ36358" s="6"/>
    </row>
    <row r="36359" spans="43:43" x14ac:dyDescent="0.25">
      <c r="AQ36359" s="6"/>
    </row>
    <row r="36360" spans="43:43" x14ac:dyDescent="0.25">
      <c r="AQ36360" s="6"/>
    </row>
    <row r="36361" spans="43:43" x14ac:dyDescent="0.25">
      <c r="AQ36361" s="6"/>
    </row>
    <row r="36362" spans="43:43" x14ac:dyDescent="0.25">
      <c r="AQ36362" s="6"/>
    </row>
    <row r="36363" spans="43:43" x14ac:dyDescent="0.25">
      <c r="AQ36363" s="6"/>
    </row>
    <row r="36364" spans="43:43" x14ac:dyDescent="0.25">
      <c r="AQ36364" s="6"/>
    </row>
    <row r="36365" spans="43:43" x14ac:dyDescent="0.25">
      <c r="AQ36365" s="6"/>
    </row>
    <row r="36366" spans="43:43" x14ac:dyDescent="0.25">
      <c r="AQ36366" s="6"/>
    </row>
    <row r="36367" spans="43:43" x14ac:dyDescent="0.25">
      <c r="AQ36367" s="6"/>
    </row>
    <row r="36368" spans="43:43" x14ac:dyDescent="0.25">
      <c r="AQ36368" s="6"/>
    </row>
    <row r="36369" spans="43:43" x14ac:dyDescent="0.25">
      <c r="AQ36369" s="6"/>
    </row>
    <row r="36370" spans="43:43" x14ac:dyDescent="0.25">
      <c r="AQ36370" s="6"/>
    </row>
    <row r="36371" spans="43:43" x14ac:dyDescent="0.25">
      <c r="AQ36371" s="6"/>
    </row>
    <row r="36372" spans="43:43" x14ac:dyDescent="0.25">
      <c r="AQ36372" s="6"/>
    </row>
    <row r="36373" spans="43:43" x14ac:dyDescent="0.25">
      <c r="AQ36373" s="6"/>
    </row>
    <row r="36374" spans="43:43" x14ac:dyDescent="0.25">
      <c r="AQ36374" s="6"/>
    </row>
    <row r="36375" spans="43:43" x14ac:dyDescent="0.25">
      <c r="AQ36375" s="6"/>
    </row>
    <row r="36376" spans="43:43" x14ac:dyDescent="0.25">
      <c r="AQ36376" s="6"/>
    </row>
    <row r="36377" spans="43:43" x14ac:dyDescent="0.25">
      <c r="AQ36377" s="6"/>
    </row>
    <row r="36378" spans="43:43" x14ac:dyDescent="0.25">
      <c r="AQ36378" s="6"/>
    </row>
    <row r="36379" spans="43:43" x14ac:dyDescent="0.25">
      <c r="AQ36379" s="6"/>
    </row>
    <row r="36380" spans="43:43" x14ac:dyDescent="0.25">
      <c r="AQ36380" s="6"/>
    </row>
    <row r="36381" spans="43:43" x14ac:dyDescent="0.25">
      <c r="AQ36381" s="6"/>
    </row>
    <row r="36382" spans="43:43" x14ac:dyDescent="0.25">
      <c r="AQ36382" s="6"/>
    </row>
    <row r="36383" spans="43:43" x14ac:dyDescent="0.25">
      <c r="AQ36383" s="6"/>
    </row>
    <row r="36384" spans="43:43" x14ac:dyDescent="0.25">
      <c r="AQ36384" s="6"/>
    </row>
    <row r="36385" spans="43:43" x14ac:dyDescent="0.25">
      <c r="AQ36385" s="6"/>
    </row>
    <row r="36386" spans="43:43" x14ac:dyDescent="0.25">
      <c r="AQ36386" s="6"/>
    </row>
    <row r="36387" spans="43:43" x14ac:dyDescent="0.25">
      <c r="AQ36387" s="6"/>
    </row>
    <row r="36388" spans="43:43" x14ac:dyDescent="0.25">
      <c r="AQ36388" s="6"/>
    </row>
    <row r="36389" spans="43:43" x14ac:dyDescent="0.25">
      <c r="AQ36389" s="6"/>
    </row>
    <row r="36390" spans="43:43" x14ac:dyDescent="0.25">
      <c r="AQ36390" s="6"/>
    </row>
    <row r="36391" spans="43:43" x14ac:dyDescent="0.25">
      <c r="AQ36391" s="6"/>
    </row>
    <row r="36392" spans="43:43" x14ac:dyDescent="0.25">
      <c r="AQ36392" s="6"/>
    </row>
    <row r="36393" spans="43:43" x14ac:dyDescent="0.25">
      <c r="AQ36393" s="6"/>
    </row>
    <row r="36394" spans="43:43" x14ac:dyDescent="0.25">
      <c r="AQ36394" s="6"/>
    </row>
    <row r="36395" spans="43:43" x14ac:dyDescent="0.25">
      <c r="AQ36395" s="6"/>
    </row>
    <row r="36396" spans="43:43" x14ac:dyDescent="0.25">
      <c r="AQ36396" s="6"/>
    </row>
    <row r="36397" spans="43:43" x14ac:dyDescent="0.25">
      <c r="AQ36397" s="6"/>
    </row>
    <row r="36398" spans="43:43" x14ac:dyDescent="0.25">
      <c r="AQ36398" s="6"/>
    </row>
    <row r="36399" spans="43:43" x14ac:dyDescent="0.25">
      <c r="AQ36399" s="6"/>
    </row>
    <row r="36400" spans="43:43" x14ac:dyDescent="0.25">
      <c r="AQ36400" s="6"/>
    </row>
    <row r="36401" spans="43:43" x14ac:dyDescent="0.25">
      <c r="AQ36401" s="6"/>
    </row>
    <row r="36402" spans="43:43" x14ac:dyDescent="0.25">
      <c r="AQ36402" s="6"/>
    </row>
    <row r="36403" spans="43:43" x14ac:dyDescent="0.25">
      <c r="AQ36403" s="6"/>
    </row>
    <row r="36404" spans="43:43" x14ac:dyDescent="0.25">
      <c r="AQ36404" s="6"/>
    </row>
    <row r="36405" spans="43:43" x14ac:dyDescent="0.25">
      <c r="AQ36405" s="6"/>
    </row>
    <row r="36406" spans="43:43" x14ac:dyDescent="0.25">
      <c r="AQ36406" s="6"/>
    </row>
    <row r="36407" spans="43:43" x14ac:dyDescent="0.25">
      <c r="AQ36407" s="6"/>
    </row>
    <row r="36408" spans="43:43" x14ac:dyDescent="0.25">
      <c r="AQ36408" s="6"/>
    </row>
    <row r="36409" spans="43:43" x14ac:dyDescent="0.25">
      <c r="AQ36409" s="6"/>
    </row>
    <row r="36410" spans="43:43" x14ac:dyDescent="0.25">
      <c r="AQ36410" s="6"/>
    </row>
    <row r="36411" spans="43:43" x14ac:dyDescent="0.25">
      <c r="AQ36411" s="6"/>
    </row>
    <row r="36412" spans="43:43" x14ac:dyDescent="0.25">
      <c r="AQ36412" s="6"/>
    </row>
    <row r="36413" spans="43:43" x14ac:dyDescent="0.25">
      <c r="AQ36413" s="6"/>
    </row>
    <row r="36414" spans="43:43" x14ac:dyDescent="0.25">
      <c r="AQ36414" s="6"/>
    </row>
    <row r="36415" spans="43:43" x14ac:dyDescent="0.25">
      <c r="AQ36415" s="6"/>
    </row>
    <row r="36416" spans="43:43" x14ac:dyDescent="0.25">
      <c r="AQ36416" s="6"/>
    </row>
    <row r="36417" spans="43:43" x14ac:dyDescent="0.25">
      <c r="AQ36417" s="6"/>
    </row>
    <row r="36418" spans="43:43" x14ac:dyDescent="0.25">
      <c r="AQ36418" s="6"/>
    </row>
    <row r="36419" spans="43:43" x14ac:dyDescent="0.25">
      <c r="AQ36419" s="6"/>
    </row>
    <row r="36420" spans="43:43" x14ac:dyDescent="0.25">
      <c r="AQ36420" s="6"/>
    </row>
    <row r="36421" spans="43:43" x14ac:dyDescent="0.25">
      <c r="AQ36421" s="6"/>
    </row>
    <row r="36422" spans="43:43" x14ac:dyDescent="0.25">
      <c r="AQ36422" s="6"/>
    </row>
    <row r="36423" spans="43:43" x14ac:dyDescent="0.25">
      <c r="AQ36423" s="6"/>
    </row>
    <row r="36424" spans="43:43" x14ac:dyDescent="0.25">
      <c r="AQ36424" s="6"/>
    </row>
    <row r="36425" spans="43:43" x14ac:dyDescent="0.25">
      <c r="AQ36425" s="6"/>
    </row>
    <row r="36426" spans="43:43" x14ac:dyDescent="0.25">
      <c r="AQ36426" s="6"/>
    </row>
    <row r="36427" spans="43:43" x14ac:dyDescent="0.25">
      <c r="AQ36427" s="6"/>
    </row>
    <row r="36428" spans="43:43" x14ac:dyDescent="0.25">
      <c r="AQ36428" s="6"/>
    </row>
    <row r="36429" spans="43:43" x14ac:dyDescent="0.25">
      <c r="AQ36429" s="6"/>
    </row>
    <row r="36430" spans="43:43" x14ac:dyDescent="0.25">
      <c r="AQ36430" s="6"/>
    </row>
    <row r="36431" spans="43:43" x14ac:dyDescent="0.25">
      <c r="AQ36431" s="6"/>
    </row>
    <row r="36432" spans="43:43" x14ac:dyDescent="0.25">
      <c r="AQ36432" s="6"/>
    </row>
    <row r="36433" spans="43:43" x14ac:dyDescent="0.25">
      <c r="AQ36433" s="6"/>
    </row>
    <row r="36434" spans="43:43" x14ac:dyDescent="0.25">
      <c r="AQ36434" s="6"/>
    </row>
    <row r="36435" spans="43:43" x14ac:dyDescent="0.25">
      <c r="AQ36435" s="6"/>
    </row>
    <row r="36436" spans="43:43" x14ac:dyDescent="0.25">
      <c r="AQ36436" s="6"/>
    </row>
    <row r="36437" spans="43:43" x14ac:dyDescent="0.25">
      <c r="AQ36437" s="6"/>
    </row>
    <row r="36438" spans="43:43" x14ac:dyDescent="0.25">
      <c r="AQ36438" s="6"/>
    </row>
    <row r="36439" spans="43:43" x14ac:dyDescent="0.25">
      <c r="AQ36439" s="6"/>
    </row>
    <row r="36440" spans="43:43" x14ac:dyDescent="0.25">
      <c r="AQ36440" s="6"/>
    </row>
    <row r="36441" spans="43:43" x14ac:dyDescent="0.25">
      <c r="AQ36441" s="6"/>
    </row>
    <row r="36442" spans="43:43" x14ac:dyDescent="0.25">
      <c r="AQ36442" s="6"/>
    </row>
    <row r="36443" spans="43:43" x14ac:dyDescent="0.25">
      <c r="AQ36443" s="6"/>
    </row>
    <row r="36444" spans="43:43" x14ac:dyDescent="0.25">
      <c r="AQ36444" s="6"/>
    </row>
    <row r="36445" spans="43:43" x14ac:dyDescent="0.25">
      <c r="AQ36445" s="6"/>
    </row>
    <row r="36446" spans="43:43" x14ac:dyDescent="0.25">
      <c r="AQ36446" s="6"/>
    </row>
    <row r="36447" spans="43:43" x14ac:dyDescent="0.25">
      <c r="AQ36447" s="6"/>
    </row>
    <row r="36448" spans="43:43" x14ac:dyDescent="0.25">
      <c r="AQ36448" s="6"/>
    </row>
    <row r="36449" spans="43:43" x14ac:dyDescent="0.25">
      <c r="AQ36449" s="6"/>
    </row>
    <row r="36450" spans="43:43" x14ac:dyDescent="0.25">
      <c r="AQ36450" s="6"/>
    </row>
    <row r="36451" spans="43:43" x14ac:dyDescent="0.25">
      <c r="AQ36451" s="6"/>
    </row>
    <row r="36452" spans="43:43" x14ac:dyDescent="0.25">
      <c r="AQ36452" s="6"/>
    </row>
    <row r="36453" spans="43:43" x14ac:dyDescent="0.25">
      <c r="AQ36453" s="6"/>
    </row>
    <row r="36454" spans="43:43" x14ac:dyDescent="0.25">
      <c r="AQ36454" s="6"/>
    </row>
    <row r="36455" spans="43:43" x14ac:dyDescent="0.25">
      <c r="AQ36455" s="6"/>
    </row>
    <row r="36456" spans="43:43" x14ac:dyDescent="0.25">
      <c r="AQ36456" s="6"/>
    </row>
    <row r="36457" spans="43:43" x14ac:dyDescent="0.25">
      <c r="AQ36457" s="6"/>
    </row>
    <row r="36458" spans="43:43" x14ac:dyDescent="0.25">
      <c r="AQ36458" s="6"/>
    </row>
    <row r="36459" spans="43:43" x14ac:dyDescent="0.25">
      <c r="AQ36459" s="6"/>
    </row>
    <row r="36460" spans="43:43" x14ac:dyDescent="0.25">
      <c r="AQ36460" s="6"/>
    </row>
    <row r="36461" spans="43:43" x14ac:dyDescent="0.25">
      <c r="AQ36461" s="6"/>
    </row>
    <row r="36462" spans="43:43" x14ac:dyDescent="0.25">
      <c r="AQ36462" s="6"/>
    </row>
    <row r="36463" spans="43:43" x14ac:dyDescent="0.25">
      <c r="AQ36463" s="6"/>
    </row>
    <row r="36464" spans="43:43" x14ac:dyDescent="0.25">
      <c r="AQ36464" s="6"/>
    </row>
    <row r="36465" spans="43:43" x14ac:dyDescent="0.25">
      <c r="AQ36465" s="6"/>
    </row>
    <row r="36466" spans="43:43" x14ac:dyDescent="0.25">
      <c r="AQ36466" s="6"/>
    </row>
    <row r="36467" spans="43:43" x14ac:dyDescent="0.25">
      <c r="AQ36467" s="6"/>
    </row>
    <row r="36468" spans="43:43" x14ac:dyDescent="0.25">
      <c r="AQ36468" s="6"/>
    </row>
    <row r="36469" spans="43:43" x14ac:dyDescent="0.25">
      <c r="AQ36469" s="6"/>
    </row>
    <row r="36470" spans="43:43" x14ac:dyDescent="0.25">
      <c r="AQ36470" s="6"/>
    </row>
    <row r="36471" spans="43:43" x14ac:dyDescent="0.25">
      <c r="AQ36471" s="6"/>
    </row>
    <row r="36472" spans="43:43" x14ac:dyDescent="0.25">
      <c r="AQ36472" s="6"/>
    </row>
    <row r="36473" spans="43:43" x14ac:dyDescent="0.25">
      <c r="AQ36473" s="6"/>
    </row>
    <row r="36474" spans="43:43" x14ac:dyDescent="0.25">
      <c r="AQ36474" s="6"/>
    </row>
    <row r="36475" spans="43:43" x14ac:dyDescent="0.25">
      <c r="AQ36475" s="6"/>
    </row>
    <row r="36476" spans="43:43" x14ac:dyDescent="0.25">
      <c r="AQ36476" s="6"/>
    </row>
    <row r="36477" spans="43:43" x14ac:dyDescent="0.25">
      <c r="AQ36477" s="6"/>
    </row>
    <row r="36478" spans="43:43" x14ac:dyDescent="0.25">
      <c r="AQ36478" s="6"/>
    </row>
    <row r="36479" spans="43:43" x14ac:dyDescent="0.25">
      <c r="AQ36479" s="6"/>
    </row>
    <row r="36480" spans="43:43" x14ac:dyDescent="0.25">
      <c r="AQ36480" s="6"/>
    </row>
    <row r="36481" spans="43:43" x14ac:dyDescent="0.25">
      <c r="AQ36481" s="6"/>
    </row>
    <row r="36482" spans="43:43" x14ac:dyDescent="0.25">
      <c r="AQ36482" s="6"/>
    </row>
    <row r="36483" spans="43:43" x14ac:dyDescent="0.25">
      <c r="AQ36483" s="6"/>
    </row>
    <row r="36484" spans="43:43" x14ac:dyDescent="0.25">
      <c r="AQ36484" s="6"/>
    </row>
    <row r="36485" spans="43:43" x14ac:dyDescent="0.25">
      <c r="AQ36485" s="6"/>
    </row>
    <row r="36486" spans="43:43" x14ac:dyDescent="0.25">
      <c r="AQ36486" s="6"/>
    </row>
    <row r="36487" spans="43:43" x14ac:dyDescent="0.25">
      <c r="AQ36487" s="6"/>
    </row>
    <row r="36488" spans="43:43" x14ac:dyDescent="0.25">
      <c r="AQ36488" s="6"/>
    </row>
    <row r="36489" spans="43:43" x14ac:dyDescent="0.25">
      <c r="AQ36489" s="6"/>
    </row>
    <row r="36490" spans="43:43" x14ac:dyDescent="0.25">
      <c r="AQ36490" s="6"/>
    </row>
    <row r="36491" spans="43:43" x14ac:dyDescent="0.25">
      <c r="AQ36491" s="6"/>
    </row>
    <row r="36492" spans="43:43" x14ac:dyDescent="0.25">
      <c r="AQ36492" s="6"/>
    </row>
    <row r="36493" spans="43:43" x14ac:dyDescent="0.25">
      <c r="AQ36493" s="6"/>
    </row>
    <row r="36494" spans="43:43" x14ac:dyDescent="0.25">
      <c r="AQ36494" s="6"/>
    </row>
    <row r="36495" spans="43:43" x14ac:dyDescent="0.25">
      <c r="AQ36495" s="6"/>
    </row>
    <row r="36496" spans="43:43" x14ac:dyDescent="0.25">
      <c r="AQ36496" s="6"/>
    </row>
    <row r="36497" spans="43:43" x14ac:dyDescent="0.25">
      <c r="AQ36497" s="6"/>
    </row>
    <row r="36498" spans="43:43" x14ac:dyDescent="0.25">
      <c r="AQ36498" s="6"/>
    </row>
    <row r="36499" spans="43:43" x14ac:dyDescent="0.25">
      <c r="AQ36499" s="6"/>
    </row>
    <row r="36500" spans="43:43" x14ac:dyDescent="0.25">
      <c r="AQ36500" s="6"/>
    </row>
    <row r="36501" spans="43:43" x14ac:dyDescent="0.25">
      <c r="AQ36501" s="6"/>
    </row>
    <row r="36502" spans="43:43" x14ac:dyDescent="0.25">
      <c r="AQ36502" s="6"/>
    </row>
    <row r="36503" spans="43:43" x14ac:dyDescent="0.25">
      <c r="AQ36503" s="6"/>
    </row>
    <row r="36504" spans="43:43" x14ac:dyDescent="0.25">
      <c r="AQ36504" s="6"/>
    </row>
    <row r="36505" spans="43:43" x14ac:dyDescent="0.25">
      <c r="AQ36505" s="6"/>
    </row>
    <row r="36506" spans="43:43" x14ac:dyDescent="0.25">
      <c r="AQ36506" s="6"/>
    </row>
    <row r="36507" spans="43:43" x14ac:dyDescent="0.25">
      <c r="AQ36507" s="6"/>
    </row>
    <row r="36508" spans="43:43" x14ac:dyDescent="0.25">
      <c r="AQ36508" s="6"/>
    </row>
    <row r="36509" spans="43:43" x14ac:dyDescent="0.25">
      <c r="AQ36509" s="6"/>
    </row>
    <row r="36510" spans="43:43" x14ac:dyDescent="0.25">
      <c r="AQ36510" s="6"/>
    </row>
    <row r="36511" spans="43:43" x14ac:dyDescent="0.25">
      <c r="AQ36511" s="6"/>
    </row>
    <row r="36512" spans="43:43" x14ac:dyDescent="0.25">
      <c r="AQ36512" s="6"/>
    </row>
    <row r="36513" spans="43:43" x14ac:dyDescent="0.25">
      <c r="AQ36513" s="6"/>
    </row>
    <row r="36514" spans="43:43" x14ac:dyDescent="0.25">
      <c r="AQ36514" s="6"/>
    </row>
    <row r="36515" spans="43:43" x14ac:dyDescent="0.25">
      <c r="AQ36515" s="6"/>
    </row>
    <row r="36516" spans="43:43" x14ac:dyDescent="0.25">
      <c r="AQ36516" s="6"/>
    </row>
    <row r="36517" spans="43:43" x14ac:dyDescent="0.25">
      <c r="AQ36517" s="6"/>
    </row>
    <row r="36518" spans="43:43" x14ac:dyDescent="0.25">
      <c r="AQ36518" s="6"/>
    </row>
    <row r="36519" spans="43:43" x14ac:dyDescent="0.25">
      <c r="AQ36519" s="6"/>
    </row>
    <row r="36520" spans="43:43" x14ac:dyDescent="0.25">
      <c r="AQ36520" s="6"/>
    </row>
    <row r="36521" spans="43:43" x14ac:dyDescent="0.25">
      <c r="AQ36521" s="6"/>
    </row>
    <row r="36522" spans="43:43" x14ac:dyDescent="0.25">
      <c r="AQ36522" s="6"/>
    </row>
    <row r="36523" spans="43:43" x14ac:dyDescent="0.25">
      <c r="AQ36523" s="6"/>
    </row>
    <row r="36524" spans="43:43" x14ac:dyDescent="0.25">
      <c r="AQ36524" s="6"/>
    </row>
    <row r="36525" spans="43:43" x14ac:dyDescent="0.25">
      <c r="AQ36525" s="6"/>
    </row>
    <row r="36526" spans="43:43" x14ac:dyDescent="0.25">
      <c r="AQ36526" s="6"/>
    </row>
    <row r="36527" spans="43:43" x14ac:dyDescent="0.25">
      <c r="AQ36527" s="6"/>
    </row>
    <row r="36528" spans="43:43" x14ac:dyDescent="0.25">
      <c r="AQ36528" s="6"/>
    </row>
    <row r="36529" spans="43:43" x14ac:dyDescent="0.25">
      <c r="AQ36529" s="6"/>
    </row>
    <row r="36530" spans="43:43" x14ac:dyDescent="0.25">
      <c r="AQ36530" s="6"/>
    </row>
    <row r="36531" spans="43:43" x14ac:dyDescent="0.25">
      <c r="AQ36531" s="6"/>
    </row>
    <row r="36532" spans="43:43" x14ac:dyDescent="0.25">
      <c r="AQ36532" s="6"/>
    </row>
    <row r="36533" spans="43:43" x14ac:dyDescent="0.25">
      <c r="AQ36533" s="6"/>
    </row>
    <row r="36534" spans="43:43" x14ac:dyDescent="0.25">
      <c r="AQ36534" s="6"/>
    </row>
    <row r="36535" spans="43:43" x14ac:dyDescent="0.25">
      <c r="AQ36535" s="6"/>
    </row>
    <row r="36536" spans="43:43" x14ac:dyDescent="0.25">
      <c r="AQ36536" s="6"/>
    </row>
    <row r="36537" spans="43:43" x14ac:dyDescent="0.25">
      <c r="AQ36537" s="6"/>
    </row>
    <row r="36538" spans="43:43" x14ac:dyDescent="0.25">
      <c r="AQ36538" s="6"/>
    </row>
    <row r="36539" spans="43:43" x14ac:dyDescent="0.25">
      <c r="AQ36539" s="6"/>
    </row>
    <row r="36540" spans="43:43" x14ac:dyDescent="0.25">
      <c r="AQ36540" s="6"/>
    </row>
    <row r="36541" spans="43:43" x14ac:dyDescent="0.25">
      <c r="AQ36541" s="6"/>
    </row>
    <row r="36542" spans="43:43" x14ac:dyDescent="0.25">
      <c r="AQ36542" s="6"/>
    </row>
    <row r="36543" spans="43:43" x14ac:dyDescent="0.25">
      <c r="AQ36543" s="6"/>
    </row>
    <row r="36544" spans="43:43" x14ac:dyDescent="0.25">
      <c r="AQ36544" s="6"/>
    </row>
    <row r="36545" spans="43:43" x14ac:dyDescent="0.25">
      <c r="AQ36545" s="6"/>
    </row>
    <row r="36546" spans="43:43" x14ac:dyDescent="0.25">
      <c r="AQ36546" s="6"/>
    </row>
    <row r="36547" spans="43:43" x14ac:dyDescent="0.25">
      <c r="AQ36547" s="6"/>
    </row>
    <row r="36548" spans="43:43" x14ac:dyDescent="0.25">
      <c r="AQ36548" s="6"/>
    </row>
    <row r="36549" spans="43:43" x14ac:dyDescent="0.25">
      <c r="AQ36549" s="6"/>
    </row>
    <row r="36550" spans="43:43" x14ac:dyDescent="0.25">
      <c r="AQ36550" s="6"/>
    </row>
    <row r="36551" spans="43:43" x14ac:dyDescent="0.25">
      <c r="AQ36551" s="6"/>
    </row>
    <row r="36552" spans="43:43" x14ac:dyDescent="0.25">
      <c r="AQ36552" s="6"/>
    </row>
    <row r="36553" spans="43:43" x14ac:dyDescent="0.25">
      <c r="AQ36553" s="6"/>
    </row>
    <row r="36554" spans="43:43" x14ac:dyDescent="0.25">
      <c r="AQ36554" s="6"/>
    </row>
    <row r="36555" spans="43:43" x14ac:dyDescent="0.25">
      <c r="AQ36555" s="6"/>
    </row>
    <row r="36556" spans="43:43" x14ac:dyDescent="0.25">
      <c r="AQ36556" s="6"/>
    </row>
    <row r="36557" spans="43:43" x14ac:dyDescent="0.25">
      <c r="AQ36557" s="6"/>
    </row>
    <row r="36558" spans="43:43" x14ac:dyDescent="0.25">
      <c r="AQ36558" s="6"/>
    </row>
    <row r="36559" spans="43:43" x14ac:dyDescent="0.25">
      <c r="AQ36559" s="6"/>
    </row>
    <row r="36560" spans="43:43" x14ac:dyDescent="0.25">
      <c r="AQ36560" s="6"/>
    </row>
    <row r="36561" spans="43:43" x14ac:dyDescent="0.25">
      <c r="AQ36561" s="6"/>
    </row>
    <row r="36562" spans="43:43" x14ac:dyDescent="0.25">
      <c r="AQ36562" s="6"/>
    </row>
    <row r="36563" spans="43:43" x14ac:dyDescent="0.25">
      <c r="AQ36563" s="6"/>
    </row>
    <row r="36564" spans="43:43" x14ac:dyDescent="0.25">
      <c r="AQ36564" s="6"/>
    </row>
    <row r="36565" spans="43:43" x14ac:dyDescent="0.25">
      <c r="AQ36565" s="6"/>
    </row>
    <row r="36566" spans="43:43" x14ac:dyDescent="0.25">
      <c r="AQ36566" s="6"/>
    </row>
    <row r="36567" spans="43:43" x14ac:dyDescent="0.25">
      <c r="AQ36567" s="6"/>
    </row>
    <row r="36568" spans="43:43" x14ac:dyDescent="0.25">
      <c r="AQ36568" s="6"/>
    </row>
    <row r="36569" spans="43:43" x14ac:dyDescent="0.25">
      <c r="AQ36569" s="6"/>
    </row>
    <row r="36570" spans="43:43" x14ac:dyDescent="0.25">
      <c r="AQ36570" s="6"/>
    </row>
    <row r="36571" spans="43:43" x14ac:dyDescent="0.25">
      <c r="AQ36571" s="6"/>
    </row>
    <row r="36572" spans="43:43" x14ac:dyDescent="0.25">
      <c r="AQ36572" s="6"/>
    </row>
    <row r="36573" spans="43:43" x14ac:dyDescent="0.25">
      <c r="AQ36573" s="6"/>
    </row>
    <row r="36574" spans="43:43" x14ac:dyDescent="0.25">
      <c r="AQ36574" s="6"/>
    </row>
    <row r="36575" spans="43:43" x14ac:dyDescent="0.25">
      <c r="AQ36575" s="6"/>
    </row>
    <row r="36576" spans="43:43" x14ac:dyDescent="0.25">
      <c r="AQ36576" s="6"/>
    </row>
    <row r="36577" spans="43:43" x14ac:dyDescent="0.25">
      <c r="AQ36577" s="6"/>
    </row>
    <row r="36578" spans="43:43" x14ac:dyDescent="0.25">
      <c r="AQ36578" s="6"/>
    </row>
    <row r="36579" spans="43:43" x14ac:dyDescent="0.25">
      <c r="AQ36579" s="6"/>
    </row>
    <row r="36580" spans="43:43" x14ac:dyDescent="0.25">
      <c r="AQ36580" s="6"/>
    </row>
    <row r="36581" spans="43:43" x14ac:dyDescent="0.25">
      <c r="AQ36581" s="6"/>
    </row>
    <row r="36582" spans="43:43" x14ac:dyDescent="0.25">
      <c r="AQ36582" s="6"/>
    </row>
    <row r="36583" spans="43:43" x14ac:dyDescent="0.25">
      <c r="AQ36583" s="6"/>
    </row>
    <row r="36584" spans="43:43" x14ac:dyDescent="0.25">
      <c r="AQ36584" s="6"/>
    </row>
    <row r="36585" spans="43:43" x14ac:dyDescent="0.25">
      <c r="AQ36585" s="6"/>
    </row>
    <row r="36586" spans="43:43" x14ac:dyDescent="0.25">
      <c r="AQ36586" s="6"/>
    </row>
    <row r="36587" spans="43:43" x14ac:dyDescent="0.25">
      <c r="AQ36587" s="6"/>
    </row>
    <row r="36588" spans="43:43" x14ac:dyDescent="0.25">
      <c r="AQ36588" s="6"/>
    </row>
    <row r="36589" spans="43:43" x14ac:dyDescent="0.25">
      <c r="AQ36589" s="6"/>
    </row>
    <row r="36590" spans="43:43" x14ac:dyDescent="0.25">
      <c r="AQ36590" s="6"/>
    </row>
    <row r="36591" spans="43:43" x14ac:dyDescent="0.25">
      <c r="AQ36591" s="6"/>
    </row>
    <row r="36592" spans="43:43" x14ac:dyDescent="0.25">
      <c r="AQ36592" s="6"/>
    </row>
    <row r="36593" spans="43:43" x14ac:dyDescent="0.25">
      <c r="AQ36593" s="6"/>
    </row>
    <row r="36594" spans="43:43" x14ac:dyDescent="0.25">
      <c r="AQ36594" s="6"/>
    </row>
    <row r="36595" spans="43:43" x14ac:dyDescent="0.25">
      <c r="AQ36595" s="6"/>
    </row>
    <row r="36596" spans="43:43" x14ac:dyDescent="0.25">
      <c r="AQ36596" s="6"/>
    </row>
    <row r="36597" spans="43:43" x14ac:dyDescent="0.25">
      <c r="AQ36597" s="6"/>
    </row>
    <row r="36598" spans="43:43" x14ac:dyDescent="0.25">
      <c r="AQ36598" s="6"/>
    </row>
    <row r="36599" spans="43:43" x14ac:dyDescent="0.25">
      <c r="AQ36599" s="6"/>
    </row>
    <row r="36600" spans="43:43" x14ac:dyDescent="0.25">
      <c r="AQ36600" s="6"/>
    </row>
    <row r="36601" spans="43:43" x14ac:dyDescent="0.25">
      <c r="AQ36601" s="6"/>
    </row>
    <row r="36602" spans="43:43" x14ac:dyDescent="0.25">
      <c r="AQ36602" s="6"/>
    </row>
    <row r="36603" spans="43:43" x14ac:dyDescent="0.25">
      <c r="AQ36603" s="6"/>
    </row>
    <row r="36604" spans="43:43" x14ac:dyDescent="0.25">
      <c r="AQ36604" s="6"/>
    </row>
    <row r="36605" spans="43:43" x14ac:dyDescent="0.25">
      <c r="AQ36605" s="6"/>
    </row>
    <row r="36606" spans="43:43" x14ac:dyDescent="0.25">
      <c r="AQ36606" s="6"/>
    </row>
    <row r="36607" spans="43:43" x14ac:dyDescent="0.25">
      <c r="AQ36607" s="6"/>
    </row>
    <row r="36608" spans="43:43" x14ac:dyDescent="0.25">
      <c r="AQ36608" s="6"/>
    </row>
    <row r="36609" spans="43:43" x14ac:dyDescent="0.25">
      <c r="AQ36609" s="6"/>
    </row>
    <row r="36610" spans="43:43" x14ac:dyDescent="0.25">
      <c r="AQ36610" s="6"/>
    </row>
    <row r="36611" spans="43:43" x14ac:dyDescent="0.25">
      <c r="AQ36611" s="6"/>
    </row>
    <row r="36612" spans="43:43" x14ac:dyDescent="0.25">
      <c r="AQ36612" s="6"/>
    </row>
    <row r="36613" spans="43:43" x14ac:dyDescent="0.25">
      <c r="AQ36613" s="6"/>
    </row>
    <row r="36614" spans="43:43" x14ac:dyDescent="0.25">
      <c r="AQ36614" s="6"/>
    </row>
    <row r="36615" spans="43:43" x14ac:dyDescent="0.25">
      <c r="AQ36615" s="6"/>
    </row>
    <row r="36616" spans="43:43" x14ac:dyDescent="0.25">
      <c r="AQ36616" s="6"/>
    </row>
    <row r="36617" spans="43:43" x14ac:dyDescent="0.25">
      <c r="AQ36617" s="6"/>
    </row>
    <row r="36618" spans="43:43" x14ac:dyDescent="0.25">
      <c r="AQ36618" s="6"/>
    </row>
    <row r="36619" spans="43:43" x14ac:dyDescent="0.25">
      <c r="AQ36619" s="6"/>
    </row>
    <row r="36620" spans="43:43" x14ac:dyDescent="0.25">
      <c r="AQ36620" s="6"/>
    </row>
    <row r="36621" spans="43:43" x14ac:dyDescent="0.25">
      <c r="AQ36621" s="6"/>
    </row>
    <row r="36622" spans="43:43" x14ac:dyDescent="0.25">
      <c r="AQ36622" s="6"/>
    </row>
    <row r="36623" spans="43:43" x14ac:dyDescent="0.25">
      <c r="AQ36623" s="6"/>
    </row>
    <row r="36624" spans="43:43" x14ac:dyDescent="0.25">
      <c r="AQ36624" s="6"/>
    </row>
    <row r="36625" spans="43:43" x14ac:dyDescent="0.25">
      <c r="AQ36625" s="6"/>
    </row>
    <row r="36626" spans="43:43" x14ac:dyDescent="0.25">
      <c r="AQ36626" s="6"/>
    </row>
    <row r="36627" spans="43:43" x14ac:dyDescent="0.25">
      <c r="AQ36627" s="6"/>
    </row>
    <row r="36628" spans="43:43" x14ac:dyDescent="0.25">
      <c r="AQ36628" s="6"/>
    </row>
    <row r="36629" spans="43:43" x14ac:dyDescent="0.25">
      <c r="AQ36629" s="6"/>
    </row>
    <row r="36630" spans="43:43" x14ac:dyDescent="0.25">
      <c r="AQ36630" s="6"/>
    </row>
    <row r="36631" spans="43:43" x14ac:dyDescent="0.25">
      <c r="AQ36631" s="6"/>
    </row>
    <row r="36632" spans="43:43" x14ac:dyDescent="0.25">
      <c r="AQ36632" s="6"/>
    </row>
    <row r="36633" spans="43:43" x14ac:dyDescent="0.25">
      <c r="AQ36633" s="6"/>
    </row>
    <row r="36634" spans="43:43" x14ac:dyDescent="0.25">
      <c r="AQ36634" s="6"/>
    </row>
    <row r="36635" spans="43:43" x14ac:dyDescent="0.25">
      <c r="AQ36635" s="6"/>
    </row>
    <row r="36636" spans="43:43" x14ac:dyDescent="0.25">
      <c r="AQ36636" s="6"/>
    </row>
    <row r="36637" spans="43:43" x14ac:dyDescent="0.25">
      <c r="AQ36637" s="6"/>
    </row>
    <row r="36638" spans="43:43" x14ac:dyDescent="0.25">
      <c r="AQ36638" s="6"/>
    </row>
    <row r="36639" spans="43:43" x14ac:dyDescent="0.25">
      <c r="AQ36639" s="6"/>
    </row>
    <row r="36640" spans="43:43" x14ac:dyDescent="0.25">
      <c r="AQ36640" s="6"/>
    </row>
    <row r="36641" spans="43:43" x14ac:dyDescent="0.25">
      <c r="AQ36641" s="6"/>
    </row>
    <row r="36642" spans="43:43" x14ac:dyDescent="0.25">
      <c r="AQ36642" s="6"/>
    </row>
    <row r="36643" spans="43:43" x14ac:dyDescent="0.25">
      <c r="AQ36643" s="6"/>
    </row>
    <row r="36644" spans="43:43" x14ac:dyDescent="0.25">
      <c r="AQ36644" s="6"/>
    </row>
    <row r="36645" spans="43:43" x14ac:dyDescent="0.25">
      <c r="AQ36645" s="6"/>
    </row>
    <row r="36646" spans="43:43" x14ac:dyDescent="0.25">
      <c r="AQ36646" s="6"/>
    </row>
    <row r="36647" spans="43:43" x14ac:dyDescent="0.25">
      <c r="AQ36647" s="6"/>
    </row>
    <row r="36648" spans="43:43" x14ac:dyDescent="0.25">
      <c r="AQ36648" s="6"/>
    </row>
    <row r="36649" spans="43:43" x14ac:dyDescent="0.25">
      <c r="AQ36649" s="6"/>
    </row>
    <row r="36650" spans="43:43" x14ac:dyDescent="0.25">
      <c r="AQ36650" s="6"/>
    </row>
    <row r="36651" spans="43:43" x14ac:dyDescent="0.25">
      <c r="AQ36651" s="6"/>
    </row>
    <row r="36652" spans="43:43" x14ac:dyDescent="0.25">
      <c r="AQ36652" s="6"/>
    </row>
    <row r="36653" spans="43:43" x14ac:dyDescent="0.25">
      <c r="AQ36653" s="6"/>
    </row>
    <row r="36654" spans="43:43" x14ac:dyDescent="0.25">
      <c r="AQ36654" s="6"/>
    </row>
    <row r="36655" spans="43:43" x14ac:dyDescent="0.25">
      <c r="AQ36655" s="6"/>
    </row>
    <row r="36656" spans="43:43" x14ac:dyDescent="0.25">
      <c r="AQ36656" s="6"/>
    </row>
    <row r="36657" spans="43:43" x14ac:dyDescent="0.25">
      <c r="AQ36657" s="6"/>
    </row>
    <row r="36658" spans="43:43" x14ac:dyDescent="0.25">
      <c r="AQ36658" s="6"/>
    </row>
    <row r="36659" spans="43:43" x14ac:dyDescent="0.25">
      <c r="AQ36659" s="6"/>
    </row>
    <row r="36660" spans="43:43" x14ac:dyDescent="0.25">
      <c r="AQ36660" s="6"/>
    </row>
    <row r="36661" spans="43:43" x14ac:dyDescent="0.25">
      <c r="AQ36661" s="6"/>
    </row>
    <row r="36662" spans="43:43" x14ac:dyDescent="0.25">
      <c r="AQ36662" s="6"/>
    </row>
    <row r="36663" spans="43:43" x14ac:dyDescent="0.25">
      <c r="AQ36663" s="6"/>
    </row>
    <row r="36664" spans="43:43" x14ac:dyDescent="0.25">
      <c r="AQ36664" s="6"/>
    </row>
    <row r="36665" spans="43:43" x14ac:dyDescent="0.25">
      <c r="AQ36665" s="6"/>
    </row>
    <row r="36666" spans="43:43" x14ac:dyDescent="0.25">
      <c r="AQ36666" s="6"/>
    </row>
    <row r="36667" spans="43:43" x14ac:dyDescent="0.25">
      <c r="AQ36667" s="6"/>
    </row>
    <row r="36668" spans="43:43" x14ac:dyDescent="0.25">
      <c r="AQ36668" s="6"/>
    </row>
    <row r="36669" spans="43:43" x14ac:dyDescent="0.25">
      <c r="AQ36669" s="6"/>
    </row>
    <row r="36670" spans="43:43" x14ac:dyDescent="0.25">
      <c r="AQ36670" s="6"/>
    </row>
    <row r="36671" spans="43:43" x14ac:dyDescent="0.25">
      <c r="AQ36671" s="6"/>
    </row>
    <row r="36672" spans="43:43" x14ac:dyDescent="0.25">
      <c r="AQ36672" s="6"/>
    </row>
    <row r="36673" spans="43:43" x14ac:dyDescent="0.25">
      <c r="AQ36673" s="6"/>
    </row>
    <row r="36674" spans="43:43" x14ac:dyDescent="0.25">
      <c r="AQ36674" s="6"/>
    </row>
    <row r="36675" spans="43:43" x14ac:dyDescent="0.25">
      <c r="AQ36675" s="6"/>
    </row>
    <row r="36676" spans="43:43" x14ac:dyDescent="0.25">
      <c r="AQ36676" s="6"/>
    </row>
    <row r="36677" spans="43:43" x14ac:dyDescent="0.25">
      <c r="AQ36677" s="6"/>
    </row>
    <row r="36678" spans="43:43" x14ac:dyDescent="0.25">
      <c r="AQ36678" s="6"/>
    </row>
    <row r="36679" spans="43:43" x14ac:dyDescent="0.25">
      <c r="AQ36679" s="6"/>
    </row>
    <row r="36680" spans="43:43" x14ac:dyDescent="0.25">
      <c r="AQ36680" s="6"/>
    </row>
    <row r="36681" spans="43:43" x14ac:dyDescent="0.25">
      <c r="AQ36681" s="6"/>
    </row>
    <row r="36682" spans="43:43" x14ac:dyDescent="0.25">
      <c r="AQ36682" s="6"/>
    </row>
    <row r="36683" spans="43:43" x14ac:dyDescent="0.25">
      <c r="AQ36683" s="6"/>
    </row>
    <row r="36684" spans="43:43" x14ac:dyDescent="0.25">
      <c r="AQ36684" s="6"/>
    </row>
    <row r="36685" spans="43:43" x14ac:dyDescent="0.25">
      <c r="AQ36685" s="6"/>
    </row>
    <row r="36686" spans="43:43" x14ac:dyDescent="0.25">
      <c r="AQ36686" s="6"/>
    </row>
    <row r="36687" spans="43:43" x14ac:dyDescent="0.25">
      <c r="AQ36687" s="6"/>
    </row>
    <row r="36688" spans="43:43" x14ac:dyDescent="0.25">
      <c r="AQ36688" s="6"/>
    </row>
    <row r="36689" spans="43:43" x14ac:dyDescent="0.25">
      <c r="AQ36689" s="6"/>
    </row>
    <row r="36690" spans="43:43" x14ac:dyDescent="0.25">
      <c r="AQ36690" s="6"/>
    </row>
    <row r="36691" spans="43:43" x14ac:dyDescent="0.25">
      <c r="AQ36691" s="6"/>
    </row>
    <row r="36692" spans="43:43" x14ac:dyDescent="0.25">
      <c r="AQ36692" s="6"/>
    </row>
    <row r="36693" spans="43:43" x14ac:dyDescent="0.25">
      <c r="AQ36693" s="6"/>
    </row>
    <row r="36694" spans="43:43" x14ac:dyDescent="0.25">
      <c r="AQ36694" s="6"/>
    </row>
    <row r="36695" spans="43:43" x14ac:dyDescent="0.25">
      <c r="AQ36695" s="6"/>
    </row>
    <row r="36696" spans="43:43" x14ac:dyDescent="0.25">
      <c r="AQ36696" s="6"/>
    </row>
    <row r="36697" spans="43:43" x14ac:dyDescent="0.25">
      <c r="AQ36697" s="6"/>
    </row>
    <row r="36698" spans="43:43" x14ac:dyDescent="0.25">
      <c r="AQ36698" s="6"/>
    </row>
    <row r="36699" spans="43:43" x14ac:dyDescent="0.25">
      <c r="AQ36699" s="6"/>
    </row>
    <row r="36700" spans="43:43" x14ac:dyDescent="0.25">
      <c r="AQ36700" s="6"/>
    </row>
    <row r="36701" spans="43:43" x14ac:dyDescent="0.25">
      <c r="AQ36701" s="6"/>
    </row>
    <row r="36702" spans="43:43" x14ac:dyDescent="0.25">
      <c r="AQ36702" s="6"/>
    </row>
    <row r="36703" spans="43:43" x14ac:dyDescent="0.25">
      <c r="AQ36703" s="6"/>
    </row>
    <row r="36704" spans="43:43" x14ac:dyDescent="0.25">
      <c r="AQ36704" s="6"/>
    </row>
    <row r="36705" spans="43:43" x14ac:dyDescent="0.25">
      <c r="AQ36705" s="6"/>
    </row>
    <row r="36706" spans="43:43" x14ac:dyDescent="0.25">
      <c r="AQ36706" s="6"/>
    </row>
    <row r="36707" spans="43:43" x14ac:dyDescent="0.25">
      <c r="AQ36707" s="6"/>
    </row>
    <row r="36708" spans="43:43" x14ac:dyDescent="0.25">
      <c r="AQ36708" s="6"/>
    </row>
    <row r="36709" spans="43:43" x14ac:dyDescent="0.25">
      <c r="AQ36709" s="6"/>
    </row>
    <row r="36710" spans="43:43" x14ac:dyDescent="0.25">
      <c r="AQ36710" s="6"/>
    </row>
    <row r="36711" spans="43:43" x14ac:dyDescent="0.25">
      <c r="AQ36711" s="6"/>
    </row>
    <row r="36712" spans="43:43" x14ac:dyDescent="0.25">
      <c r="AQ36712" s="6"/>
    </row>
    <row r="36713" spans="43:43" x14ac:dyDescent="0.25">
      <c r="AQ36713" s="6"/>
    </row>
    <row r="36714" spans="43:43" x14ac:dyDescent="0.25">
      <c r="AQ36714" s="6"/>
    </row>
    <row r="36715" spans="43:43" x14ac:dyDescent="0.25">
      <c r="AQ36715" s="6"/>
    </row>
    <row r="36716" spans="43:43" x14ac:dyDescent="0.25">
      <c r="AQ36716" s="6"/>
    </row>
    <row r="36717" spans="43:43" x14ac:dyDescent="0.25">
      <c r="AQ36717" s="6"/>
    </row>
    <row r="36718" spans="43:43" x14ac:dyDescent="0.25">
      <c r="AQ36718" s="6"/>
    </row>
    <row r="36719" spans="43:43" x14ac:dyDescent="0.25">
      <c r="AQ36719" s="6"/>
    </row>
    <row r="36720" spans="43:43" x14ac:dyDescent="0.25">
      <c r="AQ36720" s="6"/>
    </row>
    <row r="36721" spans="43:43" x14ac:dyDescent="0.25">
      <c r="AQ36721" s="6"/>
    </row>
    <row r="36722" spans="43:43" x14ac:dyDescent="0.25">
      <c r="AQ36722" s="6"/>
    </row>
    <row r="36723" spans="43:43" x14ac:dyDescent="0.25">
      <c r="AQ36723" s="6"/>
    </row>
    <row r="36724" spans="43:43" x14ac:dyDescent="0.25">
      <c r="AQ36724" s="6"/>
    </row>
    <row r="36725" spans="43:43" x14ac:dyDescent="0.25">
      <c r="AQ36725" s="6"/>
    </row>
    <row r="36726" spans="43:43" x14ac:dyDescent="0.25">
      <c r="AQ36726" s="6"/>
    </row>
    <row r="36727" spans="43:43" x14ac:dyDescent="0.25">
      <c r="AQ36727" s="6"/>
    </row>
    <row r="36728" spans="43:43" x14ac:dyDescent="0.25">
      <c r="AQ36728" s="6"/>
    </row>
    <row r="36729" spans="43:43" x14ac:dyDescent="0.25">
      <c r="AQ36729" s="6"/>
    </row>
    <row r="36730" spans="43:43" x14ac:dyDescent="0.25">
      <c r="AQ36730" s="6"/>
    </row>
    <row r="36731" spans="43:43" x14ac:dyDescent="0.25">
      <c r="AQ36731" s="6"/>
    </row>
    <row r="36732" spans="43:43" x14ac:dyDescent="0.25">
      <c r="AQ36732" s="6"/>
    </row>
    <row r="36733" spans="43:43" x14ac:dyDescent="0.25">
      <c r="AQ36733" s="6"/>
    </row>
    <row r="36734" spans="43:43" x14ac:dyDescent="0.25">
      <c r="AQ36734" s="6"/>
    </row>
    <row r="36735" spans="43:43" x14ac:dyDescent="0.25">
      <c r="AQ36735" s="6"/>
    </row>
    <row r="36736" spans="43:43" x14ac:dyDescent="0.25">
      <c r="AQ36736" s="6"/>
    </row>
    <row r="36737" spans="43:43" x14ac:dyDescent="0.25">
      <c r="AQ36737" s="6"/>
    </row>
    <row r="36738" spans="43:43" x14ac:dyDescent="0.25">
      <c r="AQ36738" s="6"/>
    </row>
    <row r="36739" spans="43:43" x14ac:dyDescent="0.25">
      <c r="AQ36739" s="6"/>
    </row>
    <row r="36740" spans="43:43" x14ac:dyDescent="0.25">
      <c r="AQ36740" s="6"/>
    </row>
    <row r="36741" spans="43:43" x14ac:dyDescent="0.25">
      <c r="AQ36741" s="6"/>
    </row>
    <row r="36742" spans="43:43" x14ac:dyDescent="0.25">
      <c r="AQ36742" s="6"/>
    </row>
    <row r="36743" spans="43:43" x14ac:dyDescent="0.25">
      <c r="AQ36743" s="6"/>
    </row>
    <row r="36744" spans="43:43" x14ac:dyDescent="0.25">
      <c r="AQ36744" s="6"/>
    </row>
    <row r="36745" spans="43:43" x14ac:dyDescent="0.25">
      <c r="AQ36745" s="6"/>
    </row>
    <row r="36746" spans="43:43" x14ac:dyDescent="0.25">
      <c r="AQ36746" s="6"/>
    </row>
    <row r="36747" spans="43:43" x14ac:dyDescent="0.25">
      <c r="AQ36747" s="6"/>
    </row>
    <row r="36748" spans="43:43" x14ac:dyDescent="0.25">
      <c r="AQ36748" s="6"/>
    </row>
    <row r="36749" spans="43:43" x14ac:dyDescent="0.25">
      <c r="AQ36749" s="6"/>
    </row>
    <row r="36750" spans="43:43" x14ac:dyDescent="0.25">
      <c r="AQ36750" s="6"/>
    </row>
    <row r="36751" spans="43:43" x14ac:dyDescent="0.25">
      <c r="AQ36751" s="6"/>
    </row>
    <row r="36752" spans="43:43" x14ac:dyDescent="0.25">
      <c r="AQ36752" s="6"/>
    </row>
    <row r="36753" spans="43:43" x14ac:dyDescent="0.25">
      <c r="AQ36753" s="6"/>
    </row>
    <row r="36754" spans="43:43" x14ac:dyDescent="0.25">
      <c r="AQ36754" s="6"/>
    </row>
    <row r="36755" spans="43:43" x14ac:dyDescent="0.25">
      <c r="AQ36755" s="6"/>
    </row>
    <row r="36756" spans="43:43" x14ac:dyDescent="0.25">
      <c r="AQ36756" s="6"/>
    </row>
    <row r="36757" spans="43:43" x14ac:dyDescent="0.25">
      <c r="AQ36757" s="6"/>
    </row>
    <row r="36758" spans="43:43" x14ac:dyDescent="0.25">
      <c r="AQ36758" s="6"/>
    </row>
    <row r="36759" spans="43:43" x14ac:dyDescent="0.25">
      <c r="AQ36759" s="6"/>
    </row>
    <row r="36760" spans="43:43" x14ac:dyDescent="0.25">
      <c r="AQ36760" s="6"/>
    </row>
    <row r="36761" spans="43:43" x14ac:dyDescent="0.25">
      <c r="AQ36761" s="6"/>
    </row>
    <row r="36762" spans="43:43" x14ac:dyDescent="0.25">
      <c r="AQ36762" s="6"/>
    </row>
    <row r="36763" spans="43:43" x14ac:dyDescent="0.25">
      <c r="AQ36763" s="6"/>
    </row>
    <row r="36764" spans="43:43" x14ac:dyDescent="0.25">
      <c r="AQ36764" s="6"/>
    </row>
    <row r="36765" spans="43:43" x14ac:dyDescent="0.25">
      <c r="AQ36765" s="6"/>
    </row>
    <row r="36766" spans="43:43" x14ac:dyDescent="0.25">
      <c r="AQ36766" s="6"/>
    </row>
    <row r="36767" spans="43:43" x14ac:dyDescent="0.25">
      <c r="AQ36767" s="6"/>
    </row>
    <row r="36768" spans="43:43" x14ac:dyDescent="0.25">
      <c r="AQ36768" s="6"/>
    </row>
    <row r="36769" spans="43:43" x14ac:dyDescent="0.25">
      <c r="AQ36769" s="6"/>
    </row>
    <row r="36770" spans="43:43" x14ac:dyDescent="0.25">
      <c r="AQ36770" s="6"/>
    </row>
    <row r="36771" spans="43:43" x14ac:dyDescent="0.25">
      <c r="AQ36771" s="6"/>
    </row>
    <row r="36772" spans="43:43" x14ac:dyDescent="0.25">
      <c r="AQ36772" s="6"/>
    </row>
    <row r="36773" spans="43:43" x14ac:dyDescent="0.25">
      <c r="AQ36773" s="6"/>
    </row>
    <row r="36774" spans="43:43" x14ac:dyDescent="0.25">
      <c r="AQ36774" s="6"/>
    </row>
    <row r="36775" spans="43:43" x14ac:dyDescent="0.25">
      <c r="AQ36775" s="6"/>
    </row>
    <row r="36776" spans="43:43" x14ac:dyDescent="0.25">
      <c r="AQ36776" s="6"/>
    </row>
    <row r="36777" spans="43:43" x14ac:dyDescent="0.25">
      <c r="AQ36777" s="6"/>
    </row>
    <row r="36778" spans="43:43" x14ac:dyDescent="0.25">
      <c r="AQ36778" s="6"/>
    </row>
    <row r="36779" spans="43:43" x14ac:dyDescent="0.25">
      <c r="AQ36779" s="6"/>
    </row>
    <row r="36780" spans="43:43" x14ac:dyDescent="0.25">
      <c r="AQ36780" s="6"/>
    </row>
    <row r="36781" spans="43:43" x14ac:dyDescent="0.25">
      <c r="AQ36781" s="6"/>
    </row>
    <row r="36782" spans="43:43" x14ac:dyDescent="0.25">
      <c r="AQ36782" s="6"/>
    </row>
    <row r="36783" spans="43:43" x14ac:dyDescent="0.25">
      <c r="AQ36783" s="6"/>
    </row>
    <row r="36784" spans="43:43" x14ac:dyDescent="0.25">
      <c r="AQ36784" s="6"/>
    </row>
    <row r="36785" spans="43:43" x14ac:dyDescent="0.25">
      <c r="AQ36785" s="6"/>
    </row>
    <row r="36786" spans="43:43" x14ac:dyDescent="0.25">
      <c r="AQ36786" s="6"/>
    </row>
    <row r="36787" spans="43:43" x14ac:dyDescent="0.25">
      <c r="AQ36787" s="6"/>
    </row>
    <row r="36788" spans="43:43" x14ac:dyDescent="0.25">
      <c r="AQ36788" s="6"/>
    </row>
    <row r="36789" spans="43:43" x14ac:dyDescent="0.25">
      <c r="AQ36789" s="6"/>
    </row>
    <row r="36790" spans="43:43" x14ac:dyDescent="0.25">
      <c r="AQ36790" s="6"/>
    </row>
    <row r="36791" spans="43:43" x14ac:dyDescent="0.25">
      <c r="AQ36791" s="6"/>
    </row>
    <row r="36792" spans="43:43" x14ac:dyDescent="0.25">
      <c r="AQ36792" s="6"/>
    </row>
    <row r="36793" spans="43:43" x14ac:dyDescent="0.25">
      <c r="AQ36793" s="6"/>
    </row>
    <row r="36794" spans="43:43" x14ac:dyDescent="0.25">
      <c r="AQ36794" s="6"/>
    </row>
    <row r="36795" spans="43:43" x14ac:dyDescent="0.25">
      <c r="AQ36795" s="6"/>
    </row>
    <row r="36796" spans="43:43" x14ac:dyDescent="0.25">
      <c r="AQ36796" s="6"/>
    </row>
    <row r="36797" spans="43:43" x14ac:dyDescent="0.25">
      <c r="AQ36797" s="6"/>
    </row>
    <row r="36798" spans="43:43" x14ac:dyDescent="0.25">
      <c r="AQ36798" s="6"/>
    </row>
    <row r="36799" spans="43:43" x14ac:dyDescent="0.25">
      <c r="AQ36799" s="6"/>
    </row>
    <row r="36800" spans="43:43" x14ac:dyDescent="0.25">
      <c r="AQ36800" s="6"/>
    </row>
    <row r="36801" spans="43:43" x14ac:dyDescent="0.25">
      <c r="AQ36801" s="6"/>
    </row>
    <row r="36802" spans="43:43" x14ac:dyDescent="0.25">
      <c r="AQ36802" s="6"/>
    </row>
    <row r="36803" spans="43:43" x14ac:dyDescent="0.25">
      <c r="AQ36803" s="6"/>
    </row>
    <row r="36804" spans="43:43" x14ac:dyDescent="0.25">
      <c r="AQ36804" s="6"/>
    </row>
    <row r="36805" spans="43:43" x14ac:dyDescent="0.25">
      <c r="AQ36805" s="6"/>
    </row>
    <row r="36806" spans="43:43" x14ac:dyDescent="0.25">
      <c r="AQ36806" s="6"/>
    </row>
    <row r="36807" spans="43:43" x14ac:dyDescent="0.25">
      <c r="AQ36807" s="6"/>
    </row>
    <row r="36808" spans="43:43" x14ac:dyDescent="0.25">
      <c r="AQ36808" s="6"/>
    </row>
    <row r="36809" spans="43:43" x14ac:dyDescent="0.25">
      <c r="AQ36809" s="6"/>
    </row>
    <row r="36810" spans="43:43" x14ac:dyDescent="0.25">
      <c r="AQ36810" s="6"/>
    </row>
    <row r="36811" spans="43:43" x14ac:dyDescent="0.25">
      <c r="AQ36811" s="6"/>
    </row>
    <row r="36812" spans="43:43" x14ac:dyDescent="0.25">
      <c r="AQ36812" s="6"/>
    </row>
    <row r="36813" spans="43:43" x14ac:dyDescent="0.25">
      <c r="AQ36813" s="6"/>
    </row>
    <row r="36814" spans="43:43" x14ac:dyDescent="0.25">
      <c r="AQ36814" s="6"/>
    </row>
    <row r="36815" spans="43:43" x14ac:dyDescent="0.25">
      <c r="AQ36815" s="6"/>
    </row>
    <row r="36816" spans="43:43" x14ac:dyDescent="0.25">
      <c r="AQ36816" s="6"/>
    </row>
    <row r="36817" spans="43:43" x14ac:dyDescent="0.25">
      <c r="AQ36817" s="6"/>
    </row>
    <row r="36818" spans="43:43" x14ac:dyDescent="0.25">
      <c r="AQ36818" s="6"/>
    </row>
    <row r="36819" spans="43:43" x14ac:dyDescent="0.25">
      <c r="AQ36819" s="6"/>
    </row>
    <row r="36820" spans="43:43" x14ac:dyDescent="0.25">
      <c r="AQ36820" s="6"/>
    </row>
    <row r="36821" spans="43:43" x14ac:dyDescent="0.25">
      <c r="AQ36821" s="6"/>
    </row>
    <row r="36822" spans="43:43" x14ac:dyDescent="0.25">
      <c r="AQ36822" s="6"/>
    </row>
    <row r="36823" spans="43:43" x14ac:dyDescent="0.25">
      <c r="AQ36823" s="6"/>
    </row>
    <row r="36824" spans="43:43" x14ac:dyDescent="0.25">
      <c r="AQ36824" s="6"/>
    </row>
    <row r="36825" spans="43:43" x14ac:dyDescent="0.25">
      <c r="AQ36825" s="6"/>
    </row>
    <row r="36826" spans="43:43" x14ac:dyDescent="0.25">
      <c r="AQ36826" s="6"/>
    </row>
    <row r="36827" spans="43:43" x14ac:dyDescent="0.25">
      <c r="AQ36827" s="6"/>
    </row>
    <row r="36828" spans="43:43" x14ac:dyDescent="0.25">
      <c r="AQ36828" s="6"/>
    </row>
    <row r="36829" spans="43:43" x14ac:dyDescent="0.25">
      <c r="AQ36829" s="6"/>
    </row>
    <row r="36830" spans="43:43" x14ac:dyDescent="0.25">
      <c r="AQ36830" s="6"/>
    </row>
    <row r="36831" spans="43:43" x14ac:dyDescent="0.25">
      <c r="AQ36831" s="6"/>
    </row>
    <row r="36832" spans="43:43" x14ac:dyDescent="0.25">
      <c r="AQ36832" s="6"/>
    </row>
    <row r="36833" spans="43:43" x14ac:dyDescent="0.25">
      <c r="AQ36833" s="6"/>
    </row>
    <row r="36834" spans="43:43" x14ac:dyDescent="0.25">
      <c r="AQ36834" s="6"/>
    </row>
    <row r="36835" spans="43:43" x14ac:dyDescent="0.25">
      <c r="AQ36835" s="6"/>
    </row>
    <row r="36836" spans="43:43" x14ac:dyDescent="0.25">
      <c r="AQ36836" s="6"/>
    </row>
    <row r="36837" spans="43:43" x14ac:dyDescent="0.25">
      <c r="AQ36837" s="6"/>
    </row>
    <row r="36838" spans="43:43" x14ac:dyDescent="0.25">
      <c r="AQ36838" s="6"/>
    </row>
    <row r="36839" spans="43:43" x14ac:dyDescent="0.25">
      <c r="AQ36839" s="6"/>
    </row>
    <row r="36840" spans="43:43" x14ac:dyDescent="0.25">
      <c r="AQ36840" s="6"/>
    </row>
    <row r="36841" spans="43:43" x14ac:dyDescent="0.25">
      <c r="AQ36841" s="6"/>
    </row>
    <row r="36842" spans="43:43" x14ac:dyDescent="0.25">
      <c r="AQ36842" s="6"/>
    </row>
    <row r="36843" spans="43:43" x14ac:dyDescent="0.25">
      <c r="AQ36843" s="6"/>
    </row>
    <row r="36844" spans="43:43" x14ac:dyDescent="0.25">
      <c r="AQ36844" s="6"/>
    </row>
    <row r="36845" spans="43:43" x14ac:dyDescent="0.25">
      <c r="AQ36845" s="6"/>
    </row>
    <row r="36846" spans="43:43" x14ac:dyDescent="0.25">
      <c r="AQ36846" s="6"/>
    </row>
    <row r="36847" spans="43:43" x14ac:dyDescent="0.25">
      <c r="AQ36847" s="6"/>
    </row>
    <row r="36848" spans="43:43" x14ac:dyDescent="0.25">
      <c r="AQ36848" s="6"/>
    </row>
    <row r="36849" spans="43:43" x14ac:dyDescent="0.25">
      <c r="AQ36849" s="6"/>
    </row>
    <row r="36850" spans="43:43" x14ac:dyDescent="0.25">
      <c r="AQ36850" s="6"/>
    </row>
    <row r="36851" spans="43:43" x14ac:dyDescent="0.25">
      <c r="AQ36851" s="6"/>
    </row>
    <row r="36852" spans="43:43" x14ac:dyDescent="0.25">
      <c r="AQ36852" s="6"/>
    </row>
    <row r="36853" spans="43:43" x14ac:dyDescent="0.25">
      <c r="AQ36853" s="6"/>
    </row>
    <row r="36854" spans="43:43" x14ac:dyDescent="0.25">
      <c r="AQ36854" s="6"/>
    </row>
    <row r="36855" spans="43:43" x14ac:dyDescent="0.25">
      <c r="AQ36855" s="6"/>
    </row>
    <row r="36856" spans="43:43" x14ac:dyDescent="0.25">
      <c r="AQ36856" s="6"/>
    </row>
    <row r="36857" spans="43:43" x14ac:dyDescent="0.25">
      <c r="AQ36857" s="6"/>
    </row>
    <row r="36858" spans="43:43" x14ac:dyDescent="0.25">
      <c r="AQ36858" s="6"/>
    </row>
    <row r="36859" spans="43:43" x14ac:dyDescent="0.25">
      <c r="AQ36859" s="6"/>
    </row>
    <row r="36860" spans="43:43" x14ac:dyDescent="0.25">
      <c r="AQ36860" s="6"/>
    </row>
    <row r="36861" spans="43:43" x14ac:dyDescent="0.25">
      <c r="AQ36861" s="6"/>
    </row>
    <row r="36862" spans="43:43" x14ac:dyDescent="0.25">
      <c r="AQ36862" s="6"/>
    </row>
    <row r="36863" spans="43:43" x14ac:dyDescent="0.25">
      <c r="AQ36863" s="6"/>
    </row>
    <row r="36864" spans="43:43" x14ac:dyDescent="0.25">
      <c r="AQ36864" s="6"/>
    </row>
    <row r="36865" spans="43:43" x14ac:dyDescent="0.25">
      <c r="AQ36865" s="6"/>
    </row>
    <row r="36866" spans="43:43" x14ac:dyDescent="0.25">
      <c r="AQ36866" s="6"/>
    </row>
    <row r="36867" spans="43:43" x14ac:dyDescent="0.25">
      <c r="AQ36867" s="6"/>
    </row>
    <row r="36868" spans="43:43" x14ac:dyDescent="0.25">
      <c r="AQ36868" s="6"/>
    </row>
    <row r="36869" spans="43:43" x14ac:dyDescent="0.25">
      <c r="AQ36869" s="6"/>
    </row>
    <row r="36870" spans="43:43" x14ac:dyDescent="0.25">
      <c r="AQ36870" s="6"/>
    </row>
    <row r="36871" spans="43:43" x14ac:dyDescent="0.25">
      <c r="AQ36871" s="6"/>
    </row>
    <row r="36872" spans="43:43" x14ac:dyDescent="0.25">
      <c r="AQ36872" s="6"/>
    </row>
    <row r="36873" spans="43:43" x14ac:dyDescent="0.25">
      <c r="AQ36873" s="6"/>
    </row>
    <row r="36874" spans="43:43" x14ac:dyDescent="0.25">
      <c r="AQ36874" s="6"/>
    </row>
    <row r="36875" spans="43:43" x14ac:dyDescent="0.25">
      <c r="AQ36875" s="6"/>
    </row>
    <row r="36876" spans="43:43" x14ac:dyDescent="0.25">
      <c r="AQ36876" s="6"/>
    </row>
    <row r="36877" spans="43:43" x14ac:dyDescent="0.25">
      <c r="AQ36877" s="6"/>
    </row>
    <row r="36878" spans="43:43" x14ac:dyDescent="0.25">
      <c r="AQ36878" s="6"/>
    </row>
    <row r="36879" spans="43:43" x14ac:dyDescent="0.25">
      <c r="AQ36879" s="6"/>
    </row>
    <row r="36880" spans="43:43" x14ac:dyDescent="0.25">
      <c r="AQ36880" s="6"/>
    </row>
    <row r="36881" spans="43:43" x14ac:dyDescent="0.25">
      <c r="AQ36881" s="6"/>
    </row>
    <row r="36882" spans="43:43" x14ac:dyDescent="0.25">
      <c r="AQ36882" s="6"/>
    </row>
    <row r="36883" spans="43:43" x14ac:dyDescent="0.25">
      <c r="AQ36883" s="6"/>
    </row>
    <row r="36884" spans="43:43" x14ac:dyDescent="0.25">
      <c r="AQ36884" s="6"/>
    </row>
    <row r="36885" spans="43:43" x14ac:dyDescent="0.25">
      <c r="AQ36885" s="6"/>
    </row>
    <row r="36886" spans="43:43" x14ac:dyDescent="0.25">
      <c r="AQ36886" s="6"/>
    </row>
    <row r="36887" spans="43:43" x14ac:dyDescent="0.25">
      <c r="AQ36887" s="6"/>
    </row>
    <row r="36888" spans="43:43" x14ac:dyDescent="0.25">
      <c r="AQ36888" s="6"/>
    </row>
    <row r="36889" spans="43:43" x14ac:dyDescent="0.25">
      <c r="AQ36889" s="6"/>
    </row>
    <row r="36890" spans="43:43" x14ac:dyDescent="0.25">
      <c r="AQ36890" s="6"/>
    </row>
    <row r="36891" spans="43:43" x14ac:dyDescent="0.25">
      <c r="AQ36891" s="6"/>
    </row>
    <row r="36892" spans="43:43" x14ac:dyDescent="0.25">
      <c r="AQ36892" s="6"/>
    </row>
    <row r="36893" spans="43:43" x14ac:dyDescent="0.25">
      <c r="AQ36893" s="6"/>
    </row>
    <row r="36894" spans="43:43" x14ac:dyDescent="0.25">
      <c r="AQ36894" s="6"/>
    </row>
    <row r="36895" spans="43:43" x14ac:dyDescent="0.25">
      <c r="AQ36895" s="6"/>
    </row>
    <row r="36896" spans="43:43" x14ac:dyDescent="0.25">
      <c r="AQ36896" s="6"/>
    </row>
    <row r="36897" spans="43:43" x14ac:dyDescent="0.25">
      <c r="AQ36897" s="6"/>
    </row>
    <row r="36898" spans="43:43" x14ac:dyDescent="0.25">
      <c r="AQ36898" s="6"/>
    </row>
    <row r="36899" spans="43:43" x14ac:dyDescent="0.25">
      <c r="AQ36899" s="6"/>
    </row>
    <row r="36900" spans="43:43" x14ac:dyDescent="0.25">
      <c r="AQ36900" s="6"/>
    </row>
    <row r="36901" spans="43:43" x14ac:dyDescent="0.25">
      <c r="AQ36901" s="6"/>
    </row>
    <row r="36902" spans="43:43" x14ac:dyDescent="0.25">
      <c r="AQ36902" s="6"/>
    </row>
    <row r="36903" spans="43:43" x14ac:dyDescent="0.25">
      <c r="AQ36903" s="6"/>
    </row>
    <row r="36904" spans="43:43" x14ac:dyDescent="0.25">
      <c r="AQ36904" s="6"/>
    </row>
    <row r="36905" spans="43:43" x14ac:dyDescent="0.25">
      <c r="AQ36905" s="6"/>
    </row>
    <row r="36906" spans="43:43" x14ac:dyDescent="0.25">
      <c r="AQ36906" s="6"/>
    </row>
    <row r="36907" spans="43:43" x14ac:dyDescent="0.25">
      <c r="AQ36907" s="6"/>
    </row>
    <row r="36908" spans="43:43" x14ac:dyDescent="0.25">
      <c r="AQ36908" s="6"/>
    </row>
    <row r="36909" spans="43:43" x14ac:dyDescent="0.25">
      <c r="AQ36909" s="6"/>
    </row>
    <row r="36910" spans="43:43" x14ac:dyDescent="0.25">
      <c r="AQ36910" s="6"/>
    </row>
    <row r="36911" spans="43:43" x14ac:dyDescent="0.25">
      <c r="AQ36911" s="6"/>
    </row>
    <row r="36912" spans="43:43" x14ac:dyDescent="0.25">
      <c r="AQ36912" s="6"/>
    </row>
    <row r="36913" spans="43:43" x14ac:dyDescent="0.25">
      <c r="AQ36913" s="6"/>
    </row>
    <row r="36914" spans="43:43" x14ac:dyDescent="0.25">
      <c r="AQ36914" s="6"/>
    </row>
    <row r="36915" spans="43:43" x14ac:dyDescent="0.25">
      <c r="AQ36915" s="6"/>
    </row>
    <row r="36916" spans="43:43" x14ac:dyDescent="0.25">
      <c r="AQ36916" s="6"/>
    </row>
    <row r="36917" spans="43:43" x14ac:dyDescent="0.25">
      <c r="AQ36917" s="6"/>
    </row>
    <row r="36918" spans="43:43" x14ac:dyDescent="0.25">
      <c r="AQ36918" s="6"/>
    </row>
    <row r="36919" spans="43:43" x14ac:dyDescent="0.25">
      <c r="AQ36919" s="6"/>
    </row>
    <row r="36920" spans="43:43" x14ac:dyDescent="0.25">
      <c r="AQ36920" s="6"/>
    </row>
    <row r="36921" spans="43:43" x14ac:dyDescent="0.25">
      <c r="AQ36921" s="6"/>
    </row>
    <row r="36922" spans="43:43" x14ac:dyDescent="0.25">
      <c r="AQ36922" s="6"/>
    </row>
    <row r="36923" spans="43:43" x14ac:dyDescent="0.25">
      <c r="AQ36923" s="6"/>
    </row>
    <row r="36924" spans="43:43" x14ac:dyDescent="0.25">
      <c r="AQ36924" s="6"/>
    </row>
    <row r="36925" spans="43:43" x14ac:dyDescent="0.25">
      <c r="AQ36925" s="6"/>
    </row>
    <row r="36926" spans="43:43" x14ac:dyDescent="0.25">
      <c r="AQ36926" s="6"/>
    </row>
    <row r="36927" spans="43:43" x14ac:dyDescent="0.25">
      <c r="AQ36927" s="6"/>
    </row>
    <row r="36928" spans="43:43" x14ac:dyDescent="0.25">
      <c r="AQ36928" s="6"/>
    </row>
    <row r="36929" spans="43:43" x14ac:dyDescent="0.25">
      <c r="AQ36929" s="6"/>
    </row>
    <row r="36930" spans="43:43" x14ac:dyDescent="0.25">
      <c r="AQ36930" s="6"/>
    </row>
    <row r="36931" spans="43:43" x14ac:dyDescent="0.25">
      <c r="AQ36931" s="6"/>
    </row>
    <row r="36932" spans="43:43" x14ac:dyDescent="0.25">
      <c r="AQ36932" s="6"/>
    </row>
    <row r="36933" spans="43:43" x14ac:dyDescent="0.25">
      <c r="AQ36933" s="6"/>
    </row>
    <row r="36934" spans="43:43" x14ac:dyDescent="0.25">
      <c r="AQ36934" s="6"/>
    </row>
    <row r="36935" spans="43:43" x14ac:dyDescent="0.25">
      <c r="AQ36935" s="6"/>
    </row>
    <row r="36936" spans="43:43" x14ac:dyDescent="0.25">
      <c r="AQ36936" s="6"/>
    </row>
    <row r="36937" spans="43:43" x14ac:dyDescent="0.25">
      <c r="AQ36937" s="6"/>
    </row>
    <row r="36938" spans="43:43" x14ac:dyDescent="0.25">
      <c r="AQ36938" s="6"/>
    </row>
    <row r="36939" spans="43:43" x14ac:dyDescent="0.25">
      <c r="AQ36939" s="6"/>
    </row>
    <row r="36940" spans="43:43" x14ac:dyDescent="0.25">
      <c r="AQ36940" s="6"/>
    </row>
    <row r="36941" spans="43:43" x14ac:dyDescent="0.25">
      <c r="AQ36941" s="6"/>
    </row>
    <row r="36942" spans="43:43" x14ac:dyDescent="0.25">
      <c r="AQ36942" s="6"/>
    </row>
    <row r="36943" spans="43:43" x14ac:dyDescent="0.25">
      <c r="AQ36943" s="6"/>
    </row>
    <row r="36944" spans="43:43" x14ac:dyDescent="0.25">
      <c r="AQ36944" s="6"/>
    </row>
    <row r="36945" spans="43:43" x14ac:dyDescent="0.25">
      <c r="AQ36945" s="6"/>
    </row>
    <row r="36946" spans="43:43" x14ac:dyDescent="0.25">
      <c r="AQ36946" s="6"/>
    </row>
    <row r="36947" spans="43:43" x14ac:dyDescent="0.25">
      <c r="AQ36947" s="6"/>
    </row>
    <row r="36948" spans="43:43" x14ac:dyDescent="0.25">
      <c r="AQ36948" s="6"/>
    </row>
    <row r="36949" spans="43:43" x14ac:dyDescent="0.25">
      <c r="AQ36949" s="6"/>
    </row>
    <row r="36950" spans="43:43" x14ac:dyDescent="0.25">
      <c r="AQ36950" s="6"/>
    </row>
    <row r="36951" spans="43:43" x14ac:dyDescent="0.25">
      <c r="AQ36951" s="6"/>
    </row>
    <row r="36952" spans="43:43" x14ac:dyDescent="0.25">
      <c r="AQ36952" s="6"/>
    </row>
    <row r="36953" spans="43:43" x14ac:dyDescent="0.25">
      <c r="AQ36953" s="6"/>
    </row>
    <row r="36954" spans="43:43" x14ac:dyDescent="0.25">
      <c r="AQ36954" s="6"/>
    </row>
    <row r="36955" spans="43:43" x14ac:dyDescent="0.25">
      <c r="AQ36955" s="6"/>
    </row>
    <row r="36956" spans="43:43" x14ac:dyDescent="0.25">
      <c r="AQ36956" s="6"/>
    </row>
    <row r="36957" spans="43:43" x14ac:dyDescent="0.25">
      <c r="AQ36957" s="6"/>
    </row>
    <row r="36958" spans="43:43" x14ac:dyDescent="0.25">
      <c r="AQ36958" s="6"/>
    </row>
    <row r="36959" spans="43:43" x14ac:dyDescent="0.25">
      <c r="AQ36959" s="6"/>
    </row>
    <row r="36960" spans="43:43" x14ac:dyDescent="0.25">
      <c r="AQ36960" s="6"/>
    </row>
    <row r="36961" spans="43:43" x14ac:dyDescent="0.25">
      <c r="AQ36961" s="6"/>
    </row>
    <row r="36962" spans="43:43" x14ac:dyDescent="0.25">
      <c r="AQ36962" s="6"/>
    </row>
    <row r="36963" spans="43:43" x14ac:dyDescent="0.25">
      <c r="AQ36963" s="6"/>
    </row>
    <row r="36964" spans="43:43" x14ac:dyDescent="0.25">
      <c r="AQ36964" s="6"/>
    </row>
    <row r="36965" spans="43:43" x14ac:dyDescent="0.25">
      <c r="AQ36965" s="6"/>
    </row>
    <row r="36966" spans="43:43" x14ac:dyDescent="0.25">
      <c r="AQ36966" s="6"/>
    </row>
    <row r="36967" spans="43:43" x14ac:dyDescent="0.25">
      <c r="AQ36967" s="6"/>
    </row>
    <row r="36968" spans="43:43" x14ac:dyDescent="0.25">
      <c r="AQ36968" s="6"/>
    </row>
    <row r="36969" spans="43:43" x14ac:dyDescent="0.25">
      <c r="AQ36969" s="6"/>
    </row>
    <row r="36970" spans="43:43" x14ac:dyDescent="0.25">
      <c r="AQ36970" s="6"/>
    </row>
    <row r="36971" spans="43:43" x14ac:dyDescent="0.25">
      <c r="AQ36971" s="6"/>
    </row>
    <row r="36972" spans="43:43" x14ac:dyDescent="0.25">
      <c r="AQ36972" s="6"/>
    </row>
    <row r="36973" spans="43:43" x14ac:dyDescent="0.25">
      <c r="AQ36973" s="6"/>
    </row>
    <row r="36974" spans="43:43" x14ac:dyDescent="0.25">
      <c r="AQ36974" s="6"/>
    </row>
    <row r="36975" spans="43:43" x14ac:dyDescent="0.25">
      <c r="AQ36975" s="6"/>
    </row>
    <row r="36976" spans="43:43" x14ac:dyDescent="0.25">
      <c r="AQ36976" s="6"/>
    </row>
    <row r="36977" spans="43:43" x14ac:dyDescent="0.25">
      <c r="AQ36977" s="6"/>
    </row>
    <row r="36978" spans="43:43" x14ac:dyDescent="0.25">
      <c r="AQ36978" s="6"/>
    </row>
    <row r="36979" spans="43:43" x14ac:dyDescent="0.25">
      <c r="AQ36979" s="6"/>
    </row>
    <row r="36980" spans="43:43" x14ac:dyDescent="0.25">
      <c r="AQ36980" s="6"/>
    </row>
    <row r="36981" spans="43:43" x14ac:dyDescent="0.25">
      <c r="AQ36981" s="6"/>
    </row>
    <row r="36982" spans="43:43" x14ac:dyDescent="0.25">
      <c r="AQ36982" s="6"/>
    </row>
    <row r="36983" spans="43:43" x14ac:dyDescent="0.25">
      <c r="AQ36983" s="6"/>
    </row>
    <row r="36984" spans="43:43" x14ac:dyDescent="0.25">
      <c r="AQ36984" s="6"/>
    </row>
    <row r="36985" spans="43:43" x14ac:dyDescent="0.25">
      <c r="AQ36985" s="6"/>
    </row>
    <row r="36986" spans="43:43" x14ac:dyDescent="0.25">
      <c r="AQ36986" s="6"/>
    </row>
    <row r="36987" spans="43:43" x14ac:dyDescent="0.25">
      <c r="AQ36987" s="6"/>
    </row>
    <row r="36988" spans="43:43" x14ac:dyDescent="0.25">
      <c r="AQ36988" s="6"/>
    </row>
    <row r="36989" spans="43:43" x14ac:dyDescent="0.25">
      <c r="AQ36989" s="6"/>
    </row>
    <row r="36990" spans="43:43" x14ac:dyDescent="0.25">
      <c r="AQ36990" s="6"/>
    </row>
    <row r="36991" spans="43:43" x14ac:dyDescent="0.25">
      <c r="AQ36991" s="6"/>
    </row>
    <row r="36992" spans="43:43" x14ac:dyDescent="0.25">
      <c r="AQ36992" s="6"/>
    </row>
    <row r="36993" spans="43:43" x14ac:dyDescent="0.25">
      <c r="AQ36993" s="6"/>
    </row>
    <row r="36994" spans="43:43" x14ac:dyDescent="0.25">
      <c r="AQ36994" s="6"/>
    </row>
    <row r="36995" spans="43:43" x14ac:dyDescent="0.25">
      <c r="AQ36995" s="6"/>
    </row>
    <row r="36996" spans="43:43" x14ac:dyDescent="0.25">
      <c r="AQ36996" s="6"/>
    </row>
    <row r="36997" spans="43:43" x14ac:dyDescent="0.25">
      <c r="AQ36997" s="6"/>
    </row>
    <row r="36998" spans="43:43" x14ac:dyDescent="0.25">
      <c r="AQ36998" s="6"/>
    </row>
    <row r="36999" spans="43:43" x14ac:dyDescent="0.25">
      <c r="AQ36999" s="6"/>
    </row>
    <row r="37000" spans="43:43" x14ac:dyDescent="0.25">
      <c r="AQ37000" s="6"/>
    </row>
    <row r="37001" spans="43:43" x14ac:dyDescent="0.25">
      <c r="AQ37001" s="6"/>
    </row>
    <row r="37002" spans="43:43" x14ac:dyDescent="0.25">
      <c r="AQ37002" s="6"/>
    </row>
    <row r="37003" spans="43:43" x14ac:dyDescent="0.25">
      <c r="AQ37003" s="6"/>
    </row>
    <row r="37004" spans="43:43" x14ac:dyDescent="0.25">
      <c r="AQ37004" s="6"/>
    </row>
    <row r="37005" spans="43:43" x14ac:dyDescent="0.25">
      <c r="AQ37005" s="6"/>
    </row>
    <row r="37006" spans="43:43" x14ac:dyDescent="0.25">
      <c r="AQ37006" s="6"/>
    </row>
    <row r="37007" spans="43:43" x14ac:dyDescent="0.25">
      <c r="AQ37007" s="6"/>
    </row>
    <row r="37008" spans="43:43" x14ac:dyDescent="0.25">
      <c r="AQ37008" s="6"/>
    </row>
    <row r="37009" spans="43:43" x14ac:dyDescent="0.25">
      <c r="AQ37009" s="6"/>
    </row>
    <row r="37010" spans="43:43" x14ac:dyDescent="0.25">
      <c r="AQ37010" s="6"/>
    </row>
    <row r="37011" spans="43:43" x14ac:dyDescent="0.25">
      <c r="AQ37011" s="6"/>
    </row>
    <row r="37012" spans="43:43" x14ac:dyDescent="0.25">
      <c r="AQ37012" s="6"/>
    </row>
    <row r="37013" spans="43:43" x14ac:dyDescent="0.25">
      <c r="AQ37013" s="6"/>
    </row>
    <row r="37014" spans="43:43" x14ac:dyDescent="0.25">
      <c r="AQ37014" s="6"/>
    </row>
    <row r="37015" spans="43:43" x14ac:dyDescent="0.25">
      <c r="AQ37015" s="6"/>
    </row>
    <row r="37016" spans="43:43" x14ac:dyDescent="0.25">
      <c r="AQ37016" s="6"/>
    </row>
    <row r="37017" spans="43:43" x14ac:dyDescent="0.25">
      <c r="AQ37017" s="6"/>
    </row>
    <row r="37018" spans="43:43" x14ac:dyDescent="0.25">
      <c r="AQ37018" s="6"/>
    </row>
    <row r="37019" spans="43:43" x14ac:dyDescent="0.25">
      <c r="AQ37019" s="6"/>
    </row>
    <row r="37020" spans="43:43" x14ac:dyDescent="0.25">
      <c r="AQ37020" s="6"/>
    </row>
    <row r="37021" spans="43:43" x14ac:dyDescent="0.25">
      <c r="AQ37021" s="6"/>
    </row>
    <row r="37022" spans="43:43" x14ac:dyDescent="0.25">
      <c r="AQ37022" s="6"/>
    </row>
    <row r="37023" spans="43:43" x14ac:dyDescent="0.25">
      <c r="AQ37023" s="6"/>
    </row>
    <row r="37024" spans="43:43" x14ac:dyDescent="0.25">
      <c r="AQ37024" s="6"/>
    </row>
    <row r="37025" spans="43:43" x14ac:dyDescent="0.25">
      <c r="AQ37025" s="6"/>
    </row>
    <row r="37026" spans="43:43" x14ac:dyDescent="0.25">
      <c r="AQ37026" s="6"/>
    </row>
    <row r="37027" spans="43:43" x14ac:dyDescent="0.25">
      <c r="AQ37027" s="6"/>
    </row>
    <row r="37028" spans="43:43" x14ac:dyDescent="0.25">
      <c r="AQ37028" s="6"/>
    </row>
    <row r="37029" spans="43:43" x14ac:dyDescent="0.25">
      <c r="AQ37029" s="6"/>
    </row>
    <row r="37030" spans="43:43" x14ac:dyDescent="0.25">
      <c r="AQ37030" s="6"/>
    </row>
    <row r="37031" spans="43:43" x14ac:dyDescent="0.25">
      <c r="AQ37031" s="6"/>
    </row>
    <row r="37032" spans="43:43" x14ac:dyDescent="0.25">
      <c r="AQ37032" s="6"/>
    </row>
    <row r="37033" spans="43:43" x14ac:dyDescent="0.25">
      <c r="AQ37033" s="6"/>
    </row>
    <row r="37034" spans="43:43" x14ac:dyDescent="0.25">
      <c r="AQ37034" s="6"/>
    </row>
    <row r="37035" spans="43:43" x14ac:dyDescent="0.25">
      <c r="AQ37035" s="6"/>
    </row>
    <row r="37036" spans="43:43" x14ac:dyDescent="0.25">
      <c r="AQ37036" s="6"/>
    </row>
    <row r="37037" spans="43:43" x14ac:dyDescent="0.25">
      <c r="AQ37037" s="6"/>
    </row>
    <row r="37038" spans="43:43" x14ac:dyDescent="0.25">
      <c r="AQ37038" s="6"/>
    </row>
    <row r="37039" spans="43:43" x14ac:dyDescent="0.25">
      <c r="AQ37039" s="6"/>
    </row>
    <row r="37040" spans="43:43" x14ac:dyDescent="0.25">
      <c r="AQ37040" s="6"/>
    </row>
    <row r="37041" spans="43:43" x14ac:dyDescent="0.25">
      <c r="AQ37041" s="6"/>
    </row>
    <row r="37042" spans="43:43" x14ac:dyDescent="0.25">
      <c r="AQ37042" s="6"/>
    </row>
    <row r="37043" spans="43:43" x14ac:dyDescent="0.25">
      <c r="AQ37043" s="6"/>
    </row>
    <row r="37044" spans="43:43" x14ac:dyDescent="0.25">
      <c r="AQ37044" s="6"/>
    </row>
    <row r="37045" spans="43:43" x14ac:dyDescent="0.25">
      <c r="AQ37045" s="6"/>
    </row>
    <row r="37046" spans="43:43" x14ac:dyDescent="0.25">
      <c r="AQ37046" s="6"/>
    </row>
    <row r="37047" spans="43:43" x14ac:dyDescent="0.25">
      <c r="AQ37047" s="6"/>
    </row>
    <row r="37048" spans="43:43" x14ac:dyDescent="0.25">
      <c r="AQ37048" s="6"/>
    </row>
    <row r="37049" spans="43:43" x14ac:dyDescent="0.25">
      <c r="AQ37049" s="6"/>
    </row>
    <row r="37050" spans="43:43" x14ac:dyDescent="0.25">
      <c r="AQ37050" s="6"/>
    </row>
    <row r="37051" spans="43:43" x14ac:dyDescent="0.25">
      <c r="AQ37051" s="6"/>
    </row>
    <row r="37052" spans="43:43" x14ac:dyDescent="0.25">
      <c r="AQ37052" s="6"/>
    </row>
    <row r="37053" spans="43:43" x14ac:dyDescent="0.25">
      <c r="AQ37053" s="6"/>
    </row>
    <row r="37054" spans="43:43" x14ac:dyDescent="0.25">
      <c r="AQ37054" s="6"/>
    </row>
    <row r="37055" spans="43:43" x14ac:dyDescent="0.25">
      <c r="AQ37055" s="6"/>
    </row>
    <row r="37056" spans="43:43" x14ac:dyDescent="0.25">
      <c r="AQ37056" s="6"/>
    </row>
    <row r="37057" spans="43:43" x14ac:dyDescent="0.25">
      <c r="AQ37057" s="6"/>
    </row>
    <row r="37058" spans="43:43" x14ac:dyDescent="0.25">
      <c r="AQ37058" s="6"/>
    </row>
    <row r="37059" spans="43:43" x14ac:dyDescent="0.25">
      <c r="AQ37059" s="6"/>
    </row>
    <row r="37060" spans="43:43" x14ac:dyDescent="0.25">
      <c r="AQ37060" s="6"/>
    </row>
    <row r="37061" spans="43:43" x14ac:dyDescent="0.25">
      <c r="AQ37061" s="6"/>
    </row>
    <row r="37062" spans="43:43" x14ac:dyDescent="0.25">
      <c r="AQ37062" s="6"/>
    </row>
    <row r="37063" spans="43:43" x14ac:dyDescent="0.25">
      <c r="AQ37063" s="6"/>
    </row>
    <row r="37064" spans="43:43" x14ac:dyDescent="0.25">
      <c r="AQ37064" s="6"/>
    </row>
    <row r="37065" spans="43:43" x14ac:dyDescent="0.25">
      <c r="AQ37065" s="6"/>
    </row>
    <row r="37066" spans="43:43" x14ac:dyDescent="0.25">
      <c r="AQ37066" s="6"/>
    </row>
    <row r="37067" spans="43:43" x14ac:dyDescent="0.25">
      <c r="AQ37067" s="6"/>
    </row>
    <row r="37068" spans="43:43" x14ac:dyDescent="0.25">
      <c r="AQ37068" s="6"/>
    </row>
    <row r="37069" spans="43:43" x14ac:dyDescent="0.25">
      <c r="AQ37069" s="6"/>
    </row>
    <row r="37070" spans="43:43" x14ac:dyDescent="0.25">
      <c r="AQ37070" s="6"/>
    </row>
    <row r="37071" spans="43:43" x14ac:dyDescent="0.25">
      <c r="AQ37071" s="6"/>
    </row>
    <row r="37072" spans="43:43" x14ac:dyDescent="0.25">
      <c r="AQ37072" s="6"/>
    </row>
    <row r="37073" spans="43:43" x14ac:dyDescent="0.25">
      <c r="AQ37073" s="6"/>
    </row>
    <row r="37074" spans="43:43" x14ac:dyDescent="0.25">
      <c r="AQ37074" s="6"/>
    </row>
    <row r="37075" spans="43:43" x14ac:dyDescent="0.25">
      <c r="AQ37075" s="6"/>
    </row>
    <row r="37076" spans="43:43" x14ac:dyDescent="0.25">
      <c r="AQ37076" s="6"/>
    </row>
    <row r="37077" spans="43:43" x14ac:dyDescent="0.25">
      <c r="AQ37077" s="6"/>
    </row>
    <row r="37078" spans="43:43" x14ac:dyDescent="0.25">
      <c r="AQ37078" s="6"/>
    </row>
    <row r="37079" spans="43:43" x14ac:dyDescent="0.25">
      <c r="AQ37079" s="6"/>
    </row>
    <row r="37080" spans="43:43" x14ac:dyDescent="0.25">
      <c r="AQ37080" s="6"/>
    </row>
    <row r="37081" spans="43:43" x14ac:dyDescent="0.25">
      <c r="AQ37081" s="6"/>
    </row>
    <row r="37082" spans="43:43" x14ac:dyDescent="0.25">
      <c r="AQ37082" s="6"/>
    </row>
    <row r="37083" spans="43:43" x14ac:dyDescent="0.25">
      <c r="AQ37083" s="6"/>
    </row>
    <row r="37084" spans="43:43" x14ac:dyDescent="0.25">
      <c r="AQ37084" s="6"/>
    </row>
    <row r="37085" spans="43:43" x14ac:dyDescent="0.25">
      <c r="AQ37085" s="6"/>
    </row>
    <row r="37086" spans="43:43" x14ac:dyDescent="0.25">
      <c r="AQ37086" s="6"/>
    </row>
    <row r="37087" spans="43:43" x14ac:dyDescent="0.25">
      <c r="AQ37087" s="6"/>
    </row>
    <row r="37088" spans="43:43" x14ac:dyDescent="0.25">
      <c r="AQ37088" s="6"/>
    </row>
    <row r="37089" spans="43:43" x14ac:dyDescent="0.25">
      <c r="AQ37089" s="6"/>
    </row>
    <row r="37090" spans="43:43" x14ac:dyDescent="0.25">
      <c r="AQ37090" s="6"/>
    </row>
    <row r="37091" spans="43:43" x14ac:dyDescent="0.25">
      <c r="AQ37091" s="6"/>
    </row>
    <row r="37092" spans="43:43" x14ac:dyDescent="0.25">
      <c r="AQ37092" s="6"/>
    </row>
    <row r="37093" spans="43:43" x14ac:dyDescent="0.25">
      <c r="AQ37093" s="6"/>
    </row>
    <row r="37094" spans="43:43" x14ac:dyDescent="0.25">
      <c r="AQ37094" s="6"/>
    </row>
    <row r="37095" spans="43:43" x14ac:dyDescent="0.25">
      <c r="AQ37095" s="6"/>
    </row>
    <row r="37096" spans="43:43" x14ac:dyDescent="0.25">
      <c r="AQ37096" s="6"/>
    </row>
    <row r="37097" spans="43:43" x14ac:dyDescent="0.25">
      <c r="AQ37097" s="6"/>
    </row>
    <row r="37098" spans="43:43" x14ac:dyDescent="0.25">
      <c r="AQ37098" s="6"/>
    </row>
    <row r="37099" spans="43:43" x14ac:dyDescent="0.25">
      <c r="AQ37099" s="6"/>
    </row>
    <row r="37100" spans="43:43" x14ac:dyDescent="0.25">
      <c r="AQ37100" s="6"/>
    </row>
    <row r="37101" spans="43:43" x14ac:dyDescent="0.25">
      <c r="AQ37101" s="6"/>
    </row>
    <row r="37102" spans="43:43" x14ac:dyDescent="0.25">
      <c r="AQ37102" s="6"/>
    </row>
    <row r="37103" spans="43:43" x14ac:dyDescent="0.25">
      <c r="AQ37103" s="6"/>
    </row>
    <row r="37104" spans="43:43" x14ac:dyDescent="0.25">
      <c r="AQ37104" s="6"/>
    </row>
    <row r="37105" spans="43:43" x14ac:dyDescent="0.25">
      <c r="AQ37105" s="6"/>
    </row>
    <row r="37106" spans="43:43" x14ac:dyDescent="0.25">
      <c r="AQ37106" s="6"/>
    </row>
    <row r="37107" spans="43:43" x14ac:dyDescent="0.25">
      <c r="AQ37107" s="6"/>
    </row>
    <row r="37108" spans="43:43" x14ac:dyDescent="0.25">
      <c r="AQ37108" s="6"/>
    </row>
    <row r="37109" spans="43:43" x14ac:dyDescent="0.25">
      <c r="AQ37109" s="6"/>
    </row>
    <row r="37110" spans="43:43" x14ac:dyDescent="0.25">
      <c r="AQ37110" s="6"/>
    </row>
    <row r="37111" spans="43:43" x14ac:dyDescent="0.25">
      <c r="AQ37111" s="6"/>
    </row>
    <row r="37112" spans="43:43" x14ac:dyDescent="0.25">
      <c r="AQ37112" s="6"/>
    </row>
    <row r="37113" spans="43:43" x14ac:dyDescent="0.25">
      <c r="AQ37113" s="6"/>
    </row>
    <row r="37114" spans="43:43" x14ac:dyDescent="0.25">
      <c r="AQ37114" s="6"/>
    </row>
    <row r="37115" spans="43:43" x14ac:dyDescent="0.25">
      <c r="AQ37115" s="6"/>
    </row>
    <row r="37116" spans="43:43" x14ac:dyDescent="0.25">
      <c r="AQ37116" s="6"/>
    </row>
    <row r="37117" spans="43:43" x14ac:dyDescent="0.25">
      <c r="AQ37117" s="6"/>
    </row>
    <row r="37118" spans="43:43" x14ac:dyDescent="0.25">
      <c r="AQ37118" s="6"/>
    </row>
    <row r="37119" spans="43:43" x14ac:dyDescent="0.25">
      <c r="AQ37119" s="6"/>
    </row>
    <row r="37120" spans="43:43" x14ac:dyDescent="0.25">
      <c r="AQ37120" s="6"/>
    </row>
    <row r="37121" spans="43:43" x14ac:dyDescent="0.25">
      <c r="AQ37121" s="6"/>
    </row>
    <row r="37122" spans="43:43" x14ac:dyDescent="0.25">
      <c r="AQ37122" s="6"/>
    </row>
    <row r="37123" spans="43:43" x14ac:dyDescent="0.25">
      <c r="AQ37123" s="6"/>
    </row>
    <row r="37124" spans="43:43" x14ac:dyDescent="0.25">
      <c r="AQ37124" s="6"/>
    </row>
    <row r="37125" spans="43:43" x14ac:dyDescent="0.25">
      <c r="AQ37125" s="6"/>
    </row>
    <row r="37126" spans="43:43" x14ac:dyDescent="0.25">
      <c r="AQ37126" s="6"/>
    </row>
    <row r="37127" spans="43:43" x14ac:dyDescent="0.25">
      <c r="AQ37127" s="6"/>
    </row>
    <row r="37128" spans="43:43" x14ac:dyDescent="0.25">
      <c r="AQ37128" s="6"/>
    </row>
    <row r="37129" spans="43:43" x14ac:dyDescent="0.25">
      <c r="AQ37129" s="6"/>
    </row>
    <row r="37130" spans="43:43" x14ac:dyDescent="0.25">
      <c r="AQ37130" s="6"/>
    </row>
    <row r="37131" spans="43:43" x14ac:dyDescent="0.25">
      <c r="AQ37131" s="6"/>
    </row>
    <row r="37132" spans="43:43" x14ac:dyDescent="0.25">
      <c r="AQ37132" s="6"/>
    </row>
    <row r="37133" spans="43:43" x14ac:dyDescent="0.25">
      <c r="AQ37133" s="6"/>
    </row>
    <row r="37134" spans="43:43" x14ac:dyDescent="0.25">
      <c r="AQ37134" s="6"/>
    </row>
    <row r="37135" spans="43:43" x14ac:dyDescent="0.25">
      <c r="AQ37135" s="6"/>
    </row>
    <row r="37136" spans="43:43" x14ac:dyDescent="0.25">
      <c r="AQ37136" s="6"/>
    </row>
    <row r="37137" spans="43:43" x14ac:dyDescent="0.25">
      <c r="AQ37137" s="6"/>
    </row>
    <row r="37138" spans="43:43" x14ac:dyDescent="0.25">
      <c r="AQ37138" s="6"/>
    </row>
    <row r="37139" spans="43:43" x14ac:dyDescent="0.25">
      <c r="AQ37139" s="6"/>
    </row>
    <row r="37140" spans="43:43" x14ac:dyDescent="0.25">
      <c r="AQ37140" s="6"/>
    </row>
    <row r="37141" spans="43:43" x14ac:dyDescent="0.25">
      <c r="AQ37141" s="6"/>
    </row>
    <row r="37142" spans="43:43" x14ac:dyDescent="0.25">
      <c r="AQ37142" s="6"/>
    </row>
    <row r="37143" spans="43:43" x14ac:dyDescent="0.25">
      <c r="AQ37143" s="6"/>
    </row>
    <row r="37144" spans="43:43" x14ac:dyDescent="0.25">
      <c r="AQ37144" s="6"/>
    </row>
    <row r="37145" spans="43:43" x14ac:dyDescent="0.25">
      <c r="AQ37145" s="6"/>
    </row>
    <row r="37146" spans="43:43" x14ac:dyDescent="0.25">
      <c r="AQ37146" s="6"/>
    </row>
    <row r="37147" spans="43:43" x14ac:dyDescent="0.25">
      <c r="AQ37147" s="6"/>
    </row>
    <row r="37148" spans="43:43" x14ac:dyDescent="0.25">
      <c r="AQ37148" s="6"/>
    </row>
    <row r="37149" spans="43:43" x14ac:dyDescent="0.25">
      <c r="AQ37149" s="6"/>
    </row>
    <row r="37150" spans="43:43" x14ac:dyDescent="0.25">
      <c r="AQ37150" s="6"/>
    </row>
    <row r="37151" spans="43:43" x14ac:dyDescent="0.25">
      <c r="AQ37151" s="6"/>
    </row>
    <row r="37152" spans="43:43" x14ac:dyDescent="0.25">
      <c r="AQ37152" s="6"/>
    </row>
    <row r="37153" spans="43:43" x14ac:dyDescent="0.25">
      <c r="AQ37153" s="6"/>
    </row>
    <row r="37154" spans="43:43" x14ac:dyDescent="0.25">
      <c r="AQ37154" s="6"/>
    </row>
    <row r="37155" spans="43:43" x14ac:dyDescent="0.25">
      <c r="AQ37155" s="6"/>
    </row>
    <row r="37156" spans="43:43" x14ac:dyDescent="0.25">
      <c r="AQ37156" s="6"/>
    </row>
    <row r="37157" spans="43:43" x14ac:dyDescent="0.25">
      <c r="AQ37157" s="6"/>
    </row>
    <row r="37158" spans="43:43" x14ac:dyDescent="0.25">
      <c r="AQ37158" s="6"/>
    </row>
    <row r="37159" spans="43:43" x14ac:dyDescent="0.25">
      <c r="AQ37159" s="6"/>
    </row>
    <row r="37160" spans="43:43" x14ac:dyDescent="0.25">
      <c r="AQ37160" s="6"/>
    </row>
    <row r="37161" spans="43:43" x14ac:dyDescent="0.25">
      <c r="AQ37161" s="6"/>
    </row>
    <row r="37162" spans="43:43" x14ac:dyDescent="0.25">
      <c r="AQ37162" s="6"/>
    </row>
    <row r="37163" spans="43:43" x14ac:dyDescent="0.25">
      <c r="AQ37163" s="6"/>
    </row>
    <row r="37164" spans="43:43" x14ac:dyDescent="0.25">
      <c r="AQ37164" s="6"/>
    </row>
    <row r="37165" spans="43:43" x14ac:dyDescent="0.25">
      <c r="AQ37165" s="6"/>
    </row>
    <row r="37166" spans="43:43" x14ac:dyDescent="0.25">
      <c r="AQ37166" s="6"/>
    </row>
    <row r="37167" spans="43:43" x14ac:dyDescent="0.25">
      <c r="AQ37167" s="6"/>
    </row>
    <row r="37168" spans="43:43" x14ac:dyDescent="0.25">
      <c r="AQ37168" s="6"/>
    </row>
    <row r="37169" spans="43:43" x14ac:dyDescent="0.25">
      <c r="AQ37169" s="6"/>
    </row>
    <row r="37170" spans="43:43" x14ac:dyDescent="0.25">
      <c r="AQ37170" s="6"/>
    </row>
    <row r="37171" spans="43:43" x14ac:dyDescent="0.25">
      <c r="AQ37171" s="6"/>
    </row>
    <row r="37172" spans="43:43" x14ac:dyDescent="0.25">
      <c r="AQ37172" s="6"/>
    </row>
    <row r="37173" spans="43:43" x14ac:dyDescent="0.25">
      <c r="AQ37173" s="6"/>
    </row>
    <row r="37174" spans="43:43" x14ac:dyDescent="0.25">
      <c r="AQ37174" s="6"/>
    </row>
    <row r="37175" spans="43:43" x14ac:dyDescent="0.25">
      <c r="AQ37175" s="6"/>
    </row>
    <row r="37176" spans="43:43" x14ac:dyDescent="0.25">
      <c r="AQ37176" s="6"/>
    </row>
    <row r="37177" spans="43:43" x14ac:dyDescent="0.25">
      <c r="AQ37177" s="6"/>
    </row>
    <row r="37178" spans="43:43" x14ac:dyDescent="0.25">
      <c r="AQ37178" s="6"/>
    </row>
    <row r="37179" spans="43:43" x14ac:dyDescent="0.25">
      <c r="AQ37179" s="6"/>
    </row>
    <row r="37180" spans="43:43" x14ac:dyDescent="0.25">
      <c r="AQ37180" s="6"/>
    </row>
    <row r="37181" spans="43:43" x14ac:dyDescent="0.25">
      <c r="AQ37181" s="6"/>
    </row>
    <row r="37182" spans="43:43" x14ac:dyDescent="0.25">
      <c r="AQ37182" s="6"/>
    </row>
    <row r="37183" spans="43:43" x14ac:dyDescent="0.25">
      <c r="AQ37183" s="6"/>
    </row>
    <row r="37184" spans="43:43" x14ac:dyDescent="0.25">
      <c r="AQ37184" s="6"/>
    </row>
    <row r="37185" spans="43:43" x14ac:dyDescent="0.25">
      <c r="AQ37185" s="6"/>
    </row>
    <row r="37186" spans="43:43" x14ac:dyDescent="0.25">
      <c r="AQ37186" s="6"/>
    </row>
    <row r="37187" spans="43:43" x14ac:dyDescent="0.25">
      <c r="AQ37187" s="6"/>
    </row>
    <row r="37188" spans="43:43" x14ac:dyDescent="0.25">
      <c r="AQ37188" s="6"/>
    </row>
    <row r="37189" spans="43:43" x14ac:dyDescent="0.25">
      <c r="AQ37189" s="6"/>
    </row>
    <row r="37190" spans="43:43" x14ac:dyDescent="0.25">
      <c r="AQ37190" s="6"/>
    </row>
    <row r="37191" spans="43:43" x14ac:dyDescent="0.25">
      <c r="AQ37191" s="6"/>
    </row>
    <row r="37192" spans="43:43" x14ac:dyDescent="0.25">
      <c r="AQ37192" s="6"/>
    </row>
    <row r="37193" spans="43:43" x14ac:dyDescent="0.25">
      <c r="AQ37193" s="6"/>
    </row>
    <row r="37194" spans="43:43" x14ac:dyDescent="0.25">
      <c r="AQ37194" s="6"/>
    </row>
    <row r="37195" spans="43:43" x14ac:dyDescent="0.25">
      <c r="AQ37195" s="6"/>
    </row>
    <row r="37196" spans="43:43" x14ac:dyDescent="0.25">
      <c r="AQ37196" s="6"/>
    </row>
    <row r="37197" spans="43:43" x14ac:dyDescent="0.25">
      <c r="AQ37197" s="6"/>
    </row>
    <row r="37198" spans="43:43" x14ac:dyDescent="0.25">
      <c r="AQ37198" s="6"/>
    </row>
    <row r="37199" spans="43:43" x14ac:dyDescent="0.25">
      <c r="AQ37199" s="6"/>
    </row>
    <row r="37200" spans="43:43" x14ac:dyDescent="0.25">
      <c r="AQ37200" s="6"/>
    </row>
    <row r="37201" spans="43:43" x14ac:dyDescent="0.25">
      <c r="AQ37201" s="6"/>
    </row>
    <row r="37202" spans="43:43" x14ac:dyDescent="0.25">
      <c r="AQ37202" s="6"/>
    </row>
    <row r="37203" spans="43:43" x14ac:dyDescent="0.25">
      <c r="AQ37203" s="6"/>
    </row>
    <row r="37204" spans="43:43" x14ac:dyDescent="0.25">
      <c r="AQ37204" s="6"/>
    </row>
    <row r="37205" spans="43:43" x14ac:dyDescent="0.25">
      <c r="AQ37205" s="6"/>
    </row>
    <row r="37206" spans="43:43" x14ac:dyDescent="0.25">
      <c r="AQ37206" s="6"/>
    </row>
    <row r="37207" spans="43:43" x14ac:dyDescent="0.25">
      <c r="AQ37207" s="6"/>
    </row>
    <row r="37208" spans="43:43" x14ac:dyDescent="0.25">
      <c r="AQ37208" s="6"/>
    </row>
    <row r="37209" spans="43:43" x14ac:dyDescent="0.25">
      <c r="AQ37209" s="6"/>
    </row>
    <row r="37210" spans="43:43" x14ac:dyDescent="0.25">
      <c r="AQ37210" s="6"/>
    </row>
    <row r="37211" spans="43:43" x14ac:dyDescent="0.25">
      <c r="AQ37211" s="6"/>
    </row>
    <row r="37212" spans="43:43" x14ac:dyDescent="0.25">
      <c r="AQ37212" s="6"/>
    </row>
    <row r="37213" spans="43:43" x14ac:dyDescent="0.25">
      <c r="AQ37213" s="6"/>
    </row>
    <row r="37214" spans="43:43" x14ac:dyDescent="0.25">
      <c r="AQ37214" s="6"/>
    </row>
    <row r="37215" spans="43:43" x14ac:dyDescent="0.25">
      <c r="AQ37215" s="6"/>
    </row>
    <row r="37216" spans="43:43" x14ac:dyDescent="0.25">
      <c r="AQ37216" s="6"/>
    </row>
    <row r="37217" spans="43:43" x14ac:dyDescent="0.25">
      <c r="AQ37217" s="6"/>
    </row>
    <row r="37218" spans="43:43" x14ac:dyDescent="0.25">
      <c r="AQ37218" s="6"/>
    </row>
    <row r="37219" spans="43:43" x14ac:dyDescent="0.25">
      <c r="AQ37219" s="6"/>
    </row>
    <row r="37220" spans="43:43" x14ac:dyDescent="0.25">
      <c r="AQ37220" s="6"/>
    </row>
    <row r="37221" spans="43:43" x14ac:dyDescent="0.25">
      <c r="AQ37221" s="6"/>
    </row>
    <row r="37222" spans="43:43" x14ac:dyDescent="0.25">
      <c r="AQ37222" s="6"/>
    </row>
    <row r="37223" spans="43:43" x14ac:dyDescent="0.25">
      <c r="AQ37223" s="6"/>
    </row>
    <row r="37224" spans="43:43" x14ac:dyDescent="0.25">
      <c r="AQ37224" s="6"/>
    </row>
    <row r="37225" spans="43:43" x14ac:dyDescent="0.25">
      <c r="AQ37225" s="6"/>
    </row>
    <row r="37226" spans="43:43" x14ac:dyDescent="0.25">
      <c r="AQ37226" s="6"/>
    </row>
    <row r="37227" spans="43:43" x14ac:dyDescent="0.25">
      <c r="AQ37227" s="6"/>
    </row>
    <row r="37228" spans="43:43" x14ac:dyDescent="0.25">
      <c r="AQ37228" s="6"/>
    </row>
    <row r="37229" spans="43:43" x14ac:dyDescent="0.25">
      <c r="AQ37229" s="6"/>
    </row>
    <row r="37230" spans="43:43" x14ac:dyDescent="0.25">
      <c r="AQ37230" s="6"/>
    </row>
    <row r="37231" spans="43:43" x14ac:dyDescent="0.25">
      <c r="AQ37231" s="6"/>
    </row>
    <row r="37232" spans="43:43" x14ac:dyDescent="0.25">
      <c r="AQ37232" s="6"/>
    </row>
    <row r="37233" spans="43:43" x14ac:dyDescent="0.25">
      <c r="AQ37233" s="6"/>
    </row>
    <row r="37234" spans="43:43" x14ac:dyDescent="0.25">
      <c r="AQ37234" s="6"/>
    </row>
    <row r="37235" spans="43:43" x14ac:dyDescent="0.25">
      <c r="AQ37235" s="6"/>
    </row>
    <row r="37236" spans="43:43" x14ac:dyDescent="0.25">
      <c r="AQ37236" s="6"/>
    </row>
    <row r="37237" spans="43:43" x14ac:dyDescent="0.25">
      <c r="AQ37237" s="6"/>
    </row>
    <row r="37238" spans="43:43" x14ac:dyDescent="0.25">
      <c r="AQ37238" s="6"/>
    </row>
    <row r="37239" spans="43:43" x14ac:dyDescent="0.25">
      <c r="AQ37239" s="6"/>
    </row>
    <row r="37240" spans="43:43" x14ac:dyDescent="0.25">
      <c r="AQ37240" s="6"/>
    </row>
    <row r="37241" spans="43:43" x14ac:dyDescent="0.25">
      <c r="AQ37241" s="6"/>
    </row>
    <row r="37242" spans="43:43" x14ac:dyDescent="0.25">
      <c r="AQ37242" s="6"/>
    </row>
    <row r="37243" spans="43:43" x14ac:dyDescent="0.25">
      <c r="AQ37243" s="6"/>
    </row>
    <row r="37244" spans="43:43" x14ac:dyDescent="0.25">
      <c r="AQ37244" s="6"/>
    </row>
    <row r="37245" spans="43:43" x14ac:dyDescent="0.25">
      <c r="AQ37245" s="6"/>
    </row>
    <row r="37246" spans="43:43" x14ac:dyDescent="0.25">
      <c r="AQ37246" s="6"/>
    </row>
    <row r="37247" spans="43:43" x14ac:dyDescent="0.25">
      <c r="AQ37247" s="6"/>
    </row>
    <row r="37248" spans="43:43" x14ac:dyDescent="0.25">
      <c r="AQ37248" s="6"/>
    </row>
    <row r="37249" spans="43:43" x14ac:dyDescent="0.25">
      <c r="AQ37249" s="6"/>
    </row>
    <row r="37250" spans="43:43" x14ac:dyDescent="0.25">
      <c r="AQ37250" s="6"/>
    </row>
    <row r="37251" spans="43:43" x14ac:dyDescent="0.25">
      <c r="AQ37251" s="6"/>
    </row>
    <row r="37252" spans="43:43" x14ac:dyDescent="0.25">
      <c r="AQ37252" s="6"/>
    </row>
    <row r="37253" spans="43:43" x14ac:dyDescent="0.25">
      <c r="AQ37253" s="6"/>
    </row>
    <row r="37254" spans="43:43" x14ac:dyDescent="0.25">
      <c r="AQ37254" s="6"/>
    </row>
    <row r="37255" spans="43:43" x14ac:dyDescent="0.25">
      <c r="AQ37255" s="6"/>
    </row>
    <row r="37256" spans="43:43" x14ac:dyDescent="0.25">
      <c r="AQ37256" s="6"/>
    </row>
    <row r="37257" spans="43:43" x14ac:dyDescent="0.25">
      <c r="AQ37257" s="6"/>
    </row>
    <row r="37258" spans="43:43" x14ac:dyDescent="0.25">
      <c r="AQ37258" s="6"/>
    </row>
    <row r="37259" spans="43:43" x14ac:dyDescent="0.25">
      <c r="AQ37259" s="6"/>
    </row>
    <row r="37260" spans="43:43" x14ac:dyDescent="0.25">
      <c r="AQ37260" s="6"/>
    </row>
    <row r="37261" spans="43:43" x14ac:dyDescent="0.25">
      <c r="AQ37261" s="6"/>
    </row>
    <row r="37262" spans="43:43" x14ac:dyDescent="0.25">
      <c r="AQ37262" s="6"/>
    </row>
    <row r="37263" spans="43:43" x14ac:dyDescent="0.25">
      <c r="AQ37263" s="6"/>
    </row>
    <row r="37264" spans="43:43" x14ac:dyDescent="0.25">
      <c r="AQ37264" s="6"/>
    </row>
    <row r="37265" spans="43:43" x14ac:dyDescent="0.25">
      <c r="AQ37265" s="6"/>
    </row>
    <row r="37266" spans="43:43" x14ac:dyDescent="0.25">
      <c r="AQ37266" s="6"/>
    </row>
    <row r="37267" spans="43:43" x14ac:dyDescent="0.25">
      <c r="AQ37267" s="6"/>
    </row>
    <row r="37268" spans="43:43" x14ac:dyDescent="0.25">
      <c r="AQ37268" s="6"/>
    </row>
    <row r="37269" spans="43:43" x14ac:dyDescent="0.25">
      <c r="AQ37269" s="6"/>
    </row>
    <row r="37270" spans="43:43" x14ac:dyDescent="0.25">
      <c r="AQ37270" s="6"/>
    </row>
    <row r="37271" spans="43:43" x14ac:dyDescent="0.25">
      <c r="AQ37271" s="6"/>
    </row>
    <row r="37272" spans="43:43" x14ac:dyDescent="0.25">
      <c r="AQ37272" s="6"/>
    </row>
    <row r="37273" spans="43:43" x14ac:dyDescent="0.25">
      <c r="AQ37273" s="6"/>
    </row>
    <row r="37274" spans="43:43" x14ac:dyDescent="0.25">
      <c r="AQ37274" s="6"/>
    </row>
    <row r="37275" spans="43:43" x14ac:dyDescent="0.25">
      <c r="AQ37275" s="6"/>
    </row>
    <row r="37276" spans="43:43" x14ac:dyDescent="0.25">
      <c r="AQ37276" s="6"/>
    </row>
    <row r="37277" spans="43:43" x14ac:dyDescent="0.25">
      <c r="AQ37277" s="6"/>
    </row>
    <row r="37278" spans="43:43" x14ac:dyDescent="0.25">
      <c r="AQ37278" s="6"/>
    </row>
    <row r="37279" spans="43:43" x14ac:dyDescent="0.25">
      <c r="AQ37279" s="6"/>
    </row>
    <row r="37280" spans="43:43" x14ac:dyDescent="0.25">
      <c r="AQ37280" s="6"/>
    </row>
    <row r="37281" spans="43:43" x14ac:dyDescent="0.25">
      <c r="AQ37281" s="6"/>
    </row>
    <row r="37282" spans="43:43" x14ac:dyDescent="0.25">
      <c r="AQ37282" s="6"/>
    </row>
    <row r="37283" spans="43:43" x14ac:dyDescent="0.25">
      <c r="AQ37283" s="6"/>
    </row>
    <row r="37284" spans="43:43" x14ac:dyDescent="0.25">
      <c r="AQ37284" s="6"/>
    </row>
    <row r="37285" spans="43:43" x14ac:dyDescent="0.25">
      <c r="AQ37285" s="6"/>
    </row>
    <row r="37286" spans="43:43" x14ac:dyDescent="0.25">
      <c r="AQ37286" s="6"/>
    </row>
    <row r="37287" spans="43:43" x14ac:dyDescent="0.25">
      <c r="AQ37287" s="6"/>
    </row>
    <row r="37288" spans="43:43" x14ac:dyDescent="0.25">
      <c r="AQ37288" s="6"/>
    </row>
    <row r="37289" spans="43:43" x14ac:dyDescent="0.25">
      <c r="AQ37289" s="6"/>
    </row>
    <row r="37290" spans="43:43" x14ac:dyDescent="0.25">
      <c r="AQ37290" s="6"/>
    </row>
    <row r="37291" spans="43:43" x14ac:dyDescent="0.25">
      <c r="AQ37291" s="6"/>
    </row>
    <row r="37292" spans="43:43" x14ac:dyDescent="0.25">
      <c r="AQ37292" s="6"/>
    </row>
    <row r="37293" spans="43:43" x14ac:dyDescent="0.25">
      <c r="AQ37293" s="6"/>
    </row>
    <row r="37294" spans="43:43" x14ac:dyDescent="0.25">
      <c r="AQ37294" s="6"/>
    </row>
    <row r="37295" spans="43:43" x14ac:dyDescent="0.25">
      <c r="AQ37295" s="6"/>
    </row>
    <row r="37296" spans="43:43" x14ac:dyDescent="0.25">
      <c r="AQ37296" s="6"/>
    </row>
    <row r="37297" spans="43:43" x14ac:dyDescent="0.25">
      <c r="AQ37297" s="6"/>
    </row>
    <row r="37298" spans="43:43" x14ac:dyDescent="0.25">
      <c r="AQ37298" s="6"/>
    </row>
    <row r="37299" spans="43:43" x14ac:dyDescent="0.25">
      <c r="AQ37299" s="6"/>
    </row>
    <row r="37300" spans="43:43" x14ac:dyDescent="0.25">
      <c r="AQ37300" s="6"/>
    </row>
    <row r="37301" spans="43:43" x14ac:dyDescent="0.25">
      <c r="AQ37301" s="6"/>
    </row>
    <row r="37302" spans="43:43" x14ac:dyDescent="0.25">
      <c r="AQ37302" s="6"/>
    </row>
    <row r="37303" spans="43:43" x14ac:dyDescent="0.25">
      <c r="AQ37303" s="6"/>
    </row>
    <row r="37304" spans="43:43" x14ac:dyDescent="0.25">
      <c r="AQ37304" s="6"/>
    </row>
    <row r="37305" spans="43:43" x14ac:dyDescent="0.25">
      <c r="AQ37305" s="6"/>
    </row>
    <row r="37306" spans="43:43" x14ac:dyDescent="0.25">
      <c r="AQ37306" s="6"/>
    </row>
    <row r="37307" spans="43:43" x14ac:dyDescent="0.25">
      <c r="AQ37307" s="6"/>
    </row>
    <row r="37308" spans="43:43" x14ac:dyDescent="0.25">
      <c r="AQ37308" s="6"/>
    </row>
    <row r="37309" spans="43:43" x14ac:dyDescent="0.25">
      <c r="AQ37309" s="6"/>
    </row>
    <row r="37310" spans="43:43" x14ac:dyDescent="0.25">
      <c r="AQ37310" s="6"/>
    </row>
    <row r="37311" spans="43:43" x14ac:dyDescent="0.25">
      <c r="AQ37311" s="6"/>
    </row>
    <row r="37312" spans="43:43" x14ac:dyDescent="0.25">
      <c r="AQ37312" s="6"/>
    </row>
    <row r="37313" spans="43:43" x14ac:dyDescent="0.25">
      <c r="AQ37313" s="6"/>
    </row>
    <row r="37314" spans="43:43" x14ac:dyDescent="0.25">
      <c r="AQ37314" s="6"/>
    </row>
    <row r="37315" spans="43:43" x14ac:dyDescent="0.25">
      <c r="AQ37315" s="6"/>
    </row>
    <row r="37316" spans="43:43" x14ac:dyDescent="0.25">
      <c r="AQ37316" s="6"/>
    </row>
    <row r="37317" spans="43:43" x14ac:dyDescent="0.25">
      <c r="AQ37317" s="6"/>
    </row>
    <row r="37318" spans="43:43" x14ac:dyDescent="0.25">
      <c r="AQ37318" s="6"/>
    </row>
    <row r="37319" spans="43:43" x14ac:dyDescent="0.25">
      <c r="AQ37319" s="6"/>
    </row>
    <row r="37320" spans="43:43" x14ac:dyDescent="0.25">
      <c r="AQ37320" s="6"/>
    </row>
    <row r="37321" spans="43:43" x14ac:dyDescent="0.25">
      <c r="AQ37321" s="6"/>
    </row>
    <row r="37322" spans="43:43" x14ac:dyDescent="0.25">
      <c r="AQ37322" s="6"/>
    </row>
    <row r="37323" spans="43:43" x14ac:dyDescent="0.25">
      <c r="AQ37323" s="6"/>
    </row>
    <row r="37324" spans="43:43" x14ac:dyDescent="0.25">
      <c r="AQ37324" s="6"/>
    </row>
    <row r="37325" spans="43:43" x14ac:dyDescent="0.25">
      <c r="AQ37325" s="6"/>
    </row>
    <row r="37326" spans="43:43" x14ac:dyDescent="0.25">
      <c r="AQ37326" s="6"/>
    </row>
    <row r="37327" spans="43:43" x14ac:dyDescent="0.25">
      <c r="AQ37327" s="6"/>
    </row>
    <row r="37328" spans="43:43" x14ac:dyDescent="0.25">
      <c r="AQ37328" s="6"/>
    </row>
    <row r="37329" spans="43:43" x14ac:dyDescent="0.25">
      <c r="AQ37329" s="6"/>
    </row>
    <row r="37330" spans="43:43" x14ac:dyDescent="0.25">
      <c r="AQ37330" s="6"/>
    </row>
    <row r="37331" spans="43:43" x14ac:dyDescent="0.25">
      <c r="AQ37331" s="6"/>
    </row>
    <row r="37332" spans="43:43" x14ac:dyDescent="0.25">
      <c r="AQ37332" s="6"/>
    </row>
    <row r="37333" spans="43:43" x14ac:dyDescent="0.25">
      <c r="AQ37333" s="6"/>
    </row>
    <row r="37334" spans="43:43" x14ac:dyDescent="0.25">
      <c r="AQ37334" s="6"/>
    </row>
    <row r="37335" spans="43:43" x14ac:dyDescent="0.25">
      <c r="AQ37335" s="6"/>
    </row>
    <row r="37336" spans="43:43" x14ac:dyDescent="0.25">
      <c r="AQ37336" s="6"/>
    </row>
    <row r="37337" spans="43:43" x14ac:dyDescent="0.25">
      <c r="AQ37337" s="6"/>
    </row>
    <row r="37338" spans="43:43" x14ac:dyDescent="0.25">
      <c r="AQ37338" s="6"/>
    </row>
    <row r="37339" spans="43:43" x14ac:dyDescent="0.25">
      <c r="AQ37339" s="6"/>
    </row>
    <row r="37340" spans="43:43" x14ac:dyDescent="0.25">
      <c r="AQ37340" s="6"/>
    </row>
    <row r="37341" spans="43:43" x14ac:dyDescent="0.25">
      <c r="AQ37341" s="6"/>
    </row>
    <row r="37342" spans="43:43" x14ac:dyDescent="0.25">
      <c r="AQ37342" s="6"/>
    </row>
    <row r="37343" spans="43:43" x14ac:dyDescent="0.25">
      <c r="AQ37343" s="6"/>
    </row>
    <row r="37344" spans="43:43" x14ac:dyDescent="0.25">
      <c r="AQ37344" s="6"/>
    </row>
    <row r="37345" spans="43:43" x14ac:dyDescent="0.25">
      <c r="AQ37345" s="6"/>
    </row>
    <row r="37346" spans="43:43" x14ac:dyDescent="0.25">
      <c r="AQ37346" s="6"/>
    </row>
    <row r="37347" spans="43:43" x14ac:dyDescent="0.25">
      <c r="AQ37347" s="6"/>
    </row>
    <row r="37348" spans="43:43" x14ac:dyDescent="0.25">
      <c r="AQ37348" s="6"/>
    </row>
    <row r="37349" spans="43:43" x14ac:dyDescent="0.25">
      <c r="AQ37349" s="6"/>
    </row>
    <row r="37350" spans="43:43" x14ac:dyDescent="0.25">
      <c r="AQ37350" s="6"/>
    </row>
    <row r="37351" spans="43:43" x14ac:dyDescent="0.25">
      <c r="AQ37351" s="6"/>
    </row>
    <row r="37352" spans="43:43" x14ac:dyDescent="0.25">
      <c r="AQ37352" s="6"/>
    </row>
    <row r="37353" spans="43:43" x14ac:dyDescent="0.25">
      <c r="AQ37353" s="6"/>
    </row>
    <row r="37354" spans="43:43" x14ac:dyDescent="0.25">
      <c r="AQ37354" s="6"/>
    </row>
    <row r="37355" spans="43:43" x14ac:dyDescent="0.25">
      <c r="AQ37355" s="6"/>
    </row>
    <row r="37356" spans="43:43" x14ac:dyDescent="0.25">
      <c r="AQ37356" s="6"/>
    </row>
    <row r="37357" spans="43:43" x14ac:dyDescent="0.25">
      <c r="AQ37357" s="6"/>
    </row>
    <row r="37358" spans="43:43" x14ac:dyDescent="0.25">
      <c r="AQ37358" s="6"/>
    </row>
    <row r="37359" spans="43:43" x14ac:dyDescent="0.25">
      <c r="AQ37359" s="6"/>
    </row>
    <row r="37360" spans="43:43" x14ac:dyDescent="0.25">
      <c r="AQ37360" s="6"/>
    </row>
    <row r="37361" spans="43:43" x14ac:dyDescent="0.25">
      <c r="AQ37361" s="6"/>
    </row>
    <row r="37362" spans="43:43" x14ac:dyDescent="0.25">
      <c r="AQ37362" s="6"/>
    </row>
    <row r="37363" spans="43:43" x14ac:dyDescent="0.25">
      <c r="AQ37363" s="6"/>
    </row>
    <row r="37364" spans="43:43" x14ac:dyDescent="0.25">
      <c r="AQ37364" s="6"/>
    </row>
    <row r="37365" spans="43:43" x14ac:dyDescent="0.25">
      <c r="AQ37365" s="6"/>
    </row>
    <row r="37366" spans="43:43" x14ac:dyDescent="0.25">
      <c r="AQ37366" s="6"/>
    </row>
    <row r="37367" spans="43:43" x14ac:dyDescent="0.25">
      <c r="AQ37367" s="6"/>
    </row>
    <row r="37368" spans="43:43" x14ac:dyDescent="0.25">
      <c r="AQ37368" s="6"/>
    </row>
    <row r="37369" spans="43:43" x14ac:dyDescent="0.25">
      <c r="AQ37369" s="6"/>
    </row>
    <row r="37370" spans="43:43" x14ac:dyDescent="0.25">
      <c r="AQ37370" s="6"/>
    </row>
    <row r="37371" spans="43:43" x14ac:dyDescent="0.25">
      <c r="AQ37371" s="6"/>
    </row>
    <row r="37372" spans="43:43" x14ac:dyDescent="0.25">
      <c r="AQ37372" s="6"/>
    </row>
    <row r="37373" spans="43:43" x14ac:dyDescent="0.25">
      <c r="AQ37373" s="6"/>
    </row>
    <row r="37374" spans="43:43" x14ac:dyDescent="0.25">
      <c r="AQ37374" s="6"/>
    </row>
    <row r="37375" spans="43:43" x14ac:dyDescent="0.25">
      <c r="AQ37375" s="6"/>
    </row>
    <row r="37376" spans="43:43" x14ac:dyDescent="0.25">
      <c r="AQ37376" s="6"/>
    </row>
    <row r="37377" spans="43:43" x14ac:dyDescent="0.25">
      <c r="AQ37377" s="6"/>
    </row>
    <row r="37378" spans="43:43" x14ac:dyDescent="0.25">
      <c r="AQ37378" s="6"/>
    </row>
    <row r="37379" spans="43:43" x14ac:dyDescent="0.25">
      <c r="AQ37379" s="6"/>
    </row>
    <row r="37380" spans="43:43" x14ac:dyDescent="0.25">
      <c r="AQ37380" s="6"/>
    </row>
    <row r="37381" spans="43:43" x14ac:dyDescent="0.25">
      <c r="AQ37381" s="6"/>
    </row>
    <row r="37382" spans="43:43" x14ac:dyDescent="0.25">
      <c r="AQ37382" s="6"/>
    </row>
    <row r="37383" spans="43:43" x14ac:dyDescent="0.25">
      <c r="AQ37383" s="6"/>
    </row>
    <row r="37384" spans="43:43" x14ac:dyDescent="0.25">
      <c r="AQ37384" s="6"/>
    </row>
    <row r="37385" spans="43:43" x14ac:dyDescent="0.25">
      <c r="AQ37385" s="6"/>
    </row>
    <row r="37386" spans="43:43" x14ac:dyDescent="0.25">
      <c r="AQ37386" s="6"/>
    </row>
    <row r="37387" spans="43:43" x14ac:dyDescent="0.25">
      <c r="AQ37387" s="6"/>
    </row>
    <row r="37388" spans="43:43" x14ac:dyDescent="0.25">
      <c r="AQ37388" s="6"/>
    </row>
    <row r="37389" spans="43:43" x14ac:dyDescent="0.25">
      <c r="AQ37389" s="6"/>
    </row>
    <row r="37390" spans="43:43" x14ac:dyDescent="0.25">
      <c r="AQ37390" s="6"/>
    </row>
    <row r="37391" spans="43:43" x14ac:dyDescent="0.25">
      <c r="AQ37391" s="6"/>
    </row>
    <row r="37392" spans="43:43" x14ac:dyDescent="0.25">
      <c r="AQ37392" s="6"/>
    </row>
    <row r="37393" spans="43:43" x14ac:dyDescent="0.25">
      <c r="AQ37393" s="6"/>
    </row>
    <row r="37394" spans="43:43" x14ac:dyDescent="0.25">
      <c r="AQ37394" s="6"/>
    </row>
    <row r="37395" spans="43:43" x14ac:dyDescent="0.25">
      <c r="AQ37395" s="6"/>
    </row>
    <row r="37396" spans="43:43" x14ac:dyDescent="0.25">
      <c r="AQ37396" s="6"/>
    </row>
    <row r="37397" spans="43:43" x14ac:dyDescent="0.25">
      <c r="AQ37397" s="6"/>
    </row>
    <row r="37398" spans="43:43" x14ac:dyDescent="0.25">
      <c r="AQ37398" s="6"/>
    </row>
    <row r="37399" spans="43:43" x14ac:dyDescent="0.25">
      <c r="AQ37399" s="6"/>
    </row>
    <row r="37400" spans="43:43" x14ac:dyDescent="0.25">
      <c r="AQ37400" s="6"/>
    </row>
    <row r="37401" spans="43:43" x14ac:dyDescent="0.25">
      <c r="AQ37401" s="6"/>
    </row>
    <row r="37402" spans="43:43" x14ac:dyDescent="0.25">
      <c r="AQ37402" s="6"/>
    </row>
    <row r="37403" spans="43:43" x14ac:dyDescent="0.25">
      <c r="AQ37403" s="6"/>
    </row>
    <row r="37404" spans="43:43" x14ac:dyDescent="0.25">
      <c r="AQ37404" s="6"/>
    </row>
    <row r="37405" spans="43:43" x14ac:dyDescent="0.25">
      <c r="AQ37405" s="6"/>
    </row>
    <row r="37406" spans="43:43" x14ac:dyDescent="0.25">
      <c r="AQ37406" s="6"/>
    </row>
    <row r="37407" spans="43:43" x14ac:dyDescent="0.25">
      <c r="AQ37407" s="6"/>
    </row>
    <row r="37408" spans="43:43" x14ac:dyDescent="0.25">
      <c r="AQ37408" s="6"/>
    </row>
    <row r="37409" spans="43:43" x14ac:dyDescent="0.25">
      <c r="AQ37409" s="6"/>
    </row>
    <row r="37410" spans="43:43" x14ac:dyDescent="0.25">
      <c r="AQ37410" s="6"/>
    </row>
    <row r="37411" spans="43:43" x14ac:dyDescent="0.25">
      <c r="AQ37411" s="6"/>
    </row>
    <row r="37412" spans="43:43" x14ac:dyDescent="0.25">
      <c r="AQ37412" s="6"/>
    </row>
    <row r="37413" spans="43:43" x14ac:dyDescent="0.25">
      <c r="AQ37413" s="6"/>
    </row>
    <row r="37414" spans="43:43" x14ac:dyDescent="0.25">
      <c r="AQ37414" s="6"/>
    </row>
    <row r="37415" spans="43:43" x14ac:dyDescent="0.25">
      <c r="AQ37415" s="6"/>
    </row>
    <row r="37416" spans="43:43" x14ac:dyDescent="0.25">
      <c r="AQ37416" s="6"/>
    </row>
    <row r="37417" spans="43:43" x14ac:dyDescent="0.25">
      <c r="AQ37417" s="6"/>
    </row>
    <row r="37418" spans="43:43" x14ac:dyDescent="0.25">
      <c r="AQ37418" s="6"/>
    </row>
    <row r="37419" spans="43:43" x14ac:dyDescent="0.25">
      <c r="AQ37419" s="6"/>
    </row>
    <row r="37420" spans="43:43" x14ac:dyDescent="0.25">
      <c r="AQ37420" s="6"/>
    </row>
    <row r="37421" spans="43:43" x14ac:dyDescent="0.25">
      <c r="AQ37421" s="6"/>
    </row>
    <row r="37422" spans="43:43" x14ac:dyDescent="0.25">
      <c r="AQ37422" s="6"/>
    </row>
    <row r="37423" spans="43:43" x14ac:dyDescent="0.25">
      <c r="AQ37423" s="6"/>
    </row>
    <row r="37424" spans="43:43" x14ac:dyDescent="0.25">
      <c r="AQ37424" s="6"/>
    </row>
    <row r="37425" spans="43:43" x14ac:dyDescent="0.25">
      <c r="AQ37425" s="6"/>
    </row>
    <row r="37426" spans="43:43" x14ac:dyDescent="0.25">
      <c r="AQ37426" s="6"/>
    </row>
    <row r="37427" spans="43:43" x14ac:dyDescent="0.25">
      <c r="AQ37427" s="6"/>
    </row>
    <row r="37428" spans="43:43" x14ac:dyDescent="0.25">
      <c r="AQ37428" s="6"/>
    </row>
    <row r="37429" spans="43:43" x14ac:dyDescent="0.25">
      <c r="AQ37429" s="6"/>
    </row>
    <row r="37430" spans="43:43" x14ac:dyDescent="0.25">
      <c r="AQ37430" s="6"/>
    </row>
    <row r="37431" spans="43:43" x14ac:dyDescent="0.25">
      <c r="AQ37431" s="6"/>
    </row>
    <row r="37432" spans="43:43" x14ac:dyDescent="0.25">
      <c r="AQ37432" s="6"/>
    </row>
    <row r="37433" spans="43:43" x14ac:dyDescent="0.25">
      <c r="AQ37433" s="6"/>
    </row>
    <row r="37434" spans="43:43" x14ac:dyDescent="0.25">
      <c r="AQ37434" s="6"/>
    </row>
    <row r="37435" spans="43:43" x14ac:dyDescent="0.25">
      <c r="AQ37435" s="6"/>
    </row>
    <row r="37436" spans="43:43" x14ac:dyDescent="0.25">
      <c r="AQ37436" s="6"/>
    </row>
    <row r="37437" spans="43:43" x14ac:dyDescent="0.25">
      <c r="AQ37437" s="6"/>
    </row>
    <row r="37438" spans="43:43" x14ac:dyDescent="0.25">
      <c r="AQ37438" s="6"/>
    </row>
    <row r="37439" spans="43:43" x14ac:dyDescent="0.25">
      <c r="AQ37439" s="6"/>
    </row>
    <row r="37440" spans="43:43" x14ac:dyDescent="0.25">
      <c r="AQ37440" s="6"/>
    </row>
    <row r="37441" spans="43:43" x14ac:dyDescent="0.25">
      <c r="AQ37441" s="6"/>
    </row>
    <row r="37442" spans="43:43" x14ac:dyDescent="0.25">
      <c r="AQ37442" s="6"/>
    </row>
    <row r="37443" spans="43:43" x14ac:dyDescent="0.25">
      <c r="AQ37443" s="6"/>
    </row>
    <row r="37444" spans="43:43" x14ac:dyDescent="0.25">
      <c r="AQ37444" s="6"/>
    </row>
    <row r="37445" spans="43:43" x14ac:dyDescent="0.25">
      <c r="AQ37445" s="6"/>
    </row>
    <row r="37446" spans="43:43" x14ac:dyDescent="0.25">
      <c r="AQ37446" s="6"/>
    </row>
    <row r="37447" spans="43:43" x14ac:dyDescent="0.25">
      <c r="AQ37447" s="6"/>
    </row>
    <row r="37448" spans="43:43" x14ac:dyDescent="0.25">
      <c r="AQ37448" s="6"/>
    </row>
    <row r="37449" spans="43:43" x14ac:dyDescent="0.25">
      <c r="AQ37449" s="6"/>
    </row>
    <row r="37450" spans="43:43" x14ac:dyDescent="0.25">
      <c r="AQ37450" s="6"/>
    </row>
    <row r="37451" spans="43:43" x14ac:dyDescent="0.25">
      <c r="AQ37451" s="6"/>
    </row>
    <row r="37452" spans="43:43" x14ac:dyDescent="0.25">
      <c r="AQ37452" s="6"/>
    </row>
    <row r="37453" spans="43:43" x14ac:dyDescent="0.25">
      <c r="AQ37453" s="6"/>
    </row>
    <row r="37454" spans="43:43" x14ac:dyDescent="0.25">
      <c r="AQ37454" s="6"/>
    </row>
    <row r="37455" spans="43:43" x14ac:dyDescent="0.25">
      <c r="AQ37455" s="6"/>
    </row>
    <row r="37456" spans="43:43" x14ac:dyDescent="0.25">
      <c r="AQ37456" s="6"/>
    </row>
    <row r="37457" spans="43:43" x14ac:dyDescent="0.25">
      <c r="AQ37457" s="6"/>
    </row>
    <row r="37458" spans="43:43" x14ac:dyDescent="0.25">
      <c r="AQ37458" s="6"/>
    </row>
    <row r="37459" spans="43:43" x14ac:dyDescent="0.25">
      <c r="AQ37459" s="6"/>
    </row>
    <row r="37460" spans="43:43" x14ac:dyDescent="0.25">
      <c r="AQ37460" s="6"/>
    </row>
    <row r="37461" spans="43:43" x14ac:dyDescent="0.25">
      <c r="AQ37461" s="6"/>
    </row>
    <row r="37462" spans="43:43" x14ac:dyDescent="0.25">
      <c r="AQ37462" s="6"/>
    </row>
    <row r="37463" spans="43:43" x14ac:dyDescent="0.25">
      <c r="AQ37463" s="6"/>
    </row>
    <row r="37464" spans="43:43" x14ac:dyDescent="0.25">
      <c r="AQ37464" s="6"/>
    </row>
    <row r="37465" spans="43:43" x14ac:dyDescent="0.25">
      <c r="AQ37465" s="6"/>
    </row>
    <row r="37466" spans="43:43" x14ac:dyDescent="0.25">
      <c r="AQ37466" s="6"/>
    </row>
    <row r="37467" spans="43:43" x14ac:dyDescent="0.25">
      <c r="AQ37467" s="6"/>
    </row>
    <row r="37468" spans="43:43" x14ac:dyDescent="0.25">
      <c r="AQ37468" s="6"/>
    </row>
    <row r="37469" spans="43:43" x14ac:dyDescent="0.25">
      <c r="AQ37469" s="6"/>
    </row>
    <row r="37470" spans="43:43" x14ac:dyDescent="0.25">
      <c r="AQ37470" s="6"/>
    </row>
    <row r="37471" spans="43:43" x14ac:dyDescent="0.25">
      <c r="AQ37471" s="6"/>
    </row>
    <row r="37472" spans="43:43" x14ac:dyDescent="0.25">
      <c r="AQ37472" s="6"/>
    </row>
    <row r="37473" spans="43:43" x14ac:dyDescent="0.25">
      <c r="AQ37473" s="6"/>
    </row>
    <row r="37474" spans="43:43" x14ac:dyDescent="0.25">
      <c r="AQ37474" s="6"/>
    </row>
    <row r="37475" spans="43:43" x14ac:dyDescent="0.25">
      <c r="AQ37475" s="6"/>
    </row>
    <row r="37476" spans="43:43" x14ac:dyDescent="0.25">
      <c r="AQ37476" s="6"/>
    </row>
    <row r="37477" spans="43:43" x14ac:dyDescent="0.25">
      <c r="AQ37477" s="6"/>
    </row>
    <row r="37478" spans="43:43" x14ac:dyDescent="0.25">
      <c r="AQ37478" s="6"/>
    </row>
    <row r="37479" spans="43:43" x14ac:dyDescent="0.25">
      <c r="AQ37479" s="6"/>
    </row>
    <row r="37480" spans="43:43" x14ac:dyDescent="0.25">
      <c r="AQ37480" s="6"/>
    </row>
    <row r="37481" spans="43:43" x14ac:dyDescent="0.25">
      <c r="AQ37481" s="6"/>
    </row>
    <row r="37482" spans="43:43" x14ac:dyDescent="0.25">
      <c r="AQ37482" s="6"/>
    </row>
    <row r="37483" spans="43:43" x14ac:dyDescent="0.25">
      <c r="AQ37483" s="6"/>
    </row>
    <row r="37484" spans="43:43" x14ac:dyDescent="0.25">
      <c r="AQ37484" s="6"/>
    </row>
    <row r="37485" spans="43:43" x14ac:dyDescent="0.25">
      <c r="AQ37485" s="6"/>
    </row>
    <row r="37486" spans="43:43" x14ac:dyDescent="0.25">
      <c r="AQ37486" s="6"/>
    </row>
    <row r="37487" spans="43:43" x14ac:dyDescent="0.25">
      <c r="AQ37487" s="6"/>
    </row>
    <row r="37488" spans="43:43" x14ac:dyDescent="0.25">
      <c r="AQ37488" s="6"/>
    </row>
    <row r="37489" spans="43:43" x14ac:dyDescent="0.25">
      <c r="AQ37489" s="6"/>
    </row>
    <row r="37490" spans="43:43" x14ac:dyDescent="0.25">
      <c r="AQ37490" s="6"/>
    </row>
    <row r="37491" spans="43:43" x14ac:dyDescent="0.25">
      <c r="AQ37491" s="6"/>
    </row>
    <row r="37492" spans="43:43" x14ac:dyDescent="0.25">
      <c r="AQ37492" s="6"/>
    </row>
    <row r="37493" spans="43:43" x14ac:dyDescent="0.25">
      <c r="AQ37493" s="6"/>
    </row>
    <row r="37494" spans="43:43" x14ac:dyDescent="0.25">
      <c r="AQ37494" s="6"/>
    </row>
    <row r="37495" spans="43:43" x14ac:dyDescent="0.25">
      <c r="AQ37495" s="6"/>
    </row>
    <row r="37496" spans="43:43" x14ac:dyDescent="0.25">
      <c r="AQ37496" s="6"/>
    </row>
    <row r="37497" spans="43:43" x14ac:dyDescent="0.25">
      <c r="AQ37497" s="6"/>
    </row>
    <row r="37498" spans="43:43" x14ac:dyDescent="0.25">
      <c r="AQ37498" s="6"/>
    </row>
    <row r="37499" spans="43:43" x14ac:dyDescent="0.25">
      <c r="AQ37499" s="6"/>
    </row>
    <row r="37500" spans="43:43" x14ac:dyDescent="0.25">
      <c r="AQ37500" s="6"/>
    </row>
    <row r="37501" spans="43:43" x14ac:dyDescent="0.25">
      <c r="AQ37501" s="6"/>
    </row>
    <row r="37502" spans="43:43" x14ac:dyDescent="0.25">
      <c r="AQ37502" s="6"/>
    </row>
    <row r="37503" spans="43:43" x14ac:dyDescent="0.25">
      <c r="AQ37503" s="6"/>
    </row>
    <row r="37504" spans="43:43" x14ac:dyDescent="0.25">
      <c r="AQ37504" s="6"/>
    </row>
    <row r="37505" spans="43:43" x14ac:dyDescent="0.25">
      <c r="AQ37505" s="6"/>
    </row>
    <row r="37506" spans="43:43" x14ac:dyDescent="0.25">
      <c r="AQ37506" s="6"/>
    </row>
    <row r="37507" spans="43:43" x14ac:dyDescent="0.25">
      <c r="AQ37507" s="6"/>
    </row>
    <row r="37508" spans="43:43" x14ac:dyDescent="0.25">
      <c r="AQ37508" s="6"/>
    </row>
    <row r="37509" spans="43:43" x14ac:dyDescent="0.25">
      <c r="AQ37509" s="6"/>
    </row>
    <row r="37510" spans="43:43" x14ac:dyDescent="0.25">
      <c r="AQ37510" s="6"/>
    </row>
    <row r="37511" spans="43:43" x14ac:dyDescent="0.25">
      <c r="AQ37511" s="6"/>
    </row>
    <row r="37512" spans="43:43" x14ac:dyDescent="0.25">
      <c r="AQ37512" s="6"/>
    </row>
    <row r="37513" spans="43:43" x14ac:dyDescent="0.25">
      <c r="AQ37513" s="6"/>
    </row>
    <row r="37514" spans="43:43" x14ac:dyDescent="0.25">
      <c r="AQ37514" s="6"/>
    </row>
    <row r="37515" spans="43:43" x14ac:dyDescent="0.25">
      <c r="AQ37515" s="6"/>
    </row>
    <row r="37516" spans="43:43" x14ac:dyDescent="0.25">
      <c r="AQ37516" s="6"/>
    </row>
    <row r="37517" spans="43:43" x14ac:dyDescent="0.25">
      <c r="AQ37517" s="6"/>
    </row>
    <row r="37518" spans="43:43" x14ac:dyDescent="0.25">
      <c r="AQ37518" s="6"/>
    </row>
    <row r="37519" spans="43:43" x14ac:dyDescent="0.25">
      <c r="AQ37519" s="6"/>
    </row>
    <row r="37520" spans="43:43" x14ac:dyDescent="0.25">
      <c r="AQ37520" s="6"/>
    </row>
    <row r="37521" spans="43:43" x14ac:dyDescent="0.25">
      <c r="AQ37521" s="6"/>
    </row>
    <row r="37522" spans="43:43" x14ac:dyDescent="0.25">
      <c r="AQ37522" s="6"/>
    </row>
    <row r="37523" spans="43:43" x14ac:dyDescent="0.25">
      <c r="AQ37523" s="6"/>
    </row>
    <row r="37524" spans="43:43" x14ac:dyDescent="0.25">
      <c r="AQ37524" s="6"/>
    </row>
    <row r="37525" spans="43:43" x14ac:dyDescent="0.25">
      <c r="AQ37525" s="6"/>
    </row>
    <row r="37526" spans="43:43" x14ac:dyDescent="0.25">
      <c r="AQ37526" s="6"/>
    </row>
    <row r="37527" spans="43:43" x14ac:dyDescent="0.25">
      <c r="AQ37527" s="6"/>
    </row>
    <row r="37528" spans="43:43" x14ac:dyDescent="0.25">
      <c r="AQ37528" s="6"/>
    </row>
    <row r="37529" spans="43:43" x14ac:dyDescent="0.25">
      <c r="AQ37529" s="6"/>
    </row>
    <row r="37530" spans="43:43" x14ac:dyDescent="0.25">
      <c r="AQ37530" s="6"/>
    </row>
    <row r="37531" spans="43:43" x14ac:dyDescent="0.25">
      <c r="AQ37531" s="6"/>
    </row>
    <row r="37532" spans="43:43" x14ac:dyDescent="0.25">
      <c r="AQ37532" s="6"/>
    </row>
    <row r="37533" spans="43:43" x14ac:dyDescent="0.25">
      <c r="AQ37533" s="6"/>
    </row>
    <row r="37534" spans="43:43" x14ac:dyDescent="0.25">
      <c r="AQ37534" s="6"/>
    </row>
    <row r="37535" spans="43:43" x14ac:dyDescent="0.25">
      <c r="AQ37535" s="6"/>
    </row>
    <row r="37536" spans="43:43" x14ac:dyDescent="0.25">
      <c r="AQ37536" s="6"/>
    </row>
    <row r="37537" spans="43:43" x14ac:dyDescent="0.25">
      <c r="AQ37537" s="6"/>
    </row>
    <row r="37538" spans="43:43" x14ac:dyDescent="0.25">
      <c r="AQ37538" s="6"/>
    </row>
    <row r="37539" spans="43:43" x14ac:dyDescent="0.25">
      <c r="AQ37539" s="6"/>
    </row>
    <row r="37540" spans="43:43" x14ac:dyDescent="0.25">
      <c r="AQ37540" s="6"/>
    </row>
    <row r="37541" spans="43:43" x14ac:dyDescent="0.25">
      <c r="AQ37541" s="6"/>
    </row>
    <row r="37542" spans="43:43" x14ac:dyDescent="0.25">
      <c r="AQ37542" s="6"/>
    </row>
    <row r="37543" spans="43:43" x14ac:dyDescent="0.25">
      <c r="AQ37543" s="6"/>
    </row>
    <row r="37544" spans="43:43" x14ac:dyDescent="0.25">
      <c r="AQ37544" s="6"/>
    </row>
    <row r="37545" spans="43:43" x14ac:dyDescent="0.25">
      <c r="AQ37545" s="6"/>
    </row>
    <row r="37546" spans="43:43" x14ac:dyDescent="0.25">
      <c r="AQ37546" s="6"/>
    </row>
    <row r="37547" spans="43:43" x14ac:dyDescent="0.25">
      <c r="AQ37547" s="6"/>
    </row>
    <row r="37548" spans="43:43" x14ac:dyDescent="0.25">
      <c r="AQ37548" s="6"/>
    </row>
    <row r="37549" spans="43:43" x14ac:dyDescent="0.25">
      <c r="AQ37549" s="6"/>
    </row>
    <row r="37550" spans="43:43" x14ac:dyDescent="0.25">
      <c r="AQ37550" s="6"/>
    </row>
    <row r="37551" spans="43:43" x14ac:dyDescent="0.25">
      <c r="AQ37551" s="6"/>
    </row>
    <row r="37552" spans="43:43" x14ac:dyDescent="0.25">
      <c r="AQ37552" s="6"/>
    </row>
    <row r="37553" spans="43:43" x14ac:dyDescent="0.25">
      <c r="AQ37553" s="6"/>
    </row>
    <row r="37554" spans="43:43" x14ac:dyDescent="0.25">
      <c r="AQ37554" s="6"/>
    </row>
    <row r="37555" spans="43:43" x14ac:dyDescent="0.25">
      <c r="AQ37555" s="6"/>
    </row>
    <row r="37556" spans="43:43" x14ac:dyDescent="0.25">
      <c r="AQ37556" s="6"/>
    </row>
    <row r="37557" spans="43:43" x14ac:dyDescent="0.25">
      <c r="AQ37557" s="6"/>
    </row>
    <row r="37558" spans="43:43" x14ac:dyDescent="0.25">
      <c r="AQ37558" s="6"/>
    </row>
    <row r="37559" spans="43:43" x14ac:dyDescent="0.25">
      <c r="AQ37559" s="6"/>
    </row>
    <row r="37560" spans="43:43" x14ac:dyDescent="0.25">
      <c r="AQ37560" s="6"/>
    </row>
    <row r="37561" spans="43:43" x14ac:dyDescent="0.25">
      <c r="AQ37561" s="6"/>
    </row>
    <row r="37562" spans="43:43" x14ac:dyDescent="0.25">
      <c r="AQ37562" s="6"/>
    </row>
    <row r="37563" spans="43:43" x14ac:dyDescent="0.25">
      <c r="AQ37563" s="6"/>
    </row>
    <row r="37564" spans="43:43" x14ac:dyDescent="0.25">
      <c r="AQ37564" s="6"/>
    </row>
    <row r="37565" spans="43:43" x14ac:dyDescent="0.25">
      <c r="AQ37565" s="6"/>
    </row>
    <row r="37566" spans="43:43" x14ac:dyDescent="0.25">
      <c r="AQ37566" s="6"/>
    </row>
    <row r="37567" spans="43:43" x14ac:dyDescent="0.25">
      <c r="AQ37567" s="6"/>
    </row>
    <row r="37568" spans="43:43" x14ac:dyDescent="0.25">
      <c r="AQ37568" s="6"/>
    </row>
    <row r="37569" spans="43:43" x14ac:dyDescent="0.25">
      <c r="AQ37569" s="6"/>
    </row>
    <row r="37570" spans="43:43" x14ac:dyDescent="0.25">
      <c r="AQ37570" s="6"/>
    </row>
    <row r="37571" spans="43:43" x14ac:dyDescent="0.25">
      <c r="AQ37571" s="6"/>
    </row>
    <row r="37572" spans="43:43" x14ac:dyDescent="0.25">
      <c r="AQ37572" s="6"/>
    </row>
    <row r="37573" spans="43:43" x14ac:dyDescent="0.25">
      <c r="AQ37573" s="6"/>
    </row>
    <row r="37574" spans="43:43" x14ac:dyDescent="0.25">
      <c r="AQ37574" s="6"/>
    </row>
    <row r="37575" spans="43:43" x14ac:dyDescent="0.25">
      <c r="AQ37575" s="6"/>
    </row>
    <row r="37576" spans="43:43" x14ac:dyDescent="0.25">
      <c r="AQ37576" s="6"/>
    </row>
    <row r="37577" spans="43:43" x14ac:dyDescent="0.25">
      <c r="AQ37577" s="6"/>
    </row>
    <row r="37578" spans="43:43" x14ac:dyDescent="0.25">
      <c r="AQ37578" s="6"/>
    </row>
    <row r="37579" spans="43:43" x14ac:dyDescent="0.25">
      <c r="AQ37579" s="6"/>
    </row>
    <row r="37580" spans="43:43" x14ac:dyDescent="0.25">
      <c r="AQ37580" s="6"/>
    </row>
    <row r="37581" spans="43:43" x14ac:dyDescent="0.25">
      <c r="AQ37581" s="6"/>
    </row>
    <row r="37582" spans="43:43" x14ac:dyDescent="0.25">
      <c r="AQ37582" s="6"/>
    </row>
    <row r="37583" spans="43:43" x14ac:dyDescent="0.25">
      <c r="AQ37583" s="6"/>
    </row>
    <row r="37584" spans="43:43" x14ac:dyDescent="0.25">
      <c r="AQ37584" s="6"/>
    </row>
    <row r="37585" spans="43:43" x14ac:dyDescent="0.25">
      <c r="AQ37585" s="6"/>
    </row>
    <row r="37586" spans="43:43" x14ac:dyDescent="0.25">
      <c r="AQ37586" s="6"/>
    </row>
    <row r="37587" spans="43:43" x14ac:dyDescent="0.25">
      <c r="AQ37587" s="6"/>
    </row>
    <row r="37588" spans="43:43" x14ac:dyDescent="0.25">
      <c r="AQ37588" s="6"/>
    </row>
    <row r="37589" spans="43:43" x14ac:dyDescent="0.25">
      <c r="AQ37589" s="6"/>
    </row>
    <row r="37590" spans="43:43" x14ac:dyDescent="0.25">
      <c r="AQ37590" s="6"/>
    </row>
    <row r="37591" spans="43:43" x14ac:dyDescent="0.25">
      <c r="AQ37591" s="6"/>
    </row>
    <row r="37592" spans="43:43" x14ac:dyDescent="0.25">
      <c r="AQ37592" s="6"/>
    </row>
    <row r="37593" spans="43:43" x14ac:dyDescent="0.25">
      <c r="AQ37593" s="6"/>
    </row>
    <row r="37594" spans="43:43" x14ac:dyDescent="0.25">
      <c r="AQ37594" s="6"/>
    </row>
    <row r="37595" spans="43:43" x14ac:dyDescent="0.25">
      <c r="AQ37595" s="6"/>
    </row>
    <row r="37596" spans="43:43" x14ac:dyDescent="0.25">
      <c r="AQ37596" s="6"/>
    </row>
    <row r="37597" spans="43:43" x14ac:dyDescent="0.25">
      <c r="AQ37597" s="6"/>
    </row>
    <row r="37598" spans="43:43" x14ac:dyDescent="0.25">
      <c r="AQ37598" s="6"/>
    </row>
    <row r="37599" spans="43:43" x14ac:dyDescent="0.25">
      <c r="AQ37599" s="6"/>
    </row>
    <row r="37600" spans="43:43" x14ac:dyDescent="0.25">
      <c r="AQ37600" s="6"/>
    </row>
    <row r="37601" spans="43:43" x14ac:dyDescent="0.25">
      <c r="AQ37601" s="6"/>
    </row>
    <row r="37602" spans="43:43" x14ac:dyDescent="0.25">
      <c r="AQ37602" s="6"/>
    </row>
    <row r="37603" spans="43:43" x14ac:dyDescent="0.25">
      <c r="AQ37603" s="6"/>
    </row>
    <row r="37604" spans="43:43" x14ac:dyDescent="0.25">
      <c r="AQ37604" s="6"/>
    </row>
    <row r="37605" spans="43:43" x14ac:dyDescent="0.25">
      <c r="AQ37605" s="6"/>
    </row>
    <row r="37606" spans="43:43" x14ac:dyDescent="0.25">
      <c r="AQ37606" s="6"/>
    </row>
    <row r="37607" spans="43:43" x14ac:dyDescent="0.25">
      <c r="AQ37607" s="6"/>
    </row>
    <row r="37608" spans="43:43" x14ac:dyDescent="0.25">
      <c r="AQ37608" s="6"/>
    </row>
    <row r="37609" spans="43:43" x14ac:dyDescent="0.25">
      <c r="AQ37609" s="6"/>
    </row>
    <row r="37610" spans="43:43" x14ac:dyDescent="0.25">
      <c r="AQ37610" s="6"/>
    </row>
    <row r="37611" spans="43:43" x14ac:dyDescent="0.25">
      <c r="AQ37611" s="6"/>
    </row>
    <row r="37612" spans="43:43" x14ac:dyDescent="0.25">
      <c r="AQ37612" s="6"/>
    </row>
    <row r="37613" spans="43:43" x14ac:dyDescent="0.25">
      <c r="AQ37613" s="6"/>
    </row>
    <row r="37614" spans="43:43" x14ac:dyDescent="0.25">
      <c r="AQ37614" s="6"/>
    </row>
    <row r="37615" spans="43:43" x14ac:dyDescent="0.25">
      <c r="AQ37615" s="6"/>
    </row>
    <row r="37616" spans="43:43" x14ac:dyDescent="0.25">
      <c r="AQ37616" s="6"/>
    </row>
    <row r="37617" spans="43:43" x14ac:dyDescent="0.25">
      <c r="AQ37617" s="6"/>
    </row>
    <row r="37618" spans="43:43" x14ac:dyDescent="0.25">
      <c r="AQ37618" s="6"/>
    </row>
    <row r="37619" spans="43:43" x14ac:dyDescent="0.25">
      <c r="AQ37619" s="6"/>
    </row>
    <row r="37620" spans="43:43" x14ac:dyDescent="0.25">
      <c r="AQ37620" s="6"/>
    </row>
    <row r="37621" spans="43:43" x14ac:dyDescent="0.25">
      <c r="AQ37621" s="6"/>
    </row>
    <row r="37622" spans="43:43" x14ac:dyDescent="0.25">
      <c r="AQ37622" s="6"/>
    </row>
    <row r="37623" spans="43:43" x14ac:dyDescent="0.25">
      <c r="AQ37623" s="6"/>
    </row>
    <row r="37624" spans="43:43" x14ac:dyDescent="0.25">
      <c r="AQ37624" s="6"/>
    </row>
    <row r="37625" spans="43:43" x14ac:dyDescent="0.25">
      <c r="AQ37625" s="6"/>
    </row>
    <row r="37626" spans="43:43" x14ac:dyDescent="0.25">
      <c r="AQ37626" s="6"/>
    </row>
    <row r="37627" spans="43:43" x14ac:dyDescent="0.25">
      <c r="AQ37627" s="6"/>
    </row>
    <row r="37628" spans="43:43" x14ac:dyDescent="0.25">
      <c r="AQ37628" s="6"/>
    </row>
    <row r="37629" spans="43:43" x14ac:dyDescent="0.25">
      <c r="AQ37629" s="6"/>
    </row>
    <row r="37630" spans="43:43" x14ac:dyDescent="0.25">
      <c r="AQ37630" s="6"/>
    </row>
    <row r="37631" spans="43:43" x14ac:dyDescent="0.25">
      <c r="AQ37631" s="6"/>
    </row>
    <row r="37632" spans="43:43" x14ac:dyDescent="0.25">
      <c r="AQ37632" s="6"/>
    </row>
    <row r="37633" spans="43:43" x14ac:dyDescent="0.25">
      <c r="AQ37633" s="6"/>
    </row>
    <row r="37634" spans="43:43" x14ac:dyDescent="0.25">
      <c r="AQ37634" s="6"/>
    </row>
    <row r="37635" spans="43:43" x14ac:dyDescent="0.25">
      <c r="AQ37635" s="6"/>
    </row>
    <row r="37636" spans="43:43" x14ac:dyDescent="0.25">
      <c r="AQ37636" s="6"/>
    </row>
    <row r="37637" spans="43:43" x14ac:dyDescent="0.25">
      <c r="AQ37637" s="6"/>
    </row>
    <row r="37638" spans="43:43" x14ac:dyDescent="0.25">
      <c r="AQ37638" s="6"/>
    </row>
    <row r="37639" spans="43:43" x14ac:dyDescent="0.25">
      <c r="AQ37639" s="6"/>
    </row>
    <row r="37640" spans="43:43" x14ac:dyDescent="0.25">
      <c r="AQ37640" s="6"/>
    </row>
    <row r="37641" spans="43:43" x14ac:dyDescent="0.25">
      <c r="AQ37641" s="6"/>
    </row>
    <row r="37642" spans="43:43" x14ac:dyDescent="0.25">
      <c r="AQ37642" s="6"/>
    </row>
    <row r="37643" spans="43:43" x14ac:dyDescent="0.25">
      <c r="AQ37643" s="6"/>
    </row>
    <row r="37644" spans="43:43" x14ac:dyDescent="0.25">
      <c r="AQ37644" s="6"/>
    </row>
    <row r="37645" spans="43:43" x14ac:dyDescent="0.25">
      <c r="AQ37645" s="6"/>
    </row>
    <row r="37646" spans="43:43" x14ac:dyDescent="0.25">
      <c r="AQ37646" s="6"/>
    </row>
    <row r="37647" spans="43:43" x14ac:dyDescent="0.25">
      <c r="AQ37647" s="6"/>
    </row>
    <row r="37648" spans="43:43" x14ac:dyDescent="0.25">
      <c r="AQ37648" s="6"/>
    </row>
    <row r="37649" spans="43:43" x14ac:dyDescent="0.25">
      <c r="AQ37649" s="6"/>
    </row>
    <row r="37650" spans="43:43" x14ac:dyDescent="0.25">
      <c r="AQ37650" s="6"/>
    </row>
    <row r="37651" spans="43:43" x14ac:dyDescent="0.25">
      <c r="AQ37651" s="6"/>
    </row>
    <row r="37652" spans="43:43" x14ac:dyDescent="0.25">
      <c r="AQ37652" s="6"/>
    </row>
    <row r="37653" spans="43:43" x14ac:dyDescent="0.25">
      <c r="AQ37653" s="6"/>
    </row>
    <row r="37654" spans="43:43" x14ac:dyDescent="0.25">
      <c r="AQ37654" s="6"/>
    </row>
    <row r="37655" spans="43:43" x14ac:dyDescent="0.25">
      <c r="AQ37655" s="6"/>
    </row>
    <row r="37656" spans="43:43" x14ac:dyDescent="0.25">
      <c r="AQ37656" s="6"/>
    </row>
    <row r="37657" spans="43:43" x14ac:dyDescent="0.25">
      <c r="AQ37657" s="6"/>
    </row>
    <row r="37658" spans="43:43" x14ac:dyDescent="0.25">
      <c r="AQ37658" s="6"/>
    </row>
    <row r="37659" spans="43:43" x14ac:dyDescent="0.25">
      <c r="AQ37659" s="6"/>
    </row>
    <row r="37660" spans="43:43" x14ac:dyDescent="0.25">
      <c r="AQ37660" s="6"/>
    </row>
    <row r="37661" spans="43:43" x14ac:dyDescent="0.25">
      <c r="AQ37661" s="6"/>
    </row>
    <row r="37662" spans="43:43" x14ac:dyDescent="0.25">
      <c r="AQ37662" s="6"/>
    </row>
    <row r="37663" spans="43:43" x14ac:dyDescent="0.25">
      <c r="AQ37663" s="6"/>
    </row>
    <row r="37664" spans="43:43" x14ac:dyDescent="0.25">
      <c r="AQ37664" s="6"/>
    </row>
    <row r="37665" spans="43:43" x14ac:dyDescent="0.25">
      <c r="AQ37665" s="6"/>
    </row>
    <row r="37666" spans="43:43" x14ac:dyDescent="0.25">
      <c r="AQ37666" s="6"/>
    </row>
    <row r="37667" spans="43:43" x14ac:dyDescent="0.25">
      <c r="AQ37667" s="6"/>
    </row>
    <row r="37668" spans="43:43" x14ac:dyDescent="0.25">
      <c r="AQ37668" s="6"/>
    </row>
    <row r="37669" spans="43:43" x14ac:dyDescent="0.25">
      <c r="AQ37669" s="6"/>
    </row>
    <row r="37670" spans="43:43" x14ac:dyDescent="0.25">
      <c r="AQ37670" s="6"/>
    </row>
    <row r="37671" spans="43:43" x14ac:dyDescent="0.25">
      <c r="AQ37671" s="6"/>
    </row>
    <row r="37672" spans="43:43" x14ac:dyDescent="0.25">
      <c r="AQ37672" s="6"/>
    </row>
    <row r="37673" spans="43:43" x14ac:dyDescent="0.25">
      <c r="AQ37673" s="6"/>
    </row>
    <row r="37674" spans="43:43" x14ac:dyDescent="0.25">
      <c r="AQ37674" s="6"/>
    </row>
    <row r="37675" spans="43:43" x14ac:dyDescent="0.25">
      <c r="AQ37675" s="6"/>
    </row>
    <row r="37676" spans="43:43" x14ac:dyDescent="0.25">
      <c r="AQ37676" s="6"/>
    </row>
    <row r="37677" spans="43:43" x14ac:dyDescent="0.25">
      <c r="AQ37677" s="6"/>
    </row>
    <row r="37678" spans="43:43" x14ac:dyDescent="0.25">
      <c r="AQ37678" s="6"/>
    </row>
    <row r="37679" spans="43:43" x14ac:dyDescent="0.25">
      <c r="AQ37679" s="6"/>
    </row>
    <row r="37680" spans="43:43" x14ac:dyDescent="0.25">
      <c r="AQ37680" s="6"/>
    </row>
    <row r="37681" spans="43:43" x14ac:dyDescent="0.25">
      <c r="AQ37681" s="6"/>
    </row>
    <row r="37682" spans="43:43" x14ac:dyDescent="0.25">
      <c r="AQ37682" s="6"/>
    </row>
    <row r="37683" spans="43:43" x14ac:dyDescent="0.25">
      <c r="AQ37683" s="6"/>
    </row>
    <row r="37684" spans="43:43" x14ac:dyDescent="0.25">
      <c r="AQ37684" s="6"/>
    </row>
    <row r="37685" spans="43:43" x14ac:dyDescent="0.25">
      <c r="AQ37685" s="6"/>
    </row>
    <row r="37686" spans="43:43" x14ac:dyDescent="0.25">
      <c r="AQ37686" s="6"/>
    </row>
    <row r="37687" spans="43:43" x14ac:dyDescent="0.25">
      <c r="AQ37687" s="6"/>
    </row>
    <row r="37688" spans="43:43" x14ac:dyDescent="0.25">
      <c r="AQ37688" s="6"/>
    </row>
    <row r="37689" spans="43:43" x14ac:dyDescent="0.25">
      <c r="AQ37689" s="6"/>
    </row>
    <row r="37690" spans="43:43" x14ac:dyDescent="0.25">
      <c r="AQ37690" s="6"/>
    </row>
    <row r="37691" spans="43:43" x14ac:dyDescent="0.25">
      <c r="AQ37691" s="6"/>
    </row>
    <row r="37692" spans="43:43" x14ac:dyDescent="0.25">
      <c r="AQ37692" s="6"/>
    </row>
    <row r="37693" spans="43:43" x14ac:dyDescent="0.25">
      <c r="AQ37693" s="6"/>
    </row>
    <row r="37694" spans="43:43" x14ac:dyDescent="0.25">
      <c r="AQ37694" s="6"/>
    </row>
    <row r="37695" spans="43:43" x14ac:dyDescent="0.25">
      <c r="AQ37695" s="6"/>
    </row>
    <row r="37696" spans="43:43" x14ac:dyDescent="0.25">
      <c r="AQ37696" s="6"/>
    </row>
    <row r="37697" spans="43:43" x14ac:dyDescent="0.25">
      <c r="AQ37697" s="6"/>
    </row>
    <row r="37698" spans="43:43" x14ac:dyDescent="0.25">
      <c r="AQ37698" s="6"/>
    </row>
    <row r="37699" spans="43:43" x14ac:dyDescent="0.25">
      <c r="AQ37699" s="6"/>
    </row>
    <row r="37700" spans="43:43" x14ac:dyDescent="0.25">
      <c r="AQ37700" s="6"/>
    </row>
    <row r="37701" spans="43:43" x14ac:dyDescent="0.25">
      <c r="AQ37701" s="6"/>
    </row>
    <row r="37702" spans="43:43" x14ac:dyDescent="0.25">
      <c r="AQ37702" s="6"/>
    </row>
    <row r="37703" spans="43:43" x14ac:dyDescent="0.25">
      <c r="AQ37703" s="6"/>
    </row>
    <row r="37704" spans="43:43" x14ac:dyDescent="0.25">
      <c r="AQ37704" s="6"/>
    </row>
    <row r="37705" spans="43:43" x14ac:dyDescent="0.25">
      <c r="AQ37705" s="6"/>
    </row>
    <row r="37706" spans="43:43" x14ac:dyDescent="0.25">
      <c r="AQ37706" s="6"/>
    </row>
    <row r="37707" spans="43:43" x14ac:dyDescent="0.25">
      <c r="AQ37707" s="6"/>
    </row>
    <row r="37708" spans="43:43" x14ac:dyDescent="0.25">
      <c r="AQ37708" s="6"/>
    </row>
    <row r="37709" spans="43:43" x14ac:dyDescent="0.25">
      <c r="AQ37709" s="6"/>
    </row>
    <row r="37710" spans="43:43" x14ac:dyDescent="0.25">
      <c r="AQ37710" s="6"/>
    </row>
    <row r="37711" spans="43:43" x14ac:dyDescent="0.25">
      <c r="AQ37711" s="6"/>
    </row>
    <row r="37712" spans="43:43" x14ac:dyDescent="0.25">
      <c r="AQ37712" s="6"/>
    </row>
    <row r="37713" spans="43:43" x14ac:dyDescent="0.25">
      <c r="AQ37713" s="6"/>
    </row>
    <row r="37714" spans="43:43" x14ac:dyDescent="0.25">
      <c r="AQ37714" s="6"/>
    </row>
    <row r="37715" spans="43:43" x14ac:dyDescent="0.25">
      <c r="AQ37715" s="6"/>
    </row>
    <row r="37716" spans="43:43" x14ac:dyDescent="0.25">
      <c r="AQ37716" s="6"/>
    </row>
    <row r="37717" spans="43:43" x14ac:dyDescent="0.25">
      <c r="AQ37717" s="6"/>
    </row>
    <row r="37718" spans="43:43" x14ac:dyDescent="0.25">
      <c r="AQ37718" s="6"/>
    </row>
    <row r="37719" spans="43:43" x14ac:dyDescent="0.25">
      <c r="AQ37719" s="6"/>
    </row>
    <row r="37720" spans="43:43" x14ac:dyDescent="0.25">
      <c r="AQ37720" s="6"/>
    </row>
    <row r="37721" spans="43:43" x14ac:dyDescent="0.25">
      <c r="AQ37721" s="6"/>
    </row>
    <row r="37722" spans="43:43" x14ac:dyDescent="0.25">
      <c r="AQ37722" s="6"/>
    </row>
    <row r="37723" spans="43:43" x14ac:dyDescent="0.25">
      <c r="AQ37723" s="6"/>
    </row>
    <row r="37724" spans="43:43" x14ac:dyDescent="0.25">
      <c r="AQ37724" s="6"/>
    </row>
    <row r="37725" spans="43:43" x14ac:dyDescent="0.25">
      <c r="AQ37725" s="6"/>
    </row>
    <row r="37726" spans="43:43" x14ac:dyDescent="0.25">
      <c r="AQ37726" s="6"/>
    </row>
    <row r="37727" spans="43:43" x14ac:dyDescent="0.25">
      <c r="AQ37727" s="6"/>
    </row>
    <row r="37728" spans="43:43" x14ac:dyDescent="0.25">
      <c r="AQ37728" s="6"/>
    </row>
    <row r="37729" spans="43:43" x14ac:dyDescent="0.25">
      <c r="AQ37729" s="6"/>
    </row>
    <row r="37730" spans="43:43" x14ac:dyDescent="0.25">
      <c r="AQ37730" s="6"/>
    </row>
    <row r="37731" spans="43:43" x14ac:dyDescent="0.25">
      <c r="AQ37731" s="6"/>
    </row>
    <row r="37732" spans="43:43" x14ac:dyDescent="0.25">
      <c r="AQ37732" s="6"/>
    </row>
    <row r="37733" spans="43:43" x14ac:dyDescent="0.25">
      <c r="AQ37733" s="6"/>
    </row>
    <row r="37734" spans="43:43" x14ac:dyDescent="0.25">
      <c r="AQ37734" s="6"/>
    </row>
    <row r="37735" spans="43:43" x14ac:dyDescent="0.25">
      <c r="AQ37735" s="6"/>
    </row>
    <row r="37736" spans="43:43" x14ac:dyDescent="0.25">
      <c r="AQ37736" s="6"/>
    </row>
    <row r="37737" spans="43:43" x14ac:dyDescent="0.25">
      <c r="AQ37737" s="6"/>
    </row>
    <row r="37738" spans="43:43" x14ac:dyDescent="0.25">
      <c r="AQ37738" s="6"/>
    </row>
    <row r="37739" spans="43:43" x14ac:dyDescent="0.25">
      <c r="AQ37739" s="6"/>
    </row>
    <row r="37740" spans="43:43" x14ac:dyDescent="0.25">
      <c r="AQ37740" s="6"/>
    </row>
    <row r="37741" spans="43:43" x14ac:dyDescent="0.25">
      <c r="AQ37741" s="6"/>
    </row>
    <row r="37742" spans="43:43" x14ac:dyDescent="0.25">
      <c r="AQ37742" s="6"/>
    </row>
    <row r="37743" spans="43:43" x14ac:dyDescent="0.25">
      <c r="AQ37743" s="6"/>
    </row>
    <row r="37744" spans="43:43" x14ac:dyDescent="0.25">
      <c r="AQ37744" s="6"/>
    </row>
    <row r="37745" spans="43:43" x14ac:dyDescent="0.25">
      <c r="AQ37745" s="6"/>
    </row>
    <row r="37746" spans="43:43" x14ac:dyDescent="0.25">
      <c r="AQ37746" s="6"/>
    </row>
    <row r="37747" spans="43:43" x14ac:dyDescent="0.25">
      <c r="AQ37747" s="6"/>
    </row>
    <row r="37748" spans="43:43" x14ac:dyDescent="0.25">
      <c r="AQ37748" s="6"/>
    </row>
    <row r="37749" spans="43:43" x14ac:dyDescent="0.25">
      <c r="AQ37749" s="6"/>
    </row>
    <row r="37750" spans="43:43" x14ac:dyDescent="0.25">
      <c r="AQ37750" s="6"/>
    </row>
    <row r="37751" spans="43:43" x14ac:dyDescent="0.25">
      <c r="AQ37751" s="6"/>
    </row>
    <row r="37752" spans="43:43" x14ac:dyDescent="0.25">
      <c r="AQ37752" s="6"/>
    </row>
    <row r="37753" spans="43:43" x14ac:dyDescent="0.25">
      <c r="AQ37753" s="6"/>
    </row>
    <row r="37754" spans="43:43" x14ac:dyDescent="0.25">
      <c r="AQ37754" s="6"/>
    </row>
    <row r="37755" spans="43:43" x14ac:dyDescent="0.25">
      <c r="AQ37755" s="6"/>
    </row>
    <row r="37756" spans="43:43" x14ac:dyDescent="0.25">
      <c r="AQ37756" s="6"/>
    </row>
    <row r="37757" spans="43:43" x14ac:dyDescent="0.25">
      <c r="AQ37757" s="6"/>
    </row>
    <row r="37758" spans="43:43" x14ac:dyDescent="0.25">
      <c r="AQ37758" s="6"/>
    </row>
    <row r="37759" spans="43:43" x14ac:dyDescent="0.25">
      <c r="AQ37759" s="6"/>
    </row>
    <row r="37760" spans="43:43" x14ac:dyDescent="0.25">
      <c r="AQ37760" s="6"/>
    </row>
    <row r="37761" spans="43:43" x14ac:dyDescent="0.25">
      <c r="AQ37761" s="6"/>
    </row>
    <row r="37762" spans="43:43" x14ac:dyDescent="0.25">
      <c r="AQ37762" s="6"/>
    </row>
    <row r="37763" spans="43:43" x14ac:dyDescent="0.25">
      <c r="AQ37763" s="6"/>
    </row>
    <row r="37764" spans="43:43" x14ac:dyDescent="0.25">
      <c r="AQ37764" s="6"/>
    </row>
    <row r="37765" spans="43:43" x14ac:dyDescent="0.25">
      <c r="AQ37765" s="6"/>
    </row>
    <row r="37766" spans="43:43" x14ac:dyDescent="0.25">
      <c r="AQ37766" s="6"/>
    </row>
    <row r="37767" spans="43:43" x14ac:dyDescent="0.25">
      <c r="AQ37767" s="6"/>
    </row>
    <row r="37768" spans="43:43" x14ac:dyDescent="0.25">
      <c r="AQ37768" s="6"/>
    </row>
    <row r="37769" spans="43:43" x14ac:dyDescent="0.25">
      <c r="AQ37769" s="6"/>
    </row>
    <row r="37770" spans="43:43" x14ac:dyDescent="0.25">
      <c r="AQ37770" s="6"/>
    </row>
    <row r="37771" spans="43:43" x14ac:dyDescent="0.25">
      <c r="AQ37771" s="6"/>
    </row>
    <row r="37772" spans="43:43" x14ac:dyDescent="0.25">
      <c r="AQ37772" s="6"/>
    </row>
    <row r="37773" spans="43:43" x14ac:dyDescent="0.25">
      <c r="AQ37773" s="6"/>
    </row>
    <row r="37774" spans="43:43" x14ac:dyDescent="0.25">
      <c r="AQ37774" s="6"/>
    </row>
    <row r="37775" spans="43:43" x14ac:dyDescent="0.25">
      <c r="AQ37775" s="6"/>
    </row>
    <row r="37776" spans="43:43" x14ac:dyDescent="0.25">
      <c r="AQ37776" s="6"/>
    </row>
    <row r="37777" spans="43:43" x14ac:dyDescent="0.25">
      <c r="AQ37777" s="6"/>
    </row>
    <row r="37778" spans="43:43" x14ac:dyDescent="0.25">
      <c r="AQ37778" s="6"/>
    </row>
    <row r="37779" spans="43:43" x14ac:dyDescent="0.25">
      <c r="AQ37779" s="6"/>
    </row>
    <row r="37780" spans="43:43" x14ac:dyDescent="0.25">
      <c r="AQ37780" s="6"/>
    </row>
    <row r="37781" spans="43:43" x14ac:dyDescent="0.25">
      <c r="AQ37781" s="6"/>
    </row>
    <row r="37782" spans="43:43" x14ac:dyDescent="0.25">
      <c r="AQ37782" s="6"/>
    </row>
    <row r="37783" spans="43:43" x14ac:dyDescent="0.25">
      <c r="AQ37783" s="6"/>
    </row>
    <row r="37784" spans="43:43" x14ac:dyDescent="0.25">
      <c r="AQ37784" s="6"/>
    </row>
    <row r="37785" spans="43:43" x14ac:dyDescent="0.25">
      <c r="AQ37785" s="6"/>
    </row>
    <row r="37786" spans="43:43" x14ac:dyDescent="0.25">
      <c r="AQ37786" s="6"/>
    </row>
    <row r="37787" spans="43:43" x14ac:dyDescent="0.25">
      <c r="AQ37787" s="6"/>
    </row>
    <row r="37788" spans="43:43" x14ac:dyDescent="0.25">
      <c r="AQ37788" s="6"/>
    </row>
    <row r="37789" spans="43:43" x14ac:dyDescent="0.25">
      <c r="AQ37789" s="6"/>
    </row>
    <row r="37790" spans="43:43" x14ac:dyDescent="0.25">
      <c r="AQ37790" s="6"/>
    </row>
    <row r="37791" spans="43:43" x14ac:dyDescent="0.25">
      <c r="AQ37791" s="6"/>
    </row>
    <row r="37792" spans="43:43" x14ac:dyDescent="0.25">
      <c r="AQ37792" s="6"/>
    </row>
    <row r="37793" spans="43:43" x14ac:dyDescent="0.25">
      <c r="AQ37793" s="6"/>
    </row>
    <row r="37794" spans="43:43" x14ac:dyDescent="0.25">
      <c r="AQ37794" s="6"/>
    </row>
    <row r="37795" spans="43:43" x14ac:dyDescent="0.25">
      <c r="AQ37795" s="6"/>
    </row>
    <row r="37796" spans="43:43" x14ac:dyDescent="0.25">
      <c r="AQ37796" s="6"/>
    </row>
    <row r="37797" spans="43:43" x14ac:dyDescent="0.25">
      <c r="AQ37797" s="6"/>
    </row>
    <row r="37798" spans="43:43" x14ac:dyDescent="0.25">
      <c r="AQ37798" s="6"/>
    </row>
    <row r="37799" spans="43:43" x14ac:dyDescent="0.25">
      <c r="AQ37799" s="6"/>
    </row>
    <row r="37800" spans="43:43" x14ac:dyDescent="0.25">
      <c r="AQ37800" s="6"/>
    </row>
    <row r="37801" spans="43:43" x14ac:dyDescent="0.25">
      <c r="AQ37801" s="6"/>
    </row>
    <row r="37802" spans="43:43" x14ac:dyDescent="0.25">
      <c r="AQ37802" s="6"/>
    </row>
    <row r="37803" spans="43:43" x14ac:dyDescent="0.25">
      <c r="AQ37803" s="6"/>
    </row>
    <row r="37804" spans="43:43" x14ac:dyDescent="0.25">
      <c r="AQ37804" s="6"/>
    </row>
    <row r="37805" spans="43:43" x14ac:dyDescent="0.25">
      <c r="AQ37805" s="6"/>
    </row>
    <row r="37806" spans="43:43" x14ac:dyDescent="0.25">
      <c r="AQ37806" s="6"/>
    </row>
    <row r="37807" spans="43:43" x14ac:dyDescent="0.25">
      <c r="AQ37807" s="6"/>
    </row>
    <row r="37808" spans="43:43" x14ac:dyDescent="0.25">
      <c r="AQ37808" s="6"/>
    </row>
    <row r="37809" spans="43:43" x14ac:dyDescent="0.25">
      <c r="AQ37809" s="6"/>
    </row>
    <row r="37810" spans="43:43" x14ac:dyDescent="0.25">
      <c r="AQ37810" s="6"/>
    </row>
    <row r="37811" spans="43:43" x14ac:dyDescent="0.25">
      <c r="AQ37811" s="6"/>
    </row>
    <row r="37812" spans="43:43" x14ac:dyDescent="0.25">
      <c r="AQ37812" s="6"/>
    </row>
    <row r="37813" spans="43:43" x14ac:dyDescent="0.25">
      <c r="AQ37813" s="6"/>
    </row>
    <row r="37814" spans="43:43" x14ac:dyDescent="0.25">
      <c r="AQ37814" s="6"/>
    </row>
    <row r="37815" spans="43:43" x14ac:dyDescent="0.25">
      <c r="AQ37815" s="6"/>
    </row>
    <row r="37816" spans="43:43" x14ac:dyDescent="0.25">
      <c r="AQ37816" s="6"/>
    </row>
    <row r="37817" spans="43:43" x14ac:dyDescent="0.25">
      <c r="AQ37817" s="6"/>
    </row>
    <row r="37818" spans="43:43" x14ac:dyDescent="0.25">
      <c r="AQ37818" s="6"/>
    </row>
    <row r="37819" spans="43:43" x14ac:dyDescent="0.25">
      <c r="AQ37819" s="6"/>
    </row>
    <row r="37820" spans="43:43" x14ac:dyDescent="0.25">
      <c r="AQ37820" s="6"/>
    </row>
    <row r="37821" spans="43:43" x14ac:dyDescent="0.25">
      <c r="AQ37821" s="6"/>
    </row>
    <row r="37822" spans="43:43" x14ac:dyDescent="0.25">
      <c r="AQ37822" s="6"/>
    </row>
    <row r="37823" spans="43:43" x14ac:dyDescent="0.25">
      <c r="AQ37823" s="6"/>
    </row>
    <row r="37824" spans="43:43" x14ac:dyDescent="0.25">
      <c r="AQ37824" s="6"/>
    </row>
    <row r="37825" spans="43:43" x14ac:dyDescent="0.25">
      <c r="AQ37825" s="6"/>
    </row>
    <row r="37826" spans="43:43" x14ac:dyDescent="0.25">
      <c r="AQ37826" s="6"/>
    </row>
    <row r="37827" spans="43:43" x14ac:dyDescent="0.25">
      <c r="AQ37827" s="6"/>
    </row>
    <row r="37828" spans="43:43" x14ac:dyDescent="0.25">
      <c r="AQ37828" s="6"/>
    </row>
    <row r="37829" spans="43:43" x14ac:dyDescent="0.25">
      <c r="AQ37829" s="6"/>
    </row>
    <row r="37830" spans="43:43" x14ac:dyDescent="0.25">
      <c r="AQ37830" s="6"/>
    </row>
    <row r="37831" spans="43:43" x14ac:dyDescent="0.25">
      <c r="AQ37831" s="6"/>
    </row>
    <row r="37832" spans="43:43" x14ac:dyDescent="0.25">
      <c r="AQ37832" s="6"/>
    </row>
    <row r="37833" spans="43:43" x14ac:dyDescent="0.25">
      <c r="AQ37833" s="6"/>
    </row>
    <row r="37834" spans="43:43" x14ac:dyDescent="0.25">
      <c r="AQ37834" s="6"/>
    </row>
    <row r="37835" spans="43:43" x14ac:dyDescent="0.25">
      <c r="AQ37835" s="6"/>
    </row>
    <row r="37836" spans="43:43" x14ac:dyDescent="0.25">
      <c r="AQ37836" s="6"/>
    </row>
    <row r="37837" spans="43:43" x14ac:dyDescent="0.25">
      <c r="AQ37837" s="6"/>
    </row>
    <row r="37838" spans="43:43" x14ac:dyDescent="0.25">
      <c r="AQ37838" s="6"/>
    </row>
    <row r="37839" spans="43:43" x14ac:dyDescent="0.25">
      <c r="AQ37839" s="6"/>
    </row>
    <row r="37840" spans="43:43" x14ac:dyDescent="0.25">
      <c r="AQ37840" s="6"/>
    </row>
    <row r="37841" spans="43:43" x14ac:dyDescent="0.25">
      <c r="AQ37841" s="6"/>
    </row>
    <row r="37842" spans="43:43" x14ac:dyDescent="0.25">
      <c r="AQ37842" s="6"/>
    </row>
    <row r="37843" spans="43:43" x14ac:dyDescent="0.25">
      <c r="AQ37843" s="6"/>
    </row>
    <row r="37844" spans="43:43" x14ac:dyDescent="0.25">
      <c r="AQ37844" s="6"/>
    </row>
    <row r="37845" spans="43:43" x14ac:dyDescent="0.25">
      <c r="AQ37845" s="6"/>
    </row>
    <row r="37846" spans="43:43" x14ac:dyDescent="0.25">
      <c r="AQ37846" s="6"/>
    </row>
    <row r="37847" spans="43:43" x14ac:dyDescent="0.25">
      <c r="AQ37847" s="6"/>
    </row>
    <row r="37848" spans="43:43" x14ac:dyDescent="0.25">
      <c r="AQ37848" s="6"/>
    </row>
    <row r="37849" spans="43:43" x14ac:dyDescent="0.25">
      <c r="AQ37849" s="6"/>
    </row>
    <row r="37850" spans="43:43" x14ac:dyDescent="0.25">
      <c r="AQ37850" s="6"/>
    </row>
    <row r="37851" spans="43:43" x14ac:dyDescent="0.25">
      <c r="AQ37851" s="6"/>
    </row>
    <row r="37852" spans="43:43" x14ac:dyDescent="0.25">
      <c r="AQ37852" s="6"/>
    </row>
    <row r="37853" spans="43:43" x14ac:dyDescent="0.25">
      <c r="AQ37853" s="6"/>
    </row>
    <row r="37854" spans="43:43" x14ac:dyDescent="0.25">
      <c r="AQ37854" s="6"/>
    </row>
    <row r="37855" spans="43:43" x14ac:dyDescent="0.25">
      <c r="AQ37855" s="6"/>
    </row>
    <row r="37856" spans="43:43" x14ac:dyDescent="0.25">
      <c r="AQ37856" s="6"/>
    </row>
    <row r="37857" spans="43:43" x14ac:dyDescent="0.25">
      <c r="AQ37857" s="6"/>
    </row>
    <row r="37858" spans="43:43" x14ac:dyDescent="0.25">
      <c r="AQ37858" s="6"/>
    </row>
    <row r="37859" spans="43:43" x14ac:dyDescent="0.25">
      <c r="AQ37859" s="6"/>
    </row>
    <row r="37860" spans="43:43" x14ac:dyDescent="0.25">
      <c r="AQ37860" s="6"/>
    </row>
    <row r="37861" spans="43:43" x14ac:dyDescent="0.25">
      <c r="AQ37861" s="6"/>
    </row>
    <row r="37862" spans="43:43" x14ac:dyDescent="0.25">
      <c r="AQ37862" s="6"/>
    </row>
    <row r="37863" spans="43:43" x14ac:dyDescent="0.25">
      <c r="AQ37863" s="6"/>
    </row>
    <row r="37864" spans="43:43" x14ac:dyDescent="0.25">
      <c r="AQ37864" s="6"/>
    </row>
    <row r="37865" spans="43:43" x14ac:dyDescent="0.25">
      <c r="AQ37865" s="6"/>
    </row>
    <row r="37866" spans="43:43" x14ac:dyDescent="0.25">
      <c r="AQ37866" s="6"/>
    </row>
    <row r="37867" spans="43:43" x14ac:dyDescent="0.25">
      <c r="AQ37867" s="6"/>
    </row>
    <row r="37868" spans="43:43" x14ac:dyDescent="0.25">
      <c r="AQ37868" s="6"/>
    </row>
    <row r="37869" spans="43:43" x14ac:dyDescent="0.25">
      <c r="AQ37869" s="6"/>
    </row>
    <row r="37870" spans="43:43" x14ac:dyDescent="0.25">
      <c r="AQ37870" s="6"/>
    </row>
    <row r="37871" spans="43:43" x14ac:dyDescent="0.25">
      <c r="AQ37871" s="6"/>
    </row>
    <row r="37872" spans="43:43" x14ac:dyDescent="0.25">
      <c r="AQ37872" s="6"/>
    </row>
    <row r="37873" spans="43:43" x14ac:dyDescent="0.25">
      <c r="AQ37873" s="6"/>
    </row>
    <row r="37874" spans="43:43" x14ac:dyDescent="0.25">
      <c r="AQ37874" s="6"/>
    </row>
    <row r="37875" spans="43:43" x14ac:dyDescent="0.25">
      <c r="AQ37875" s="6"/>
    </row>
    <row r="37876" spans="43:43" x14ac:dyDescent="0.25">
      <c r="AQ37876" s="6"/>
    </row>
    <row r="37877" spans="43:43" x14ac:dyDescent="0.25">
      <c r="AQ37877" s="6"/>
    </row>
    <row r="37878" spans="43:43" x14ac:dyDescent="0.25">
      <c r="AQ37878" s="6"/>
    </row>
    <row r="37879" spans="43:43" x14ac:dyDescent="0.25">
      <c r="AQ37879" s="6"/>
    </row>
    <row r="37880" spans="43:43" x14ac:dyDescent="0.25">
      <c r="AQ37880" s="6"/>
    </row>
    <row r="37881" spans="43:43" x14ac:dyDescent="0.25">
      <c r="AQ37881" s="6"/>
    </row>
    <row r="37882" spans="43:43" x14ac:dyDescent="0.25">
      <c r="AQ37882" s="6"/>
    </row>
    <row r="37883" spans="43:43" x14ac:dyDescent="0.25">
      <c r="AQ37883" s="6"/>
    </row>
    <row r="37884" spans="43:43" x14ac:dyDescent="0.25">
      <c r="AQ37884" s="6"/>
    </row>
    <row r="37885" spans="43:43" x14ac:dyDescent="0.25">
      <c r="AQ37885" s="6"/>
    </row>
    <row r="37886" spans="43:43" x14ac:dyDescent="0.25">
      <c r="AQ37886" s="6"/>
    </row>
    <row r="37887" spans="43:43" x14ac:dyDescent="0.25">
      <c r="AQ37887" s="6"/>
    </row>
    <row r="37888" spans="43:43" x14ac:dyDescent="0.25">
      <c r="AQ37888" s="6"/>
    </row>
    <row r="37889" spans="43:43" x14ac:dyDescent="0.25">
      <c r="AQ37889" s="6"/>
    </row>
    <row r="37890" spans="43:43" x14ac:dyDescent="0.25">
      <c r="AQ37890" s="6"/>
    </row>
    <row r="37891" spans="43:43" x14ac:dyDescent="0.25">
      <c r="AQ37891" s="6"/>
    </row>
    <row r="37892" spans="43:43" x14ac:dyDescent="0.25">
      <c r="AQ37892" s="6"/>
    </row>
    <row r="37893" spans="43:43" x14ac:dyDescent="0.25">
      <c r="AQ37893" s="6"/>
    </row>
    <row r="37894" spans="43:43" x14ac:dyDescent="0.25">
      <c r="AQ37894" s="6"/>
    </row>
    <row r="37895" spans="43:43" x14ac:dyDescent="0.25">
      <c r="AQ37895" s="6"/>
    </row>
    <row r="37896" spans="43:43" x14ac:dyDescent="0.25">
      <c r="AQ37896" s="6"/>
    </row>
    <row r="37897" spans="43:43" x14ac:dyDescent="0.25">
      <c r="AQ37897" s="6"/>
    </row>
    <row r="37898" spans="43:43" x14ac:dyDescent="0.25">
      <c r="AQ37898" s="6"/>
    </row>
    <row r="37899" spans="43:43" x14ac:dyDescent="0.25">
      <c r="AQ37899" s="6"/>
    </row>
    <row r="37900" spans="43:43" x14ac:dyDescent="0.25">
      <c r="AQ37900" s="6"/>
    </row>
    <row r="37901" spans="43:43" x14ac:dyDescent="0.25">
      <c r="AQ37901" s="6"/>
    </row>
    <row r="37902" spans="43:43" x14ac:dyDescent="0.25">
      <c r="AQ37902" s="6"/>
    </row>
    <row r="37903" spans="43:43" x14ac:dyDescent="0.25">
      <c r="AQ37903" s="6"/>
    </row>
    <row r="37904" spans="43:43" x14ac:dyDescent="0.25">
      <c r="AQ37904" s="6"/>
    </row>
    <row r="37905" spans="43:43" x14ac:dyDescent="0.25">
      <c r="AQ37905" s="6"/>
    </row>
    <row r="37906" spans="43:43" x14ac:dyDescent="0.25">
      <c r="AQ37906" s="6"/>
    </row>
    <row r="37907" spans="43:43" x14ac:dyDescent="0.25">
      <c r="AQ37907" s="6"/>
    </row>
    <row r="37908" spans="43:43" x14ac:dyDescent="0.25">
      <c r="AQ37908" s="6"/>
    </row>
    <row r="37909" spans="43:43" x14ac:dyDescent="0.25">
      <c r="AQ37909" s="6"/>
    </row>
    <row r="37910" spans="43:43" x14ac:dyDescent="0.25">
      <c r="AQ37910" s="6"/>
    </row>
    <row r="37911" spans="43:43" x14ac:dyDescent="0.25">
      <c r="AQ37911" s="6"/>
    </row>
    <row r="37912" spans="43:43" x14ac:dyDescent="0.25">
      <c r="AQ37912" s="6"/>
    </row>
    <row r="37913" spans="43:43" x14ac:dyDescent="0.25">
      <c r="AQ37913" s="6"/>
    </row>
    <row r="37914" spans="43:43" x14ac:dyDescent="0.25">
      <c r="AQ37914" s="6"/>
    </row>
    <row r="37915" spans="43:43" x14ac:dyDescent="0.25">
      <c r="AQ37915" s="6"/>
    </row>
    <row r="37916" spans="43:43" x14ac:dyDescent="0.25">
      <c r="AQ37916" s="6"/>
    </row>
    <row r="37917" spans="43:43" x14ac:dyDescent="0.25">
      <c r="AQ37917" s="6"/>
    </row>
    <row r="37918" spans="43:43" x14ac:dyDescent="0.25">
      <c r="AQ37918" s="6"/>
    </row>
    <row r="37919" spans="43:43" x14ac:dyDescent="0.25">
      <c r="AQ37919" s="6"/>
    </row>
    <row r="37920" spans="43:43" x14ac:dyDescent="0.25">
      <c r="AQ37920" s="6"/>
    </row>
    <row r="37921" spans="43:43" x14ac:dyDescent="0.25">
      <c r="AQ37921" s="6"/>
    </row>
    <row r="37922" spans="43:43" x14ac:dyDescent="0.25">
      <c r="AQ37922" s="6"/>
    </row>
    <row r="37923" spans="43:43" x14ac:dyDescent="0.25">
      <c r="AQ37923" s="6"/>
    </row>
    <row r="37924" spans="43:43" x14ac:dyDescent="0.25">
      <c r="AQ37924" s="6"/>
    </row>
    <row r="37925" spans="43:43" x14ac:dyDescent="0.25">
      <c r="AQ37925" s="6"/>
    </row>
    <row r="37926" spans="43:43" x14ac:dyDescent="0.25">
      <c r="AQ37926" s="6"/>
    </row>
    <row r="37927" spans="43:43" x14ac:dyDescent="0.25">
      <c r="AQ37927" s="6"/>
    </row>
    <row r="37928" spans="43:43" x14ac:dyDescent="0.25">
      <c r="AQ37928" s="6"/>
    </row>
    <row r="37929" spans="43:43" x14ac:dyDescent="0.25">
      <c r="AQ37929" s="6"/>
    </row>
    <row r="37930" spans="43:43" x14ac:dyDescent="0.25">
      <c r="AQ37930" s="6"/>
    </row>
    <row r="37931" spans="43:43" x14ac:dyDescent="0.25">
      <c r="AQ37931" s="6"/>
    </row>
    <row r="37932" spans="43:43" x14ac:dyDescent="0.25">
      <c r="AQ37932" s="6"/>
    </row>
    <row r="37933" spans="43:43" x14ac:dyDescent="0.25">
      <c r="AQ37933" s="6"/>
    </row>
    <row r="37934" spans="43:43" x14ac:dyDescent="0.25">
      <c r="AQ37934" s="6"/>
    </row>
    <row r="37935" spans="43:43" x14ac:dyDescent="0.25">
      <c r="AQ37935" s="6"/>
    </row>
    <row r="37936" spans="43:43" x14ac:dyDescent="0.25">
      <c r="AQ37936" s="6"/>
    </row>
    <row r="37937" spans="43:43" x14ac:dyDescent="0.25">
      <c r="AQ37937" s="6"/>
    </row>
    <row r="37938" spans="43:43" x14ac:dyDescent="0.25">
      <c r="AQ37938" s="6"/>
    </row>
    <row r="37939" spans="43:43" x14ac:dyDescent="0.25">
      <c r="AQ37939" s="6"/>
    </row>
    <row r="37940" spans="43:43" x14ac:dyDescent="0.25">
      <c r="AQ37940" s="6"/>
    </row>
    <row r="37941" spans="43:43" x14ac:dyDescent="0.25">
      <c r="AQ37941" s="6"/>
    </row>
    <row r="37942" spans="43:43" x14ac:dyDescent="0.25">
      <c r="AQ37942" s="6"/>
    </row>
    <row r="37943" spans="43:43" x14ac:dyDescent="0.25">
      <c r="AQ37943" s="6"/>
    </row>
    <row r="37944" spans="43:43" x14ac:dyDescent="0.25">
      <c r="AQ37944" s="6"/>
    </row>
    <row r="37945" spans="43:43" x14ac:dyDescent="0.25">
      <c r="AQ37945" s="6"/>
    </row>
    <row r="37946" spans="43:43" x14ac:dyDescent="0.25">
      <c r="AQ37946" s="6"/>
    </row>
    <row r="37947" spans="43:43" x14ac:dyDescent="0.25">
      <c r="AQ37947" s="6"/>
    </row>
    <row r="37948" spans="43:43" x14ac:dyDescent="0.25">
      <c r="AQ37948" s="6"/>
    </row>
    <row r="37949" spans="43:43" x14ac:dyDescent="0.25">
      <c r="AQ37949" s="6"/>
    </row>
    <row r="37950" spans="43:43" x14ac:dyDescent="0.25">
      <c r="AQ37950" s="6"/>
    </row>
    <row r="37951" spans="43:43" x14ac:dyDescent="0.25">
      <c r="AQ37951" s="6"/>
    </row>
    <row r="37952" spans="43:43" x14ac:dyDescent="0.25">
      <c r="AQ37952" s="6"/>
    </row>
    <row r="37953" spans="43:43" x14ac:dyDescent="0.25">
      <c r="AQ37953" s="6"/>
    </row>
    <row r="37954" spans="43:43" x14ac:dyDescent="0.25">
      <c r="AQ37954" s="6"/>
    </row>
    <row r="37955" spans="43:43" x14ac:dyDescent="0.25">
      <c r="AQ37955" s="6"/>
    </row>
    <row r="37956" spans="43:43" x14ac:dyDescent="0.25">
      <c r="AQ37956" s="6"/>
    </row>
    <row r="37957" spans="43:43" x14ac:dyDescent="0.25">
      <c r="AQ37957" s="6"/>
    </row>
    <row r="37958" spans="43:43" x14ac:dyDescent="0.25">
      <c r="AQ37958" s="6"/>
    </row>
    <row r="37959" spans="43:43" x14ac:dyDescent="0.25">
      <c r="AQ37959" s="6"/>
    </row>
    <row r="37960" spans="43:43" x14ac:dyDescent="0.25">
      <c r="AQ37960" s="6"/>
    </row>
    <row r="37961" spans="43:43" x14ac:dyDescent="0.25">
      <c r="AQ37961" s="6"/>
    </row>
    <row r="37962" spans="43:43" x14ac:dyDescent="0.25">
      <c r="AQ37962" s="6"/>
    </row>
    <row r="37963" spans="43:43" x14ac:dyDescent="0.25">
      <c r="AQ37963" s="6"/>
    </row>
    <row r="37964" spans="43:43" x14ac:dyDescent="0.25">
      <c r="AQ37964" s="6"/>
    </row>
    <row r="37965" spans="43:43" x14ac:dyDescent="0.25">
      <c r="AQ37965" s="6"/>
    </row>
    <row r="37966" spans="43:43" x14ac:dyDescent="0.25">
      <c r="AQ37966" s="6"/>
    </row>
    <row r="37967" spans="43:43" x14ac:dyDescent="0.25">
      <c r="AQ37967" s="6"/>
    </row>
    <row r="37968" spans="43:43" x14ac:dyDescent="0.25">
      <c r="AQ37968" s="6"/>
    </row>
    <row r="37969" spans="43:43" x14ac:dyDescent="0.25">
      <c r="AQ37969" s="6"/>
    </row>
    <row r="37970" spans="43:43" x14ac:dyDescent="0.25">
      <c r="AQ37970" s="6"/>
    </row>
    <row r="37971" spans="43:43" x14ac:dyDescent="0.25">
      <c r="AQ37971" s="6"/>
    </row>
    <row r="37972" spans="43:43" x14ac:dyDescent="0.25">
      <c r="AQ37972" s="6"/>
    </row>
    <row r="37973" spans="43:43" x14ac:dyDescent="0.25">
      <c r="AQ37973" s="6"/>
    </row>
    <row r="37974" spans="43:43" x14ac:dyDescent="0.25">
      <c r="AQ37974" s="6"/>
    </row>
    <row r="37975" spans="43:43" x14ac:dyDescent="0.25">
      <c r="AQ37975" s="6"/>
    </row>
    <row r="37976" spans="43:43" x14ac:dyDescent="0.25">
      <c r="AQ37976" s="6"/>
    </row>
    <row r="37977" spans="43:43" x14ac:dyDescent="0.25">
      <c r="AQ37977" s="6"/>
    </row>
    <row r="37978" spans="43:43" x14ac:dyDescent="0.25">
      <c r="AQ37978" s="6"/>
    </row>
    <row r="37979" spans="43:43" x14ac:dyDescent="0.25">
      <c r="AQ37979" s="6"/>
    </row>
    <row r="37980" spans="43:43" x14ac:dyDescent="0.25">
      <c r="AQ37980" s="6"/>
    </row>
    <row r="37981" spans="43:43" x14ac:dyDescent="0.25">
      <c r="AQ37981" s="6"/>
    </row>
    <row r="37982" spans="43:43" x14ac:dyDescent="0.25">
      <c r="AQ37982" s="6"/>
    </row>
    <row r="37983" spans="43:43" x14ac:dyDescent="0.25">
      <c r="AQ37983" s="6"/>
    </row>
    <row r="37984" spans="43:43" x14ac:dyDescent="0.25">
      <c r="AQ37984" s="6"/>
    </row>
    <row r="37985" spans="43:43" x14ac:dyDescent="0.25">
      <c r="AQ37985" s="6"/>
    </row>
    <row r="37986" spans="43:43" x14ac:dyDescent="0.25">
      <c r="AQ37986" s="6"/>
    </row>
    <row r="37987" spans="43:43" x14ac:dyDescent="0.25">
      <c r="AQ37987" s="6"/>
    </row>
    <row r="37988" spans="43:43" x14ac:dyDescent="0.25">
      <c r="AQ37988" s="6"/>
    </row>
    <row r="37989" spans="43:43" x14ac:dyDescent="0.25">
      <c r="AQ37989" s="6"/>
    </row>
    <row r="37990" spans="43:43" x14ac:dyDescent="0.25">
      <c r="AQ37990" s="6"/>
    </row>
    <row r="37991" spans="43:43" x14ac:dyDescent="0.25">
      <c r="AQ37991" s="6"/>
    </row>
    <row r="37992" spans="43:43" x14ac:dyDescent="0.25">
      <c r="AQ37992" s="6"/>
    </row>
    <row r="37993" spans="43:43" x14ac:dyDescent="0.25">
      <c r="AQ37993" s="6"/>
    </row>
    <row r="37994" spans="43:43" x14ac:dyDescent="0.25">
      <c r="AQ37994" s="6"/>
    </row>
    <row r="37995" spans="43:43" x14ac:dyDescent="0.25">
      <c r="AQ37995" s="6"/>
    </row>
    <row r="37996" spans="43:43" x14ac:dyDescent="0.25">
      <c r="AQ37996" s="6"/>
    </row>
    <row r="37997" spans="43:43" x14ac:dyDescent="0.25">
      <c r="AQ37997" s="6"/>
    </row>
    <row r="37998" spans="43:43" x14ac:dyDescent="0.25">
      <c r="AQ37998" s="6"/>
    </row>
    <row r="37999" spans="43:43" x14ac:dyDescent="0.25">
      <c r="AQ37999" s="6"/>
    </row>
    <row r="38000" spans="43:43" x14ac:dyDescent="0.25">
      <c r="AQ38000" s="6"/>
    </row>
    <row r="38001" spans="43:43" x14ac:dyDescent="0.25">
      <c r="AQ38001" s="6"/>
    </row>
    <row r="38002" spans="43:43" x14ac:dyDescent="0.25">
      <c r="AQ38002" s="6"/>
    </row>
    <row r="38003" spans="43:43" x14ac:dyDescent="0.25">
      <c r="AQ38003" s="6"/>
    </row>
    <row r="38004" spans="43:43" x14ac:dyDescent="0.25">
      <c r="AQ38004" s="6"/>
    </row>
    <row r="38005" spans="43:43" x14ac:dyDescent="0.25">
      <c r="AQ38005" s="6"/>
    </row>
    <row r="38006" spans="43:43" x14ac:dyDescent="0.25">
      <c r="AQ38006" s="6"/>
    </row>
    <row r="38007" spans="43:43" x14ac:dyDescent="0.25">
      <c r="AQ38007" s="6"/>
    </row>
    <row r="38008" spans="43:43" x14ac:dyDescent="0.25">
      <c r="AQ38008" s="6"/>
    </row>
    <row r="38009" spans="43:43" x14ac:dyDescent="0.25">
      <c r="AQ38009" s="6"/>
    </row>
    <row r="38010" spans="43:43" x14ac:dyDescent="0.25">
      <c r="AQ38010" s="6"/>
    </row>
    <row r="38011" spans="43:43" x14ac:dyDescent="0.25">
      <c r="AQ38011" s="6"/>
    </row>
    <row r="38012" spans="43:43" x14ac:dyDescent="0.25">
      <c r="AQ38012" s="6"/>
    </row>
    <row r="38013" spans="43:43" x14ac:dyDescent="0.25">
      <c r="AQ38013" s="6"/>
    </row>
    <row r="38014" spans="43:43" x14ac:dyDescent="0.25">
      <c r="AQ38014" s="6"/>
    </row>
    <row r="38015" spans="43:43" x14ac:dyDescent="0.25">
      <c r="AQ38015" s="6"/>
    </row>
    <row r="38016" spans="43:43" x14ac:dyDescent="0.25">
      <c r="AQ38016" s="6"/>
    </row>
    <row r="38017" spans="43:43" x14ac:dyDescent="0.25">
      <c r="AQ38017" s="6"/>
    </row>
    <row r="38018" spans="43:43" x14ac:dyDescent="0.25">
      <c r="AQ38018" s="6"/>
    </row>
    <row r="38019" spans="43:43" x14ac:dyDescent="0.25">
      <c r="AQ38019" s="6"/>
    </row>
    <row r="38020" spans="43:43" x14ac:dyDescent="0.25">
      <c r="AQ38020" s="6"/>
    </row>
    <row r="38021" spans="43:43" x14ac:dyDescent="0.25">
      <c r="AQ38021" s="6"/>
    </row>
    <row r="38022" spans="43:43" x14ac:dyDescent="0.25">
      <c r="AQ38022" s="6"/>
    </row>
    <row r="38023" spans="43:43" x14ac:dyDescent="0.25">
      <c r="AQ38023" s="6"/>
    </row>
    <row r="38024" spans="43:43" x14ac:dyDescent="0.25">
      <c r="AQ38024" s="6"/>
    </row>
    <row r="38025" spans="43:43" x14ac:dyDescent="0.25">
      <c r="AQ38025" s="6"/>
    </row>
    <row r="38026" spans="43:43" x14ac:dyDescent="0.25">
      <c r="AQ38026" s="6"/>
    </row>
    <row r="38027" spans="43:43" x14ac:dyDescent="0.25">
      <c r="AQ38027" s="6"/>
    </row>
    <row r="38028" spans="43:43" x14ac:dyDescent="0.25">
      <c r="AQ38028" s="6"/>
    </row>
    <row r="38029" spans="43:43" x14ac:dyDescent="0.25">
      <c r="AQ38029" s="6"/>
    </row>
    <row r="38030" spans="43:43" x14ac:dyDescent="0.25">
      <c r="AQ38030" s="6"/>
    </row>
    <row r="38031" spans="43:43" x14ac:dyDescent="0.25">
      <c r="AQ38031" s="6"/>
    </row>
    <row r="38032" spans="43:43" x14ac:dyDescent="0.25">
      <c r="AQ38032" s="6"/>
    </row>
    <row r="38033" spans="43:43" x14ac:dyDescent="0.25">
      <c r="AQ38033" s="6"/>
    </row>
    <row r="38034" spans="43:43" x14ac:dyDescent="0.25">
      <c r="AQ38034" s="6"/>
    </row>
    <row r="38035" spans="43:43" x14ac:dyDescent="0.25">
      <c r="AQ38035" s="6"/>
    </row>
    <row r="38036" spans="43:43" x14ac:dyDescent="0.25">
      <c r="AQ38036" s="6"/>
    </row>
    <row r="38037" spans="43:43" x14ac:dyDescent="0.25">
      <c r="AQ38037" s="6"/>
    </row>
    <row r="38038" spans="43:43" x14ac:dyDescent="0.25">
      <c r="AQ38038" s="6"/>
    </row>
    <row r="38039" spans="43:43" x14ac:dyDescent="0.25">
      <c r="AQ38039" s="6"/>
    </row>
    <row r="38040" spans="43:43" x14ac:dyDescent="0.25">
      <c r="AQ38040" s="6"/>
    </row>
    <row r="38041" spans="43:43" x14ac:dyDescent="0.25">
      <c r="AQ38041" s="6"/>
    </row>
    <row r="38042" spans="43:43" x14ac:dyDescent="0.25">
      <c r="AQ38042" s="6"/>
    </row>
    <row r="38043" spans="43:43" x14ac:dyDescent="0.25">
      <c r="AQ38043" s="6"/>
    </row>
    <row r="38044" spans="43:43" x14ac:dyDescent="0.25">
      <c r="AQ38044" s="6"/>
    </row>
    <row r="38045" spans="43:43" x14ac:dyDescent="0.25">
      <c r="AQ38045" s="6"/>
    </row>
    <row r="38046" spans="43:43" x14ac:dyDescent="0.25">
      <c r="AQ38046" s="6"/>
    </row>
    <row r="38047" spans="43:43" x14ac:dyDescent="0.25">
      <c r="AQ38047" s="6"/>
    </row>
    <row r="38048" spans="43:43" x14ac:dyDescent="0.25">
      <c r="AQ38048" s="6"/>
    </row>
    <row r="38049" spans="43:43" x14ac:dyDescent="0.25">
      <c r="AQ38049" s="6"/>
    </row>
    <row r="38050" spans="43:43" x14ac:dyDescent="0.25">
      <c r="AQ38050" s="6"/>
    </row>
    <row r="38051" spans="43:43" x14ac:dyDescent="0.25">
      <c r="AQ38051" s="6"/>
    </row>
    <row r="38052" spans="43:43" x14ac:dyDescent="0.25">
      <c r="AQ38052" s="6"/>
    </row>
    <row r="38053" spans="43:43" x14ac:dyDescent="0.25">
      <c r="AQ38053" s="6"/>
    </row>
    <row r="38054" spans="43:43" x14ac:dyDescent="0.25">
      <c r="AQ38054" s="6"/>
    </row>
    <row r="38055" spans="43:43" x14ac:dyDescent="0.25">
      <c r="AQ38055" s="6"/>
    </row>
    <row r="38056" spans="43:43" x14ac:dyDescent="0.25">
      <c r="AQ38056" s="6"/>
    </row>
    <row r="38057" spans="43:43" x14ac:dyDescent="0.25">
      <c r="AQ38057" s="6"/>
    </row>
    <row r="38058" spans="43:43" x14ac:dyDescent="0.25">
      <c r="AQ38058" s="6"/>
    </row>
    <row r="38059" spans="43:43" x14ac:dyDescent="0.25">
      <c r="AQ38059" s="6"/>
    </row>
    <row r="38060" spans="43:43" x14ac:dyDescent="0.25">
      <c r="AQ38060" s="6"/>
    </row>
    <row r="38061" spans="43:43" x14ac:dyDescent="0.25">
      <c r="AQ38061" s="6"/>
    </row>
    <row r="38062" spans="43:43" x14ac:dyDescent="0.25">
      <c r="AQ38062" s="6"/>
    </row>
    <row r="38063" spans="43:43" x14ac:dyDescent="0.25">
      <c r="AQ38063" s="6"/>
    </row>
    <row r="38064" spans="43:43" x14ac:dyDescent="0.25">
      <c r="AQ38064" s="6"/>
    </row>
    <row r="38065" spans="43:43" x14ac:dyDescent="0.25">
      <c r="AQ38065" s="6"/>
    </row>
    <row r="38066" spans="43:43" x14ac:dyDescent="0.25">
      <c r="AQ38066" s="6"/>
    </row>
    <row r="38067" spans="43:43" x14ac:dyDescent="0.25">
      <c r="AQ38067" s="6"/>
    </row>
    <row r="38068" spans="43:43" x14ac:dyDescent="0.25">
      <c r="AQ38068" s="6"/>
    </row>
    <row r="38069" spans="43:43" x14ac:dyDescent="0.25">
      <c r="AQ38069" s="6"/>
    </row>
    <row r="38070" spans="43:43" x14ac:dyDescent="0.25">
      <c r="AQ38070" s="6"/>
    </row>
    <row r="38071" spans="43:43" x14ac:dyDescent="0.25">
      <c r="AQ38071" s="6"/>
    </row>
    <row r="38072" spans="43:43" x14ac:dyDescent="0.25">
      <c r="AQ38072" s="6"/>
    </row>
    <row r="38073" spans="43:43" x14ac:dyDescent="0.25">
      <c r="AQ38073" s="6"/>
    </row>
    <row r="38074" spans="43:43" x14ac:dyDescent="0.25">
      <c r="AQ38074" s="6"/>
    </row>
    <row r="38075" spans="43:43" x14ac:dyDescent="0.25">
      <c r="AQ38075" s="6"/>
    </row>
    <row r="38076" spans="43:43" x14ac:dyDescent="0.25">
      <c r="AQ38076" s="6"/>
    </row>
    <row r="38077" spans="43:43" x14ac:dyDescent="0.25">
      <c r="AQ38077" s="6"/>
    </row>
    <row r="38078" spans="43:43" x14ac:dyDescent="0.25">
      <c r="AQ38078" s="6"/>
    </row>
    <row r="38079" spans="43:43" x14ac:dyDescent="0.25">
      <c r="AQ38079" s="6"/>
    </row>
    <row r="38080" spans="43:43" x14ac:dyDescent="0.25">
      <c r="AQ38080" s="6"/>
    </row>
    <row r="38081" spans="43:43" x14ac:dyDescent="0.25">
      <c r="AQ38081" s="6"/>
    </row>
    <row r="38082" spans="43:43" x14ac:dyDescent="0.25">
      <c r="AQ38082" s="6"/>
    </row>
    <row r="38083" spans="43:43" x14ac:dyDescent="0.25">
      <c r="AQ38083" s="6"/>
    </row>
    <row r="38084" spans="43:43" x14ac:dyDescent="0.25">
      <c r="AQ38084" s="6"/>
    </row>
    <row r="38085" spans="43:43" x14ac:dyDescent="0.25">
      <c r="AQ38085" s="6"/>
    </row>
    <row r="38086" spans="43:43" x14ac:dyDescent="0.25">
      <c r="AQ38086" s="6"/>
    </row>
    <row r="38087" spans="43:43" x14ac:dyDescent="0.25">
      <c r="AQ38087" s="6"/>
    </row>
    <row r="38088" spans="43:43" x14ac:dyDescent="0.25">
      <c r="AQ38088" s="6"/>
    </row>
    <row r="38089" spans="43:43" x14ac:dyDescent="0.25">
      <c r="AQ38089" s="6"/>
    </row>
    <row r="38090" spans="43:43" x14ac:dyDescent="0.25">
      <c r="AQ38090" s="6"/>
    </row>
    <row r="38091" spans="43:43" x14ac:dyDescent="0.25">
      <c r="AQ38091" s="6"/>
    </row>
    <row r="38092" spans="43:43" x14ac:dyDescent="0.25">
      <c r="AQ38092" s="6"/>
    </row>
    <row r="38093" spans="43:43" x14ac:dyDescent="0.25">
      <c r="AQ38093" s="6"/>
    </row>
    <row r="38094" spans="43:43" x14ac:dyDescent="0.25">
      <c r="AQ38094" s="6"/>
    </row>
    <row r="38095" spans="43:43" x14ac:dyDescent="0.25">
      <c r="AQ38095" s="6"/>
    </row>
    <row r="38096" spans="43:43" x14ac:dyDescent="0.25">
      <c r="AQ38096" s="6"/>
    </row>
    <row r="38097" spans="43:43" x14ac:dyDescent="0.25">
      <c r="AQ38097" s="6"/>
    </row>
    <row r="38098" spans="43:43" x14ac:dyDescent="0.25">
      <c r="AQ38098" s="6"/>
    </row>
    <row r="38099" spans="43:43" x14ac:dyDescent="0.25">
      <c r="AQ38099" s="6"/>
    </row>
    <row r="38100" spans="43:43" x14ac:dyDescent="0.25">
      <c r="AQ38100" s="6"/>
    </row>
    <row r="38101" spans="43:43" x14ac:dyDescent="0.25">
      <c r="AQ38101" s="6"/>
    </row>
    <row r="38102" spans="43:43" x14ac:dyDescent="0.25">
      <c r="AQ38102" s="6"/>
    </row>
    <row r="38103" spans="43:43" x14ac:dyDescent="0.25">
      <c r="AQ38103" s="6"/>
    </row>
    <row r="38104" spans="43:43" x14ac:dyDescent="0.25">
      <c r="AQ38104" s="6"/>
    </row>
    <row r="38105" spans="43:43" x14ac:dyDescent="0.25">
      <c r="AQ38105" s="6"/>
    </row>
    <row r="38106" spans="43:43" x14ac:dyDescent="0.25">
      <c r="AQ38106" s="6"/>
    </row>
    <row r="38107" spans="43:43" x14ac:dyDescent="0.25">
      <c r="AQ38107" s="6"/>
    </row>
    <row r="38108" spans="43:43" x14ac:dyDescent="0.25">
      <c r="AQ38108" s="6"/>
    </row>
    <row r="38109" spans="43:43" x14ac:dyDescent="0.25">
      <c r="AQ38109" s="6"/>
    </row>
    <row r="38110" spans="43:43" x14ac:dyDescent="0.25">
      <c r="AQ38110" s="6"/>
    </row>
    <row r="38111" spans="43:43" x14ac:dyDescent="0.25">
      <c r="AQ38111" s="6"/>
    </row>
    <row r="38112" spans="43:43" x14ac:dyDescent="0.25">
      <c r="AQ38112" s="6"/>
    </row>
    <row r="38113" spans="43:43" x14ac:dyDescent="0.25">
      <c r="AQ38113" s="6"/>
    </row>
    <row r="38114" spans="43:43" x14ac:dyDescent="0.25">
      <c r="AQ38114" s="6"/>
    </row>
    <row r="38115" spans="43:43" x14ac:dyDescent="0.25">
      <c r="AQ38115" s="6"/>
    </row>
    <row r="38116" spans="43:43" x14ac:dyDescent="0.25">
      <c r="AQ38116" s="6"/>
    </row>
    <row r="38117" spans="43:43" x14ac:dyDescent="0.25">
      <c r="AQ38117" s="6"/>
    </row>
    <row r="38118" spans="43:43" x14ac:dyDescent="0.25">
      <c r="AQ38118" s="6"/>
    </row>
    <row r="38119" spans="43:43" x14ac:dyDescent="0.25">
      <c r="AQ38119" s="6"/>
    </row>
    <row r="38120" spans="43:43" x14ac:dyDescent="0.25">
      <c r="AQ38120" s="6"/>
    </row>
    <row r="38121" spans="43:43" x14ac:dyDescent="0.25">
      <c r="AQ38121" s="6"/>
    </row>
    <row r="38122" spans="43:43" x14ac:dyDescent="0.25">
      <c r="AQ38122" s="6"/>
    </row>
    <row r="38123" spans="43:43" x14ac:dyDescent="0.25">
      <c r="AQ38123" s="6"/>
    </row>
    <row r="38124" spans="43:43" x14ac:dyDescent="0.25">
      <c r="AQ38124" s="6"/>
    </row>
    <row r="38125" spans="43:43" x14ac:dyDescent="0.25">
      <c r="AQ38125" s="6"/>
    </row>
    <row r="38126" spans="43:43" x14ac:dyDescent="0.25">
      <c r="AQ38126" s="6"/>
    </row>
    <row r="38127" spans="43:43" x14ac:dyDescent="0.25">
      <c r="AQ38127" s="6"/>
    </row>
    <row r="38128" spans="43:43" x14ac:dyDescent="0.25">
      <c r="AQ38128" s="6"/>
    </row>
    <row r="38129" spans="43:43" x14ac:dyDescent="0.25">
      <c r="AQ38129" s="6"/>
    </row>
    <row r="38130" spans="43:43" x14ac:dyDescent="0.25">
      <c r="AQ38130" s="6"/>
    </row>
    <row r="38131" spans="43:43" x14ac:dyDescent="0.25">
      <c r="AQ38131" s="6"/>
    </row>
    <row r="38132" spans="43:43" x14ac:dyDescent="0.25">
      <c r="AQ38132" s="6"/>
    </row>
    <row r="38133" spans="43:43" x14ac:dyDescent="0.25">
      <c r="AQ38133" s="6"/>
    </row>
    <row r="38134" spans="43:43" x14ac:dyDescent="0.25">
      <c r="AQ38134" s="6"/>
    </row>
    <row r="38135" spans="43:43" x14ac:dyDescent="0.25">
      <c r="AQ38135" s="6"/>
    </row>
    <row r="38136" spans="43:43" x14ac:dyDescent="0.25">
      <c r="AQ38136" s="6"/>
    </row>
    <row r="38137" spans="43:43" x14ac:dyDescent="0.25">
      <c r="AQ38137" s="6"/>
    </row>
    <row r="38138" spans="43:43" x14ac:dyDescent="0.25">
      <c r="AQ38138" s="6"/>
    </row>
    <row r="38139" spans="43:43" x14ac:dyDescent="0.25">
      <c r="AQ38139" s="6"/>
    </row>
    <row r="38140" spans="43:43" x14ac:dyDescent="0.25">
      <c r="AQ38140" s="6"/>
    </row>
    <row r="38141" spans="43:43" x14ac:dyDescent="0.25">
      <c r="AQ38141" s="6"/>
    </row>
    <row r="38142" spans="43:43" x14ac:dyDescent="0.25">
      <c r="AQ38142" s="6"/>
    </row>
    <row r="38143" spans="43:43" x14ac:dyDescent="0.25">
      <c r="AQ38143" s="6"/>
    </row>
    <row r="38144" spans="43:43" x14ac:dyDescent="0.25">
      <c r="AQ38144" s="6"/>
    </row>
    <row r="38145" spans="43:43" x14ac:dyDescent="0.25">
      <c r="AQ38145" s="6"/>
    </row>
    <row r="38146" spans="43:43" x14ac:dyDescent="0.25">
      <c r="AQ38146" s="6"/>
    </row>
    <row r="38147" spans="43:43" x14ac:dyDescent="0.25">
      <c r="AQ38147" s="6"/>
    </row>
    <row r="38148" spans="43:43" x14ac:dyDescent="0.25">
      <c r="AQ38148" s="6"/>
    </row>
    <row r="38149" spans="43:43" x14ac:dyDescent="0.25">
      <c r="AQ38149" s="6"/>
    </row>
    <row r="38150" spans="43:43" x14ac:dyDescent="0.25">
      <c r="AQ38150" s="6"/>
    </row>
    <row r="38151" spans="43:43" x14ac:dyDescent="0.25">
      <c r="AQ38151" s="6"/>
    </row>
    <row r="38152" spans="43:43" x14ac:dyDescent="0.25">
      <c r="AQ38152" s="6"/>
    </row>
    <row r="38153" spans="43:43" x14ac:dyDescent="0.25">
      <c r="AQ38153" s="6"/>
    </row>
    <row r="38154" spans="43:43" x14ac:dyDescent="0.25">
      <c r="AQ38154" s="6"/>
    </row>
    <row r="38155" spans="43:43" x14ac:dyDescent="0.25">
      <c r="AQ38155" s="6"/>
    </row>
    <row r="38156" spans="43:43" x14ac:dyDescent="0.25">
      <c r="AQ38156" s="6"/>
    </row>
    <row r="38157" spans="43:43" x14ac:dyDescent="0.25">
      <c r="AQ38157" s="6"/>
    </row>
    <row r="38158" spans="43:43" x14ac:dyDescent="0.25">
      <c r="AQ38158" s="6"/>
    </row>
    <row r="38159" spans="43:43" x14ac:dyDescent="0.25">
      <c r="AQ38159" s="6"/>
    </row>
    <row r="38160" spans="43:43" x14ac:dyDescent="0.25">
      <c r="AQ38160" s="6"/>
    </row>
    <row r="38161" spans="43:43" x14ac:dyDescent="0.25">
      <c r="AQ38161" s="6"/>
    </row>
    <row r="38162" spans="43:43" x14ac:dyDescent="0.25">
      <c r="AQ38162" s="6"/>
    </row>
    <row r="38163" spans="43:43" x14ac:dyDescent="0.25">
      <c r="AQ38163" s="6"/>
    </row>
    <row r="38164" spans="43:43" x14ac:dyDescent="0.25">
      <c r="AQ38164" s="6"/>
    </row>
    <row r="38165" spans="43:43" x14ac:dyDescent="0.25">
      <c r="AQ38165" s="6"/>
    </row>
    <row r="38166" spans="43:43" x14ac:dyDescent="0.25">
      <c r="AQ38166" s="6"/>
    </row>
    <row r="38167" spans="43:43" x14ac:dyDescent="0.25">
      <c r="AQ38167" s="6"/>
    </row>
    <row r="38168" spans="43:43" x14ac:dyDescent="0.25">
      <c r="AQ38168" s="6"/>
    </row>
    <row r="38169" spans="43:43" x14ac:dyDescent="0.25">
      <c r="AQ38169" s="6"/>
    </row>
    <row r="38170" spans="43:43" x14ac:dyDescent="0.25">
      <c r="AQ38170" s="6"/>
    </row>
    <row r="38171" spans="43:43" x14ac:dyDescent="0.25">
      <c r="AQ38171" s="6"/>
    </row>
    <row r="38172" spans="43:43" x14ac:dyDescent="0.25">
      <c r="AQ38172" s="6"/>
    </row>
    <row r="38173" spans="43:43" x14ac:dyDescent="0.25">
      <c r="AQ38173" s="6"/>
    </row>
    <row r="38174" spans="43:43" x14ac:dyDescent="0.25">
      <c r="AQ38174" s="6"/>
    </row>
    <row r="38175" spans="43:43" x14ac:dyDescent="0.25">
      <c r="AQ38175" s="6"/>
    </row>
    <row r="38176" spans="43:43" x14ac:dyDescent="0.25">
      <c r="AQ38176" s="6"/>
    </row>
    <row r="38177" spans="43:43" x14ac:dyDescent="0.25">
      <c r="AQ38177" s="6"/>
    </row>
    <row r="38178" spans="43:43" x14ac:dyDescent="0.25">
      <c r="AQ38178" s="6"/>
    </row>
    <row r="38179" spans="43:43" x14ac:dyDescent="0.25">
      <c r="AQ38179" s="6"/>
    </row>
    <row r="38180" spans="43:43" x14ac:dyDescent="0.25">
      <c r="AQ38180" s="6"/>
    </row>
    <row r="38181" spans="43:43" x14ac:dyDescent="0.25">
      <c r="AQ38181" s="6"/>
    </row>
    <row r="38182" spans="43:43" x14ac:dyDescent="0.25">
      <c r="AQ38182" s="6"/>
    </row>
    <row r="38183" spans="43:43" x14ac:dyDescent="0.25">
      <c r="AQ38183" s="6"/>
    </row>
    <row r="38184" spans="43:43" x14ac:dyDescent="0.25">
      <c r="AQ38184" s="6"/>
    </row>
    <row r="38185" spans="43:43" x14ac:dyDescent="0.25">
      <c r="AQ38185" s="6"/>
    </row>
    <row r="38186" spans="43:43" x14ac:dyDescent="0.25">
      <c r="AQ38186" s="6"/>
    </row>
    <row r="38187" spans="43:43" x14ac:dyDescent="0.25">
      <c r="AQ38187" s="6"/>
    </row>
    <row r="38188" spans="43:43" x14ac:dyDescent="0.25">
      <c r="AQ38188" s="6"/>
    </row>
    <row r="38189" spans="43:43" x14ac:dyDescent="0.25">
      <c r="AQ38189" s="6"/>
    </row>
    <row r="38190" spans="43:43" x14ac:dyDescent="0.25">
      <c r="AQ38190" s="6"/>
    </row>
    <row r="38191" spans="43:43" x14ac:dyDescent="0.25">
      <c r="AQ38191" s="6"/>
    </row>
    <row r="38192" spans="43:43" x14ac:dyDescent="0.25">
      <c r="AQ38192" s="6"/>
    </row>
    <row r="38193" spans="43:43" x14ac:dyDescent="0.25">
      <c r="AQ38193" s="6"/>
    </row>
    <row r="38194" spans="43:43" x14ac:dyDescent="0.25">
      <c r="AQ38194" s="6"/>
    </row>
    <row r="38195" spans="43:43" x14ac:dyDescent="0.25">
      <c r="AQ38195" s="6"/>
    </row>
    <row r="38196" spans="43:43" x14ac:dyDescent="0.25">
      <c r="AQ38196" s="6"/>
    </row>
    <row r="38197" spans="43:43" x14ac:dyDescent="0.25">
      <c r="AQ38197" s="6"/>
    </row>
    <row r="38198" spans="43:43" x14ac:dyDescent="0.25">
      <c r="AQ38198" s="6"/>
    </row>
    <row r="38199" spans="43:43" x14ac:dyDescent="0.25">
      <c r="AQ38199" s="6"/>
    </row>
    <row r="38200" spans="43:43" x14ac:dyDescent="0.25">
      <c r="AQ38200" s="6"/>
    </row>
    <row r="38201" spans="43:43" x14ac:dyDescent="0.25">
      <c r="AQ38201" s="6"/>
    </row>
    <row r="38202" spans="43:43" x14ac:dyDescent="0.25">
      <c r="AQ38202" s="6"/>
    </row>
    <row r="38203" spans="43:43" x14ac:dyDescent="0.25">
      <c r="AQ38203" s="6"/>
    </row>
    <row r="38204" spans="43:43" x14ac:dyDescent="0.25">
      <c r="AQ38204" s="6"/>
    </row>
    <row r="38205" spans="43:43" x14ac:dyDescent="0.25">
      <c r="AQ38205" s="6"/>
    </row>
    <row r="38206" spans="43:43" x14ac:dyDescent="0.25">
      <c r="AQ38206" s="6"/>
    </row>
    <row r="38207" spans="43:43" x14ac:dyDescent="0.25">
      <c r="AQ38207" s="6"/>
    </row>
    <row r="38208" spans="43:43" x14ac:dyDescent="0.25">
      <c r="AQ38208" s="6"/>
    </row>
    <row r="38209" spans="43:43" x14ac:dyDescent="0.25">
      <c r="AQ38209" s="6"/>
    </row>
    <row r="38210" spans="43:43" x14ac:dyDescent="0.25">
      <c r="AQ38210" s="6"/>
    </row>
    <row r="38211" spans="43:43" x14ac:dyDescent="0.25">
      <c r="AQ38211" s="6"/>
    </row>
    <row r="38212" spans="43:43" x14ac:dyDescent="0.25">
      <c r="AQ38212" s="6"/>
    </row>
    <row r="38213" spans="43:43" x14ac:dyDescent="0.25">
      <c r="AQ38213" s="6"/>
    </row>
    <row r="38214" spans="43:43" x14ac:dyDescent="0.25">
      <c r="AQ38214" s="6"/>
    </row>
    <row r="38215" spans="43:43" x14ac:dyDescent="0.25">
      <c r="AQ38215" s="6"/>
    </row>
    <row r="38216" spans="43:43" x14ac:dyDescent="0.25">
      <c r="AQ38216" s="6"/>
    </row>
    <row r="38217" spans="43:43" x14ac:dyDescent="0.25">
      <c r="AQ38217" s="6"/>
    </row>
    <row r="38218" spans="43:43" x14ac:dyDescent="0.25">
      <c r="AQ38218" s="6"/>
    </row>
    <row r="38219" spans="43:43" x14ac:dyDescent="0.25">
      <c r="AQ38219" s="6"/>
    </row>
    <row r="38220" spans="43:43" x14ac:dyDescent="0.25">
      <c r="AQ38220" s="6"/>
    </row>
    <row r="38221" spans="43:43" x14ac:dyDescent="0.25">
      <c r="AQ38221" s="6"/>
    </row>
    <row r="38222" spans="43:43" x14ac:dyDescent="0.25">
      <c r="AQ38222" s="6"/>
    </row>
    <row r="38223" spans="43:43" x14ac:dyDescent="0.25">
      <c r="AQ38223" s="6"/>
    </row>
    <row r="38224" spans="43:43" x14ac:dyDescent="0.25">
      <c r="AQ38224" s="6"/>
    </row>
    <row r="38225" spans="43:43" x14ac:dyDescent="0.25">
      <c r="AQ38225" s="6"/>
    </row>
    <row r="38226" spans="43:43" x14ac:dyDescent="0.25">
      <c r="AQ38226" s="6"/>
    </row>
    <row r="38227" spans="43:43" x14ac:dyDescent="0.25">
      <c r="AQ38227" s="6"/>
    </row>
    <row r="38228" spans="43:43" x14ac:dyDescent="0.25">
      <c r="AQ38228" s="6"/>
    </row>
    <row r="38229" spans="43:43" x14ac:dyDescent="0.25">
      <c r="AQ38229" s="6"/>
    </row>
    <row r="38230" spans="43:43" x14ac:dyDescent="0.25">
      <c r="AQ38230" s="6"/>
    </row>
    <row r="38231" spans="43:43" x14ac:dyDescent="0.25">
      <c r="AQ38231" s="6"/>
    </row>
    <row r="38232" spans="43:43" x14ac:dyDescent="0.25">
      <c r="AQ38232" s="6"/>
    </row>
    <row r="38233" spans="43:43" x14ac:dyDescent="0.25">
      <c r="AQ38233" s="6"/>
    </row>
    <row r="38234" spans="43:43" x14ac:dyDescent="0.25">
      <c r="AQ38234" s="6"/>
    </row>
    <row r="38235" spans="43:43" x14ac:dyDescent="0.25">
      <c r="AQ38235" s="6"/>
    </row>
    <row r="38236" spans="43:43" x14ac:dyDescent="0.25">
      <c r="AQ38236" s="6"/>
    </row>
    <row r="38237" spans="43:43" x14ac:dyDescent="0.25">
      <c r="AQ38237" s="6"/>
    </row>
    <row r="38238" spans="43:43" x14ac:dyDescent="0.25">
      <c r="AQ38238" s="6"/>
    </row>
    <row r="38239" spans="43:43" x14ac:dyDescent="0.25">
      <c r="AQ38239" s="6"/>
    </row>
    <row r="38240" spans="43:43" x14ac:dyDescent="0.25">
      <c r="AQ38240" s="6"/>
    </row>
    <row r="38241" spans="43:43" x14ac:dyDescent="0.25">
      <c r="AQ38241" s="6"/>
    </row>
    <row r="38242" spans="43:43" x14ac:dyDescent="0.25">
      <c r="AQ38242" s="6"/>
    </row>
    <row r="38243" spans="43:43" x14ac:dyDescent="0.25">
      <c r="AQ38243" s="6"/>
    </row>
    <row r="38244" spans="43:43" x14ac:dyDescent="0.25">
      <c r="AQ38244" s="6"/>
    </row>
    <row r="38245" spans="43:43" x14ac:dyDescent="0.25">
      <c r="AQ38245" s="6"/>
    </row>
    <row r="38246" spans="43:43" x14ac:dyDescent="0.25">
      <c r="AQ38246" s="6"/>
    </row>
    <row r="38247" spans="43:43" x14ac:dyDescent="0.25">
      <c r="AQ38247" s="6"/>
    </row>
    <row r="38248" spans="43:43" x14ac:dyDescent="0.25">
      <c r="AQ38248" s="6"/>
    </row>
    <row r="38249" spans="43:43" x14ac:dyDescent="0.25">
      <c r="AQ38249" s="6"/>
    </row>
    <row r="38250" spans="43:43" x14ac:dyDescent="0.25">
      <c r="AQ38250" s="6"/>
    </row>
    <row r="38251" spans="43:43" x14ac:dyDescent="0.25">
      <c r="AQ38251" s="6"/>
    </row>
    <row r="38252" spans="43:43" x14ac:dyDescent="0.25">
      <c r="AQ38252" s="6"/>
    </row>
    <row r="38253" spans="43:43" x14ac:dyDescent="0.25">
      <c r="AQ38253" s="6"/>
    </row>
    <row r="38254" spans="43:43" x14ac:dyDescent="0.25">
      <c r="AQ38254" s="6"/>
    </row>
    <row r="38255" spans="43:43" x14ac:dyDescent="0.25">
      <c r="AQ38255" s="6"/>
    </row>
    <row r="38256" spans="43:43" x14ac:dyDescent="0.25">
      <c r="AQ38256" s="6"/>
    </row>
    <row r="38257" spans="43:43" x14ac:dyDescent="0.25">
      <c r="AQ38257" s="6"/>
    </row>
    <row r="38258" spans="43:43" x14ac:dyDescent="0.25">
      <c r="AQ38258" s="6"/>
    </row>
    <row r="38259" spans="43:43" x14ac:dyDescent="0.25">
      <c r="AQ38259" s="6"/>
    </row>
    <row r="38260" spans="43:43" x14ac:dyDescent="0.25">
      <c r="AQ38260" s="6"/>
    </row>
    <row r="38261" spans="43:43" x14ac:dyDescent="0.25">
      <c r="AQ38261" s="6"/>
    </row>
    <row r="38262" spans="43:43" x14ac:dyDescent="0.25">
      <c r="AQ38262" s="6"/>
    </row>
    <row r="38263" spans="43:43" x14ac:dyDescent="0.25">
      <c r="AQ38263" s="6"/>
    </row>
    <row r="38264" spans="43:43" x14ac:dyDescent="0.25">
      <c r="AQ38264" s="6"/>
    </row>
    <row r="38265" spans="43:43" x14ac:dyDescent="0.25">
      <c r="AQ38265" s="6"/>
    </row>
    <row r="38266" spans="43:43" x14ac:dyDescent="0.25">
      <c r="AQ38266" s="6"/>
    </row>
    <row r="38267" spans="43:43" x14ac:dyDescent="0.25">
      <c r="AQ38267" s="6"/>
    </row>
    <row r="38268" spans="43:43" x14ac:dyDescent="0.25">
      <c r="AQ38268" s="6"/>
    </row>
    <row r="38269" spans="43:43" x14ac:dyDescent="0.25">
      <c r="AQ38269" s="6"/>
    </row>
    <row r="38270" spans="43:43" x14ac:dyDescent="0.25">
      <c r="AQ38270" s="6"/>
    </row>
    <row r="38271" spans="43:43" x14ac:dyDescent="0.25">
      <c r="AQ38271" s="6"/>
    </row>
    <row r="38272" spans="43:43" x14ac:dyDescent="0.25">
      <c r="AQ38272" s="6"/>
    </row>
    <row r="38273" spans="43:43" x14ac:dyDescent="0.25">
      <c r="AQ38273" s="6"/>
    </row>
    <row r="38274" spans="43:43" x14ac:dyDescent="0.25">
      <c r="AQ38274" s="6"/>
    </row>
    <row r="38275" spans="43:43" x14ac:dyDescent="0.25">
      <c r="AQ38275" s="6"/>
    </row>
    <row r="38276" spans="43:43" x14ac:dyDescent="0.25">
      <c r="AQ38276" s="6"/>
    </row>
    <row r="38277" spans="43:43" x14ac:dyDescent="0.25">
      <c r="AQ38277" s="6"/>
    </row>
    <row r="38278" spans="43:43" x14ac:dyDescent="0.25">
      <c r="AQ38278" s="6"/>
    </row>
    <row r="38279" spans="43:43" x14ac:dyDescent="0.25">
      <c r="AQ38279" s="6"/>
    </row>
    <row r="38280" spans="43:43" x14ac:dyDescent="0.25">
      <c r="AQ38280" s="6"/>
    </row>
    <row r="38281" spans="43:43" x14ac:dyDescent="0.25">
      <c r="AQ38281" s="6"/>
    </row>
    <row r="38282" spans="43:43" x14ac:dyDescent="0.25">
      <c r="AQ38282" s="6"/>
    </row>
    <row r="38283" spans="43:43" x14ac:dyDescent="0.25">
      <c r="AQ38283" s="6"/>
    </row>
    <row r="38284" spans="43:43" x14ac:dyDescent="0.25">
      <c r="AQ38284" s="6"/>
    </row>
    <row r="38285" spans="43:43" x14ac:dyDescent="0.25">
      <c r="AQ38285" s="6"/>
    </row>
    <row r="38286" spans="43:43" x14ac:dyDescent="0.25">
      <c r="AQ38286" s="6"/>
    </row>
    <row r="38287" spans="43:43" x14ac:dyDescent="0.25">
      <c r="AQ38287" s="6"/>
    </row>
    <row r="38288" spans="43:43" x14ac:dyDescent="0.25">
      <c r="AQ38288" s="6"/>
    </row>
    <row r="38289" spans="43:43" x14ac:dyDescent="0.25">
      <c r="AQ38289" s="6"/>
    </row>
    <row r="38290" spans="43:43" x14ac:dyDescent="0.25">
      <c r="AQ38290" s="6"/>
    </row>
    <row r="38291" spans="43:43" x14ac:dyDescent="0.25">
      <c r="AQ38291" s="6"/>
    </row>
    <row r="38292" spans="43:43" x14ac:dyDescent="0.25">
      <c r="AQ38292" s="6"/>
    </row>
    <row r="38293" spans="43:43" x14ac:dyDescent="0.25">
      <c r="AQ38293" s="6"/>
    </row>
    <row r="38294" spans="43:43" x14ac:dyDescent="0.25">
      <c r="AQ38294" s="6"/>
    </row>
    <row r="38295" spans="43:43" x14ac:dyDescent="0.25">
      <c r="AQ38295" s="6"/>
    </row>
    <row r="38296" spans="43:43" x14ac:dyDescent="0.25">
      <c r="AQ38296" s="6"/>
    </row>
    <row r="38297" spans="43:43" x14ac:dyDescent="0.25">
      <c r="AQ38297" s="6"/>
    </row>
    <row r="38298" spans="43:43" x14ac:dyDescent="0.25">
      <c r="AQ38298" s="6"/>
    </row>
    <row r="38299" spans="43:43" x14ac:dyDescent="0.25">
      <c r="AQ38299" s="6"/>
    </row>
    <row r="38300" spans="43:43" x14ac:dyDescent="0.25">
      <c r="AQ38300" s="6"/>
    </row>
    <row r="38301" spans="43:43" x14ac:dyDescent="0.25">
      <c r="AQ38301" s="6"/>
    </row>
    <row r="38302" spans="43:43" x14ac:dyDescent="0.25">
      <c r="AQ38302" s="6"/>
    </row>
    <row r="38303" spans="43:43" x14ac:dyDescent="0.25">
      <c r="AQ38303" s="6"/>
    </row>
    <row r="38304" spans="43:43" x14ac:dyDescent="0.25">
      <c r="AQ38304" s="6"/>
    </row>
    <row r="38305" spans="43:43" x14ac:dyDescent="0.25">
      <c r="AQ38305" s="6"/>
    </row>
    <row r="38306" spans="43:43" x14ac:dyDescent="0.25">
      <c r="AQ38306" s="6"/>
    </row>
    <row r="38307" spans="43:43" x14ac:dyDescent="0.25">
      <c r="AQ38307" s="6"/>
    </row>
    <row r="38308" spans="43:43" x14ac:dyDescent="0.25">
      <c r="AQ38308" s="6"/>
    </row>
    <row r="38309" spans="43:43" x14ac:dyDescent="0.25">
      <c r="AQ38309" s="6"/>
    </row>
    <row r="38310" spans="43:43" x14ac:dyDescent="0.25">
      <c r="AQ38310" s="6"/>
    </row>
    <row r="38311" spans="43:43" x14ac:dyDescent="0.25">
      <c r="AQ38311" s="6"/>
    </row>
    <row r="38312" spans="43:43" x14ac:dyDescent="0.25">
      <c r="AQ38312" s="6"/>
    </row>
    <row r="38313" spans="43:43" x14ac:dyDescent="0.25">
      <c r="AQ38313" s="6"/>
    </row>
    <row r="38314" spans="43:43" x14ac:dyDescent="0.25">
      <c r="AQ38314" s="6"/>
    </row>
    <row r="38315" spans="43:43" x14ac:dyDescent="0.25">
      <c r="AQ38315" s="6"/>
    </row>
    <row r="38316" spans="43:43" x14ac:dyDescent="0.25">
      <c r="AQ38316" s="6"/>
    </row>
    <row r="38317" spans="43:43" x14ac:dyDescent="0.25">
      <c r="AQ38317" s="6"/>
    </row>
    <row r="38318" spans="43:43" x14ac:dyDescent="0.25">
      <c r="AQ38318" s="6"/>
    </row>
    <row r="38319" spans="43:43" x14ac:dyDescent="0.25">
      <c r="AQ38319" s="6"/>
    </row>
    <row r="38320" spans="43:43" x14ac:dyDescent="0.25">
      <c r="AQ38320" s="6"/>
    </row>
    <row r="38321" spans="43:43" x14ac:dyDescent="0.25">
      <c r="AQ38321" s="6"/>
    </row>
    <row r="38322" spans="43:43" x14ac:dyDescent="0.25">
      <c r="AQ38322" s="6"/>
    </row>
    <row r="38323" spans="43:43" x14ac:dyDescent="0.25">
      <c r="AQ38323" s="6"/>
    </row>
    <row r="38324" spans="43:43" x14ac:dyDescent="0.25">
      <c r="AQ38324" s="6"/>
    </row>
    <row r="38325" spans="43:43" x14ac:dyDescent="0.25">
      <c r="AQ38325" s="6"/>
    </row>
    <row r="38326" spans="43:43" x14ac:dyDescent="0.25">
      <c r="AQ38326" s="6"/>
    </row>
    <row r="38327" spans="43:43" x14ac:dyDescent="0.25">
      <c r="AQ38327" s="6"/>
    </row>
    <row r="38328" spans="43:43" x14ac:dyDescent="0.25">
      <c r="AQ38328" s="6"/>
    </row>
    <row r="38329" spans="43:43" x14ac:dyDescent="0.25">
      <c r="AQ38329" s="6"/>
    </row>
    <row r="38330" spans="43:43" x14ac:dyDescent="0.25">
      <c r="AQ38330" s="6"/>
    </row>
    <row r="38331" spans="43:43" x14ac:dyDescent="0.25">
      <c r="AQ38331" s="6"/>
    </row>
    <row r="38332" spans="43:43" x14ac:dyDescent="0.25">
      <c r="AQ38332" s="6"/>
    </row>
    <row r="38333" spans="43:43" x14ac:dyDescent="0.25">
      <c r="AQ38333" s="6"/>
    </row>
    <row r="38334" spans="43:43" x14ac:dyDescent="0.25">
      <c r="AQ38334" s="6"/>
    </row>
    <row r="38335" spans="43:43" x14ac:dyDescent="0.25">
      <c r="AQ38335" s="6"/>
    </row>
    <row r="38336" spans="43:43" x14ac:dyDescent="0.25">
      <c r="AQ38336" s="6"/>
    </row>
    <row r="38337" spans="43:43" x14ac:dyDescent="0.25">
      <c r="AQ38337" s="6"/>
    </row>
    <row r="38338" spans="43:43" x14ac:dyDescent="0.25">
      <c r="AQ38338" s="6"/>
    </row>
    <row r="38339" spans="43:43" x14ac:dyDescent="0.25">
      <c r="AQ38339" s="6"/>
    </row>
    <row r="38340" spans="43:43" x14ac:dyDescent="0.25">
      <c r="AQ38340" s="6"/>
    </row>
    <row r="38341" spans="43:43" x14ac:dyDescent="0.25">
      <c r="AQ38341" s="6"/>
    </row>
    <row r="38342" spans="43:43" x14ac:dyDescent="0.25">
      <c r="AQ38342" s="6"/>
    </row>
    <row r="38343" spans="43:43" x14ac:dyDescent="0.25">
      <c r="AQ38343" s="6"/>
    </row>
    <row r="38344" spans="43:43" x14ac:dyDescent="0.25">
      <c r="AQ38344" s="6"/>
    </row>
    <row r="38345" spans="43:43" x14ac:dyDescent="0.25">
      <c r="AQ38345" s="6"/>
    </row>
    <row r="38346" spans="43:43" x14ac:dyDescent="0.25">
      <c r="AQ38346" s="6"/>
    </row>
    <row r="38347" spans="43:43" x14ac:dyDescent="0.25">
      <c r="AQ38347" s="6"/>
    </row>
    <row r="38348" spans="43:43" x14ac:dyDescent="0.25">
      <c r="AQ38348" s="6"/>
    </row>
    <row r="38349" spans="43:43" x14ac:dyDescent="0.25">
      <c r="AQ38349" s="6"/>
    </row>
    <row r="38350" spans="43:43" x14ac:dyDescent="0.25">
      <c r="AQ38350" s="6"/>
    </row>
    <row r="38351" spans="43:43" x14ac:dyDescent="0.25">
      <c r="AQ38351" s="6"/>
    </row>
    <row r="38352" spans="43:43" x14ac:dyDescent="0.25">
      <c r="AQ38352" s="6"/>
    </row>
    <row r="38353" spans="43:43" x14ac:dyDescent="0.25">
      <c r="AQ38353" s="6"/>
    </row>
    <row r="38354" spans="43:43" x14ac:dyDescent="0.25">
      <c r="AQ38354" s="6"/>
    </row>
    <row r="38355" spans="43:43" x14ac:dyDescent="0.25">
      <c r="AQ38355" s="6"/>
    </row>
    <row r="38356" spans="43:43" x14ac:dyDescent="0.25">
      <c r="AQ38356" s="6"/>
    </row>
    <row r="38357" spans="43:43" x14ac:dyDescent="0.25">
      <c r="AQ38357" s="6"/>
    </row>
    <row r="38358" spans="43:43" x14ac:dyDescent="0.25">
      <c r="AQ38358" s="6"/>
    </row>
    <row r="38359" spans="43:43" x14ac:dyDescent="0.25">
      <c r="AQ38359" s="6"/>
    </row>
    <row r="38360" spans="43:43" x14ac:dyDescent="0.25">
      <c r="AQ38360" s="6"/>
    </row>
    <row r="38361" spans="43:43" x14ac:dyDescent="0.25">
      <c r="AQ38361" s="6"/>
    </row>
    <row r="38362" spans="43:43" x14ac:dyDescent="0.25">
      <c r="AQ38362" s="6"/>
    </row>
    <row r="38363" spans="43:43" x14ac:dyDescent="0.25">
      <c r="AQ38363" s="6"/>
    </row>
    <row r="38364" spans="43:43" x14ac:dyDescent="0.25">
      <c r="AQ38364" s="6"/>
    </row>
    <row r="38365" spans="43:43" x14ac:dyDescent="0.25">
      <c r="AQ38365" s="6"/>
    </row>
    <row r="38366" spans="43:43" x14ac:dyDescent="0.25">
      <c r="AQ38366" s="6"/>
    </row>
    <row r="38367" spans="43:43" x14ac:dyDescent="0.25">
      <c r="AQ38367" s="6"/>
    </row>
    <row r="38368" spans="43:43" x14ac:dyDescent="0.25">
      <c r="AQ38368" s="6"/>
    </row>
    <row r="38369" spans="43:43" x14ac:dyDescent="0.25">
      <c r="AQ38369" s="6"/>
    </row>
    <row r="38370" spans="43:43" x14ac:dyDescent="0.25">
      <c r="AQ38370" s="6"/>
    </row>
    <row r="38371" spans="43:43" x14ac:dyDescent="0.25">
      <c r="AQ38371" s="6"/>
    </row>
    <row r="38372" spans="43:43" x14ac:dyDescent="0.25">
      <c r="AQ38372" s="6"/>
    </row>
    <row r="38373" spans="43:43" x14ac:dyDescent="0.25">
      <c r="AQ38373" s="6"/>
    </row>
    <row r="38374" spans="43:43" x14ac:dyDescent="0.25">
      <c r="AQ38374" s="6"/>
    </row>
    <row r="38375" spans="43:43" x14ac:dyDescent="0.25">
      <c r="AQ38375" s="6"/>
    </row>
    <row r="38376" spans="43:43" x14ac:dyDescent="0.25">
      <c r="AQ38376" s="6"/>
    </row>
    <row r="38377" spans="43:43" x14ac:dyDescent="0.25">
      <c r="AQ38377" s="6"/>
    </row>
    <row r="38378" spans="43:43" x14ac:dyDescent="0.25">
      <c r="AQ38378" s="6"/>
    </row>
    <row r="38379" spans="43:43" x14ac:dyDescent="0.25">
      <c r="AQ38379" s="6"/>
    </row>
    <row r="38380" spans="43:43" x14ac:dyDescent="0.25">
      <c r="AQ38380" s="6"/>
    </row>
    <row r="38381" spans="43:43" x14ac:dyDescent="0.25">
      <c r="AQ38381" s="6"/>
    </row>
    <row r="38382" spans="43:43" x14ac:dyDescent="0.25">
      <c r="AQ38382" s="6"/>
    </row>
    <row r="38383" spans="43:43" x14ac:dyDescent="0.25">
      <c r="AQ38383" s="6"/>
    </row>
    <row r="38384" spans="43:43" x14ac:dyDescent="0.25">
      <c r="AQ38384" s="6"/>
    </row>
    <row r="38385" spans="43:43" x14ac:dyDescent="0.25">
      <c r="AQ38385" s="6"/>
    </row>
    <row r="38386" spans="43:43" x14ac:dyDescent="0.25">
      <c r="AQ38386" s="6"/>
    </row>
    <row r="38387" spans="43:43" x14ac:dyDescent="0.25">
      <c r="AQ38387" s="6"/>
    </row>
    <row r="38388" spans="43:43" x14ac:dyDescent="0.25">
      <c r="AQ38388" s="6"/>
    </row>
    <row r="38389" spans="43:43" x14ac:dyDescent="0.25">
      <c r="AQ38389" s="6"/>
    </row>
    <row r="38390" spans="43:43" x14ac:dyDescent="0.25">
      <c r="AQ38390" s="6"/>
    </row>
    <row r="38391" spans="43:43" x14ac:dyDescent="0.25">
      <c r="AQ38391" s="6"/>
    </row>
    <row r="38392" spans="43:43" x14ac:dyDescent="0.25">
      <c r="AQ38392" s="6"/>
    </row>
    <row r="38393" spans="43:43" x14ac:dyDescent="0.25">
      <c r="AQ38393" s="6"/>
    </row>
    <row r="38394" spans="43:43" x14ac:dyDescent="0.25">
      <c r="AQ38394" s="6"/>
    </row>
    <row r="38395" spans="43:43" x14ac:dyDescent="0.25">
      <c r="AQ38395" s="6"/>
    </row>
    <row r="38396" spans="43:43" x14ac:dyDescent="0.25">
      <c r="AQ38396" s="6"/>
    </row>
    <row r="38397" spans="43:43" x14ac:dyDescent="0.25">
      <c r="AQ38397" s="6"/>
    </row>
    <row r="38398" spans="43:43" x14ac:dyDescent="0.25">
      <c r="AQ38398" s="6"/>
    </row>
    <row r="38399" spans="43:43" x14ac:dyDescent="0.25">
      <c r="AQ38399" s="6"/>
    </row>
    <row r="38400" spans="43:43" x14ac:dyDescent="0.25">
      <c r="AQ38400" s="6"/>
    </row>
    <row r="38401" spans="43:43" x14ac:dyDescent="0.25">
      <c r="AQ38401" s="6"/>
    </row>
    <row r="38402" spans="43:43" x14ac:dyDescent="0.25">
      <c r="AQ38402" s="6"/>
    </row>
    <row r="38403" spans="43:43" x14ac:dyDescent="0.25">
      <c r="AQ38403" s="6"/>
    </row>
    <row r="38404" spans="43:43" x14ac:dyDescent="0.25">
      <c r="AQ38404" s="6"/>
    </row>
    <row r="38405" spans="43:43" x14ac:dyDescent="0.25">
      <c r="AQ38405" s="6"/>
    </row>
    <row r="38406" spans="43:43" x14ac:dyDescent="0.25">
      <c r="AQ38406" s="6"/>
    </row>
    <row r="38407" spans="43:43" x14ac:dyDescent="0.25">
      <c r="AQ38407" s="6"/>
    </row>
    <row r="38408" spans="43:43" x14ac:dyDescent="0.25">
      <c r="AQ38408" s="6"/>
    </row>
    <row r="38409" spans="43:43" x14ac:dyDescent="0.25">
      <c r="AQ38409" s="6"/>
    </row>
    <row r="38410" spans="43:43" x14ac:dyDescent="0.25">
      <c r="AQ38410" s="6"/>
    </row>
    <row r="38411" spans="43:43" x14ac:dyDescent="0.25">
      <c r="AQ38411" s="6"/>
    </row>
    <row r="38412" spans="43:43" x14ac:dyDescent="0.25">
      <c r="AQ38412" s="6"/>
    </row>
    <row r="38413" spans="43:43" x14ac:dyDescent="0.25">
      <c r="AQ38413" s="6"/>
    </row>
    <row r="38414" spans="43:43" x14ac:dyDescent="0.25">
      <c r="AQ38414" s="6"/>
    </row>
    <row r="38415" spans="43:43" x14ac:dyDescent="0.25">
      <c r="AQ38415" s="6"/>
    </row>
    <row r="38416" spans="43:43" x14ac:dyDescent="0.25">
      <c r="AQ38416" s="6"/>
    </row>
    <row r="38417" spans="43:43" x14ac:dyDescent="0.25">
      <c r="AQ38417" s="6"/>
    </row>
    <row r="38418" spans="43:43" x14ac:dyDescent="0.25">
      <c r="AQ38418" s="6"/>
    </row>
    <row r="38419" spans="43:43" x14ac:dyDescent="0.25">
      <c r="AQ38419" s="6"/>
    </row>
    <row r="38420" spans="43:43" x14ac:dyDescent="0.25">
      <c r="AQ38420" s="6"/>
    </row>
    <row r="38421" spans="43:43" x14ac:dyDescent="0.25">
      <c r="AQ38421" s="6"/>
    </row>
    <row r="38422" spans="43:43" x14ac:dyDescent="0.25">
      <c r="AQ38422" s="6"/>
    </row>
    <row r="38423" spans="43:43" x14ac:dyDescent="0.25">
      <c r="AQ38423" s="6"/>
    </row>
    <row r="38424" spans="43:43" x14ac:dyDescent="0.25">
      <c r="AQ38424" s="6"/>
    </row>
    <row r="38425" spans="43:43" x14ac:dyDescent="0.25">
      <c r="AQ38425" s="6"/>
    </row>
    <row r="38426" spans="43:43" x14ac:dyDescent="0.25">
      <c r="AQ38426" s="6"/>
    </row>
    <row r="38427" spans="43:43" x14ac:dyDescent="0.25">
      <c r="AQ38427" s="6"/>
    </row>
    <row r="38428" spans="43:43" x14ac:dyDescent="0.25">
      <c r="AQ38428" s="6"/>
    </row>
    <row r="38429" spans="43:43" x14ac:dyDescent="0.25">
      <c r="AQ38429" s="6"/>
    </row>
    <row r="38430" spans="43:43" x14ac:dyDescent="0.25">
      <c r="AQ38430" s="6"/>
    </row>
    <row r="38431" spans="43:43" x14ac:dyDescent="0.25">
      <c r="AQ38431" s="6"/>
    </row>
    <row r="38432" spans="43:43" x14ac:dyDescent="0.25">
      <c r="AQ38432" s="6"/>
    </row>
    <row r="38433" spans="43:43" x14ac:dyDescent="0.25">
      <c r="AQ38433" s="6"/>
    </row>
    <row r="38434" spans="43:43" x14ac:dyDescent="0.25">
      <c r="AQ38434" s="6"/>
    </row>
    <row r="38435" spans="43:43" x14ac:dyDescent="0.25">
      <c r="AQ38435" s="6"/>
    </row>
    <row r="38436" spans="43:43" x14ac:dyDescent="0.25">
      <c r="AQ38436" s="6"/>
    </row>
    <row r="38437" spans="43:43" x14ac:dyDescent="0.25">
      <c r="AQ38437" s="6"/>
    </row>
    <row r="38438" spans="43:43" x14ac:dyDescent="0.25">
      <c r="AQ38438" s="6"/>
    </row>
    <row r="38439" spans="43:43" x14ac:dyDescent="0.25">
      <c r="AQ38439" s="6"/>
    </row>
    <row r="38440" spans="43:43" x14ac:dyDescent="0.25">
      <c r="AQ38440" s="6"/>
    </row>
    <row r="38441" spans="43:43" x14ac:dyDescent="0.25">
      <c r="AQ38441" s="6"/>
    </row>
    <row r="38442" spans="43:43" x14ac:dyDescent="0.25">
      <c r="AQ38442" s="6"/>
    </row>
    <row r="38443" spans="43:43" x14ac:dyDescent="0.25">
      <c r="AQ38443" s="6"/>
    </row>
    <row r="38444" spans="43:43" x14ac:dyDescent="0.25">
      <c r="AQ38444" s="6"/>
    </row>
    <row r="38445" spans="43:43" x14ac:dyDescent="0.25">
      <c r="AQ38445" s="6"/>
    </row>
    <row r="38446" spans="43:43" x14ac:dyDescent="0.25">
      <c r="AQ38446" s="6"/>
    </row>
    <row r="38447" spans="43:43" x14ac:dyDescent="0.25">
      <c r="AQ38447" s="6"/>
    </row>
    <row r="38448" spans="43:43" x14ac:dyDescent="0.25">
      <c r="AQ38448" s="6"/>
    </row>
    <row r="38449" spans="43:43" x14ac:dyDescent="0.25">
      <c r="AQ38449" s="6"/>
    </row>
    <row r="38450" spans="43:43" x14ac:dyDescent="0.25">
      <c r="AQ38450" s="6"/>
    </row>
    <row r="38451" spans="43:43" x14ac:dyDescent="0.25">
      <c r="AQ38451" s="6"/>
    </row>
    <row r="38452" spans="43:43" x14ac:dyDescent="0.25">
      <c r="AQ38452" s="6"/>
    </row>
    <row r="38453" spans="43:43" x14ac:dyDescent="0.25">
      <c r="AQ38453" s="6"/>
    </row>
    <row r="38454" spans="43:43" x14ac:dyDescent="0.25">
      <c r="AQ38454" s="6"/>
    </row>
    <row r="38455" spans="43:43" x14ac:dyDescent="0.25">
      <c r="AQ38455" s="6"/>
    </row>
    <row r="38456" spans="43:43" x14ac:dyDescent="0.25">
      <c r="AQ38456" s="6"/>
    </row>
    <row r="38457" spans="43:43" x14ac:dyDescent="0.25">
      <c r="AQ38457" s="6"/>
    </row>
    <row r="38458" spans="43:43" x14ac:dyDescent="0.25">
      <c r="AQ38458" s="6"/>
    </row>
    <row r="38459" spans="43:43" x14ac:dyDescent="0.25">
      <c r="AQ38459" s="6"/>
    </row>
    <row r="38460" spans="43:43" x14ac:dyDescent="0.25">
      <c r="AQ38460" s="6"/>
    </row>
    <row r="38461" spans="43:43" x14ac:dyDescent="0.25">
      <c r="AQ38461" s="6"/>
    </row>
    <row r="38462" spans="43:43" x14ac:dyDescent="0.25">
      <c r="AQ38462" s="6"/>
    </row>
    <row r="38463" spans="43:43" x14ac:dyDescent="0.25">
      <c r="AQ38463" s="6"/>
    </row>
    <row r="38464" spans="43:43" x14ac:dyDescent="0.25">
      <c r="AQ38464" s="6"/>
    </row>
    <row r="38465" spans="43:43" x14ac:dyDescent="0.25">
      <c r="AQ38465" s="6"/>
    </row>
    <row r="38466" spans="43:43" x14ac:dyDescent="0.25">
      <c r="AQ38466" s="6"/>
    </row>
    <row r="38467" spans="43:43" x14ac:dyDescent="0.25">
      <c r="AQ38467" s="6"/>
    </row>
    <row r="38468" spans="43:43" x14ac:dyDescent="0.25">
      <c r="AQ38468" s="6"/>
    </row>
    <row r="38469" spans="43:43" x14ac:dyDescent="0.25">
      <c r="AQ38469" s="6"/>
    </row>
    <row r="38470" spans="43:43" x14ac:dyDescent="0.25">
      <c r="AQ38470" s="6"/>
    </row>
    <row r="38471" spans="43:43" x14ac:dyDescent="0.25">
      <c r="AQ38471" s="6"/>
    </row>
    <row r="38472" spans="43:43" x14ac:dyDescent="0.25">
      <c r="AQ38472" s="6"/>
    </row>
    <row r="38473" spans="43:43" x14ac:dyDescent="0.25">
      <c r="AQ38473" s="6"/>
    </row>
    <row r="38474" spans="43:43" x14ac:dyDescent="0.25">
      <c r="AQ38474" s="6"/>
    </row>
    <row r="38475" spans="43:43" x14ac:dyDescent="0.25">
      <c r="AQ38475" s="6"/>
    </row>
    <row r="38476" spans="43:43" x14ac:dyDescent="0.25">
      <c r="AQ38476" s="6"/>
    </row>
    <row r="38477" spans="43:43" x14ac:dyDescent="0.25">
      <c r="AQ38477" s="6"/>
    </row>
    <row r="38478" spans="43:43" x14ac:dyDescent="0.25">
      <c r="AQ38478" s="6"/>
    </row>
    <row r="38479" spans="43:43" x14ac:dyDescent="0.25">
      <c r="AQ38479" s="6"/>
    </row>
    <row r="38480" spans="43:43" x14ac:dyDescent="0.25">
      <c r="AQ38480" s="6"/>
    </row>
    <row r="38481" spans="43:43" x14ac:dyDescent="0.25">
      <c r="AQ38481" s="6"/>
    </row>
    <row r="38482" spans="43:43" x14ac:dyDescent="0.25">
      <c r="AQ38482" s="6"/>
    </row>
    <row r="38483" spans="43:43" x14ac:dyDescent="0.25">
      <c r="AQ38483" s="6"/>
    </row>
    <row r="38484" spans="43:43" x14ac:dyDescent="0.25">
      <c r="AQ38484" s="6"/>
    </row>
    <row r="38485" spans="43:43" x14ac:dyDescent="0.25">
      <c r="AQ38485" s="6"/>
    </row>
    <row r="38486" spans="43:43" x14ac:dyDescent="0.25">
      <c r="AQ38486" s="6"/>
    </row>
    <row r="38487" spans="43:43" x14ac:dyDescent="0.25">
      <c r="AQ38487" s="6"/>
    </row>
    <row r="38488" spans="43:43" x14ac:dyDescent="0.25">
      <c r="AQ38488" s="6"/>
    </row>
    <row r="38489" spans="43:43" x14ac:dyDescent="0.25">
      <c r="AQ38489" s="6"/>
    </row>
    <row r="38490" spans="43:43" x14ac:dyDescent="0.25">
      <c r="AQ38490" s="6"/>
    </row>
    <row r="38491" spans="43:43" x14ac:dyDescent="0.25">
      <c r="AQ38491" s="6"/>
    </row>
    <row r="38492" spans="43:43" x14ac:dyDescent="0.25">
      <c r="AQ38492" s="6"/>
    </row>
    <row r="38493" spans="43:43" x14ac:dyDescent="0.25">
      <c r="AQ38493" s="6"/>
    </row>
    <row r="38494" spans="43:43" x14ac:dyDescent="0.25">
      <c r="AQ38494" s="6"/>
    </row>
    <row r="38495" spans="43:43" x14ac:dyDescent="0.25">
      <c r="AQ38495" s="6"/>
    </row>
    <row r="38496" spans="43:43" x14ac:dyDescent="0.25">
      <c r="AQ38496" s="6"/>
    </row>
    <row r="38497" spans="43:43" x14ac:dyDescent="0.25">
      <c r="AQ38497" s="6"/>
    </row>
    <row r="38498" spans="43:43" x14ac:dyDescent="0.25">
      <c r="AQ38498" s="6"/>
    </row>
    <row r="38499" spans="43:43" x14ac:dyDescent="0.25">
      <c r="AQ38499" s="6"/>
    </row>
    <row r="38500" spans="43:43" x14ac:dyDescent="0.25">
      <c r="AQ38500" s="6"/>
    </row>
    <row r="38501" spans="43:43" x14ac:dyDescent="0.25">
      <c r="AQ38501" s="6"/>
    </row>
    <row r="38502" spans="43:43" x14ac:dyDescent="0.25">
      <c r="AQ38502" s="6"/>
    </row>
    <row r="38503" spans="43:43" x14ac:dyDescent="0.25">
      <c r="AQ38503" s="6"/>
    </row>
    <row r="38504" spans="43:43" x14ac:dyDescent="0.25">
      <c r="AQ38504" s="6"/>
    </row>
    <row r="38505" spans="43:43" x14ac:dyDescent="0.25">
      <c r="AQ38505" s="6"/>
    </row>
    <row r="38506" spans="43:43" x14ac:dyDescent="0.25">
      <c r="AQ38506" s="6"/>
    </row>
    <row r="38507" spans="43:43" x14ac:dyDescent="0.25">
      <c r="AQ38507" s="6"/>
    </row>
    <row r="38508" spans="43:43" x14ac:dyDescent="0.25">
      <c r="AQ38508" s="6"/>
    </row>
    <row r="38509" spans="43:43" x14ac:dyDescent="0.25">
      <c r="AQ38509" s="6"/>
    </row>
    <row r="38510" spans="43:43" x14ac:dyDescent="0.25">
      <c r="AQ38510" s="6"/>
    </row>
    <row r="38511" spans="43:43" x14ac:dyDescent="0.25">
      <c r="AQ38511" s="6"/>
    </row>
    <row r="38512" spans="43:43" x14ac:dyDescent="0.25">
      <c r="AQ38512" s="6"/>
    </row>
    <row r="38513" spans="43:43" x14ac:dyDescent="0.25">
      <c r="AQ38513" s="6"/>
    </row>
    <row r="38514" spans="43:43" x14ac:dyDescent="0.25">
      <c r="AQ38514" s="6"/>
    </row>
    <row r="38515" spans="43:43" x14ac:dyDescent="0.25">
      <c r="AQ38515" s="6"/>
    </row>
    <row r="38516" spans="43:43" x14ac:dyDescent="0.25">
      <c r="AQ38516" s="6"/>
    </row>
    <row r="38517" spans="43:43" x14ac:dyDescent="0.25">
      <c r="AQ38517" s="6"/>
    </row>
    <row r="38518" spans="43:43" x14ac:dyDescent="0.25">
      <c r="AQ38518" s="6"/>
    </row>
    <row r="38519" spans="43:43" x14ac:dyDescent="0.25">
      <c r="AQ38519" s="6"/>
    </row>
    <row r="38520" spans="43:43" x14ac:dyDescent="0.25">
      <c r="AQ38520" s="6"/>
    </row>
    <row r="38521" spans="43:43" x14ac:dyDescent="0.25">
      <c r="AQ38521" s="6"/>
    </row>
    <row r="38522" spans="43:43" x14ac:dyDescent="0.25">
      <c r="AQ38522" s="6"/>
    </row>
    <row r="38523" spans="43:43" x14ac:dyDescent="0.25">
      <c r="AQ38523" s="6"/>
    </row>
    <row r="38524" spans="43:43" x14ac:dyDescent="0.25">
      <c r="AQ38524" s="6"/>
    </row>
    <row r="38525" spans="43:43" x14ac:dyDescent="0.25">
      <c r="AQ38525" s="6"/>
    </row>
    <row r="38526" spans="43:43" x14ac:dyDescent="0.25">
      <c r="AQ38526" s="6"/>
    </row>
    <row r="38527" spans="43:43" x14ac:dyDescent="0.25">
      <c r="AQ38527" s="6"/>
    </row>
    <row r="38528" spans="43:43" x14ac:dyDescent="0.25">
      <c r="AQ38528" s="6"/>
    </row>
    <row r="38529" spans="43:43" x14ac:dyDescent="0.25">
      <c r="AQ38529" s="6"/>
    </row>
    <row r="38530" spans="43:43" x14ac:dyDescent="0.25">
      <c r="AQ38530" s="6"/>
    </row>
    <row r="38531" spans="43:43" x14ac:dyDescent="0.25">
      <c r="AQ38531" s="6"/>
    </row>
    <row r="38532" spans="43:43" x14ac:dyDescent="0.25">
      <c r="AQ38532" s="6"/>
    </row>
    <row r="38533" spans="43:43" x14ac:dyDescent="0.25">
      <c r="AQ38533" s="6"/>
    </row>
    <row r="38534" spans="43:43" x14ac:dyDescent="0.25">
      <c r="AQ38534" s="6"/>
    </row>
    <row r="38535" spans="43:43" x14ac:dyDescent="0.25">
      <c r="AQ38535" s="6"/>
    </row>
    <row r="38536" spans="43:43" x14ac:dyDescent="0.25">
      <c r="AQ38536" s="6"/>
    </row>
    <row r="38537" spans="43:43" x14ac:dyDescent="0.25">
      <c r="AQ38537" s="6"/>
    </row>
    <row r="38538" spans="43:43" x14ac:dyDescent="0.25">
      <c r="AQ38538" s="6"/>
    </row>
    <row r="38539" spans="43:43" x14ac:dyDescent="0.25">
      <c r="AQ38539" s="6"/>
    </row>
    <row r="38540" spans="43:43" x14ac:dyDescent="0.25">
      <c r="AQ38540" s="6"/>
    </row>
    <row r="38541" spans="43:43" x14ac:dyDescent="0.25">
      <c r="AQ38541" s="6"/>
    </row>
    <row r="38542" spans="43:43" x14ac:dyDescent="0.25">
      <c r="AQ38542" s="6"/>
    </row>
    <row r="38543" spans="43:43" x14ac:dyDescent="0.25">
      <c r="AQ38543" s="6"/>
    </row>
    <row r="38544" spans="43:43" x14ac:dyDescent="0.25">
      <c r="AQ38544" s="6"/>
    </row>
    <row r="38545" spans="43:43" x14ac:dyDescent="0.25">
      <c r="AQ38545" s="6"/>
    </row>
    <row r="38546" spans="43:43" x14ac:dyDescent="0.25">
      <c r="AQ38546" s="6"/>
    </row>
    <row r="38547" spans="43:43" x14ac:dyDescent="0.25">
      <c r="AQ38547" s="6"/>
    </row>
    <row r="38548" spans="43:43" x14ac:dyDescent="0.25">
      <c r="AQ38548" s="6"/>
    </row>
    <row r="38549" spans="43:43" x14ac:dyDescent="0.25">
      <c r="AQ38549" s="6"/>
    </row>
    <row r="38550" spans="43:43" x14ac:dyDescent="0.25">
      <c r="AQ38550" s="6"/>
    </row>
    <row r="38551" spans="43:43" x14ac:dyDescent="0.25">
      <c r="AQ38551" s="6"/>
    </row>
    <row r="38552" spans="43:43" x14ac:dyDescent="0.25">
      <c r="AQ38552" s="6"/>
    </row>
    <row r="38553" spans="43:43" x14ac:dyDescent="0.25">
      <c r="AQ38553" s="6"/>
    </row>
    <row r="38554" spans="43:43" x14ac:dyDescent="0.25">
      <c r="AQ38554" s="6"/>
    </row>
    <row r="38555" spans="43:43" x14ac:dyDescent="0.25">
      <c r="AQ38555" s="6"/>
    </row>
    <row r="38556" spans="43:43" x14ac:dyDescent="0.25">
      <c r="AQ38556" s="6"/>
    </row>
    <row r="38557" spans="43:43" x14ac:dyDescent="0.25">
      <c r="AQ38557" s="6"/>
    </row>
    <row r="38558" spans="43:43" x14ac:dyDescent="0.25">
      <c r="AQ38558" s="6"/>
    </row>
    <row r="38559" spans="43:43" x14ac:dyDescent="0.25">
      <c r="AQ38559" s="6"/>
    </row>
    <row r="38560" spans="43:43" x14ac:dyDescent="0.25">
      <c r="AQ38560" s="6"/>
    </row>
    <row r="38561" spans="43:43" x14ac:dyDescent="0.25">
      <c r="AQ38561" s="6"/>
    </row>
    <row r="38562" spans="43:43" x14ac:dyDescent="0.25">
      <c r="AQ38562" s="6"/>
    </row>
    <row r="38563" spans="43:43" x14ac:dyDescent="0.25">
      <c r="AQ38563" s="6"/>
    </row>
    <row r="38564" spans="43:43" x14ac:dyDescent="0.25">
      <c r="AQ38564" s="6"/>
    </row>
    <row r="38565" spans="43:43" x14ac:dyDescent="0.25">
      <c r="AQ38565" s="6"/>
    </row>
    <row r="38566" spans="43:43" x14ac:dyDescent="0.25">
      <c r="AQ38566" s="6"/>
    </row>
    <row r="38567" spans="43:43" x14ac:dyDescent="0.25">
      <c r="AQ38567" s="6"/>
    </row>
    <row r="38568" spans="43:43" x14ac:dyDescent="0.25">
      <c r="AQ38568" s="6"/>
    </row>
    <row r="38569" spans="43:43" x14ac:dyDescent="0.25">
      <c r="AQ38569" s="6"/>
    </row>
    <row r="38570" spans="43:43" x14ac:dyDescent="0.25">
      <c r="AQ38570" s="6"/>
    </row>
    <row r="38571" spans="43:43" x14ac:dyDescent="0.25">
      <c r="AQ38571" s="6"/>
    </row>
    <row r="38572" spans="43:43" x14ac:dyDescent="0.25">
      <c r="AQ38572" s="6"/>
    </row>
    <row r="38573" spans="43:43" x14ac:dyDescent="0.25">
      <c r="AQ38573" s="6"/>
    </row>
    <row r="38574" spans="43:43" x14ac:dyDescent="0.25">
      <c r="AQ38574" s="6"/>
    </row>
    <row r="38575" spans="43:43" x14ac:dyDescent="0.25">
      <c r="AQ38575" s="6"/>
    </row>
    <row r="38576" spans="43:43" x14ac:dyDescent="0.25">
      <c r="AQ38576" s="6"/>
    </row>
    <row r="38577" spans="43:43" x14ac:dyDescent="0.25">
      <c r="AQ38577" s="6"/>
    </row>
    <row r="38578" spans="43:43" x14ac:dyDescent="0.25">
      <c r="AQ38578" s="6"/>
    </row>
    <row r="38579" spans="43:43" x14ac:dyDescent="0.25">
      <c r="AQ38579" s="6"/>
    </row>
    <row r="38580" spans="43:43" x14ac:dyDescent="0.25">
      <c r="AQ38580" s="6"/>
    </row>
    <row r="38581" spans="43:43" x14ac:dyDescent="0.25">
      <c r="AQ38581" s="6"/>
    </row>
    <row r="38582" spans="43:43" x14ac:dyDescent="0.25">
      <c r="AQ38582" s="6"/>
    </row>
    <row r="38583" spans="43:43" x14ac:dyDescent="0.25">
      <c r="AQ38583" s="6"/>
    </row>
    <row r="38584" spans="43:43" x14ac:dyDescent="0.25">
      <c r="AQ38584" s="6"/>
    </row>
    <row r="38585" spans="43:43" x14ac:dyDescent="0.25">
      <c r="AQ38585" s="6"/>
    </row>
    <row r="38586" spans="43:43" x14ac:dyDescent="0.25">
      <c r="AQ38586" s="6"/>
    </row>
    <row r="38587" spans="43:43" x14ac:dyDescent="0.25">
      <c r="AQ38587" s="6"/>
    </row>
    <row r="38588" spans="43:43" x14ac:dyDescent="0.25">
      <c r="AQ38588" s="6"/>
    </row>
    <row r="38589" spans="43:43" x14ac:dyDescent="0.25">
      <c r="AQ38589" s="6"/>
    </row>
    <row r="38590" spans="43:43" x14ac:dyDescent="0.25">
      <c r="AQ38590" s="6"/>
    </row>
    <row r="38591" spans="43:43" x14ac:dyDescent="0.25">
      <c r="AQ38591" s="6"/>
    </row>
    <row r="38592" spans="43:43" x14ac:dyDescent="0.25">
      <c r="AQ38592" s="6"/>
    </row>
    <row r="38593" spans="43:43" x14ac:dyDescent="0.25">
      <c r="AQ38593" s="6"/>
    </row>
    <row r="38594" spans="43:43" x14ac:dyDescent="0.25">
      <c r="AQ38594" s="6"/>
    </row>
    <row r="38595" spans="43:43" x14ac:dyDescent="0.25">
      <c r="AQ38595" s="6"/>
    </row>
    <row r="38596" spans="43:43" x14ac:dyDescent="0.25">
      <c r="AQ38596" s="6"/>
    </row>
    <row r="38597" spans="43:43" x14ac:dyDescent="0.25">
      <c r="AQ38597" s="6"/>
    </row>
    <row r="38598" spans="43:43" x14ac:dyDescent="0.25">
      <c r="AQ38598" s="6"/>
    </row>
    <row r="38599" spans="43:43" x14ac:dyDescent="0.25">
      <c r="AQ38599" s="6"/>
    </row>
    <row r="38600" spans="43:43" x14ac:dyDescent="0.25">
      <c r="AQ38600" s="6"/>
    </row>
    <row r="38601" spans="43:43" x14ac:dyDescent="0.25">
      <c r="AQ38601" s="6"/>
    </row>
    <row r="38602" spans="43:43" x14ac:dyDescent="0.25">
      <c r="AQ38602" s="6"/>
    </row>
    <row r="38603" spans="43:43" x14ac:dyDescent="0.25">
      <c r="AQ38603" s="6"/>
    </row>
    <row r="38604" spans="43:43" x14ac:dyDescent="0.25">
      <c r="AQ38604" s="6"/>
    </row>
    <row r="38605" spans="43:43" x14ac:dyDescent="0.25">
      <c r="AQ38605" s="6"/>
    </row>
    <row r="38606" spans="43:43" x14ac:dyDescent="0.25">
      <c r="AQ38606" s="6"/>
    </row>
    <row r="38607" spans="43:43" x14ac:dyDescent="0.25">
      <c r="AQ38607" s="6"/>
    </row>
    <row r="38608" spans="43:43" x14ac:dyDescent="0.25">
      <c r="AQ38608" s="6"/>
    </row>
    <row r="38609" spans="43:43" x14ac:dyDescent="0.25">
      <c r="AQ38609" s="6"/>
    </row>
    <row r="38610" spans="43:43" x14ac:dyDescent="0.25">
      <c r="AQ38610" s="6"/>
    </row>
    <row r="38611" spans="43:43" x14ac:dyDescent="0.25">
      <c r="AQ38611" s="6"/>
    </row>
    <row r="38612" spans="43:43" x14ac:dyDescent="0.25">
      <c r="AQ38612" s="6"/>
    </row>
    <row r="38613" spans="43:43" x14ac:dyDescent="0.25">
      <c r="AQ38613" s="6"/>
    </row>
    <row r="38614" spans="43:43" x14ac:dyDescent="0.25">
      <c r="AQ38614" s="6"/>
    </row>
    <row r="38615" spans="43:43" x14ac:dyDescent="0.25">
      <c r="AQ38615" s="6"/>
    </row>
    <row r="38616" spans="43:43" x14ac:dyDescent="0.25">
      <c r="AQ38616" s="6"/>
    </row>
    <row r="38617" spans="43:43" x14ac:dyDescent="0.25">
      <c r="AQ38617" s="6"/>
    </row>
    <row r="38618" spans="43:43" x14ac:dyDescent="0.25">
      <c r="AQ38618" s="6"/>
    </row>
    <row r="38619" spans="43:43" x14ac:dyDescent="0.25">
      <c r="AQ38619" s="6"/>
    </row>
    <row r="38620" spans="43:43" x14ac:dyDescent="0.25">
      <c r="AQ38620" s="6"/>
    </row>
    <row r="38621" spans="43:43" x14ac:dyDescent="0.25">
      <c r="AQ38621" s="6"/>
    </row>
    <row r="38622" spans="43:43" x14ac:dyDescent="0.25">
      <c r="AQ38622" s="6"/>
    </row>
    <row r="38623" spans="43:43" x14ac:dyDescent="0.25">
      <c r="AQ38623" s="6"/>
    </row>
    <row r="38624" spans="43:43" x14ac:dyDescent="0.25">
      <c r="AQ38624" s="6"/>
    </row>
    <row r="38625" spans="43:43" x14ac:dyDescent="0.25">
      <c r="AQ38625" s="6"/>
    </row>
    <row r="38626" spans="43:43" x14ac:dyDescent="0.25">
      <c r="AQ38626" s="6"/>
    </row>
    <row r="38627" spans="43:43" x14ac:dyDescent="0.25">
      <c r="AQ38627" s="6"/>
    </row>
    <row r="38628" spans="43:43" x14ac:dyDescent="0.25">
      <c r="AQ38628" s="6"/>
    </row>
    <row r="38629" spans="43:43" x14ac:dyDescent="0.25">
      <c r="AQ38629" s="6"/>
    </row>
    <row r="38630" spans="43:43" x14ac:dyDescent="0.25">
      <c r="AQ38630" s="6"/>
    </row>
    <row r="38631" spans="43:43" x14ac:dyDescent="0.25">
      <c r="AQ38631" s="6"/>
    </row>
    <row r="38632" spans="43:43" x14ac:dyDescent="0.25">
      <c r="AQ38632" s="6"/>
    </row>
    <row r="38633" spans="43:43" x14ac:dyDescent="0.25">
      <c r="AQ38633" s="6"/>
    </row>
    <row r="38634" spans="43:43" x14ac:dyDescent="0.25">
      <c r="AQ38634" s="6"/>
    </row>
    <row r="38635" spans="43:43" x14ac:dyDescent="0.25">
      <c r="AQ38635" s="6"/>
    </row>
    <row r="38636" spans="43:43" x14ac:dyDescent="0.25">
      <c r="AQ38636" s="6"/>
    </row>
    <row r="38637" spans="43:43" x14ac:dyDescent="0.25">
      <c r="AQ38637" s="6"/>
    </row>
    <row r="38638" spans="43:43" x14ac:dyDescent="0.25">
      <c r="AQ38638" s="6"/>
    </row>
    <row r="38639" spans="43:43" x14ac:dyDescent="0.25">
      <c r="AQ38639" s="6"/>
    </row>
    <row r="38640" spans="43:43" x14ac:dyDescent="0.25">
      <c r="AQ38640" s="6"/>
    </row>
    <row r="38641" spans="43:43" x14ac:dyDescent="0.25">
      <c r="AQ38641" s="6"/>
    </row>
    <row r="38642" spans="43:43" x14ac:dyDescent="0.25">
      <c r="AQ38642" s="6"/>
    </row>
    <row r="38643" spans="43:43" x14ac:dyDescent="0.25">
      <c r="AQ38643" s="6"/>
    </row>
    <row r="38644" spans="43:43" x14ac:dyDescent="0.25">
      <c r="AQ38644" s="6"/>
    </row>
    <row r="38645" spans="43:43" x14ac:dyDescent="0.25">
      <c r="AQ38645" s="6"/>
    </row>
    <row r="38646" spans="43:43" x14ac:dyDescent="0.25">
      <c r="AQ38646" s="6"/>
    </row>
    <row r="38647" spans="43:43" x14ac:dyDescent="0.25">
      <c r="AQ38647" s="6"/>
    </row>
    <row r="38648" spans="43:43" x14ac:dyDescent="0.25">
      <c r="AQ38648" s="6"/>
    </row>
    <row r="38649" spans="43:43" x14ac:dyDescent="0.25">
      <c r="AQ38649" s="6"/>
    </row>
    <row r="38650" spans="43:43" x14ac:dyDescent="0.25">
      <c r="AQ38650" s="6"/>
    </row>
    <row r="38651" spans="43:43" x14ac:dyDescent="0.25">
      <c r="AQ38651" s="6"/>
    </row>
    <row r="38652" spans="43:43" x14ac:dyDescent="0.25">
      <c r="AQ38652" s="6"/>
    </row>
    <row r="38653" spans="43:43" x14ac:dyDescent="0.25">
      <c r="AQ38653" s="6"/>
    </row>
    <row r="38654" spans="43:43" x14ac:dyDescent="0.25">
      <c r="AQ38654" s="6"/>
    </row>
    <row r="38655" spans="43:43" x14ac:dyDescent="0.25">
      <c r="AQ38655" s="6"/>
    </row>
    <row r="38656" spans="43:43" x14ac:dyDescent="0.25">
      <c r="AQ38656" s="6"/>
    </row>
    <row r="38657" spans="43:43" x14ac:dyDescent="0.25">
      <c r="AQ38657" s="6"/>
    </row>
    <row r="38658" spans="43:43" x14ac:dyDescent="0.25">
      <c r="AQ38658" s="6"/>
    </row>
    <row r="38659" spans="43:43" x14ac:dyDescent="0.25">
      <c r="AQ38659" s="6"/>
    </row>
    <row r="38660" spans="43:43" x14ac:dyDescent="0.25">
      <c r="AQ38660" s="6"/>
    </row>
    <row r="38661" spans="43:43" x14ac:dyDescent="0.25">
      <c r="AQ38661" s="6"/>
    </row>
    <row r="38662" spans="43:43" x14ac:dyDescent="0.25">
      <c r="AQ38662" s="6"/>
    </row>
    <row r="38663" spans="43:43" x14ac:dyDescent="0.25">
      <c r="AQ38663" s="6"/>
    </row>
    <row r="38664" spans="43:43" x14ac:dyDescent="0.25">
      <c r="AQ38664" s="6"/>
    </row>
    <row r="38665" spans="43:43" x14ac:dyDescent="0.25">
      <c r="AQ38665" s="6"/>
    </row>
    <row r="38666" spans="43:43" x14ac:dyDescent="0.25">
      <c r="AQ38666" s="6"/>
    </row>
    <row r="38667" spans="43:43" x14ac:dyDescent="0.25">
      <c r="AQ38667" s="6"/>
    </row>
    <row r="38668" spans="43:43" x14ac:dyDescent="0.25">
      <c r="AQ38668" s="6"/>
    </row>
    <row r="38669" spans="43:43" x14ac:dyDescent="0.25">
      <c r="AQ38669" s="6"/>
    </row>
    <row r="38670" spans="43:43" x14ac:dyDescent="0.25">
      <c r="AQ38670" s="6"/>
    </row>
    <row r="38671" spans="43:43" x14ac:dyDescent="0.25">
      <c r="AQ38671" s="6"/>
    </row>
    <row r="38672" spans="43:43" x14ac:dyDescent="0.25">
      <c r="AQ38672" s="6"/>
    </row>
    <row r="38673" spans="43:43" x14ac:dyDescent="0.25">
      <c r="AQ38673" s="6"/>
    </row>
    <row r="38674" spans="43:43" x14ac:dyDescent="0.25">
      <c r="AQ38674" s="6"/>
    </row>
    <row r="38675" spans="43:43" x14ac:dyDescent="0.25">
      <c r="AQ38675" s="6"/>
    </row>
    <row r="38676" spans="43:43" x14ac:dyDescent="0.25">
      <c r="AQ38676" s="6"/>
    </row>
    <row r="38677" spans="43:43" x14ac:dyDescent="0.25">
      <c r="AQ38677" s="6"/>
    </row>
    <row r="38678" spans="43:43" x14ac:dyDescent="0.25">
      <c r="AQ38678" s="6"/>
    </row>
    <row r="38679" spans="43:43" x14ac:dyDescent="0.25">
      <c r="AQ38679" s="6"/>
    </row>
    <row r="38680" spans="43:43" x14ac:dyDescent="0.25">
      <c r="AQ38680" s="6"/>
    </row>
    <row r="38681" spans="43:43" x14ac:dyDescent="0.25">
      <c r="AQ38681" s="6"/>
    </row>
    <row r="38682" spans="43:43" x14ac:dyDescent="0.25">
      <c r="AQ38682" s="6"/>
    </row>
    <row r="38683" spans="43:43" x14ac:dyDescent="0.25">
      <c r="AQ38683" s="6"/>
    </row>
    <row r="38684" spans="43:43" x14ac:dyDescent="0.25">
      <c r="AQ38684" s="6"/>
    </row>
    <row r="38685" spans="43:43" x14ac:dyDescent="0.25">
      <c r="AQ38685" s="6"/>
    </row>
    <row r="38686" spans="43:43" x14ac:dyDescent="0.25">
      <c r="AQ38686" s="6"/>
    </row>
    <row r="38687" spans="43:43" x14ac:dyDescent="0.25">
      <c r="AQ38687" s="6"/>
    </row>
    <row r="38688" spans="43:43" x14ac:dyDescent="0.25">
      <c r="AQ38688" s="6"/>
    </row>
    <row r="38689" spans="43:43" x14ac:dyDescent="0.25">
      <c r="AQ38689" s="6"/>
    </row>
    <row r="38690" spans="43:43" x14ac:dyDescent="0.25">
      <c r="AQ38690" s="6"/>
    </row>
    <row r="38691" spans="43:43" x14ac:dyDescent="0.25">
      <c r="AQ38691" s="6"/>
    </row>
    <row r="38692" spans="43:43" x14ac:dyDescent="0.25">
      <c r="AQ38692" s="6"/>
    </row>
    <row r="38693" spans="43:43" x14ac:dyDescent="0.25">
      <c r="AQ38693" s="6"/>
    </row>
    <row r="38694" spans="43:43" x14ac:dyDescent="0.25">
      <c r="AQ38694" s="6"/>
    </row>
    <row r="38695" spans="43:43" x14ac:dyDescent="0.25">
      <c r="AQ38695" s="6"/>
    </row>
    <row r="38696" spans="43:43" x14ac:dyDescent="0.25">
      <c r="AQ38696" s="6"/>
    </row>
    <row r="38697" spans="43:43" x14ac:dyDescent="0.25">
      <c r="AQ38697" s="6"/>
    </row>
    <row r="38698" spans="43:43" x14ac:dyDescent="0.25">
      <c r="AQ38698" s="6"/>
    </row>
    <row r="38699" spans="43:43" x14ac:dyDescent="0.25">
      <c r="AQ38699" s="6"/>
    </row>
    <row r="38700" spans="43:43" x14ac:dyDescent="0.25">
      <c r="AQ38700" s="6"/>
    </row>
    <row r="38701" spans="43:43" x14ac:dyDescent="0.25">
      <c r="AQ38701" s="6"/>
    </row>
    <row r="38702" spans="43:43" x14ac:dyDescent="0.25">
      <c r="AQ38702" s="6"/>
    </row>
    <row r="38703" spans="43:43" x14ac:dyDescent="0.25">
      <c r="AQ38703" s="6"/>
    </row>
    <row r="38704" spans="43:43" x14ac:dyDescent="0.25">
      <c r="AQ38704" s="6"/>
    </row>
    <row r="38705" spans="43:43" x14ac:dyDescent="0.25">
      <c r="AQ38705" s="6"/>
    </row>
    <row r="38706" spans="43:43" x14ac:dyDescent="0.25">
      <c r="AQ38706" s="6"/>
    </row>
    <row r="38707" spans="43:43" x14ac:dyDescent="0.25">
      <c r="AQ38707" s="6"/>
    </row>
    <row r="38708" spans="43:43" x14ac:dyDescent="0.25">
      <c r="AQ38708" s="6"/>
    </row>
    <row r="38709" spans="43:43" x14ac:dyDescent="0.25">
      <c r="AQ38709" s="6"/>
    </row>
    <row r="38710" spans="43:43" x14ac:dyDescent="0.25">
      <c r="AQ38710" s="6"/>
    </row>
    <row r="38711" spans="43:43" x14ac:dyDescent="0.25">
      <c r="AQ38711" s="6"/>
    </row>
    <row r="38712" spans="43:43" x14ac:dyDescent="0.25">
      <c r="AQ38712" s="6"/>
    </row>
    <row r="38713" spans="43:43" x14ac:dyDescent="0.25">
      <c r="AQ38713" s="6"/>
    </row>
    <row r="38714" spans="43:43" x14ac:dyDescent="0.25">
      <c r="AQ38714" s="6"/>
    </row>
    <row r="38715" spans="43:43" x14ac:dyDescent="0.25">
      <c r="AQ38715" s="6"/>
    </row>
    <row r="38716" spans="43:43" x14ac:dyDescent="0.25">
      <c r="AQ38716" s="6"/>
    </row>
    <row r="38717" spans="43:43" x14ac:dyDescent="0.25">
      <c r="AQ38717" s="6"/>
    </row>
    <row r="38718" spans="43:43" x14ac:dyDescent="0.25">
      <c r="AQ38718" s="6"/>
    </row>
    <row r="38719" spans="43:43" x14ac:dyDescent="0.25">
      <c r="AQ38719" s="6"/>
    </row>
    <row r="38720" spans="43:43" x14ac:dyDescent="0.25">
      <c r="AQ38720" s="6"/>
    </row>
    <row r="38721" spans="43:43" x14ac:dyDescent="0.25">
      <c r="AQ38721" s="6"/>
    </row>
    <row r="38722" spans="43:43" x14ac:dyDescent="0.25">
      <c r="AQ38722" s="6"/>
    </row>
    <row r="38723" spans="43:43" x14ac:dyDescent="0.25">
      <c r="AQ38723" s="6"/>
    </row>
    <row r="38724" spans="43:43" x14ac:dyDescent="0.25">
      <c r="AQ38724" s="6"/>
    </row>
    <row r="38725" spans="43:43" x14ac:dyDescent="0.25">
      <c r="AQ38725" s="6"/>
    </row>
    <row r="38726" spans="43:43" x14ac:dyDescent="0.25">
      <c r="AQ38726" s="6"/>
    </row>
    <row r="38727" spans="43:43" x14ac:dyDescent="0.25">
      <c r="AQ38727" s="6"/>
    </row>
    <row r="38728" spans="43:43" x14ac:dyDescent="0.25">
      <c r="AQ38728" s="6"/>
    </row>
    <row r="38729" spans="43:43" x14ac:dyDescent="0.25">
      <c r="AQ38729" s="6"/>
    </row>
    <row r="38730" spans="43:43" x14ac:dyDescent="0.25">
      <c r="AQ38730" s="6"/>
    </row>
    <row r="38731" spans="43:43" x14ac:dyDescent="0.25">
      <c r="AQ38731" s="6"/>
    </row>
    <row r="38732" spans="43:43" x14ac:dyDescent="0.25">
      <c r="AQ38732" s="6"/>
    </row>
    <row r="38733" spans="43:43" x14ac:dyDescent="0.25">
      <c r="AQ38733" s="6"/>
    </row>
    <row r="38734" spans="43:43" x14ac:dyDescent="0.25">
      <c r="AQ38734" s="6"/>
    </row>
    <row r="38735" spans="43:43" x14ac:dyDescent="0.25">
      <c r="AQ38735" s="6"/>
    </row>
    <row r="38736" spans="43:43" x14ac:dyDescent="0.25">
      <c r="AQ38736" s="6"/>
    </row>
    <row r="38737" spans="43:43" x14ac:dyDescent="0.25">
      <c r="AQ38737" s="6"/>
    </row>
    <row r="38738" spans="43:43" x14ac:dyDescent="0.25">
      <c r="AQ38738" s="6"/>
    </row>
    <row r="38739" spans="43:43" x14ac:dyDescent="0.25">
      <c r="AQ38739" s="6"/>
    </row>
    <row r="38740" spans="43:43" x14ac:dyDescent="0.25">
      <c r="AQ38740" s="6"/>
    </row>
    <row r="38741" spans="43:43" x14ac:dyDescent="0.25">
      <c r="AQ38741" s="6"/>
    </row>
    <row r="38742" spans="43:43" x14ac:dyDescent="0.25">
      <c r="AQ38742" s="6"/>
    </row>
    <row r="38743" spans="43:43" x14ac:dyDescent="0.25">
      <c r="AQ38743" s="6"/>
    </row>
    <row r="38744" spans="43:43" x14ac:dyDescent="0.25">
      <c r="AQ38744" s="6"/>
    </row>
    <row r="38745" spans="43:43" x14ac:dyDescent="0.25">
      <c r="AQ38745" s="6"/>
    </row>
    <row r="38746" spans="43:43" x14ac:dyDescent="0.25">
      <c r="AQ38746" s="6"/>
    </row>
    <row r="38747" spans="43:43" x14ac:dyDescent="0.25">
      <c r="AQ38747" s="6"/>
    </row>
    <row r="38748" spans="43:43" x14ac:dyDescent="0.25">
      <c r="AQ38748" s="6"/>
    </row>
    <row r="38749" spans="43:43" x14ac:dyDescent="0.25">
      <c r="AQ38749" s="6"/>
    </row>
    <row r="38750" spans="43:43" x14ac:dyDescent="0.25">
      <c r="AQ38750" s="6"/>
    </row>
    <row r="38751" spans="43:43" x14ac:dyDescent="0.25">
      <c r="AQ38751" s="6"/>
    </row>
    <row r="38752" spans="43:43" x14ac:dyDescent="0.25">
      <c r="AQ38752" s="6"/>
    </row>
    <row r="38753" spans="43:43" x14ac:dyDescent="0.25">
      <c r="AQ38753" s="6"/>
    </row>
    <row r="38754" spans="43:43" x14ac:dyDescent="0.25">
      <c r="AQ38754" s="6"/>
    </row>
    <row r="38755" spans="43:43" x14ac:dyDescent="0.25">
      <c r="AQ38755" s="6"/>
    </row>
    <row r="38756" spans="43:43" x14ac:dyDescent="0.25">
      <c r="AQ38756" s="6"/>
    </row>
    <row r="38757" spans="43:43" x14ac:dyDescent="0.25">
      <c r="AQ38757" s="6"/>
    </row>
    <row r="38758" spans="43:43" x14ac:dyDescent="0.25">
      <c r="AQ38758" s="6"/>
    </row>
    <row r="38759" spans="43:43" x14ac:dyDescent="0.25">
      <c r="AQ38759" s="6"/>
    </row>
    <row r="38760" spans="43:43" x14ac:dyDescent="0.25">
      <c r="AQ38760" s="6"/>
    </row>
    <row r="38761" spans="43:43" x14ac:dyDescent="0.25">
      <c r="AQ38761" s="6"/>
    </row>
    <row r="38762" spans="43:43" x14ac:dyDescent="0.25">
      <c r="AQ38762" s="6"/>
    </row>
    <row r="38763" spans="43:43" x14ac:dyDescent="0.25">
      <c r="AQ38763" s="6"/>
    </row>
    <row r="38764" spans="43:43" x14ac:dyDescent="0.25">
      <c r="AQ38764" s="6"/>
    </row>
    <row r="38765" spans="43:43" x14ac:dyDescent="0.25">
      <c r="AQ38765" s="6"/>
    </row>
    <row r="38766" spans="43:43" x14ac:dyDescent="0.25">
      <c r="AQ38766" s="6"/>
    </row>
    <row r="38767" spans="43:43" x14ac:dyDescent="0.25">
      <c r="AQ38767" s="6"/>
    </row>
    <row r="38768" spans="43:43" x14ac:dyDescent="0.25">
      <c r="AQ38768" s="6"/>
    </row>
    <row r="38769" spans="43:43" x14ac:dyDescent="0.25">
      <c r="AQ38769" s="6"/>
    </row>
    <row r="38770" spans="43:43" x14ac:dyDescent="0.25">
      <c r="AQ38770" s="6"/>
    </row>
    <row r="38771" spans="43:43" x14ac:dyDescent="0.25">
      <c r="AQ38771" s="6"/>
    </row>
    <row r="38772" spans="43:43" x14ac:dyDescent="0.25">
      <c r="AQ38772" s="6"/>
    </row>
    <row r="38773" spans="43:43" x14ac:dyDescent="0.25">
      <c r="AQ38773" s="6"/>
    </row>
    <row r="38774" spans="43:43" x14ac:dyDescent="0.25">
      <c r="AQ38774" s="6"/>
    </row>
    <row r="38775" spans="43:43" x14ac:dyDescent="0.25">
      <c r="AQ38775" s="6"/>
    </row>
    <row r="38776" spans="43:43" x14ac:dyDescent="0.25">
      <c r="AQ38776" s="6"/>
    </row>
    <row r="38777" spans="43:43" x14ac:dyDescent="0.25">
      <c r="AQ38777" s="6"/>
    </row>
    <row r="38778" spans="43:43" x14ac:dyDescent="0.25">
      <c r="AQ38778" s="6"/>
    </row>
    <row r="38779" spans="43:43" x14ac:dyDescent="0.25">
      <c r="AQ38779" s="6"/>
    </row>
    <row r="38780" spans="43:43" x14ac:dyDescent="0.25">
      <c r="AQ38780" s="6"/>
    </row>
    <row r="38781" spans="43:43" x14ac:dyDescent="0.25">
      <c r="AQ38781" s="6"/>
    </row>
    <row r="38782" spans="43:43" x14ac:dyDescent="0.25">
      <c r="AQ38782" s="6"/>
    </row>
    <row r="38783" spans="43:43" x14ac:dyDescent="0.25">
      <c r="AQ38783" s="6"/>
    </row>
    <row r="38784" spans="43:43" x14ac:dyDescent="0.25">
      <c r="AQ38784" s="6"/>
    </row>
    <row r="38785" spans="43:43" x14ac:dyDescent="0.25">
      <c r="AQ38785" s="6"/>
    </row>
    <row r="38786" spans="43:43" x14ac:dyDescent="0.25">
      <c r="AQ38786" s="6"/>
    </row>
    <row r="38787" spans="43:43" x14ac:dyDescent="0.25">
      <c r="AQ38787" s="6"/>
    </row>
    <row r="38788" spans="43:43" x14ac:dyDescent="0.25">
      <c r="AQ38788" s="6"/>
    </row>
    <row r="38789" spans="43:43" x14ac:dyDescent="0.25">
      <c r="AQ38789" s="6"/>
    </row>
    <row r="38790" spans="43:43" x14ac:dyDescent="0.25">
      <c r="AQ38790" s="6"/>
    </row>
    <row r="38791" spans="43:43" x14ac:dyDescent="0.25">
      <c r="AQ38791" s="6"/>
    </row>
    <row r="38792" spans="43:43" x14ac:dyDescent="0.25">
      <c r="AQ38792" s="6"/>
    </row>
    <row r="38793" spans="43:43" x14ac:dyDescent="0.25">
      <c r="AQ38793" s="6"/>
    </row>
    <row r="38794" spans="43:43" x14ac:dyDescent="0.25">
      <c r="AQ38794" s="6"/>
    </row>
    <row r="38795" spans="43:43" x14ac:dyDescent="0.25">
      <c r="AQ38795" s="6"/>
    </row>
    <row r="38796" spans="43:43" x14ac:dyDescent="0.25">
      <c r="AQ38796" s="6"/>
    </row>
    <row r="38797" spans="43:43" x14ac:dyDescent="0.25">
      <c r="AQ38797" s="6"/>
    </row>
    <row r="38798" spans="43:43" x14ac:dyDescent="0.25">
      <c r="AQ38798" s="6"/>
    </row>
    <row r="38799" spans="43:43" x14ac:dyDescent="0.25">
      <c r="AQ38799" s="6"/>
    </row>
    <row r="38800" spans="43:43" x14ac:dyDescent="0.25">
      <c r="AQ38800" s="6"/>
    </row>
    <row r="38801" spans="43:43" x14ac:dyDescent="0.25">
      <c r="AQ38801" s="6"/>
    </row>
    <row r="38802" spans="43:43" x14ac:dyDescent="0.25">
      <c r="AQ38802" s="6"/>
    </row>
    <row r="38803" spans="43:43" x14ac:dyDescent="0.25">
      <c r="AQ38803" s="6"/>
    </row>
    <row r="38804" spans="43:43" x14ac:dyDescent="0.25">
      <c r="AQ38804" s="6"/>
    </row>
    <row r="38805" spans="43:43" x14ac:dyDescent="0.25">
      <c r="AQ38805" s="6"/>
    </row>
    <row r="38806" spans="43:43" x14ac:dyDescent="0.25">
      <c r="AQ38806" s="6"/>
    </row>
    <row r="38807" spans="43:43" x14ac:dyDescent="0.25">
      <c r="AQ38807" s="6"/>
    </row>
    <row r="38808" spans="43:43" x14ac:dyDescent="0.25">
      <c r="AQ38808" s="6"/>
    </row>
    <row r="38809" spans="43:43" x14ac:dyDescent="0.25">
      <c r="AQ38809" s="6"/>
    </row>
    <row r="38810" spans="43:43" x14ac:dyDescent="0.25">
      <c r="AQ38810" s="6"/>
    </row>
    <row r="38811" spans="43:43" x14ac:dyDescent="0.25">
      <c r="AQ38811" s="6"/>
    </row>
    <row r="38812" spans="43:43" x14ac:dyDescent="0.25">
      <c r="AQ38812" s="6"/>
    </row>
    <row r="38813" spans="43:43" x14ac:dyDescent="0.25">
      <c r="AQ38813" s="6"/>
    </row>
    <row r="38814" spans="43:43" x14ac:dyDescent="0.25">
      <c r="AQ38814" s="6"/>
    </row>
    <row r="38815" spans="43:43" x14ac:dyDescent="0.25">
      <c r="AQ38815" s="6"/>
    </row>
    <row r="38816" spans="43:43" x14ac:dyDescent="0.25">
      <c r="AQ38816" s="6"/>
    </row>
    <row r="38817" spans="43:43" x14ac:dyDescent="0.25">
      <c r="AQ38817" s="6"/>
    </row>
    <row r="38818" spans="43:43" x14ac:dyDescent="0.25">
      <c r="AQ38818" s="6"/>
    </row>
    <row r="38819" spans="43:43" x14ac:dyDescent="0.25">
      <c r="AQ38819" s="6"/>
    </row>
    <row r="38820" spans="43:43" x14ac:dyDescent="0.25">
      <c r="AQ38820" s="6"/>
    </row>
    <row r="38821" spans="43:43" x14ac:dyDescent="0.25">
      <c r="AQ38821" s="6"/>
    </row>
    <row r="38822" spans="43:43" x14ac:dyDescent="0.25">
      <c r="AQ38822" s="6"/>
    </row>
    <row r="38823" spans="43:43" x14ac:dyDescent="0.25">
      <c r="AQ38823" s="6"/>
    </row>
    <row r="38824" spans="43:43" x14ac:dyDescent="0.25">
      <c r="AQ38824" s="6"/>
    </row>
    <row r="38825" spans="43:43" x14ac:dyDescent="0.25">
      <c r="AQ38825" s="6"/>
    </row>
    <row r="38826" spans="43:43" x14ac:dyDescent="0.25">
      <c r="AQ38826" s="6"/>
    </row>
    <row r="38827" spans="43:43" x14ac:dyDescent="0.25">
      <c r="AQ38827" s="6"/>
    </row>
    <row r="38828" spans="43:43" x14ac:dyDescent="0.25">
      <c r="AQ38828" s="6"/>
    </row>
    <row r="38829" spans="43:43" x14ac:dyDescent="0.25">
      <c r="AQ38829" s="6"/>
    </row>
    <row r="38830" spans="43:43" x14ac:dyDescent="0.25">
      <c r="AQ38830" s="6"/>
    </row>
    <row r="38831" spans="43:43" x14ac:dyDescent="0.25">
      <c r="AQ38831" s="6"/>
    </row>
    <row r="38832" spans="43:43" x14ac:dyDescent="0.25">
      <c r="AQ38832" s="6"/>
    </row>
    <row r="38833" spans="43:43" x14ac:dyDescent="0.25">
      <c r="AQ38833" s="6"/>
    </row>
    <row r="38834" spans="43:43" x14ac:dyDescent="0.25">
      <c r="AQ38834" s="6"/>
    </row>
    <row r="38835" spans="43:43" x14ac:dyDescent="0.25">
      <c r="AQ38835" s="6"/>
    </row>
    <row r="38836" spans="43:43" x14ac:dyDescent="0.25">
      <c r="AQ38836" s="6"/>
    </row>
    <row r="38837" spans="43:43" x14ac:dyDescent="0.25">
      <c r="AQ38837" s="6"/>
    </row>
    <row r="38838" spans="43:43" x14ac:dyDescent="0.25">
      <c r="AQ38838" s="6"/>
    </row>
    <row r="38839" spans="43:43" x14ac:dyDescent="0.25">
      <c r="AQ38839" s="6"/>
    </row>
    <row r="38840" spans="43:43" x14ac:dyDescent="0.25">
      <c r="AQ38840" s="6"/>
    </row>
    <row r="38841" spans="43:43" x14ac:dyDescent="0.25">
      <c r="AQ38841" s="6"/>
    </row>
    <row r="38842" spans="43:43" x14ac:dyDescent="0.25">
      <c r="AQ38842" s="6"/>
    </row>
    <row r="38843" spans="43:43" x14ac:dyDescent="0.25">
      <c r="AQ38843" s="6"/>
    </row>
    <row r="38844" spans="43:43" x14ac:dyDescent="0.25">
      <c r="AQ38844" s="6"/>
    </row>
    <row r="38845" spans="43:43" x14ac:dyDescent="0.25">
      <c r="AQ38845" s="6"/>
    </row>
    <row r="38846" spans="43:43" x14ac:dyDescent="0.25">
      <c r="AQ38846" s="6"/>
    </row>
    <row r="38847" spans="43:43" x14ac:dyDescent="0.25">
      <c r="AQ38847" s="6"/>
    </row>
    <row r="38848" spans="43:43" x14ac:dyDescent="0.25">
      <c r="AQ38848" s="6"/>
    </row>
    <row r="38849" spans="43:43" x14ac:dyDescent="0.25">
      <c r="AQ38849" s="6"/>
    </row>
    <row r="38850" spans="43:43" x14ac:dyDescent="0.25">
      <c r="AQ38850" s="6"/>
    </row>
    <row r="38851" spans="43:43" x14ac:dyDescent="0.25">
      <c r="AQ38851" s="6"/>
    </row>
    <row r="38852" spans="43:43" x14ac:dyDescent="0.25">
      <c r="AQ38852" s="6"/>
    </row>
    <row r="38853" spans="43:43" x14ac:dyDescent="0.25">
      <c r="AQ38853" s="6"/>
    </row>
    <row r="38854" spans="43:43" x14ac:dyDescent="0.25">
      <c r="AQ38854" s="6"/>
    </row>
    <row r="38855" spans="43:43" x14ac:dyDescent="0.25">
      <c r="AQ38855" s="6"/>
    </row>
    <row r="38856" spans="43:43" x14ac:dyDescent="0.25">
      <c r="AQ38856" s="6"/>
    </row>
    <row r="38857" spans="43:43" x14ac:dyDescent="0.25">
      <c r="AQ38857" s="6"/>
    </row>
    <row r="38858" spans="43:43" x14ac:dyDescent="0.25">
      <c r="AQ38858" s="6"/>
    </row>
    <row r="38859" spans="43:43" x14ac:dyDescent="0.25">
      <c r="AQ38859" s="6"/>
    </row>
    <row r="38860" spans="43:43" x14ac:dyDescent="0.25">
      <c r="AQ38860" s="6"/>
    </row>
    <row r="38861" spans="43:43" x14ac:dyDescent="0.25">
      <c r="AQ38861" s="6"/>
    </row>
    <row r="38862" spans="43:43" x14ac:dyDescent="0.25">
      <c r="AQ38862" s="6"/>
    </row>
    <row r="38863" spans="43:43" x14ac:dyDescent="0.25">
      <c r="AQ38863" s="6"/>
    </row>
    <row r="38864" spans="43:43" x14ac:dyDescent="0.25">
      <c r="AQ38864" s="6"/>
    </row>
    <row r="38865" spans="43:43" x14ac:dyDescent="0.25">
      <c r="AQ38865" s="6"/>
    </row>
    <row r="38866" spans="43:43" x14ac:dyDescent="0.25">
      <c r="AQ38866" s="6"/>
    </row>
    <row r="38867" spans="43:43" x14ac:dyDescent="0.25">
      <c r="AQ38867" s="6"/>
    </row>
    <row r="38868" spans="43:43" x14ac:dyDescent="0.25">
      <c r="AQ38868" s="6"/>
    </row>
    <row r="38869" spans="43:43" x14ac:dyDescent="0.25">
      <c r="AQ38869" s="6"/>
    </row>
    <row r="38870" spans="43:43" x14ac:dyDescent="0.25">
      <c r="AQ38870" s="6"/>
    </row>
    <row r="38871" spans="43:43" x14ac:dyDescent="0.25">
      <c r="AQ38871" s="6"/>
    </row>
    <row r="38872" spans="43:43" x14ac:dyDescent="0.25">
      <c r="AQ38872" s="6"/>
    </row>
    <row r="38873" spans="43:43" x14ac:dyDescent="0.25">
      <c r="AQ38873" s="6"/>
    </row>
    <row r="38874" spans="43:43" x14ac:dyDescent="0.25">
      <c r="AQ38874" s="6"/>
    </row>
    <row r="38875" spans="43:43" x14ac:dyDescent="0.25">
      <c r="AQ38875" s="6"/>
    </row>
    <row r="38876" spans="43:43" x14ac:dyDescent="0.25">
      <c r="AQ38876" s="6"/>
    </row>
    <row r="38877" spans="43:43" x14ac:dyDescent="0.25">
      <c r="AQ38877" s="6"/>
    </row>
    <row r="38878" spans="43:43" x14ac:dyDescent="0.25">
      <c r="AQ38878" s="6"/>
    </row>
    <row r="38879" spans="43:43" x14ac:dyDescent="0.25">
      <c r="AQ38879" s="6"/>
    </row>
    <row r="38880" spans="43:43" x14ac:dyDescent="0.25">
      <c r="AQ38880" s="6"/>
    </row>
    <row r="38881" spans="43:43" x14ac:dyDescent="0.25">
      <c r="AQ38881" s="6"/>
    </row>
    <row r="38882" spans="43:43" x14ac:dyDescent="0.25">
      <c r="AQ38882" s="6"/>
    </row>
    <row r="38883" spans="43:43" x14ac:dyDescent="0.25">
      <c r="AQ38883" s="6"/>
    </row>
    <row r="38884" spans="43:43" x14ac:dyDescent="0.25">
      <c r="AQ38884" s="6"/>
    </row>
    <row r="38885" spans="43:43" x14ac:dyDescent="0.25">
      <c r="AQ38885" s="6"/>
    </row>
    <row r="38886" spans="43:43" x14ac:dyDescent="0.25">
      <c r="AQ38886" s="6"/>
    </row>
    <row r="38887" spans="43:43" x14ac:dyDescent="0.25">
      <c r="AQ38887" s="6"/>
    </row>
    <row r="38888" spans="43:43" x14ac:dyDescent="0.25">
      <c r="AQ38888" s="6"/>
    </row>
    <row r="38889" spans="43:43" x14ac:dyDescent="0.25">
      <c r="AQ38889" s="6"/>
    </row>
    <row r="38890" spans="43:43" x14ac:dyDescent="0.25">
      <c r="AQ38890" s="6"/>
    </row>
    <row r="38891" spans="43:43" x14ac:dyDescent="0.25">
      <c r="AQ38891" s="6"/>
    </row>
    <row r="38892" spans="43:43" x14ac:dyDescent="0.25">
      <c r="AQ38892" s="6"/>
    </row>
    <row r="38893" spans="43:43" x14ac:dyDescent="0.25">
      <c r="AQ38893" s="6"/>
    </row>
    <row r="38894" spans="43:43" x14ac:dyDescent="0.25">
      <c r="AQ38894" s="6"/>
    </row>
    <row r="38895" spans="43:43" x14ac:dyDescent="0.25">
      <c r="AQ38895" s="6"/>
    </row>
    <row r="38896" spans="43:43" x14ac:dyDescent="0.25">
      <c r="AQ38896" s="6"/>
    </row>
    <row r="38897" spans="43:43" x14ac:dyDescent="0.25">
      <c r="AQ38897" s="6"/>
    </row>
    <row r="38898" spans="43:43" x14ac:dyDescent="0.25">
      <c r="AQ38898" s="6"/>
    </row>
    <row r="38899" spans="43:43" x14ac:dyDescent="0.25">
      <c r="AQ38899" s="6"/>
    </row>
    <row r="38900" spans="43:43" x14ac:dyDescent="0.25">
      <c r="AQ38900" s="6"/>
    </row>
    <row r="38901" spans="43:43" x14ac:dyDescent="0.25">
      <c r="AQ38901" s="6"/>
    </row>
    <row r="38902" spans="43:43" x14ac:dyDescent="0.25">
      <c r="AQ38902" s="6"/>
    </row>
    <row r="38903" spans="43:43" x14ac:dyDescent="0.25">
      <c r="AQ38903" s="6"/>
    </row>
    <row r="38904" spans="43:43" x14ac:dyDescent="0.25">
      <c r="AQ38904" s="6"/>
    </row>
    <row r="38905" spans="43:43" x14ac:dyDescent="0.25">
      <c r="AQ38905" s="6"/>
    </row>
    <row r="38906" spans="43:43" x14ac:dyDescent="0.25">
      <c r="AQ38906" s="6"/>
    </row>
    <row r="38907" spans="43:43" x14ac:dyDescent="0.25">
      <c r="AQ38907" s="6"/>
    </row>
    <row r="38908" spans="43:43" x14ac:dyDescent="0.25">
      <c r="AQ38908" s="6"/>
    </row>
    <row r="38909" spans="43:43" x14ac:dyDescent="0.25">
      <c r="AQ38909" s="6"/>
    </row>
    <row r="38910" spans="43:43" x14ac:dyDescent="0.25">
      <c r="AQ38910" s="6"/>
    </row>
    <row r="38911" spans="43:43" x14ac:dyDescent="0.25">
      <c r="AQ38911" s="6"/>
    </row>
    <row r="38912" spans="43:43" x14ac:dyDescent="0.25">
      <c r="AQ38912" s="6"/>
    </row>
    <row r="38913" spans="43:43" x14ac:dyDescent="0.25">
      <c r="AQ38913" s="6"/>
    </row>
    <row r="38914" spans="43:43" x14ac:dyDescent="0.25">
      <c r="AQ38914" s="6"/>
    </row>
    <row r="38915" spans="43:43" x14ac:dyDescent="0.25">
      <c r="AQ38915" s="6"/>
    </row>
    <row r="38916" spans="43:43" x14ac:dyDescent="0.25">
      <c r="AQ38916" s="6"/>
    </row>
    <row r="38917" spans="43:43" x14ac:dyDescent="0.25">
      <c r="AQ38917" s="6"/>
    </row>
    <row r="38918" spans="43:43" x14ac:dyDescent="0.25">
      <c r="AQ38918" s="6"/>
    </row>
    <row r="38919" spans="43:43" x14ac:dyDescent="0.25">
      <c r="AQ38919" s="6"/>
    </row>
    <row r="38920" spans="43:43" x14ac:dyDescent="0.25">
      <c r="AQ38920" s="6"/>
    </row>
    <row r="38921" spans="43:43" x14ac:dyDescent="0.25">
      <c r="AQ38921" s="6"/>
    </row>
    <row r="38922" spans="43:43" x14ac:dyDescent="0.25">
      <c r="AQ38922" s="6"/>
    </row>
    <row r="38923" spans="43:43" x14ac:dyDescent="0.25">
      <c r="AQ38923" s="6"/>
    </row>
    <row r="38924" spans="43:43" x14ac:dyDescent="0.25">
      <c r="AQ38924" s="6"/>
    </row>
    <row r="38925" spans="43:43" x14ac:dyDescent="0.25">
      <c r="AQ38925" s="6"/>
    </row>
    <row r="38926" spans="43:43" x14ac:dyDescent="0.25">
      <c r="AQ38926" s="6"/>
    </row>
    <row r="38927" spans="43:43" x14ac:dyDescent="0.25">
      <c r="AQ38927" s="6"/>
    </row>
    <row r="38928" spans="43:43" x14ac:dyDescent="0.25">
      <c r="AQ38928" s="6"/>
    </row>
    <row r="38929" spans="43:43" x14ac:dyDescent="0.25">
      <c r="AQ38929" s="6"/>
    </row>
    <row r="38930" spans="43:43" x14ac:dyDescent="0.25">
      <c r="AQ38930" s="6"/>
    </row>
    <row r="38931" spans="43:43" x14ac:dyDescent="0.25">
      <c r="AQ38931" s="6"/>
    </row>
    <row r="38932" spans="43:43" x14ac:dyDescent="0.25">
      <c r="AQ38932" s="6"/>
    </row>
    <row r="38933" spans="43:43" x14ac:dyDescent="0.25">
      <c r="AQ38933" s="6"/>
    </row>
    <row r="38934" spans="43:43" x14ac:dyDescent="0.25">
      <c r="AQ38934" s="6"/>
    </row>
    <row r="38935" spans="43:43" x14ac:dyDescent="0.25">
      <c r="AQ38935" s="6"/>
    </row>
    <row r="38936" spans="43:43" x14ac:dyDescent="0.25">
      <c r="AQ38936" s="6"/>
    </row>
    <row r="38937" spans="43:43" x14ac:dyDescent="0.25">
      <c r="AQ38937" s="6"/>
    </row>
    <row r="38938" spans="43:43" x14ac:dyDescent="0.25">
      <c r="AQ38938" s="6"/>
    </row>
    <row r="38939" spans="43:43" x14ac:dyDescent="0.25">
      <c r="AQ38939" s="6"/>
    </row>
    <row r="38940" spans="43:43" x14ac:dyDescent="0.25">
      <c r="AQ38940" s="6"/>
    </row>
    <row r="38941" spans="43:43" x14ac:dyDescent="0.25">
      <c r="AQ38941" s="6"/>
    </row>
    <row r="38942" spans="43:43" x14ac:dyDescent="0.25">
      <c r="AQ38942" s="6"/>
    </row>
    <row r="38943" spans="43:43" x14ac:dyDescent="0.25">
      <c r="AQ38943" s="6"/>
    </row>
    <row r="38944" spans="43:43" x14ac:dyDescent="0.25">
      <c r="AQ38944" s="6"/>
    </row>
    <row r="38945" spans="43:43" x14ac:dyDescent="0.25">
      <c r="AQ38945" s="6"/>
    </row>
    <row r="38946" spans="43:43" x14ac:dyDescent="0.25">
      <c r="AQ38946" s="6"/>
    </row>
    <row r="38947" spans="43:43" x14ac:dyDescent="0.25">
      <c r="AQ38947" s="6"/>
    </row>
    <row r="38948" spans="43:43" x14ac:dyDescent="0.25">
      <c r="AQ38948" s="6"/>
    </row>
    <row r="38949" spans="43:43" x14ac:dyDescent="0.25">
      <c r="AQ38949" s="6"/>
    </row>
    <row r="38950" spans="43:43" x14ac:dyDescent="0.25">
      <c r="AQ38950" s="6"/>
    </row>
    <row r="38951" spans="43:43" x14ac:dyDescent="0.25">
      <c r="AQ38951" s="6"/>
    </row>
    <row r="38952" spans="43:43" x14ac:dyDescent="0.25">
      <c r="AQ38952" s="6"/>
    </row>
    <row r="38953" spans="43:43" x14ac:dyDescent="0.25">
      <c r="AQ38953" s="6"/>
    </row>
    <row r="38954" spans="43:43" x14ac:dyDescent="0.25">
      <c r="AQ38954" s="6"/>
    </row>
    <row r="38955" spans="43:43" x14ac:dyDescent="0.25">
      <c r="AQ38955" s="6"/>
    </row>
    <row r="38956" spans="43:43" x14ac:dyDescent="0.25">
      <c r="AQ38956" s="6"/>
    </row>
    <row r="38957" spans="43:43" x14ac:dyDescent="0.25">
      <c r="AQ38957" s="6"/>
    </row>
    <row r="38958" spans="43:43" x14ac:dyDescent="0.25">
      <c r="AQ38958" s="6"/>
    </row>
    <row r="38959" spans="43:43" x14ac:dyDescent="0.25">
      <c r="AQ38959" s="6"/>
    </row>
    <row r="38960" spans="43:43" x14ac:dyDescent="0.25">
      <c r="AQ38960" s="6"/>
    </row>
    <row r="38961" spans="43:43" x14ac:dyDescent="0.25">
      <c r="AQ38961" s="6"/>
    </row>
    <row r="38962" spans="43:43" x14ac:dyDescent="0.25">
      <c r="AQ38962" s="6"/>
    </row>
    <row r="38963" spans="43:43" x14ac:dyDescent="0.25">
      <c r="AQ38963" s="6"/>
    </row>
    <row r="38964" spans="43:43" x14ac:dyDescent="0.25">
      <c r="AQ38964" s="6"/>
    </row>
    <row r="38965" spans="43:43" x14ac:dyDescent="0.25">
      <c r="AQ38965" s="6"/>
    </row>
    <row r="38966" spans="43:43" x14ac:dyDescent="0.25">
      <c r="AQ38966" s="6"/>
    </row>
    <row r="38967" spans="43:43" x14ac:dyDescent="0.25">
      <c r="AQ38967" s="6"/>
    </row>
    <row r="38968" spans="43:43" x14ac:dyDescent="0.25">
      <c r="AQ38968" s="6"/>
    </row>
    <row r="38969" spans="43:43" x14ac:dyDescent="0.25">
      <c r="AQ38969" s="6"/>
    </row>
    <row r="38970" spans="43:43" x14ac:dyDescent="0.25">
      <c r="AQ38970" s="6"/>
    </row>
    <row r="38971" spans="43:43" x14ac:dyDescent="0.25">
      <c r="AQ38971" s="6"/>
    </row>
    <row r="38972" spans="43:43" x14ac:dyDescent="0.25">
      <c r="AQ38972" s="6"/>
    </row>
    <row r="38973" spans="43:43" x14ac:dyDescent="0.25">
      <c r="AQ38973" s="6"/>
    </row>
    <row r="38974" spans="43:43" x14ac:dyDescent="0.25">
      <c r="AQ38974" s="6"/>
    </row>
    <row r="38975" spans="43:43" x14ac:dyDescent="0.25">
      <c r="AQ38975" s="6"/>
    </row>
    <row r="38976" spans="43:43" x14ac:dyDescent="0.25">
      <c r="AQ38976" s="6"/>
    </row>
    <row r="38977" spans="43:43" x14ac:dyDescent="0.25">
      <c r="AQ38977" s="6"/>
    </row>
    <row r="38978" spans="43:43" x14ac:dyDescent="0.25">
      <c r="AQ38978" s="6"/>
    </row>
    <row r="38979" spans="43:43" x14ac:dyDescent="0.25">
      <c r="AQ38979" s="6"/>
    </row>
    <row r="38980" spans="43:43" x14ac:dyDescent="0.25">
      <c r="AQ38980" s="6"/>
    </row>
    <row r="38981" spans="43:43" x14ac:dyDescent="0.25">
      <c r="AQ38981" s="6"/>
    </row>
    <row r="38982" spans="43:43" x14ac:dyDescent="0.25">
      <c r="AQ38982" s="6"/>
    </row>
    <row r="38983" spans="43:43" x14ac:dyDescent="0.25">
      <c r="AQ38983" s="6"/>
    </row>
    <row r="38984" spans="43:43" x14ac:dyDescent="0.25">
      <c r="AQ38984" s="6"/>
    </row>
    <row r="38985" spans="43:43" x14ac:dyDescent="0.25">
      <c r="AQ38985" s="6"/>
    </row>
    <row r="38986" spans="43:43" x14ac:dyDescent="0.25">
      <c r="AQ38986" s="6"/>
    </row>
    <row r="38987" spans="43:43" x14ac:dyDescent="0.25">
      <c r="AQ38987" s="6"/>
    </row>
    <row r="38988" spans="43:43" x14ac:dyDescent="0.25">
      <c r="AQ38988" s="6"/>
    </row>
    <row r="38989" spans="43:43" x14ac:dyDescent="0.25">
      <c r="AQ38989" s="6"/>
    </row>
    <row r="38990" spans="43:43" x14ac:dyDescent="0.25">
      <c r="AQ38990" s="6"/>
    </row>
    <row r="38991" spans="43:43" x14ac:dyDescent="0.25">
      <c r="AQ38991" s="6"/>
    </row>
    <row r="38992" spans="43:43" x14ac:dyDescent="0.25">
      <c r="AQ38992" s="6"/>
    </row>
    <row r="38993" spans="43:43" x14ac:dyDescent="0.25">
      <c r="AQ38993" s="6"/>
    </row>
    <row r="38994" spans="43:43" x14ac:dyDescent="0.25">
      <c r="AQ38994" s="6"/>
    </row>
    <row r="38995" spans="43:43" x14ac:dyDescent="0.25">
      <c r="AQ38995" s="6"/>
    </row>
    <row r="38996" spans="43:43" x14ac:dyDescent="0.25">
      <c r="AQ38996" s="6"/>
    </row>
    <row r="38997" spans="43:43" x14ac:dyDescent="0.25">
      <c r="AQ38997" s="6"/>
    </row>
    <row r="38998" spans="43:43" x14ac:dyDescent="0.25">
      <c r="AQ38998" s="6"/>
    </row>
    <row r="38999" spans="43:43" x14ac:dyDescent="0.25">
      <c r="AQ38999" s="6"/>
    </row>
    <row r="39000" spans="43:43" x14ac:dyDescent="0.25">
      <c r="AQ39000" s="6"/>
    </row>
    <row r="39001" spans="43:43" x14ac:dyDescent="0.25">
      <c r="AQ39001" s="6"/>
    </row>
    <row r="39002" spans="43:43" x14ac:dyDescent="0.25">
      <c r="AQ39002" s="6"/>
    </row>
    <row r="39003" spans="43:43" x14ac:dyDescent="0.25">
      <c r="AQ39003" s="6"/>
    </row>
    <row r="39004" spans="43:43" x14ac:dyDescent="0.25">
      <c r="AQ39004" s="6"/>
    </row>
    <row r="39005" spans="43:43" x14ac:dyDescent="0.25">
      <c r="AQ39005" s="6"/>
    </row>
    <row r="39006" spans="43:43" x14ac:dyDescent="0.25">
      <c r="AQ39006" s="6"/>
    </row>
    <row r="39007" spans="43:43" x14ac:dyDescent="0.25">
      <c r="AQ39007" s="6"/>
    </row>
    <row r="39008" spans="43:43" x14ac:dyDescent="0.25">
      <c r="AQ39008" s="6"/>
    </row>
    <row r="39009" spans="43:43" x14ac:dyDescent="0.25">
      <c r="AQ39009" s="6"/>
    </row>
    <row r="39010" spans="43:43" x14ac:dyDescent="0.25">
      <c r="AQ39010" s="6"/>
    </row>
    <row r="39011" spans="43:43" x14ac:dyDescent="0.25">
      <c r="AQ39011" s="6"/>
    </row>
    <row r="39012" spans="43:43" x14ac:dyDescent="0.25">
      <c r="AQ39012" s="6"/>
    </row>
    <row r="39013" spans="43:43" x14ac:dyDescent="0.25">
      <c r="AQ39013" s="6"/>
    </row>
    <row r="39014" spans="43:43" x14ac:dyDescent="0.25">
      <c r="AQ39014" s="6"/>
    </row>
    <row r="39015" spans="43:43" x14ac:dyDescent="0.25">
      <c r="AQ39015" s="6"/>
    </row>
    <row r="39016" spans="43:43" x14ac:dyDescent="0.25">
      <c r="AQ39016" s="6"/>
    </row>
    <row r="39017" spans="43:43" x14ac:dyDescent="0.25">
      <c r="AQ39017" s="6"/>
    </row>
    <row r="39018" spans="43:43" x14ac:dyDescent="0.25">
      <c r="AQ39018" s="6"/>
    </row>
    <row r="39019" spans="43:43" x14ac:dyDescent="0.25">
      <c r="AQ39019" s="6"/>
    </row>
    <row r="39020" spans="43:43" x14ac:dyDescent="0.25">
      <c r="AQ39020" s="6"/>
    </row>
    <row r="39021" spans="43:43" x14ac:dyDescent="0.25">
      <c r="AQ39021" s="6"/>
    </row>
    <row r="39022" spans="43:43" x14ac:dyDescent="0.25">
      <c r="AQ39022" s="6"/>
    </row>
    <row r="39023" spans="43:43" x14ac:dyDescent="0.25">
      <c r="AQ39023" s="6"/>
    </row>
    <row r="39024" spans="43:43" x14ac:dyDescent="0.25">
      <c r="AQ39024" s="6"/>
    </row>
    <row r="39025" spans="43:43" x14ac:dyDescent="0.25">
      <c r="AQ39025" s="6"/>
    </row>
    <row r="39026" spans="43:43" x14ac:dyDescent="0.25">
      <c r="AQ39026" s="6"/>
    </row>
    <row r="39027" spans="43:43" x14ac:dyDescent="0.25">
      <c r="AQ39027" s="6"/>
    </row>
    <row r="39028" spans="43:43" x14ac:dyDescent="0.25">
      <c r="AQ39028" s="6"/>
    </row>
    <row r="39029" spans="43:43" x14ac:dyDescent="0.25">
      <c r="AQ39029" s="6"/>
    </row>
    <row r="39030" spans="43:43" x14ac:dyDescent="0.25">
      <c r="AQ39030" s="6"/>
    </row>
    <row r="39031" spans="43:43" x14ac:dyDescent="0.25">
      <c r="AQ39031" s="6"/>
    </row>
    <row r="39032" spans="43:43" x14ac:dyDescent="0.25">
      <c r="AQ39032" s="6"/>
    </row>
    <row r="39033" spans="43:43" x14ac:dyDescent="0.25">
      <c r="AQ39033" s="6"/>
    </row>
    <row r="39034" spans="43:43" x14ac:dyDescent="0.25">
      <c r="AQ39034" s="6"/>
    </row>
    <row r="39035" spans="43:43" x14ac:dyDescent="0.25">
      <c r="AQ39035" s="6"/>
    </row>
    <row r="39036" spans="43:43" x14ac:dyDescent="0.25">
      <c r="AQ39036" s="6"/>
    </row>
    <row r="39037" spans="43:43" x14ac:dyDescent="0.25">
      <c r="AQ39037" s="6"/>
    </row>
    <row r="39038" spans="43:43" x14ac:dyDescent="0.25">
      <c r="AQ39038" s="6"/>
    </row>
    <row r="39039" spans="43:43" x14ac:dyDescent="0.25">
      <c r="AQ39039" s="6"/>
    </row>
    <row r="39040" spans="43:43" x14ac:dyDescent="0.25">
      <c r="AQ39040" s="6"/>
    </row>
    <row r="39041" spans="43:43" x14ac:dyDescent="0.25">
      <c r="AQ39041" s="6"/>
    </row>
    <row r="39042" spans="43:43" x14ac:dyDescent="0.25">
      <c r="AQ39042" s="6"/>
    </row>
    <row r="39043" spans="43:43" x14ac:dyDescent="0.25">
      <c r="AQ39043" s="6"/>
    </row>
    <row r="39044" spans="43:43" x14ac:dyDescent="0.25">
      <c r="AQ39044" s="6"/>
    </row>
    <row r="39045" spans="43:43" x14ac:dyDescent="0.25">
      <c r="AQ39045" s="6"/>
    </row>
    <row r="39046" spans="43:43" x14ac:dyDescent="0.25">
      <c r="AQ39046" s="6"/>
    </row>
    <row r="39047" spans="43:43" x14ac:dyDescent="0.25">
      <c r="AQ39047" s="6"/>
    </row>
    <row r="39048" spans="43:43" x14ac:dyDescent="0.25">
      <c r="AQ39048" s="6"/>
    </row>
    <row r="39049" spans="43:43" x14ac:dyDescent="0.25">
      <c r="AQ39049" s="6"/>
    </row>
    <row r="39050" spans="43:43" x14ac:dyDescent="0.25">
      <c r="AQ39050" s="6"/>
    </row>
    <row r="39051" spans="43:43" x14ac:dyDescent="0.25">
      <c r="AQ39051" s="6"/>
    </row>
    <row r="39052" spans="43:43" x14ac:dyDescent="0.25">
      <c r="AQ39052" s="6"/>
    </row>
    <row r="39053" spans="43:43" x14ac:dyDescent="0.25">
      <c r="AQ39053" s="6"/>
    </row>
    <row r="39054" spans="43:43" x14ac:dyDescent="0.25">
      <c r="AQ39054" s="6"/>
    </row>
    <row r="39055" spans="43:43" x14ac:dyDescent="0.25">
      <c r="AQ39055" s="6"/>
    </row>
    <row r="39056" spans="43:43" x14ac:dyDescent="0.25">
      <c r="AQ39056" s="6"/>
    </row>
    <row r="39057" spans="43:43" x14ac:dyDescent="0.25">
      <c r="AQ39057" s="6"/>
    </row>
    <row r="39058" spans="43:43" x14ac:dyDescent="0.25">
      <c r="AQ39058" s="6"/>
    </row>
    <row r="39059" spans="43:43" x14ac:dyDescent="0.25">
      <c r="AQ39059" s="6"/>
    </row>
    <row r="39060" spans="43:43" x14ac:dyDescent="0.25">
      <c r="AQ39060" s="6"/>
    </row>
    <row r="39061" spans="43:43" x14ac:dyDescent="0.25">
      <c r="AQ39061" s="6"/>
    </row>
    <row r="39062" spans="43:43" x14ac:dyDescent="0.25">
      <c r="AQ39062" s="6"/>
    </row>
    <row r="39063" spans="43:43" x14ac:dyDescent="0.25">
      <c r="AQ39063" s="6"/>
    </row>
    <row r="39064" spans="43:43" x14ac:dyDescent="0.25">
      <c r="AQ39064" s="6"/>
    </row>
    <row r="39065" spans="43:43" x14ac:dyDescent="0.25">
      <c r="AQ39065" s="6"/>
    </row>
    <row r="39066" spans="43:43" x14ac:dyDescent="0.25">
      <c r="AQ39066" s="6"/>
    </row>
    <row r="39067" spans="43:43" x14ac:dyDescent="0.25">
      <c r="AQ39067" s="6"/>
    </row>
    <row r="39068" spans="43:43" x14ac:dyDescent="0.25">
      <c r="AQ39068" s="6"/>
    </row>
    <row r="39069" spans="43:43" x14ac:dyDescent="0.25">
      <c r="AQ39069" s="6"/>
    </row>
    <row r="39070" spans="43:43" x14ac:dyDescent="0.25">
      <c r="AQ39070" s="6"/>
    </row>
    <row r="39071" spans="43:43" x14ac:dyDescent="0.25">
      <c r="AQ39071" s="6"/>
    </row>
    <row r="39072" spans="43:43" x14ac:dyDescent="0.25">
      <c r="AQ39072" s="6"/>
    </row>
    <row r="39073" spans="43:43" x14ac:dyDescent="0.25">
      <c r="AQ39073" s="6"/>
    </row>
    <row r="39074" spans="43:43" x14ac:dyDescent="0.25">
      <c r="AQ39074" s="6"/>
    </row>
    <row r="39075" spans="43:43" x14ac:dyDescent="0.25">
      <c r="AQ39075" s="6"/>
    </row>
    <row r="39076" spans="43:43" x14ac:dyDescent="0.25">
      <c r="AQ39076" s="6"/>
    </row>
    <row r="39077" spans="43:43" x14ac:dyDescent="0.25">
      <c r="AQ39077" s="6"/>
    </row>
    <row r="39078" spans="43:43" x14ac:dyDescent="0.25">
      <c r="AQ39078" s="6"/>
    </row>
    <row r="39079" spans="43:43" x14ac:dyDescent="0.25">
      <c r="AQ39079" s="6"/>
    </row>
    <row r="39080" spans="43:43" x14ac:dyDescent="0.25">
      <c r="AQ39080" s="6"/>
    </row>
    <row r="39081" spans="43:43" x14ac:dyDescent="0.25">
      <c r="AQ39081" s="6"/>
    </row>
    <row r="39082" spans="43:43" x14ac:dyDescent="0.25">
      <c r="AQ39082" s="6"/>
    </row>
    <row r="39083" spans="43:43" x14ac:dyDescent="0.25">
      <c r="AQ39083" s="6"/>
    </row>
    <row r="39084" spans="43:43" x14ac:dyDescent="0.25">
      <c r="AQ39084" s="6"/>
    </row>
    <row r="39085" spans="43:43" x14ac:dyDescent="0.25">
      <c r="AQ39085" s="6"/>
    </row>
    <row r="39086" spans="43:43" x14ac:dyDescent="0.25">
      <c r="AQ39086" s="6"/>
    </row>
    <row r="39087" spans="43:43" x14ac:dyDescent="0.25">
      <c r="AQ39087" s="6"/>
    </row>
    <row r="39088" spans="43:43" x14ac:dyDescent="0.25">
      <c r="AQ39088" s="6"/>
    </row>
    <row r="39089" spans="43:43" x14ac:dyDescent="0.25">
      <c r="AQ39089" s="6"/>
    </row>
    <row r="39090" spans="43:43" x14ac:dyDescent="0.25">
      <c r="AQ39090" s="6"/>
    </row>
    <row r="39091" spans="43:43" x14ac:dyDescent="0.25">
      <c r="AQ39091" s="6"/>
    </row>
    <row r="39092" spans="43:43" x14ac:dyDescent="0.25">
      <c r="AQ39092" s="6"/>
    </row>
    <row r="39093" spans="43:43" x14ac:dyDescent="0.25">
      <c r="AQ39093" s="6"/>
    </row>
    <row r="39094" spans="43:43" x14ac:dyDescent="0.25">
      <c r="AQ39094" s="6"/>
    </row>
    <row r="39095" spans="43:43" x14ac:dyDescent="0.25">
      <c r="AQ39095" s="6"/>
    </row>
    <row r="39096" spans="43:43" x14ac:dyDescent="0.25">
      <c r="AQ39096" s="6"/>
    </row>
    <row r="39097" spans="43:43" x14ac:dyDescent="0.25">
      <c r="AQ39097" s="6"/>
    </row>
    <row r="39098" spans="43:43" x14ac:dyDescent="0.25">
      <c r="AQ39098" s="6"/>
    </row>
    <row r="39099" spans="43:43" x14ac:dyDescent="0.25">
      <c r="AQ39099" s="6"/>
    </row>
    <row r="39100" spans="43:43" x14ac:dyDescent="0.25">
      <c r="AQ39100" s="6"/>
    </row>
    <row r="39101" spans="43:43" x14ac:dyDescent="0.25">
      <c r="AQ39101" s="6"/>
    </row>
    <row r="39102" spans="43:43" x14ac:dyDescent="0.25">
      <c r="AQ39102" s="6"/>
    </row>
    <row r="39103" spans="43:43" x14ac:dyDescent="0.25">
      <c r="AQ39103" s="6"/>
    </row>
    <row r="39104" spans="43:43" x14ac:dyDescent="0.25">
      <c r="AQ39104" s="6"/>
    </row>
    <row r="39105" spans="43:43" x14ac:dyDescent="0.25">
      <c r="AQ39105" s="6"/>
    </row>
    <row r="39106" spans="43:43" x14ac:dyDescent="0.25">
      <c r="AQ39106" s="6"/>
    </row>
    <row r="39107" spans="43:43" x14ac:dyDescent="0.25">
      <c r="AQ39107" s="6"/>
    </row>
    <row r="39108" spans="43:43" x14ac:dyDescent="0.25">
      <c r="AQ39108" s="6"/>
    </row>
    <row r="39109" spans="43:43" x14ac:dyDescent="0.25">
      <c r="AQ39109" s="6"/>
    </row>
    <row r="39110" spans="43:43" x14ac:dyDescent="0.25">
      <c r="AQ39110" s="6"/>
    </row>
    <row r="39111" spans="43:43" x14ac:dyDescent="0.25">
      <c r="AQ39111" s="6"/>
    </row>
    <row r="39112" spans="43:43" x14ac:dyDescent="0.25">
      <c r="AQ39112" s="6"/>
    </row>
    <row r="39113" spans="43:43" x14ac:dyDescent="0.25">
      <c r="AQ39113" s="6"/>
    </row>
    <row r="39114" spans="43:43" x14ac:dyDescent="0.25">
      <c r="AQ39114" s="6"/>
    </row>
    <row r="39115" spans="43:43" x14ac:dyDescent="0.25">
      <c r="AQ39115" s="6"/>
    </row>
    <row r="39116" spans="43:43" x14ac:dyDescent="0.25">
      <c r="AQ39116" s="6"/>
    </row>
    <row r="39117" spans="43:43" x14ac:dyDescent="0.25">
      <c r="AQ39117" s="6"/>
    </row>
    <row r="39118" spans="43:43" x14ac:dyDescent="0.25">
      <c r="AQ39118" s="6"/>
    </row>
    <row r="39119" spans="43:43" x14ac:dyDescent="0.25">
      <c r="AQ39119" s="6"/>
    </row>
    <row r="39120" spans="43:43" x14ac:dyDescent="0.25">
      <c r="AQ39120" s="6"/>
    </row>
    <row r="39121" spans="43:43" x14ac:dyDescent="0.25">
      <c r="AQ39121" s="6"/>
    </row>
    <row r="39122" spans="43:43" x14ac:dyDescent="0.25">
      <c r="AQ39122" s="6"/>
    </row>
    <row r="39123" spans="43:43" x14ac:dyDescent="0.25">
      <c r="AQ39123" s="6"/>
    </row>
    <row r="39124" spans="43:43" x14ac:dyDescent="0.25">
      <c r="AQ39124" s="6"/>
    </row>
    <row r="39125" spans="43:43" x14ac:dyDescent="0.25">
      <c r="AQ39125" s="6"/>
    </row>
    <row r="39126" spans="43:43" x14ac:dyDescent="0.25">
      <c r="AQ39126" s="6"/>
    </row>
    <row r="39127" spans="43:43" x14ac:dyDescent="0.25">
      <c r="AQ39127" s="6"/>
    </row>
    <row r="39128" spans="43:43" x14ac:dyDescent="0.25">
      <c r="AQ39128" s="6"/>
    </row>
    <row r="39129" spans="43:43" x14ac:dyDescent="0.25">
      <c r="AQ39129" s="6"/>
    </row>
    <row r="39130" spans="43:43" x14ac:dyDescent="0.25">
      <c r="AQ39130" s="6"/>
    </row>
    <row r="39131" spans="43:43" x14ac:dyDescent="0.25">
      <c r="AQ39131" s="6"/>
    </row>
    <row r="39132" spans="43:43" x14ac:dyDescent="0.25">
      <c r="AQ39132" s="6"/>
    </row>
    <row r="39133" spans="43:43" x14ac:dyDescent="0.25">
      <c r="AQ39133" s="6"/>
    </row>
    <row r="39134" spans="43:43" x14ac:dyDescent="0.25">
      <c r="AQ39134" s="6"/>
    </row>
    <row r="39135" spans="43:43" x14ac:dyDescent="0.25">
      <c r="AQ39135" s="6"/>
    </row>
    <row r="39136" spans="43:43" x14ac:dyDescent="0.25">
      <c r="AQ39136" s="6"/>
    </row>
    <row r="39137" spans="43:43" x14ac:dyDescent="0.25">
      <c r="AQ39137" s="6"/>
    </row>
    <row r="39138" spans="43:43" x14ac:dyDescent="0.25">
      <c r="AQ39138" s="6"/>
    </row>
    <row r="39139" spans="43:43" x14ac:dyDescent="0.25">
      <c r="AQ39139" s="6"/>
    </row>
    <row r="39140" spans="43:43" x14ac:dyDescent="0.25">
      <c r="AQ39140" s="6"/>
    </row>
    <row r="39141" spans="43:43" x14ac:dyDescent="0.25">
      <c r="AQ39141" s="6"/>
    </row>
    <row r="39142" spans="43:43" x14ac:dyDescent="0.25">
      <c r="AQ39142" s="6"/>
    </row>
    <row r="39143" spans="43:43" x14ac:dyDescent="0.25">
      <c r="AQ39143" s="6"/>
    </row>
    <row r="39144" spans="43:43" x14ac:dyDescent="0.25">
      <c r="AQ39144" s="6"/>
    </row>
    <row r="39145" spans="43:43" x14ac:dyDescent="0.25">
      <c r="AQ39145" s="6"/>
    </row>
    <row r="39146" spans="43:43" x14ac:dyDescent="0.25">
      <c r="AQ39146" s="6"/>
    </row>
    <row r="39147" spans="43:43" x14ac:dyDescent="0.25">
      <c r="AQ39147" s="6"/>
    </row>
    <row r="39148" spans="43:43" x14ac:dyDescent="0.25">
      <c r="AQ39148" s="6"/>
    </row>
    <row r="39149" spans="43:43" x14ac:dyDescent="0.25">
      <c r="AQ39149" s="6"/>
    </row>
    <row r="39150" spans="43:43" x14ac:dyDescent="0.25">
      <c r="AQ39150" s="6"/>
    </row>
    <row r="39151" spans="43:43" x14ac:dyDescent="0.25">
      <c r="AQ39151" s="6"/>
    </row>
    <row r="39152" spans="43:43" x14ac:dyDescent="0.25">
      <c r="AQ39152" s="6"/>
    </row>
    <row r="39153" spans="43:43" x14ac:dyDescent="0.25">
      <c r="AQ39153" s="6"/>
    </row>
    <row r="39154" spans="43:43" x14ac:dyDescent="0.25">
      <c r="AQ39154" s="6"/>
    </row>
    <row r="39155" spans="43:43" x14ac:dyDescent="0.25">
      <c r="AQ39155" s="6"/>
    </row>
    <row r="39156" spans="43:43" x14ac:dyDescent="0.25">
      <c r="AQ39156" s="6"/>
    </row>
    <row r="39157" spans="43:43" x14ac:dyDescent="0.25">
      <c r="AQ39157" s="6"/>
    </row>
    <row r="39158" spans="43:43" x14ac:dyDescent="0.25">
      <c r="AQ39158" s="6"/>
    </row>
    <row r="39159" spans="43:43" x14ac:dyDescent="0.25">
      <c r="AQ39159" s="6"/>
    </row>
    <row r="39160" spans="43:43" x14ac:dyDescent="0.25">
      <c r="AQ39160" s="6"/>
    </row>
    <row r="39161" spans="43:43" x14ac:dyDescent="0.25">
      <c r="AQ39161" s="6"/>
    </row>
    <row r="39162" spans="43:43" x14ac:dyDescent="0.25">
      <c r="AQ39162" s="6"/>
    </row>
    <row r="39163" spans="43:43" x14ac:dyDescent="0.25">
      <c r="AQ39163" s="6"/>
    </row>
    <row r="39164" spans="43:43" x14ac:dyDescent="0.25">
      <c r="AQ39164" s="6"/>
    </row>
    <row r="39165" spans="43:43" x14ac:dyDescent="0.25">
      <c r="AQ39165" s="6"/>
    </row>
    <row r="39166" spans="43:43" x14ac:dyDescent="0.25">
      <c r="AQ39166" s="6"/>
    </row>
    <row r="39167" spans="43:43" x14ac:dyDescent="0.25">
      <c r="AQ39167" s="6"/>
    </row>
    <row r="39168" spans="43:43" x14ac:dyDescent="0.25">
      <c r="AQ39168" s="6"/>
    </row>
    <row r="39169" spans="43:43" x14ac:dyDescent="0.25">
      <c r="AQ39169" s="6"/>
    </row>
    <row r="39170" spans="43:43" x14ac:dyDescent="0.25">
      <c r="AQ39170" s="6"/>
    </row>
    <row r="39171" spans="43:43" x14ac:dyDescent="0.25">
      <c r="AQ39171" s="6"/>
    </row>
    <row r="39172" spans="43:43" x14ac:dyDescent="0.25">
      <c r="AQ39172" s="6"/>
    </row>
    <row r="39173" spans="43:43" x14ac:dyDescent="0.25">
      <c r="AQ39173" s="6"/>
    </row>
    <row r="39174" spans="43:43" x14ac:dyDescent="0.25">
      <c r="AQ39174" s="6"/>
    </row>
    <row r="39175" spans="43:43" x14ac:dyDescent="0.25">
      <c r="AQ39175" s="6"/>
    </row>
    <row r="39176" spans="43:43" x14ac:dyDescent="0.25">
      <c r="AQ39176" s="6"/>
    </row>
    <row r="39177" spans="43:43" x14ac:dyDescent="0.25">
      <c r="AQ39177" s="6"/>
    </row>
    <row r="39178" spans="43:43" x14ac:dyDescent="0.25">
      <c r="AQ39178" s="6"/>
    </row>
    <row r="39179" spans="43:43" x14ac:dyDescent="0.25">
      <c r="AQ39179" s="6"/>
    </row>
    <row r="39180" spans="43:43" x14ac:dyDescent="0.25">
      <c r="AQ39180" s="6"/>
    </row>
    <row r="39181" spans="43:43" x14ac:dyDescent="0.25">
      <c r="AQ39181" s="6"/>
    </row>
    <row r="39182" spans="43:43" x14ac:dyDescent="0.25">
      <c r="AQ39182" s="6"/>
    </row>
    <row r="39183" spans="43:43" x14ac:dyDescent="0.25">
      <c r="AQ39183" s="6"/>
    </row>
    <row r="39184" spans="43:43" x14ac:dyDescent="0.25">
      <c r="AQ39184" s="6"/>
    </row>
    <row r="39185" spans="43:43" x14ac:dyDescent="0.25">
      <c r="AQ39185" s="6"/>
    </row>
    <row r="39186" spans="43:43" x14ac:dyDescent="0.25">
      <c r="AQ39186" s="6"/>
    </row>
    <row r="39187" spans="43:43" x14ac:dyDescent="0.25">
      <c r="AQ39187" s="6"/>
    </row>
    <row r="39188" spans="43:43" x14ac:dyDescent="0.25">
      <c r="AQ39188" s="6"/>
    </row>
    <row r="39189" spans="43:43" x14ac:dyDescent="0.25">
      <c r="AQ39189" s="6"/>
    </row>
    <row r="39190" spans="43:43" x14ac:dyDescent="0.25">
      <c r="AQ39190" s="6"/>
    </row>
    <row r="39191" spans="43:43" x14ac:dyDescent="0.25">
      <c r="AQ39191" s="6"/>
    </row>
    <row r="39192" spans="43:43" x14ac:dyDescent="0.25">
      <c r="AQ39192" s="6"/>
    </row>
    <row r="39193" spans="43:43" x14ac:dyDescent="0.25">
      <c r="AQ39193" s="6"/>
    </row>
    <row r="39194" spans="43:43" x14ac:dyDescent="0.25">
      <c r="AQ39194" s="6"/>
    </row>
    <row r="39195" spans="43:43" x14ac:dyDescent="0.25">
      <c r="AQ39195" s="6"/>
    </row>
    <row r="39196" spans="43:43" x14ac:dyDescent="0.25">
      <c r="AQ39196" s="6"/>
    </row>
    <row r="39197" spans="43:43" x14ac:dyDescent="0.25">
      <c r="AQ39197" s="6"/>
    </row>
    <row r="39198" spans="43:43" x14ac:dyDescent="0.25">
      <c r="AQ39198" s="6"/>
    </row>
    <row r="39199" spans="43:43" x14ac:dyDescent="0.25">
      <c r="AQ39199" s="6"/>
    </row>
    <row r="39200" spans="43:43" x14ac:dyDescent="0.25">
      <c r="AQ39200" s="6"/>
    </row>
    <row r="39201" spans="43:43" x14ac:dyDescent="0.25">
      <c r="AQ39201" s="6"/>
    </row>
    <row r="39202" spans="43:43" x14ac:dyDescent="0.25">
      <c r="AQ39202" s="6"/>
    </row>
    <row r="39203" spans="43:43" x14ac:dyDescent="0.25">
      <c r="AQ39203" s="6"/>
    </row>
    <row r="39204" spans="43:43" x14ac:dyDescent="0.25">
      <c r="AQ39204" s="6"/>
    </row>
    <row r="39205" spans="43:43" x14ac:dyDescent="0.25">
      <c r="AQ39205" s="6"/>
    </row>
    <row r="39206" spans="43:43" x14ac:dyDescent="0.25">
      <c r="AQ39206" s="6"/>
    </row>
    <row r="39207" spans="43:43" x14ac:dyDescent="0.25">
      <c r="AQ39207" s="6"/>
    </row>
    <row r="39208" spans="43:43" x14ac:dyDescent="0.25">
      <c r="AQ39208" s="6"/>
    </row>
    <row r="39209" spans="43:43" x14ac:dyDescent="0.25">
      <c r="AQ39209" s="6"/>
    </row>
    <row r="39210" spans="43:43" x14ac:dyDescent="0.25">
      <c r="AQ39210" s="6"/>
    </row>
    <row r="39211" spans="43:43" x14ac:dyDescent="0.25">
      <c r="AQ39211" s="6"/>
    </row>
    <row r="39212" spans="43:43" x14ac:dyDescent="0.25">
      <c r="AQ39212" s="6"/>
    </row>
    <row r="39213" spans="43:43" x14ac:dyDescent="0.25">
      <c r="AQ39213" s="6"/>
    </row>
    <row r="39214" spans="43:43" x14ac:dyDescent="0.25">
      <c r="AQ39214" s="6"/>
    </row>
    <row r="39215" spans="43:43" x14ac:dyDescent="0.25">
      <c r="AQ39215" s="6"/>
    </row>
    <row r="39216" spans="43:43" x14ac:dyDescent="0.25">
      <c r="AQ39216" s="6"/>
    </row>
    <row r="39217" spans="43:43" x14ac:dyDescent="0.25">
      <c r="AQ39217" s="6"/>
    </row>
    <row r="39218" spans="43:43" x14ac:dyDescent="0.25">
      <c r="AQ39218" s="6"/>
    </row>
    <row r="39219" spans="43:43" x14ac:dyDescent="0.25">
      <c r="AQ39219" s="6"/>
    </row>
    <row r="39220" spans="43:43" x14ac:dyDescent="0.25">
      <c r="AQ39220" s="6"/>
    </row>
    <row r="39221" spans="43:43" x14ac:dyDescent="0.25">
      <c r="AQ39221" s="6"/>
    </row>
    <row r="39222" spans="43:43" x14ac:dyDescent="0.25">
      <c r="AQ39222" s="6"/>
    </row>
    <row r="39223" spans="43:43" x14ac:dyDescent="0.25">
      <c r="AQ39223" s="6"/>
    </row>
    <row r="39224" spans="43:43" x14ac:dyDescent="0.25">
      <c r="AQ39224" s="6"/>
    </row>
    <row r="39225" spans="43:43" x14ac:dyDescent="0.25">
      <c r="AQ39225" s="6"/>
    </row>
    <row r="39226" spans="43:43" x14ac:dyDescent="0.25">
      <c r="AQ39226" s="6"/>
    </row>
    <row r="39227" spans="43:43" x14ac:dyDescent="0.25">
      <c r="AQ39227" s="6"/>
    </row>
    <row r="39228" spans="43:43" x14ac:dyDescent="0.25">
      <c r="AQ39228" s="6"/>
    </row>
    <row r="39229" spans="43:43" x14ac:dyDescent="0.25">
      <c r="AQ39229" s="6"/>
    </row>
    <row r="39230" spans="43:43" x14ac:dyDescent="0.25">
      <c r="AQ39230" s="6"/>
    </row>
    <row r="39231" spans="43:43" x14ac:dyDescent="0.25">
      <c r="AQ39231" s="6"/>
    </row>
    <row r="39232" spans="43:43" x14ac:dyDescent="0.25">
      <c r="AQ39232" s="6"/>
    </row>
    <row r="39233" spans="43:43" x14ac:dyDescent="0.25">
      <c r="AQ39233" s="6"/>
    </row>
    <row r="39234" spans="43:43" x14ac:dyDescent="0.25">
      <c r="AQ39234" s="6"/>
    </row>
    <row r="39235" spans="43:43" x14ac:dyDescent="0.25">
      <c r="AQ39235" s="6"/>
    </row>
    <row r="39236" spans="43:43" x14ac:dyDescent="0.25">
      <c r="AQ39236" s="6"/>
    </row>
    <row r="39237" spans="43:43" x14ac:dyDescent="0.25">
      <c r="AQ39237" s="6"/>
    </row>
    <row r="39238" spans="43:43" x14ac:dyDescent="0.25">
      <c r="AQ39238" s="6"/>
    </row>
    <row r="39239" spans="43:43" x14ac:dyDescent="0.25">
      <c r="AQ39239" s="6"/>
    </row>
    <row r="39240" spans="43:43" x14ac:dyDescent="0.25">
      <c r="AQ39240" s="6"/>
    </row>
    <row r="39241" spans="43:43" x14ac:dyDescent="0.25">
      <c r="AQ39241" s="6"/>
    </row>
    <row r="39242" spans="43:43" x14ac:dyDescent="0.25">
      <c r="AQ39242" s="6"/>
    </row>
    <row r="39243" spans="43:43" x14ac:dyDescent="0.25">
      <c r="AQ39243" s="6"/>
    </row>
    <row r="39244" spans="43:43" x14ac:dyDescent="0.25">
      <c r="AQ39244" s="6"/>
    </row>
    <row r="39245" spans="43:43" x14ac:dyDescent="0.25">
      <c r="AQ39245" s="6"/>
    </row>
    <row r="39246" spans="43:43" x14ac:dyDescent="0.25">
      <c r="AQ39246" s="6"/>
    </row>
    <row r="39247" spans="43:43" x14ac:dyDescent="0.25">
      <c r="AQ39247" s="6"/>
    </row>
    <row r="39248" spans="43:43" x14ac:dyDescent="0.25">
      <c r="AQ39248" s="6"/>
    </row>
    <row r="39249" spans="43:43" x14ac:dyDescent="0.25">
      <c r="AQ39249" s="6"/>
    </row>
    <row r="39250" spans="43:43" x14ac:dyDescent="0.25">
      <c r="AQ39250" s="6"/>
    </row>
    <row r="39251" spans="43:43" x14ac:dyDescent="0.25">
      <c r="AQ39251" s="6"/>
    </row>
    <row r="39252" spans="43:43" x14ac:dyDescent="0.25">
      <c r="AQ39252" s="6"/>
    </row>
    <row r="39253" spans="43:43" x14ac:dyDescent="0.25">
      <c r="AQ39253" s="6"/>
    </row>
    <row r="39254" spans="43:43" x14ac:dyDescent="0.25">
      <c r="AQ39254" s="6"/>
    </row>
    <row r="39255" spans="43:43" x14ac:dyDescent="0.25">
      <c r="AQ39255" s="6"/>
    </row>
    <row r="39256" spans="43:43" x14ac:dyDescent="0.25">
      <c r="AQ39256" s="6"/>
    </row>
    <row r="39257" spans="43:43" x14ac:dyDescent="0.25">
      <c r="AQ39257" s="6"/>
    </row>
    <row r="39258" spans="43:43" x14ac:dyDescent="0.25">
      <c r="AQ39258" s="6"/>
    </row>
    <row r="39259" spans="43:43" x14ac:dyDescent="0.25">
      <c r="AQ39259" s="6"/>
    </row>
    <row r="39260" spans="43:43" x14ac:dyDescent="0.25">
      <c r="AQ39260" s="6"/>
    </row>
    <row r="39261" spans="43:43" x14ac:dyDescent="0.25">
      <c r="AQ39261" s="6"/>
    </row>
    <row r="39262" spans="43:43" x14ac:dyDescent="0.25">
      <c r="AQ39262" s="6"/>
    </row>
    <row r="39263" spans="43:43" x14ac:dyDescent="0.25">
      <c r="AQ39263" s="6"/>
    </row>
    <row r="39264" spans="43:43" x14ac:dyDescent="0.25">
      <c r="AQ39264" s="6"/>
    </row>
    <row r="39265" spans="43:43" x14ac:dyDescent="0.25">
      <c r="AQ39265" s="6"/>
    </row>
    <row r="39266" spans="43:43" x14ac:dyDescent="0.25">
      <c r="AQ39266" s="6"/>
    </row>
    <row r="39267" spans="43:43" x14ac:dyDescent="0.25">
      <c r="AQ39267" s="6"/>
    </row>
    <row r="39268" spans="43:43" x14ac:dyDescent="0.25">
      <c r="AQ39268" s="6"/>
    </row>
    <row r="39269" spans="43:43" x14ac:dyDescent="0.25">
      <c r="AQ39269" s="6"/>
    </row>
    <row r="39270" spans="43:43" x14ac:dyDescent="0.25">
      <c r="AQ39270" s="6"/>
    </row>
    <row r="39271" spans="43:43" x14ac:dyDescent="0.25">
      <c r="AQ39271" s="6"/>
    </row>
    <row r="39272" spans="43:43" x14ac:dyDescent="0.25">
      <c r="AQ39272" s="6"/>
    </row>
    <row r="39273" spans="43:43" x14ac:dyDescent="0.25">
      <c r="AQ39273" s="6"/>
    </row>
    <row r="39274" spans="43:43" x14ac:dyDescent="0.25">
      <c r="AQ39274" s="6"/>
    </row>
    <row r="39275" spans="43:43" x14ac:dyDescent="0.25">
      <c r="AQ39275" s="6"/>
    </row>
    <row r="39276" spans="43:43" x14ac:dyDescent="0.25">
      <c r="AQ39276" s="6"/>
    </row>
    <row r="39277" spans="43:43" x14ac:dyDescent="0.25">
      <c r="AQ39277" s="6"/>
    </row>
    <row r="39278" spans="43:43" x14ac:dyDescent="0.25">
      <c r="AQ39278" s="6"/>
    </row>
    <row r="39279" spans="43:43" x14ac:dyDescent="0.25">
      <c r="AQ39279" s="6"/>
    </row>
    <row r="39280" spans="43:43" x14ac:dyDescent="0.25">
      <c r="AQ39280" s="6"/>
    </row>
    <row r="39281" spans="43:43" x14ac:dyDescent="0.25">
      <c r="AQ39281" s="6"/>
    </row>
    <row r="39282" spans="43:43" x14ac:dyDescent="0.25">
      <c r="AQ39282" s="6"/>
    </row>
    <row r="39283" spans="43:43" x14ac:dyDescent="0.25">
      <c r="AQ39283" s="6"/>
    </row>
    <row r="39284" spans="43:43" x14ac:dyDescent="0.25">
      <c r="AQ39284" s="6"/>
    </row>
    <row r="39285" spans="43:43" x14ac:dyDescent="0.25">
      <c r="AQ39285" s="6"/>
    </row>
    <row r="39286" spans="43:43" x14ac:dyDescent="0.25">
      <c r="AQ39286" s="6"/>
    </row>
    <row r="39287" spans="43:43" x14ac:dyDescent="0.25">
      <c r="AQ39287" s="6"/>
    </row>
    <row r="39288" spans="43:43" x14ac:dyDescent="0.25">
      <c r="AQ39288" s="6"/>
    </row>
    <row r="39289" spans="43:43" x14ac:dyDescent="0.25">
      <c r="AQ39289" s="6"/>
    </row>
    <row r="39290" spans="43:43" x14ac:dyDescent="0.25">
      <c r="AQ39290" s="6"/>
    </row>
    <row r="39291" spans="43:43" x14ac:dyDescent="0.25">
      <c r="AQ39291" s="6"/>
    </row>
    <row r="39292" spans="43:43" x14ac:dyDescent="0.25">
      <c r="AQ39292" s="6"/>
    </row>
    <row r="39293" spans="43:43" x14ac:dyDescent="0.25">
      <c r="AQ39293" s="6"/>
    </row>
    <row r="39294" spans="43:43" x14ac:dyDescent="0.25">
      <c r="AQ39294" s="6"/>
    </row>
    <row r="39295" spans="43:43" x14ac:dyDescent="0.25">
      <c r="AQ39295" s="6"/>
    </row>
    <row r="39296" spans="43:43" x14ac:dyDescent="0.25">
      <c r="AQ39296" s="6"/>
    </row>
    <row r="39297" spans="43:43" x14ac:dyDescent="0.25">
      <c r="AQ39297" s="6"/>
    </row>
    <row r="39298" spans="43:43" x14ac:dyDescent="0.25">
      <c r="AQ39298" s="6"/>
    </row>
    <row r="39299" spans="43:43" x14ac:dyDescent="0.25">
      <c r="AQ39299" s="6"/>
    </row>
    <row r="39300" spans="43:43" x14ac:dyDescent="0.25">
      <c r="AQ39300" s="6"/>
    </row>
    <row r="39301" spans="43:43" x14ac:dyDescent="0.25">
      <c r="AQ39301" s="6"/>
    </row>
    <row r="39302" spans="43:43" x14ac:dyDescent="0.25">
      <c r="AQ39302" s="6"/>
    </row>
    <row r="39303" spans="43:43" x14ac:dyDescent="0.25">
      <c r="AQ39303" s="6"/>
    </row>
    <row r="39304" spans="43:43" x14ac:dyDescent="0.25">
      <c r="AQ39304" s="6"/>
    </row>
    <row r="39305" spans="43:43" x14ac:dyDescent="0.25">
      <c r="AQ39305" s="6"/>
    </row>
    <row r="39306" spans="43:43" x14ac:dyDescent="0.25">
      <c r="AQ39306" s="6"/>
    </row>
    <row r="39307" spans="43:43" x14ac:dyDescent="0.25">
      <c r="AQ39307" s="6"/>
    </row>
    <row r="39308" spans="43:43" x14ac:dyDescent="0.25">
      <c r="AQ39308" s="6"/>
    </row>
    <row r="39309" spans="43:43" x14ac:dyDescent="0.25">
      <c r="AQ39309" s="6"/>
    </row>
    <row r="39310" spans="43:43" x14ac:dyDescent="0.25">
      <c r="AQ39310" s="6"/>
    </row>
    <row r="39311" spans="43:43" x14ac:dyDescent="0.25">
      <c r="AQ39311" s="6"/>
    </row>
    <row r="39312" spans="43:43" x14ac:dyDescent="0.25">
      <c r="AQ39312" s="6"/>
    </row>
    <row r="39313" spans="43:43" x14ac:dyDescent="0.25">
      <c r="AQ39313" s="6"/>
    </row>
    <row r="39314" spans="43:43" x14ac:dyDescent="0.25">
      <c r="AQ39314" s="6"/>
    </row>
    <row r="39315" spans="43:43" x14ac:dyDescent="0.25">
      <c r="AQ39315" s="6"/>
    </row>
    <row r="39316" spans="43:43" x14ac:dyDescent="0.25">
      <c r="AQ39316" s="6"/>
    </row>
    <row r="39317" spans="43:43" x14ac:dyDescent="0.25">
      <c r="AQ39317" s="6"/>
    </row>
    <row r="39318" spans="43:43" x14ac:dyDescent="0.25">
      <c r="AQ39318" s="6"/>
    </row>
    <row r="39319" spans="43:43" x14ac:dyDescent="0.25">
      <c r="AQ39319" s="6"/>
    </row>
    <row r="39320" spans="43:43" x14ac:dyDescent="0.25">
      <c r="AQ39320" s="6"/>
    </row>
    <row r="39321" spans="43:43" x14ac:dyDescent="0.25">
      <c r="AQ39321" s="6"/>
    </row>
    <row r="39322" spans="43:43" x14ac:dyDescent="0.25">
      <c r="AQ39322" s="6"/>
    </row>
    <row r="39323" spans="43:43" x14ac:dyDescent="0.25">
      <c r="AQ39323" s="6"/>
    </row>
    <row r="39324" spans="43:43" x14ac:dyDescent="0.25">
      <c r="AQ39324" s="6"/>
    </row>
    <row r="39325" spans="43:43" x14ac:dyDescent="0.25">
      <c r="AQ39325" s="6"/>
    </row>
    <row r="39326" spans="43:43" x14ac:dyDescent="0.25">
      <c r="AQ39326" s="6"/>
    </row>
    <row r="39327" spans="43:43" x14ac:dyDescent="0.25">
      <c r="AQ39327" s="6"/>
    </row>
    <row r="39328" spans="43:43" x14ac:dyDescent="0.25">
      <c r="AQ39328" s="6"/>
    </row>
    <row r="39329" spans="43:43" x14ac:dyDescent="0.25">
      <c r="AQ39329" s="6"/>
    </row>
    <row r="39330" spans="43:43" x14ac:dyDescent="0.25">
      <c r="AQ39330" s="6"/>
    </row>
    <row r="39331" spans="43:43" x14ac:dyDescent="0.25">
      <c r="AQ39331" s="6"/>
    </row>
    <row r="39332" spans="43:43" x14ac:dyDescent="0.25">
      <c r="AQ39332" s="6"/>
    </row>
    <row r="39333" spans="43:43" x14ac:dyDescent="0.25">
      <c r="AQ39333" s="6"/>
    </row>
    <row r="39334" spans="43:43" x14ac:dyDescent="0.25">
      <c r="AQ39334" s="6"/>
    </row>
    <row r="39335" spans="43:43" x14ac:dyDescent="0.25">
      <c r="AQ39335" s="6"/>
    </row>
    <row r="39336" spans="43:43" x14ac:dyDescent="0.25">
      <c r="AQ39336" s="6"/>
    </row>
    <row r="39337" spans="43:43" x14ac:dyDescent="0.25">
      <c r="AQ39337" s="6"/>
    </row>
    <row r="39338" spans="43:43" x14ac:dyDescent="0.25">
      <c r="AQ39338" s="6"/>
    </row>
    <row r="39339" spans="43:43" x14ac:dyDescent="0.25">
      <c r="AQ39339" s="6"/>
    </row>
    <row r="39340" spans="43:43" x14ac:dyDescent="0.25">
      <c r="AQ39340" s="6"/>
    </row>
    <row r="39341" spans="43:43" x14ac:dyDescent="0.25">
      <c r="AQ39341" s="6"/>
    </row>
    <row r="39342" spans="43:43" x14ac:dyDescent="0.25">
      <c r="AQ39342" s="6"/>
    </row>
    <row r="39343" spans="43:43" x14ac:dyDescent="0.25">
      <c r="AQ39343" s="6"/>
    </row>
    <row r="39344" spans="43:43" x14ac:dyDescent="0.25">
      <c r="AQ39344" s="6"/>
    </row>
    <row r="39345" spans="43:43" x14ac:dyDescent="0.25">
      <c r="AQ39345" s="6"/>
    </row>
    <row r="39346" spans="43:43" x14ac:dyDescent="0.25">
      <c r="AQ39346" s="6"/>
    </row>
    <row r="39347" spans="43:43" x14ac:dyDescent="0.25">
      <c r="AQ39347" s="6"/>
    </row>
    <row r="39348" spans="43:43" x14ac:dyDescent="0.25">
      <c r="AQ39348" s="6"/>
    </row>
    <row r="39349" spans="43:43" x14ac:dyDescent="0.25">
      <c r="AQ39349" s="6"/>
    </row>
    <row r="39350" spans="43:43" x14ac:dyDescent="0.25">
      <c r="AQ39350" s="6"/>
    </row>
    <row r="39351" spans="43:43" x14ac:dyDescent="0.25">
      <c r="AQ39351" s="6"/>
    </row>
    <row r="39352" spans="43:43" x14ac:dyDescent="0.25">
      <c r="AQ39352" s="6"/>
    </row>
    <row r="39353" spans="43:43" x14ac:dyDescent="0.25">
      <c r="AQ39353" s="6"/>
    </row>
    <row r="39354" spans="43:43" x14ac:dyDescent="0.25">
      <c r="AQ39354" s="6"/>
    </row>
    <row r="39355" spans="43:43" x14ac:dyDescent="0.25">
      <c r="AQ39355" s="6"/>
    </row>
    <row r="39356" spans="43:43" x14ac:dyDescent="0.25">
      <c r="AQ39356" s="6"/>
    </row>
    <row r="39357" spans="43:43" x14ac:dyDescent="0.25">
      <c r="AQ39357" s="6"/>
    </row>
    <row r="39358" spans="43:43" x14ac:dyDescent="0.25">
      <c r="AQ39358" s="6"/>
    </row>
    <row r="39359" spans="43:43" x14ac:dyDescent="0.25">
      <c r="AQ39359" s="6"/>
    </row>
    <row r="39360" spans="43:43" x14ac:dyDescent="0.25">
      <c r="AQ39360" s="6"/>
    </row>
    <row r="39361" spans="43:43" x14ac:dyDescent="0.25">
      <c r="AQ39361" s="6"/>
    </row>
    <row r="39362" spans="43:43" x14ac:dyDescent="0.25">
      <c r="AQ39362" s="6"/>
    </row>
    <row r="39363" spans="43:43" x14ac:dyDescent="0.25">
      <c r="AQ39363" s="6"/>
    </row>
    <row r="39364" spans="43:43" x14ac:dyDescent="0.25">
      <c r="AQ39364" s="6"/>
    </row>
    <row r="39365" spans="43:43" x14ac:dyDescent="0.25">
      <c r="AQ39365" s="6"/>
    </row>
    <row r="39366" spans="43:43" x14ac:dyDescent="0.25">
      <c r="AQ39366" s="6"/>
    </row>
    <row r="39367" spans="43:43" x14ac:dyDescent="0.25">
      <c r="AQ39367" s="6"/>
    </row>
    <row r="39368" spans="43:43" x14ac:dyDescent="0.25">
      <c r="AQ39368" s="6"/>
    </row>
    <row r="39369" spans="43:43" x14ac:dyDescent="0.25">
      <c r="AQ39369" s="6"/>
    </row>
    <row r="39370" spans="43:43" x14ac:dyDescent="0.25">
      <c r="AQ39370" s="6"/>
    </row>
    <row r="39371" spans="43:43" x14ac:dyDescent="0.25">
      <c r="AQ39371" s="6"/>
    </row>
    <row r="39372" spans="43:43" x14ac:dyDescent="0.25">
      <c r="AQ39372" s="6"/>
    </row>
    <row r="39373" spans="43:43" x14ac:dyDescent="0.25">
      <c r="AQ39373" s="6"/>
    </row>
    <row r="39374" spans="43:43" x14ac:dyDescent="0.25">
      <c r="AQ39374" s="6"/>
    </row>
    <row r="39375" spans="43:43" x14ac:dyDescent="0.25">
      <c r="AQ39375" s="6"/>
    </row>
    <row r="39376" spans="43:43" x14ac:dyDescent="0.25">
      <c r="AQ39376" s="6"/>
    </row>
    <row r="39377" spans="43:43" x14ac:dyDescent="0.25">
      <c r="AQ39377" s="6"/>
    </row>
    <row r="39378" spans="43:43" x14ac:dyDescent="0.25">
      <c r="AQ39378" s="6"/>
    </row>
    <row r="39379" spans="43:43" x14ac:dyDescent="0.25">
      <c r="AQ39379" s="6"/>
    </row>
    <row r="39380" spans="43:43" x14ac:dyDescent="0.25">
      <c r="AQ39380" s="6"/>
    </row>
    <row r="39381" spans="43:43" x14ac:dyDescent="0.25">
      <c r="AQ39381" s="6"/>
    </row>
    <row r="39382" spans="43:43" x14ac:dyDescent="0.25">
      <c r="AQ39382" s="6"/>
    </row>
    <row r="39383" spans="43:43" x14ac:dyDescent="0.25">
      <c r="AQ39383" s="6"/>
    </row>
    <row r="39384" spans="43:43" x14ac:dyDescent="0.25">
      <c r="AQ39384" s="6"/>
    </row>
    <row r="39385" spans="43:43" x14ac:dyDescent="0.25">
      <c r="AQ39385" s="6"/>
    </row>
    <row r="39386" spans="43:43" x14ac:dyDescent="0.25">
      <c r="AQ39386" s="6"/>
    </row>
    <row r="39387" spans="43:43" x14ac:dyDescent="0.25">
      <c r="AQ39387" s="6"/>
    </row>
    <row r="39388" spans="43:43" x14ac:dyDescent="0.25">
      <c r="AQ39388" s="6"/>
    </row>
    <row r="39389" spans="43:43" x14ac:dyDescent="0.25">
      <c r="AQ39389" s="6"/>
    </row>
    <row r="39390" spans="43:43" x14ac:dyDescent="0.25">
      <c r="AQ39390" s="6"/>
    </row>
    <row r="39391" spans="43:43" x14ac:dyDescent="0.25">
      <c r="AQ39391" s="6"/>
    </row>
    <row r="39392" spans="43:43" x14ac:dyDescent="0.25">
      <c r="AQ39392" s="6"/>
    </row>
    <row r="39393" spans="43:43" x14ac:dyDescent="0.25">
      <c r="AQ39393" s="6"/>
    </row>
    <row r="39394" spans="43:43" x14ac:dyDescent="0.25">
      <c r="AQ39394" s="6"/>
    </row>
    <row r="39395" spans="43:43" x14ac:dyDescent="0.25">
      <c r="AQ39395" s="6"/>
    </row>
    <row r="39396" spans="43:43" x14ac:dyDescent="0.25">
      <c r="AQ39396" s="6"/>
    </row>
    <row r="39397" spans="43:43" x14ac:dyDescent="0.25">
      <c r="AQ39397" s="6"/>
    </row>
    <row r="39398" spans="43:43" x14ac:dyDescent="0.25">
      <c r="AQ39398" s="6"/>
    </row>
    <row r="39399" spans="43:43" x14ac:dyDescent="0.25">
      <c r="AQ39399" s="6"/>
    </row>
    <row r="39400" spans="43:43" x14ac:dyDescent="0.25">
      <c r="AQ39400" s="6"/>
    </row>
    <row r="39401" spans="43:43" x14ac:dyDescent="0.25">
      <c r="AQ39401" s="6"/>
    </row>
    <row r="39402" spans="43:43" x14ac:dyDescent="0.25">
      <c r="AQ39402" s="6"/>
    </row>
    <row r="39403" spans="43:43" x14ac:dyDescent="0.25">
      <c r="AQ39403" s="6"/>
    </row>
    <row r="39404" spans="43:43" x14ac:dyDescent="0.25">
      <c r="AQ39404" s="6"/>
    </row>
    <row r="39405" spans="43:43" x14ac:dyDescent="0.25">
      <c r="AQ39405" s="6"/>
    </row>
    <row r="39406" spans="43:43" x14ac:dyDescent="0.25">
      <c r="AQ39406" s="6"/>
    </row>
    <row r="39407" spans="43:43" x14ac:dyDescent="0.25">
      <c r="AQ39407" s="6"/>
    </row>
    <row r="39408" spans="43:43" x14ac:dyDescent="0.25">
      <c r="AQ39408" s="6"/>
    </row>
    <row r="39409" spans="43:43" x14ac:dyDescent="0.25">
      <c r="AQ39409" s="6"/>
    </row>
    <row r="39410" spans="43:43" x14ac:dyDescent="0.25">
      <c r="AQ39410" s="6"/>
    </row>
    <row r="39411" spans="43:43" x14ac:dyDescent="0.25">
      <c r="AQ39411" s="6"/>
    </row>
    <row r="39412" spans="43:43" x14ac:dyDescent="0.25">
      <c r="AQ39412" s="6"/>
    </row>
    <row r="39413" spans="43:43" x14ac:dyDescent="0.25">
      <c r="AQ39413" s="6"/>
    </row>
    <row r="39414" spans="43:43" x14ac:dyDescent="0.25">
      <c r="AQ39414" s="6"/>
    </row>
    <row r="39415" spans="43:43" x14ac:dyDescent="0.25">
      <c r="AQ39415" s="6"/>
    </row>
    <row r="39416" spans="43:43" x14ac:dyDescent="0.25">
      <c r="AQ39416" s="6"/>
    </row>
    <row r="39417" spans="43:43" x14ac:dyDescent="0.25">
      <c r="AQ39417" s="6"/>
    </row>
    <row r="39418" spans="43:43" x14ac:dyDescent="0.25">
      <c r="AQ39418" s="6"/>
    </row>
    <row r="39419" spans="43:43" x14ac:dyDescent="0.25">
      <c r="AQ39419" s="6"/>
    </row>
    <row r="39420" spans="43:43" x14ac:dyDescent="0.25">
      <c r="AQ39420" s="6"/>
    </row>
    <row r="39421" spans="43:43" x14ac:dyDescent="0.25">
      <c r="AQ39421" s="6"/>
    </row>
    <row r="39422" spans="43:43" x14ac:dyDescent="0.25">
      <c r="AQ39422" s="6"/>
    </row>
    <row r="39423" spans="43:43" x14ac:dyDescent="0.25">
      <c r="AQ39423" s="6"/>
    </row>
    <row r="39424" spans="43:43" x14ac:dyDescent="0.25">
      <c r="AQ39424" s="6"/>
    </row>
    <row r="39425" spans="43:43" x14ac:dyDescent="0.25">
      <c r="AQ39425" s="6"/>
    </row>
    <row r="39426" spans="43:43" x14ac:dyDescent="0.25">
      <c r="AQ39426" s="6"/>
    </row>
    <row r="39427" spans="43:43" x14ac:dyDescent="0.25">
      <c r="AQ39427" s="6"/>
    </row>
    <row r="39428" spans="43:43" x14ac:dyDescent="0.25">
      <c r="AQ39428" s="6"/>
    </row>
    <row r="39429" spans="43:43" x14ac:dyDescent="0.25">
      <c r="AQ39429" s="6"/>
    </row>
    <row r="39430" spans="43:43" x14ac:dyDescent="0.25">
      <c r="AQ39430" s="6"/>
    </row>
    <row r="39431" spans="43:43" x14ac:dyDescent="0.25">
      <c r="AQ39431" s="6"/>
    </row>
    <row r="39432" spans="43:43" x14ac:dyDescent="0.25">
      <c r="AQ39432" s="6"/>
    </row>
    <row r="39433" spans="43:43" x14ac:dyDescent="0.25">
      <c r="AQ39433" s="6"/>
    </row>
    <row r="39434" spans="43:43" x14ac:dyDescent="0.25">
      <c r="AQ39434" s="6"/>
    </row>
    <row r="39435" spans="43:43" x14ac:dyDescent="0.25">
      <c r="AQ39435" s="6"/>
    </row>
    <row r="39436" spans="43:43" x14ac:dyDescent="0.25">
      <c r="AQ39436" s="6"/>
    </row>
    <row r="39437" spans="43:43" x14ac:dyDescent="0.25">
      <c r="AQ39437" s="6"/>
    </row>
    <row r="39438" spans="43:43" x14ac:dyDescent="0.25">
      <c r="AQ39438" s="6"/>
    </row>
    <row r="39439" spans="43:43" x14ac:dyDescent="0.25">
      <c r="AQ39439" s="6"/>
    </row>
    <row r="39440" spans="43:43" x14ac:dyDescent="0.25">
      <c r="AQ39440" s="6"/>
    </row>
    <row r="39441" spans="43:43" x14ac:dyDescent="0.25">
      <c r="AQ39441" s="6"/>
    </row>
    <row r="39442" spans="43:43" x14ac:dyDescent="0.25">
      <c r="AQ39442" s="6"/>
    </row>
    <row r="39443" spans="43:43" x14ac:dyDescent="0.25">
      <c r="AQ39443" s="6"/>
    </row>
    <row r="39444" spans="43:43" x14ac:dyDescent="0.25">
      <c r="AQ39444" s="6"/>
    </row>
    <row r="39445" spans="43:43" x14ac:dyDescent="0.25">
      <c r="AQ39445" s="6"/>
    </row>
    <row r="39446" spans="43:43" x14ac:dyDescent="0.25">
      <c r="AQ39446" s="6"/>
    </row>
    <row r="39447" spans="43:43" x14ac:dyDescent="0.25">
      <c r="AQ39447" s="6"/>
    </row>
    <row r="39448" spans="43:43" x14ac:dyDescent="0.25">
      <c r="AQ39448" s="6"/>
    </row>
    <row r="39449" spans="43:43" x14ac:dyDescent="0.25">
      <c r="AQ39449" s="6"/>
    </row>
    <row r="39450" spans="43:43" x14ac:dyDescent="0.25">
      <c r="AQ39450" s="6"/>
    </row>
    <row r="39451" spans="43:43" x14ac:dyDescent="0.25">
      <c r="AQ39451" s="6"/>
    </row>
    <row r="39452" spans="43:43" x14ac:dyDescent="0.25">
      <c r="AQ39452" s="6"/>
    </row>
    <row r="39453" spans="43:43" x14ac:dyDescent="0.25">
      <c r="AQ39453" s="6"/>
    </row>
    <row r="39454" spans="43:43" x14ac:dyDescent="0.25">
      <c r="AQ39454" s="6"/>
    </row>
    <row r="39455" spans="43:43" x14ac:dyDescent="0.25">
      <c r="AQ39455" s="6"/>
    </row>
    <row r="39456" spans="43:43" x14ac:dyDescent="0.25">
      <c r="AQ39456" s="6"/>
    </row>
    <row r="39457" spans="43:43" x14ac:dyDescent="0.25">
      <c r="AQ39457" s="6"/>
    </row>
    <row r="39458" spans="43:43" x14ac:dyDescent="0.25">
      <c r="AQ39458" s="6"/>
    </row>
    <row r="39459" spans="43:43" x14ac:dyDescent="0.25">
      <c r="AQ39459" s="6"/>
    </row>
    <row r="39460" spans="43:43" x14ac:dyDescent="0.25">
      <c r="AQ39460" s="6"/>
    </row>
    <row r="39461" spans="43:43" x14ac:dyDescent="0.25">
      <c r="AQ39461" s="6"/>
    </row>
    <row r="39462" spans="43:43" x14ac:dyDescent="0.25">
      <c r="AQ39462" s="6"/>
    </row>
    <row r="39463" spans="43:43" x14ac:dyDescent="0.25">
      <c r="AQ39463" s="6"/>
    </row>
    <row r="39464" spans="43:43" x14ac:dyDescent="0.25">
      <c r="AQ39464" s="6"/>
    </row>
    <row r="39465" spans="43:43" x14ac:dyDescent="0.25">
      <c r="AQ39465" s="6"/>
    </row>
    <row r="39466" spans="43:43" x14ac:dyDescent="0.25">
      <c r="AQ39466" s="6"/>
    </row>
    <row r="39467" spans="43:43" x14ac:dyDescent="0.25">
      <c r="AQ39467" s="6"/>
    </row>
    <row r="39468" spans="43:43" x14ac:dyDescent="0.25">
      <c r="AQ39468" s="6"/>
    </row>
    <row r="39469" spans="43:43" x14ac:dyDescent="0.25">
      <c r="AQ39469" s="6"/>
    </row>
    <row r="39470" spans="43:43" x14ac:dyDescent="0.25">
      <c r="AQ39470" s="6"/>
    </row>
    <row r="39471" spans="43:43" x14ac:dyDescent="0.25">
      <c r="AQ39471" s="6"/>
    </row>
    <row r="39472" spans="43:43" x14ac:dyDescent="0.25">
      <c r="AQ39472" s="6"/>
    </row>
    <row r="39473" spans="43:43" x14ac:dyDescent="0.25">
      <c r="AQ39473" s="6"/>
    </row>
    <row r="39474" spans="43:43" x14ac:dyDescent="0.25">
      <c r="AQ39474" s="6"/>
    </row>
    <row r="39475" spans="43:43" x14ac:dyDescent="0.25">
      <c r="AQ39475" s="6"/>
    </row>
    <row r="39476" spans="43:43" x14ac:dyDescent="0.25">
      <c r="AQ39476" s="6"/>
    </row>
    <row r="39477" spans="43:43" x14ac:dyDescent="0.25">
      <c r="AQ39477" s="6"/>
    </row>
    <row r="39478" spans="43:43" x14ac:dyDescent="0.25">
      <c r="AQ39478" s="6"/>
    </row>
    <row r="39479" spans="43:43" x14ac:dyDescent="0.25">
      <c r="AQ39479" s="6"/>
    </row>
    <row r="39480" spans="43:43" x14ac:dyDescent="0.25">
      <c r="AQ39480" s="6"/>
    </row>
    <row r="39481" spans="43:43" x14ac:dyDescent="0.25">
      <c r="AQ39481" s="6"/>
    </row>
    <row r="39482" spans="43:43" x14ac:dyDescent="0.25">
      <c r="AQ39482" s="6"/>
    </row>
    <row r="39483" spans="43:43" x14ac:dyDescent="0.25">
      <c r="AQ39483" s="6"/>
    </row>
    <row r="39484" spans="43:43" x14ac:dyDescent="0.25">
      <c r="AQ39484" s="6"/>
    </row>
    <row r="39485" spans="43:43" x14ac:dyDescent="0.25">
      <c r="AQ39485" s="6"/>
    </row>
    <row r="39486" spans="43:43" x14ac:dyDescent="0.25">
      <c r="AQ39486" s="6"/>
    </row>
    <row r="39487" spans="43:43" x14ac:dyDescent="0.25">
      <c r="AQ39487" s="6"/>
    </row>
    <row r="39488" spans="43:43" x14ac:dyDescent="0.25">
      <c r="AQ39488" s="6"/>
    </row>
    <row r="39489" spans="43:43" x14ac:dyDescent="0.25">
      <c r="AQ39489" s="6"/>
    </row>
    <row r="39490" spans="43:43" x14ac:dyDescent="0.25">
      <c r="AQ39490" s="6"/>
    </row>
    <row r="39491" spans="43:43" x14ac:dyDescent="0.25">
      <c r="AQ39491" s="6"/>
    </row>
    <row r="39492" spans="43:43" x14ac:dyDescent="0.25">
      <c r="AQ39492" s="6"/>
    </row>
    <row r="39493" spans="43:43" x14ac:dyDescent="0.25">
      <c r="AQ39493" s="6"/>
    </row>
    <row r="39494" spans="43:43" x14ac:dyDescent="0.25">
      <c r="AQ39494" s="6"/>
    </row>
    <row r="39495" spans="43:43" x14ac:dyDescent="0.25">
      <c r="AQ39495" s="6"/>
    </row>
    <row r="39496" spans="43:43" x14ac:dyDescent="0.25">
      <c r="AQ39496" s="6"/>
    </row>
    <row r="39497" spans="43:43" x14ac:dyDescent="0.25">
      <c r="AQ39497" s="6"/>
    </row>
    <row r="39498" spans="43:43" x14ac:dyDescent="0.25">
      <c r="AQ39498" s="6"/>
    </row>
    <row r="39499" spans="43:43" x14ac:dyDescent="0.25">
      <c r="AQ39499" s="6"/>
    </row>
    <row r="39500" spans="43:43" x14ac:dyDescent="0.25">
      <c r="AQ39500" s="6"/>
    </row>
    <row r="39501" spans="43:43" x14ac:dyDescent="0.25">
      <c r="AQ39501" s="6"/>
    </row>
    <row r="39502" spans="43:43" x14ac:dyDescent="0.25">
      <c r="AQ39502" s="6"/>
    </row>
    <row r="39503" spans="43:43" x14ac:dyDescent="0.25">
      <c r="AQ39503" s="6"/>
    </row>
    <row r="39504" spans="43:43" x14ac:dyDescent="0.25">
      <c r="AQ39504" s="6"/>
    </row>
    <row r="39505" spans="43:43" x14ac:dyDescent="0.25">
      <c r="AQ39505" s="6"/>
    </row>
    <row r="39506" spans="43:43" x14ac:dyDescent="0.25">
      <c r="AQ39506" s="6"/>
    </row>
    <row r="39507" spans="43:43" x14ac:dyDescent="0.25">
      <c r="AQ39507" s="6"/>
    </row>
    <row r="39508" spans="43:43" x14ac:dyDescent="0.25">
      <c r="AQ39508" s="6"/>
    </row>
    <row r="39509" spans="43:43" x14ac:dyDescent="0.25">
      <c r="AQ39509" s="6"/>
    </row>
    <row r="39510" spans="43:43" x14ac:dyDescent="0.25">
      <c r="AQ39510" s="6"/>
    </row>
    <row r="39511" spans="43:43" x14ac:dyDescent="0.25">
      <c r="AQ39511" s="6"/>
    </row>
    <row r="39512" spans="43:43" x14ac:dyDescent="0.25">
      <c r="AQ39512" s="6"/>
    </row>
    <row r="39513" spans="43:43" x14ac:dyDescent="0.25">
      <c r="AQ39513" s="6"/>
    </row>
    <row r="39514" spans="43:43" x14ac:dyDescent="0.25">
      <c r="AQ39514" s="6"/>
    </row>
    <row r="39515" spans="43:43" x14ac:dyDescent="0.25">
      <c r="AQ39515" s="6"/>
    </row>
    <row r="39516" spans="43:43" x14ac:dyDescent="0.25">
      <c r="AQ39516" s="6"/>
    </row>
    <row r="39517" spans="43:43" x14ac:dyDescent="0.25">
      <c r="AQ39517" s="6"/>
    </row>
    <row r="39518" spans="43:43" x14ac:dyDescent="0.25">
      <c r="AQ39518" s="6"/>
    </row>
    <row r="39519" spans="43:43" x14ac:dyDescent="0.25">
      <c r="AQ39519" s="6"/>
    </row>
    <row r="39520" spans="43:43" x14ac:dyDescent="0.25">
      <c r="AQ39520" s="6"/>
    </row>
    <row r="39521" spans="43:43" x14ac:dyDescent="0.25">
      <c r="AQ39521" s="6"/>
    </row>
    <row r="39522" spans="43:43" x14ac:dyDescent="0.25">
      <c r="AQ39522" s="6"/>
    </row>
    <row r="39523" spans="43:43" x14ac:dyDescent="0.25">
      <c r="AQ39523" s="6"/>
    </row>
    <row r="39524" spans="43:43" x14ac:dyDescent="0.25">
      <c r="AQ39524" s="6"/>
    </row>
    <row r="39525" spans="43:43" x14ac:dyDescent="0.25">
      <c r="AQ39525" s="6"/>
    </row>
    <row r="39526" spans="43:43" x14ac:dyDescent="0.25">
      <c r="AQ39526" s="6"/>
    </row>
    <row r="39527" spans="43:43" x14ac:dyDescent="0.25">
      <c r="AQ39527" s="6"/>
    </row>
    <row r="39528" spans="43:43" x14ac:dyDescent="0.25">
      <c r="AQ39528" s="6"/>
    </row>
    <row r="39529" spans="43:43" x14ac:dyDescent="0.25">
      <c r="AQ39529" s="6"/>
    </row>
    <row r="39530" spans="43:43" x14ac:dyDescent="0.25">
      <c r="AQ39530" s="6"/>
    </row>
    <row r="39531" spans="43:43" x14ac:dyDescent="0.25">
      <c r="AQ39531" s="6"/>
    </row>
    <row r="39532" spans="43:43" x14ac:dyDescent="0.25">
      <c r="AQ39532" s="6"/>
    </row>
    <row r="39533" spans="43:43" x14ac:dyDescent="0.25">
      <c r="AQ39533" s="6"/>
    </row>
    <row r="39534" spans="43:43" x14ac:dyDescent="0.25">
      <c r="AQ39534" s="6"/>
    </row>
    <row r="39535" spans="43:43" x14ac:dyDescent="0.25">
      <c r="AQ39535" s="6"/>
    </row>
    <row r="39536" spans="43:43" x14ac:dyDescent="0.25">
      <c r="AQ39536" s="6"/>
    </row>
    <row r="39537" spans="43:43" x14ac:dyDescent="0.25">
      <c r="AQ39537" s="6"/>
    </row>
    <row r="39538" spans="43:43" x14ac:dyDescent="0.25">
      <c r="AQ39538" s="6"/>
    </row>
    <row r="39539" spans="43:43" x14ac:dyDescent="0.25">
      <c r="AQ39539" s="6"/>
    </row>
    <row r="39540" spans="43:43" x14ac:dyDescent="0.25">
      <c r="AQ39540" s="6"/>
    </row>
    <row r="39541" spans="43:43" x14ac:dyDescent="0.25">
      <c r="AQ39541" s="6"/>
    </row>
    <row r="39542" spans="43:43" x14ac:dyDescent="0.25">
      <c r="AQ39542" s="6"/>
    </row>
    <row r="39543" spans="43:43" x14ac:dyDescent="0.25">
      <c r="AQ39543" s="6"/>
    </row>
    <row r="39544" spans="43:43" x14ac:dyDescent="0.25">
      <c r="AQ39544" s="6"/>
    </row>
    <row r="39545" spans="43:43" x14ac:dyDescent="0.25">
      <c r="AQ39545" s="6"/>
    </row>
    <row r="39546" spans="43:43" x14ac:dyDescent="0.25">
      <c r="AQ39546" s="6"/>
    </row>
    <row r="39547" spans="43:43" x14ac:dyDescent="0.25">
      <c r="AQ39547" s="6"/>
    </row>
    <row r="39548" spans="43:43" x14ac:dyDescent="0.25">
      <c r="AQ39548" s="6"/>
    </row>
    <row r="39549" spans="43:43" x14ac:dyDescent="0.25">
      <c r="AQ39549" s="6"/>
    </row>
    <row r="39550" spans="43:43" x14ac:dyDescent="0.25">
      <c r="AQ39550" s="6"/>
    </row>
    <row r="39551" spans="43:43" x14ac:dyDescent="0.25">
      <c r="AQ39551" s="6"/>
    </row>
    <row r="39552" spans="43:43" x14ac:dyDescent="0.25">
      <c r="AQ39552" s="6"/>
    </row>
    <row r="39553" spans="43:43" x14ac:dyDescent="0.25">
      <c r="AQ39553" s="6"/>
    </row>
    <row r="39554" spans="43:43" x14ac:dyDescent="0.25">
      <c r="AQ39554" s="6"/>
    </row>
    <row r="39555" spans="43:43" x14ac:dyDescent="0.25">
      <c r="AQ39555" s="6"/>
    </row>
    <row r="39556" spans="43:43" x14ac:dyDescent="0.25">
      <c r="AQ39556" s="6"/>
    </row>
    <row r="39557" spans="43:43" x14ac:dyDescent="0.25">
      <c r="AQ39557" s="6"/>
    </row>
    <row r="39558" spans="43:43" x14ac:dyDescent="0.25">
      <c r="AQ39558" s="6"/>
    </row>
    <row r="39559" spans="43:43" x14ac:dyDescent="0.25">
      <c r="AQ39559" s="6"/>
    </row>
    <row r="39560" spans="43:43" x14ac:dyDescent="0.25">
      <c r="AQ39560" s="6"/>
    </row>
    <row r="39561" spans="43:43" x14ac:dyDescent="0.25">
      <c r="AQ39561" s="6"/>
    </row>
    <row r="39562" spans="43:43" x14ac:dyDescent="0.25">
      <c r="AQ39562" s="6"/>
    </row>
    <row r="39563" spans="43:43" x14ac:dyDescent="0.25">
      <c r="AQ39563" s="6"/>
    </row>
    <row r="39564" spans="43:43" x14ac:dyDescent="0.25">
      <c r="AQ39564" s="6"/>
    </row>
    <row r="39565" spans="43:43" x14ac:dyDescent="0.25">
      <c r="AQ39565" s="6"/>
    </row>
    <row r="39566" spans="43:43" x14ac:dyDescent="0.25">
      <c r="AQ39566" s="6"/>
    </row>
    <row r="39567" spans="43:43" x14ac:dyDescent="0.25">
      <c r="AQ39567" s="6"/>
    </row>
    <row r="39568" spans="43:43" x14ac:dyDescent="0.25">
      <c r="AQ39568" s="6"/>
    </row>
    <row r="39569" spans="43:43" x14ac:dyDescent="0.25">
      <c r="AQ39569" s="6"/>
    </row>
    <row r="39570" spans="43:43" x14ac:dyDescent="0.25">
      <c r="AQ39570" s="6"/>
    </row>
    <row r="39571" spans="43:43" x14ac:dyDescent="0.25">
      <c r="AQ39571" s="6"/>
    </row>
    <row r="39572" spans="43:43" x14ac:dyDescent="0.25">
      <c r="AQ39572" s="6"/>
    </row>
    <row r="39573" spans="43:43" x14ac:dyDescent="0.25">
      <c r="AQ39573" s="6"/>
    </row>
    <row r="39574" spans="43:43" x14ac:dyDescent="0.25">
      <c r="AQ39574" s="6"/>
    </row>
    <row r="39575" spans="43:43" x14ac:dyDescent="0.25">
      <c r="AQ39575" s="6"/>
    </row>
    <row r="39576" spans="43:43" x14ac:dyDescent="0.25">
      <c r="AQ39576" s="6"/>
    </row>
    <row r="39577" spans="43:43" x14ac:dyDescent="0.25">
      <c r="AQ39577" s="6"/>
    </row>
    <row r="39578" spans="43:43" x14ac:dyDescent="0.25">
      <c r="AQ39578" s="6"/>
    </row>
    <row r="39579" spans="43:43" x14ac:dyDescent="0.25">
      <c r="AQ39579" s="6"/>
    </row>
    <row r="39580" spans="43:43" x14ac:dyDescent="0.25">
      <c r="AQ39580" s="6"/>
    </row>
    <row r="39581" spans="43:43" x14ac:dyDescent="0.25">
      <c r="AQ39581" s="6"/>
    </row>
    <row r="39582" spans="43:43" x14ac:dyDescent="0.25">
      <c r="AQ39582" s="6"/>
    </row>
    <row r="39583" spans="43:43" x14ac:dyDescent="0.25">
      <c r="AQ39583" s="6"/>
    </row>
    <row r="39584" spans="43:43" x14ac:dyDescent="0.25">
      <c r="AQ39584" s="6"/>
    </row>
    <row r="39585" spans="43:43" x14ac:dyDescent="0.25">
      <c r="AQ39585" s="6"/>
    </row>
    <row r="39586" spans="43:43" x14ac:dyDescent="0.25">
      <c r="AQ39586" s="6"/>
    </row>
    <row r="39587" spans="43:43" x14ac:dyDescent="0.25">
      <c r="AQ39587" s="6"/>
    </row>
    <row r="39588" spans="43:43" x14ac:dyDescent="0.25">
      <c r="AQ39588" s="6"/>
    </row>
    <row r="39589" spans="43:43" x14ac:dyDescent="0.25">
      <c r="AQ39589" s="6"/>
    </row>
    <row r="39590" spans="43:43" x14ac:dyDescent="0.25">
      <c r="AQ39590" s="6"/>
    </row>
    <row r="39591" spans="43:43" x14ac:dyDescent="0.25">
      <c r="AQ39591" s="6"/>
    </row>
    <row r="39592" spans="43:43" x14ac:dyDescent="0.25">
      <c r="AQ39592" s="6"/>
    </row>
    <row r="39593" spans="43:43" x14ac:dyDescent="0.25">
      <c r="AQ39593" s="6"/>
    </row>
    <row r="39594" spans="43:43" x14ac:dyDescent="0.25">
      <c r="AQ39594" s="6"/>
    </row>
    <row r="39595" spans="43:43" x14ac:dyDescent="0.25">
      <c r="AQ39595" s="6"/>
    </row>
    <row r="39596" spans="43:43" x14ac:dyDescent="0.25">
      <c r="AQ39596" s="6"/>
    </row>
    <row r="39597" spans="43:43" x14ac:dyDescent="0.25">
      <c r="AQ39597" s="6"/>
    </row>
    <row r="39598" spans="43:43" x14ac:dyDescent="0.25">
      <c r="AQ39598" s="6"/>
    </row>
    <row r="39599" spans="43:43" x14ac:dyDescent="0.25">
      <c r="AQ39599" s="6"/>
    </row>
    <row r="39600" spans="43:43" x14ac:dyDescent="0.25">
      <c r="AQ39600" s="6"/>
    </row>
    <row r="39601" spans="43:43" x14ac:dyDescent="0.25">
      <c r="AQ39601" s="6"/>
    </row>
    <row r="39602" spans="43:43" x14ac:dyDescent="0.25">
      <c r="AQ39602" s="6"/>
    </row>
    <row r="39603" spans="43:43" x14ac:dyDescent="0.25">
      <c r="AQ39603" s="6"/>
    </row>
    <row r="39604" spans="43:43" x14ac:dyDescent="0.25">
      <c r="AQ39604" s="6"/>
    </row>
    <row r="39605" spans="43:43" x14ac:dyDescent="0.25">
      <c r="AQ39605" s="6"/>
    </row>
    <row r="39606" spans="43:43" x14ac:dyDescent="0.25">
      <c r="AQ39606" s="6"/>
    </row>
    <row r="39607" spans="43:43" x14ac:dyDescent="0.25">
      <c r="AQ39607" s="6"/>
    </row>
    <row r="39608" spans="43:43" x14ac:dyDescent="0.25">
      <c r="AQ39608" s="6"/>
    </row>
    <row r="39609" spans="43:43" x14ac:dyDescent="0.25">
      <c r="AQ39609" s="6"/>
    </row>
    <row r="39610" spans="43:43" x14ac:dyDescent="0.25">
      <c r="AQ39610" s="6"/>
    </row>
    <row r="39611" spans="43:43" x14ac:dyDescent="0.25">
      <c r="AQ39611" s="6"/>
    </row>
    <row r="39612" spans="43:43" x14ac:dyDescent="0.25">
      <c r="AQ39612" s="6"/>
    </row>
    <row r="39613" spans="43:43" x14ac:dyDescent="0.25">
      <c r="AQ39613" s="6"/>
    </row>
    <row r="39614" spans="43:43" x14ac:dyDescent="0.25">
      <c r="AQ39614" s="6"/>
    </row>
    <row r="39615" spans="43:43" x14ac:dyDescent="0.25">
      <c r="AQ39615" s="6"/>
    </row>
    <row r="39616" spans="43:43" x14ac:dyDescent="0.25">
      <c r="AQ39616" s="6"/>
    </row>
    <row r="39617" spans="43:43" x14ac:dyDescent="0.25">
      <c r="AQ39617" s="6"/>
    </row>
    <row r="39618" spans="43:43" x14ac:dyDescent="0.25">
      <c r="AQ39618" s="6"/>
    </row>
    <row r="39619" spans="43:43" x14ac:dyDescent="0.25">
      <c r="AQ39619" s="6"/>
    </row>
    <row r="39620" spans="43:43" x14ac:dyDescent="0.25">
      <c r="AQ39620" s="6"/>
    </row>
    <row r="39621" spans="43:43" x14ac:dyDescent="0.25">
      <c r="AQ39621" s="6"/>
    </row>
    <row r="39622" spans="43:43" x14ac:dyDescent="0.25">
      <c r="AQ39622" s="6"/>
    </row>
    <row r="39623" spans="43:43" x14ac:dyDescent="0.25">
      <c r="AQ39623" s="6"/>
    </row>
    <row r="39624" spans="43:43" x14ac:dyDescent="0.25">
      <c r="AQ39624" s="6"/>
    </row>
    <row r="39625" spans="43:43" x14ac:dyDescent="0.25">
      <c r="AQ39625" s="6"/>
    </row>
    <row r="39626" spans="43:43" x14ac:dyDescent="0.25">
      <c r="AQ39626" s="6"/>
    </row>
    <row r="39627" spans="43:43" x14ac:dyDescent="0.25">
      <c r="AQ39627" s="6"/>
    </row>
    <row r="39628" spans="43:43" x14ac:dyDescent="0.25">
      <c r="AQ39628" s="6"/>
    </row>
    <row r="39629" spans="43:43" x14ac:dyDescent="0.25">
      <c r="AQ39629" s="6"/>
    </row>
    <row r="39630" spans="43:43" x14ac:dyDescent="0.25">
      <c r="AQ39630" s="6"/>
    </row>
    <row r="39631" spans="43:43" x14ac:dyDescent="0.25">
      <c r="AQ39631" s="6"/>
    </row>
    <row r="39632" spans="43:43" x14ac:dyDescent="0.25">
      <c r="AQ39632" s="6"/>
    </row>
    <row r="39633" spans="43:43" x14ac:dyDescent="0.25">
      <c r="AQ39633" s="6"/>
    </row>
    <row r="39634" spans="43:43" x14ac:dyDescent="0.25">
      <c r="AQ39634" s="6"/>
    </row>
    <row r="39635" spans="43:43" x14ac:dyDescent="0.25">
      <c r="AQ39635" s="6"/>
    </row>
    <row r="39636" spans="43:43" x14ac:dyDescent="0.25">
      <c r="AQ39636" s="6"/>
    </row>
    <row r="39637" spans="43:43" x14ac:dyDescent="0.25">
      <c r="AQ39637" s="6"/>
    </row>
    <row r="39638" spans="43:43" x14ac:dyDescent="0.25">
      <c r="AQ39638" s="6"/>
    </row>
    <row r="39639" spans="43:43" x14ac:dyDescent="0.25">
      <c r="AQ39639" s="6"/>
    </row>
    <row r="39640" spans="43:43" x14ac:dyDescent="0.25">
      <c r="AQ39640" s="6"/>
    </row>
    <row r="39641" spans="43:43" x14ac:dyDescent="0.25">
      <c r="AQ39641" s="6"/>
    </row>
    <row r="39642" spans="43:43" x14ac:dyDescent="0.25">
      <c r="AQ39642" s="6"/>
    </row>
    <row r="39643" spans="43:43" x14ac:dyDescent="0.25">
      <c r="AQ39643" s="6"/>
    </row>
    <row r="39644" spans="43:43" x14ac:dyDescent="0.25">
      <c r="AQ39644" s="6"/>
    </row>
    <row r="39645" spans="43:43" x14ac:dyDescent="0.25">
      <c r="AQ39645" s="6"/>
    </row>
    <row r="39646" spans="43:43" x14ac:dyDescent="0.25">
      <c r="AQ39646" s="6"/>
    </row>
    <row r="39647" spans="43:43" x14ac:dyDescent="0.25">
      <c r="AQ39647" s="6"/>
    </row>
    <row r="39648" spans="43:43" x14ac:dyDescent="0.25">
      <c r="AQ39648" s="6"/>
    </row>
    <row r="39649" spans="43:43" x14ac:dyDescent="0.25">
      <c r="AQ39649" s="6"/>
    </row>
    <row r="39650" spans="43:43" x14ac:dyDescent="0.25">
      <c r="AQ39650" s="6"/>
    </row>
    <row r="39651" spans="43:43" x14ac:dyDescent="0.25">
      <c r="AQ39651" s="6"/>
    </row>
    <row r="39652" spans="43:43" x14ac:dyDescent="0.25">
      <c r="AQ39652" s="6"/>
    </row>
    <row r="39653" spans="43:43" x14ac:dyDescent="0.25">
      <c r="AQ39653" s="6"/>
    </row>
    <row r="39654" spans="43:43" x14ac:dyDescent="0.25">
      <c r="AQ39654" s="6"/>
    </row>
    <row r="39655" spans="43:43" x14ac:dyDescent="0.25">
      <c r="AQ39655" s="6"/>
    </row>
    <row r="39656" spans="43:43" x14ac:dyDescent="0.25">
      <c r="AQ39656" s="6"/>
    </row>
    <row r="39657" spans="43:43" x14ac:dyDescent="0.25">
      <c r="AQ39657" s="6"/>
    </row>
    <row r="39658" spans="43:43" x14ac:dyDescent="0.25">
      <c r="AQ39658" s="6"/>
    </row>
    <row r="39659" spans="43:43" x14ac:dyDescent="0.25">
      <c r="AQ39659" s="6"/>
    </row>
    <row r="39660" spans="43:43" x14ac:dyDescent="0.25">
      <c r="AQ39660" s="6"/>
    </row>
    <row r="39661" spans="43:43" x14ac:dyDescent="0.25">
      <c r="AQ39661" s="6"/>
    </row>
    <row r="39662" spans="43:43" x14ac:dyDescent="0.25">
      <c r="AQ39662" s="6"/>
    </row>
    <row r="39663" spans="43:43" x14ac:dyDescent="0.25">
      <c r="AQ39663" s="6"/>
    </row>
    <row r="39664" spans="43:43" x14ac:dyDescent="0.25">
      <c r="AQ39664" s="6"/>
    </row>
    <row r="39665" spans="43:43" x14ac:dyDescent="0.25">
      <c r="AQ39665" s="6"/>
    </row>
    <row r="39666" spans="43:43" x14ac:dyDescent="0.25">
      <c r="AQ39666" s="6"/>
    </row>
    <row r="39667" spans="43:43" x14ac:dyDescent="0.25">
      <c r="AQ39667" s="6"/>
    </row>
    <row r="39668" spans="43:43" x14ac:dyDescent="0.25">
      <c r="AQ39668" s="6"/>
    </row>
    <row r="39669" spans="43:43" x14ac:dyDescent="0.25">
      <c r="AQ39669" s="6"/>
    </row>
    <row r="39670" spans="43:43" x14ac:dyDescent="0.25">
      <c r="AQ39670" s="6"/>
    </row>
    <row r="39671" spans="43:43" x14ac:dyDescent="0.25">
      <c r="AQ39671" s="6"/>
    </row>
    <row r="39672" spans="43:43" x14ac:dyDescent="0.25">
      <c r="AQ39672" s="6"/>
    </row>
    <row r="39673" spans="43:43" x14ac:dyDescent="0.25">
      <c r="AQ39673" s="6"/>
    </row>
    <row r="39674" spans="43:43" x14ac:dyDescent="0.25">
      <c r="AQ39674" s="6"/>
    </row>
    <row r="39675" spans="43:43" x14ac:dyDescent="0.25">
      <c r="AQ39675" s="6"/>
    </row>
    <row r="39676" spans="43:43" x14ac:dyDescent="0.25">
      <c r="AQ39676" s="6"/>
    </row>
    <row r="39677" spans="43:43" x14ac:dyDescent="0.25">
      <c r="AQ39677" s="6"/>
    </row>
    <row r="39678" spans="43:43" x14ac:dyDescent="0.25">
      <c r="AQ39678" s="6"/>
    </row>
    <row r="39679" spans="43:43" x14ac:dyDescent="0.25">
      <c r="AQ39679" s="6"/>
    </row>
    <row r="39680" spans="43:43" x14ac:dyDescent="0.25">
      <c r="AQ39680" s="6"/>
    </row>
    <row r="39681" spans="43:43" x14ac:dyDescent="0.25">
      <c r="AQ39681" s="6"/>
    </row>
    <row r="39682" spans="43:43" x14ac:dyDescent="0.25">
      <c r="AQ39682" s="6"/>
    </row>
    <row r="39683" spans="43:43" x14ac:dyDescent="0.25">
      <c r="AQ39683" s="6"/>
    </row>
    <row r="39684" spans="43:43" x14ac:dyDescent="0.25">
      <c r="AQ39684" s="6"/>
    </row>
    <row r="39685" spans="43:43" x14ac:dyDescent="0.25">
      <c r="AQ39685" s="6"/>
    </row>
    <row r="39686" spans="43:43" x14ac:dyDescent="0.25">
      <c r="AQ39686" s="6"/>
    </row>
    <row r="39687" spans="43:43" x14ac:dyDescent="0.25">
      <c r="AQ39687" s="6"/>
    </row>
    <row r="39688" spans="43:43" x14ac:dyDescent="0.25">
      <c r="AQ39688" s="6"/>
    </row>
    <row r="39689" spans="43:43" x14ac:dyDescent="0.25">
      <c r="AQ39689" s="6"/>
    </row>
    <row r="39690" spans="43:43" x14ac:dyDescent="0.25">
      <c r="AQ39690" s="6"/>
    </row>
    <row r="39691" spans="43:43" x14ac:dyDescent="0.25">
      <c r="AQ39691" s="6"/>
    </row>
    <row r="39692" spans="43:43" x14ac:dyDescent="0.25">
      <c r="AQ39692" s="6"/>
    </row>
    <row r="39693" spans="43:43" x14ac:dyDescent="0.25">
      <c r="AQ39693" s="6"/>
    </row>
    <row r="39694" spans="43:43" x14ac:dyDescent="0.25">
      <c r="AQ39694" s="6"/>
    </row>
    <row r="39695" spans="43:43" x14ac:dyDescent="0.25">
      <c r="AQ39695" s="6"/>
    </row>
    <row r="39696" spans="43:43" x14ac:dyDescent="0.25">
      <c r="AQ39696" s="6"/>
    </row>
    <row r="39697" spans="43:43" x14ac:dyDescent="0.25">
      <c r="AQ39697" s="6"/>
    </row>
    <row r="39698" spans="43:43" x14ac:dyDescent="0.25">
      <c r="AQ39698" s="6"/>
    </row>
    <row r="39699" spans="43:43" x14ac:dyDescent="0.25">
      <c r="AQ39699" s="6"/>
    </row>
    <row r="39700" spans="43:43" x14ac:dyDescent="0.25">
      <c r="AQ39700" s="6"/>
    </row>
    <row r="39701" spans="43:43" x14ac:dyDescent="0.25">
      <c r="AQ39701" s="6"/>
    </row>
    <row r="39702" spans="43:43" x14ac:dyDescent="0.25">
      <c r="AQ39702" s="6"/>
    </row>
    <row r="39703" spans="43:43" x14ac:dyDescent="0.25">
      <c r="AQ39703" s="6"/>
    </row>
    <row r="39704" spans="43:43" x14ac:dyDescent="0.25">
      <c r="AQ39704" s="6"/>
    </row>
    <row r="39705" spans="43:43" x14ac:dyDescent="0.25">
      <c r="AQ39705" s="6"/>
    </row>
    <row r="39706" spans="43:43" x14ac:dyDescent="0.25">
      <c r="AQ39706" s="6"/>
    </row>
    <row r="39707" spans="43:43" x14ac:dyDescent="0.25">
      <c r="AQ39707" s="6"/>
    </row>
    <row r="39708" spans="43:43" x14ac:dyDescent="0.25">
      <c r="AQ39708" s="6"/>
    </row>
    <row r="39709" spans="43:43" x14ac:dyDescent="0.25">
      <c r="AQ39709" s="6"/>
    </row>
    <row r="39710" spans="43:43" x14ac:dyDescent="0.25">
      <c r="AQ39710" s="6"/>
    </row>
    <row r="39711" spans="43:43" x14ac:dyDescent="0.25">
      <c r="AQ39711" s="6"/>
    </row>
    <row r="39712" spans="43:43" x14ac:dyDescent="0.25">
      <c r="AQ39712" s="6"/>
    </row>
    <row r="39713" spans="43:43" x14ac:dyDescent="0.25">
      <c r="AQ39713" s="6"/>
    </row>
    <row r="39714" spans="43:43" x14ac:dyDescent="0.25">
      <c r="AQ39714" s="6"/>
    </row>
    <row r="39715" spans="43:43" x14ac:dyDescent="0.25">
      <c r="AQ39715" s="6"/>
    </row>
    <row r="39716" spans="43:43" x14ac:dyDescent="0.25">
      <c r="AQ39716" s="6"/>
    </row>
    <row r="39717" spans="43:43" x14ac:dyDescent="0.25">
      <c r="AQ39717" s="6"/>
    </row>
    <row r="39718" spans="43:43" x14ac:dyDescent="0.25">
      <c r="AQ39718" s="6"/>
    </row>
    <row r="39719" spans="43:43" x14ac:dyDescent="0.25">
      <c r="AQ39719" s="6"/>
    </row>
    <row r="39720" spans="43:43" x14ac:dyDescent="0.25">
      <c r="AQ39720" s="6"/>
    </row>
    <row r="39721" spans="43:43" x14ac:dyDescent="0.25">
      <c r="AQ39721" s="6"/>
    </row>
    <row r="39722" spans="43:43" x14ac:dyDescent="0.25">
      <c r="AQ39722" s="6"/>
    </row>
    <row r="39723" spans="43:43" x14ac:dyDescent="0.25">
      <c r="AQ39723" s="6"/>
    </row>
    <row r="39724" spans="43:43" x14ac:dyDescent="0.25">
      <c r="AQ39724" s="6"/>
    </row>
    <row r="39725" spans="43:43" x14ac:dyDescent="0.25">
      <c r="AQ39725" s="6"/>
    </row>
    <row r="39726" spans="43:43" x14ac:dyDescent="0.25">
      <c r="AQ39726" s="6"/>
    </row>
    <row r="39727" spans="43:43" x14ac:dyDescent="0.25">
      <c r="AQ39727" s="6"/>
    </row>
    <row r="39728" spans="43:43" x14ac:dyDescent="0.25">
      <c r="AQ39728" s="6"/>
    </row>
    <row r="39729" spans="43:43" x14ac:dyDescent="0.25">
      <c r="AQ39729" s="6"/>
    </row>
    <row r="39730" spans="43:43" x14ac:dyDescent="0.25">
      <c r="AQ39730" s="6"/>
    </row>
    <row r="39731" spans="43:43" x14ac:dyDescent="0.25">
      <c r="AQ39731" s="6"/>
    </row>
    <row r="39732" spans="43:43" x14ac:dyDescent="0.25">
      <c r="AQ39732" s="6"/>
    </row>
    <row r="39733" spans="43:43" x14ac:dyDescent="0.25">
      <c r="AQ39733" s="6"/>
    </row>
    <row r="39734" spans="43:43" x14ac:dyDescent="0.25">
      <c r="AQ39734" s="6"/>
    </row>
    <row r="39735" spans="43:43" x14ac:dyDescent="0.25">
      <c r="AQ39735" s="6"/>
    </row>
    <row r="39736" spans="43:43" x14ac:dyDescent="0.25">
      <c r="AQ39736" s="6"/>
    </row>
    <row r="39737" spans="43:43" x14ac:dyDescent="0.25">
      <c r="AQ39737" s="6"/>
    </row>
    <row r="39738" spans="43:43" x14ac:dyDescent="0.25">
      <c r="AQ39738" s="6"/>
    </row>
    <row r="39739" spans="43:43" x14ac:dyDescent="0.25">
      <c r="AQ39739" s="6"/>
    </row>
    <row r="39740" spans="43:43" x14ac:dyDescent="0.25">
      <c r="AQ39740" s="6"/>
    </row>
    <row r="39741" spans="43:43" x14ac:dyDescent="0.25">
      <c r="AQ39741" s="6"/>
    </row>
    <row r="39742" spans="43:43" x14ac:dyDescent="0.25">
      <c r="AQ39742" s="6"/>
    </row>
    <row r="39743" spans="43:43" x14ac:dyDescent="0.25">
      <c r="AQ39743" s="6"/>
    </row>
    <row r="39744" spans="43:43" x14ac:dyDescent="0.25">
      <c r="AQ39744" s="6"/>
    </row>
    <row r="39745" spans="43:43" x14ac:dyDescent="0.25">
      <c r="AQ39745" s="6"/>
    </row>
    <row r="39746" spans="43:43" x14ac:dyDescent="0.25">
      <c r="AQ39746" s="6"/>
    </row>
    <row r="39747" spans="43:43" x14ac:dyDescent="0.25">
      <c r="AQ39747" s="6"/>
    </row>
    <row r="39748" spans="43:43" x14ac:dyDescent="0.25">
      <c r="AQ39748" s="6"/>
    </row>
    <row r="39749" spans="43:43" x14ac:dyDescent="0.25">
      <c r="AQ39749" s="6"/>
    </row>
    <row r="39750" spans="43:43" x14ac:dyDescent="0.25">
      <c r="AQ39750" s="6"/>
    </row>
    <row r="39751" spans="43:43" x14ac:dyDescent="0.25">
      <c r="AQ39751" s="6"/>
    </row>
    <row r="39752" spans="43:43" x14ac:dyDescent="0.25">
      <c r="AQ39752" s="6"/>
    </row>
    <row r="39753" spans="43:43" x14ac:dyDescent="0.25">
      <c r="AQ39753" s="6"/>
    </row>
    <row r="39754" spans="43:43" x14ac:dyDescent="0.25">
      <c r="AQ39754" s="6"/>
    </row>
    <row r="39755" spans="43:43" x14ac:dyDescent="0.25">
      <c r="AQ39755" s="6"/>
    </row>
    <row r="39756" spans="43:43" x14ac:dyDescent="0.25">
      <c r="AQ39756" s="6"/>
    </row>
    <row r="39757" spans="43:43" x14ac:dyDescent="0.25">
      <c r="AQ39757" s="6"/>
    </row>
    <row r="39758" spans="43:43" x14ac:dyDescent="0.25">
      <c r="AQ39758" s="6"/>
    </row>
    <row r="39759" spans="43:43" x14ac:dyDescent="0.25">
      <c r="AQ39759" s="6"/>
    </row>
    <row r="39760" spans="43:43" x14ac:dyDescent="0.25">
      <c r="AQ39760" s="6"/>
    </row>
    <row r="39761" spans="43:43" x14ac:dyDescent="0.25">
      <c r="AQ39761" s="6"/>
    </row>
    <row r="39762" spans="43:43" x14ac:dyDescent="0.25">
      <c r="AQ39762" s="6"/>
    </row>
    <row r="39763" spans="43:43" x14ac:dyDescent="0.25">
      <c r="AQ39763" s="6"/>
    </row>
    <row r="39764" spans="43:43" x14ac:dyDescent="0.25">
      <c r="AQ39764" s="6"/>
    </row>
    <row r="39765" spans="43:43" x14ac:dyDescent="0.25">
      <c r="AQ39765" s="6"/>
    </row>
    <row r="39766" spans="43:43" x14ac:dyDescent="0.25">
      <c r="AQ39766" s="6"/>
    </row>
    <row r="39767" spans="43:43" x14ac:dyDescent="0.25">
      <c r="AQ39767" s="6"/>
    </row>
    <row r="39768" spans="43:43" x14ac:dyDescent="0.25">
      <c r="AQ39768" s="6"/>
    </row>
    <row r="39769" spans="43:43" x14ac:dyDescent="0.25">
      <c r="AQ39769" s="6"/>
    </row>
    <row r="39770" spans="43:43" x14ac:dyDescent="0.25">
      <c r="AQ39770" s="6"/>
    </row>
    <row r="39771" spans="43:43" x14ac:dyDescent="0.25">
      <c r="AQ39771" s="6"/>
    </row>
    <row r="39772" spans="43:43" x14ac:dyDescent="0.25">
      <c r="AQ39772" s="6"/>
    </row>
    <row r="39773" spans="43:43" x14ac:dyDescent="0.25">
      <c r="AQ39773" s="6"/>
    </row>
    <row r="39774" spans="43:43" x14ac:dyDescent="0.25">
      <c r="AQ39774" s="6"/>
    </row>
    <row r="39775" spans="43:43" x14ac:dyDescent="0.25">
      <c r="AQ39775" s="6"/>
    </row>
    <row r="39776" spans="43:43" x14ac:dyDescent="0.25">
      <c r="AQ39776" s="6"/>
    </row>
    <row r="39777" spans="43:43" x14ac:dyDescent="0.25">
      <c r="AQ39777" s="6"/>
    </row>
    <row r="39778" spans="43:43" x14ac:dyDescent="0.25">
      <c r="AQ39778" s="6"/>
    </row>
    <row r="39779" spans="43:43" x14ac:dyDescent="0.25">
      <c r="AQ39779" s="6"/>
    </row>
    <row r="39780" spans="43:43" x14ac:dyDescent="0.25">
      <c r="AQ39780" s="6"/>
    </row>
    <row r="39781" spans="43:43" x14ac:dyDescent="0.25">
      <c r="AQ39781" s="6"/>
    </row>
    <row r="39782" spans="43:43" x14ac:dyDescent="0.25">
      <c r="AQ39782" s="6"/>
    </row>
    <row r="39783" spans="43:43" x14ac:dyDescent="0.25">
      <c r="AQ39783" s="6"/>
    </row>
    <row r="39784" spans="43:43" x14ac:dyDescent="0.25">
      <c r="AQ39784" s="6"/>
    </row>
    <row r="39785" spans="43:43" x14ac:dyDescent="0.25">
      <c r="AQ39785" s="6"/>
    </row>
    <row r="39786" spans="43:43" x14ac:dyDescent="0.25">
      <c r="AQ39786" s="6"/>
    </row>
    <row r="39787" spans="43:43" x14ac:dyDescent="0.25">
      <c r="AQ39787" s="6"/>
    </row>
    <row r="39788" spans="43:43" x14ac:dyDescent="0.25">
      <c r="AQ39788" s="6"/>
    </row>
    <row r="39789" spans="43:43" x14ac:dyDescent="0.25">
      <c r="AQ39789" s="6"/>
    </row>
    <row r="39790" spans="43:43" x14ac:dyDescent="0.25">
      <c r="AQ39790" s="6"/>
    </row>
    <row r="39791" spans="43:43" x14ac:dyDescent="0.25">
      <c r="AQ39791" s="6"/>
    </row>
    <row r="39792" spans="43:43" x14ac:dyDescent="0.25">
      <c r="AQ39792" s="6"/>
    </row>
    <row r="39793" spans="43:43" x14ac:dyDescent="0.25">
      <c r="AQ39793" s="6"/>
    </row>
    <row r="39794" spans="43:43" x14ac:dyDescent="0.25">
      <c r="AQ39794" s="6"/>
    </row>
    <row r="39795" spans="43:43" x14ac:dyDescent="0.25">
      <c r="AQ39795" s="6"/>
    </row>
    <row r="39796" spans="43:43" x14ac:dyDescent="0.25">
      <c r="AQ39796" s="6"/>
    </row>
    <row r="39797" spans="43:43" x14ac:dyDescent="0.25">
      <c r="AQ39797" s="6"/>
    </row>
    <row r="39798" spans="43:43" x14ac:dyDescent="0.25">
      <c r="AQ39798" s="6"/>
    </row>
    <row r="39799" spans="43:43" x14ac:dyDescent="0.25">
      <c r="AQ39799" s="6"/>
    </row>
    <row r="39800" spans="43:43" x14ac:dyDescent="0.25">
      <c r="AQ39800" s="6"/>
    </row>
    <row r="39801" spans="43:43" x14ac:dyDescent="0.25">
      <c r="AQ39801" s="6"/>
    </row>
    <row r="39802" spans="43:43" x14ac:dyDescent="0.25">
      <c r="AQ39802" s="6"/>
    </row>
    <row r="39803" spans="43:43" x14ac:dyDescent="0.25">
      <c r="AQ39803" s="6"/>
    </row>
    <row r="39804" spans="43:43" x14ac:dyDescent="0.25">
      <c r="AQ39804" s="6"/>
    </row>
    <row r="39805" spans="43:43" x14ac:dyDescent="0.25">
      <c r="AQ39805" s="6"/>
    </row>
    <row r="39806" spans="43:43" x14ac:dyDescent="0.25">
      <c r="AQ39806" s="6"/>
    </row>
    <row r="39807" spans="43:43" x14ac:dyDescent="0.25">
      <c r="AQ39807" s="6"/>
    </row>
    <row r="39808" spans="43:43" x14ac:dyDescent="0.25">
      <c r="AQ39808" s="6"/>
    </row>
    <row r="39809" spans="43:43" x14ac:dyDescent="0.25">
      <c r="AQ39809" s="6"/>
    </row>
    <row r="39810" spans="43:43" x14ac:dyDescent="0.25">
      <c r="AQ39810" s="6"/>
    </row>
    <row r="39811" spans="43:43" x14ac:dyDescent="0.25">
      <c r="AQ39811" s="6"/>
    </row>
    <row r="39812" spans="43:43" x14ac:dyDescent="0.25">
      <c r="AQ39812" s="6"/>
    </row>
    <row r="39813" spans="43:43" x14ac:dyDescent="0.25">
      <c r="AQ39813" s="6"/>
    </row>
    <row r="39814" spans="43:43" x14ac:dyDescent="0.25">
      <c r="AQ39814" s="6"/>
    </row>
    <row r="39815" spans="43:43" x14ac:dyDescent="0.25">
      <c r="AQ39815" s="6"/>
    </row>
    <row r="39816" spans="43:43" x14ac:dyDescent="0.25">
      <c r="AQ39816" s="6"/>
    </row>
    <row r="39817" spans="43:43" x14ac:dyDescent="0.25">
      <c r="AQ39817" s="6"/>
    </row>
    <row r="39818" spans="43:43" x14ac:dyDescent="0.25">
      <c r="AQ39818" s="6"/>
    </row>
    <row r="39819" spans="43:43" x14ac:dyDescent="0.25">
      <c r="AQ39819" s="6"/>
    </row>
    <row r="39820" spans="43:43" x14ac:dyDescent="0.25">
      <c r="AQ39820" s="6"/>
    </row>
    <row r="39821" spans="43:43" x14ac:dyDescent="0.25">
      <c r="AQ39821" s="6"/>
    </row>
    <row r="39822" spans="43:43" x14ac:dyDescent="0.25">
      <c r="AQ39822" s="6"/>
    </row>
    <row r="39823" spans="43:43" x14ac:dyDescent="0.25">
      <c r="AQ39823" s="6"/>
    </row>
    <row r="39824" spans="43:43" x14ac:dyDescent="0.25">
      <c r="AQ39824" s="6"/>
    </row>
    <row r="39825" spans="43:43" x14ac:dyDescent="0.25">
      <c r="AQ39825" s="6"/>
    </row>
    <row r="39826" spans="43:43" x14ac:dyDescent="0.25">
      <c r="AQ39826" s="6"/>
    </row>
    <row r="39827" spans="43:43" x14ac:dyDescent="0.25">
      <c r="AQ39827" s="6"/>
    </row>
    <row r="39828" spans="43:43" x14ac:dyDescent="0.25">
      <c r="AQ39828" s="6"/>
    </row>
    <row r="39829" spans="43:43" x14ac:dyDescent="0.25">
      <c r="AQ39829" s="6"/>
    </row>
    <row r="39830" spans="43:43" x14ac:dyDescent="0.25">
      <c r="AQ39830" s="6"/>
    </row>
    <row r="39831" spans="43:43" x14ac:dyDescent="0.25">
      <c r="AQ39831" s="6"/>
    </row>
    <row r="39832" spans="43:43" x14ac:dyDescent="0.25">
      <c r="AQ39832" s="6"/>
    </row>
    <row r="39833" spans="43:43" x14ac:dyDescent="0.25">
      <c r="AQ39833" s="6"/>
    </row>
    <row r="39834" spans="43:43" x14ac:dyDescent="0.25">
      <c r="AQ39834" s="6"/>
    </row>
    <row r="39835" spans="43:43" x14ac:dyDescent="0.25">
      <c r="AQ39835" s="6"/>
    </row>
    <row r="39836" spans="43:43" x14ac:dyDescent="0.25">
      <c r="AQ39836" s="6"/>
    </row>
    <row r="39837" spans="43:43" x14ac:dyDescent="0.25">
      <c r="AQ39837" s="6"/>
    </row>
    <row r="39838" spans="43:43" x14ac:dyDescent="0.25">
      <c r="AQ39838" s="6"/>
    </row>
    <row r="39839" spans="43:43" x14ac:dyDescent="0.25">
      <c r="AQ39839" s="6"/>
    </row>
    <row r="39840" spans="43:43" x14ac:dyDescent="0.25">
      <c r="AQ39840" s="6"/>
    </row>
    <row r="39841" spans="43:43" x14ac:dyDescent="0.25">
      <c r="AQ39841" s="6"/>
    </row>
    <row r="39842" spans="43:43" x14ac:dyDescent="0.25">
      <c r="AQ39842" s="6"/>
    </row>
    <row r="39843" spans="43:43" x14ac:dyDescent="0.25">
      <c r="AQ39843" s="6"/>
    </row>
    <row r="39844" spans="43:43" x14ac:dyDescent="0.25">
      <c r="AQ39844" s="6"/>
    </row>
    <row r="39845" spans="43:43" x14ac:dyDescent="0.25">
      <c r="AQ39845" s="6"/>
    </row>
    <row r="39846" spans="43:43" x14ac:dyDescent="0.25">
      <c r="AQ39846" s="6"/>
    </row>
    <row r="39847" spans="43:43" x14ac:dyDescent="0.25">
      <c r="AQ39847" s="6"/>
    </row>
    <row r="39848" spans="43:43" x14ac:dyDescent="0.25">
      <c r="AQ39848" s="6"/>
    </row>
    <row r="39849" spans="43:43" x14ac:dyDescent="0.25">
      <c r="AQ39849" s="6"/>
    </row>
    <row r="39850" spans="43:43" x14ac:dyDescent="0.25">
      <c r="AQ39850" s="6"/>
    </row>
    <row r="39851" spans="43:43" x14ac:dyDescent="0.25">
      <c r="AQ39851" s="6"/>
    </row>
    <row r="39852" spans="43:43" x14ac:dyDescent="0.25">
      <c r="AQ39852" s="6"/>
    </row>
    <row r="39853" spans="43:43" x14ac:dyDescent="0.25">
      <c r="AQ39853" s="6"/>
    </row>
    <row r="39854" spans="43:43" x14ac:dyDescent="0.25">
      <c r="AQ39854" s="6"/>
    </row>
    <row r="39855" spans="43:43" x14ac:dyDescent="0.25">
      <c r="AQ39855" s="6"/>
    </row>
    <row r="39856" spans="43:43" x14ac:dyDescent="0.25">
      <c r="AQ39856" s="6"/>
    </row>
    <row r="39857" spans="43:43" x14ac:dyDescent="0.25">
      <c r="AQ39857" s="6"/>
    </row>
    <row r="39858" spans="43:43" x14ac:dyDescent="0.25">
      <c r="AQ39858" s="6"/>
    </row>
    <row r="39859" spans="43:43" x14ac:dyDescent="0.25">
      <c r="AQ39859" s="6"/>
    </row>
    <row r="39860" spans="43:43" x14ac:dyDescent="0.25">
      <c r="AQ39860" s="6"/>
    </row>
    <row r="39861" spans="43:43" x14ac:dyDescent="0.25">
      <c r="AQ39861" s="6"/>
    </row>
    <row r="39862" spans="43:43" x14ac:dyDescent="0.25">
      <c r="AQ39862" s="6"/>
    </row>
    <row r="39863" spans="43:43" x14ac:dyDescent="0.25">
      <c r="AQ39863" s="6"/>
    </row>
    <row r="39864" spans="43:43" x14ac:dyDescent="0.25">
      <c r="AQ39864" s="6"/>
    </row>
    <row r="39865" spans="43:43" x14ac:dyDescent="0.25">
      <c r="AQ39865" s="6"/>
    </row>
    <row r="39866" spans="43:43" x14ac:dyDescent="0.25">
      <c r="AQ39866" s="6"/>
    </row>
    <row r="39867" spans="43:43" x14ac:dyDescent="0.25">
      <c r="AQ39867" s="6"/>
    </row>
    <row r="39868" spans="43:43" x14ac:dyDescent="0.25">
      <c r="AQ39868" s="6"/>
    </row>
    <row r="39869" spans="43:43" x14ac:dyDescent="0.25">
      <c r="AQ39869" s="6"/>
    </row>
    <row r="39870" spans="43:43" x14ac:dyDescent="0.25">
      <c r="AQ39870" s="6"/>
    </row>
    <row r="39871" spans="43:43" x14ac:dyDescent="0.25">
      <c r="AQ39871" s="6"/>
    </row>
    <row r="39872" spans="43:43" x14ac:dyDescent="0.25">
      <c r="AQ39872" s="6"/>
    </row>
    <row r="39873" spans="43:43" x14ac:dyDescent="0.25">
      <c r="AQ39873" s="6"/>
    </row>
    <row r="39874" spans="43:43" x14ac:dyDescent="0.25">
      <c r="AQ39874" s="6"/>
    </row>
    <row r="39875" spans="43:43" x14ac:dyDescent="0.25">
      <c r="AQ39875" s="6"/>
    </row>
    <row r="39876" spans="43:43" x14ac:dyDescent="0.25">
      <c r="AQ39876" s="6"/>
    </row>
    <row r="39877" spans="43:43" x14ac:dyDescent="0.25">
      <c r="AQ39877" s="6"/>
    </row>
    <row r="39878" spans="43:43" x14ac:dyDescent="0.25">
      <c r="AQ39878" s="6"/>
    </row>
    <row r="39879" spans="43:43" x14ac:dyDescent="0.25">
      <c r="AQ39879" s="6"/>
    </row>
    <row r="39880" spans="43:43" x14ac:dyDescent="0.25">
      <c r="AQ39880" s="6"/>
    </row>
    <row r="39881" spans="43:43" x14ac:dyDescent="0.25">
      <c r="AQ39881" s="6"/>
    </row>
    <row r="39882" spans="43:43" x14ac:dyDescent="0.25">
      <c r="AQ39882" s="6"/>
    </row>
    <row r="39883" spans="43:43" x14ac:dyDescent="0.25">
      <c r="AQ39883" s="6"/>
    </row>
    <row r="39884" spans="43:43" x14ac:dyDescent="0.25">
      <c r="AQ39884" s="6"/>
    </row>
    <row r="39885" spans="43:43" x14ac:dyDescent="0.25">
      <c r="AQ39885" s="6"/>
    </row>
    <row r="39886" spans="43:43" x14ac:dyDescent="0.25">
      <c r="AQ39886" s="6"/>
    </row>
    <row r="39887" spans="43:43" x14ac:dyDescent="0.25">
      <c r="AQ39887" s="6"/>
    </row>
    <row r="39888" spans="43:43" x14ac:dyDescent="0.25">
      <c r="AQ39888" s="6"/>
    </row>
    <row r="39889" spans="43:43" x14ac:dyDescent="0.25">
      <c r="AQ39889" s="6"/>
    </row>
    <row r="39890" spans="43:43" x14ac:dyDescent="0.25">
      <c r="AQ39890" s="6"/>
    </row>
    <row r="39891" spans="43:43" x14ac:dyDescent="0.25">
      <c r="AQ39891" s="6"/>
    </row>
    <row r="39892" spans="43:43" x14ac:dyDescent="0.25">
      <c r="AQ39892" s="6"/>
    </row>
    <row r="39893" spans="43:43" x14ac:dyDescent="0.25">
      <c r="AQ39893" s="6"/>
    </row>
    <row r="39894" spans="43:43" x14ac:dyDescent="0.25">
      <c r="AQ39894" s="6"/>
    </row>
    <row r="39895" spans="43:43" x14ac:dyDescent="0.25">
      <c r="AQ39895" s="6"/>
    </row>
    <row r="39896" spans="43:43" x14ac:dyDescent="0.25">
      <c r="AQ39896" s="6"/>
    </row>
    <row r="39897" spans="43:43" x14ac:dyDescent="0.25">
      <c r="AQ39897" s="6"/>
    </row>
    <row r="39898" spans="43:43" x14ac:dyDescent="0.25">
      <c r="AQ39898" s="6"/>
    </row>
    <row r="39899" spans="43:43" x14ac:dyDescent="0.25">
      <c r="AQ39899" s="6"/>
    </row>
    <row r="39900" spans="43:43" x14ac:dyDescent="0.25">
      <c r="AQ39900" s="6"/>
    </row>
    <row r="39901" spans="43:43" x14ac:dyDescent="0.25">
      <c r="AQ39901" s="6"/>
    </row>
    <row r="39902" spans="43:43" x14ac:dyDescent="0.25">
      <c r="AQ39902" s="6"/>
    </row>
    <row r="39903" spans="43:43" x14ac:dyDescent="0.25">
      <c r="AQ39903" s="6"/>
    </row>
    <row r="39904" spans="43:43" x14ac:dyDescent="0.25">
      <c r="AQ39904" s="6"/>
    </row>
    <row r="39905" spans="43:43" x14ac:dyDescent="0.25">
      <c r="AQ39905" s="6"/>
    </row>
    <row r="39906" spans="43:43" x14ac:dyDescent="0.25">
      <c r="AQ39906" s="6"/>
    </row>
    <row r="39907" spans="43:43" x14ac:dyDescent="0.25">
      <c r="AQ39907" s="6"/>
    </row>
    <row r="39908" spans="43:43" x14ac:dyDescent="0.25">
      <c r="AQ39908" s="6"/>
    </row>
    <row r="39909" spans="43:43" x14ac:dyDescent="0.25">
      <c r="AQ39909" s="6"/>
    </row>
    <row r="39910" spans="43:43" x14ac:dyDescent="0.25">
      <c r="AQ39910" s="6"/>
    </row>
    <row r="39911" spans="43:43" x14ac:dyDescent="0.25">
      <c r="AQ39911" s="6"/>
    </row>
    <row r="39912" spans="43:43" x14ac:dyDescent="0.25">
      <c r="AQ39912" s="6"/>
    </row>
    <row r="39913" spans="43:43" x14ac:dyDescent="0.25">
      <c r="AQ39913" s="6"/>
    </row>
    <row r="39914" spans="43:43" x14ac:dyDescent="0.25">
      <c r="AQ39914" s="6"/>
    </row>
    <row r="39915" spans="43:43" x14ac:dyDescent="0.25">
      <c r="AQ39915" s="6"/>
    </row>
    <row r="39916" spans="43:43" x14ac:dyDescent="0.25">
      <c r="AQ39916" s="6"/>
    </row>
    <row r="39917" spans="43:43" x14ac:dyDescent="0.25">
      <c r="AQ39917" s="6"/>
    </row>
    <row r="39918" spans="43:43" x14ac:dyDescent="0.25">
      <c r="AQ39918" s="6"/>
    </row>
    <row r="39919" spans="43:43" x14ac:dyDescent="0.25">
      <c r="AQ39919" s="6"/>
    </row>
    <row r="39920" spans="43:43" x14ac:dyDescent="0.25">
      <c r="AQ39920" s="6"/>
    </row>
    <row r="39921" spans="43:43" x14ac:dyDescent="0.25">
      <c r="AQ39921" s="6"/>
    </row>
    <row r="39922" spans="43:43" x14ac:dyDescent="0.25">
      <c r="AQ39922" s="6"/>
    </row>
    <row r="39923" spans="43:43" x14ac:dyDescent="0.25">
      <c r="AQ39923" s="6"/>
    </row>
    <row r="39924" spans="43:43" x14ac:dyDescent="0.25">
      <c r="AQ39924" s="6"/>
    </row>
    <row r="39925" spans="43:43" x14ac:dyDescent="0.25">
      <c r="AQ39925" s="6"/>
    </row>
    <row r="39926" spans="43:43" x14ac:dyDescent="0.25">
      <c r="AQ39926" s="6"/>
    </row>
    <row r="39927" spans="43:43" x14ac:dyDescent="0.25">
      <c r="AQ39927" s="6"/>
    </row>
    <row r="39928" spans="43:43" x14ac:dyDescent="0.25">
      <c r="AQ39928" s="6"/>
    </row>
    <row r="39929" spans="43:43" x14ac:dyDescent="0.25">
      <c r="AQ39929" s="6"/>
    </row>
    <row r="39930" spans="43:43" x14ac:dyDescent="0.25">
      <c r="AQ39930" s="6"/>
    </row>
    <row r="39931" spans="43:43" x14ac:dyDescent="0.25">
      <c r="AQ39931" s="6"/>
    </row>
    <row r="39932" spans="43:43" x14ac:dyDescent="0.25">
      <c r="AQ39932" s="6"/>
    </row>
    <row r="39933" spans="43:43" x14ac:dyDescent="0.25">
      <c r="AQ39933" s="6"/>
    </row>
    <row r="39934" spans="43:43" x14ac:dyDescent="0.25">
      <c r="AQ39934" s="6"/>
    </row>
    <row r="39935" spans="43:43" x14ac:dyDescent="0.25">
      <c r="AQ39935" s="6"/>
    </row>
    <row r="39936" spans="43:43" x14ac:dyDescent="0.25">
      <c r="AQ39936" s="6"/>
    </row>
    <row r="39937" spans="43:43" x14ac:dyDescent="0.25">
      <c r="AQ39937" s="6"/>
    </row>
    <row r="39938" spans="43:43" x14ac:dyDescent="0.25">
      <c r="AQ39938" s="6"/>
    </row>
    <row r="39939" spans="43:43" x14ac:dyDescent="0.25">
      <c r="AQ39939" s="6"/>
    </row>
    <row r="39940" spans="43:43" x14ac:dyDescent="0.25">
      <c r="AQ39940" s="6"/>
    </row>
    <row r="39941" spans="43:43" x14ac:dyDescent="0.25">
      <c r="AQ39941" s="6"/>
    </row>
    <row r="39942" spans="43:43" x14ac:dyDescent="0.25">
      <c r="AQ39942" s="6"/>
    </row>
    <row r="39943" spans="43:43" x14ac:dyDescent="0.25">
      <c r="AQ39943" s="6"/>
    </row>
    <row r="39944" spans="43:43" x14ac:dyDescent="0.25">
      <c r="AQ39944" s="6"/>
    </row>
    <row r="39945" spans="43:43" x14ac:dyDescent="0.25">
      <c r="AQ39945" s="6"/>
    </row>
    <row r="39946" spans="43:43" x14ac:dyDescent="0.25">
      <c r="AQ39946" s="6"/>
    </row>
    <row r="39947" spans="43:43" x14ac:dyDescent="0.25">
      <c r="AQ39947" s="6"/>
    </row>
    <row r="39948" spans="43:43" x14ac:dyDescent="0.25">
      <c r="AQ39948" s="6"/>
    </row>
    <row r="39949" spans="43:43" x14ac:dyDescent="0.25">
      <c r="AQ39949" s="6"/>
    </row>
    <row r="39950" spans="43:43" x14ac:dyDescent="0.25">
      <c r="AQ39950" s="6"/>
    </row>
    <row r="39951" spans="43:43" x14ac:dyDescent="0.25">
      <c r="AQ39951" s="6"/>
    </row>
    <row r="39952" spans="43:43" x14ac:dyDescent="0.25">
      <c r="AQ39952" s="6"/>
    </row>
    <row r="39953" spans="43:43" x14ac:dyDescent="0.25">
      <c r="AQ39953" s="6"/>
    </row>
    <row r="39954" spans="43:43" x14ac:dyDescent="0.25">
      <c r="AQ39954" s="6"/>
    </row>
    <row r="39955" spans="43:43" x14ac:dyDescent="0.25">
      <c r="AQ39955" s="6"/>
    </row>
    <row r="39956" spans="43:43" x14ac:dyDescent="0.25">
      <c r="AQ39956" s="6"/>
    </row>
    <row r="39957" spans="43:43" x14ac:dyDescent="0.25">
      <c r="AQ39957" s="6"/>
    </row>
    <row r="39958" spans="43:43" x14ac:dyDescent="0.25">
      <c r="AQ39958" s="6"/>
    </row>
    <row r="39959" spans="43:43" x14ac:dyDescent="0.25">
      <c r="AQ39959" s="6"/>
    </row>
    <row r="39960" spans="43:43" x14ac:dyDescent="0.25">
      <c r="AQ39960" s="6"/>
    </row>
    <row r="39961" spans="43:43" x14ac:dyDescent="0.25">
      <c r="AQ39961" s="6"/>
    </row>
    <row r="39962" spans="43:43" x14ac:dyDescent="0.25">
      <c r="AQ39962" s="6"/>
    </row>
    <row r="39963" spans="43:43" x14ac:dyDescent="0.25">
      <c r="AQ39963" s="6"/>
    </row>
    <row r="39964" spans="43:43" x14ac:dyDescent="0.25">
      <c r="AQ39964" s="6"/>
    </row>
    <row r="39965" spans="43:43" x14ac:dyDescent="0.25">
      <c r="AQ39965" s="6"/>
    </row>
    <row r="39966" spans="43:43" x14ac:dyDescent="0.25">
      <c r="AQ39966" s="6"/>
    </row>
    <row r="39967" spans="43:43" x14ac:dyDescent="0.25">
      <c r="AQ39967" s="6"/>
    </row>
    <row r="39968" spans="43:43" x14ac:dyDescent="0.25">
      <c r="AQ39968" s="6"/>
    </row>
    <row r="39969" spans="43:43" x14ac:dyDescent="0.25">
      <c r="AQ39969" s="6"/>
    </row>
    <row r="39970" spans="43:43" x14ac:dyDescent="0.25">
      <c r="AQ39970" s="6"/>
    </row>
    <row r="39971" spans="43:43" x14ac:dyDescent="0.25">
      <c r="AQ39971" s="6"/>
    </row>
    <row r="39972" spans="43:43" x14ac:dyDescent="0.25">
      <c r="AQ39972" s="6"/>
    </row>
    <row r="39973" spans="43:43" x14ac:dyDescent="0.25">
      <c r="AQ39973" s="6"/>
    </row>
    <row r="39974" spans="43:43" x14ac:dyDescent="0.25">
      <c r="AQ39974" s="6"/>
    </row>
    <row r="39975" spans="43:43" x14ac:dyDescent="0.25">
      <c r="AQ39975" s="6"/>
    </row>
    <row r="39976" spans="43:43" x14ac:dyDescent="0.25">
      <c r="AQ39976" s="6"/>
    </row>
    <row r="39977" spans="43:43" x14ac:dyDescent="0.25">
      <c r="AQ39977" s="6"/>
    </row>
    <row r="39978" spans="43:43" x14ac:dyDescent="0.25">
      <c r="AQ39978" s="6"/>
    </row>
    <row r="39979" spans="43:43" x14ac:dyDescent="0.25">
      <c r="AQ39979" s="6"/>
    </row>
    <row r="39980" spans="43:43" x14ac:dyDescent="0.25">
      <c r="AQ39980" s="6"/>
    </row>
    <row r="39981" spans="43:43" x14ac:dyDescent="0.25">
      <c r="AQ39981" s="6"/>
    </row>
    <row r="39982" spans="43:43" x14ac:dyDescent="0.25">
      <c r="AQ39982" s="6"/>
    </row>
    <row r="39983" spans="43:43" x14ac:dyDescent="0.25">
      <c r="AQ39983" s="6"/>
    </row>
    <row r="39984" spans="43:43" x14ac:dyDescent="0.25">
      <c r="AQ39984" s="6"/>
    </row>
    <row r="39985" spans="43:43" x14ac:dyDescent="0.25">
      <c r="AQ39985" s="6"/>
    </row>
    <row r="39986" spans="43:43" x14ac:dyDescent="0.25">
      <c r="AQ39986" s="6"/>
    </row>
    <row r="39987" spans="43:43" x14ac:dyDescent="0.25">
      <c r="AQ39987" s="6"/>
    </row>
    <row r="39988" spans="43:43" x14ac:dyDescent="0.25">
      <c r="AQ39988" s="6"/>
    </row>
    <row r="39989" spans="43:43" x14ac:dyDescent="0.25">
      <c r="AQ39989" s="6"/>
    </row>
    <row r="39990" spans="43:43" x14ac:dyDescent="0.25">
      <c r="AQ39990" s="6"/>
    </row>
    <row r="39991" spans="43:43" x14ac:dyDescent="0.25">
      <c r="AQ39991" s="6"/>
    </row>
    <row r="39992" spans="43:43" x14ac:dyDescent="0.25">
      <c r="AQ39992" s="6"/>
    </row>
    <row r="39993" spans="43:43" x14ac:dyDescent="0.25">
      <c r="AQ39993" s="6"/>
    </row>
    <row r="39994" spans="43:43" x14ac:dyDescent="0.25">
      <c r="AQ39994" s="6"/>
    </row>
    <row r="39995" spans="43:43" x14ac:dyDescent="0.25">
      <c r="AQ39995" s="6"/>
    </row>
    <row r="39996" spans="43:43" x14ac:dyDescent="0.25">
      <c r="AQ39996" s="6"/>
    </row>
    <row r="39997" spans="43:43" x14ac:dyDescent="0.25">
      <c r="AQ39997" s="6"/>
    </row>
    <row r="39998" spans="43:43" x14ac:dyDescent="0.25">
      <c r="AQ39998" s="6"/>
    </row>
    <row r="39999" spans="43:43" x14ac:dyDescent="0.25">
      <c r="AQ39999" s="6"/>
    </row>
    <row r="40000" spans="43:43" x14ac:dyDescent="0.25">
      <c r="AQ40000" s="6"/>
    </row>
    <row r="40001" spans="43:43" x14ac:dyDescent="0.25">
      <c r="AQ40001" s="6"/>
    </row>
    <row r="40002" spans="43:43" x14ac:dyDescent="0.25">
      <c r="AQ40002" s="6"/>
    </row>
    <row r="40003" spans="43:43" x14ac:dyDescent="0.25">
      <c r="AQ40003" s="6"/>
    </row>
    <row r="40004" spans="43:43" x14ac:dyDescent="0.25">
      <c r="AQ40004" s="6"/>
    </row>
    <row r="40005" spans="43:43" x14ac:dyDescent="0.25">
      <c r="AQ40005" s="6"/>
    </row>
    <row r="40006" spans="43:43" x14ac:dyDescent="0.25">
      <c r="AQ40006" s="6"/>
    </row>
    <row r="40007" spans="43:43" x14ac:dyDescent="0.25">
      <c r="AQ40007" s="6"/>
    </row>
    <row r="40008" spans="43:43" x14ac:dyDescent="0.25">
      <c r="AQ40008" s="6"/>
    </row>
    <row r="40009" spans="43:43" x14ac:dyDescent="0.25">
      <c r="AQ40009" s="6"/>
    </row>
    <row r="40010" spans="43:43" x14ac:dyDescent="0.25">
      <c r="AQ40010" s="6"/>
    </row>
    <row r="40011" spans="43:43" x14ac:dyDescent="0.25">
      <c r="AQ40011" s="6"/>
    </row>
    <row r="40012" spans="43:43" x14ac:dyDescent="0.25">
      <c r="AQ40012" s="6"/>
    </row>
    <row r="40013" spans="43:43" x14ac:dyDescent="0.25">
      <c r="AQ40013" s="6"/>
    </row>
    <row r="40014" spans="43:43" x14ac:dyDescent="0.25">
      <c r="AQ40014" s="6"/>
    </row>
    <row r="40015" spans="43:43" x14ac:dyDescent="0.25">
      <c r="AQ40015" s="6"/>
    </row>
    <row r="40016" spans="43:43" x14ac:dyDescent="0.25">
      <c r="AQ40016" s="6"/>
    </row>
    <row r="40017" spans="43:43" x14ac:dyDescent="0.25">
      <c r="AQ40017" s="6"/>
    </row>
    <row r="40018" spans="43:43" x14ac:dyDescent="0.25">
      <c r="AQ40018" s="6"/>
    </row>
    <row r="40019" spans="43:43" x14ac:dyDescent="0.25">
      <c r="AQ40019" s="6"/>
    </row>
    <row r="40020" spans="43:43" x14ac:dyDescent="0.25">
      <c r="AQ40020" s="6"/>
    </row>
    <row r="40021" spans="43:43" x14ac:dyDescent="0.25">
      <c r="AQ40021" s="6"/>
    </row>
    <row r="40022" spans="43:43" x14ac:dyDescent="0.25">
      <c r="AQ40022" s="6"/>
    </row>
    <row r="40023" spans="43:43" x14ac:dyDescent="0.25">
      <c r="AQ40023" s="6"/>
    </row>
    <row r="40024" spans="43:43" x14ac:dyDescent="0.25">
      <c r="AQ40024" s="6"/>
    </row>
    <row r="40025" spans="43:43" x14ac:dyDescent="0.25">
      <c r="AQ40025" s="6"/>
    </row>
    <row r="40026" spans="43:43" x14ac:dyDescent="0.25">
      <c r="AQ40026" s="6"/>
    </row>
    <row r="40027" spans="43:43" x14ac:dyDescent="0.25">
      <c r="AQ40027" s="6"/>
    </row>
    <row r="40028" spans="43:43" x14ac:dyDescent="0.25">
      <c r="AQ40028" s="6"/>
    </row>
    <row r="40029" spans="43:43" x14ac:dyDescent="0.25">
      <c r="AQ40029" s="6"/>
    </row>
    <row r="40030" spans="43:43" x14ac:dyDescent="0.25">
      <c r="AQ40030" s="6"/>
    </row>
    <row r="40031" spans="43:43" x14ac:dyDescent="0.25">
      <c r="AQ40031" s="6"/>
    </row>
    <row r="40032" spans="43:43" x14ac:dyDescent="0.25">
      <c r="AQ40032" s="6"/>
    </row>
    <row r="40033" spans="43:43" x14ac:dyDescent="0.25">
      <c r="AQ40033" s="6"/>
    </row>
    <row r="40034" spans="43:43" x14ac:dyDescent="0.25">
      <c r="AQ40034" s="6"/>
    </row>
    <row r="40035" spans="43:43" x14ac:dyDescent="0.25">
      <c r="AQ40035" s="6"/>
    </row>
    <row r="40036" spans="43:43" x14ac:dyDescent="0.25">
      <c r="AQ40036" s="6"/>
    </row>
    <row r="40037" spans="43:43" x14ac:dyDescent="0.25">
      <c r="AQ40037" s="6"/>
    </row>
    <row r="40038" spans="43:43" x14ac:dyDescent="0.25">
      <c r="AQ40038" s="6"/>
    </row>
    <row r="40039" spans="43:43" x14ac:dyDescent="0.25">
      <c r="AQ40039" s="6"/>
    </row>
    <row r="40040" spans="43:43" x14ac:dyDescent="0.25">
      <c r="AQ40040" s="6"/>
    </row>
    <row r="40041" spans="43:43" x14ac:dyDescent="0.25">
      <c r="AQ40041" s="6"/>
    </row>
    <row r="40042" spans="43:43" x14ac:dyDescent="0.25">
      <c r="AQ40042" s="6"/>
    </row>
    <row r="40043" spans="43:43" x14ac:dyDescent="0.25">
      <c r="AQ40043" s="6"/>
    </row>
    <row r="40044" spans="43:43" x14ac:dyDescent="0.25">
      <c r="AQ40044" s="6"/>
    </row>
    <row r="40045" spans="43:43" x14ac:dyDescent="0.25">
      <c r="AQ40045" s="6"/>
    </row>
    <row r="40046" spans="43:43" x14ac:dyDescent="0.25">
      <c r="AQ40046" s="6"/>
    </row>
    <row r="40047" spans="43:43" x14ac:dyDescent="0.25">
      <c r="AQ40047" s="6"/>
    </row>
    <row r="40048" spans="43:43" x14ac:dyDescent="0.25">
      <c r="AQ40048" s="6"/>
    </row>
    <row r="40049" spans="43:43" x14ac:dyDescent="0.25">
      <c r="AQ40049" s="6"/>
    </row>
    <row r="40050" spans="43:43" x14ac:dyDescent="0.25">
      <c r="AQ40050" s="6"/>
    </row>
    <row r="40051" spans="43:43" x14ac:dyDescent="0.25">
      <c r="AQ40051" s="6"/>
    </row>
    <row r="40052" spans="43:43" x14ac:dyDescent="0.25">
      <c r="AQ40052" s="6"/>
    </row>
    <row r="40053" spans="43:43" x14ac:dyDescent="0.25">
      <c r="AQ40053" s="6"/>
    </row>
    <row r="40054" spans="43:43" x14ac:dyDescent="0.25">
      <c r="AQ40054" s="6"/>
    </row>
    <row r="40055" spans="43:43" x14ac:dyDescent="0.25">
      <c r="AQ40055" s="6"/>
    </row>
    <row r="40056" spans="43:43" x14ac:dyDescent="0.25">
      <c r="AQ40056" s="6"/>
    </row>
    <row r="40057" spans="43:43" x14ac:dyDescent="0.25">
      <c r="AQ40057" s="6"/>
    </row>
    <row r="40058" spans="43:43" x14ac:dyDescent="0.25">
      <c r="AQ40058" s="6"/>
    </row>
    <row r="40059" spans="43:43" x14ac:dyDescent="0.25">
      <c r="AQ40059" s="6"/>
    </row>
    <row r="40060" spans="43:43" x14ac:dyDescent="0.25">
      <c r="AQ40060" s="6"/>
    </row>
    <row r="40061" spans="43:43" x14ac:dyDescent="0.25">
      <c r="AQ40061" s="6"/>
    </row>
    <row r="40062" spans="43:43" x14ac:dyDescent="0.25">
      <c r="AQ40062" s="6"/>
    </row>
    <row r="40063" spans="43:43" x14ac:dyDescent="0.25">
      <c r="AQ40063" s="6"/>
    </row>
    <row r="40064" spans="43:43" x14ac:dyDescent="0.25">
      <c r="AQ40064" s="6"/>
    </row>
    <row r="40065" spans="43:43" x14ac:dyDescent="0.25">
      <c r="AQ40065" s="6"/>
    </row>
    <row r="40066" spans="43:43" x14ac:dyDescent="0.25">
      <c r="AQ40066" s="6"/>
    </row>
    <row r="40067" spans="43:43" x14ac:dyDescent="0.25">
      <c r="AQ40067" s="6"/>
    </row>
    <row r="40068" spans="43:43" x14ac:dyDescent="0.25">
      <c r="AQ40068" s="6"/>
    </row>
    <row r="40069" spans="43:43" x14ac:dyDescent="0.25">
      <c r="AQ40069" s="6"/>
    </row>
    <row r="40070" spans="43:43" x14ac:dyDescent="0.25">
      <c r="AQ40070" s="6"/>
    </row>
    <row r="40071" spans="43:43" x14ac:dyDescent="0.25">
      <c r="AQ40071" s="6"/>
    </row>
    <row r="40072" spans="43:43" x14ac:dyDescent="0.25">
      <c r="AQ40072" s="6"/>
    </row>
    <row r="40073" spans="43:43" x14ac:dyDescent="0.25">
      <c r="AQ40073" s="6"/>
    </row>
    <row r="40074" spans="43:43" x14ac:dyDescent="0.25">
      <c r="AQ40074" s="6"/>
    </row>
    <row r="40075" spans="43:43" x14ac:dyDescent="0.25">
      <c r="AQ40075" s="6"/>
    </row>
    <row r="40076" spans="43:43" x14ac:dyDescent="0.25">
      <c r="AQ40076" s="6"/>
    </row>
    <row r="40077" spans="43:43" x14ac:dyDescent="0.25">
      <c r="AQ40077" s="6"/>
    </row>
    <row r="40078" spans="43:43" x14ac:dyDescent="0.25">
      <c r="AQ40078" s="6"/>
    </row>
    <row r="40079" spans="43:43" x14ac:dyDescent="0.25">
      <c r="AQ40079" s="6"/>
    </row>
    <row r="40080" spans="43:43" x14ac:dyDescent="0.25">
      <c r="AQ40080" s="6"/>
    </row>
    <row r="40081" spans="43:43" x14ac:dyDescent="0.25">
      <c r="AQ40081" s="6"/>
    </row>
    <row r="40082" spans="43:43" x14ac:dyDescent="0.25">
      <c r="AQ40082" s="6"/>
    </row>
    <row r="40083" spans="43:43" x14ac:dyDescent="0.25">
      <c r="AQ40083" s="6"/>
    </row>
    <row r="40084" spans="43:43" x14ac:dyDescent="0.25">
      <c r="AQ40084" s="6"/>
    </row>
    <row r="40085" spans="43:43" x14ac:dyDescent="0.25">
      <c r="AQ40085" s="6"/>
    </row>
    <row r="40086" spans="43:43" x14ac:dyDescent="0.25">
      <c r="AQ40086" s="6"/>
    </row>
    <row r="40087" spans="43:43" x14ac:dyDescent="0.25">
      <c r="AQ40087" s="6"/>
    </row>
    <row r="40088" spans="43:43" x14ac:dyDescent="0.25">
      <c r="AQ40088" s="6"/>
    </row>
    <row r="40089" spans="43:43" x14ac:dyDescent="0.25">
      <c r="AQ40089" s="6"/>
    </row>
    <row r="40090" spans="43:43" x14ac:dyDescent="0.25">
      <c r="AQ40090" s="6"/>
    </row>
    <row r="40091" spans="43:43" x14ac:dyDescent="0.25">
      <c r="AQ40091" s="6"/>
    </row>
    <row r="40092" spans="43:43" x14ac:dyDescent="0.25">
      <c r="AQ40092" s="6"/>
    </row>
    <row r="40093" spans="43:43" x14ac:dyDescent="0.25">
      <c r="AQ40093" s="6"/>
    </row>
    <row r="40094" spans="43:43" x14ac:dyDescent="0.25">
      <c r="AQ40094" s="6"/>
    </row>
    <row r="40095" spans="43:43" x14ac:dyDescent="0.25">
      <c r="AQ40095" s="6"/>
    </row>
    <row r="40096" spans="43:43" x14ac:dyDescent="0.25">
      <c r="AQ40096" s="6"/>
    </row>
    <row r="40097" spans="43:43" x14ac:dyDescent="0.25">
      <c r="AQ40097" s="6"/>
    </row>
    <row r="40098" spans="43:43" x14ac:dyDescent="0.25">
      <c r="AQ40098" s="6"/>
    </row>
    <row r="40099" spans="43:43" x14ac:dyDescent="0.25">
      <c r="AQ40099" s="6"/>
    </row>
    <row r="40100" spans="43:43" x14ac:dyDescent="0.25">
      <c r="AQ40100" s="6"/>
    </row>
    <row r="40101" spans="43:43" x14ac:dyDescent="0.25">
      <c r="AQ40101" s="6"/>
    </row>
    <row r="40102" spans="43:43" x14ac:dyDescent="0.25">
      <c r="AQ40102" s="6"/>
    </row>
    <row r="40103" spans="43:43" x14ac:dyDescent="0.25">
      <c r="AQ40103" s="6"/>
    </row>
    <row r="40104" spans="43:43" x14ac:dyDescent="0.25">
      <c r="AQ40104" s="6"/>
    </row>
    <row r="40105" spans="43:43" x14ac:dyDescent="0.25">
      <c r="AQ40105" s="6"/>
    </row>
    <row r="40106" spans="43:43" x14ac:dyDescent="0.25">
      <c r="AQ40106" s="6"/>
    </row>
    <row r="40107" spans="43:43" x14ac:dyDescent="0.25">
      <c r="AQ40107" s="6"/>
    </row>
    <row r="40108" spans="43:43" x14ac:dyDescent="0.25">
      <c r="AQ40108" s="6"/>
    </row>
    <row r="40109" spans="43:43" x14ac:dyDescent="0.25">
      <c r="AQ40109" s="6"/>
    </row>
    <row r="40110" spans="43:43" x14ac:dyDescent="0.25">
      <c r="AQ40110" s="6"/>
    </row>
    <row r="40111" spans="43:43" x14ac:dyDescent="0.25">
      <c r="AQ40111" s="6"/>
    </row>
    <row r="40112" spans="43:43" x14ac:dyDescent="0.25">
      <c r="AQ40112" s="6"/>
    </row>
    <row r="40113" spans="43:43" x14ac:dyDescent="0.25">
      <c r="AQ40113" s="6"/>
    </row>
    <row r="40114" spans="43:43" x14ac:dyDescent="0.25">
      <c r="AQ40114" s="6"/>
    </row>
    <row r="40115" spans="43:43" x14ac:dyDescent="0.25">
      <c r="AQ40115" s="6"/>
    </row>
    <row r="40116" spans="43:43" x14ac:dyDescent="0.25">
      <c r="AQ40116" s="6"/>
    </row>
    <row r="40117" spans="43:43" x14ac:dyDescent="0.25">
      <c r="AQ40117" s="6"/>
    </row>
    <row r="40118" spans="43:43" x14ac:dyDescent="0.25">
      <c r="AQ40118" s="6"/>
    </row>
    <row r="40119" spans="43:43" x14ac:dyDescent="0.25">
      <c r="AQ40119" s="6"/>
    </row>
    <row r="40120" spans="43:43" x14ac:dyDescent="0.25">
      <c r="AQ40120" s="6"/>
    </row>
    <row r="40121" spans="43:43" x14ac:dyDescent="0.25">
      <c r="AQ40121" s="6"/>
    </row>
    <row r="40122" spans="43:43" x14ac:dyDescent="0.25">
      <c r="AQ40122" s="6"/>
    </row>
    <row r="40123" spans="43:43" x14ac:dyDescent="0.25">
      <c r="AQ40123" s="6"/>
    </row>
    <row r="40124" spans="43:43" x14ac:dyDescent="0.25">
      <c r="AQ40124" s="6"/>
    </row>
    <row r="40125" spans="43:43" x14ac:dyDescent="0.25">
      <c r="AQ40125" s="6"/>
    </row>
    <row r="40126" spans="43:43" x14ac:dyDescent="0.25">
      <c r="AQ40126" s="6"/>
    </row>
    <row r="40127" spans="43:43" x14ac:dyDescent="0.25">
      <c r="AQ40127" s="6"/>
    </row>
    <row r="40128" spans="43:43" x14ac:dyDescent="0.25">
      <c r="AQ40128" s="6"/>
    </row>
    <row r="40129" spans="43:43" x14ac:dyDescent="0.25">
      <c r="AQ40129" s="6"/>
    </row>
    <row r="40130" spans="43:43" x14ac:dyDescent="0.25">
      <c r="AQ40130" s="6"/>
    </row>
    <row r="40131" spans="43:43" x14ac:dyDescent="0.25">
      <c r="AQ40131" s="6"/>
    </row>
    <row r="40132" spans="43:43" x14ac:dyDescent="0.25">
      <c r="AQ40132" s="6"/>
    </row>
    <row r="40133" spans="43:43" x14ac:dyDescent="0.25">
      <c r="AQ40133" s="6"/>
    </row>
    <row r="40134" spans="43:43" x14ac:dyDescent="0.25">
      <c r="AQ40134" s="6"/>
    </row>
    <row r="40135" spans="43:43" x14ac:dyDescent="0.25">
      <c r="AQ40135" s="6"/>
    </row>
    <row r="40136" spans="43:43" x14ac:dyDescent="0.25">
      <c r="AQ40136" s="6"/>
    </row>
    <row r="40137" spans="43:43" x14ac:dyDescent="0.25">
      <c r="AQ40137" s="6"/>
    </row>
    <row r="40138" spans="43:43" x14ac:dyDescent="0.25">
      <c r="AQ40138" s="6"/>
    </row>
    <row r="40139" spans="43:43" x14ac:dyDescent="0.25">
      <c r="AQ40139" s="6"/>
    </row>
    <row r="40140" spans="43:43" x14ac:dyDescent="0.25">
      <c r="AQ40140" s="6"/>
    </row>
    <row r="40141" spans="43:43" x14ac:dyDescent="0.25">
      <c r="AQ40141" s="6"/>
    </row>
    <row r="40142" spans="43:43" x14ac:dyDescent="0.25">
      <c r="AQ40142" s="6"/>
    </row>
    <row r="40143" spans="43:43" x14ac:dyDescent="0.25">
      <c r="AQ40143" s="6"/>
    </row>
    <row r="40144" spans="43:43" x14ac:dyDescent="0.25">
      <c r="AQ40144" s="6"/>
    </row>
    <row r="40145" spans="43:43" x14ac:dyDescent="0.25">
      <c r="AQ40145" s="6"/>
    </row>
    <row r="40146" spans="43:43" x14ac:dyDescent="0.25">
      <c r="AQ40146" s="6"/>
    </row>
    <row r="40147" spans="43:43" x14ac:dyDescent="0.25">
      <c r="AQ40147" s="6"/>
    </row>
    <row r="40148" spans="43:43" x14ac:dyDescent="0.25">
      <c r="AQ40148" s="6"/>
    </row>
    <row r="40149" spans="43:43" x14ac:dyDescent="0.25">
      <c r="AQ40149" s="6"/>
    </row>
    <row r="40150" spans="43:43" x14ac:dyDescent="0.25">
      <c r="AQ40150" s="6"/>
    </row>
    <row r="40151" spans="43:43" x14ac:dyDescent="0.25">
      <c r="AQ40151" s="6"/>
    </row>
    <row r="40152" spans="43:43" x14ac:dyDescent="0.25">
      <c r="AQ40152" s="6"/>
    </row>
    <row r="40153" spans="43:43" x14ac:dyDescent="0.25">
      <c r="AQ40153" s="6"/>
    </row>
    <row r="40154" spans="43:43" x14ac:dyDescent="0.25">
      <c r="AQ40154" s="6"/>
    </row>
    <row r="40155" spans="43:43" x14ac:dyDescent="0.25">
      <c r="AQ40155" s="6"/>
    </row>
    <row r="40156" spans="43:43" x14ac:dyDescent="0.25">
      <c r="AQ40156" s="6"/>
    </row>
    <row r="40157" spans="43:43" x14ac:dyDescent="0.25">
      <c r="AQ40157" s="6"/>
    </row>
    <row r="40158" spans="43:43" x14ac:dyDescent="0.25">
      <c r="AQ40158" s="6"/>
    </row>
    <row r="40159" spans="43:43" x14ac:dyDescent="0.25">
      <c r="AQ40159" s="6"/>
    </row>
    <row r="40160" spans="43:43" x14ac:dyDescent="0.25">
      <c r="AQ40160" s="6"/>
    </row>
    <row r="40161" spans="43:43" x14ac:dyDescent="0.25">
      <c r="AQ40161" s="6"/>
    </row>
    <row r="40162" spans="43:43" x14ac:dyDescent="0.25">
      <c r="AQ40162" s="6"/>
    </row>
    <row r="40163" spans="43:43" x14ac:dyDescent="0.25">
      <c r="AQ40163" s="6"/>
    </row>
    <row r="40164" spans="43:43" x14ac:dyDescent="0.25">
      <c r="AQ40164" s="6"/>
    </row>
    <row r="40165" spans="43:43" x14ac:dyDescent="0.25">
      <c r="AQ40165" s="6"/>
    </row>
    <row r="40166" spans="43:43" x14ac:dyDescent="0.25">
      <c r="AQ40166" s="6"/>
    </row>
    <row r="40167" spans="43:43" x14ac:dyDescent="0.25">
      <c r="AQ40167" s="6"/>
    </row>
    <row r="40168" spans="43:43" x14ac:dyDescent="0.25">
      <c r="AQ40168" s="6"/>
    </row>
    <row r="40169" spans="43:43" x14ac:dyDescent="0.25">
      <c r="AQ40169" s="6"/>
    </row>
    <row r="40170" spans="43:43" x14ac:dyDescent="0.25">
      <c r="AQ40170" s="6"/>
    </row>
    <row r="40171" spans="43:43" x14ac:dyDescent="0.25">
      <c r="AQ40171" s="6"/>
    </row>
    <row r="40172" spans="43:43" x14ac:dyDescent="0.25">
      <c r="AQ40172" s="6"/>
    </row>
    <row r="40173" spans="43:43" x14ac:dyDescent="0.25">
      <c r="AQ40173" s="6"/>
    </row>
    <row r="40174" spans="43:43" x14ac:dyDescent="0.25">
      <c r="AQ40174" s="6"/>
    </row>
    <row r="40175" spans="43:43" x14ac:dyDescent="0.25">
      <c r="AQ40175" s="6"/>
    </row>
    <row r="40176" spans="43:43" x14ac:dyDescent="0.25">
      <c r="AQ40176" s="6"/>
    </row>
    <row r="40177" spans="43:43" x14ac:dyDescent="0.25">
      <c r="AQ40177" s="6"/>
    </row>
    <row r="40178" spans="43:43" x14ac:dyDescent="0.25">
      <c r="AQ40178" s="6"/>
    </row>
    <row r="40179" spans="43:43" x14ac:dyDescent="0.25">
      <c r="AQ40179" s="6"/>
    </row>
    <row r="40180" spans="43:43" x14ac:dyDescent="0.25">
      <c r="AQ40180" s="6"/>
    </row>
    <row r="40181" spans="43:43" x14ac:dyDescent="0.25">
      <c r="AQ40181" s="6"/>
    </row>
    <row r="40182" spans="43:43" x14ac:dyDescent="0.25">
      <c r="AQ40182" s="6"/>
    </row>
    <row r="40183" spans="43:43" x14ac:dyDescent="0.25">
      <c r="AQ40183" s="6"/>
    </row>
    <row r="40184" spans="43:43" x14ac:dyDescent="0.25">
      <c r="AQ40184" s="6"/>
    </row>
    <row r="40185" spans="43:43" x14ac:dyDescent="0.25">
      <c r="AQ40185" s="6"/>
    </row>
    <row r="40186" spans="43:43" x14ac:dyDescent="0.25">
      <c r="AQ40186" s="6"/>
    </row>
    <row r="40187" spans="43:43" x14ac:dyDescent="0.25">
      <c r="AQ40187" s="6"/>
    </row>
    <row r="40188" spans="43:43" x14ac:dyDescent="0.25">
      <c r="AQ40188" s="6"/>
    </row>
    <row r="40189" spans="43:43" x14ac:dyDescent="0.25">
      <c r="AQ40189" s="6"/>
    </row>
    <row r="40190" spans="43:43" x14ac:dyDescent="0.25">
      <c r="AQ40190" s="6"/>
    </row>
    <row r="40191" spans="43:43" x14ac:dyDescent="0.25">
      <c r="AQ40191" s="6"/>
    </row>
    <row r="40192" spans="43:43" x14ac:dyDescent="0.25">
      <c r="AQ40192" s="6"/>
    </row>
    <row r="40193" spans="43:43" x14ac:dyDescent="0.25">
      <c r="AQ40193" s="6"/>
    </row>
    <row r="40194" spans="43:43" x14ac:dyDescent="0.25">
      <c r="AQ40194" s="6"/>
    </row>
    <row r="40195" spans="43:43" x14ac:dyDescent="0.25">
      <c r="AQ40195" s="6"/>
    </row>
    <row r="40196" spans="43:43" x14ac:dyDescent="0.25">
      <c r="AQ40196" s="6"/>
    </row>
    <row r="40197" spans="43:43" x14ac:dyDescent="0.25">
      <c r="AQ40197" s="6"/>
    </row>
    <row r="40198" spans="43:43" x14ac:dyDescent="0.25">
      <c r="AQ40198" s="6"/>
    </row>
    <row r="40199" spans="43:43" x14ac:dyDescent="0.25">
      <c r="AQ40199" s="6"/>
    </row>
    <row r="40200" spans="43:43" x14ac:dyDescent="0.25">
      <c r="AQ40200" s="6"/>
    </row>
    <row r="40201" spans="43:43" x14ac:dyDescent="0.25">
      <c r="AQ40201" s="6"/>
    </row>
    <row r="40202" spans="43:43" x14ac:dyDescent="0.25">
      <c r="AQ40202" s="6"/>
    </row>
    <row r="40203" spans="43:43" x14ac:dyDescent="0.25">
      <c r="AQ40203" s="6"/>
    </row>
    <row r="40204" spans="43:43" x14ac:dyDescent="0.25">
      <c r="AQ40204" s="6"/>
    </row>
    <row r="40205" spans="43:43" x14ac:dyDescent="0.25">
      <c r="AQ40205" s="6"/>
    </row>
    <row r="40206" spans="43:43" x14ac:dyDescent="0.25">
      <c r="AQ40206" s="6"/>
    </row>
    <row r="40207" spans="43:43" x14ac:dyDescent="0.25">
      <c r="AQ40207" s="6"/>
    </row>
    <row r="40208" spans="43:43" x14ac:dyDescent="0.25">
      <c r="AQ40208" s="6"/>
    </row>
    <row r="40209" spans="43:43" x14ac:dyDescent="0.25">
      <c r="AQ40209" s="6"/>
    </row>
    <row r="40210" spans="43:43" x14ac:dyDescent="0.25">
      <c r="AQ40210" s="6"/>
    </row>
    <row r="40211" spans="43:43" x14ac:dyDescent="0.25">
      <c r="AQ40211" s="6"/>
    </row>
    <row r="40212" spans="43:43" x14ac:dyDescent="0.25">
      <c r="AQ40212" s="6"/>
    </row>
    <row r="40213" spans="43:43" x14ac:dyDescent="0.25">
      <c r="AQ40213" s="6"/>
    </row>
    <row r="40214" spans="43:43" x14ac:dyDescent="0.25">
      <c r="AQ40214" s="6"/>
    </row>
    <row r="40215" spans="43:43" x14ac:dyDescent="0.25">
      <c r="AQ40215" s="6"/>
    </row>
    <row r="40216" spans="43:43" x14ac:dyDescent="0.25">
      <c r="AQ40216" s="6"/>
    </row>
    <row r="40217" spans="43:43" x14ac:dyDescent="0.25">
      <c r="AQ40217" s="6"/>
    </row>
    <row r="40218" spans="43:43" x14ac:dyDescent="0.25">
      <c r="AQ40218" s="6"/>
    </row>
    <row r="40219" spans="43:43" x14ac:dyDescent="0.25">
      <c r="AQ40219" s="6"/>
    </row>
    <row r="40220" spans="43:43" x14ac:dyDescent="0.25">
      <c r="AQ40220" s="6"/>
    </row>
    <row r="40221" spans="43:43" x14ac:dyDescent="0.25">
      <c r="AQ40221" s="6"/>
    </row>
    <row r="40222" spans="43:43" x14ac:dyDescent="0.25">
      <c r="AQ40222" s="6"/>
    </row>
    <row r="40223" spans="43:43" x14ac:dyDescent="0.25">
      <c r="AQ40223" s="6"/>
    </row>
    <row r="40224" spans="43:43" x14ac:dyDescent="0.25">
      <c r="AQ40224" s="6"/>
    </row>
    <row r="40225" spans="43:43" x14ac:dyDescent="0.25">
      <c r="AQ40225" s="6"/>
    </row>
    <row r="40226" spans="43:43" x14ac:dyDescent="0.25">
      <c r="AQ40226" s="6"/>
    </row>
    <row r="40227" spans="43:43" x14ac:dyDescent="0.25">
      <c r="AQ40227" s="6"/>
    </row>
    <row r="40228" spans="43:43" x14ac:dyDescent="0.25">
      <c r="AQ40228" s="6"/>
    </row>
    <row r="40229" spans="43:43" x14ac:dyDescent="0.25">
      <c r="AQ40229" s="6"/>
    </row>
    <row r="40230" spans="43:43" x14ac:dyDescent="0.25">
      <c r="AQ40230" s="6"/>
    </row>
    <row r="40231" spans="43:43" x14ac:dyDescent="0.25">
      <c r="AQ40231" s="6"/>
    </row>
    <row r="40232" spans="43:43" x14ac:dyDescent="0.25">
      <c r="AQ40232" s="6"/>
    </row>
    <row r="40233" spans="43:43" x14ac:dyDescent="0.25">
      <c r="AQ40233" s="6"/>
    </row>
    <row r="40234" spans="43:43" x14ac:dyDescent="0.25">
      <c r="AQ40234" s="6"/>
    </row>
    <row r="40235" spans="43:43" x14ac:dyDescent="0.25">
      <c r="AQ40235" s="6"/>
    </row>
    <row r="40236" spans="43:43" x14ac:dyDescent="0.25">
      <c r="AQ40236" s="6"/>
    </row>
    <row r="40237" spans="43:43" x14ac:dyDescent="0.25">
      <c r="AQ40237" s="6"/>
    </row>
    <row r="40238" spans="43:43" x14ac:dyDescent="0.25">
      <c r="AQ40238" s="6"/>
    </row>
    <row r="40239" spans="43:43" x14ac:dyDescent="0.25">
      <c r="AQ40239" s="6"/>
    </row>
    <row r="40240" spans="43:43" x14ac:dyDescent="0.25">
      <c r="AQ40240" s="6"/>
    </row>
    <row r="40241" spans="43:43" x14ac:dyDescent="0.25">
      <c r="AQ40241" s="6"/>
    </row>
    <row r="40242" spans="43:43" x14ac:dyDescent="0.25">
      <c r="AQ40242" s="6"/>
    </row>
    <row r="40243" spans="43:43" x14ac:dyDescent="0.25">
      <c r="AQ40243" s="6"/>
    </row>
    <row r="40244" spans="43:43" x14ac:dyDescent="0.25">
      <c r="AQ40244" s="6"/>
    </row>
    <row r="40245" spans="43:43" x14ac:dyDescent="0.25">
      <c r="AQ40245" s="6"/>
    </row>
    <row r="40246" spans="43:43" x14ac:dyDescent="0.25">
      <c r="AQ40246" s="6"/>
    </row>
    <row r="40247" spans="43:43" x14ac:dyDescent="0.25">
      <c r="AQ40247" s="6"/>
    </row>
    <row r="40248" spans="43:43" x14ac:dyDescent="0.25">
      <c r="AQ40248" s="6"/>
    </row>
    <row r="40249" spans="43:43" x14ac:dyDescent="0.25">
      <c r="AQ40249" s="6"/>
    </row>
    <row r="40250" spans="43:43" x14ac:dyDescent="0.25">
      <c r="AQ40250" s="6"/>
    </row>
    <row r="40251" spans="43:43" x14ac:dyDescent="0.25">
      <c r="AQ40251" s="6"/>
    </row>
    <row r="40252" spans="43:43" x14ac:dyDescent="0.25">
      <c r="AQ40252" s="6"/>
    </row>
    <row r="40253" spans="43:43" x14ac:dyDescent="0.25">
      <c r="AQ40253" s="6"/>
    </row>
    <row r="40254" spans="43:43" x14ac:dyDescent="0.25">
      <c r="AQ40254" s="6"/>
    </row>
    <row r="40255" spans="43:43" x14ac:dyDescent="0.25">
      <c r="AQ40255" s="6"/>
    </row>
    <row r="40256" spans="43:43" x14ac:dyDescent="0.25">
      <c r="AQ40256" s="6"/>
    </row>
    <row r="40257" spans="43:43" x14ac:dyDescent="0.25">
      <c r="AQ40257" s="6"/>
    </row>
    <row r="40258" spans="43:43" x14ac:dyDescent="0.25">
      <c r="AQ40258" s="6"/>
    </row>
    <row r="40259" spans="43:43" x14ac:dyDescent="0.25">
      <c r="AQ40259" s="6"/>
    </row>
    <row r="40260" spans="43:43" x14ac:dyDescent="0.25">
      <c r="AQ40260" s="6"/>
    </row>
    <row r="40261" spans="43:43" x14ac:dyDescent="0.25">
      <c r="AQ40261" s="6"/>
    </row>
    <row r="40262" spans="43:43" x14ac:dyDescent="0.25">
      <c r="AQ40262" s="6"/>
    </row>
    <row r="40263" spans="43:43" x14ac:dyDescent="0.25">
      <c r="AQ40263" s="6"/>
    </row>
    <row r="40264" spans="43:43" x14ac:dyDescent="0.25">
      <c r="AQ40264" s="6"/>
    </row>
    <row r="40265" spans="43:43" x14ac:dyDescent="0.25">
      <c r="AQ40265" s="6"/>
    </row>
    <row r="40266" spans="43:43" x14ac:dyDescent="0.25">
      <c r="AQ40266" s="6"/>
    </row>
    <row r="40267" spans="43:43" x14ac:dyDescent="0.25">
      <c r="AQ40267" s="6"/>
    </row>
    <row r="40268" spans="43:43" x14ac:dyDescent="0.25">
      <c r="AQ40268" s="6"/>
    </row>
    <row r="40269" spans="43:43" x14ac:dyDescent="0.25">
      <c r="AQ40269" s="6"/>
    </row>
    <row r="40270" spans="43:43" x14ac:dyDescent="0.25">
      <c r="AQ40270" s="6"/>
    </row>
    <row r="40271" spans="43:43" x14ac:dyDescent="0.25">
      <c r="AQ40271" s="6"/>
    </row>
    <row r="40272" spans="43:43" x14ac:dyDescent="0.25">
      <c r="AQ40272" s="6"/>
    </row>
    <row r="40273" spans="43:43" x14ac:dyDescent="0.25">
      <c r="AQ40273" s="6"/>
    </row>
    <row r="40274" spans="43:43" x14ac:dyDescent="0.25">
      <c r="AQ40274" s="6"/>
    </row>
    <row r="40275" spans="43:43" x14ac:dyDescent="0.25">
      <c r="AQ40275" s="6"/>
    </row>
    <row r="40276" spans="43:43" x14ac:dyDescent="0.25">
      <c r="AQ40276" s="6"/>
    </row>
    <row r="40277" spans="43:43" x14ac:dyDescent="0.25">
      <c r="AQ40277" s="6"/>
    </row>
    <row r="40278" spans="43:43" x14ac:dyDescent="0.25">
      <c r="AQ40278" s="6"/>
    </row>
    <row r="40279" spans="43:43" x14ac:dyDescent="0.25">
      <c r="AQ40279" s="6"/>
    </row>
    <row r="40280" spans="43:43" x14ac:dyDescent="0.25">
      <c r="AQ40280" s="6"/>
    </row>
    <row r="40281" spans="43:43" x14ac:dyDescent="0.25">
      <c r="AQ40281" s="6"/>
    </row>
    <row r="40282" spans="43:43" x14ac:dyDescent="0.25">
      <c r="AQ40282" s="6"/>
    </row>
    <row r="40283" spans="43:43" x14ac:dyDescent="0.25">
      <c r="AQ40283" s="6"/>
    </row>
    <row r="40284" spans="43:43" x14ac:dyDescent="0.25">
      <c r="AQ40284" s="6"/>
    </row>
    <row r="40285" spans="43:43" x14ac:dyDescent="0.25">
      <c r="AQ40285" s="6"/>
    </row>
    <row r="40286" spans="43:43" x14ac:dyDescent="0.25">
      <c r="AQ40286" s="6"/>
    </row>
    <row r="40287" spans="43:43" x14ac:dyDescent="0.25">
      <c r="AQ40287" s="6"/>
    </row>
    <row r="40288" spans="43:43" x14ac:dyDescent="0.25">
      <c r="AQ40288" s="6"/>
    </row>
    <row r="40289" spans="43:43" x14ac:dyDescent="0.25">
      <c r="AQ40289" s="6"/>
    </row>
    <row r="40290" spans="43:43" x14ac:dyDescent="0.25">
      <c r="AQ40290" s="6"/>
    </row>
    <row r="40291" spans="43:43" x14ac:dyDescent="0.25">
      <c r="AQ40291" s="6"/>
    </row>
    <row r="40292" spans="43:43" x14ac:dyDescent="0.25">
      <c r="AQ40292" s="6"/>
    </row>
    <row r="40293" spans="43:43" x14ac:dyDescent="0.25">
      <c r="AQ40293" s="6"/>
    </row>
    <row r="40294" spans="43:43" x14ac:dyDescent="0.25">
      <c r="AQ40294" s="6"/>
    </row>
    <row r="40295" spans="43:43" x14ac:dyDescent="0.25">
      <c r="AQ40295" s="6"/>
    </row>
    <row r="40296" spans="43:43" x14ac:dyDescent="0.25">
      <c r="AQ40296" s="6"/>
    </row>
    <row r="40297" spans="43:43" x14ac:dyDescent="0.25">
      <c r="AQ40297" s="6"/>
    </row>
    <row r="40298" spans="43:43" x14ac:dyDescent="0.25">
      <c r="AQ40298" s="6"/>
    </row>
    <row r="40299" spans="43:43" x14ac:dyDescent="0.25">
      <c r="AQ40299" s="6"/>
    </row>
    <row r="40300" spans="43:43" x14ac:dyDescent="0.25">
      <c r="AQ40300" s="6"/>
    </row>
    <row r="40301" spans="43:43" x14ac:dyDescent="0.25">
      <c r="AQ40301" s="6"/>
    </row>
    <row r="40302" spans="43:43" x14ac:dyDescent="0.25">
      <c r="AQ40302" s="6"/>
    </row>
    <row r="40303" spans="43:43" x14ac:dyDescent="0.25">
      <c r="AQ40303" s="6"/>
    </row>
    <row r="40304" spans="43:43" x14ac:dyDescent="0.25">
      <c r="AQ40304" s="6"/>
    </row>
    <row r="40305" spans="43:43" x14ac:dyDescent="0.25">
      <c r="AQ40305" s="6"/>
    </row>
    <row r="40306" spans="43:43" x14ac:dyDescent="0.25">
      <c r="AQ40306" s="6"/>
    </row>
    <row r="40307" spans="43:43" x14ac:dyDescent="0.25">
      <c r="AQ40307" s="6"/>
    </row>
    <row r="40308" spans="43:43" x14ac:dyDescent="0.25">
      <c r="AQ40308" s="6"/>
    </row>
    <row r="40309" spans="43:43" x14ac:dyDescent="0.25">
      <c r="AQ40309" s="6"/>
    </row>
    <row r="40310" spans="43:43" x14ac:dyDescent="0.25">
      <c r="AQ40310" s="6"/>
    </row>
    <row r="40311" spans="43:43" x14ac:dyDescent="0.25">
      <c r="AQ40311" s="6"/>
    </row>
    <row r="40312" spans="43:43" x14ac:dyDescent="0.25">
      <c r="AQ40312" s="6"/>
    </row>
    <row r="40313" spans="43:43" x14ac:dyDescent="0.25">
      <c r="AQ40313" s="6"/>
    </row>
    <row r="40314" spans="43:43" x14ac:dyDescent="0.25">
      <c r="AQ40314" s="6"/>
    </row>
    <row r="40315" spans="43:43" x14ac:dyDescent="0.25">
      <c r="AQ40315" s="6"/>
    </row>
    <row r="40316" spans="43:43" x14ac:dyDescent="0.25">
      <c r="AQ40316" s="6"/>
    </row>
    <row r="40317" spans="43:43" x14ac:dyDescent="0.25">
      <c r="AQ40317" s="6"/>
    </row>
    <row r="40318" spans="43:43" x14ac:dyDescent="0.25">
      <c r="AQ40318" s="6"/>
    </row>
    <row r="40319" spans="43:43" x14ac:dyDescent="0.25">
      <c r="AQ40319" s="6"/>
    </row>
    <row r="40320" spans="43:43" x14ac:dyDescent="0.25">
      <c r="AQ40320" s="6"/>
    </row>
    <row r="40321" spans="43:43" x14ac:dyDescent="0.25">
      <c r="AQ40321" s="6"/>
    </row>
    <row r="40322" spans="43:43" x14ac:dyDescent="0.25">
      <c r="AQ40322" s="6"/>
    </row>
    <row r="40323" spans="43:43" x14ac:dyDescent="0.25">
      <c r="AQ40323" s="6"/>
    </row>
    <row r="40324" spans="43:43" x14ac:dyDescent="0.25">
      <c r="AQ40324" s="6"/>
    </row>
    <row r="40325" spans="43:43" x14ac:dyDescent="0.25">
      <c r="AQ40325" s="6"/>
    </row>
    <row r="40326" spans="43:43" x14ac:dyDescent="0.25">
      <c r="AQ40326" s="6"/>
    </row>
    <row r="40327" spans="43:43" x14ac:dyDescent="0.25">
      <c r="AQ40327" s="6"/>
    </row>
    <row r="40328" spans="43:43" x14ac:dyDescent="0.25">
      <c r="AQ40328" s="6"/>
    </row>
    <row r="40329" spans="43:43" x14ac:dyDescent="0.25">
      <c r="AQ40329" s="6"/>
    </row>
    <row r="40330" spans="43:43" x14ac:dyDescent="0.25">
      <c r="AQ40330" s="6"/>
    </row>
    <row r="40331" spans="43:43" x14ac:dyDescent="0.25">
      <c r="AQ40331" s="6"/>
    </row>
    <row r="40332" spans="43:43" x14ac:dyDescent="0.25">
      <c r="AQ40332" s="6"/>
    </row>
    <row r="40333" spans="43:43" x14ac:dyDescent="0.25">
      <c r="AQ40333" s="6"/>
    </row>
    <row r="40334" spans="43:43" x14ac:dyDescent="0.25">
      <c r="AQ40334" s="6"/>
    </row>
    <row r="40335" spans="43:43" x14ac:dyDescent="0.25">
      <c r="AQ40335" s="6"/>
    </row>
    <row r="40336" spans="43:43" x14ac:dyDescent="0.25">
      <c r="AQ40336" s="6"/>
    </row>
    <row r="40337" spans="43:43" x14ac:dyDescent="0.25">
      <c r="AQ40337" s="6"/>
    </row>
    <row r="40338" spans="43:43" x14ac:dyDescent="0.25">
      <c r="AQ40338" s="6"/>
    </row>
    <row r="40339" spans="43:43" x14ac:dyDescent="0.25">
      <c r="AQ40339" s="6"/>
    </row>
    <row r="40340" spans="43:43" x14ac:dyDescent="0.25">
      <c r="AQ40340" s="6"/>
    </row>
    <row r="40341" spans="43:43" x14ac:dyDescent="0.25">
      <c r="AQ40341" s="6"/>
    </row>
    <row r="40342" spans="43:43" x14ac:dyDescent="0.25">
      <c r="AQ40342" s="6"/>
    </row>
    <row r="40343" spans="43:43" x14ac:dyDescent="0.25">
      <c r="AQ40343" s="6"/>
    </row>
    <row r="40344" spans="43:43" x14ac:dyDescent="0.25">
      <c r="AQ40344" s="6"/>
    </row>
    <row r="40345" spans="43:43" x14ac:dyDescent="0.25">
      <c r="AQ40345" s="6"/>
    </row>
    <row r="40346" spans="43:43" x14ac:dyDescent="0.25">
      <c r="AQ40346" s="6"/>
    </row>
    <row r="40347" spans="43:43" x14ac:dyDescent="0.25">
      <c r="AQ40347" s="6"/>
    </row>
    <row r="40348" spans="43:43" x14ac:dyDescent="0.25">
      <c r="AQ40348" s="6"/>
    </row>
    <row r="40349" spans="43:43" x14ac:dyDescent="0.25">
      <c r="AQ40349" s="6"/>
    </row>
    <row r="40350" spans="43:43" x14ac:dyDescent="0.25">
      <c r="AQ40350" s="6"/>
    </row>
    <row r="40351" spans="43:43" x14ac:dyDescent="0.25">
      <c r="AQ40351" s="6"/>
    </row>
    <row r="40352" spans="43:43" x14ac:dyDescent="0.25">
      <c r="AQ40352" s="6"/>
    </row>
    <row r="40353" spans="43:43" x14ac:dyDescent="0.25">
      <c r="AQ40353" s="6"/>
    </row>
    <row r="40354" spans="43:43" x14ac:dyDescent="0.25">
      <c r="AQ40354" s="6"/>
    </row>
    <row r="40355" spans="43:43" x14ac:dyDescent="0.25">
      <c r="AQ40355" s="6"/>
    </row>
    <row r="40356" spans="43:43" x14ac:dyDescent="0.25">
      <c r="AQ40356" s="6"/>
    </row>
    <row r="40357" spans="43:43" x14ac:dyDescent="0.25">
      <c r="AQ40357" s="6"/>
    </row>
    <row r="40358" spans="43:43" x14ac:dyDescent="0.25">
      <c r="AQ40358" s="6"/>
    </row>
    <row r="40359" spans="43:43" x14ac:dyDescent="0.25">
      <c r="AQ40359" s="6"/>
    </row>
    <row r="40360" spans="43:43" x14ac:dyDescent="0.25">
      <c r="AQ40360" s="6"/>
    </row>
    <row r="40361" spans="43:43" x14ac:dyDescent="0.25">
      <c r="AQ40361" s="6"/>
    </row>
    <row r="40362" spans="43:43" x14ac:dyDescent="0.25">
      <c r="AQ40362" s="6"/>
    </row>
    <row r="40363" spans="43:43" x14ac:dyDescent="0.25">
      <c r="AQ40363" s="6"/>
    </row>
    <row r="40364" spans="43:43" x14ac:dyDescent="0.25">
      <c r="AQ40364" s="6"/>
    </row>
    <row r="40365" spans="43:43" x14ac:dyDescent="0.25">
      <c r="AQ40365" s="6"/>
    </row>
    <row r="40366" spans="43:43" x14ac:dyDescent="0.25">
      <c r="AQ40366" s="6"/>
    </row>
    <row r="40367" spans="43:43" x14ac:dyDescent="0.25">
      <c r="AQ40367" s="6"/>
    </row>
    <row r="40368" spans="43:43" x14ac:dyDescent="0.25">
      <c r="AQ40368" s="6"/>
    </row>
    <row r="40369" spans="43:43" x14ac:dyDescent="0.25">
      <c r="AQ40369" s="6"/>
    </row>
    <row r="40370" spans="43:43" x14ac:dyDescent="0.25">
      <c r="AQ40370" s="6"/>
    </row>
    <row r="40371" spans="43:43" x14ac:dyDescent="0.25">
      <c r="AQ40371" s="6"/>
    </row>
    <row r="40372" spans="43:43" x14ac:dyDescent="0.25">
      <c r="AQ40372" s="6"/>
    </row>
    <row r="40373" spans="43:43" x14ac:dyDescent="0.25">
      <c r="AQ40373" s="6"/>
    </row>
    <row r="40374" spans="43:43" x14ac:dyDescent="0.25">
      <c r="AQ40374" s="6"/>
    </row>
    <row r="40375" spans="43:43" x14ac:dyDescent="0.25">
      <c r="AQ40375" s="6"/>
    </row>
    <row r="40376" spans="43:43" x14ac:dyDescent="0.25">
      <c r="AQ40376" s="6"/>
    </row>
    <row r="40377" spans="43:43" x14ac:dyDescent="0.25">
      <c r="AQ40377" s="6"/>
    </row>
    <row r="40378" spans="43:43" x14ac:dyDescent="0.25">
      <c r="AQ40378" s="6"/>
    </row>
    <row r="40379" spans="43:43" x14ac:dyDescent="0.25">
      <c r="AQ40379" s="6"/>
    </row>
    <row r="40380" spans="43:43" x14ac:dyDescent="0.25">
      <c r="AQ40380" s="6"/>
    </row>
    <row r="40381" spans="43:43" x14ac:dyDescent="0.25">
      <c r="AQ40381" s="6"/>
    </row>
    <row r="40382" spans="43:43" x14ac:dyDescent="0.25">
      <c r="AQ40382" s="6"/>
    </row>
    <row r="40383" spans="43:43" x14ac:dyDescent="0.25">
      <c r="AQ40383" s="6"/>
    </row>
    <row r="40384" spans="43:43" x14ac:dyDescent="0.25">
      <c r="AQ40384" s="6"/>
    </row>
    <row r="40385" spans="43:43" x14ac:dyDescent="0.25">
      <c r="AQ40385" s="6"/>
    </row>
    <row r="40386" spans="43:43" x14ac:dyDescent="0.25">
      <c r="AQ40386" s="6"/>
    </row>
    <row r="40387" spans="43:43" x14ac:dyDescent="0.25">
      <c r="AQ40387" s="6"/>
    </row>
    <row r="40388" spans="43:43" x14ac:dyDescent="0.25">
      <c r="AQ40388" s="6"/>
    </row>
    <row r="40389" spans="43:43" x14ac:dyDescent="0.25">
      <c r="AQ40389" s="6"/>
    </row>
    <row r="40390" spans="43:43" x14ac:dyDescent="0.25">
      <c r="AQ40390" s="6"/>
    </row>
    <row r="40391" spans="43:43" x14ac:dyDescent="0.25">
      <c r="AQ40391" s="6"/>
    </row>
    <row r="40392" spans="43:43" x14ac:dyDescent="0.25">
      <c r="AQ40392" s="6"/>
    </row>
    <row r="40393" spans="43:43" x14ac:dyDescent="0.25">
      <c r="AQ40393" s="6"/>
    </row>
    <row r="40394" spans="43:43" x14ac:dyDescent="0.25">
      <c r="AQ40394" s="6"/>
    </row>
    <row r="40395" spans="43:43" x14ac:dyDescent="0.25">
      <c r="AQ40395" s="6"/>
    </row>
    <row r="40396" spans="43:43" x14ac:dyDescent="0.25">
      <c r="AQ40396" s="6"/>
    </row>
    <row r="40397" spans="43:43" x14ac:dyDescent="0.25">
      <c r="AQ40397" s="6"/>
    </row>
    <row r="40398" spans="43:43" x14ac:dyDescent="0.25">
      <c r="AQ40398" s="6"/>
    </row>
    <row r="40399" spans="43:43" x14ac:dyDescent="0.25">
      <c r="AQ40399" s="6"/>
    </row>
    <row r="40400" spans="43:43" x14ac:dyDescent="0.25">
      <c r="AQ40400" s="6"/>
    </row>
    <row r="40401" spans="43:43" x14ac:dyDescent="0.25">
      <c r="AQ40401" s="6"/>
    </row>
    <row r="40402" spans="43:43" x14ac:dyDescent="0.25">
      <c r="AQ40402" s="6"/>
    </row>
    <row r="40403" spans="43:43" x14ac:dyDescent="0.25">
      <c r="AQ40403" s="6"/>
    </row>
    <row r="40404" spans="43:43" x14ac:dyDescent="0.25">
      <c r="AQ40404" s="6"/>
    </row>
    <row r="40405" spans="43:43" x14ac:dyDescent="0.25">
      <c r="AQ40405" s="6"/>
    </row>
    <row r="40406" spans="43:43" x14ac:dyDescent="0.25">
      <c r="AQ40406" s="6"/>
    </row>
    <row r="40407" spans="43:43" x14ac:dyDescent="0.25">
      <c r="AQ40407" s="6"/>
    </row>
    <row r="40408" spans="43:43" x14ac:dyDescent="0.25">
      <c r="AQ40408" s="6"/>
    </row>
    <row r="40409" spans="43:43" x14ac:dyDescent="0.25">
      <c r="AQ40409" s="6"/>
    </row>
    <row r="40410" spans="43:43" x14ac:dyDescent="0.25">
      <c r="AQ40410" s="6"/>
    </row>
    <row r="40411" spans="43:43" x14ac:dyDescent="0.25">
      <c r="AQ40411" s="6"/>
    </row>
    <row r="40412" spans="43:43" x14ac:dyDescent="0.25">
      <c r="AQ40412" s="6"/>
    </row>
    <row r="40413" spans="43:43" x14ac:dyDescent="0.25">
      <c r="AQ40413" s="6"/>
    </row>
    <row r="40414" spans="43:43" x14ac:dyDescent="0.25">
      <c r="AQ40414" s="6"/>
    </row>
    <row r="40415" spans="43:43" x14ac:dyDescent="0.25">
      <c r="AQ40415" s="6"/>
    </row>
    <row r="40416" spans="43:43" x14ac:dyDescent="0.25">
      <c r="AQ40416" s="6"/>
    </row>
    <row r="40417" spans="43:43" x14ac:dyDescent="0.25">
      <c r="AQ40417" s="6"/>
    </row>
    <row r="40418" spans="43:43" x14ac:dyDescent="0.25">
      <c r="AQ40418" s="6"/>
    </row>
    <row r="40419" spans="43:43" x14ac:dyDescent="0.25">
      <c r="AQ40419" s="6"/>
    </row>
    <row r="40420" spans="43:43" x14ac:dyDescent="0.25">
      <c r="AQ40420" s="6"/>
    </row>
    <row r="40421" spans="43:43" x14ac:dyDescent="0.25">
      <c r="AQ40421" s="6"/>
    </row>
    <row r="40422" spans="43:43" x14ac:dyDescent="0.25">
      <c r="AQ40422" s="6"/>
    </row>
    <row r="40423" spans="43:43" x14ac:dyDescent="0.25">
      <c r="AQ40423" s="6"/>
    </row>
    <row r="40424" spans="43:43" x14ac:dyDescent="0.25">
      <c r="AQ40424" s="6"/>
    </row>
    <row r="40425" spans="43:43" x14ac:dyDescent="0.25">
      <c r="AQ40425" s="6"/>
    </row>
    <row r="40426" spans="43:43" x14ac:dyDescent="0.25">
      <c r="AQ40426" s="6"/>
    </row>
    <row r="40427" spans="43:43" x14ac:dyDescent="0.25">
      <c r="AQ40427" s="6"/>
    </row>
    <row r="40428" spans="43:43" x14ac:dyDescent="0.25">
      <c r="AQ40428" s="6"/>
    </row>
    <row r="40429" spans="43:43" x14ac:dyDescent="0.25">
      <c r="AQ40429" s="6"/>
    </row>
    <row r="40430" spans="43:43" x14ac:dyDescent="0.25">
      <c r="AQ40430" s="6"/>
    </row>
    <row r="40431" spans="43:43" x14ac:dyDescent="0.25">
      <c r="AQ40431" s="6"/>
    </row>
    <row r="40432" spans="43:43" x14ac:dyDescent="0.25">
      <c r="AQ40432" s="6"/>
    </row>
    <row r="40433" spans="43:43" x14ac:dyDescent="0.25">
      <c r="AQ40433" s="6"/>
    </row>
    <row r="40434" spans="43:43" x14ac:dyDescent="0.25">
      <c r="AQ40434" s="6"/>
    </row>
    <row r="40435" spans="43:43" x14ac:dyDescent="0.25">
      <c r="AQ40435" s="6"/>
    </row>
    <row r="40436" spans="43:43" x14ac:dyDescent="0.25">
      <c r="AQ40436" s="6"/>
    </row>
    <row r="40437" spans="43:43" x14ac:dyDescent="0.25">
      <c r="AQ40437" s="6"/>
    </row>
    <row r="40438" spans="43:43" x14ac:dyDescent="0.25">
      <c r="AQ40438" s="6"/>
    </row>
    <row r="40439" spans="43:43" x14ac:dyDescent="0.25">
      <c r="AQ40439" s="6"/>
    </row>
    <row r="40440" spans="43:43" x14ac:dyDescent="0.25">
      <c r="AQ40440" s="6"/>
    </row>
    <row r="40441" spans="43:43" x14ac:dyDescent="0.25">
      <c r="AQ40441" s="6"/>
    </row>
    <row r="40442" spans="43:43" x14ac:dyDescent="0.25">
      <c r="AQ40442" s="6"/>
    </row>
    <row r="40443" spans="43:43" x14ac:dyDescent="0.25">
      <c r="AQ40443" s="6"/>
    </row>
    <row r="40444" spans="43:43" x14ac:dyDescent="0.25">
      <c r="AQ40444" s="6"/>
    </row>
    <row r="40445" spans="43:43" x14ac:dyDescent="0.25">
      <c r="AQ40445" s="6"/>
    </row>
    <row r="40446" spans="43:43" x14ac:dyDescent="0.25">
      <c r="AQ40446" s="6"/>
    </row>
    <row r="40447" spans="43:43" x14ac:dyDescent="0.25">
      <c r="AQ40447" s="6"/>
    </row>
    <row r="40448" spans="43:43" x14ac:dyDescent="0.25">
      <c r="AQ40448" s="6"/>
    </row>
    <row r="40449" spans="43:43" x14ac:dyDescent="0.25">
      <c r="AQ40449" s="6"/>
    </row>
    <row r="40450" spans="43:43" x14ac:dyDescent="0.25">
      <c r="AQ40450" s="6"/>
    </row>
    <row r="40451" spans="43:43" x14ac:dyDescent="0.25">
      <c r="AQ40451" s="6"/>
    </row>
    <row r="40452" spans="43:43" x14ac:dyDescent="0.25">
      <c r="AQ40452" s="6"/>
    </row>
    <row r="40453" spans="43:43" x14ac:dyDescent="0.25">
      <c r="AQ40453" s="6"/>
    </row>
    <row r="40454" spans="43:43" x14ac:dyDescent="0.25">
      <c r="AQ40454" s="6"/>
    </row>
    <row r="40455" spans="43:43" x14ac:dyDescent="0.25">
      <c r="AQ40455" s="6"/>
    </row>
    <row r="40456" spans="43:43" x14ac:dyDescent="0.25">
      <c r="AQ40456" s="6"/>
    </row>
    <row r="40457" spans="43:43" x14ac:dyDescent="0.25">
      <c r="AQ40457" s="6"/>
    </row>
    <row r="40458" spans="43:43" x14ac:dyDescent="0.25">
      <c r="AQ40458" s="6"/>
    </row>
    <row r="40459" spans="43:43" x14ac:dyDescent="0.25">
      <c r="AQ40459" s="6"/>
    </row>
    <row r="40460" spans="43:43" x14ac:dyDescent="0.25">
      <c r="AQ40460" s="6"/>
    </row>
    <row r="40461" spans="43:43" x14ac:dyDescent="0.25">
      <c r="AQ40461" s="6"/>
    </row>
    <row r="40462" spans="43:43" x14ac:dyDescent="0.25">
      <c r="AQ40462" s="6"/>
    </row>
    <row r="40463" spans="43:43" x14ac:dyDescent="0.25">
      <c r="AQ40463" s="6"/>
    </row>
    <row r="40464" spans="43:43" x14ac:dyDescent="0.25">
      <c r="AQ40464" s="6"/>
    </row>
    <row r="40465" spans="43:43" x14ac:dyDescent="0.25">
      <c r="AQ40465" s="6"/>
    </row>
    <row r="40466" spans="43:43" x14ac:dyDescent="0.25">
      <c r="AQ40466" s="6"/>
    </row>
    <row r="40467" spans="43:43" x14ac:dyDescent="0.25">
      <c r="AQ40467" s="6"/>
    </row>
    <row r="40468" spans="43:43" x14ac:dyDescent="0.25">
      <c r="AQ40468" s="6"/>
    </row>
    <row r="40469" spans="43:43" x14ac:dyDescent="0.25">
      <c r="AQ40469" s="6"/>
    </row>
    <row r="40470" spans="43:43" x14ac:dyDescent="0.25">
      <c r="AQ40470" s="6"/>
    </row>
    <row r="40471" spans="43:43" x14ac:dyDescent="0.25">
      <c r="AQ40471" s="6"/>
    </row>
    <row r="40472" spans="43:43" x14ac:dyDescent="0.25">
      <c r="AQ40472" s="6"/>
    </row>
    <row r="40473" spans="43:43" x14ac:dyDescent="0.25">
      <c r="AQ40473" s="6"/>
    </row>
    <row r="40474" spans="43:43" x14ac:dyDescent="0.25">
      <c r="AQ40474" s="6"/>
    </row>
    <row r="40475" spans="43:43" x14ac:dyDescent="0.25">
      <c r="AQ40475" s="6"/>
    </row>
    <row r="40476" spans="43:43" x14ac:dyDescent="0.25">
      <c r="AQ40476" s="6"/>
    </row>
    <row r="40477" spans="43:43" x14ac:dyDescent="0.25">
      <c r="AQ40477" s="6"/>
    </row>
    <row r="40478" spans="43:43" x14ac:dyDescent="0.25">
      <c r="AQ40478" s="6"/>
    </row>
    <row r="40479" spans="43:43" x14ac:dyDescent="0.25">
      <c r="AQ40479" s="6"/>
    </row>
    <row r="40480" spans="43:43" x14ac:dyDescent="0.25">
      <c r="AQ40480" s="6"/>
    </row>
    <row r="40481" spans="43:43" x14ac:dyDescent="0.25">
      <c r="AQ40481" s="6"/>
    </row>
    <row r="40482" spans="43:43" x14ac:dyDescent="0.25">
      <c r="AQ40482" s="6"/>
    </row>
    <row r="40483" spans="43:43" x14ac:dyDescent="0.25">
      <c r="AQ40483" s="6"/>
    </row>
    <row r="40484" spans="43:43" x14ac:dyDescent="0.25">
      <c r="AQ40484" s="6"/>
    </row>
    <row r="40485" spans="43:43" x14ac:dyDescent="0.25">
      <c r="AQ40485" s="6"/>
    </row>
    <row r="40486" spans="43:43" x14ac:dyDescent="0.25">
      <c r="AQ40486" s="6"/>
    </row>
    <row r="40487" spans="43:43" x14ac:dyDescent="0.25">
      <c r="AQ40487" s="6"/>
    </row>
    <row r="40488" spans="43:43" x14ac:dyDescent="0.25">
      <c r="AQ40488" s="6"/>
    </row>
    <row r="40489" spans="43:43" x14ac:dyDescent="0.25">
      <c r="AQ40489" s="6"/>
    </row>
    <row r="40490" spans="43:43" x14ac:dyDescent="0.25">
      <c r="AQ40490" s="6"/>
    </row>
    <row r="40491" spans="43:43" x14ac:dyDescent="0.25">
      <c r="AQ40491" s="6"/>
    </row>
    <row r="40492" spans="43:43" x14ac:dyDescent="0.25">
      <c r="AQ40492" s="6"/>
    </row>
    <row r="40493" spans="43:43" x14ac:dyDescent="0.25">
      <c r="AQ40493" s="6"/>
    </row>
    <row r="40494" spans="43:43" x14ac:dyDescent="0.25">
      <c r="AQ40494" s="6"/>
    </row>
    <row r="40495" spans="43:43" x14ac:dyDescent="0.25">
      <c r="AQ40495" s="6"/>
    </row>
    <row r="40496" spans="43:43" x14ac:dyDescent="0.25">
      <c r="AQ40496" s="6"/>
    </row>
    <row r="40497" spans="43:43" x14ac:dyDescent="0.25">
      <c r="AQ40497" s="6"/>
    </row>
    <row r="40498" spans="43:43" x14ac:dyDescent="0.25">
      <c r="AQ40498" s="6"/>
    </row>
    <row r="40499" spans="43:43" x14ac:dyDescent="0.25">
      <c r="AQ40499" s="6"/>
    </row>
    <row r="40500" spans="43:43" x14ac:dyDescent="0.25">
      <c r="AQ40500" s="6"/>
    </row>
    <row r="40501" spans="43:43" x14ac:dyDescent="0.25">
      <c r="AQ40501" s="6"/>
    </row>
    <row r="40502" spans="43:43" x14ac:dyDescent="0.25">
      <c r="AQ40502" s="6"/>
    </row>
    <row r="40503" spans="43:43" x14ac:dyDescent="0.25">
      <c r="AQ40503" s="6"/>
    </row>
    <row r="40504" spans="43:43" x14ac:dyDescent="0.25">
      <c r="AQ40504" s="6"/>
    </row>
    <row r="40505" spans="43:43" x14ac:dyDescent="0.25">
      <c r="AQ40505" s="6"/>
    </row>
    <row r="40506" spans="43:43" x14ac:dyDescent="0.25">
      <c r="AQ40506" s="6"/>
    </row>
    <row r="40507" spans="43:43" x14ac:dyDescent="0.25">
      <c r="AQ40507" s="6"/>
    </row>
    <row r="40508" spans="43:43" x14ac:dyDescent="0.25">
      <c r="AQ40508" s="6"/>
    </row>
    <row r="40509" spans="43:43" x14ac:dyDescent="0.25">
      <c r="AQ40509" s="6"/>
    </row>
    <row r="40510" spans="43:43" x14ac:dyDescent="0.25">
      <c r="AQ40510" s="6"/>
    </row>
    <row r="40511" spans="43:43" x14ac:dyDescent="0.25">
      <c r="AQ40511" s="6"/>
    </row>
    <row r="40512" spans="43:43" x14ac:dyDescent="0.25">
      <c r="AQ40512" s="6"/>
    </row>
    <row r="40513" spans="43:43" x14ac:dyDescent="0.25">
      <c r="AQ40513" s="6"/>
    </row>
    <row r="40514" spans="43:43" x14ac:dyDescent="0.25">
      <c r="AQ40514" s="6"/>
    </row>
    <row r="40515" spans="43:43" x14ac:dyDescent="0.25">
      <c r="AQ40515" s="6"/>
    </row>
    <row r="40516" spans="43:43" x14ac:dyDescent="0.25">
      <c r="AQ40516" s="6"/>
    </row>
    <row r="40517" spans="43:43" x14ac:dyDescent="0.25">
      <c r="AQ40517" s="6"/>
    </row>
    <row r="40518" spans="43:43" x14ac:dyDescent="0.25">
      <c r="AQ40518" s="6"/>
    </row>
    <row r="40519" spans="43:43" x14ac:dyDescent="0.25">
      <c r="AQ40519" s="6"/>
    </row>
    <row r="40520" spans="43:43" x14ac:dyDescent="0.25">
      <c r="AQ40520" s="6"/>
    </row>
    <row r="40521" spans="43:43" x14ac:dyDescent="0.25">
      <c r="AQ40521" s="6"/>
    </row>
    <row r="40522" spans="43:43" x14ac:dyDescent="0.25">
      <c r="AQ40522" s="6"/>
    </row>
    <row r="40523" spans="43:43" x14ac:dyDescent="0.25">
      <c r="AQ40523" s="6"/>
    </row>
    <row r="40524" spans="43:43" x14ac:dyDescent="0.25">
      <c r="AQ40524" s="6"/>
    </row>
    <row r="40525" spans="43:43" x14ac:dyDescent="0.25">
      <c r="AQ40525" s="6"/>
    </row>
    <row r="40526" spans="43:43" x14ac:dyDescent="0.25">
      <c r="AQ40526" s="6"/>
    </row>
    <row r="40527" spans="43:43" x14ac:dyDescent="0.25">
      <c r="AQ40527" s="6"/>
    </row>
    <row r="40528" spans="43:43" x14ac:dyDescent="0.25">
      <c r="AQ40528" s="6"/>
    </row>
    <row r="40529" spans="43:43" x14ac:dyDescent="0.25">
      <c r="AQ40529" s="6"/>
    </row>
    <row r="40530" spans="43:43" x14ac:dyDescent="0.25">
      <c r="AQ40530" s="6"/>
    </row>
    <row r="40531" spans="43:43" x14ac:dyDescent="0.25">
      <c r="AQ40531" s="6"/>
    </row>
    <row r="40532" spans="43:43" x14ac:dyDescent="0.25">
      <c r="AQ40532" s="6"/>
    </row>
    <row r="40533" spans="43:43" x14ac:dyDescent="0.25">
      <c r="AQ40533" s="6"/>
    </row>
    <row r="40534" spans="43:43" x14ac:dyDescent="0.25">
      <c r="AQ40534" s="6"/>
    </row>
    <row r="40535" spans="43:43" x14ac:dyDescent="0.25">
      <c r="AQ40535" s="6"/>
    </row>
    <row r="40536" spans="43:43" x14ac:dyDescent="0.25">
      <c r="AQ40536" s="6"/>
    </row>
    <row r="40537" spans="43:43" x14ac:dyDescent="0.25">
      <c r="AQ40537" s="6"/>
    </row>
    <row r="40538" spans="43:43" x14ac:dyDescent="0.25">
      <c r="AQ40538" s="6"/>
    </row>
    <row r="40539" spans="43:43" x14ac:dyDescent="0.25">
      <c r="AQ40539" s="6"/>
    </row>
    <row r="40540" spans="43:43" x14ac:dyDescent="0.25">
      <c r="AQ40540" s="6"/>
    </row>
    <row r="40541" spans="43:43" x14ac:dyDescent="0.25">
      <c r="AQ40541" s="6"/>
    </row>
    <row r="40542" spans="43:43" x14ac:dyDescent="0.25">
      <c r="AQ40542" s="6"/>
    </row>
    <row r="40543" spans="43:43" x14ac:dyDescent="0.25">
      <c r="AQ40543" s="6"/>
    </row>
    <row r="40544" spans="43:43" x14ac:dyDescent="0.25">
      <c r="AQ40544" s="6"/>
    </row>
    <row r="40545" spans="43:43" x14ac:dyDescent="0.25">
      <c r="AQ40545" s="6"/>
    </row>
    <row r="40546" spans="43:43" x14ac:dyDescent="0.25">
      <c r="AQ40546" s="6"/>
    </row>
    <row r="40547" spans="43:43" x14ac:dyDescent="0.25">
      <c r="AQ40547" s="6"/>
    </row>
    <row r="40548" spans="43:43" x14ac:dyDescent="0.25">
      <c r="AQ40548" s="6"/>
    </row>
    <row r="40549" spans="43:43" x14ac:dyDescent="0.25">
      <c r="AQ40549" s="6"/>
    </row>
    <row r="40550" spans="43:43" x14ac:dyDescent="0.25">
      <c r="AQ40550" s="6"/>
    </row>
    <row r="40551" spans="43:43" x14ac:dyDescent="0.25">
      <c r="AQ40551" s="6"/>
    </row>
    <row r="40552" spans="43:43" x14ac:dyDescent="0.25">
      <c r="AQ40552" s="6"/>
    </row>
    <row r="40553" spans="43:43" x14ac:dyDescent="0.25">
      <c r="AQ40553" s="6"/>
    </row>
    <row r="40554" spans="43:43" x14ac:dyDescent="0.25">
      <c r="AQ40554" s="6"/>
    </row>
    <row r="40555" spans="43:43" x14ac:dyDescent="0.25">
      <c r="AQ40555" s="6"/>
    </row>
    <row r="40556" spans="43:43" x14ac:dyDescent="0.25">
      <c r="AQ40556" s="6"/>
    </row>
    <row r="40557" spans="43:43" x14ac:dyDescent="0.25">
      <c r="AQ40557" s="6"/>
    </row>
    <row r="40558" spans="43:43" x14ac:dyDescent="0.25">
      <c r="AQ40558" s="6"/>
    </row>
    <row r="40559" spans="43:43" x14ac:dyDescent="0.25">
      <c r="AQ40559" s="6"/>
    </row>
    <row r="40560" spans="43:43" x14ac:dyDescent="0.25">
      <c r="AQ40560" s="6"/>
    </row>
    <row r="40561" spans="43:43" x14ac:dyDescent="0.25">
      <c r="AQ40561" s="6"/>
    </row>
    <row r="40562" spans="43:43" x14ac:dyDescent="0.25">
      <c r="AQ40562" s="6"/>
    </row>
    <row r="40563" spans="43:43" x14ac:dyDescent="0.25">
      <c r="AQ40563" s="6"/>
    </row>
    <row r="40564" spans="43:43" x14ac:dyDescent="0.25">
      <c r="AQ40564" s="6"/>
    </row>
    <row r="40565" spans="43:43" x14ac:dyDescent="0.25">
      <c r="AQ40565" s="6"/>
    </row>
    <row r="40566" spans="43:43" x14ac:dyDescent="0.25">
      <c r="AQ40566" s="6"/>
    </row>
    <row r="40567" spans="43:43" x14ac:dyDescent="0.25">
      <c r="AQ40567" s="6"/>
    </row>
    <row r="40568" spans="43:43" x14ac:dyDescent="0.25">
      <c r="AQ40568" s="6"/>
    </row>
    <row r="40569" spans="43:43" x14ac:dyDescent="0.25">
      <c r="AQ40569" s="6"/>
    </row>
    <row r="40570" spans="43:43" x14ac:dyDescent="0.25">
      <c r="AQ40570" s="6"/>
    </row>
    <row r="40571" spans="43:43" x14ac:dyDescent="0.25">
      <c r="AQ40571" s="6"/>
    </row>
    <row r="40572" spans="43:43" x14ac:dyDescent="0.25">
      <c r="AQ40572" s="6"/>
    </row>
    <row r="40573" spans="43:43" x14ac:dyDescent="0.25">
      <c r="AQ40573" s="6"/>
    </row>
    <row r="40574" spans="43:43" x14ac:dyDescent="0.25">
      <c r="AQ40574" s="6"/>
    </row>
    <row r="40575" spans="43:43" x14ac:dyDescent="0.25">
      <c r="AQ40575" s="6"/>
    </row>
    <row r="40576" spans="43:43" x14ac:dyDescent="0.25">
      <c r="AQ40576" s="6"/>
    </row>
    <row r="40577" spans="43:43" x14ac:dyDescent="0.25">
      <c r="AQ40577" s="6"/>
    </row>
    <row r="40578" spans="43:43" x14ac:dyDescent="0.25">
      <c r="AQ40578" s="6"/>
    </row>
    <row r="40579" spans="43:43" x14ac:dyDescent="0.25">
      <c r="AQ40579" s="6"/>
    </row>
    <row r="40580" spans="43:43" x14ac:dyDescent="0.25">
      <c r="AQ40580" s="6"/>
    </row>
    <row r="40581" spans="43:43" x14ac:dyDescent="0.25">
      <c r="AQ40581" s="6"/>
    </row>
    <row r="40582" spans="43:43" x14ac:dyDescent="0.25">
      <c r="AQ40582" s="6"/>
    </row>
    <row r="40583" spans="43:43" x14ac:dyDescent="0.25">
      <c r="AQ40583" s="6"/>
    </row>
    <row r="40584" spans="43:43" x14ac:dyDescent="0.25">
      <c r="AQ40584" s="6"/>
    </row>
    <row r="40585" spans="43:43" x14ac:dyDescent="0.25">
      <c r="AQ40585" s="6"/>
    </row>
    <row r="40586" spans="43:43" x14ac:dyDescent="0.25">
      <c r="AQ40586" s="6"/>
    </row>
    <row r="40587" spans="43:43" x14ac:dyDescent="0.25">
      <c r="AQ40587" s="6"/>
    </row>
    <row r="40588" spans="43:43" x14ac:dyDescent="0.25">
      <c r="AQ40588" s="6"/>
    </row>
    <row r="40589" spans="43:43" x14ac:dyDescent="0.25">
      <c r="AQ40589" s="6"/>
    </row>
    <row r="40590" spans="43:43" x14ac:dyDescent="0.25">
      <c r="AQ40590" s="6"/>
    </row>
    <row r="40591" spans="43:43" x14ac:dyDescent="0.25">
      <c r="AQ40591" s="6"/>
    </row>
    <row r="40592" spans="43:43" x14ac:dyDescent="0.25">
      <c r="AQ40592" s="6"/>
    </row>
    <row r="40593" spans="43:43" x14ac:dyDescent="0.25">
      <c r="AQ40593" s="6"/>
    </row>
    <row r="40594" spans="43:43" x14ac:dyDescent="0.25">
      <c r="AQ40594" s="6"/>
    </row>
    <row r="40595" spans="43:43" x14ac:dyDescent="0.25">
      <c r="AQ40595" s="6"/>
    </row>
    <row r="40596" spans="43:43" x14ac:dyDescent="0.25">
      <c r="AQ40596" s="6"/>
    </row>
    <row r="40597" spans="43:43" x14ac:dyDescent="0.25">
      <c r="AQ40597" s="6"/>
    </row>
    <row r="40598" spans="43:43" x14ac:dyDescent="0.25">
      <c r="AQ40598" s="6"/>
    </row>
    <row r="40599" spans="43:43" x14ac:dyDescent="0.25">
      <c r="AQ40599" s="6"/>
    </row>
    <row r="40600" spans="43:43" x14ac:dyDescent="0.25">
      <c r="AQ40600" s="6"/>
    </row>
    <row r="40601" spans="43:43" x14ac:dyDescent="0.25">
      <c r="AQ40601" s="6"/>
    </row>
    <row r="40602" spans="43:43" x14ac:dyDescent="0.25">
      <c r="AQ40602" s="6"/>
    </row>
    <row r="40603" spans="43:43" x14ac:dyDescent="0.25">
      <c r="AQ40603" s="6"/>
    </row>
    <row r="40604" spans="43:43" x14ac:dyDescent="0.25">
      <c r="AQ40604" s="6"/>
    </row>
    <row r="40605" spans="43:43" x14ac:dyDescent="0.25">
      <c r="AQ40605" s="6"/>
    </row>
    <row r="40606" spans="43:43" x14ac:dyDescent="0.25">
      <c r="AQ40606" s="6"/>
    </row>
    <row r="40607" spans="43:43" x14ac:dyDescent="0.25">
      <c r="AQ40607" s="6"/>
    </row>
    <row r="40608" spans="43:43" x14ac:dyDescent="0.25">
      <c r="AQ40608" s="6"/>
    </row>
    <row r="40609" spans="43:43" x14ac:dyDescent="0.25">
      <c r="AQ40609" s="6"/>
    </row>
    <row r="40610" spans="43:43" x14ac:dyDescent="0.25">
      <c r="AQ40610" s="6"/>
    </row>
    <row r="40611" spans="43:43" x14ac:dyDescent="0.25">
      <c r="AQ40611" s="6"/>
    </row>
    <row r="40612" spans="43:43" x14ac:dyDescent="0.25">
      <c r="AQ40612" s="6"/>
    </row>
    <row r="40613" spans="43:43" x14ac:dyDescent="0.25">
      <c r="AQ40613" s="6"/>
    </row>
    <row r="40614" spans="43:43" x14ac:dyDescent="0.25">
      <c r="AQ40614" s="6"/>
    </row>
    <row r="40615" spans="43:43" x14ac:dyDescent="0.25">
      <c r="AQ40615" s="6"/>
    </row>
    <row r="40616" spans="43:43" x14ac:dyDescent="0.25">
      <c r="AQ40616" s="6"/>
    </row>
    <row r="40617" spans="43:43" x14ac:dyDescent="0.25">
      <c r="AQ40617" s="6"/>
    </row>
    <row r="40618" spans="43:43" x14ac:dyDescent="0.25">
      <c r="AQ40618" s="6"/>
    </row>
    <row r="40619" spans="43:43" x14ac:dyDescent="0.25">
      <c r="AQ40619" s="6"/>
    </row>
    <row r="40620" spans="43:43" x14ac:dyDescent="0.25">
      <c r="AQ40620" s="6"/>
    </row>
    <row r="40621" spans="43:43" x14ac:dyDescent="0.25">
      <c r="AQ40621" s="6"/>
    </row>
    <row r="40622" spans="43:43" x14ac:dyDescent="0.25">
      <c r="AQ40622" s="6"/>
    </row>
    <row r="40623" spans="43:43" x14ac:dyDescent="0.25">
      <c r="AQ40623" s="6"/>
    </row>
    <row r="40624" spans="43:43" x14ac:dyDescent="0.25">
      <c r="AQ40624" s="6"/>
    </row>
    <row r="40625" spans="43:43" x14ac:dyDescent="0.25">
      <c r="AQ40625" s="6"/>
    </row>
    <row r="40626" spans="43:43" x14ac:dyDescent="0.25">
      <c r="AQ40626" s="6"/>
    </row>
    <row r="40627" spans="43:43" x14ac:dyDescent="0.25">
      <c r="AQ40627" s="6"/>
    </row>
    <row r="40628" spans="43:43" x14ac:dyDescent="0.25">
      <c r="AQ40628" s="6"/>
    </row>
    <row r="40629" spans="43:43" x14ac:dyDescent="0.25">
      <c r="AQ40629" s="6"/>
    </row>
    <row r="40630" spans="43:43" x14ac:dyDescent="0.25">
      <c r="AQ40630" s="6"/>
    </row>
    <row r="40631" spans="43:43" x14ac:dyDescent="0.25">
      <c r="AQ40631" s="6"/>
    </row>
    <row r="40632" spans="43:43" x14ac:dyDescent="0.25">
      <c r="AQ40632" s="6"/>
    </row>
    <row r="40633" spans="43:43" x14ac:dyDescent="0.25">
      <c r="AQ40633" s="6"/>
    </row>
    <row r="40634" spans="43:43" x14ac:dyDescent="0.25">
      <c r="AQ40634" s="6"/>
    </row>
    <row r="40635" spans="43:43" x14ac:dyDescent="0.25">
      <c r="AQ40635" s="6"/>
    </row>
    <row r="40636" spans="43:43" x14ac:dyDescent="0.25">
      <c r="AQ40636" s="6"/>
    </row>
    <row r="40637" spans="43:43" x14ac:dyDescent="0.25">
      <c r="AQ40637" s="6"/>
    </row>
    <row r="40638" spans="43:43" x14ac:dyDescent="0.25">
      <c r="AQ40638" s="6"/>
    </row>
    <row r="40639" spans="43:43" x14ac:dyDescent="0.25">
      <c r="AQ40639" s="6"/>
    </row>
    <row r="40640" spans="43:43" x14ac:dyDescent="0.25">
      <c r="AQ40640" s="6"/>
    </row>
    <row r="40641" spans="43:43" x14ac:dyDescent="0.25">
      <c r="AQ40641" s="6"/>
    </row>
    <row r="40642" spans="43:43" x14ac:dyDescent="0.25">
      <c r="AQ40642" s="6"/>
    </row>
    <row r="40643" spans="43:43" x14ac:dyDescent="0.25">
      <c r="AQ40643" s="6"/>
    </row>
    <row r="40644" spans="43:43" x14ac:dyDescent="0.25">
      <c r="AQ40644" s="6"/>
    </row>
    <row r="40645" spans="43:43" x14ac:dyDescent="0.25">
      <c r="AQ40645" s="6"/>
    </row>
    <row r="40646" spans="43:43" x14ac:dyDescent="0.25">
      <c r="AQ40646" s="6"/>
    </row>
    <row r="40647" spans="43:43" x14ac:dyDescent="0.25">
      <c r="AQ40647" s="6"/>
    </row>
    <row r="40648" spans="43:43" x14ac:dyDescent="0.25">
      <c r="AQ40648" s="6"/>
    </row>
    <row r="40649" spans="43:43" x14ac:dyDescent="0.25">
      <c r="AQ40649" s="6"/>
    </row>
    <row r="40650" spans="43:43" x14ac:dyDescent="0.25">
      <c r="AQ40650" s="6"/>
    </row>
    <row r="40651" spans="43:43" x14ac:dyDescent="0.25">
      <c r="AQ40651" s="6"/>
    </row>
    <row r="40652" spans="43:43" x14ac:dyDescent="0.25">
      <c r="AQ40652" s="6"/>
    </row>
    <row r="40653" spans="43:43" x14ac:dyDescent="0.25">
      <c r="AQ40653" s="6"/>
    </row>
    <row r="40654" spans="43:43" x14ac:dyDescent="0.25">
      <c r="AQ40654" s="6"/>
    </row>
    <row r="40655" spans="43:43" x14ac:dyDescent="0.25">
      <c r="AQ40655" s="6"/>
    </row>
    <row r="40656" spans="43:43" x14ac:dyDescent="0.25">
      <c r="AQ40656" s="6"/>
    </row>
    <row r="40657" spans="43:43" x14ac:dyDescent="0.25">
      <c r="AQ40657" s="6"/>
    </row>
    <row r="40658" spans="43:43" x14ac:dyDescent="0.25">
      <c r="AQ40658" s="6"/>
    </row>
    <row r="40659" spans="43:43" x14ac:dyDescent="0.25">
      <c r="AQ40659" s="6"/>
    </row>
    <row r="40660" spans="43:43" x14ac:dyDescent="0.25">
      <c r="AQ40660" s="6"/>
    </row>
    <row r="40661" spans="43:43" x14ac:dyDescent="0.25">
      <c r="AQ40661" s="6"/>
    </row>
    <row r="40662" spans="43:43" x14ac:dyDescent="0.25">
      <c r="AQ40662" s="6"/>
    </row>
    <row r="40663" spans="43:43" x14ac:dyDescent="0.25">
      <c r="AQ40663" s="6"/>
    </row>
    <row r="40664" spans="43:43" x14ac:dyDescent="0.25">
      <c r="AQ40664" s="6"/>
    </row>
    <row r="40665" spans="43:43" x14ac:dyDescent="0.25">
      <c r="AQ40665" s="6"/>
    </row>
    <row r="40666" spans="43:43" x14ac:dyDescent="0.25">
      <c r="AQ40666" s="6"/>
    </row>
    <row r="40667" spans="43:43" x14ac:dyDescent="0.25">
      <c r="AQ40667" s="6"/>
    </row>
    <row r="40668" spans="43:43" x14ac:dyDescent="0.25">
      <c r="AQ40668" s="6"/>
    </row>
    <row r="40669" spans="43:43" x14ac:dyDescent="0.25">
      <c r="AQ40669" s="6"/>
    </row>
    <row r="40670" spans="43:43" x14ac:dyDescent="0.25">
      <c r="AQ40670" s="6"/>
    </row>
    <row r="40671" spans="43:43" x14ac:dyDescent="0.25">
      <c r="AQ40671" s="6"/>
    </row>
    <row r="40672" spans="43:43" x14ac:dyDescent="0.25">
      <c r="AQ40672" s="6"/>
    </row>
    <row r="40673" spans="43:43" x14ac:dyDescent="0.25">
      <c r="AQ40673" s="6"/>
    </row>
    <row r="40674" spans="43:43" x14ac:dyDescent="0.25">
      <c r="AQ40674" s="6"/>
    </row>
    <row r="40675" spans="43:43" x14ac:dyDescent="0.25">
      <c r="AQ40675" s="6"/>
    </row>
    <row r="40676" spans="43:43" x14ac:dyDescent="0.25">
      <c r="AQ40676" s="6"/>
    </row>
    <row r="40677" spans="43:43" x14ac:dyDescent="0.25">
      <c r="AQ40677" s="6"/>
    </row>
    <row r="40678" spans="43:43" x14ac:dyDescent="0.25">
      <c r="AQ40678" s="6"/>
    </row>
    <row r="40679" spans="43:43" x14ac:dyDescent="0.25">
      <c r="AQ40679" s="6"/>
    </row>
    <row r="40680" spans="43:43" x14ac:dyDescent="0.25">
      <c r="AQ40680" s="6"/>
    </row>
    <row r="40681" spans="43:43" x14ac:dyDescent="0.25">
      <c r="AQ40681" s="6"/>
    </row>
    <row r="40682" spans="43:43" x14ac:dyDescent="0.25">
      <c r="AQ40682" s="6"/>
    </row>
    <row r="40683" spans="43:43" x14ac:dyDescent="0.25">
      <c r="AQ40683" s="6"/>
    </row>
    <row r="40684" spans="43:43" x14ac:dyDescent="0.25">
      <c r="AQ40684" s="6"/>
    </row>
    <row r="40685" spans="43:43" x14ac:dyDescent="0.25">
      <c r="AQ40685" s="6"/>
    </row>
    <row r="40686" spans="43:43" x14ac:dyDescent="0.25">
      <c r="AQ40686" s="6"/>
    </row>
    <row r="40687" spans="43:43" x14ac:dyDescent="0.25">
      <c r="AQ40687" s="6"/>
    </row>
    <row r="40688" spans="43:43" x14ac:dyDescent="0.25">
      <c r="AQ40688" s="6"/>
    </row>
    <row r="40689" spans="43:43" x14ac:dyDescent="0.25">
      <c r="AQ40689" s="6"/>
    </row>
    <row r="40690" spans="43:43" x14ac:dyDescent="0.25">
      <c r="AQ40690" s="6"/>
    </row>
    <row r="40691" spans="43:43" x14ac:dyDescent="0.25">
      <c r="AQ40691" s="6"/>
    </row>
    <row r="40692" spans="43:43" x14ac:dyDescent="0.25">
      <c r="AQ40692" s="6"/>
    </row>
    <row r="40693" spans="43:43" x14ac:dyDescent="0.25">
      <c r="AQ40693" s="6"/>
    </row>
    <row r="40694" spans="43:43" x14ac:dyDescent="0.25">
      <c r="AQ40694" s="6"/>
    </row>
    <row r="40695" spans="43:43" x14ac:dyDescent="0.25">
      <c r="AQ40695" s="6"/>
    </row>
    <row r="40696" spans="43:43" x14ac:dyDescent="0.25">
      <c r="AQ40696" s="6"/>
    </row>
    <row r="40697" spans="43:43" x14ac:dyDescent="0.25">
      <c r="AQ40697" s="6"/>
    </row>
    <row r="40698" spans="43:43" x14ac:dyDescent="0.25">
      <c r="AQ40698" s="6"/>
    </row>
    <row r="40699" spans="43:43" x14ac:dyDescent="0.25">
      <c r="AQ40699" s="6"/>
    </row>
    <row r="40700" spans="43:43" x14ac:dyDescent="0.25">
      <c r="AQ40700" s="6"/>
    </row>
    <row r="40701" spans="43:43" x14ac:dyDescent="0.25">
      <c r="AQ40701" s="6"/>
    </row>
    <row r="40702" spans="43:43" x14ac:dyDescent="0.25">
      <c r="AQ40702" s="6"/>
    </row>
    <row r="40703" spans="43:43" x14ac:dyDescent="0.25">
      <c r="AQ40703" s="6"/>
    </row>
    <row r="40704" spans="43:43" x14ac:dyDescent="0.25">
      <c r="AQ40704" s="6"/>
    </row>
    <row r="40705" spans="43:43" x14ac:dyDescent="0.25">
      <c r="AQ40705" s="6"/>
    </row>
    <row r="40706" spans="43:43" x14ac:dyDescent="0.25">
      <c r="AQ40706" s="6"/>
    </row>
    <row r="40707" spans="43:43" x14ac:dyDescent="0.25">
      <c r="AQ40707" s="6"/>
    </row>
    <row r="40708" spans="43:43" x14ac:dyDescent="0.25">
      <c r="AQ40708" s="6"/>
    </row>
    <row r="40709" spans="43:43" x14ac:dyDescent="0.25">
      <c r="AQ40709" s="6"/>
    </row>
    <row r="40710" spans="43:43" x14ac:dyDescent="0.25">
      <c r="AQ40710" s="6"/>
    </row>
    <row r="40711" spans="43:43" x14ac:dyDescent="0.25">
      <c r="AQ40711" s="6"/>
    </row>
    <row r="40712" spans="43:43" x14ac:dyDescent="0.25">
      <c r="AQ40712" s="6"/>
    </row>
    <row r="40713" spans="43:43" x14ac:dyDescent="0.25">
      <c r="AQ40713" s="6"/>
    </row>
    <row r="40714" spans="43:43" x14ac:dyDescent="0.25">
      <c r="AQ40714" s="6"/>
    </row>
    <row r="40715" spans="43:43" x14ac:dyDescent="0.25">
      <c r="AQ40715" s="6"/>
    </row>
    <row r="40716" spans="43:43" x14ac:dyDescent="0.25">
      <c r="AQ40716" s="6"/>
    </row>
    <row r="40717" spans="43:43" x14ac:dyDescent="0.25">
      <c r="AQ40717" s="6"/>
    </row>
    <row r="40718" spans="43:43" x14ac:dyDescent="0.25">
      <c r="AQ40718" s="6"/>
    </row>
    <row r="40719" spans="43:43" x14ac:dyDescent="0.25">
      <c r="AQ40719" s="6"/>
    </row>
    <row r="40720" spans="43:43" x14ac:dyDescent="0.25">
      <c r="AQ40720" s="6"/>
    </row>
    <row r="40721" spans="43:43" x14ac:dyDescent="0.25">
      <c r="AQ40721" s="6"/>
    </row>
    <row r="40722" spans="43:43" x14ac:dyDescent="0.25">
      <c r="AQ40722" s="6"/>
    </row>
    <row r="40723" spans="43:43" x14ac:dyDescent="0.25">
      <c r="AQ40723" s="6"/>
    </row>
    <row r="40724" spans="43:43" x14ac:dyDescent="0.25">
      <c r="AQ40724" s="6"/>
    </row>
    <row r="40725" spans="43:43" x14ac:dyDescent="0.25">
      <c r="AQ40725" s="6"/>
    </row>
    <row r="40726" spans="43:43" x14ac:dyDescent="0.25">
      <c r="AQ40726" s="6"/>
    </row>
    <row r="40727" spans="43:43" x14ac:dyDescent="0.25">
      <c r="AQ40727" s="6"/>
    </row>
    <row r="40728" spans="43:43" x14ac:dyDescent="0.25">
      <c r="AQ40728" s="6"/>
    </row>
    <row r="40729" spans="43:43" x14ac:dyDescent="0.25">
      <c r="AQ40729" s="6"/>
    </row>
    <row r="40730" spans="43:43" x14ac:dyDescent="0.25">
      <c r="AQ40730" s="6"/>
    </row>
    <row r="40731" spans="43:43" x14ac:dyDescent="0.25">
      <c r="AQ40731" s="6"/>
    </row>
    <row r="40732" spans="43:43" x14ac:dyDescent="0.25">
      <c r="AQ40732" s="6"/>
    </row>
    <row r="40733" spans="43:43" x14ac:dyDescent="0.25">
      <c r="AQ40733" s="6"/>
    </row>
    <row r="40734" spans="43:43" x14ac:dyDescent="0.25">
      <c r="AQ40734" s="6"/>
    </row>
    <row r="40735" spans="43:43" x14ac:dyDescent="0.25">
      <c r="AQ40735" s="6"/>
    </row>
    <row r="40736" spans="43:43" x14ac:dyDescent="0.25">
      <c r="AQ40736" s="6"/>
    </row>
    <row r="40737" spans="43:43" x14ac:dyDescent="0.25">
      <c r="AQ40737" s="6"/>
    </row>
    <row r="40738" spans="43:43" x14ac:dyDescent="0.25">
      <c r="AQ40738" s="6"/>
    </row>
    <row r="40739" spans="43:43" x14ac:dyDescent="0.25">
      <c r="AQ40739" s="6"/>
    </row>
    <row r="40740" spans="43:43" x14ac:dyDescent="0.25">
      <c r="AQ40740" s="6"/>
    </row>
    <row r="40741" spans="43:43" x14ac:dyDescent="0.25">
      <c r="AQ40741" s="6"/>
    </row>
    <row r="40742" spans="43:43" x14ac:dyDescent="0.25">
      <c r="AQ40742" s="6"/>
    </row>
    <row r="40743" spans="43:43" x14ac:dyDescent="0.25">
      <c r="AQ40743" s="6"/>
    </row>
    <row r="40744" spans="43:43" x14ac:dyDescent="0.25">
      <c r="AQ40744" s="6"/>
    </row>
    <row r="40745" spans="43:43" x14ac:dyDescent="0.25">
      <c r="AQ40745" s="6"/>
    </row>
    <row r="40746" spans="43:43" x14ac:dyDescent="0.25">
      <c r="AQ40746" s="6"/>
    </row>
    <row r="40747" spans="43:43" x14ac:dyDescent="0.25">
      <c r="AQ40747" s="6"/>
    </row>
    <row r="40748" spans="43:43" x14ac:dyDescent="0.25">
      <c r="AQ40748" s="6"/>
    </row>
    <row r="40749" spans="43:43" x14ac:dyDescent="0.25">
      <c r="AQ40749" s="6"/>
    </row>
    <row r="40750" spans="43:43" x14ac:dyDescent="0.25">
      <c r="AQ40750" s="6"/>
    </row>
    <row r="40751" spans="43:43" x14ac:dyDescent="0.25">
      <c r="AQ40751" s="6"/>
    </row>
    <row r="40752" spans="43:43" x14ac:dyDescent="0.25">
      <c r="AQ40752" s="6"/>
    </row>
    <row r="40753" spans="43:43" x14ac:dyDescent="0.25">
      <c r="AQ40753" s="6"/>
    </row>
    <row r="40754" spans="43:43" x14ac:dyDescent="0.25">
      <c r="AQ40754" s="6"/>
    </row>
    <row r="40755" spans="43:43" x14ac:dyDescent="0.25">
      <c r="AQ40755" s="6"/>
    </row>
    <row r="40756" spans="43:43" x14ac:dyDescent="0.25">
      <c r="AQ40756" s="6"/>
    </row>
    <row r="40757" spans="43:43" x14ac:dyDescent="0.25">
      <c r="AQ40757" s="6"/>
    </row>
    <row r="40758" spans="43:43" x14ac:dyDescent="0.25">
      <c r="AQ40758" s="6"/>
    </row>
    <row r="40759" spans="43:43" x14ac:dyDescent="0.25">
      <c r="AQ40759" s="6"/>
    </row>
    <row r="40760" spans="43:43" x14ac:dyDescent="0.25">
      <c r="AQ40760" s="6"/>
    </row>
    <row r="40761" spans="43:43" x14ac:dyDescent="0.25">
      <c r="AQ40761" s="6"/>
    </row>
    <row r="40762" spans="43:43" x14ac:dyDescent="0.25">
      <c r="AQ40762" s="6"/>
    </row>
    <row r="40763" spans="43:43" x14ac:dyDescent="0.25">
      <c r="AQ40763" s="6"/>
    </row>
    <row r="40764" spans="43:43" x14ac:dyDescent="0.25">
      <c r="AQ40764" s="6"/>
    </row>
    <row r="40765" spans="43:43" x14ac:dyDescent="0.25">
      <c r="AQ40765" s="6"/>
    </row>
    <row r="40766" spans="43:43" x14ac:dyDescent="0.25">
      <c r="AQ40766" s="6"/>
    </row>
    <row r="40767" spans="43:43" x14ac:dyDescent="0.25">
      <c r="AQ40767" s="6"/>
    </row>
    <row r="40768" spans="43:43" x14ac:dyDescent="0.25">
      <c r="AQ40768" s="6"/>
    </row>
    <row r="40769" spans="43:43" x14ac:dyDescent="0.25">
      <c r="AQ40769" s="6"/>
    </row>
    <row r="40770" spans="43:43" x14ac:dyDescent="0.25">
      <c r="AQ40770" s="6"/>
    </row>
    <row r="40771" spans="43:43" x14ac:dyDescent="0.25">
      <c r="AQ40771" s="6"/>
    </row>
    <row r="40772" spans="43:43" x14ac:dyDescent="0.25">
      <c r="AQ40772" s="6"/>
    </row>
    <row r="40773" spans="43:43" x14ac:dyDescent="0.25">
      <c r="AQ40773" s="6"/>
    </row>
    <row r="40774" spans="43:43" x14ac:dyDescent="0.25">
      <c r="AQ40774" s="6"/>
    </row>
    <row r="40775" spans="43:43" x14ac:dyDescent="0.25">
      <c r="AQ40775" s="6"/>
    </row>
    <row r="40776" spans="43:43" x14ac:dyDescent="0.25">
      <c r="AQ40776" s="6"/>
    </row>
    <row r="40777" spans="43:43" x14ac:dyDescent="0.25">
      <c r="AQ40777" s="6"/>
    </row>
    <row r="40778" spans="43:43" x14ac:dyDescent="0.25">
      <c r="AQ40778" s="6"/>
    </row>
    <row r="40779" spans="43:43" x14ac:dyDescent="0.25">
      <c r="AQ40779" s="6"/>
    </row>
    <row r="40780" spans="43:43" x14ac:dyDescent="0.25">
      <c r="AQ40780" s="6"/>
    </row>
    <row r="40781" spans="43:43" x14ac:dyDescent="0.25">
      <c r="AQ40781" s="6"/>
    </row>
    <row r="40782" spans="43:43" x14ac:dyDescent="0.25">
      <c r="AQ40782" s="6"/>
    </row>
    <row r="40783" spans="43:43" x14ac:dyDescent="0.25">
      <c r="AQ40783" s="6"/>
    </row>
    <row r="40784" spans="43:43" x14ac:dyDescent="0.25">
      <c r="AQ40784" s="6"/>
    </row>
    <row r="40785" spans="43:43" x14ac:dyDescent="0.25">
      <c r="AQ40785" s="6"/>
    </row>
    <row r="40786" spans="43:43" x14ac:dyDescent="0.25">
      <c r="AQ40786" s="6"/>
    </row>
    <row r="40787" spans="43:43" x14ac:dyDescent="0.25">
      <c r="AQ40787" s="6"/>
    </row>
    <row r="40788" spans="43:43" x14ac:dyDescent="0.25">
      <c r="AQ40788" s="6"/>
    </row>
    <row r="40789" spans="43:43" x14ac:dyDescent="0.25">
      <c r="AQ40789" s="6"/>
    </row>
    <row r="40790" spans="43:43" x14ac:dyDescent="0.25">
      <c r="AQ40790" s="6"/>
    </row>
    <row r="40791" spans="43:43" x14ac:dyDescent="0.25">
      <c r="AQ40791" s="6"/>
    </row>
    <row r="40792" spans="43:43" x14ac:dyDescent="0.25">
      <c r="AQ40792" s="6"/>
    </row>
    <row r="40793" spans="43:43" x14ac:dyDescent="0.25">
      <c r="AQ40793" s="6"/>
    </row>
    <row r="40794" spans="43:43" x14ac:dyDescent="0.25">
      <c r="AQ40794" s="6"/>
    </row>
    <row r="40795" spans="43:43" x14ac:dyDescent="0.25">
      <c r="AQ40795" s="6"/>
    </row>
    <row r="40796" spans="43:43" x14ac:dyDescent="0.25">
      <c r="AQ40796" s="6"/>
    </row>
    <row r="40797" spans="43:43" x14ac:dyDescent="0.25">
      <c r="AQ40797" s="6"/>
    </row>
    <row r="40798" spans="43:43" x14ac:dyDescent="0.25">
      <c r="AQ40798" s="6"/>
    </row>
    <row r="40799" spans="43:43" x14ac:dyDescent="0.25">
      <c r="AQ40799" s="6"/>
    </row>
    <row r="40800" spans="43:43" x14ac:dyDescent="0.25">
      <c r="AQ40800" s="6"/>
    </row>
    <row r="40801" spans="43:43" x14ac:dyDescent="0.25">
      <c r="AQ40801" s="6"/>
    </row>
    <row r="40802" spans="43:43" x14ac:dyDescent="0.25">
      <c r="AQ40802" s="6"/>
    </row>
    <row r="40803" spans="43:43" x14ac:dyDescent="0.25">
      <c r="AQ40803" s="6"/>
    </row>
    <row r="40804" spans="43:43" x14ac:dyDescent="0.25">
      <c r="AQ40804" s="6"/>
    </row>
    <row r="40805" spans="43:43" x14ac:dyDescent="0.25">
      <c r="AQ40805" s="6"/>
    </row>
    <row r="40806" spans="43:43" x14ac:dyDescent="0.25">
      <c r="AQ40806" s="6"/>
    </row>
    <row r="40807" spans="43:43" x14ac:dyDescent="0.25">
      <c r="AQ40807" s="6"/>
    </row>
    <row r="40808" spans="43:43" x14ac:dyDescent="0.25">
      <c r="AQ40808" s="6"/>
    </row>
    <row r="40809" spans="43:43" x14ac:dyDescent="0.25">
      <c r="AQ40809" s="6"/>
    </row>
    <row r="40810" spans="43:43" x14ac:dyDescent="0.25">
      <c r="AQ40810" s="6"/>
    </row>
    <row r="40811" spans="43:43" x14ac:dyDescent="0.25">
      <c r="AQ40811" s="6"/>
    </row>
    <row r="40812" spans="43:43" x14ac:dyDescent="0.25">
      <c r="AQ40812" s="6"/>
    </row>
    <row r="40813" spans="43:43" x14ac:dyDescent="0.25">
      <c r="AQ40813" s="6"/>
    </row>
    <row r="40814" spans="43:43" x14ac:dyDescent="0.25">
      <c r="AQ40814" s="6"/>
    </row>
    <row r="40815" spans="43:43" x14ac:dyDescent="0.25">
      <c r="AQ40815" s="6"/>
    </row>
    <row r="40816" spans="43:43" x14ac:dyDescent="0.25">
      <c r="AQ40816" s="6"/>
    </row>
    <row r="40817" spans="43:43" x14ac:dyDescent="0.25">
      <c r="AQ40817" s="6"/>
    </row>
    <row r="40818" spans="43:43" x14ac:dyDescent="0.25">
      <c r="AQ40818" s="6"/>
    </row>
    <row r="40819" spans="43:43" x14ac:dyDescent="0.25">
      <c r="AQ40819" s="6"/>
    </row>
    <row r="40820" spans="43:43" x14ac:dyDescent="0.25">
      <c r="AQ40820" s="6"/>
    </row>
    <row r="40821" spans="43:43" x14ac:dyDescent="0.25">
      <c r="AQ40821" s="6"/>
    </row>
    <row r="40822" spans="43:43" x14ac:dyDescent="0.25">
      <c r="AQ40822" s="6"/>
    </row>
    <row r="40823" spans="43:43" x14ac:dyDescent="0.25">
      <c r="AQ40823" s="6"/>
    </row>
    <row r="40824" spans="43:43" x14ac:dyDescent="0.25">
      <c r="AQ40824" s="6"/>
    </row>
    <row r="40825" spans="43:43" x14ac:dyDescent="0.25">
      <c r="AQ40825" s="6"/>
    </row>
    <row r="40826" spans="43:43" x14ac:dyDescent="0.25">
      <c r="AQ40826" s="6"/>
    </row>
    <row r="40827" spans="43:43" x14ac:dyDescent="0.25">
      <c r="AQ40827" s="6"/>
    </row>
    <row r="40828" spans="43:43" x14ac:dyDescent="0.25">
      <c r="AQ40828" s="6"/>
    </row>
    <row r="40829" spans="43:43" x14ac:dyDescent="0.25">
      <c r="AQ40829" s="6"/>
    </row>
    <row r="40830" spans="43:43" x14ac:dyDescent="0.25">
      <c r="AQ40830" s="6"/>
    </row>
    <row r="40831" spans="43:43" x14ac:dyDescent="0.25">
      <c r="AQ40831" s="6"/>
    </row>
    <row r="40832" spans="43:43" x14ac:dyDescent="0.25">
      <c r="AQ40832" s="6"/>
    </row>
    <row r="40833" spans="43:43" x14ac:dyDescent="0.25">
      <c r="AQ40833" s="6"/>
    </row>
    <row r="40834" spans="43:43" x14ac:dyDescent="0.25">
      <c r="AQ40834" s="6"/>
    </row>
    <row r="40835" spans="43:43" x14ac:dyDescent="0.25">
      <c r="AQ40835" s="6"/>
    </row>
    <row r="40836" spans="43:43" x14ac:dyDescent="0.25">
      <c r="AQ40836" s="6"/>
    </row>
    <row r="40837" spans="43:43" x14ac:dyDescent="0.25">
      <c r="AQ40837" s="6"/>
    </row>
    <row r="40838" spans="43:43" x14ac:dyDescent="0.25">
      <c r="AQ40838" s="6"/>
    </row>
    <row r="40839" spans="43:43" x14ac:dyDescent="0.25">
      <c r="AQ40839" s="6"/>
    </row>
    <row r="40840" spans="43:43" x14ac:dyDescent="0.25">
      <c r="AQ40840" s="6"/>
    </row>
    <row r="40841" spans="43:43" x14ac:dyDescent="0.25">
      <c r="AQ40841" s="6"/>
    </row>
    <row r="40842" spans="43:43" x14ac:dyDescent="0.25">
      <c r="AQ40842" s="6"/>
    </row>
    <row r="40843" spans="43:43" x14ac:dyDescent="0.25">
      <c r="AQ40843" s="6"/>
    </row>
    <row r="40844" spans="43:43" x14ac:dyDescent="0.25">
      <c r="AQ40844" s="6"/>
    </row>
    <row r="40845" spans="43:43" x14ac:dyDescent="0.25">
      <c r="AQ40845" s="6"/>
    </row>
    <row r="40846" spans="43:43" x14ac:dyDescent="0.25">
      <c r="AQ40846" s="6"/>
    </row>
    <row r="40847" spans="43:43" x14ac:dyDescent="0.25">
      <c r="AQ40847" s="6"/>
    </row>
    <row r="40848" spans="43:43" x14ac:dyDescent="0.25">
      <c r="AQ40848" s="6"/>
    </row>
    <row r="40849" spans="43:43" x14ac:dyDescent="0.25">
      <c r="AQ40849" s="6"/>
    </row>
    <row r="40850" spans="43:43" x14ac:dyDescent="0.25">
      <c r="AQ40850" s="6"/>
    </row>
    <row r="40851" spans="43:43" x14ac:dyDescent="0.25">
      <c r="AQ40851" s="6"/>
    </row>
    <row r="40852" spans="43:43" x14ac:dyDescent="0.25">
      <c r="AQ40852" s="6"/>
    </row>
    <row r="40853" spans="43:43" x14ac:dyDescent="0.25">
      <c r="AQ40853" s="6"/>
    </row>
    <row r="40854" spans="43:43" x14ac:dyDescent="0.25">
      <c r="AQ40854" s="6"/>
    </row>
    <row r="40855" spans="43:43" x14ac:dyDescent="0.25">
      <c r="AQ40855" s="6"/>
    </row>
    <row r="40856" spans="43:43" x14ac:dyDescent="0.25">
      <c r="AQ40856" s="6"/>
    </row>
    <row r="40857" spans="43:43" x14ac:dyDescent="0.25">
      <c r="AQ40857" s="6"/>
    </row>
    <row r="40858" spans="43:43" x14ac:dyDescent="0.25">
      <c r="AQ40858" s="6"/>
    </row>
    <row r="40859" spans="43:43" x14ac:dyDescent="0.25">
      <c r="AQ40859" s="6"/>
    </row>
    <row r="40860" spans="43:43" x14ac:dyDescent="0.25">
      <c r="AQ40860" s="6"/>
    </row>
    <row r="40861" spans="43:43" x14ac:dyDescent="0.25">
      <c r="AQ40861" s="6"/>
    </row>
    <row r="40862" spans="43:43" x14ac:dyDescent="0.25">
      <c r="AQ40862" s="6"/>
    </row>
    <row r="40863" spans="43:43" x14ac:dyDescent="0.25">
      <c r="AQ40863" s="6"/>
    </row>
    <row r="40864" spans="43:43" x14ac:dyDescent="0.25">
      <c r="AQ40864" s="6"/>
    </row>
    <row r="40865" spans="43:43" x14ac:dyDescent="0.25">
      <c r="AQ40865" s="6"/>
    </row>
    <row r="40866" spans="43:43" x14ac:dyDescent="0.25">
      <c r="AQ40866" s="6"/>
    </row>
    <row r="40867" spans="43:43" x14ac:dyDescent="0.25">
      <c r="AQ40867" s="6"/>
    </row>
    <row r="40868" spans="43:43" x14ac:dyDescent="0.25">
      <c r="AQ40868" s="6"/>
    </row>
    <row r="40869" spans="43:43" x14ac:dyDescent="0.25">
      <c r="AQ40869" s="6"/>
    </row>
    <row r="40870" spans="43:43" x14ac:dyDescent="0.25">
      <c r="AQ40870" s="6"/>
    </row>
    <row r="40871" spans="43:43" x14ac:dyDescent="0.25">
      <c r="AQ40871" s="6"/>
    </row>
    <row r="40872" spans="43:43" x14ac:dyDescent="0.25">
      <c r="AQ40872" s="6"/>
    </row>
    <row r="40873" spans="43:43" x14ac:dyDescent="0.25">
      <c r="AQ40873" s="6"/>
    </row>
    <row r="40874" spans="43:43" x14ac:dyDescent="0.25">
      <c r="AQ40874" s="6"/>
    </row>
    <row r="40875" spans="43:43" x14ac:dyDescent="0.25">
      <c r="AQ40875" s="6"/>
    </row>
    <row r="40876" spans="43:43" x14ac:dyDescent="0.25">
      <c r="AQ40876" s="6"/>
    </row>
    <row r="40877" spans="43:43" x14ac:dyDescent="0.25">
      <c r="AQ40877" s="6"/>
    </row>
    <row r="40878" spans="43:43" x14ac:dyDescent="0.25">
      <c r="AQ40878" s="6"/>
    </row>
    <row r="40879" spans="43:43" x14ac:dyDescent="0.25">
      <c r="AQ40879" s="6"/>
    </row>
    <row r="40880" spans="43:43" x14ac:dyDescent="0.25">
      <c r="AQ40880" s="6"/>
    </row>
    <row r="40881" spans="43:43" x14ac:dyDescent="0.25">
      <c r="AQ40881" s="6"/>
    </row>
    <row r="40882" spans="43:43" x14ac:dyDescent="0.25">
      <c r="AQ40882" s="6"/>
    </row>
    <row r="40883" spans="43:43" x14ac:dyDescent="0.25">
      <c r="AQ40883" s="6"/>
    </row>
    <row r="40884" spans="43:43" x14ac:dyDescent="0.25">
      <c r="AQ40884" s="6"/>
    </row>
    <row r="40885" spans="43:43" x14ac:dyDescent="0.25">
      <c r="AQ40885" s="6"/>
    </row>
    <row r="40886" spans="43:43" x14ac:dyDescent="0.25">
      <c r="AQ40886" s="6"/>
    </row>
    <row r="40887" spans="43:43" x14ac:dyDescent="0.25">
      <c r="AQ40887" s="6"/>
    </row>
    <row r="40888" spans="43:43" x14ac:dyDescent="0.25">
      <c r="AQ40888" s="6"/>
    </row>
    <row r="40889" spans="43:43" x14ac:dyDescent="0.25">
      <c r="AQ40889" s="6"/>
    </row>
    <row r="40890" spans="43:43" x14ac:dyDescent="0.25">
      <c r="AQ40890" s="6"/>
    </row>
    <row r="40891" spans="43:43" x14ac:dyDescent="0.25">
      <c r="AQ40891" s="6"/>
    </row>
    <row r="40892" spans="43:43" x14ac:dyDescent="0.25">
      <c r="AQ40892" s="6"/>
    </row>
    <row r="40893" spans="43:43" x14ac:dyDescent="0.25">
      <c r="AQ40893" s="6"/>
    </row>
    <row r="40894" spans="43:43" x14ac:dyDescent="0.25">
      <c r="AQ40894" s="6"/>
    </row>
    <row r="40895" spans="43:43" x14ac:dyDescent="0.25">
      <c r="AQ40895" s="6"/>
    </row>
    <row r="40896" spans="43:43" x14ac:dyDescent="0.25">
      <c r="AQ40896" s="6"/>
    </row>
    <row r="40897" spans="43:43" x14ac:dyDescent="0.25">
      <c r="AQ40897" s="6"/>
    </row>
    <row r="40898" spans="43:43" x14ac:dyDescent="0.25">
      <c r="AQ40898" s="6"/>
    </row>
    <row r="40899" spans="43:43" x14ac:dyDescent="0.25">
      <c r="AQ40899" s="6"/>
    </row>
    <row r="40900" spans="43:43" x14ac:dyDescent="0.25">
      <c r="AQ40900" s="6"/>
    </row>
    <row r="40901" spans="43:43" x14ac:dyDescent="0.25">
      <c r="AQ40901" s="6"/>
    </row>
    <row r="40902" spans="43:43" x14ac:dyDescent="0.25">
      <c r="AQ40902" s="6"/>
    </row>
    <row r="40903" spans="43:43" x14ac:dyDescent="0.25">
      <c r="AQ40903" s="6"/>
    </row>
    <row r="40904" spans="43:43" x14ac:dyDescent="0.25">
      <c r="AQ40904" s="6"/>
    </row>
    <row r="40905" spans="43:43" x14ac:dyDescent="0.25">
      <c r="AQ40905" s="6"/>
    </row>
    <row r="40906" spans="43:43" x14ac:dyDescent="0.25">
      <c r="AQ40906" s="6"/>
    </row>
    <row r="40907" spans="43:43" x14ac:dyDescent="0.25">
      <c r="AQ40907" s="6"/>
    </row>
    <row r="40908" spans="43:43" x14ac:dyDescent="0.25">
      <c r="AQ40908" s="6"/>
    </row>
    <row r="40909" spans="43:43" x14ac:dyDescent="0.25">
      <c r="AQ40909" s="6"/>
    </row>
    <row r="40910" spans="43:43" x14ac:dyDescent="0.25">
      <c r="AQ40910" s="6"/>
    </row>
    <row r="40911" spans="43:43" x14ac:dyDescent="0.25">
      <c r="AQ40911" s="6"/>
    </row>
    <row r="40912" spans="43:43" x14ac:dyDescent="0.25">
      <c r="AQ40912" s="6"/>
    </row>
    <row r="40913" spans="43:43" x14ac:dyDescent="0.25">
      <c r="AQ40913" s="6"/>
    </row>
    <row r="40914" spans="43:43" x14ac:dyDescent="0.25">
      <c r="AQ40914" s="6"/>
    </row>
    <row r="40915" spans="43:43" x14ac:dyDescent="0.25">
      <c r="AQ40915" s="6"/>
    </row>
    <row r="40916" spans="43:43" x14ac:dyDescent="0.25">
      <c r="AQ40916" s="6"/>
    </row>
    <row r="40917" spans="43:43" x14ac:dyDescent="0.25">
      <c r="AQ40917" s="6"/>
    </row>
    <row r="40918" spans="43:43" x14ac:dyDescent="0.25">
      <c r="AQ40918" s="6"/>
    </row>
    <row r="40919" spans="43:43" x14ac:dyDescent="0.25">
      <c r="AQ40919" s="6"/>
    </row>
    <row r="40920" spans="43:43" x14ac:dyDescent="0.25">
      <c r="AQ40920" s="6"/>
    </row>
    <row r="40921" spans="43:43" x14ac:dyDescent="0.25">
      <c r="AQ40921" s="6"/>
    </row>
    <row r="40922" spans="43:43" x14ac:dyDescent="0.25">
      <c r="AQ40922" s="6"/>
    </row>
    <row r="40923" spans="43:43" x14ac:dyDescent="0.25">
      <c r="AQ40923" s="6"/>
    </row>
    <row r="40924" spans="43:43" x14ac:dyDescent="0.25">
      <c r="AQ40924" s="6"/>
    </row>
    <row r="40925" spans="43:43" x14ac:dyDescent="0.25">
      <c r="AQ40925" s="6"/>
    </row>
    <row r="40926" spans="43:43" x14ac:dyDescent="0.25">
      <c r="AQ40926" s="6"/>
    </row>
    <row r="40927" spans="43:43" x14ac:dyDescent="0.25">
      <c r="AQ40927" s="6"/>
    </row>
    <row r="40928" spans="43:43" x14ac:dyDescent="0.25">
      <c r="AQ40928" s="6"/>
    </row>
    <row r="40929" spans="43:43" x14ac:dyDescent="0.25">
      <c r="AQ40929" s="6"/>
    </row>
    <row r="40930" spans="43:43" x14ac:dyDescent="0.25">
      <c r="AQ40930" s="6"/>
    </row>
    <row r="40931" spans="43:43" x14ac:dyDescent="0.25">
      <c r="AQ40931" s="6"/>
    </row>
    <row r="40932" spans="43:43" x14ac:dyDescent="0.25">
      <c r="AQ40932" s="6"/>
    </row>
    <row r="40933" spans="43:43" x14ac:dyDescent="0.25">
      <c r="AQ40933" s="6"/>
    </row>
    <row r="40934" spans="43:43" x14ac:dyDescent="0.25">
      <c r="AQ40934" s="6"/>
    </row>
    <row r="40935" spans="43:43" x14ac:dyDescent="0.25">
      <c r="AQ40935" s="6"/>
    </row>
    <row r="40936" spans="43:43" x14ac:dyDescent="0.25">
      <c r="AQ40936" s="6"/>
    </row>
    <row r="40937" spans="43:43" x14ac:dyDescent="0.25">
      <c r="AQ40937" s="6"/>
    </row>
    <row r="40938" spans="43:43" x14ac:dyDescent="0.25">
      <c r="AQ40938" s="6"/>
    </row>
    <row r="40939" spans="43:43" x14ac:dyDescent="0.25">
      <c r="AQ40939" s="6"/>
    </row>
    <row r="40940" spans="43:43" x14ac:dyDescent="0.25">
      <c r="AQ40940" s="6"/>
    </row>
    <row r="40941" spans="43:43" x14ac:dyDescent="0.25">
      <c r="AQ40941" s="6"/>
    </row>
    <row r="40942" spans="43:43" x14ac:dyDescent="0.25">
      <c r="AQ40942" s="6"/>
    </row>
    <row r="40943" spans="43:43" x14ac:dyDescent="0.25">
      <c r="AQ40943" s="6"/>
    </row>
    <row r="40944" spans="43:43" x14ac:dyDescent="0.25">
      <c r="AQ40944" s="6"/>
    </row>
    <row r="40945" spans="43:43" x14ac:dyDescent="0.25">
      <c r="AQ40945" s="6"/>
    </row>
    <row r="40946" spans="43:43" x14ac:dyDescent="0.25">
      <c r="AQ40946" s="6"/>
    </row>
    <row r="40947" spans="43:43" x14ac:dyDescent="0.25">
      <c r="AQ40947" s="6"/>
    </row>
    <row r="40948" spans="43:43" x14ac:dyDescent="0.25">
      <c r="AQ40948" s="6"/>
    </row>
    <row r="40949" spans="43:43" x14ac:dyDescent="0.25">
      <c r="AQ40949" s="6"/>
    </row>
    <row r="40950" spans="43:43" x14ac:dyDescent="0.25">
      <c r="AQ40950" s="6"/>
    </row>
    <row r="40951" spans="43:43" x14ac:dyDescent="0.25">
      <c r="AQ40951" s="6"/>
    </row>
    <row r="40952" spans="43:43" x14ac:dyDescent="0.25">
      <c r="AQ40952" s="6"/>
    </row>
    <row r="40953" spans="43:43" x14ac:dyDescent="0.25">
      <c r="AQ40953" s="6"/>
    </row>
    <row r="40954" spans="43:43" x14ac:dyDescent="0.25">
      <c r="AQ40954" s="6"/>
    </row>
    <row r="40955" spans="43:43" x14ac:dyDescent="0.25">
      <c r="AQ40955" s="6"/>
    </row>
    <row r="40956" spans="43:43" x14ac:dyDescent="0.25">
      <c r="AQ40956" s="6"/>
    </row>
    <row r="40957" spans="43:43" x14ac:dyDescent="0.25">
      <c r="AQ40957" s="6"/>
    </row>
    <row r="40958" spans="43:43" x14ac:dyDescent="0.25">
      <c r="AQ40958" s="6"/>
    </row>
    <row r="40959" spans="43:43" x14ac:dyDescent="0.25">
      <c r="AQ40959" s="6"/>
    </row>
    <row r="40960" spans="43:43" x14ac:dyDescent="0.25">
      <c r="AQ40960" s="6"/>
    </row>
    <row r="40961" spans="43:43" x14ac:dyDescent="0.25">
      <c r="AQ40961" s="6"/>
    </row>
    <row r="40962" spans="43:43" x14ac:dyDescent="0.25">
      <c r="AQ40962" s="6"/>
    </row>
    <row r="40963" spans="43:43" x14ac:dyDescent="0.25">
      <c r="AQ40963" s="6"/>
    </row>
    <row r="40964" spans="43:43" x14ac:dyDescent="0.25">
      <c r="AQ40964" s="6"/>
    </row>
    <row r="40965" spans="43:43" x14ac:dyDescent="0.25">
      <c r="AQ40965" s="6"/>
    </row>
    <row r="40966" spans="43:43" x14ac:dyDescent="0.25">
      <c r="AQ40966" s="6"/>
    </row>
    <row r="40967" spans="43:43" x14ac:dyDescent="0.25">
      <c r="AQ40967" s="6"/>
    </row>
    <row r="40968" spans="43:43" x14ac:dyDescent="0.25">
      <c r="AQ40968" s="6"/>
    </row>
    <row r="40969" spans="43:43" x14ac:dyDescent="0.25">
      <c r="AQ40969" s="6"/>
    </row>
    <row r="40970" spans="43:43" x14ac:dyDescent="0.25">
      <c r="AQ40970" s="6"/>
    </row>
    <row r="40971" spans="43:43" x14ac:dyDescent="0.25">
      <c r="AQ40971" s="6"/>
    </row>
    <row r="40972" spans="43:43" x14ac:dyDescent="0.25">
      <c r="AQ40972" s="6"/>
    </row>
    <row r="40973" spans="43:43" x14ac:dyDescent="0.25">
      <c r="AQ40973" s="6"/>
    </row>
    <row r="40974" spans="43:43" x14ac:dyDescent="0.25">
      <c r="AQ40974" s="6"/>
    </row>
    <row r="40975" spans="43:43" x14ac:dyDescent="0.25">
      <c r="AQ40975" s="6"/>
    </row>
    <row r="40976" spans="43:43" x14ac:dyDescent="0.25">
      <c r="AQ40976" s="6"/>
    </row>
    <row r="40977" spans="43:43" x14ac:dyDescent="0.25">
      <c r="AQ40977" s="6"/>
    </row>
    <row r="40978" spans="43:43" x14ac:dyDescent="0.25">
      <c r="AQ40978" s="6"/>
    </row>
    <row r="40979" spans="43:43" x14ac:dyDescent="0.25">
      <c r="AQ40979" s="6"/>
    </row>
    <row r="40980" spans="43:43" x14ac:dyDescent="0.25">
      <c r="AQ40980" s="6"/>
    </row>
    <row r="40981" spans="43:43" x14ac:dyDescent="0.25">
      <c r="AQ40981" s="6"/>
    </row>
    <row r="40982" spans="43:43" x14ac:dyDescent="0.25">
      <c r="AQ40982" s="6"/>
    </row>
    <row r="40983" spans="43:43" x14ac:dyDescent="0.25">
      <c r="AQ40983" s="6"/>
    </row>
    <row r="40984" spans="43:43" x14ac:dyDescent="0.25">
      <c r="AQ40984" s="6"/>
    </row>
    <row r="40985" spans="43:43" x14ac:dyDescent="0.25">
      <c r="AQ40985" s="6"/>
    </row>
    <row r="40986" spans="43:43" x14ac:dyDescent="0.25">
      <c r="AQ40986" s="6"/>
    </row>
    <row r="40987" spans="43:43" x14ac:dyDescent="0.25">
      <c r="AQ40987" s="6"/>
    </row>
    <row r="40988" spans="43:43" x14ac:dyDescent="0.25">
      <c r="AQ40988" s="6"/>
    </row>
    <row r="40989" spans="43:43" x14ac:dyDescent="0.25">
      <c r="AQ40989" s="6"/>
    </row>
    <row r="40990" spans="43:43" x14ac:dyDescent="0.25">
      <c r="AQ40990" s="6"/>
    </row>
    <row r="40991" spans="43:43" x14ac:dyDescent="0.25">
      <c r="AQ40991" s="6"/>
    </row>
    <row r="40992" spans="43:43" x14ac:dyDescent="0.25">
      <c r="AQ40992" s="6"/>
    </row>
    <row r="40993" spans="43:43" x14ac:dyDescent="0.25">
      <c r="AQ40993" s="6"/>
    </row>
    <row r="40994" spans="43:43" x14ac:dyDescent="0.25">
      <c r="AQ40994" s="6"/>
    </row>
    <row r="40995" spans="43:43" x14ac:dyDescent="0.25">
      <c r="AQ40995" s="6"/>
    </row>
    <row r="40996" spans="43:43" x14ac:dyDescent="0.25">
      <c r="AQ40996" s="6"/>
    </row>
    <row r="40997" spans="43:43" x14ac:dyDescent="0.25">
      <c r="AQ40997" s="6"/>
    </row>
    <row r="40998" spans="43:43" x14ac:dyDescent="0.25">
      <c r="AQ40998" s="6"/>
    </row>
    <row r="40999" spans="43:43" x14ac:dyDescent="0.25">
      <c r="AQ40999" s="6"/>
    </row>
    <row r="41000" spans="43:43" x14ac:dyDescent="0.25">
      <c r="AQ41000" s="6"/>
    </row>
    <row r="41001" spans="43:43" x14ac:dyDescent="0.25">
      <c r="AQ41001" s="6"/>
    </row>
    <row r="41002" spans="43:43" x14ac:dyDescent="0.25">
      <c r="AQ41002" s="6"/>
    </row>
    <row r="41003" spans="43:43" x14ac:dyDescent="0.25">
      <c r="AQ41003" s="6"/>
    </row>
    <row r="41004" spans="43:43" x14ac:dyDescent="0.25">
      <c r="AQ41004" s="6"/>
    </row>
    <row r="41005" spans="43:43" x14ac:dyDescent="0.25">
      <c r="AQ41005" s="6"/>
    </row>
    <row r="41006" spans="43:43" x14ac:dyDescent="0.25">
      <c r="AQ41006" s="6"/>
    </row>
    <row r="41007" spans="43:43" x14ac:dyDescent="0.25">
      <c r="AQ41007" s="6"/>
    </row>
    <row r="41008" spans="43:43" x14ac:dyDescent="0.25">
      <c r="AQ41008" s="6"/>
    </row>
    <row r="41009" spans="43:43" x14ac:dyDescent="0.25">
      <c r="AQ41009" s="6"/>
    </row>
    <row r="41010" spans="43:43" x14ac:dyDescent="0.25">
      <c r="AQ41010" s="6"/>
    </row>
    <row r="41011" spans="43:43" x14ac:dyDescent="0.25">
      <c r="AQ41011" s="6"/>
    </row>
    <row r="41012" spans="43:43" x14ac:dyDescent="0.25">
      <c r="AQ41012" s="6"/>
    </row>
    <row r="41013" spans="43:43" x14ac:dyDescent="0.25">
      <c r="AQ41013" s="6"/>
    </row>
    <row r="41014" spans="43:43" x14ac:dyDescent="0.25">
      <c r="AQ41014" s="6"/>
    </row>
    <row r="41015" spans="43:43" x14ac:dyDescent="0.25">
      <c r="AQ41015" s="6"/>
    </row>
    <row r="41016" spans="43:43" x14ac:dyDescent="0.25">
      <c r="AQ41016" s="6"/>
    </row>
    <row r="41017" spans="43:43" x14ac:dyDescent="0.25">
      <c r="AQ41017" s="6"/>
    </row>
    <row r="41018" spans="43:43" x14ac:dyDescent="0.25">
      <c r="AQ41018" s="6"/>
    </row>
    <row r="41019" spans="43:43" x14ac:dyDescent="0.25">
      <c r="AQ41019" s="6"/>
    </row>
    <row r="41020" spans="43:43" x14ac:dyDescent="0.25">
      <c r="AQ41020" s="6"/>
    </row>
    <row r="41021" spans="43:43" x14ac:dyDescent="0.25">
      <c r="AQ41021" s="6"/>
    </row>
    <row r="41022" spans="43:43" x14ac:dyDescent="0.25">
      <c r="AQ41022" s="6"/>
    </row>
    <row r="41023" spans="43:43" x14ac:dyDescent="0.25">
      <c r="AQ41023" s="6"/>
    </row>
    <row r="41024" spans="43:43" x14ac:dyDescent="0.25">
      <c r="AQ41024" s="6"/>
    </row>
    <row r="41025" spans="43:43" x14ac:dyDescent="0.25">
      <c r="AQ41025" s="6"/>
    </row>
    <row r="41026" spans="43:43" x14ac:dyDescent="0.25">
      <c r="AQ41026" s="6"/>
    </row>
    <row r="41027" spans="43:43" x14ac:dyDescent="0.25">
      <c r="AQ41027" s="6"/>
    </row>
    <row r="41028" spans="43:43" x14ac:dyDescent="0.25">
      <c r="AQ41028" s="6"/>
    </row>
    <row r="41029" spans="43:43" x14ac:dyDescent="0.25">
      <c r="AQ41029" s="6"/>
    </row>
    <row r="41030" spans="43:43" x14ac:dyDescent="0.25">
      <c r="AQ41030" s="6"/>
    </row>
    <row r="41031" spans="43:43" x14ac:dyDescent="0.25">
      <c r="AQ41031" s="6"/>
    </row>
    <row r="41032" spans="43:43" x14ac:dyDescent="0.25">
      <c r="AQ41032" s="6"/>
    </row>
    <row r="41033" spans="43:43" x14ac:dyDescent="0.25">
      <c r="AQ41033" s="6"/>
    </row>
    <row r="41034" spans="43:43" x14ac:dyDescent="0.25">
      <c r="AQ41034" s="6"/>
    </row>
    <row r="41035" spans="43:43" x14ac:dyDescent="0.25">
      <c r="AQ41035" s="6"/>
    </row>
    <row r="41036" spans="43:43" x14ac:dyDescent="0.25">
      <c r="AQ41036" s="6"/>
    </row>
    <row r="41037" spans="43:43" x14ac:dyDescent="0.25">
      <c r="AQ41037" s="6"/>
    </row>
    <row r="41038" spans="43:43" x14ac:dyDescent="0.25">
      <c r="AQ41038" s="6"/>
    </row>
    <row r="41039" spans="43:43" x14ac:dyDescent="0.25">
      <c r="AQ41039" s="6"/>
    </row>
    <row r="41040" spans="43:43" x14ac:dyDescent="0.25">
      <c r="AQ41040" s="6"/>
    </row>
    <row r="41041" spans="43:43" x14ac:dyDescent="0.25">
      <c r="AQ41041" s="6"/>
    </row>
    <row r="41042" spans="43:43" x14ac:dyDescent="0.25">
      <c r="AQ41042" s="6"/>
    </row>
    <row r="41043" spans="43:43" x14ac:dyDescent="0.25">
      <c r="AQ41043" s="6"/>
    </row>
    <row r="41044" spans="43:43" x14ac:dyDescent="0.25">
      <c r="AQ41044" s="6"/>
    </row>
    <row r="41045" spans="43:43" x14ac:dyDescent="0.25">
      <c r="AQ41045" s="6"/>
    </row>
    <row r="41046" spans="43:43" x14ac:dyDescent="0.25">
      <c r="AQ41046" s="6"/>
    </row>
    <row r="41047" spans="43:43" x14ac:dyDescent="0.25">
      <c r="AQ41047" s="6"/>
    </row>
    <row r="41048" spans="43:43" x14ac:dyDescent="0.25">
      <c r="AQ41048" s="6"/>
    </row>
    <row r="41049" spans="43:43" x14ac:dyDescent="0.25">
      <c r="AQ41049" s="6"/>
    </row>
    <row r="41050" spans="43:43" x14ac:dyDescent="0.25">
      <c r="AQ41050" s="6"/>
    </row>
    <row r="41051" spans="43:43" x14ac:dyDescent="0.25">
      <c r="AQ41051" s="6"/>
    </row>
    <row r="41052" spans="43:43" x14ac:dyDescent="0.25">
      <c r="AQ41052" s="6"/>
    </row>
    <row r="41053" spans="43:43" x14ac:dyDescent="0.25">
      <c r="AQ41053" s="6"/>
    </row>
    <row r="41054" spans="43:43" x14ac:dyDescent="0.25">
      <c r="AQ41054" s="6"/>
    </row>
    <row r="41055" spans="43:43" x14ac:dyDescent="0.25">
      <c r="AQ41055" s="6"/>
    </row>
    <row r="41056" spans="43:43" x14ac:dyDescent="0.25">
      <c r="AQ41056" s="6"/>
    </row>
    <row r="41057" spans="43:43" x14ac:dyDescent="0.25">
      <c r="AQ41057" s="6"/>
    </row>
    <row r="41058" spans="43:43" x14ac:dyDescent="0.25">
      <c r="AQ41058" s="6"/>
    </row>
    <row r="41059" spans="43:43" x14ac:dyDescent="0.25">
      <c r="AQ41059" s="6"/>
    </row>
    <row r="41060" spans="43:43" x14ac:dyDescent="0.25">
      <c r="AQ41060" s="6"/>
    </row>
    <row r="41061" spans="43:43" x14ac:dyDescent="0.25">
      <c r="AQ41061" s="6"/>
    </row>
    <row r="41062" spans="43:43" x14ac:dyDescent="0.25">
      <c r="AQ41062" s="6"/>
    </row>
    <row r="41063" spans="43:43" x14ac:dyDescent="0.25">
      <c r="AQ41063" s="6"/>
    </row>
    <row r="41064" spans="43:43" x14ac:dyDescent="0.25">
      <c r="AQ41064" s="6"/>
    </row>
    <row r="41065" spans="43:43" x14ac:dyDescent="0.25">
      <c r="AQ41065" s="6"/>
    </row>
    <row r="41066" spans="43:43" x14ac:dyDescent="0.25">
      <c r="AQ41066" s="6"/>
    </row>
    <row r="41067" spans="43:43" x14ac:dyDescent="0.25">
      <c r="AQ41067" s="6"/>
    </row>
    <row r="41068" spans="43:43" x14ac:dyDescent="0.25">
      <c r="AQ41068" s="6"/>
    </row>
    <row r="41069" spans="43:43" x14ac:dyDescent="0.25">
      <c r="AQ41069" s="6"/>
    </row>
    <row r="41070" spans="43:43" x14ac:dyDescent="0.25">
      <c r="AQ41070" s="6"/>
    </row>
    <row r="41071" spans="43:43" x14ac:dyDescent="0.25">
      <c r="AQ41071" s="6"/>
    </row>
    <row r="41072" spans="43:43" x14ac:dyDescent="0.25">
      <c r="AQ41072" s="6"/>
    </row>
    <row r="41073" spans="43:43" x14ac:dyDescent="0.25">
      <c r="AQ41073" s="6"/>
    </row>
    <row r="41074" spans="43:43" x14ac:dyDescent="0.25">
      <c r="AQ41074" s="6"/>
    </row>
    <row r="41075" spans="43:43" x14ac:dyDescent="0.25">
      <c r="AQ41075" s="6"/>
    </row>
    <row r="41076" spans="43:43" x14ac:dyDescent="0.25">
      <c r="AQ41076" s="6"/>
    </row>
    <row r="41077" spans="43:43" x14ac:dyDescent="0.25">
      <c r="AQ41077" s="6"/>
    </row>
    <row r="41078" spans="43:43" x14ac:dyDescent="0.25">
      <c r="AQ41078" s="6"/>
    </row>
    <row r="41079" spans="43:43" x14ac:dyDescent="0.25">
      <c r="AQ41079" s="6"/>
    </row>
    <row r="41080" spans="43:43" x14ac:dyDescent="0.25">
      <c r="AQ41080" s="6"/>
    </row>
    <row r="41081" spans="43:43" x14ac:dyDescent="0.25">
      <c r="AQ41081" s="6"/>
    </row>
    <row r="41082" spans="43:43" x14ac:dyDescent="0.25">
      <c r="AQ41082" s="6"/>
    </row>
    <row r="41083" spans="43:43" x14ac:dyDescent="0.25">
      <c r="AQ41083" s="6"/>
    </row>
    <row r="41084" spans="43:43" x14ac:dyDescent="0.25">
      <c r="AQ41084" s="6"/>
    </row>
    <row r="41085" spans="43:43" x14ac:dyDescent="0.25">
      <c r="AQ41085" s="6"/>
    </row>
    <row r="41086" spans="43:43" x14ac:dyDescent="0.25">
      <c r="AQ41086" s="6"/>
    </row>
    <row r="41087" spans="43:43" x14ac:dyDescent="0.25">
      <c r="AQ41087" s="6"/>
    </row>
    <row r="41088" spans="43:43" x14ac:dyDescent="0.25">
      <c r="AQ41088" s="6"/>
    </row>
    <row r="41089" spans="43:43" x14ac:dyDescent="0.25">
      <c r="AQ41089" s="6"/>
    </row>
    <row r="41090" spans="43:43" x14ac:dyDescent="0.25">
      <c r="AQ41090" s="6"/>
    </row>
    <row r="41091" spans="43:43" x14ac:dyDescent="0.25">
      <c r="AQ41091" s="6"/>
    </row>
    <row r="41092" spans="43:43" x14ac:dyDescent="0.25">
      <c r="AQ41092" s="6"/>
    </row>
    <row r="41093" spans="43:43" x14ac:dyDescent="0.25">
      <c r="AQ41093" s="6"/>
    </row>
    <row r="41094" spans="43:43" x14ac:dyDescent="0.25">
      <c r="AQ41094" s="6"/>
    </row>
    <row r="41095" spans="43:43" x14ac:dyDescent="0.25">
      <c r="AQ41095" s="6"/>
    </row>
    <row r="41096" spans="43:43" x14ac:dyDescent="0.25">
      <c r="AQ41096" s="6"/>
    </row>
    <row r="41097" spans="43:43" x14ac:dyDescent="0.25">
      <c r="AQ41097" s="6"/>
    </row>
    <row r="41098" spans="43:43" x14ac:dyDescent="0.25">
      <c r="AQ41098" s="6"/>
    </row>
    <row r="41099" spans="43:43" x14ac:dyDescent="0.25">
      <c r="AQ41099" s="6"/>
    </row>
    <row r="41100" spans="43:43" x14ac:dyDescent="0.25">
      <c r="AQ41100" s="6"/>
    </row>
    <row r="41101" spans="43:43" x14ac:dyDescent="0.25">
      <c r="AQ41101" s="6"/>
    </row>
    <row r="41102" spans="43:43" x14ac:dyDescent="0.25">
      <c r="AQ41102" s="6"/>
    </row>
    <row r="41103" spans="43:43" x14ac:dyDescent="0.25">
      <c r="AQ41103" s="6"/>
    </row>
    <row r="41104" spans="43:43" x14ac:dyDescent="0.25">
      <c r="AQ41104" s="6"/>
    </row>
    <row r="41105" spans="43:43" x14ac:dyDescent="0.25">
      <c r="AQ41105" s="6"/>
    </row>
    <row r="41106" spans="43:43" x14ac:dyDescent="0.25">
      <c r="AQ41106" s="6"/>
    </row>
    <row r="41107" spans="43:43" x14ac:dyDescent="0.25">
      <c r="AQ41107" s="6"/>
    </row>
    <row r="41108" spans="43:43" x14ac:dyDescent="0.25">
      <c r="AQ41108" s="6"/>
    </row>
    <row r="41109" spans="43:43" x14ac:dyDescent="0.25">
      <c r="AQ41109" s="6"/>
    </row>
    <row r="41110" spans="43:43" x14ac:dyDescent="0.25">
      <c r="AQ41110" s="6"/>
    </row>
    <row r="41111" spans="43:43" x14ac:dyDescent="0.25">
      <c r="AQ41111" s="6"/>
    </row>
    <row r="41112" spans="43:43" x14ac:dyDescent="0.25">
      <c r="AQ41112" s="6"/>
    </row>
    <row r="41113" spans="43:43" x14ac:dyDescent="0.25">
      <c r="AQ41113" s="6"/>
    </row>
    <row r="41114" spans="43:43" x14ac:dyDescent="0.25">
      <c r="AQ41114" s="6"/>
    </row>
    <row r="41115" spans="43:43" x14ac:dyDescent="0.25">
      <c r="AQ41115" s="6"/>
    </row>
    <row r="41116" spans="43:43" x14ac:dyDescent="0.25">
      <c r="AQ41116" s="6"/>
    </row>
    <row r="41117" spans="43:43" x14ac:dyDescent="0.25">
      <c r="AQ41117" s="6"/>
    </row>
    <row r="41118" spans="43:43" x14ac:dyDescent="0.25">
      <c r="AQ41118" s="6"/>
    </row>
    <row r="41119" spans="43:43" x14ac:dyDescent="0.25">
      <c r="AQ41119" s="6"/>
    </row>
    <row r="41120" spans="43:43" x14ac:dyDescent="0.25">
      <c r="AQ41120" s="6"/>
    </row>
    <row r="41121" spans="43:43" x14ac:dyDescent="0.25">
      <c r="AQ41121" s="6"/>
    </row>
    <row r="41122" spans="43:43" x14ac:dyDescent="0.25">
      <c r="AQ41122" s="6"/>
    </row>
    <row r="41123" spans="43:43" x14ac:dyDescent="0.25">
      <c r="AQ41123" s="6"/>
    </row>
    <row r="41124" spans="43:43" x14ac:dyDescent="0.25">
      <c r="AQ41124" s="6"/>
    </row>
    <row r="41125" spans="43:43" x14ac:dyDescent="0.25">
      <c r="AQ41125" s="6"/>
    </row>
    <row r="41126" spans="43:43" x14ac:dyDescent="0.25">
      <c r="AQ41126" s="6"/>
    </row>
    <row r="41127" spans="43:43" x14ac:dyDescent="0.25">
      <c r="AQ41127" s="6"/>
    </row>
    <row r="41128" spans="43:43" x14ac:dyDescent="0.25">
      <c r="AQ41128" s="6"/>
    </row>
    <row r="41129" spans="43:43" x14ac:dyDescent="0.25">
      <c r="AQ41129" s="6"/>
    </row>
    <row r="41130" spans="43:43" x14ac:dyDescent="0.25">
      <c r="AQ41130" s="6"/>
    </row>
    <row r="41131" spans="43:43" x14ac:dyDescent="0.25">
      <c r="AQ41131" s="6"/>
    </row>
    <row r="41132" spans="43:43" x14ac:dyDescent="0.25">
      <c r="AQ41132" s="6"/>
    </row>
    <row r="41133" spans="43:43" x14ac:dyDescent="0.25">
      <c r="AQ41133" s="6"/>
    </row>
    <row r="41134" spans="43:43" x14ac:dyDescent="0.25">
      <c r="AQ41134" s="6"/>
    </row>
    <row r="41135" spans="43:43" x14ac:dyDescent="0.25">
      <c r="AQ41135" s="6"/>
    </row>
    <row r="41136" spans="43:43" x14ac:dyDescent="0.25">
      <c r="AQ41136" s="6"/>
    </row>
    <row r="41137" spans="43:43" x14ac:dyDescent="0.25">
      <c r="AQ41137" s="6"/>
    </row>
    <row r="41138" spans="43:43" x14ac:dyDescent="0.25">
      <c r="AQ41138" s="6"/>
    </row>
    <row r="41139" spans="43:43" x14ac:dyDescent="0.25">
      <c r="AQ41139" s="6"/>
    </row>
    <row r="41140" spans="43:43" x14ac:dyDescent="0.25">
      <c r="AQ41140" s="6"/>
    </row>
    <row r="41141" spans="43:43" x14ac:dyDescent="0.25">
      <c r="AQ41141" s="6"/>
    </row>
    <row r="41142" spans="43:43" x14ac:dyDescent="0.25">
      <c r="AQ41142" s="6"/>
    </row>
    <row r="41143" spans="43:43" x14ac:dyDescent="0.25">
      <c r="AQ41143" s="6"/>
    </row>
    <row r="41144" spans="43:43" x14ac:dyDescent="0.25">
      <c r="AQ41144" s="6"/>
    </row>
    <row r="41145" spans="43:43" x14ac:dyDescent="0.25">
      <c r="AQ41145" s="6"/>
    </row>
    <row r="41146" spans="43:43" x14ac:dyDescent="0.25">
      <c r="AQ41146" s="6"/>
    </row>
    <row r="41147" spans="43:43" x14ac:dyDescent="0.25">
      <c r="AQ41147" s="6"/>
    </row>
    <row r="41148" spans="43:43" x14ac:dyDescent="0.25">
      <c r="AQ41148" s="6"/>
    </row>
    <row r="41149" spans="43:43" x14ac:dyDescent="0.25">
      <c r="AQ41149" s="6"/>
    </row>
    <row r="41150" spans="43:43" x14ac:dyDescent="0.25">
      <c r="AQ41150" s="6"/>
    </row>
    <row r="41151" spans="43:43" x14ac:dyDescent="0.25">
      <c r="AQ41151" s="6"/>
    </row>
    <row r="41152" spans="43:43" x14ac:dyDescent="0.25">
      <c r="AQ41152" s="6"/>
    </row>
    <row r="41153" spans="43:43" x14ac:dyDescent="0.25">
      <c r="AQ41153" s="6"/>
    </row>
    <row r="41154" spans="43:43" x14ac:dyDescent="0.25">
      <c r="AQ41154" s="6"/>
    </row>
    <row r="41155" spans="43:43" x14ac:dyDescent="0.25">
      <c r="AQ41155" s="6"/>
    </row>
    <row r="41156" spans="43:43" x14ac:dyDescent="0.25">
      <c r="AQ41156" s="6"/>
    </row>
    <row r="41157" spans="43:43" x14ac:dyDescent="0.25">
      <c r="AQ41157" s="6"/>
    </row>
    <row r="41158" spans="43:43" x14ac:dyDescent="0.25">
      <c r="AQ41158" s="6"/>
    </row>
    <row r="41159" spans="43:43" x14ac:dyDescent="0.25">
      <c r="AQ41159" s="6"/>
    </row>
    <row r="41160" spans="43:43" x14ac:dyDescent="0.25">
      <c r="AQ41160" s="6"/>
    </row>
    <row r="41161" spans="43:43" x14ac:dyDescent="0.25">
      <c r="AQ41161" s="6"/>
    </row>
    <row r="41162" spans="43:43" x14ac:dyDescent="0.25">
      <c r="AQ41162" s="6"/>
    </row>
    <row r="41163" spans="43:43" x14ac:dyDescent="0.25">
      <c r="AQ41163" s="6"/>
    </row>
    <row r="41164" spans="43:43" x14ac:dyDescent="0.25">
      <c r="AQ41164" s="6"/>
    </row>
    <row r="41165" spans="43:43" x14ac:dyDescent="0.25">
      <c r="AQ41165" s="6"/>
    </row>
    <row r="41166" spans="43:43" x14ac:dyDescent="0.25">
      <c r="AQ41166" s="6"/>
    </row>
    <row r="41167" spans="43:43" x14ac:dyDescent="0.25">
      <c r="AQ41167" s="6"/>
    </row>
    <row r="41168" spans="43:43" x14ac:dyDescent="0.25">
      <c r="AQ41168" s="6"/>
    </row>
    <row r="41169" spans="43:43" x14ac:dyDescent="0.25">
      <c r="AQ41169" s="6"/>
    </row>
    <row r="41170" spans="43:43" x14ac:dyDescent="0.25">
      <c r="AQ41170" s="6"/>
    </row>
    <row r="41171" spans="43:43" x14ac:dyDescent="0.25">
      <c r="AQ41171" s="6"/>
    </row>
    <row r="41172" spans="43:43" x14ac:dyDescent="0.25">
      <c r="AQ41172" s="6"/>
    </row>
    <row r="41173" spans="43:43" x14ac:dyDescent="0.25">
      <c r="AQ41173" s="6"/>
    </row>
    <row r="41174" spans="43:43" x14ac:dyDescent="0.25">
      <c r="AQ41174" s="6"/>
    </row>
    <row r="41175" spans="43:43" x14ac:dyDescent="0.25">
      <c r="AQ41175" s="6"/>
    </row>
    <row r="41176" spans="43:43" x14ac:dyDescent="0.25">
      <c r="AQ41176" s="6"/>
    </row>
    <row r="41177" spans="43:43" x14ac:dyDescent="0.25">
      <c r="AQ41177" s="6"/>
    </row>
    <row r="41178" spans="43:43" x14ac:dyDescent="0.25">
      <c r="AQ41178" s="6"/>
    </row>
    <row r="41179" spans="43:43" x14ac:dyDescent="0.25">
      <c r="AQ41179" s="6"/>
    </row>
    <row r="41180" spans="43:43" x14ac:dyDescent="0.25">
      <c r="AQ41180" s="6"/>
    </row>
    <row r="41181" spans="43:43" x14ac:dyDescent="0.25">
      <c r="AQ41181" s="6"/>
    </row>
    <row r="41182" spans="43:43" x14ac:dyDescent="0.25">
      <c r="AQ41182" s="6"/>
    </row>
    <row r="41183" spans="43:43" x14ac:dyDescent="0.25">
      <c r="AQ41183" s="6"/>
    </row>
    <row r="41184" spans="43:43" x14ac:dyDescent="0.25">
      <c r="AQ41184" s="6"/>
    </row>
    <row r="41185" spans="43:43" x14ac:dyDescent="0.25">
      <c r="AQ41185" s="6"/>
    </row>
    <row r="41186" spans="43:43" x14ac:dyDescent="0.25">
      <c r="AQ41186" s="6"/>
    </row>
    <row r="41187" spans="43:43" x14ac:dyDescent="0.25">
      <c r="AQ41187" s="6"/>
    </row>
    <row r="41188" spans="43:43" x14ac:dyDescent="0.25">
      <c r="AQ41188" s="6"/>
    </row>
    <row r="41189" spans="43:43" x14ac:dyDescent="0.25">
      <c r="AQ41189" s="6"/>
    </row>
    <row r="41190" spans="43:43" x14ac:dyDescent="0.25">
      <c r="AQ41190" s="6"/>
    </row>
    <row r="41191" spans="43:43" x14ac:dyDescent="0.25">
      <c r="AQ41191" s="6"/>
    </row>
    <row r="41192" spans="43:43" x14ac:dyDescent="0.25">
      <c r="AQ41192" s="6"/>
    </row>
    <row r="41193" spans="43:43" x14ac:dyDescent="0.25">
      <c r="AQ41193" s="6"/>
    </row>
    <row r="41194" spans="43:43" x14ac:dyDescent="0.25">
      <c r="AQ41194" s="6"/>
    </row>
    <row r="41195" spans="43:43" x14ac:dyDescent="0.25">
      <c r="AQ41195" s="6"/>
    </row>
    <row r="41196" spans="43:43" x14ac:dyDescent="0.25">
      <c r="AQ41196" s="6"/>
    </row>
    <row r="41197" spans="43:43" x14ac:dyDescent="0.25">
      <c r="AQ41197" s="6"/>
    </row>
    <row r="41198" spans="43:43" x14ac:dyDescent="0.25">
      <c r="AQ41198" s="6"/>
    </row>
    <row r="41199" spans="43:43" x14ac:dyDescent="0.25">
      <c r="AQ41199" s="6"/>
    </row>
    <row r="41200" spans="43:43" x14ac:dyDescent="0.25">
      <c r="AQ41200" s="6"/>
    </row>
    <row r="41201" spans="43:43" x14ac:dyDescent="0.25">
      <c r="AQ41201" s="6"/>
    </row>
    <row r="41202" spans="43:43" x14ac:dyDescent="0.25">
      <c r="AQ41202" s="6"/>
    </row>
    <row r="41203" spans="43:43" x14ac:dyDescent="0.25">
      <c r="AQ41203" s="6"/>
    </row>
    <row r="41204" spans="43:43" x14ac:dyDescent="0.25">
      <c r="AQ41204" s="6"/>
    </row>
    <row r="41205" spans="43:43" x14ac:dyDescent="0.25">
      <c r="AQ41205" s="6"/>
    </row>
    <row r="41206" spans="43:43" x14ac:dyDescent="0.25">
      <c r="AQ41206" s="6"/>
    </row>
    <row r="41207" spans="43:43" x14ac:dyDescent="0.25">
      <c r="AQ41207" s="6"/>
    </row>
    <row r="41208" spans="43:43" x14ac:dyDescent="0.25">
      <c r="AQ41208" s="6"/>
    </row>
    <row r="41209" spans="43:43" x14ac:dyDescent="0.25">
      <c r="AQ41209" s="6"/>
    </row>
    <row r="41210" spans="43:43" x14ac:dyDescent="0.25">
      <c r="AQ41210" s="6"/>
    </row>
    <row r="41211" spans="43:43" x14ac:dyDescent="0.25">
      <c r="AQ41211" s="6"/>
    </row>
    <row r="41212" spans="43:43" x14ac:dyDescent="0.25">
      <c r="AQ41212" s="6"/>
    </row>
    <row r="41213" spans="43:43" x14ac:dyDescent="0.25">
      <c r="AQ41213" s="6"/>
    </row>
    <row r="41214" spans="43:43" x14ac:dyDescent="0.25">
      <c r="AQ41214" s="6"/>
    </row>
    <row r="41215" spans="43:43" x14ac:dyDescent="0.25">
      <c r="AQ41215" s="6"/>
    </row>
    <row r="41216" spans="43:43" x14ac:dyDescent="0.25">
      <c r="AQ41216" s="6"/>
    </row>
    <row r="41217" spans="43:43" x14ac:dyDescent="0.25">
      <c r="AQ41217" s="6"/>
    </row>
    <row r="41218" spans="43:43" x14ac:dyDescent="0.25">
      <c r="AQ41218" s="6"/>
    </row>
    <row r="41219" spans="43:43" x14ac:dyDescent="0.25">
      <c r="AQ41219" s="6"/>
    </row>
    <row r="41220" spans="43:43" x14ac:dyDescent="0.25">
      <c r="AQ41220" s="6"/>
    </row>
    <row r="41221" spans="43:43" x14ac:dyDescent="0.25">
      <c r="AQ41221" s="6"/>
    </row>
    <row r="41222" spans="43:43" x14ac:dyDescent="0.25">
      <c r="AQ41222" s="6"/>
    </row>
    <row r="41223" spans="43:43" x14ac:dyDescent="0.25">
      <c r="AQ41223" s="6"/>
    </row>
    <row r="41224" spans="43:43" x14ac:dyDescent="0.25">
      <c r="AQ41224" s="6"/>
    </row>
    <row r="41225" spans="43:43" x14ac:dyDescent="0.25">
      <c r="AQ41225" s="6"/>
    </row>
    <row r="41226" spans="43:43" x14ac:dyDescent="0.25">
      <c r="AQ41226" s="6"/>
    </row>
    <row r="41227" spans="43:43" x14ac:dyDescent="0.25">
      <c r="AQ41227" s="6"/>
    </row>
    <row r="41228" spans="43:43" x14ac:dyDescent="0.25">
      <c r="AQ41228" s="6"/>
    </row>
    <row r="41229" spans="43:43" x14ac:dyDescent="0.25">
      <c r="AQ41229" s="6"/>
    </row>
    <row r="41230" spans="43:43" x14ac:dyDescent="0.25">
      <c r="AQ41230" s="6"/>
    </row>
    <row r="41231" spans="43:43" x14ac:dyDescent="0.25">
      <c r="AQ41231" s="6"/>
    </row>
    <row r="41232" spans="43:43" x14ac:dyDescent="0.25">
      <c r="AQ41232" s="6"/>
    </row>
    <row r="41233" spans="43:43" x14ac:dyDescent="0.25">
      <c r="AQ41233" s="6"/>
    </row>
    <row r="41234" spans="43:43" x14ac:dyDescent="0.25">
      <c r="AQ41234" s="6"/>
    </row>
    <row r="41235" spans="43:43" x14ac:dyDescent="0.25">
      <c r="AQ41235" s="6"/>
    </row>
    <row r="41236" spans="43:43" x14ac:dyDescent="0.25">
      <c r="AQ41236" s="6"/>
    </row>
    <row r="41237" spans="43:43" x14ac:dyDescent="0.25">
      <c r="AQ41237" s="6"/>
    </row>
    <row r="41238" spans="43:43" x14ac:dyDescent="0.25">
      <c r="AQ41238" s="6"/>
    </row>
    <row r="41239" spans="43:43" x14ac:dyDescent="0.25">
      <c r="AQ41239" s="6"/>
    </row>
    <row r="41240" spans="43:43" x14ac:dyDescent="0.25">
      <c r="AQ41240" s="6"/>
    </row>
    <row r="41241" spans="43:43" x14ac:dyDescent="0.25">
      <c r="AQ41241" s="6"/>
    </row>
    <row r="41242" spans="43:43" x14ac:dyDescent="0.25">
      <c r="AQ41242" s="6"/>
    </row>
    <row r="41243" spans="43:43" x14ac:dyDescent="0.25">
      <c r="AQ41243" s="6"/>
    </row>
    <row r="41244" spans="43:43" x14ac:dyDescent="0.25">
      <c r="AQ41244" s="6"/>
    </row>
    <row r="41245" spans="43:43" x14ac:dyDescent="0.25">
      <c r="AQ41245" s="6"/>
    </row>
    <row r="41246" spans="43:43" x14ac:dyDescent="0.25">
      <c r="AQ41246" s="6"/>
    </row>
    <row r="41247" spans="43:43" x14ac:dyDescent="0.25">
      <c r="AQ41247" s="6"/>
    </row>
    <row r="41248" spans="43:43" x14ac:dyDescent="0.25">
      <c r="AQ41248" s="6"/>
    </row>
    <row r="41249" spans="43:43" x14ac:dyDescent="0.25">
      <c r="AQ41249" s="6"/>
    </row>
    <row r="41250" spans="43:43" x14ac:dyDescent="0.25">
      <c r="AQ41250" s="6"/>
    </row>
    <row r="41251" spans="43:43" x14ac:dyDescent="0.25">
      <c r="AQ41251" s="6"/>
    </row>
    <row r="41252" spans="43:43" x14ac:dyDescent="0.25">
      <c r="AQ41252" s="6"/>
    </row>
    <row r="41253" spans="43:43" x14ac:dyDescent="0.25">
      <c r="AQ41253" s="6"/>
    </row>
    <row r="41254" spans="43:43" x14ac:dyDescent="0.25">
      <c r="AQ41254" s="6"/>
    </row>
    <row r="41255" spans="43:43" x14ac:dyDescent="0.25">
      <c r="AQ41255" s="6"/>
    </row>
    <row r="41256" spans="43:43" x14ac:dyDescent="0.25">
      <c r="AQ41256" s="6"/>
    </row>
    <row r="41257" spans="43:43" x14ac:dyDescent="0.25">
      <c r="AQ41257" s="6"/>
    </row>
    <row r="41258" spans="43:43" x14ac:dyDescent="0.25">
      <c r="AQ41258" s="6"/>
    </row>
    <row r="41259" spans="43:43" x14ac:dyDescent="0.25">
      <c r="AQ41259" s="6"/>
    </row>
    <row r="41260" spans="43:43" x14ac:dyDescent="0.25">
      <c r="AQ41260" s="6"/>
    </row>
    <row r="41261" spans="43:43" x14ac:dyDescent="0.25">
      <c r="AQ41261" s="6"/>
    </row>
    <row r="41262" spans="43:43" x14ac:dyDescent="0.25">
      <c r="AQ41262" s="6"/>
    </row>
    <row r="41263" spans="43:43" x14ac:dyDescent="0.25">
      <c r="AQ41263" s="6"/>
    </row>
    <row r="41264" spans="43:43" x14ac:dyDescent="0.25">
      <c r="AQ41264" s="6"/>
    </row>
    <row r="41265" spans="43:43" x14ac:dyDescent="0.25">
      <c r="AQ41265" s="6"/>
    </row>
    <row r="41266" spans="43:43" x14ac:dyDescent="0.25">
      <c r="AQ41266" s="6"/>
    </row>
    <row r="41267" spans="43:43" x14ac:dyDescent="0.25">
      <c r="AQ41267" s="6"/>
    </row>
    <row r="41268" spans="43:43" x14ac:dyDescent="0.25">
      <c r="AQ41268" s="6"/>
    </row>
    <row r="41269" spans="43:43" x14ac:dyDescent="0.25">
      <c r="AQ41269" s="6"/>
    </row>
    <row r="41270" spans="43:43" x14ac:dyDescent="0.25">
      <c r="AQ41270" s="6"/>
    </row>
    <row r="41271" spans="43:43" x14ac:dyDescent="0.25">
      <c r="AQ41271" s="6"/>
    </row>
    <row r="41272" spans="43:43" x14ac:dyDescent="0.25">
      <c r="AQ41272" s="6"/>
    </row>
    <row r="41273" spans="43:43" x14ac:dyDescent="0.25">
      <c r="AQ41273" s="6"/>
    </row>
    <row r="41274" spans="43:43" x14ac:dyDescent="0.25">
      <c r="AQ41274" s="6"/>
    </row>
    <row r="41275" spans="43:43" x14ac:dyDescent="0.25">
      <c r="AQ41275" s="6"/>
    </row>
    <row r="41276" spans="43:43" x14ac:dyDescent="0.25">
      <c r="AQ41276" s="6"/>
    </row>
    <row r="41277" spans="43:43" x14ac:dyDescent="0.25">
      <c r="AQ41277" s="6"/>
    </row>
    <row r="41278" spans="43:43" x14ac:dyDescent="0.25">
      <c r="AQ41278" s="6"/>
    </row>
    <row r="41279" spans="43:43" x14ac:dyDescent="0.25">
      <c r="AQ41279" s="6"/>
    </row>
    <row r="41280" spans="43:43" x14ac:dyDescent="0.25">
      <c r="AQ41280" s="6"/>
    </row>
    <row r="41281" spans="43:43" x14ac:dyDescent="0.25">
      <c r="AQ41281" s="6"/>
    </row>
    <row r="41282" spans="43:43" x14ac:dyDescent="0.25">
      <c r="AQ41282" s="6"/>
    </row>
    <row r="41283" spans="43:43" x14ac:dyDescent="0.25">
      <c r="AQ41283" s="6"/>
    </row>
    <row r="41284" spans="43:43" x14ac:dyDescent="0.25">
      <c r="AQ41284" s="6"/>
    </row>
    <row r="41285" spans="43:43" x14ac:dyDescent="0.25">
      <c r="AQ41285" s="6"/>
    </row>
    <row r="41286" spans="43:43" x14ac:dyDescent="0.25">
      <c r="AQ41286" s="6"/>
    </row>
    <row r="41287" spans="43:43" x14ac:dyDescent="0.25">
      <c r="AQ41287" s="6"/>
    </row>
    <row r="41288" spans="43:43" x14ac:dyDescent="0.25">
      <c r="AQ41288" s="6"/>
    </row>
    <row r="41289" spans="43:43" x14ac:dyDescent="0.25">
      <c r="AQ41289" s="6"/>
    </row>
    <row r="41290" spans="43:43" x14ac:dyDescent="0.25">
      <c r="AQ41290" s="6"/>
    </row>
    <row r="41291" spans="43:43" x14ac:dyDescent="0.25">
      <c r="AQ41291" s="6"/>
    </row>
    <row r="41292" spans="43:43" x14ac:dyDescent="0.25">
      <c r="AQ41292" s="6"/>
    </row>
    <row r="41293" spans="43:43" x14ac:dyDescent="0.25">
      <c r="AQ41293" s="6"/>
    </row>
    <row r="41294" spans="43:43" x14ac:dyDescent="0.25">
      <c r="AQ41294" s="6"/>
    </row>
    <row r="41295" spans="43:43" x14ac:dyDescent="0.25">
      <c r="AQ41295" s="6"/>
    </row>
    <row r="41296" spans="43:43" x14ac:dyDescent="0.25">
      <c r="AQ41296" s="6"/>
    </row>
    <row r="41297" spans="43:43" x14ac:dyDescent="0.25">
      <c r="AQ41297" s="6"/>
    </row>
    <row r="41298" spans="43:43" x14ac:dyDescent="0.25">
      <c r="AQ41298" s="6"/>
    </row>
    <row r="41299" spans="43:43" x14ac:dyDescent="0.25">
      <c r="AQ41299" s="6"/>
    </row>
    <row r="41300" spans="43:43" x14ac:dyDescent="0.25">
      <c r="AQ41300" s="6"/>
    </row>
    <row r="41301" spans="43:43" x14ac:dyDescent="0.25">
      <c r="AQ41301" s="6"/>
    </row>
    <row r="41302" spans="43:43" x14ac:dyDescent="0.25">
      <c r="AQ41302" s="6"/>
    </row>
    <row r="41303" spans="43:43" x14ac:dyDescent="0.25">
      <c r="AQ41303" s="6"/>
    </row>
    <row r="41304" spans="43:43" x14ac:dyDescent="0.25">
      <c r="AQ41304" s="6"/>
    </row>
    <row r="41305" spans="43:43" x14ac:dyDescent="0.25">
      <c r="AQ41305" s="6"/>
    </row>
    <row r="41306" spans="43:43" x14ac:dyDescent="0.25">
      <c r="AQ41306" s="6"/>
    </row>
    <row r="41307" spans="43:43" x14ac:dyDescent="0.25">
      <c r="AQ41307" s="6"/>
    </row>
    <row r="41308" spans="43:43" x14ac:dyDescent="0.25">
      <c r="AQ41308" s="6"/>
    </row>
    <row r="41309" spans="43:43" x14ac:dyDescent="0.25">
      <c r="AQ41309" s="6"/>
    </row>
    <row r="41310" spans="43:43" x14ac:dyDescent="0.25">
      <c r="AQ41310" s="6"/>
    </row>
    <row r="41311" spans="43:43" x14ac:dyDescent="0.25">
      <c r="AQ41311" s="6"/>
    </row>
    <row r="41312" spans="43:43" x14ac:dyDescent="0.25">
      <c r="AQ41312" s="6"/>
    </row>
    <row r="41313" spans="43:43" x14ac:dyDescent="0.25">
      <c r="AQ41313" s="6"/>
    </row>
    <row r="41314" spans="43:43" x14ac:dyDescent="0.25">
      <c r="AQ41314" s="6"/>
    </row>
    <row r="41315" spans="43:43" x14ac:dyDescent="0.25">
      <c r="AQ41315" s="6"/>
    </row>
    <row r="41316" spans="43:43" x14ac:dyDescent="0.25">
      <c r="AQ41316" s="6"/>
    </row>
    <row r="41317" spans="43:43" x14ac:dyDescent="0.25">
      <c r="AQ41317" s="6"/>
    </row>
    <row r="41318" spans="43:43" x14ac:dyDescent="0.25">
      <c r="AQ41318" s="6"/>
    </row>
    <row r="41319" spans="43:43" x14ac:dyDescent="0.25">
      <c r="AQ41319" s="6"/>
    </row>
    <row r="41320" spans="43:43" x14ac:dyDescent="0.25">
      <c r="AQ41320" s="6"/>
    </row>
    <row r="41321" spans="43:43" x14ac:dyDescent="0.25">
      <c r="AQ41321" s="6"/>
    </row>
    <row r="41322" spans="43:43" x14ac:dyDescent="0.25">
      <c r="AQ41322" s="6"/>
    </row>
    <row r="41323" spans="43:43" x14ac:dyDescent="0.25">
      <c r="AQ41323" s="6"/>
    </row>
    <row r="41324" spans="43:43" x14ac:dyDescent="0.25">
      <c r="AQ41324" s="6"/>
    </row>
    <row r="41325" spans="43:43" x14ac:dyDescent="0.25">
      <c r="AQ41325" s="6"/>
    </row>
    <row r="41326" spans="43:43" x14ac:dyDescent="0.25">
      <c r="AQ41326" s="6"/>
    </row>
    <row r="41327" spans="43:43" x14ac:dyDescent="0.25">
      <c r="AQ41327" s="6"/>
    </row>
    <row r="41328" spans="43:43" x14ac:dyDescent="0.25">
      <c r="AQ41328" s="6"/>
    </row>
    <row r="41329" spans="43:43" x14ac:dyDescent="0.25">
      <c r="AQ41329" s="6"/>
    </row>
    <row r="41330" spans="43:43" x14ac:dyDescent="0.25">
      <c r="AQ41330" s="6"/>
    </row>
    <row r="41331" spans="43:43" x14ac:dyDescent="0.25">
      <c r="AQ41331" s="6"/>
    </row>
    <row r="41332" spans="43:43" x14ac:dyDescent="0.25">
      <c r="AQ41332" s="6"/>
    </row>
    <row r="41333" spans="43:43" x14ac:dyDescent="0.25">
      <c r="AQ41333" s="6"/>
    </row>
    <row r="41334" spans="43:43" x14ac:dyDescent="0.25">
      <c r="AQ41334" s="6"/>
    </row>
    <row r="41335" spans="43:43" x14ac:dyDescent="0.25">
      <c r="AQ41335" s="6"/>
    </row>
    <row r="41336" spans="43:43" x14ac:dyDescent="0.25">
      <c r="AQ41336" s="6"/>
    </row>
    <row r="41337" spans="43:43" x14ac:dyDescent="0.25">
      <c r="AQ41337" s="6"/>
    </row>
    <row r="41338" spans="43:43" x14ac:dyDescent="0.25">
      <c r="AQ41338" s="6"/>
    </row>
    <row r="41339" spans="43:43" x14ac:dyDescent="0.25">
      <c r="AQ41339" s="6"/>
    </row>
    <row r="41340" spans="43:43" x14ac:dyDescent="0.25">
      <c r="AQ41340" s="6"/>
    </row>
    <row r="41341" spans="43:43" x14ac:dyDescent="0.25">
      <c r="AQ41341" s="6"/>
    </row>
    <row r="41342" spans="43:43" x14ac:dyDescent="0.25">
      <c r="AQ41342" s="6"/>
    </row>
    <row r="41343" spans="43:43" x14ac:dyDescent="0.25">
      <c r="AQ41343" s="6"/>
    </row>
    <row r="41344" spans="43:43" x14ac:dyDescent="0.25">
      <c r="AQ41344" s="6"/>
    </row>
    <row r="41345" spans="43:43" x14ac:dyDescent="0.25">
      <c r="AQ41345" s="6"/>
    </row>
    <row r="41346" spans="43:43" x14ac:dyDescent="0.25">
      <c r="AQ41346" s="6"/>
    </row>
    <row r="41347" spans="43:43" x14ac:dyDescent="0.25">
      <c r="AQ41347" s="6"/>
    </row>
    <row r="41348" spans="43:43" x14ac:dyDescent="0.25">
      <c r="AQ41348" s="6"/>
    </row>
    <row r="41349" spans="43:43" x14ac:dyDescent="0.25">
      <c r="AQ41349" s="6"/>
    </row>
    <row r="41350" spans="43:43" x14ac:dyDescent="0.25">
      <c r="AQ41350" s="6"/>
    </row>
    <row r="41351" spans="43:43" x14ac:dyDescent="0.25">
      <c r="AQ41351" s="6"/>
    </row>
    <row r="41352" spans="43:43" x14ac:dyDescent="0.25">
      <c r="AQ41352" s="6"/>
    </row>
    <row r="41353" spans="43:43" x14ac:dyDescent="0.25">
      <c r="AQ41353" s="6"/>
    </row>
    <row r="41354" spans="43:43" x14ac:dyDescent="0.25">
      <c r="AQ41354" s="6"/>
    </row>
    <row r="41355" spans="43:43" x14ac:dyDescent="0.25">
      <c r="AQ41355" s="6"/>
    </row>
    <row r="41356" spans="43:43" x14ac:dyDescent="0.25">
      <c r="AQ41356" s="6"/>
    </row>
    <row r="41357" spans="43:43" x14ac:dyDescent="0.25">
      <c r="AQ41357" s="6"/>
    </row>
    <row r="41358" spans="43:43" x14ac:dyDescent="0.25">
      <c r="AQ41358" s="6"/>
    </row>
    <row r="41359" spans="43:43" x14ac:dyDescent="0.25">
      <c r="AQ41359" s="6"/>
    </row>
    <row r="41360" spans="43:43" x14ac:dyDescent="0.25">
      <c r="AQ41360" s="6"/>
    </row>
    <row r="41361" spans="43:43" x14ac:dyDescent="0.25">
      <c r="AQ41361" s="6"/>
    </row>
    <row r="41362" spans="43:43" x14ac:dyDescent="0.25">
      <c r="AQ41362" s="6"/>
    </row>
    <row r="41363" spans="43:43" x14ac:dyDescent="0.25">
      <c r="AQ41363" s="6"/>
    </row>
    <row r="41364" spans="43:43" x14ac:dyDescent="0.25">
      <c r="AQ41364" s="6"/>
    </row>
    <row r="41365" spans="43:43" x14ac:dyDescent="0.25">
      <c r="AQ41365" s="6"/>
    </row>
    <row r="41366" spans="43:43" x14ac:dyDescent="0.25">
      <c r="AQ41366" s="6"/>
    </row>
    <row r="41367" spans="43:43" x14ac:dyDescent="0.25">
      <c r="AQ41367" s="6"/>
    </row>
    <row r="41368" spans="43:43" x14ac:dyDescent="0.25">
      <c r="AQ41368" s="6"/>
    </row>
    <row r="41369" spans="43:43" x14ac:dyDescent="0.25">
      <c r="AQ41369" s="6"/>
    </row>
    <row r="41370" spans="43:43" x14ac:dyDescent="0.25">
      <c r="AQ41370" s="6"/>
    </row>
    <row r="41371" spans="43:43" x14ac:dyDescent="0.25">
      <c r="AQ41371" s="6"/>
    </row>
    <row r="41372" spans="43:43" x14ac:dyDescent="0.25">
      <c r="AQ41372" s="6"/>
    </row>
    <row r="41373" spans="43:43" x14ac:dyDescent="0.25">
      <c r="AQ41373" s="6"/>
    </row>
    <row r="41374" spans="43:43" x14ac:dyDescent="0.25">
      <c r="AQ41374" s="6"/>
    </row>
    <row r="41375" spans="43:43" x14ac:dyDescent="0.25">
      <c r="AQ41375" s="6"/>
    </row>
    <row r="41376" spans="43:43" x14ac:dyDescent="0.25">
      <c r="AQ41376" s="6"/>
    </row>
    <row r="41377" spans="43:43" x14ac:dyDescent="0.25">
      <c r="AQ41377" s="6"/>
    </row>
    <row r="41378" spans="43:43" x14ac:dyDescent="0.25">
      <c r="AQ41378" s="6"/>
    </row>
    <row r="41379" spans="43:43" x14ac:dyDescent="0.25">
      <c r="AQ41379" s="6"/>
    </row>
    <row r="41380" spans="43:43" x14ac:dyDescent="0.25">
      <c r="AQ41380" s="6"/>
    </row>
    <row r="41381" spans="43:43" x14ac:dyDescent="0.25">
      <c r="AQ41381" s="6"/>
    </row>
    <row r="41382" spans="43:43" x14ac:dyDescent="0.25">
      <c r="AQ41382" s="6"/>
    </row>
    <row r="41383" spans="43:43" x14ac:dyDescent="0.25">
      <c r="AQ41383" s="6"/>
    </row>
    <row r="41384" spans="43:43" x14ac:dyDescent="0.25">
      <c r="AQ41384" s="6"/>
    </row>
    <row r="41385" spans="43:43" x14ac:dyDescent="0.25">
      <c r="AQ41385" s="6"/>
    </row>
    <row r="41386" spans="43:43" x14ac:dyDescent="0.25">
      <c r="AQ41386" s="6"/>
    </row>
    <row r="41387" spans="43:43" x14ac:dyDescent="0.25">
      <c r="AQ41387" s="6"/>
    </row>
    <row r="41388" spans="43:43" x14ac:dyDescent="0.25">
      <c r="AQ41388" s="6"/>
    </row>
    <row r="41389" spans="43:43" x14ac:dyDescent="0.25">
      <c r="AQ41389" s="6"/>
    </row>
    <row r="41390" spans="43:43" x14ac:dyDescent="0.25">
      <c r="AQ41390" s="6"/>
    </row>
    <row r="41391" spans="43:43" x14ac:dyDescent="0.25">
      <c r="AQ41391" s="6"/>
    </row>
    <row r="41392" spans="43:43" x14ac:dyDescent="0.25">
      <c r="AQ41392" s="6"/>
    </row>
    <row r="41393" spans="43:43" x14ac:dyDescent="0.25">
      <c r="AQ41393" s="6"/>
    </row>
    <row r="41394" spans="43:43" x14ac:dyDescent="0.25">
      <c r="AQ41394" s="6"/>
    </row>
    <row r="41395" spans="43:43" x14ac:dyDescent="0.25">
      <c r="AQ41395" s="6"/>
    </row>
    <row r="41396" spans="43:43" x14ac:dyDescent="0.25">
      <c r="AQ41396" s="6"/>
    </row>
    <row r="41397" spans="43:43" x14ac:dyDescent="0.25">
      <c r="AQ41397" s="6"/>
    </row>
    <row r="41398" spans="43:43" x14ac:dyDescent="0.25">
      <c r="AQ41398" s="6"/>
    </row>
    <row r="41399" spans="43:43" x14ac:dyDescent="0.25">
      <c r="AQ41399" s="6"/>
    </row>
    <row r="41400" spans="43:43" x14ac:dyDescent="0.25">
      <c r="AQ41400" s="6"/>
    </row>
    <row r="41401" spans="43:43" x14ac:dyDescent="0.25">
      <c r="AQ41401" s="6"/>
    </row>
    <row r="41402" spans="43:43" x14ac:dyDescent="0.25">
      <c r="AQ41402" s="6"/>
    </row>
    <row r="41403" spans="43:43" x14ac:dyDescent="0.25">
      <c r="AQ41403" s="6"/>
    </row>
    <row r="41404" spans="43:43" x14ac:dyDescent="0.25">
      <c r="AQ41404" s="6"/>
    </row>
    <row r="41405" spans="43:43" x14ac:dyDescent="0.25">
      <c r="AQ41405" s="6"/>
    </row>
    <row r="41406" spans="43:43" x14ac:dyDescent="0.25">
      <c r="AQ41406" s="6"/>
    </row>
    <row r="41407" spans="43:43" x14ac:dyDescent="0.25">
      <c r="AQ41407" s="6"/>
    </row>
    <row r="41408" spans="43:43" x14ac:dyDescent="0.25">
      <c r="AQ41408" s="6"/>
    </row>
    <row r="41409" spans="43:43" x14ac:dyDescent="0.25">
      <c r="AQ41409" s="6"/>
    </row>
    <row r="41410" spans="43:43" x14ac:dyDescent="0.25">
      <c r="AQ41410" s="6"/>
    </row>
    <row r="41411" spans="43:43" x14ac:dyDescent="0.25">
      <c r="AQ41411" s="6"/>
    </row>
    <row r="41412" spans="43:43" x14ac:dyDescent="0.25">
      <c r="AQ41412" s="6"/>
    </row>
    <row r="41413" spans="43:43" x14ac:dyDescent="0.25">
      <c r="AQ41413" s="6"/>
    </row>
    <row r="41414" spans="43:43" x14ac:dyDescent="0.25">
      <c r="AQ41414" s="6"/>
    </row>
    <row r="41415" spans="43:43" x14ac:dyDescent="0.25">
      <c r="AQ41415" s="6"/>
    </row>
    <row r="41416" spans="43:43" x14ac:dyDescent="0.25">
      <c r="AQ41416" s="6"/>
    </row>
    <row r="41417" spans="43:43" x14ac:dyDescent="0.25">
      <c r="AQ41417" s="6"/>
    </row>
    <row r="41418" spans="43:43" x14ac:dyDescent="0.25">
      <c r="AQ41418" s="6"/>
    </row>
    <row r="41419" spans="43:43" x14ac:dyDescent="0.25">
      <c r="AQ41419" s="6"/>
    </row>
    <row r="41420" spans="43:43" x14ac:dyDescent="0.25">
      <c r="AQ41420" s="6"/>
    </row>
    <row r="41421" spans="43:43" x14ac:dyDescent="0.25">
      <c r="AQ41421" s="6"/>
    </row>
    <row r="41422" spans="43:43" x14ac:dyDescent="0.25">
      <c r="AQ41422" s="6"/>
    </row>
    <row r="41423" spans="43:43" x14ac:dyDescent="0.25">
      <c r="AQ41423" s="6"/>
    </row>
    <row r="41424" spans="43:43" x14ac:dyDescent="0.25">
      <c r="AQ41424" s="6"/>
    </row>
    <row r="41425" spans="43:43" x14ac:dyDescent="0.25">
      <c r="AQ41425" s="6"/>
    </row>
    <row r="41426" spans="43:43" x14ac:dyDescent="0.25">
      <c r="AQ41426" s="6"/>
    </row>
    <row r="41427" spans="43:43" x14ac:dyDescent="0.25">
      <c r="AQ41427" s="6"/>
    </row>
    <row r="41428" spans="43:43" x14ac:dyDescent="0.25">
      <c r="AQ41428" s="6"/>
    </row>
    <row r="41429" spans="43:43" x14ac:dyDescent="0.25">
      <c r="AQ41429" s="6"/>
    </row>
    <row r="41430" spans="43:43" x14ac:dyDescent="0.25">
      <c r="AQ41430" s="6"/>
    </row>
    <row r="41431" spans="43:43" x14ac:dyDescent="0.25">
      <c r="AQ41431" s="6"/>
    </row>
    <row r="41432" spans="43:43" x14ac:dyDescent="0.25">
      <c r="AQ41432" s="6"/>
    </row>
    <row r="41433" spans="43:43" x14ac:dyDescent="0.25">
      <c r="AQ41433" s="6"/>
    </row>
    <row r="41434" spans="43:43" x14ac:dyDescent="0.25">
      <c r="AQ41434" s="6"/>
    </row>
    <row r="41435" spans="43:43" x14ac:dyDescent="0.25">
      <c r="AQ41435" s="6"/>
    </row>
    <row r="41436" spans="43:43" x14ac:dyDescent="0.25">
      <c r="AQ41436" s="6"/>
    </row>
    <row r="41437" spans="43:43" x14ac:dyDescent="0.25">
      <c r="AQ41437" s="6"/>
    </row>
    <row r="41438" spans="43:43" x14ac:dyDescent="0.25">
      <c r="AQ41438" s="6"/>
    </row>
    <row r="41439" spans="43:43" x14ac:dyDescent="0.25">
      <c r="AQ41439" s="6"/>
    </row>
    <row r="41440" spans="43:43" x14ac:dyDescent="0.25">
      <c r="AQ41440" s="6"/>
    </row>
    <row r="41441" spans="43:43" x14ac:dyDescent="0.25">
      <c r="AQ41441" s="6"/>
    </row>
    <row r="41442" spans="43:43" x14ac:dyDescent="0.25">
      <c r="AQ41442" s="6"/>
    </row>
    <row r="41443" spans="43:43" x14ac:dyDescent="0.25">
      <c r="AQ41443" s="6"/>
    </row>
    <row r="41444" spans="43:43" x14ac:dyDescent="0.25">
      <c r="AQ41444" s="6"/>
    </row>
    <row r="41445" spans="43:43" x14ac:dyDescent="0.25">
      <c r="AQ41445" s="6"/>
    </row>
    <row r="41446" spans="43:43" x14ac:dyDescent="0.25">
      <c r="AQ41446" s="6"/>
    </row>
    <row r="41447" spans="43:43" x14ac:dyDescent="0.25">
      <c r="AQ41447" s="6"/>
    </row>
    <row r="41448" spans="43:43" x14ac:dyDescent="0.25">
      <c r="AQ41448" s="6"/>
    </row>
    <row r="41449" spans="43:43" x14ac:dyDescent="0.25">
      <c r="AQ41449" s="6"/>
    </row>
    <row r="41450" spans="43:43" x14ac:dyDescent="0.25">
      <c r="AQ41450" s="6"/>
    </row>
    <row r="41451" spans="43:43" x14ac:dyDescent="0.25">
      <c r="AQ41451" s="6"/>
    </row>
    <row r="41452" spans="43:43" x14ac:dyDescent="0.25">
      <c r="AQ41452" s="6"/>
    </row>
    <row r="41453" spans="43:43" x14ac:dyDescent="0.25">
      <c r="AQ41453" s="6"/>
    </row>
    <row r="41454" spans="43:43" x14ac:dyDescent="0.25">
      <c r="AQ41454" s="6"/>
    </row>
    <row r="41455" spans="43:43" x14ac:dyDescent="0.25">
      <c r="AQ41455" s="6"/>
    </row>
    <row r="41456" spans="43:43" x14ac:dyDescent="0.25">
      <c r="AQ41456" s="6"/>
    </row>
    <row r="41457" spans="43:43" x14ac:dyDescent="0.25">
      <c r="AQ41457" s="6"/>
    </row>
    <row r="41458" spans="43:43" x14ac:dyDescent="0.25">
      <c r="AQ41458" s="6"/>
    </row>
    <row r="41459" spans="43:43" x14ac:dyDescent="0.25">
      <c r="AQ41459" s="6"/>
    </row>
    <row r="41460" spans="43:43" x14ac:dyDescent="0.25">
      <c r="AQ41460" s="6"/>
    </row>
    <row r="41461" spans="43:43" x14ac:dyDescent="0.25">
      <c r="AQ41461" s="6"/>
    </row>
    <row r="41462" spans="43:43" x14ac:dyDescent="0.25">
      <c r="AQ41462" s="6"/>
    </row>
    <row r="41463" spans="43:43" x14ac:dyDescent="0.25">
      <c r="AQ41463" s="6"/>
    </row>
    <row r="41464" spans="43:43" x14ac:dyDescent="0.25">
      <c r="AQ41464" s="6"/>
    </row>
    <row r="41465" spans="43:43" x14ac:dyDescent="0.25">
      <c r="AQ41465" s="6"/>
    </row>
    <row r="41466" spans="43:43" x14ac:dyDescent="0.25">
      <c r="AQ41466" s="6"/>
    </row>
    <row r="41467" spans="43:43" x14ac:dyDescent="0.25">
      <c r="AQ41467" s="6"/>
    </row>
    <row r="41468" spans="43:43" x14ac:dyDescent="0.25">
      <c r="AQ41468" s="6"/>
    </row>
    <row r="41469" spans="43:43" x14ac:dyDescent="0.25">
      <c r="AQ41469" s="6"/>
    </row>
    <row r="41470" spans="43:43" x14ac:dyDescent="0.25">
      <c r="AQ41470" s="6"/>
    </row>
    <row r="41471" spans="43:43" x14ac:dyDescent="0.25">
      <c r="AQ41471" s="6"/>
    </row>
    <row r="41472" spans="43:43" x14ac:dyDescent="0.25">
      <c r="AQ41472" s="6"/>
    </row>
    <row r="41473" spans="43:43" x14ac:dyDescent="0.25">
      <c r="AQ41473" s="6"/>
    </row>
    <row r="41474" spans="43:43" x14ac:dyDescent="0.25">
      <c r="AQ41474" s="6"/>
    </row>
    <row r="41475" spans="43:43" x14ac:dyDescent="0.25">
      <c r="AQ41475" s="6"/>
    </row>
    <row r="41476" spans="43:43" x14ac:dyDescent="0.25">
      <c r="AQ41476" s="6"/>
    </row>
    <row r="41477" spans="43:43" x14ac:dyDescent="0.25">
      <c r="AQ41477" s="6"/>
    </row>
    <row r="41478" spans="43:43" x14ac:dyDescent="0.25">
      <c r="AQ41478" s="6"/>
    </row>
    <row r="41479" spans="43:43" x14ac:dyDescent="0.25">
      <c r="AQ41479" s="6"/>
    </row>
    <row r="41480" spans="43:43" x14ac:dyDescent="0.25">
      <c r="AQ41480" s="6"/>
    </row>
    <row r="41481" spans="43:43" x14ac:dyDescent="0.25">
      <c r="AQ41481" s="6"/>
    </row>
    <row r="41482" spans="43:43" x14ac:dyDescent="0.25">
      <c r="AQ41482" s="6"/>
    </row>
    <row r="41483" spans="43:43" x14ac:dyDescent="0.25">
      <c r="AQ41483" s="6"/>
    </row>
    <row r="41484" spans="43:43" x14ac:dyDescent="0.25">
      <c r="AQ41484" s="6"/>
    </row>
    <row r="41485" spans="43:43" x14ac:dyDescent="0.25">
      <c r="AQ41485" s="6"/>
    </row>
    <row r="41486" spans="43:43" x14ac:dyDescent="0.25">
      <c r="AQ41486" s="6"/>
    </row>
    <row r="41487" spans="43:43" x14ac:dyDescent="0.25">
      <c r="AQ41487" s="6"/>
    </row>
    <row r="41488" spans="43:43" x14ac:dyDescent="0.25">
      <c r="AQ41488" s="6"/>
    </row>
    <row r="41489" spans="43:43" x14ac:dyDescent="0.25">
      <c r="AQ41489" s="6"/>
    </row>
    <row r="41490" spans="43:43" x14ac:dyDescent="0.25">
      <c r="AQ41490" s="6"/>
    </row>
    <row r="41491" spans="43:43" x14ac:dyDescent="0.25">
      <c r="AQ41491" s="6"/>
    </row>
    <row r="41492" spans="43:43" x14ac:dyDescent="0.25">
      <c r="AQ41492" s="6"/>
    </row>
    <row r="41493" spans="43:43" x14ac:dyDescent="0.25">
      <c r="AQ41493" s="6"/>
    </row>
    <row r="41494" spans="43:43" x14ac:dyDescent="0.25">
      <c r="AQ41494" s="6"/>
    </row>
    <row r="41495" spans="43:43" x14ac:dyDescent="0.25">
      <c r="AQ41495" s="6"/>
    </row>
    <row r="41496" spans="43:43" x14ac:dyDescent="0.25">
      <c r="AQ41496" s="6"/>
    </row>
    <row r="41497" spans="43:43" x14ac:dyDescent="0.25">
      <c r="AQ41497" s="6"/>
    </row>
    <row r="41498" spans="43:43" x14ac:dyDescent="0.25">
      <c r="AQ41498" s="6"/>
    </row>
    <row r="41499" spans="43:43" x14ac:dyDescent="0.25">
      <c r="AQ41499" s="6"/>
    </row>
    <row r="41500" spans="43:43" x14ac:dyDescent="0.25">
      <c r="AQ41500" s="6"/>
    </row>
    <row r="41501" spans="43:43" x14ac:dyDescent="0.25">
      <c r="AQ41501" s="6"/>
    </row>
    <row r="41502" spans="43:43" x14ac:dyDescent="0.25">
      <c r="AQ41502" s="6"/>
    </row>
    <row r="41503" spans="43:43" x14ac:dyDescent="0.25">
      <c r="AQ41503" s="6"/>
    </row>
    <row r="41504" spans="43:43" x14ac:dyDescent="0.25">
      <c r="AQ41504" s="6"/>
    </row>
    <row r="41505" spans="43:43" x14ac:dyDescent="0.25">
      <c r="AQ41505" s="6"/>
    </row>
    <row r="41506" spans="43:43" x14ac:dyDescent="0.25">
      <c r="AQ41506" s="6"/>
    </row>
    <row r="41507" spans="43:43" x14ac:dyDescent="0.25">
      <c r="AQ41507" s="6"/>
    </row>
    <row r="41508" spans="43:43" x14ac:dyDescent="0.25">
      <c r="AQ41508" s="6"/>
    </row>
    <row r="41509" spans="43:43" x14ac:dyDescent="0.25">
      <c r="AQ41509" s="6"/>
    </row>
    <row r="41510" spans="43:43" x14ac:dyDescent="0.25">
      <c r="AQ41510" s="6"/>
    </row>
    <row r="41511" spans="43:43" x14ac:dyDescent="0.25">
      <c r="AQ41511" s="6"/>
    </row>
    <row r="41512" spans="43:43" x14ac:dyDescent="0.25">
      <c r="AQ41512" s="6"/>
    </row>
    <row r="41513" spans="43:43" x14ac:dyDescent="0.25">
      <c r="AQ41513" s="6"/>
    </row>
    <row r="41514" spans="43:43" x14ac:dyDescent="0.25">
      <c r="AQ41514" s="6"/>
    </row>
    <row r="41515" spans="43:43" x14ac:dyDescent="0.25">
      <c r="AQ41515" s="6"/>
    </row>
    <row r="41516" spans="43:43" x14ac:dyDescent="0.25">
      <c r="AQ41516" s="6"/>
    </row>
    <row r="41517" spans="43:43" x14ac:dyDescent="0.25">
      <c r="AQ41517" s="6"/>
    </row>
    <row r="41518" spans="43:43" x14ac:dyDescent="0.25">
      <c r="AQ41518" s="6"/>
    </row>
    <row r="41519" spans="43:43" x14ac:dyDescent="0.25">
      <c r="AQ41519" s="6"/>
    </row>
    <row r="41520" spans="43:43" x14ac:dyDescent="0.25">
      <c r="AQ41520" s="6"/>
    </row>
    <row r="41521" spans="43:43" x14ac:dyDescent="0.25">
      <c r="AQ41521" s="6"/>
    </row>
    <row r="41522" spans="43:43" x14ac:dyDescent="0.25">
      <c r="AQ41522" s="6"/>
    </row>
    <row r="41523" spans="43:43" x14ac:dyDescent="0.25">
      <c r="AQ41523" s="6"/>
    </row>
    <row r="41524" spans="43:43" x14ac:dyDescent="0.25">
      <c r="AQ41524" s="6"/>
    </row>
    <row r="41525" spans="43:43" x14ac:dyDescent="0.25">
      <c r="AQ41525" s="6"/>
    </row>
    <row r="41526" spans="43:43" x14ac:dyDescent="0.25">
      <c r="AQ41526" s="6"/>
    </row>
    <row r="41527" spans="43:43" x14ac:dyDescent="0.25">
      <c r="AQ41527" s="6"/>
    </row>
    <row r="41528" spans="43:43" x14ac:dyDescent="0.25">
      <c r="AQ41528" s="6"/>
    </row>
    <row r="41529" spans="43:43" x14ac:dyDescent="0.25">
      <c r="AQ41529" s="6"/>
    </row>
    <row r="41530" spans="43:43" x14ac:dyDescent="0.25">
      <c r="AQ41530" s="6"/>
    </row>
    <row r="41531" spans="43:43" x14ac:dyDescent="0.25">
      <c r="AQ41531" s="6"/>
    </row>
    <row r="41532" spans="43:43" x14ac:dyDescent="0.25">
      <c r="AQ41532" s="6"/>
    </row>
    <row r="41533" spans="43:43" x14ac:dyDescent="0.25">
      <c r="AQ41533" s="6"/>
    </row>
    <row r="41534" spans="43:43" x14ac:dyDescent="0.25">
      <c r="AQ41534" s="6"/>
    </row>
    <row r="41535" spans="43:43" x14ac:dyDescent="0.25">
      <c r="AQ41535" s="6"/>
    </row>
    <row r="41536" spans="43:43" x14ac:dyDescent="0.25">
      <c r="AQ41536" s="6"/>
    </row>
    <row r="41537" spans="43:43" x14ac:dyDescent="0.25">
      <c r="AQ41537" s="6"/>
    </row>
    <row r="41538" spans="43:43" x14ac:dyDescent="0.25">
      <c r="AQ41538" s="6"/>
    </row>
    <row r="41539" spans="43:43" x14ac:dyDescent="0.25">
      <c r="AQ41539" s="6"/>
    </row>
    <row r="41540" spans="43:43" x14ac:dyDescent="0.25">
      <c r="AQ41540" s="6"/>
    </row>
    <row r="41541" spans="43:43" x14ac:dyDescent="0.25">
      <c r="AQ41541" s="6"/>
    </row>
    <row r="41542" spans="43:43" x14ac:dyDescent="0.25">
      <c r="AQ41542" s="6"/>
    </row>
    <row r="41543" spans="43:43" x14ac:dyDescent="0.25">
      <c r="AQ41543" s="6"/>
    </row>
    <row r="41544" spans="43:43" x14ac:dyDescent="0.25">
      <c r="AQ41544" s="6"/>
    </row>
    <row r="41545" spans="43:43" x14ac:dyDescent="0.25">
      <c r="AQ41545" s="6"/>
    </row>
    <row r="41546" spans="43:43" x14ac:dyDescent="0.25">
      <c r="AQ41546" s="6"/>
    </row>
    <row r="41547" spans="43:43" x14ac:dyDescent="0.25">
      <c r="AQ41547" s="6"/>
    </row>
    <row r="41548" spans="43:43" x14ac:dyDescent="0.25">
      <c r="AQ41548" s="6"/>
    </row>
    <row r="41549" spans="43:43" x14ac:dyDescent="0.25">
      <c r="AQ41549" s="6"/>
    </row>
    <row r="41550" spans="43:43" x14ac:dyDescent="0.25">
      <c r="AQ41550" s="6"/>
    </row>
    <row r="41551" spans="43:43" x14ac:dyDescent="0.25">
      <c r="AQ41551" s="6"/>
    </row>
    <row r="41552" spans="43:43" x14ac:dyDescent="0.25">
      <c r="AQ41552" s="6"/>
    </row>
    <row r="41553" spans="43:43" x14ac:dyDescent="0.25">
      <c r="AQ41553" s="6"/>
    </row>
    <row r="41554" spans="43:43" x14ac:dyDescent="0.25">
      <c r="AQ41554" s="6"/>
    </row>
    <row r="41555" spans="43:43" x14ac:dyDescent="0.25">
      <c r="AQ41555" s="6"/>
    </row>
    <row r="41556" spans="43:43" x14ac:dyDescent="0.25">
      <c r="AQ41556" s="6"/>
    </row>
    <row r="41557" spans="43:43" x14ac:dyDescent="0.25">
      <c r="AQ41557" s="6"/>
    </row>
    <row r="41558" spans="43:43" x14ac:dyDescent="0.25">
      <c r="AQ41558" s="6"/>
    </row>
    <row r="41559" spans="43:43" x14ac:dyDescent="0.25">
      <c r="AQ41559" s="6"/>
    </row>
    <row r="41560" spans="43:43" x14ac:dyDescent="0.25">
      <c r="AQ41560" s="6"/>
    </row>
    <row r="41561" spans="43:43" x14ac:dyDescent="0.25">
      <c r="AQ41561" s="6"/>
    </row>
    <row r="41562" spans="43:43" x14ac:dyDescent="0.25">
      <c r="AQ41562" s="6"/>
    </row>
    <row r="41563" spans="43:43" x14ac:dyDescent="0.25">
      <c r="AQ41563" s="6"/>
    </row>
    <row r="41564" spans="43:43" x14ac:dyDescent="0.25">
      <c r="AQ41564" s="6"/>
    </row>
    <row r="41565" spans="43:43" x14ac:dyDescent="0.25">
      <c r="AQ41565" s="6"/>
    </row>
    <row r="41566" spans="43:43" x14ac:dyDescent="0.25">
      <c r="AQ41566" s="6"/>
    </row>
    <row r="41567" spans="43:43" x14ac:dyDescent="0.25">
      <c r="AQ41567" s="6"/>
    </row>
    <row r="41568" spans="43:43" x14ac:dyDescent="0.25">
      <c r="AQ41568" s="6"/>
    </row>
    <row r="41569" spans="43:43" x14ac:dyDescent="0.25">
      <c r="AQ41569" s="6"/>
    </row>
    <row r="41570" spans="43:43" x14ac:dyDescent="0.25">
      <c r="AQ41570" s="6"/>
    </row>
    <row r="41571" spans="43:43" x14ac:dyDescent="0.25">
      <c r="AQ41571" s="6"/>
    </row>
    <row r="41572" spans="43:43" x14ac:dyDescent="0.25">
      <c r="AQ41572" s="6"/>
    </row>
    <row r="41573" spans="43:43" x14ac:dyDescent="0.25">
      <c r="AQ41573" s="6"/>
    </row>
    <row r="41574" spans="43:43" x14ac:dyDescent="0.25">
      <c r="AQ41574" s="6"/>
    </row>
    <row r="41575" spans="43:43" x14ac:dyDescent="0.25">
      <c r="AQ41575" s="6"/>
    </row>
    <row r="41576" spans="43:43" x14ac:dyDescent="0.25">
      <c r="AQ41576" s="6"/>
    </row>
    <row r="41577" spans="43:43" x14ac:dyDescent="0.25">
      <c r="AQ41577" s="6"/>
    </row>
    <row r="41578" spans="43:43" x14ac:dyDescent="0.25">
      <c r="AQ41578" s="6"/>
    </row>
    <row r="41579" spans="43:43" x14ac:dyDescent="0.25">
      <c r="AQ41579" s="6"/>
    </row>
    <row r="41580" spans="43:43" x14ac:dyDescent="0.25">
      <c r="AQ41580" s="6"/>
    </row>
    <row r="41581" spans="43:43" x14ac:dyDescent="0.25">
      <c r="AQ41581" s="6"/>
    </row>
    <row r="41582" spans="43:43" x14ac:dyDescent="0.25">
      <c r="AQ41582" s="6"/>
    </row>
    <row r="41583" spans="43:43" x14ac:dyDescent="0.25">
      <c r="AQ41583" s="6"/>
    </row>
    <row r="41584" spans="43:43" x14ac:dyDescent="0.25">
      <c r="AQ41584" s="6"/>
    </row>
    <row r="41585" spans="43:43" x14ac:dyDescent="0.25">
      <c r="AQ41585" s="6"/>
    </row>
    <row r="41586" spans="43:43" x14ac:dyDescent="0.25">
      <c r="AQ41586" s="6"/>
    </row>
    <row r="41587" spans="43:43" x14ac:dyDescent="0.25">
      <c r="AQ41587" s="6"/>
    </row>
    <row r="41588" spans="43:43" x14ac:dyDescent="0.25">
      <c r="AQ41588" s="6"/>
    </row>
    <row r="41589" spans="43:43" x14ac:dyDescent="0.25">
      <c r="AQ41589" s="6"/>
    </row>
    <row r="41590" spans="43:43" x14ac:dyDescent="0.25">
      <c r="AQ41590" s="6"/>
    </row>
    <row r="41591" spans="43:43" x14ac:dyDescent="0.25">
      <c r="AQ41591" s="6"/>
    </row>
    <row r="41592" spans="43:43" x14ac:dyDescent="0.25">
      <c r="AQ41592" s="6"/>
    </row>
    <row r="41593" spans="43:43" x14ac:dyDescent="0.25">
      <c r="AQ41593" s="6"/>
    </row>
    <row r="41594" spans="43:43" x14ac:dyDescent="0.25">
      <c r="AQ41594" s="6"/>
    </row>
    <row r="41595" spans="43:43" x14ac:dyDescent="0.25">
      <c r="AQ41595" s="6"/>
    </row>
    <row r="41596" spans="43:43" x14ac:dyDescent="0.25">
      <c r="AQ41596" s="6"/>
    </row>
    <row r="41597" spans="43:43" x14ac:dyDescent="0.25">
      <c r="AQ41597" s="6"/>
    </row>
    <row r="41598" spans="43:43" x14ac:dyDescent="0.25">
      <c r="AQ41598" s="6"/>
    </row>
    <row r="41599" spans="43:43" x14ac:dyDescent="0.25">
      <c r="AQ41599" s="6"/>
    </row>
    <row r="41600" spans="43:43" x14ac:dyDescent="0.25">
      <c r="AQ41600" s="6"/>
    </row>
    <row r="41601" spans="43:43" x14ac:dyDescent="0.25">
      <c r="AQ41601" s="6"/>
    </row>
    <row r="41602" spans="43:43" x14ac:dyDescent="0.25">
      <c r="AQ41602" s="6"/>
    </row>
    <row r="41603" spans="43:43" x14ac:dyDescent="0.25">
      <c r="AQ41603" s="6"/>
    </row>
    <row r="41604" spans="43:43" x14ac:dyDescent="0.25">
      <c r="AQ41604" s="6"/>
    </row>
    <row r="41605" spans="43:43" x14ac:dyDescent="0.25">
      <c r="AQ41605" s="6"/>
    </row>
    <row r="41606" spans="43:43" x14ac:dyDescent="0.25">
      <c r="AQ41606" s="6"/>
    </row>
    <row r="41607" spans="43:43" x14ac:dyDescent="0.25">
      <c r="AQ41607" s="6"/>
    </row>
    <row r="41608" spans="43:43" x14ac:dyDescent="0.25">
      <c r="AQ41608" s="6"/>
    </row>
    <row r="41609" spans="43:43" x14ac:dyDescent="0.25">
      <c r="AQ41609" s="6"/>
    </row>
    <row r="41610" spans="43:43" x14ac:dyDescent="0.25">
      <c r="AQ41610" s="6"/>
    </row>
    <row r="41611" spans="43:43" x14ac:dyDescent="0.25">
      <c r="AQ41611" s="6"/>
    </row>
    <row r="41612" spans="43:43" x14ac:dyDescent="0.25">
      <c r="AQ41612" s="6"/>
    </row>
    <row r="41613" spans="43:43" x14ac:dyDescent="0.25">
      <c r="AQ41613" s="6"/>
    </row>
    <row r="41614" spans="43:43" x14ac:dyDescent="0.25">
      <c r="AQ41614" s="6"/>
    </row>
    <row r="41615" spans="43:43" x14ac:dyDescent="0.25">
      <c r="AQ41615" s="6"/>
    </row>
    <row r="41616" spans="43:43" x14ac:dyDescent="0.25">
      <c r="AQ41616" s="6"/>
    </row>
    <row r="41617" spans="43:43" x14ac:dyDescent="0.25">
      <c r="AQ41617" s="6"/>
    </row>
    <row r="41618" spans="43:43" x14ac:dyDescent="0.25">
      <c r="AQ41618" s="6"/>
    </row>
    <row r="41619" spans="43:43" x14ac:dyDescent="0.25">
      <c r="AQ41619" s="6"/>
    </row>
    <row r="41620" spans="43:43" x14ac:dyDescent="0.25">
      <c r="AQ41620" s="6"/>
    </row>
    <row r="41621" spans="43:43" x14ac:dyDescent="0.25">
      <c r="AQ41621" s="6"/>
    </row>
    <row r="41622" spans="43:43" x14ac:dyDescent="0.25">
      <c r="AQ41622" s="6"/>
    </row>
    <row r="41623" spans="43:43" x14ac:dyDescent="0.25">
      <c r="AQ41623" s="6"/>
    </row>
    <row r="41624" spans="43:43" x14ac:dyDescent="0.25">
      <c r="AQ41624" s="6"/>
    </row>
    <row r="41625" spans="43:43" x14ac:dyDescent="0.25">
      <c r="AQ41625" s="6"/>
    </row>
    <row r="41626" spans="43:43" x14ac:dyDescent="0.25">
      <c r="AQ41626" s="6"/>
    </row>
    <row r="41627" spans="43:43" x14ac:dyDescent="0.25">
      <c r="AQ41627" s="6"/>
    </row>
    <row r="41628" spans="43:43" x14ac:dyDescent="0.25">
      <c r="AQ41628" s="6"/>
    </row>
    <row r="41629" spans="43:43" x14ac:dyDescent="0.25">
      <c r="AQ41629" s="6"/>
    </row>
    <row r="41630" spans="43:43" x14ac:dyDescent="0.25">
      <c r="AQ41630" s="6"/>
    </row>
    <row r="41631" spans="43:43" x14ac:dyDescent="0.25">
      <c r="AQ41631" s="6"/>
    </row>
    <row r="41632" spans="43:43" x14ac:dyDescent="0.25">
      <c r="AQ41632" s="6"/>
    </row>
    <row r="41633" spans="43:43" x14ac:dyDescent="0.25">
      <c r="AQ41633" s="6"/>
    </row>
    <row r="41634" spans="43:43" x14ac:dyDescent="0.25">
      <c r="AQ41634" s="6"/>
    </row>
    <row r="41635" spans="43:43" x14ac:dyDescent="0.25">
      <c r="AQ41635" s="6"/>
    </row>
    <row r="41636" spans="43:43" x14ac:dyDescent="0.25">
      <c r="AQ41636" s="6"/>
    </row>
    <row r="41637" spans="43:43" x14ac:dyDescent="0.25">
      <c r="AQ41637" s="6"/>
    </row>
    <row r="41638" spans="43:43" x14ac:dyDescent="0.25">
      <c r="AQ41638" s="6"/>
    </row>
    <row r="41639" spans="43:43" x14ac:dyDescent="0.25">
      <c r="AQ41639" s="6"/>
    </row>
    <row r="41640" spans="43:43" x14ac:dyDescent="0.25">
      <c r="AQ41640" s="6"/>
    </row>
    <row r="41641" spans="43:43" x14ac:dyDescent="0.25">
      <c r="AQ41641" s="6"/>
    </row>
    <row r="41642" spans="43:43" x14ac:dyDescent="0.25">
      <c r="AQ41642" s="6"/>
    </row>
    <row r="41643" spans="43:43" x14ac:dyDescent="0.25">
      <c r="AQ41643" s="6"/>
    </row>
    <row r="41644" spans="43:43" x14ac:dyDescent="0.25">
      <c r="AQ41644" s="6"/>
    </row>
    <row r="41645" spans="43:43" x14ac:dyDescent="0.25">
      <c r="AQ41645" s="6"/>
    </row>
    <row r="41646" spans="43:43" x14ac:dyDescent="0.25">
      <c r="AQ41646" s="6"/>
    </row>
    <row r="41647" spans="43:43" x14ac:dyDescent="0.25">
      <c r="AQ41647" s="6"/>
    </row>
    <row r="41648" spans="43:43" x14ac:dyDescent="0.25">
      <c r="AQ41648" s="6"/>
    </row>
    <row r="41649" spans="43:43" x14ac:dyDescent="0.25">
      <c r="AQ41649" s="6"/>
    </row>
    <row r="41650" spans="43:43" x14ac:dyDescent="0.25">
      <c r="AQ41650" s="6"/>
    </row>
    <row r="41651" spans="43:43" x14ac:dyDescent="0.25">
      <c r="AQ41651" s="6"/>
    </row>
    <row r="41652" spans="43:43" x14ac:dyDescent="0.25">
      <c r="AQ41652" s="6"/>
    </row>
    <row r="41653" spans="43:43" x14ac:dyDescent="0.25">
      <c r="AQ41653" s="6"/>
    </row>
    <row r="41654" spans="43:43" x14ac:dyDescent="0.25">
      <c r="AQ41654" s="6"/>
    </row>
    <row r="41655" spans="43:43" x14ac:dyDescent="0.25">
      <c r="AQ41655" s="6"/>
    </row>
    <row r="41656" spans="43:43" x14ac:dyDescent="0.25">
      <c r="AQ41656" s="6"/>
    </row>
    <row r="41657" spans="43:43" x14ac:dyDescent="0.25">
      <c r="AQ41657" s="6"/>
    </row>
    <row r="41658" spans="43:43" x14ac:dyDescent="0.25">
      <c r="AQ41658" s="6"/>
    </row>
    <row r="41659" spans="43:43" x14ac:dyDescent="0.25">
      <c r="AQ41659" s="6"/>
    </row>
    <row r="41660" spans="43:43" x14ac:dyDescent="0.25">
      <c r="AQ41660" s="6"/>
    </row>
    <row r="41661" spans="43:43" x14ac:dyDescent="0.25">
      <c r="AQ41661" s="6"/>
    </row>
    <row r="41662" spans="43:43" x14ac:dyDescent="0.25">
      <c r="AQ41662" s="6"/>
    </row>
    <row r="41663" spans="43:43" x14ac:dyDescent="0.25">
      <c r="AQ41663" s="6"/>
    </row>
    <row r="41664" spans="43:43" x14ac:dyDescent="0.25">
      <c r="AQ41664" s="6"/>
    </row>
    <row r="41665" spans="43:43" x14ac:dyDescent="0.25">
      <c r="AQ41665" s="6"/>
    </row>
    <row r="41666" spans="43:43" x14ac:dyDescent="0.25">
      <c r="AQ41666" s="6"/>
    </row>
    <row r="41667" spans="43:43" x14ac:dyDescent="0.25">
      <c r="AQ41667" s="6"/>
    </row>
    <row r="41668" spans="43:43" x14ac:dyDescent="0.25">
      <c r="AQ41668" s="6"/>
    </row>
    <row r="41669" spans="43:43" x14ac:dyDescent="0.25">
      <c r="AQ41669" s="6"/>
    </row>
    <row r="41670" spans="43:43" x14ac:dyDescent="0.25">
      <c r="AQ41670" s="6"/>
    </row>
    <row r="41671" spans="43:43" x14ac:dyDescent="0.25">
      <c r="AQ41671" s="6"/>
    </row>
    <row r="41672" spans="43:43" x14ac:dyDescent="0.25">
      <c r="AQ41672" s="6"/>
    </row>
    <row r="41673" spans="43:43" x14ac:dyDescent="0.25">
      <c r="AQ41673" s="6"/>
    </row>
    <row r="41674" spans="43:43" x14ac:dyDescent="0.25">
      <c r="AQ41674" s="6"/>
    </row>
    <row r="41675" spans="43:43" x14ac:dyDescent="0.25">
      <c r="AQ41675" s="6"/>
    </row>
    <row r="41676" spans="43:43" x14ac:dyDescent="0.25">
      <c r="AQ41676" s="6"/>
    </row>
    <row r="41677" spans="43:43" x14ac:dyDescent="0.25">
      <c r="AQ41677" s="6"/>
    </row>
    <row r="41678" spans="43:43" x14ac:dyDescent="0.25">
      <c r="AQ41678" s="6"/>
    </row>
    <row r="41679" spans="43:43" x14ac:dyDescent="0.25">
      <c r="AQ41679" s="6"/>
    </row>
    <row r="41680" spans="43:43" x14ac:dyDescent="0.25">
      <c r="AQ41680" s="6"/>
    </row>
    <row r="41681" spans="43:43" x14ac:dyDescent="0.25">
      <c r="AQ41681" s="6"/>
    </row>
    <row r="41682" spans="43:43" x14ac:dyDescent="0.25">
      <c r="AQ41682" s="6"/>
    </row>
    <row r="41683" spans="43:43" x14ac:dyDescent="0.25">
      <c r="AQ41683" s="6"/>
    </row>
    <row r="41684" spans="43:43" x14ac:dyDescent="0.25">
      <c r="AQ41684" s="6"/>
    </row>
    <row r="41685" spans="43:43" x14ac:dyDescent="0.25">
      <c r="AQ41685" s="6"/>
    </row>
    <row r="41686" spans="43:43" x14ac:dyDescent="0.25">
      <c r="AQ41686" s="6"/>
    </row>
    <row r="41687" spans="43:43" x14ac:dyDescent="0.25">
      <c r="AQ41687" s="6"/>
    </row>
    <row r="41688" spans="43:43" x14ac:dyDescent="0.25">
      <c r="AQ41688" s="6"/>
    </row>
    <row r="41689" spans="43:43" x14ac:dyDescent="0.25">
      <c r="AQ41689" s="6"/>
    </row>
    <row r="41690" spans="43:43" x14ac:dyDescent="0.25">
      <c r="AQ41690" s="6"/>
    </row>
    <row r="41691" spans="43:43" x14ac:dyDescent="0.25">
      <c r="AQ41691" s="6"/>
    </row>
    <row r="41692" spans="43:43" x14ac:dyDescent="0.25">
      <c r="AQ41692" s="6"/>
    </row>
    <row r="41693" spans="43:43" x14ac:dyDescent="0.25">
      <c r="AQ41693" s="6"/>
    </row>
    <row r="41694" spans="43:43" x14ac:dyDescent="0.25">
      <c r="AQ41694" s="6"/>
    </row>
    <row r="41695" spans="43:43" x14ac:dyDescent="0.25">
      <c r="AQ41695" s="6"/>
    </row>
    <row r="41696" spans="43:43" x14ac:dyDescent="0.25">
      <c r="AQ41696" s="6"/>
    </row>
    <row r="41697" spans="43:43" x14ac:dyDescent="0.25">
      <c r="AQ41697" s="6"/>
    </row>
    <row r="41698" spans="43:43" x14ac:dyDescent="0.25">
      <c r="AQ41698" s="6"/>
    </row>
    <row r="41699" spans="43:43" x14ac:dyDescent="0.25">
      <c r="AQ41699" s="6"/>
    </row>
    <row r="41700" spans="43:43" x14ac:dyDescent="0.25">
      <c r="AQ41700" s="6"/>
    </row>
    <row r="41701" spans="43:43" x14ac:dyDescent="0.25">
      <c r="AQ41701" s="6"/>
    </row>
    <row r="41702" spans="43:43" x14ac:dyDescent="0.25">
      <c r="AQ41702" s="6"/>
    </row>
    <row r="41703" spans="43:43" x14ac:dyDescent="0.25">
      <c r="AQ41703" s="6"/>
    </row>
    <row r="41704" spans="43:43" x14ac:dyDescent="0.25">
      <c r="AQ41704" s="6"/>
    </row>
    <row r="41705" spans="43:43" x14ac:dyDescent="0.25">
      <c r="AQ41705" s="6"/>
    </row>
    <row r="41706" spans="43:43" x14ac:dyDescent="0.25">
      <c r="AQ41706" s="6"/>
    </row>
    <row r="41707" spans="43:43" x14ac:dyDescent="0.25">
      <c r="AQ41707" s="6"/>
    </row>
    <row r="41708" spans="43:43" x14ac:dyDescent="0.25">
      <c r="AQ41708" s="6"/>
    </row>
    <row r="41709" spans="43:43" x14ac:dyDescent="0.25">
      <c r="AQ41709" s="6"/>
    </row>
    <row r="41710" spans="43:43" x14ac:dyDescent="0.25">
      <c r="AQ41710" s="6"/>
    </row>
    <row r="41711" spans="43:43" x14ac:dyDescent="0.25">
      <c r="AQ41711" s="6"/>
    </row>
    <row r="41712" spans="43:43" x14ac:dyDescent="0.25">
      <c r="AQ41712" s="6"/>
    </row>
    <row r="41713" spans="43:43" x14ac:dyDescent="0.25">
      <c r="AQ41713" s="6"/>
    </row>
    <row r="41714" spans="43:43" x14ac:dyDescent="0.25">
      <c r="AQ41714" s="6"/>
    </row>
    <row r="41715" spans="43:43" x14ac:dyDescent="0.25">
      <c r="AQ41715" s="6"/>
    </row>
    <row r="41716" spans="43:43" x14ac:dyDescent="0.25">
      <c r="AQ41716" s="6"/>
    </row>
    <row r="41717" spans="43:43" x14ac:dyDescent="0.25">
      <c r="AQ41717" s="6"/>
    </row>
    <row r="41718" spans="43:43" x14ac:dyDescent="0.25">
      <c r="AQ41718" s="6"/>
    </row>
    <row r="41719" spans="43:43" x14ac:dyDescent="0.25">
      <c r="AQ41719" s="6"/>
    </row>
    <row r="41720" spans="43:43" x14ac:dyDescent="0.25">
      <c r="AQ41720" s="6"/>
    </row>
    <row r="41721" spans="43:43" x14ac:dyDescent="0.25">
      <c r="AQ41721" s="6"/>
    </row>
    <row r="41722" spans="43:43" x14ac:dyDescent="0.25">
      <c r="AQ41722" s="6"/>
    </row>
    <row r="41723" spans="43:43" x14ac:dyDescent="0.25">
      <c r="AQ41723" s="6"/>
    </row>
    <row r="41724" spans="43:43" x14ac:dyDescent="0.25">
      <c r="AQ41724" s="6"/>
    </row>
    <row r="41725" spans="43:43" x14ac:dyDescent="0.25">
      <c r="AQ41725" s="6"/>
    </row>
    <row r="41726" spans="43:43" x14ac:dyDescent="0.25">
      <c r="AQ41726" s="6"/>
    </row>
    <row r="41727" spans="43:43" x14ac:dyDescent="0.25">
      <c r="AQ41727" s="6"/>
    </row>
    <row r="41728" spans="43:43" x14ac:dyDescent="0.25">
      <c r="AQ41728" s="6"/>
    </row>
    <row r="41729" spans="43:43" x14ac:dyDescent="0.25">
      <c r="AQ41729" s="6"/>
    </row>
    <row r="41730" spans="43:43" x14ac:dyDescent="0.25">
      <c r="AQ41730" s="6"/>
    </row>
    <row r="41731" spans="43:43" x14ac:dyDescent="0.25">
      <c r="AQ41731" s="6"/>
    </row>
    <row r="41732" spans="43:43" x14ac:dyDescent="0.25">
      <c r="AQ41732" s="6"/>
    </row>
    <row r="41733" spans="43:43" x14ac:dyDescent="0.25">
      <c r="AQ41733" s="6"/>
    </row>
    <row r="41734" spans="43:43" x14ac:dyDescent="0.25">
      <c r="AQ41734" s="6"/>
    </row>
    <row r="41735" spans="43:43" x14ac:dyDescent="0.25">
      <c r="AQ41735" s="6"/>
    </row>
    <row r="41736" spans="43:43" x14ac:dyDescent="0.25">
      <c r="AQ41736" s="6"/>
    </row>
    <row r="41737" spans="43:43" x14ac:dyDescent="0.25">
      <c r="AQ41737" s="6"/>
    </row>
    <row r="41738" spans="43:43" x14ac:dyDescent="0.25">
      <c r="AQ41738" s="6"/>
    </row>
    <row r="41739" spans="43:43" x14ac:dyDescent="0.25">
      <c r="AQ41739" s="6"/>
    </row>
    <row r="41740" spans="43:43" x14ac:dyDescent="0.25">
      <c r="AQ41740" s="6"/>
    </row>
    <row r="41741" spans="43:43" x14ac:dyDescent="0.25">
      <c r="AQ41741" s="6"/>
    </row>
    <row r="41742" spans="43:43" x14ac:dyDescent="0.25">
      <c r="AQ41742" s="6"/>
    </row>
    <row r="41743" spans="43:43" x14ac:dyDescent="0.25">
      <c r="AQ41743" s="6"/>
    </row>
    <row r="41744" spans="43:43" x14ac:dyDescent="0.25">
      <c r="AQ41744" s="6"/>
    </row>
    <row r="41745" spans="43:43" x14ac:dyDescent="0.25">
      <c r="AQ41745" s="6"/>
    </row>
    <row r="41746" spans="43:43" x14ac:dyDescent="0.25">
      <c r="AQ41746" s="6"/>
    </row>
    <row r="41747" spans="43:43" x14ac:dyDescent="0.25">
      <c r="AQ41747" s="6"/>
    </row>
    <row r="41748" spans="43:43" x14ac:dyDescent="0.25">
      <c r="AQ41748" s="6"/>
    </row>
    <row r="41749" spans="43:43" x14ac:dyDescent="0.25">
      <c r="AQ41749" s="6"/>
    </row>
    <row r="41750" spans="43:43" x14ac:dyDescent="0.25">
      <c r="AQ41750" s="6"/>
    </row>
    <row r="41751" spans="43:43" x14ac:dyDescent="0.25">
      <c r="AQ41751" s="6"/>
    </row>
    <row r="41752" spans="43:43" x14ac:dyDescent="0.25">
      <c r="AQ41752" s="6"/>
    </row>
    <row r="41753" spans="43:43" x14ac:dyDescent="0.25">
      <c r="AQ41753" s="6"/>
    </row>
    <row r="41754" spans="43:43" x14ac:dyDescent="0.25">
      <c r="AQ41754" s="6"/>
    </row>
    <row r="41755" spans="43:43" x14ac:dyDescent="0.25">
      <c r="AQ41755" s="6"/>
    </row>
    <row r="41756" spans="43:43" x14ac:dyDescent="0.25">
      <c r="AQ41756" s="6"/>
    </row>
    <row r="41757" spans="43:43" x14ac:dyDescent="0.25">
      <c r="AQ41757" s="6"/>
    </row>
    <row r="41758" spans="43:43" x14ac:dyDescent="0.25">
      <c r="AQ41758" s="6"/>
    </row>
    <row r="41759" spans="43:43" x14ac:dyDescent="0.25">
      <c r="AQ41759" s="6"/>
    </row>
    <row r="41760" spans="43:43" x14ac:dyDescent="0.25">
      <c r="AQ41760" s="6"/>
    </row>
    <row r="41761" spans="43:43" x14ac:dyDescent="0.25">
      <c r="AQ41761" s="6"/>
    </row>
    <row r="41762" spans="43:43" x14ac:dyDescent="0.25">
      <c r="AQ41762" s="6"/>
    </row>
    <row r="41763" spans="43:43" x14ac:dyDescent="0.25">
      <c r="AQ41763" s="6"/>
    </row>
    <row r="41764" spans="43:43" x14ac:dyDescent="0.25">
      <c r="AQ41764" s="6"/>
    </row>
    <row r="41765" spans="43:43" x14ac:dyDescent="0.25">
      <c r="AQ41765" s="6"/>
    </row>
    <row r="41766" spans="43:43" x14ac:dyDescent="0.25">
      <c r="AQ41766" s="6"/>
    </row>
    <row r="41767" spans="43:43" x14ac:dyDescent="0.25">
      <c r="AQ41767" s="6"/>
    </row>
    <row r="41768" spans="43:43" x14ac:dyDescent="0.25">
      <c r="AQ41768" s="6"/>
    </row>
    <row r="41769" spans="43:43" x14ac:dyDescent="0.25">
      <c r="AQ41769" s="6"/>
    </row>
    <row r="41770" spans="43:43" x14ac:dyDescent="0.25">
      <c r="AQ41770" s="6"/>
    </row>
    <row r="41771" spans="43:43" x14ac:dyDescent="0.25">
      <c r="AQ41771" s="6"/>
    </row>
    <row r="41772" spans="43:43" x14ac:dyDescent="0.25">
      <c r="AQ41772" s="6"/>
    </row>
    <row r="41773" spans="43:43" x14ac:dyDescent="0.25">
      <c r="AQ41773" s="6"/>
    </row>
    <row r="41774" spans="43:43" x14ac:dyDescent="0.25">
      <c r="AQ41774" s="6"/>
    </row>
    <row r="41775" spans="43:43" x14ac:dyDescent="0.25">
      <c r="AQ41775" s="6"/>
    </row>
    <row r="41776" spans="43:43" x14ac:dyDescent="0.25">
      <c r="AQ41776" s="6"/>
    </row>
    <row r="41777" spans="43:43" x14ac:dyDescent="0.25">
      <c r="AQ41777" s="6"/>
    </row>
    <row r="41778" spans="43:43" x14ac:dyDescent="0.25">
      <c r="AQ41778" s="6"/>
    </row>
    <row r="41779" spans="43:43" x14ac:dyDescent="0.25">
      <c r="AQ41779" s="6"/>
    </row>
    <row r="41780" spans="43:43" x14ac:dyDescent="0.25">
      <c r="AQ41780" s="6"/>
    </row>
    <row r="41781" spans="43:43" x14ac:dyDescent="0.25">
      <c r="AQ41781" s="6"/>
    </row>
    <row r="41782" spans="43:43" x14ac:dyDescent="0.25">
      <c r="AQ41782" s="6"/>
    </row>
    <row r="41783" spans="43:43" x14ac:dyDescent="0.25">
      <c r="AQ41783" s="6"/>
    </row>
    <row r="41784" spans="43:43" x14ac:dyDescent="0.25">
      <c r="AQ41784" s="6"/>
    </row>
    <row r="41785" spans="43:43" x14ac:dyDescent="0.25">
      <c r="AQ41785" s="6"/>
    </row>
    <row r="41786" spans="43:43" x14ac:dyDescent="0.25">
      <c r="AQ41786" s="6"/>
    </row>
    <row r="41787" spans="43:43" x14ac:dyDescent="0.25">
      <c r="AQ41787" s="6"/>
    </row>
    <row r="41788" spans="43:43" x14ac:dyDescent="0.25">
      <c r="AQ41788" s="6"/>
    </row>
    <row r="41789" spans="43:43" x14ac:dyDescent="0.25">
      <c r="AQ41789" s="6"/>
    </row>
    <row r="41790" spans="43:43" x14ac:dyDescent="0.25">
      <c r="AQ41790" s="6"/>
    </row>
    <row r="41791" spans="43:43" x14ac:dyDescent="0.25">
      <c r="AQ41791" s="6"/>
    </row>
    <row r="41792" spans="43:43" x14ac:dyDescent="0.25">
      <c r="AQ41792" s="6"/>
    </row>
    <row r="41793" spans="43:43" x14ac:dyDescent="0.25">
      <c r="AQ41793" s="6"/>
    </row>
    <row r="41794" spans="43:43" x14ac:dyDescent="0.25">
      <c r="AQ41794" s="6"/>
    </row>
    <row r="41795" spans="43:43" x14ac:dyDescent="0.25">
      <c r="AQ41795" s="6"/>
    </row>
    <row r="41796" spans="43:43" x14ac:dyDescent="0.25">
      <c r="AQ41796" s="6"/>
    </row>
    <row r="41797" spans="43:43" x14ac:dyDescent="0.25">
      <c r="AQ41797" s="6"/>
    </row>
    <row r="41798" spans="43:43" x14ac:dyDescent="0.25">
      <c r="AQ41798" s="6"/>
    </row>
    <row r="41799" spans="43:43" x14ac:dyDescent="0.25">
      <c r="AQ41799" s="6"/>
    </row>
    <row r="41800" spans="43:43" x14ac:dyDescent="0.25">
      <c r="AQ41800" s="6"/>
    </row>
    <row r="41801" spans="43:43" x14ac:dyDescent="0.25">
      <c r="AQ41801" s="6"/>
    </row>
    <row r="41802" spans="43:43" x14ac:dyDescent="0.25">
      <c r="AQ41802" s="6"/>
    </row>
    <row r="41803" spans="43:43" x14ac:dyDescent="0.25">
      <c r="AQ41803" s="6"/>
    </row>
    <row r="41804" spans="43:43" x14ac:dyDescent="0.25">
      <c r="AQ41804" s="6"/>
    </row>
    <row r="41805" spans="43:43" x14ac:dyDescent="0.25">
      <c r="AQ41805" s="6"/>
    </row>
    <row r="41806" spans="43:43" x14ac:dyDescent="0.25">
      <c r="AQ41806" s="6"/>
    </row>
    <row r="41807" spans="43:43" x14ac:dyDescent="0.25">
      <c r="AQ41807" s="6"/>
    </row>
    <row r="41808" spans="43:43" x14ac:dyDescent="0.25">
      <c r="AQ41808" s="6"/>
    </row>
    <row r="41809" spans="43:43" x14ac:dyDescent="0.25">
      <c r="AQ41809" s="6"/>
    </row>
    <row r="41810" spans="43:43" x14ac:dyDescent="0.25">
      <c r="AQ41810" s="6"/>
    </row>
    <row r="41811" spans="43:43" x14ac:dyDescent="0.25">
      <c r="AQ41811" s="6"/>
    </row>
    <row r="41812" spans="43:43" x14ac:dyDescent="0.25">
      <c r="AQ41812" s="6"/>
    </row>
    <row r="41813" spans="43:43" x14ac:dyDescent="0.25">
      <c r="AQ41813" s="6"/>
    </row>
    <row r="41814" spans="43:43" x14ac:dyDescent="0.25">
      <c r="AQ41814" s="6"/>
    </row>
    <row r="41815" spans="43:43" x14ac:dyDescent="0.25">
      <c r="AQ41815" s="6"/>
    </row>
    <row r="41816" spans="43:43" x14ac:dyDescent="0.25">
      <c r="AQ41816" s="6"/>
    </row>
    <row r="41817" spans="43:43" x14ac:dyDescent="0.25">
      <c r="AQ41817" s="6"/>
    </row>
    <row r="41818" spans="43:43" x14ac:dyDescent="0.25">
      <c r="AQ41818" s="6"/>
    </row>
    <row r="41819" spans="43:43" x14ac:dyDescent="0.25">
      <c r="AQ41819" s="6"/>
    </row>
    <row r="41820" spans="43:43" x14ac:dyDescent="0.25">
      <c r="AQ41820" s="6"/>
    </row>
    <row r="41821" spans="43:43" x14ac:dyDescent="0.25">
      <c r="AQ41821" s="6"/>
    </row>
    <row r="41822" spans="43:43" x14ac:dyDescent="0.25">
      <c r="AQ41822" s="6"/>
    </row>
    <row r="41823" spans="43:43" x14ac:dyDescent="0.25">
      <c r="AQ41823" s="6"/>
    </row>
    <row r="41824" spans="43:43" x14ac:dyDescent="0.25">
      <c r="AQ41824" s="6"/>
    </row>
    <row r="41825" spans="43:43" x14ac:dyDescent="0.25">
      <c r="AQ41825" s="6"/>
    </row>
    <row r="41826" spans="43:43" x14ac:dyDescent="0.25">
      <c r="AQ41826" s="6"/>
    </row>
    <row r="41827" spans="43:43" x14ac:dyDescent="0.25">
      <c r="AQ41827" s="6"/>
    </row>
    <row r="41828" spans="43:43" x14ac:dyDescent="0.25">
      <c r="AQ41828" s="6"/>
    </row>
    <row r="41829" spans="43:43" x14ac:dyDescent="0.25">
      <c r="AQ41829" s="6"/>
    </row>
    <row r="41830" spans="43:43" x14ac:dyDescent="0.25">
      <c r="AQ41830" s="6"/>
    </row>
    <row r="41831" spans="43:43" x14ac:dyDescent="0.25">
      <c r="AQ41831" s="6"/>
    </row>
    <row r="41832" spans="43:43" x14ac:dyDescent="0.25">
      <c r="AQ41832" s="6"/>
    </row>
    <row r="41833" spans="43:43" x14ac:dyDescent="0.25">
      <c r="AQ41833" s="6"/>
    </row>
    <row r="41834" spans="43:43" x14ac:dyDescent="0.25">
      <c r="AQ41834" s="6"/>
    </row>
    <row r="41835" spans="43:43" x14ac:dyDescent="0.25">
      <c r="AQ41835" s="6"/>
    </row>
    <row r="41836" spans="43:43" x14ac:dyDescent="0.25">
      <c r="AQ41836" s="6"/>
    </row>
    <row r="41837" spans="43:43" x14ac:dyDescent="0.25">
      <c r="AQ41837" s="6"/>
    </row>
    <row r="41838" spans="43:43" x14ac:dyDescent="0.25">
      <c r="AQ41838" s="6"/>
    </row>
    <row r="41839" spans="43:43" x14ac:dyDescent="0.25">
      <c r="AQ41839" s="6"/>
    </row>
    <row r="41840" spans="43:43" x14ac:dyDescent="0.25">
      <c r="AQ41840" s="6"/>
    </row>
    <row r="41841" spans="43:43" x14ac:dyDescent="0.25">
      <c r="AQ41841" s="6"/>
    </row>
    <row r="41842" spans="43:43" x14ac:dyDescent="0.25">
      <c r="AQ41842" s="6"/>
    </row>
    <row r="41843" spans="43:43" x14ac:dyDescent="0.25">
      <c r="AQ41843" s="6"/>
    </row>
    <row r="41844" spans="43:43" x14ac:dyDescent="0.25">
      <c r="AQ41844" s="6"/>
    </row>
    <row r="41845" spans="43:43" x14ac:dyDescent="0.25">
      <c r="AQ41845" s="6"/>
    </row>
    <row r="41846" spans="43:43" x14ac:dyDescent="0.25">
      <c r="AQ41846" s="6"/>
    </row>
    <row r="41847" spans="43:43" x14ac:dyDescent="0.25">
      <c r="AQ41847" s="6"/>
    </row>
    <row r="41848" spans="43:43" x14ac:dyDescent="0.25">
      <c r="AQ41848" s="6"/>
    </row>
    <row r="41849" spans="43:43" x14ac:dyDescent="0.25">
      <c r="AQ41849" s="6"/>
    </row>
    <row r="41850" spans="43:43" x14ac:dyDescent="0.25">
      <c r="AQ41850" s="6"/>
    </row>
    <row r="41851" spans="43:43" x14ac:dyDescent="0.25">
      <c r="AQ41851" s="6"/>
    </row>
    <row r="41852" spans="43:43" x14ac:dyDescent="0.25">
      <c r="AQ41852" s="6"/>
    </row>
    <row r="41853" spans="43:43" x14ac:dyDescent="0.25">
      <c r="AQ41853" s="6"/>
    </row>
    <row r="41854" spans="43:43" x14ac:dyDescent="0.25">
      <c r="AQ41854" s="6"/>
    </row>
    <row r="41855" spans="43:43" x14ac:dyDescent="0.25">
      <c r="AQ41855" s="6"/>
    </row>
    <row r="41856" spans="43:43" x14ac:dyDescent="0.25">
      <c r="AQ41856" s="6"/>
    </row>
    <row r="41857" spans="43:43" x14ac:dyDescent="0.25">
      <c r="AQ41857" s="6"/>
    </row>
    <row r="41858" spans="43:43" x14ac:dyDescent="0.25">
      <c r="AQ41858" s="6"/>
    </row>
    <row r="41859" spans="43:43" x14ac:dyDescent="0.25">
      <c r="AQ41859" s="6"/>
    </row>
    <row r="41860" spans="43:43" x14ac:dyDescent="0.25">
      <c r="AQ41860" s="6"/>
    </row>
    <row r="41861" spans="43:43" x14ac:dyDescent="0.25">
      <c r="AQ41861" s="6"/>
    </row>
    <row r="41862" spans="43:43" x14ac:dyDescent="0.25">
      <c r="AQ41862" s="6"/>
    </row>
    <row r="41863" spans="43:43" x14ac:dyDescent="0.25">
      <c r="AQ41863" s="6"/>
    </row>
    <row r="41864" spans="43:43" x14ac:dyDescent="0.25">
      <c r="AQ41864" s="6"/>
    </row>
    <row r="41865" spans="43:43" x14ac:dyDescent="0.25">
      <c r="AQ41865" s="6"/>
    </row>
    <row r="41866" spans="43:43" x14ac:dyDescent="0.25">
      <c r="AQ41866" s="6"/>
    </row>
    <row r="41867" spans="43:43" x14ac:dyDescent="0.25">
      <c r="AQ41867" s="6"/>
    </row>
    <row r="41868" spans="43:43" x14ac:dyDescent="0.25">
      <c r="AQ41868" s="6"/>
    </row>
    <row r="41869" spans="43:43" x14ac:dyDescent="0.25">
      <c r="AQ41869" s="6"/>
    </row>
    <row r="41870" spans="43:43" x14ac:dyDescent="0.25">
      <c r="AQ41870" s="6"/>
    </row>
    <row r="41871" spans="43:43" x14ac:dyDescent="0.25">
      <c r="AQ41871" s="6"/>
    </row>
    <row r="41872" spans="43:43" x14ac:dyDescent="0.25">
      <c r="AQ41872" s="6"/>
    </row>
    <row r="41873" spans="43:43" x14ac:dyDescent="0.25">
      <c r="AQ41873" s="6"/>
    </row>
    <row r="41874" spans="43:43" x14ac:dyDescent="0.25">
      <c r="AQ41874" s="6"/>
    </row>
    <row r="41875" spans="43:43" x14ac:dyDescent="0.25">
      <c r="AQ41875" s="6"/>
    </row>
    <row r="41876" spans="43:43" x14ac:dyDescent="0.25">
      <c r="AQ41876" s="6"/>
    </row>
    <row r="41877" spans="43:43" x14ac:dyDescent="0.25">
      <c r="AQ41877" s="6"/>
    </row>
    <row r="41878" spans="43:43" x14ac:dyDescent="0.25">
      <c r="AQ41878" s="6"/>
    </row>
    <row r="41879" spans="43:43" x14ac:dyDescent="0.25">
      <c r="AQ41879" s="6"/>
    </row>
    <row r="41880" spans="43:43" x14ac:dyDescent="0.25">
      <c r="AQ41880" s="6"/>
    </row>
    <row r="41881" spans="43:43" x14ac:dyDescent="0.25">
      <c r="AQ41881" s="6"/>
    </row>
    <row r="41882" spans="43:43" x14ac:dyDescent="0.25">
      <c r="AQ41882" s="6"/>
    </row>
    <row r="41883" spans="43:43" x14ac:dyDescent="0.25">
      <c r="AQ41883" s="6"/>
    </row>
    <row r="41884" spans="43:43" x14ac:dyDescent="0.25">
      <c r="AQ41884" s="6"/>
    </row>
    <row r="41885" spans="43:43" x14ac:dyDescent="0.25">
      <c r="AQ41885" s="6"/>
    </row>
    <row r="41886" spans="43:43" x14ac:dyDescent="0.25">
      <c r="AQ41886" s="6"/>
    </row>
    <row r="41887" spans="43:43" x14ac:dyDescent="0.25">
      <c r="AQ41887" s="6"/>
    </row>
    <row r="41888" spans="43:43" x14ac:dyDescent="0.25">
      <c r="AQ41888" s="6"/>
    </row>
    <row r="41889" spans="43:43" x14ac:dyDescent="0.25">
      <c r="AQ41889" s="6"/>
    </row>
    <row r="41890" spans="43:43" x14ac:dyDescent="0.25">
      <c r="AQ41890" s="6"/>
    </row>
    <row r="41891" spans="43:43" x14ac:dyDescent="0.25">
      <c r="AQ41891" s="6"/>
    </row>
    <row r="41892" spans="43:43" x14ac:dyDescent="0.25">
      <c r="AQ41892" s="6"/>
    </row>
    <row r="41893" spans="43:43" x14ac:dyDescent="0.25">
      <c r="AQ41893" s="6"/>
    </row>
    <row r="41894" spans="43:43" x14ac:dyDescent="0.25">
      <c r="AQ41894" s="6"/>
    </row>
    <row r="41895" spans="43:43" x14ac:dyDescent="0.25">
      <c r="AQ41895" s="6"/>
    </row>
    <row r="41896" spans="43:43" x14ac:dyDescent="0.25">
      <c r="AQ41896" s="6"/>
    </row>
    <row r="41897" spans="43:43" x14ac:dyDescent="0.25">
      <c r="AQ41897" s="6"/>
    </row>
    <row r="41898" spans="43:43" x14ac:dyDescent="0.25">
      <c r="AQ41898" s="6"/>
    </row>
    <row r="41899" spans="43:43" x14ac:dyDescent="0.25">
      <c r="AQ41899" s="6"/>
    </row>
    <row r="41900" spans="43:43" x14ac:dyDescent="0.25">
      <c r="AQ41900" s="6"/>
    </row>
    <row r="41901" spans="43:43" x14ac:dyDescent="0.25">
      <c r="AQ41901" s="6"/>
    </row>
    <row r="41902" spans="43:43" x14ac:dyDescent="0.25">
      <c r="AQ41902" s="6"/>
    </row>
    <row r="41903" spans="43:43" x14ac:dyDescent="0.25">
      <c r="AQ41903" s="6"/>
    </row>
    <row r="41904" spans="43:43" x14ac:dyDescent="0.25">
      <c r="AQ41904" s="6"/>
    </row>
    <row r="41905" spans="43:43" x14ac:dyDescent="0.25">
      <c r="AQ41905" s="6"/>
    </row>
    <row r="41906" spans="43:43" x14ac:dyDescent="0.25">
      <c r="AQ41906" s="6"/>
    </row>
    <row r="41907" spans="43:43" x14ac:dyDescent="0.25">
      <c r="AQ41907" s="6"/>
    </row>
    <row r="41908" spans="43:43" x14ac:dyDescent="0.25">
      <c r="AQ41908" s="6"/>
    </row>
    <row r="41909" spans="43:43" x14ac:dyDescent="0.25">
      <c r="AQ41909" s="6"/>
    </row>
    <row r="41910" spans="43:43" x14ac:dyDescent="0.25">
      <c r="AQ41910" s="6"/>
    </row>
    <row r="41911" spans="43:43" x14ac:dyDescent="0.25">
      <c r="AQ41911" s="6"/>
    </row>
    <row r="41912" spans="43:43" x14ac:dyDescent="0.25">
      <c r="AQ41912" s="6"/>
    </row>
    <row r="41913" spans="43:43" x14ac:dyDescent="0.25">
      <c r="AQ41913" s="6"/>
    </row>
    <row r="41914" spans="43:43" x14ac:dyDescent="0.25">
      <c r="AQ41914" s="6"/>
    </row>
    <row r="41915" spans="43:43" x14ac:dyDescent="0.25">
      <c r="AQ41915" s="6"/>
    </row>
    <row r="41916" spans="43:43" x14ac:dyDescent="0.25">
      <c r="AQ41916" s="6"/>
    </row>
    <row r="41917" spans="43:43" x14ac:dyDescent="0.25">
      <c r="AQ41917" s="6"/>
    </row>
    <row r="41918" spans="43:43" x14ac:dyDescent="0.25">
      <c r="AQ41918" s="6"/>
    </row>
    <row r="41919" spans="43:43" x14ac:dyDescent="0.25">
      <c r="AQ41919" s="6"/>
    </row>
    <row r="41920" spans="43:43" x14ac:dyDescent="0.25">
      <c r="AQ41920" s="6"/>
    </row>
    <row r="41921" spans="43:43" x14ac:dyDescent="0.25">
      <c r="AQ41921" s="6"/>
    </row>
    <row r="41922" spans="43:43" x14ac:dyDescent="0.25">
      <c r="AQ41922" s="6"/>
    </row>
    <row r="41923" spans="43:43" x14ac:dyDescent="0.25">
      <c r="AQ41923" s="6"/>
    </row>
    <row r="41924" spans="43:43" x14ac:dyDescent="0.25">
      <c r="AQ41924" s="6"/>
    </row>
    <row r="41925" spans="43:43" x14ac:dyDescent="0.25">
      <c r="AQ41925" s="6"/>
    </row>
    <row r="41926" spans="43:43" x14ac:dyDescent="0.25">
      <c r="AQ41926" s="6"/>
    </row>
    <row r="41927" spans="43:43" x14ac:dyDescent="0.25">
      <c r="AQ41927" s="6"/>
    </row>
    <row r="41928" spans="43:43" x14ac:dyDescent="0.25">
      <c r="AQ41928" s="6"/>
    </row>
    <row r="41929" spans="43:43" x14ac:dyDescent="0.25">
      <c r="AQ41929" s="6"/>
    </row>
    <row r="41930" spans="43:43" x14ac:dyDescent="0.25">
      <c r="AQ41930" s="6"/>
    </row>
    <row r="41931" spans="43:43" x14ac:dyDescent="0.25">
      <c r="AQ41931" s="6"/>
    </row>
    <row r="41932" spans="43:43" x14ac:dyDescent="0.25">
      <c r="AQ41932" s="6"/>
    </row>
    <row r="41933" spans="43:43" x14ac:dyDescent="0.25">
      <c r="AQ41933" s="6"/>
    </row>
    <row r="41934" spans="43:43" x14ac:dyDescent="0.25">
      <c r="AQ41934" s="6"/>
    </row>
    <row r="41935" spans="43:43" x14ac:dyDescent="0.25">
      <c r="AQ41935" s="6"/>
    </row>
    <row r="41936" spans="43:43" x14ac:dyDescent="0.25">
      <c r="AQ41936" s="6"/>
    </row>
    <row r="41937" spans="43:43" x14ac:dyDescent="0.25">
      <c r="AQ41937" s="6"/>
    </row>
    <row r="41938" spans="43:43" x14ac:dyDescent="0.25">
      <c r="AQ41938" s="6"/>
    </row>
    <row r="41939" spans="43:43" x14ac:dyDescent="0.25">
      <c r="AQ41939" s="6"/>
    </row>
    <row r="41940" spans="43:43" x14ac:dyDescent="0.25">
      <c r="AQ41940" s="6"/>
    </row>
    <row r="41941" spans="43:43" x14ac:dyDescent="0.25">
      <c r="AQ41941" s="6"/>
    </row>
    <row r="41942" spans="43:43" x14ac:dyDescent="0.25">
      <c r="AQ41942" s="6"/>
    </row>
    <row r="41943" spans="43:43" x14ac:dyDescent="0.25">
      <c r="AQ41943" s="6"/>
    </row>
    <row r="41944" spans="43:43" x14ac:dyDescent="0.25">
      <c r="AQ41944" s="6"/>
    </row>
    <row r="41945" spans="43:43" x14ac:dyDescent="0.25">
      <c r="AQ41945" s="6"/>
    </row>
    <row r="41946" spans="43:43" x14ac:dyDescent="0.25">
      <c r="AQ41946" s="6"/>
    </row>
    <row r="41947" spans="43:43" x14ac:dyDescent="0.25">
      <c r="AQ41947" s="6"/>
    </row>
    <row r="41948" spans="43:43" x14ac:dyDescent="0.25">
      <c r="AQ41948" s="6"/>
    </row>
    <row r="41949" spans="43:43" x14ac:dyDescent="0.25">
      <c r="AQ41949" s="6"/>
    </row>
    <row r="41950" spans="43:43" x14ac:dyDescent="0.25">
      <c r="AQ41950" s="6"/>
    </row>
    <row r="41951" spans="43:43" x14ac:dyDescent="0.25">
      <c r="AQ41951" s="6"/>
    </row>
    <row r="41952" spans="43:43" x14ac:dyDescent="0.25">
      <c r="AQ41952" s="6"/>
    </row>
    <row r="41953" spans="43:43" x14ac:dyDescent="0.25">
      <c r="AQ41953" s="6"/>
    </row>
    <row r="41954" spans="43:43" x14ac:dyDescent="0.25">
      <c r="AQ41954" s="6"/>
    </row>
    <row r="41955" spans="43:43" x14ac:dyDescent="0.25">
      <c r="AQ41955" s="6"/>
    </row>
    <row r="41956" spans="43:43" x14ac:dyDescent="0.25">
      <c r="AQ41956" s="6"/>
    </row>
    <row r="41957" spans="43:43" x14ac:dyDescent="0.25">
      <c r="AQ41957" s="6"/>
    </row>
    <row r="41958" spans="43:43" x14ac:dyDescent="0.25">
      <c r="AQ41958" s="6"/>
    </row>
    <row r="41959" spans="43:43" x14ac:dyDescent="0.25">
      <c r="AQ41959" s="6"/>
    </row>
    <row r="41960" spans="43:43" x14ac:dyDescent="0.25">
      <c r="AQ41960" s="6"/>
    </row>
    <row r="41961" spans="43:43" x14ac:dyDescent="0.25">
      <c r="AQ41961" s="6"/>
    </row>
    <row r="41962" spans="43:43" x14ac:dyDescent="0.25">
      <c r="AQ41962" s="6"/>
    </row>
    <row r="41963" spans="43:43" x14ac:dyDescent="0.25">
      <c r="AQ41963" s="6"/>
    </row>
    <row r="41964" spans="43:43" x14ac:dyDescent="0.25">
      <c r="AQ41964" s="6"/>
    </row>
    <row r="41965" spans="43:43" x14ac:dyDescent="0.25">
      <c r="AQ41965" s="6"/>
    </row>
    <row r="41966" spans="43:43" x14ac:dyDescent="0.25">
      <c r="AQ41966" s="6"/>
    </row>
    <row r="41967" spans="43:43" x14ac:dyDescent="0.25">
      <c r="AQ41967" s="6"/>
    </row>
    <row r="41968" spans="43:43" x14ac:dyDescent="0.25">
      <c r="AQ41968" s="6"/>
    </row>
    <row r="41969" spans="43:43" x14ac:dyDescent="0.25">
      <c r="AQ41969" s="6"/>
    </row>
    <row r="41970" spans="43:43" x14ac:dyDescent="0.25">
      <c r="AQ41970" s="6"/>
    </row>
    <row r="41971" spans="43:43" x14ac:dyDescent="0.25">
      <c r="AQ41971" s="6"/>
    </row>
    <row r="41972" spans="43:43" x14ac:dyDescent="0.25">
      <c r="AQ41972" s="6"/>
    </row>
    <row r="41973" spans="43:43" x14ac:dyDescent="0.25">
      <c r="AQ41973" s="6"/>
    </row>
    <row r="41974" spans="43:43" x14ac:dyDescent="0.25">
      <c r="AQ41974" s="6"/>
    </row>
    <row r="41975" spans="43:43" x14ac:dyDescent="0.25">
      <c r="AQ41975" s="6"/>
    </row>
    <row r="41976" spans="43:43" x14ac:dyDescent="0.25">
      <c r="AQ41976" s="6"/>
    </row>
    <row r="41977" spans="43:43" x14ac:dyDescent="0.25">
      <c r="AQ41977" s="6"/>
    </row>
    <row r="41978" spans="43:43" x14ac:dyDescent="0.25">
      <c r="AQ41978" s="6"/>
    </row>
    <row r="41979" spans="43:43" x14ac:dyDescent="0.25">
      <c r="AQ41979" s="6"/>
    </row>
    <row r="41980" spans="43:43" x14ac:dyDescent="0.25">
      <c r="AQ41980" s="6"/>
    </row>
    <row r="41981" spans="43:43" x14ac:dyDescent="0.25">
      <c r="AQ41981" s="6"/>
    </row>
    <row r="41982" spans="43:43" x14ac:dyDescent="0.25">
      <c r="AQ41982" s="6"/>
    </row>
    <row r="41983" spans="43:43" x14ac:dyDescent="0.25">
      <c r="AQ41983" s="6"/>
    </row>
    <row r="41984" spans="43:43" x14ac:dyDescent="0.25">
      <c r="AQ41984" s="6"/>
    </row>
    <row r="41985" spans="43:43" x14ac:dyDescent="0.25">
      <c r="AQ41985" s="6"/>
    </row>
    <row r="41986" spans="43:43" x14ac:dyDescent="0.25">
      <c r="AQ41986" s="6"/>
    </row>
    <row r="41987" spans="43:43" x14ac:dyDescent="0.25">
      <c r="AQ41987" s="6"/>
    </row>
    <row r="41988" spans="43:43" x14ac:dyDescent="0.25">
      <c r="AQ41988" s="6"/>
    </row>
    <row r="41989" spans="43:43" x14ac:dyDescent="0.25">
      <c r="AQ41989" s="6"/>
    </row>
    <row r="41990" spans="43:43" x14ac:dyDescent="0.25">
      <c r="AQ41990" s="6"/>
    </row>
    <row r="41991" spans="43:43" x14ac:dyDescent="0.25">
      <c r="AQ41991" s="6"/>
    </row>
    <row r="41992" spans="43:43" x14ac:dyDescent="0.25">
      <c r="AQ41992" s="6"/>
    </row>
    <row r="41993" spans="43:43" x14ac:dyDescent="0.25">
      <c r="AQ41993" s="6"/>
    </row>
    <row r="41994" spans="43:43" x14ac:dyDescent="0.25">
      <c r="AQ41994" s="6"/>
    </row>
    <row r="41995" spans="43:43" x14ac:dyDescent="0.25">
      <c r="AQ41995" s="6"/>
    </row>
    <row r="41996" spans="43:43" x14ac:dyDescent="0.25">
      <c r="AQ41996" s="6"/>
    </row>
    <row r="41997" spans="43:43" x14ac:dyDescent="0.25">
      <c r="AQ41997" s="6"/>
    </row>
    <row r="41998" spans="43:43" x14ac:dyDescent="0.25">
      <c r="AQ41998" s="6"/>
    </row>
    <row r="41999" spans="43:43" x14ac:dyDescent="0.25">
      <c r="AQ41999" s="6"/>
    </row>
    <row r="42000" spans="43:43" x14ac:dyDescent="0.25">
      <c r="AQ42000" s="6"/>
    </row>
    <row r="42001" spans="43:43" x14ac:dyDescent="0.25">
      <c r="AQ42001" s="6"/>
    </row>
    <row r="42002" spans="43:43" x14ac:dyDescent="0.25">
      <c r="AQ42002" s="6"/>
    </row>
    <row r="42003" spans="43:43" x14ac:dyDescent="0.25">
      <c r="AQ42003" s="6"/>
    </row>
    <row r="42004" spans="43:43" x14ac:dyDescent="0.25">
      <c r="AQ42004" s="6"/>
    </row>
    <row r="42005" spans="43:43" x14ac:dyDescent="0.25">
      <c r="AQ42005" s="6"/>
    </row>
    <row r="42006" spans="43:43" x14ac:dyDescent="0.25">
      <c r="AQ42006" s="6"/>
    </row>
    <row r="42007" spans="43:43" x14ac:dyDescent="0.25">
      <c r="AQ42007" s="6"/>
    </row>
    <row r="42008" spans="43:43" x14ac:dyDescent="0.25">
      <c r="AQ42008" s="6"/>
    </row>
    <row r="42009" spans="43:43" x14ac:dyDescent="0.25">
      <c r="AQ42009" s="6"/>
    </row>
    <row r="42010" spans="43:43" x14ac:dyDescent="0.25">
      <c r="AQ42010" s="6"/>
    </row>
    <row r="42011" spans="43:43" x14ac:dyDescent="0.25">
      <c r="AQ42011" s="6"/>
    </row>
    <row r="42012" spans="43:43" x14ac:dyDescent="0.25">
      <c r="AQ42012" s="6"/>
    </row>
    <row r="42013" spans="43:43" x14ac:dyDescent="0.25">
      <c r="AQ42013" s="6"/>
    </row>
    <row r="42014" spans="43:43" x14ac:dyDescent="0.25">
      <c r="AQ42014" s="6"/>
    </row>
    <row r="42015" spans="43:43" x14ac:dyDescent="0.25">
      <c r="AQ42015" s="6"/>
    </row>
    <row r="42016" spans="43:43" x14ac:dyDescent="0.25">
      <c r="AQ42016" s="6"/>
    </row>
    <row r="42017" spans="43:43" x14ac:dyDescent="0.25">
      <c r="AQ42017" s="6"/>
    </row>
    <row r="42018" spans="43:43" x14ac:dyDescent="0.25">
      <c r="AQ42018" s="6"/>
    </row>
    <row r="42019" spans="43:43" x14ac:dyDescent="0.25">
      <c r="AQ42019" s="6"/>
    </row>
    <row r="42020" spans="43:43" x14ac:dyDescent="0.25">
      <c r="AQ42020" s="6"/>
    </row>
    <row r="42021" spans="43:43" x14ac:dyDescent="0.25">
      <c r="AQ42021" s="6"/>
    </row>
    <row r="42022" spans="43:43" x14ac:dyDescent="0.25">
      <c r="AQ42022" s="6"/>
    </row>
    <row r="42023" spans="43:43" x14ac:dyDescent="0.25">
      <c r="AQ42023" s="6"/>
    </row>
    <row r="42024" spans="43:43" x14ac:dyDescent="0.25">
      <c r="AQ42024" s="6"/>
    </row>
    <row r="42025" spans="43:43" x14ac:dyDescent="0.25">
      <c r="AQ42025" s="6"/>
    </row>
    <row r="42026" spans="43:43" x14ac:dyDescent="0.25">
      <c r="AQ42026" s="6"/>
    </row>
    <row r="42027" spans="43:43" x14ac:dyDescent="0.25">
      <c r="AQ42027" s="6"/>
    </row>
    <row r="42028" spans="43:43" x14ac:dyDescent="0.25">
      <c r="AQ42028" s="6"/>
    </row>
    <row r="42029" spans="43:43" x14ac:dyDescent="0.25">
      <c r="AQ42029" s="6"/>
    </row>
    <row r="42030" spans="43:43" x14ac:dyDescent="0.25">
      <c r="AQ42030" s="6"/>
    </row>
    <row r="42031" spans="43:43" x14ac:dyDescent="0.25">
      <c r="AQ42031" s="6"/>
    </row>
    <row r="42032" spans="43:43" x14ac:dyDescent="0.25">
      <c r="AQ42032" s="6"/>
    </row>
    <row r="42033" spans="43:43" x14ac:dyDescent="0.25">
      <c r="AQ42033" s="6"/>
    </row>
    <row r="42034" spans="43:43" x14ac:dyDescent="0.25">
      <c r="AQ42034" s="6"/>
    </row>
    <row r="42035" spans="43:43" x14ac:dyDescent="0.25">
      <c r="AQ42035" s="6"/>
    </row>
    <row r="42036" spans="43:43" x14ac:dyDescent="0.25">
      <c r="AQ42036" s="6"/>
    </row>
    <row r="42037" spans="43:43" x14ac:dyDescent="0.25">
      <c r="AQ42037" s="6"/>
    </row>
    <row r="42038" spans="43:43" x14ac:dyDescent="0.25">
      <c r="AQ42038" s="6"/>
    </row>
    <row r="42039" spans="43:43" x14ac:dyDescent="0.25">
      <c r="AQ42039" s="6"/>
    </row>
    <row r="42040" spans="43:43" x14ac:dyDescent="0.25">
      <c r="AQ42040" s="6"/>
    </row>
    <row r="42041" spans="43:43" x14ac:dyDescent="0.25">
      <c r="AQ42041" s="6"/>
    </row>
    <row r="42042" spans="43:43" x14ac:dyDescent="0.25">
      <c r="AQ42042" s="6"/>
    </row>
    <row r="42043" spans="43:43" x14ac:dyDescent="0.25">
      <c r="AQ42043" s="6"/>
    </row>
    <row r="42044" spans="43:43" x14ac:dyDescent="0.25">
      <c r="AQ42044" s="6"/>
    </row>
    <row r="42045" spans="43:43" x14ac:dyDescent="0.25">
      <c r="AQ42045" s="6"/>
    </row>
    <row r="42046" spans="43:43" x14ac:dyDescent="0.25">
      <c r="AQ42046" s="6"/>
    </row>
    <row r="42047" spans="43:43" x14ac:dyDescent="0.25">
      <c r="AQ42047" s="6"/>
    </row>
    <row r="42048" spans="43:43" x14ac:dyDescent="0.25">
      <c r="AQ42048" s="6"/>
    </row>
    <row r="42049" spans="43:43" x14ac:dyDescent="0.25">
      <c r="AQ42049" s="6"/>
    </row>
    <row r="42050" spans="43:43" x14ac:dyDescent="0.25">
      <c r="AQ42050" s="6"/>
    </row>
    <row r="42051" spans="43:43" x14ac:dyDescent="0.25">
      <c r="AQ42051" s="6"/>
    </row>
    <row r="42052" spans="43:43" x14ac:dyDescent="0.25">
      <c r="AQ42052" s="6"/>
    </row>
    <row r="42053" spans="43:43" x14ac:dyDescent="0.25">
      <c r="AQ42053" s="6"/>
    </row>
    <row r="42054" spans="43:43" x14ac:dyDescent="0.25">
      <c r="AQ42054" s="6"/>
    </row>
    <row r="42055" spans="43:43" x14ac:dyDescent="0.25">
      <c r="AQ42055" s="6"/>
    </row>
    <row r="42056" spans="43:43" x14ac:dyDescent="0.25">
      <c r="AQ42056" s="6"/>
    </row>
    <row r="42057" spans="43:43" x14ac:dyDescent="0.25">
      <c r="AQ42057" s="6"/>
    </row>
    <row r="42058" spans="43:43" x14ac:dyDescent="0.25">
      <c r="AQ42058" s="6"/>
    </row>
    <row r="42059" spans="43:43" x14ac:dyDescent="0.25">
      <c r="AQ42059" s="6"/>
    </row>
    <row r="42060" spans="43:43" x14ac:dyDescent="0.25">
      <c r="AQ42060" s="6"/>
    </row>
    <row r="42061" spans="43:43" x14ac:dyDescent="0.25">
      <c r="AQ42061" s="6"/>
    </row>
    <row r="42062" spans="43:43" x14ac:dyDescent="0.25">
      <c r="AQ42062" s="6"/>
    </row>
    <row r="42063" spans="43:43" x14ac:dyDescent="0.25">
      <c r="AQ42063" s="6"/>
    </row>
    <row r="42064" spans="43:43" x14ac:dyDescent="0.25">
      <c r="AQ42064" s="6"/>
    </row>
    <row r="42065" spans="43:43" x14ac:dyDescent="0.25">
      <c r="AQ42065" s="6"/>
    </row>
    <row r="42066" spans="43:43" x14ac:dyDescent="0.25">
      <c r="AQ42066" s="6"/>
    </row>
    <row r="42067" spans="43:43" x14ac:dyDescent="0.25">
      <c r="AQ42067" s="6"/>
    </row>
    <row r="42068" spans="43:43" x14ac:dyDescent="0.25">
      <c r="AQ42068" s="6"/>
    </row>
    <row r="42069" spans="43:43" x14ac:dyDescent="0.25">
      <c r="AQ42069" s="6"/>
    </row>
    <row r="42070" spans="43:43" x14ac:dyDescent="0.25">
      <c r="AQ42070" s="6"/>
    </row>
    <row r="42071" spans="43:43" x14ac:dyDescent="0.25">
      <c r="AQ42071" s="6"/>
    </row>
    <row r="42072" spans="43:43" x14ac:dyDescent="0.25">
      <c r="AQ42072" s="6"/>
    </row>
    <row r="42073" spans="43:43" x14ac:dyDescent="0.25">
      <c r="AQ42073" s="6"/>
    </row>
    <row r="42074" spans="43:43" x14ac:dyDescent="0.25">
      <c r="AQ42074" s="6"/>
    </row>
    <row r="42075" spans="43:43" x14ac:dyDescent="0.25">
      <c r="AQ42075" s="6"/>
    </row>
    <row r="42076" spans="43:43" x14ac:dyDescent="0.25">
      <c r="AQ42076" s="6"/>
    </row>
    <row r="42077" spans="43:43" x14ac:dyDescent="0.25">
      <c r="AQ42077" s="6"/>
    </row>
    <row r="42078" spans="43:43" x14ac:dyDescent="0.25">
      <c r="AQ42078" s="6"/>
    </row>
    <row r="42079" spans="43:43" x14ac:dyDescent="0.25">
      <c r="AQ42079" s="6"/>
    </row>
    <row r="42080" spans="43:43" x14ac:dyDescent="0.25">
      <c r="AQ42080" s="6"/>
    </row>
    <row r="42081" spans="43:43" x14ac:dyDescent="0.25">
      <c r="AQ42081" s="6"/>
    </row>
    <row r="42082" spans="43:43" x14ac:dyDescent="0.25">
      <c r="AQ42082" s="6"/>
    </row>
    <row r="42083" spans="43:43" x14ac:dyDescent="0.25">
      <c r="AQ42083" s="6"/>
    </row>
    <row r="42084" spans="43:43" x14ac:dyDescent="0.25">
      <c r="AQ42084" s="6"/>
    </row>
    <row r="42085" spans="43:43" x14ac:dyDescent="0.25">
      <c r="AQ42085" s="6"/>
    </row>
    <row r="42086" spans="43:43" x14ac:dyDescent="0.25">
      <c r="AQ42086" s="6"/>
    </row>
    <row r="42087" spans="43:43" x14ac:dyDescent="0.25">
      <c r="AQ42087" s="6"/>
    </row>
    <row r="42088" spans="43:43" x14ac:dyDescent="0.25">
      <c r="AQ42088" s="6"/>
    </row>
    <row r="42089" spans="43:43" x14ac:dyDescent="0.25">
      <c r="AQ42089" s="6"/>
    </row>
    <row r="42090" spans="43:43" x14ac:dyDescent="0.25">
      <c r="AQ42090" s="6"/>
    </row>
    <row r="42091" spans="43:43" x14ac:dyDescent="0.25">
      <c r="AQ42091" s="6"/>
    </row>
    <row r="42092" spans="43:43" x14ac:dyDescent="0.25">
      <c r="AQ42092" s="6"/>
    </row>
    <row r="42093" spans="43:43" x14ac:dyDescent="0.25">
      <c r="AQ42093" s="6"/>
    </row>
    <row r="42094" spans="43:43" x14ac:dyDescent="0.25">
      <c r="AQ42094" s="6"/>
    </row>
    <row r="42095" spans="43:43" x14ac:dyDescent="0.25">
      <c r="AQ42095" s="6"/>
    </row>
    <row r="42096" spans="43:43" x14ac:dyDescent="0.25">
      <c r="AQ42096" s="6"/>
    </row>
    <row r="42097" spans="43:43" x14ac:dyDescent="0.25">
      <c r="AQ42097" s="6"/>
    </row>
    <row r="42098" spans="43:43" x14ac:dyDescent="0.25">
      <c r="AQ42098" s="6"/>
    </row>
    <row r="42099" spans="43:43" x14ac:dyDescent="0.25">
      <c r="AQ42099" s="6"/>
    </row>
    <row r="42100" spans="43:43" x14ac:dyDescent="0.25">
      <c r="AQ42100" s="6"/>
    </row>
    <row r="42101" spans="43:43" x14ac:dyDescent="0.25">
      <c r="AQ42101" s="6"/>
    </row>
    <row r="42102" spans="43:43" x14ac:dyDescent="0.25">
      <c r="AQ42102" s="6"/>
    </row>
    <row r="42103" spans="43:43" x14ac:dyDescent="0.25">
      <c r="AQ42103" s="6"/>
    </row>
    <row r="42104" spans="43:43" x14ac:dyDescent="0.25">
      <c r="AQ42104" s="6"/>
    </row>
    <row r="42105" spans="43:43" x14ac:dyDescent="0.25">
      <c r="AQ42105" s="6"/>
    </row>
    <row r="42106" spans="43:43" x14ac:dyDescent="0.25">
      <c r="AQ42106" s="6"/>
    </row>
    <row r="42107" spans="43:43" x14ac:dyDescent="0.25">
      <c r="AQ42107" s="6"/>
    </row>
    <row r="42108" spans="43:43" x14ac:dyDescent="0.25">
      <c r="AQ42108" s="6"/>
    </row>
    <row r="42109" spans="43:43" x14ac:dyDescent="0.25">
      <c r="AQ42109" s="6"/>
    </row>
    <row r="42110" spans="43:43" x14ac:dyDescent="0.25">
      <c r="AQ42110" s="6"/>
    </row>
    <row r="42111" spans="43:43" x14ac:dyDescent="0.25">
      <c r="AQ42111" s="6"/>
    </row>
    <row r="42112" spans="43:43" x14ac:dyDescent="0.25">
      <c r="AQ42112" s="6"/>
    </row>
    <row r="42113" spans="43:43" x14ac:dyDescent="0.25">
      <c r="AQ42113" s="6"/>
    </row>
    <row r="42114" spans="43:43" x14ac:dyDescent="0.25">
      <c r="AQ42114" s="6"/>
    </row>
    <row r="42115" spans="43:43" x14ac:dyDescent="0.25">
      <c r="AQ42115" s="6"/>
    </row>
    <row r="42116" spans="43:43" x14ac:dyDescent="0.25">
      <c r="AQ42116" s="6"/>
    </row>
    <row r="42117" spans="43:43" x14ac:dyDescent="0.25">
      <c r="AQ42117" s="6"/>
    </row>
    <row r="42118" spans="43:43" x14ac:dyDescent="0.25">
      <c r="AQ42118" s="6"/>
    </row>
    <row r="42119" spans="43:43" x14ac:dyDescent="0.25">
      <c r="AQ42119" s="6"/>
    </row>
    <row r="42120" spans="43:43" x14ac:dyDescent="0.25">
      <c r="AQ42120" s="6"/>
    </row>
    <row r="42121" spans="43:43" x14ac:dyDescent="0.25">
      <c r="AQ42121" s="6"/>
    </row>
    <row r="42122" spans="43:43" x14ac:dyDescent="0.25">
      <c r="AQ42122" s="6"/>
    </row>
    <row r="42123" spans="43:43" x14ac:dyDescent="0.25">
      <c r="AQ42123" s="6"/>
    </row>
    <row r="42124" spans="43:43" x14ac:dyDescent="0.25">
      <c r="AQ42124" s="6"/>
    </row>
    <row r="42125" spans="43:43" x14ac:dyDescent="0.25">
      <c r="AQ42125" s="6"/>
    </row>
    <row r="42126" spans="43:43" x14ac:dyDescent="0.25">
      <c r="AQ42126" s="6"/>
    </row>
    <row r="42127" spans="43:43" x14ac:dyDescent="0.25">
      <c r="AQ42127" s="6"/>
    </row>
    <row r="42128" spans="43:43" x14ac:dyDescent="0.25">
      <c r="AQ42128" s="6"/>
    </row>
    <row r="42129" spans="43:43" x14ac:dyDescent="0.25">
      <c r="AQ42129" s="6"/>
    </row>
    <row r="42130" spans="43:43" x14ac:dyDescent="0.25">
      <c r="AQ42130" s="6"/>
    </row>
    <row r="42131" spans="43:43" x14ac:dyDescent="0.25">
      <c r="AQ42131" s="6"/>
    </row>
    <row r="42132" spans="43:43" x14ac:dyDescent="0.25">
      <c r="AQ42132" s="6"/>
    </row>
    <row r="42133" spans="43:43" x14ac:dyDescent="0.25">
      <c r="AQ42133" s="6"/>
    </row>
    <row r="42134" spans="43:43" x14ac:dyDescent="0.25">
      <c r="AQ42134" s="6"/>
    </row>
    <row r="42135" spans="43:43" x14ac:dyDescent="0.25">
      <c r="AQ42135" s="6"/>
    </row>
    <row r="42136" spans="43:43" x14ac:dyDescent="0.25">
      <c r="AQ42136" s="6"/>
    </row>
    <row r="42137" spans="43:43" x14ac:dyDescent="0.25">
      <c r="AQ42137" s="6"/>
    </row>
    <row r="42138" spans="43:43" x14ac:dyDescent="0.25">
      <c r="AQ42138" s="6"/>
    </row>
    <row r="42139" spans="43:43" x14ac:dyDescent="0.25">
      <c r="AQ42139" s="6"/>
    </row>
    <row r="42140" spans="43:43" x14ac:dyDescent="0.25">
      <c r="AQ42140" s="6"/>
    </row>
    <row r="42141" spans="43:43" x14ac:dyDescent="0.25">
      <c r="AQ42141" s="6"/>
    </row>
    <row r="42142" spans="43:43" x14ac:dyDescent="0.25">
      <c r="AQ42142" s="6"/>
    </row>
    <row r="42143" spans="43:43" x14ac:dyDescent="0.25">
      <c r="AQ42143" s="6"/>
    </row>
    <row r="42144" spans="43:43" x14ac:dyDescent="0.25">
      <c r="AQ42144" s="6"/>
    </row>
    <row r="42145" spans="43:43" x14ac:dyDescent="0.25">
      <c r="AQ42145" s="6"/>
    </row>
    <row r="42146" spans="43:43" x14ac:dyDescent="0.25">
      <c r="AQ42146" s="6"/>
    </row>
    <row r="42147" spans="43:43" x14ac:dyDescent="0.25">
      <c r="AQ42147" s="6"/>
    </row>
    <row r="42148" spans="43:43" x14ac:dyDescent="0.25">
      <c r="AQ42148" s="6"/>
    </row>
    <row r="42149" spans="43:43" x14ac:dyDescent="0.25">
      <c r="AQ42149" s="6"/>
    </row>
    <row r="42150" spans="43:43" x14ac:dyDescent="0.25">
      <c r="AQ42150" s="6"/>
    </row>
    <row r="42151" spans="43:43" x14ac:dyDescent="0.25">
      <c r="AQ42151" s="6"/>
    </row>
    <row r="42152" spans="43:43" x14ac:dyDescent="0.25">
      <c r="AQ42152" s="6"/>
    </row>
    <row r="42153" spans="43:43" x14ac:dyDescent="0.25">
      <c r="AQ42153" s="6"/>
    </row>
    <row r="42154" spans="43:43" x14ac:dyDescent="0.25">
      <c r="AQ42154" s="6"/>
    </row>
    <row r="42155" spans="43:43" x14ac:dyDescent="0.25">
      <c r="AQ42155" s="6"/>
    </row>
    <row r="42156" spans="43:43" x14ac:dyDescent="0.25">
      <c r="AQ42156" s="6"/>
    </row>
    <row r="42157" spans="43:43" x14ac:dyDescent="0.25">
      <c r="AQ42157" s="6"/>
    </row>
    <row r="42158" spans="43:43" x14ac:dyDescent="0.25">
      <c r="AQ42158" s="6"/>
    </row>
    <row r="42159" spans="43:43" x14ac:dyDescent="0.25">
      <c r="AQ42159" s="6"/>
    </row>
    <row r="42160" spans="43:43" x14ac:dyDescent="0.25">
      <c r="AQ42160" s="6"/>
    </row>
    <row r="42161" spans="43:43" x14ac:dyDescent="0.25">
      <c r="AQ42161" s="6"/>
    </row>
    <row r="42162" spans="43:43" x14ac:dyDescent="0.25">
      <c r="AQ42162" s="6"/>
    </row>
    <row r="42163" spans="43:43" x14ac:dyDescent="0.25">
      <c r="AQ42163" s="6"/>
    </row>
    <row r="42164" spans="43:43" x14ac:dyDescent="0.25">
      <c r="AQ42164" s="6"/>
    </row>
    <row r="42165" spans="43:43" x14ac:dyDescent="0.25">
      <c r="AQ42165" s="6"/>
    </row>
    <row r="42166" spans="43:43" x14ac:dyDescent="0.25">
      <c r="AQ42166" s="6"/>
    </row>
    <row r="42167" spans="43:43" x14ac:dyDescent="0.25">
      <c r="AQ42167" s="6"/>
    </row>
    <row r="42168" spans="43:43" x14ac:dyDescent="0.25">
      <c r="AQ42168" s="6"/>
    </row>
    <row r="42169" spans="43:43" x14ac:dyDescent="0.25">
      <c r="AQ42169" s="6"/>
    </row>
    <row r="42170" spans="43:43" x14ac:dyDescent="0.25">
      <c r="AQ42170" s="6"/>
    </row>
    <row r="42171" spans="43:43" x14ac:dyDescent="0.25">
      <c r="AQ42171" s="6"/>
    </row>
    <row r="42172" spans="43:43" x14ac:dyDescent="0.25">
      <c r="AQ42172" s="6"/>
    </row>
    <row r="42173" spans="43:43" x14ac:dyDescent="0.25">
      <c r="AQ42173" s="6"/>
    </row>
    <row r="42174" spans="43:43" x14ac:dyDescent="0.25">
      <c r="AQ42174" s="6"/>
    </row>
    <row r="42175" spans="43:43" x14ac:dyDescent="0.25">
      <c r="AQ42175" s="6"/>
    </row>
    <row r="42176" spans="43:43" x14ac:dyDescent="0.25">
      <c r="AQ42176" s="6"/>
    </row>
    <row r="42177" spans="43:43" x14ac:dyDescent="0.25">
      <c r="AQ42177" s="6"/>
    </row>
    <row r="42178" spans="43:43" x14ac:dyDescent="0.25">
      <c r="AQ42178" s="6"/>
    </row>
    <row r="42179" spans="43:43" x14ac:dyDescent="0.25">
      <c r="AQ42179" s="6"/>
    </row>
    <row r="42180" spans="43:43" x14ac:dyDescent="0.25">
      <c r="AQ42180" s="6"/>
    </row>
    <row r="42181" spans="43:43" x14ac:dyDescent="0.25">
      <c r="AQ42181" s="6"/>
    </row>
    <row r="42182" spans="43:43" x14ac:dyDescent="0.25">
      <c r="AQ42182" s="6"/>
    </row>
    <row r="42183" spans="43:43" x14ac:dyDescent="0.25">
      <c r="AQ42183" s="6"/>
    </row>
    <row r="42184" spans="43:43" x14ac:dyDescent="0.25">
      <c r="AQ42184" s="6"/>
    </row>
    <row r="42185" spans="43:43" x14ac:dyDescent="0.25">
      <c r="AQ42185" s="6"/>
    </row>
    <row r="42186" spans="43:43" x14ac:dyDescent="0.25">
      <c r="AQ42186" s="6"/>
    </row>
    <row r="42187" spans="43:43" x14ac:dyDescent="0.25">
      <c r="AQ42187" s="6"/>
    </row>
    <row r="42188" spans="43:43" x14ac:dyDescent="0.25">
      <c r="AQ42188" s="6"/>
    </row>
    <row r="42189" spans="43:43" x14ac:dyDescent="0.25">
      <c r="AQ42189" s="6"/>
    </row>
    <row r="42190" spans="43:43" x14ac:dyDescent="0.25">
      <c r="AQ42190" s="6"/>
    </row>
    <row r="42191" spans="43:43" x14ac:dyDescent="0.25">
      <c r="AQ42191" s="6"/>
    </row>
    <row r="42192" spans="43:43" x14ac:dyDescent="0.25">
      <c r="AQ42192" s="6"/>
    </row>
    <row r="42193" spans="43:43" x14ac:dyDescent="0.25">
      <c r="AQ42193" s="6"/>
    </row>
    <row r="42194" spans="43:43" x14ac:dyDescent="0.25">
      <c r="AQ42194" s="6"/>
    </row>
    <row r="42195" spans="43:43" x14ac:dyDescent="0.25">
      <c r="AQ42195" s="6"/>
    </row>
    <row r="42196" spans="43:43" x14ac:dyDescent="0.25">
      <c r="AQ42196" s="6"/>
    </row>
    <row r="42197" spans="43:43" x14ac:dyDescent="0.25">
      <c r="AQ42197" s="6"/>
    </row>
    <row r="42198" spans="43:43" x14ac:dyDescent="0.25">
      <c r="AQ42198" s="6"/>
    </row>
    <row r="42199" spans="43:43" x14ac:dyDescent="0.25">
      <c r="AQ42199" s="6"/>
    </row>
    <row r="42200" spans="43:43" x14ac:dyDescent="0.25">
      <c r="AQ42200" s="6"/>
    </row>
    <row r="42201" spans="43:43" x14ac:dyDescent="0.25">
      <c r="AQ42201" s="6"/>
    </row>
    <row r="42202" spans="43:43" x14ac:dyDescent="0.25">
      <c r="AQ42202" s="6"/>
    </row>
    <row r="42203" spans="43:43" x14ac:dyDescent="0.25">
      <c r="AQ42203" s="6"/>
    </row>
    <row r="42204" spans="43:43" x14ac:dyDescent="0.25">
      <c r="AQ42204" s="6"/>
    </row>
    <row r="42205" spans="43:43" x14ac:dyDescent="0.25">
      <c r="AQ42205" s="6"/>
    </row>
    <row r="42206" spans="43:43" x14ac:dyDescent="0.25">
      <c r="AQ42206" s="6"/>
    </row>
    <row r="42207" spans="43:43" x14ac:dyDescent="0.25">
      <c r="AQ42207" s="6"/>
    </row>
    <row r="42208" spans="43:43" x14ac:dyDescent="0.25">
      <c r="AQ42208" s="6"/>
    </row>
    <row r="42209" spans="43:43" x14ac:dyDescent="0.25">
      <c r="AQ42209" s="6"/>
    </row>
    <row r="42210" spans="43:43" x14ac:dyDescent="0.25">
      <c r="AQ42210" s="6"/>
    </row>
    <row r="42211" spans="43:43" x14ac:dyDescent="0.25">
      <c r="AQ42211" s="6"/>
    </row>
    <row r="42212" spans="43:43" x14ac:dyDescent="0.25">
      <c r="AQ42212" s="6"/>
    </row>
    <row r="42213" spans="43:43" x14ac:dyDescent="0.25">
      <c r="AQ42213" s="6"/>
    </row>
    <row r="42214" spans="43:43" x14ac:dyDescent="0.25">
      <c r="AQ42214" s="6"/>
    </row>
    <row r="42215" spans="43:43" x14ac:dyDescent="0.25">
      <c r="AQ42215" s="6"/>
    </row>
    <row r="42216" spans="43:43" x14ac:dyDescent="0.25">
      <c r="AQ42216" s="6"/>
    </row>
    <row r="42217" spans="43:43" x14ac:dyDescent="0.25">
      <c r="AQ42217" s="6"/>
    </row>
    <row r="42218" spans="43:43" x14ac:dyDescent="0.25">
      <c r="AQ42218" s="6"/>
    </row>
    <row r="42219" spans="43:43" x14ac:dyDescent="0.25">
      <c r="AQ42219" s="6"/>
    </row>
    <row r="42220" spans="43:43" x14ac:dyDescent="0.25">
      <c r="AQ42220" s="6"/>
    </row>
    <row r="42221" spans="43:43" x14ac:dyDescent="0.25">
      <c r="AQ42221" s="6"/>
    </row>
    <row r="42222" spans="43:43" x14ac:dyDescent="0.25">
      <c r="AQ42222" s="6"/>
    </row>
    <row r="42223" spans="43:43" x14ac:dyDescent="0.25">
      <c r="AQ42223" s="6"/>
    </row>
    <row r="42224" spans="43:43" x14ac:dyDescent="0.25">
      <c r="AQ42224" s="6"/>
    </row>
    <row r="42225" spans="43:43" x14ac:dyDescent="0.25">
      <c r="AQ42225" s="6"/>
    </row>
    <row r="42226" spans="43:43" x14ac:dyDescent="0.25">
      <c r="AQ42226" s="6"/>
    </row>
    <row r="42227" spans="43:43" x14ac:dyDescent="0.25">
      <c r="AQ42227" s="6"/>
    </row>
    <row r="42228" spans="43:43" x14ac:dyDescent="0.25">
      <c r="AQ42228" s="6"/>
    </row>
    <row r="42229" spans="43:43" x14ac:dyDescent="0.25">
      <c r="AQ42229" s="6"/>
    </row>
    <row r="42230" spans="43:43" x14ac:dyDescent="0.25">
      <c r="AQ42230" s="6"/>
    </row>
    <row r="42231" spans="43:43" x14ac:dyDescent="0.25">
      <c r="AQ42231" s="6"/>
    </row>
    <row r="42232" spans="43:43" x14ac:dyDescent="0.25">
      <c r="AQ42232" s="6"/>
    </row>
    <row r="42233" spans="43:43" x14ac:dyDescent="0.25">
      <c r="AQ42233" s="6"/>
    </row>
    <row r="42234" spans="43:43" x14ac:dyDescent="0.25">
      <c r="AQ42234" s="6"/>
    </row>
    <row r="42235" spans="43:43" x14ac:dyDescent="0.25">
      <c r="AQ42235" s="6"/>
    </row>
    <row r="42236" spans="43:43" x14ac:dyDescent="0.25">
      <c r="AQ42236" s="6"/>
    </row>
    <row r="42237" spans="43:43" x14ac:dyDescent="0.25">
      <c r="AQ42237" s="6"/>
    </row>
    <row r="42238" spans="43:43" x14ac:dyDescent="0.25">
      <c r="AQ42238" s="6"/>
    </row>
    <row r="42239" spans="43:43" x14ac:dyDescent="0.25">
      <c r="AQ42239" s="6"/>
    </row>
    <row r="42240" spans="43:43" x14ac:dyDescent="0.25">
      <c r="AQ42240" s="6"/>
    </row>
    <row r="42241" spans="43:43" x14ac:dyDescent="0.25">
      <c r="AQ42241" s="6"/>
    </row>
    <row r="42242" spans="43:43" x14ac:dyDescent="0.25">
      <c r="AQ42242" s="6"/>
    </row>
    <row r="42243" spans="43:43" x14ac:dyDescent="0.25">
      <c r="AQ42243" s="6"/>
    </row>
    <row r="42244" spans="43:43" x14ac:dyDescent="0.25">
      <c r="AQ42244" s="6"/>
    </row>
    <row r="42245" spans="43:43" x14ac:dyDescent="0.25">
      <c r="AQ42245" s="6"/>
    </row>
    <row r="42246" spans="43:43" x14ac:dyDescent="0.25">
      <c r="AQ42246" s="6"/>
    </row>
    <row r="42247" spans="43:43" x14ac:dyDescent="0.25">
      <c r="AQ42247" s="6"/>
    </row>
    <row r="42248" spans="43:43" x14ac:dyDescent="0.25">
      <c r="AQ42248" s="6"/>
    </row>
    <row r="42249" spans="43:43" x14ac:dyDescent="0.25">
      <c r="AQ42249" s="6"/>
    </row>
    <row r="42250" spans="43:43" x14ac:dyDescent="0.25">
      <c r="AQ42250" s="6"/>
    </row>
    <row r="42251" spans="43:43" x14ac:dyDescent="0.25">
      <c r="AQ42251" s="6"/>
    </row>
    <row r="42252" spans="43:43" x14ac:dyDescent="0.25">
      <c r="AQ42252" s="6"/>
    </row>
    <row r="42253" spans="43:43" x14ac:dyDescent="0.25">
      <c r="AQ42253" s="6"/>
    </row>
    <row r="42254" spans="43:43" x14ac:dyDescent="0.25">
      <c r="AQ42254" s="6"/>
    </row>
    <row r="42255" spans="43:43" x14ac:dyDescent="0.25">
      <c r="AQ42255" s="6"/>
    </row>
    <row r="42256" spans="43:43" x14ac:dyDescent="0.25">
      <c r="AQ42256" s="6"/>
    </row>
    <row r="42257" spans="43:43" x14ac:dyDescent="0.25">
      <c r="AQ42257" s="6"/>
    </row>
    <row r="42258" spans="43:43" x14ac:dyDescent="0.25">
      <c r="AQ42258" s="6"/>
    </row>
    <row r="42259" spans="43:43" x14ac:dyDescent="0.25">
      <c r="AQ42259" s="6"/>
    </row>
    <row r="42260" spans="43:43" x14ac:dyDescent="0.25">
      <c r="AQ42260" s="6"/>
    </row>
    <row r="42261" spans="43:43" x14ac:dyDescent="0.25">
      <c r="AQ42261" s="6"/>
    </row>
    <row r="42262" spans="43:43" x14ac:dyDescent="0.25">
      <c r="AQ42262" s="6"/>
    </row>
    <row r="42263" spans="43:43" x14ac:dyDescent="0.25">
      <c r="AQ42263" s="6"/>
    </row>
    <row r="42264" spans="43:43" x14ac:dyDescent="0.25">
      <c r="AQ42264" s="6"/>
    </row>
    <row r="42265" spans="43:43" x14ac:dyDescent="0.25">
      <c r="AQ42265" s="6"/>
    </row>
    <row r="42266" spans="43:43" x14ac:dyDescent="0.25">
      <c r="AQ42266" s="6"/>
    </row>
    <row r="42267" spans="43:43" x14ac:dyDescent="0.25">
      <c r="AQ42267" s="6"/>
    </row>
    <row r="42268" spans="43:43" x14ac:dyDescent="0.25">
      <c r="AQ42268" s="6"/>
    </row>
    <row r="42269" spans="43:43" x14ac:dyDescent="0.25">
      <c r="AQ42269" s="6"/>
    </row>
    <row r="42270" spans="43:43" x14ac:dyDescent="0.25">
      <c r="AQ42270" s="6"/>
    </row>
    <row r="42271" spans="43:43" x14ac:dyDescent="0.25">
      <c r="AQ42271" s="6"/>
    </row>
    <row r="42272" spans="43:43" x14ac:dyDescent="0.25">
      <c r="AQ42272" s="6"/>
    </row>
    <row r="42273" spans="43:43" x14ac:dyDescent="0.25">
      <c r="AQ42273" s="6"/>
    </row>
    <row r="42274" spans="43:43" x14ac:dyDescent="0.25">
      <c r="AQ42274" s="6"/>
    </row>
    <row r="42275" spans="43:43" x14ac:dyDescent="0.25">
      <c r="AQ42275" s="6"/>
    </row>
    <row r="42276" spans="43:43" x14ac:dyDescent="0.25">
      <c r="AQ42276" s="6"/>
    </row>
    <row r="42277" spans="43:43" x14ac:dyDescent="0.25">
      <c r="AQ42277" s="6"/>
    </row>
    <row r="42278" spans="43:43" x14ac:dyDescent="0.25">
      <c r="AQ42278" s="6"/>
    </row>
    <row r="42279" spans="43:43" x14ac:dyDescent="0.25">
      <c r="AQ42279" s="6"/>
    </row>
    <row r="42280" spans="43:43" x14ac:dyDescent="0.25">
      <c r="AQ42280" s="6"/>
    </row>
    <row r="42281" spans="43:43" x14ac:dyDescent="0.25">
      <c r="AQ42281" s="6"/>
    </row>
    <row r="42282" spans="43:43" x14ac:dyDescent="0.25">
      <c r="AQ42282" s="6"/>
    </row>
    <row r="42283" spans="43:43" x14ac:dyDescent="0.25">
      <c r="AQ42283" s="6"/>
    </row>
    <row r="42284" spans="43:43" x14ac:dyDescent="0.25">
      <c r="AQ42284" s="6"/>
    </row>
    <row r="42285" spans="43:43" x14ac:dyDescent="0.25">
      <c r="AQ42285" s="6"/>
    </row>
    <row r="42286" spans="43:43" x14ac:dyDescent="0.25">
      <c r="AQ42286" s="6"/>
    </row>
    <row r="42287" spans="43:43" x14ac:dyDescent="0.25">
      <c r="AQ42287" s="6"/>
    </row>
    <row r="42288" spans="43:43" x14ac:dyDescent="0.25">
      <c r="AQ42288" s="6"/>
    </row>
    <row r="42289" spans="43:43" x14ac:dyDescent="0.25">
      <c r="AQ42289" s="6"/>
    </row>
    <row r="42290" spans="43:43" x14ac:dyDescent="0.25">
      <c r="AQ42290" s="6"/>
    </row>
    <row r="42291" spans="43:43" x14ac:dyDescent="0.25">
      <c r="AQ42291" s="6"/>
    </row>
    <row r="42292" spans="43:43" x14ac:dyDescent="0.25">
      <c r="AQ42292" s="6"/>
    </row>
    <row r="42293" spans="43:43" x14ac:dyDescent="0.25">
      <c r="AQ42293" s="6"/>
    </row>
    <row r="42294" spans="43:43" x14ac:dyDescent="0.25">
      <c r="AQ42294" s="6"/>
    </row>
    <row r="42295" spans="43:43" x14ac:dyDescent="0.25">
      <c r="AQ42295" s="6"/>
    </row>
    <row r="42296" spans="43:43" x14ac:dyDescent="0.25">
      <c r="AQ42296" s="6"/>
    </row>
    <row r="42297" spans="43:43" x14ac:dyDescent="0.25">
      <c r="AQ42297" s="6"/>
    </row>
    <row r="42298" spans="43:43" x14ac:dyDescent="0.25">
      <c r="AQ42298" s="6"/>
    </row>
    <row r="42299" spans="43:43" x14ac:dyDescent="0.25">
      <c r="AQ42299" s="6"/>
    </row>
    <row r="42300" spans="43:43" x14ac:dyDescent="0.25">
      <c r="AQ42300" s="6"/>
    </row>
    <row r="42301" spans="43:43" x14ac:dyDescent="0.25">
      <c r="AQ42301" s="6"/>
    </row>
    <row r="42302" spans="43:43" x14ac:dyDescent="0.25">
      <c r="AQ42302" s="6"/>
    </row>
    <row r="42303" spans="43:43" x14ac:dyDescent="0.25">
      <c r="AQ42303" s="6"/>
    </row>
    <row r="42304" spans="43:43" x14ac:dyDescent="0.25">
      <c r="AQ42304" s="6"/>
    </row>
    <row r="42305" spans="43:43" x14ac:dyDescent="0.25">
      <c r="AQ42305" s="6"/>
    </row>
    <row r="42306" spans="43:43" x14ac:dyDescent="0.25">
      <c r="AQ42306" s="6"/>
    </row>
    <row r="42307" spans="43:43" x14ac:dyDescent="0.25">
      <c r="AQ42307" s="6"/>
    </row>
    <row r="42308" spans="43:43" x14ac:dyDescent="0.25">
      <c r="AQ42308" s="6"/>
    </row>
    <row r="42309" spans="43:43" x14ac:dyDescent="0.25">
      <c r="AQ42309" s="6"/>
    </row>
    <row r="42310" spans="43:43" x14ac:dyDescent="0.25">
      <c r="AQ42310" s="6"/>
    </row>
    <row r="42311" spans="43:43" x14ac:dyDescent="0.25">
      <c r="AQ42311" s="6"/>
    </row>
    <row r="42312" spans="43:43" x14ac:dyDescent="0.25">
      <c r="AQ42312" s="6"/>
    </row>
    <row r="42313" spans="43:43" x14ac:dyDescent="0.25">
      <c r="AQ42313" s="6"/>
    </row>
    <row r="42314" spans="43:43" x14ac:dyDescent="0.25">
      <c r="AQ42314" s="6"/>
    </row>
    <row r="42315" spans="43:43" x14ac:dyDescent="0.25">
      <c r="AQ42315" s="6"/>
    </row>
    <row r="42316" spans="43:43" x14ac:dyDescent="0.25">
      <c r="AQ42316" s="6"/>
    </row>
    <row r="42317" spans="43:43" x14ac:dyDescent="0.25">
      <c r="AQ42317" s="6"/>
    </row>
    <row r="42318" spans="43:43" x14ac:dyDescent="0.25">
      <c r="AQ42318" s="6"/>
    </row>
    <row r="42319" spans="43:43" x14ac:dyDescent="0.25">
      <c r="AQ42319" s="6"/>
    </row>
    <row r="42320" spans="43:43" x14ac:dyDescent="0.25">
      <c r="AQ42320" s="6"/>
    </row>
    <row r="42321" spans="43:43" x14ac:dyDescent="0.25">
      <c r="AQ42321" s="6"/>
    </row>
    <row r="42322" spans="43:43" x14ac:dyDescent="0.25">
      <c r="AQ42322" s="6"/>
    </row>
    <row r="42323" spans="43:43" x14ac:dyDescent="0.25">
      <c r="AQ42323" s="6"/>
    </row>
    <row r="42324" spans="43:43" x14ac:dyDescent="0.25">
      <c r="AQ42324" s="6"/>
    </row>
    <row r="42325" spans="43:43" x14ac:dyDescent="0.25">
      <c r="AQ42325" s="6"/>
    </row>
    <row r="42326" spans="43:43" x14ac:dyDescent="0.25">
      <c r="AQ42326" s="6"/>
    </row>
    <row r="42327" spans="43:43" x14ac:dyDescent="0.25">
      <c r="AQ42327" s="6"/>
    </row>
    <row r="42328" spans="43:43" x14ac:dyDescent="0.25">
      <c r="AQ42328" s="6"/>
    </row>
    <row r="42329" spans="43:43" x14ac:dyDescent="0.25">
      <c r="AQ42329" s="6"/>
    </row>
    <row r="42330" spans="43:43" x14ac:dyDescent="0.25">
      <c r="AQ42330" s="6"/>
    </row>
    <row r="42331" spans="43:43" x14ac:dyDescent="0.25">
      <c r="AQ42331" s="6"/>
    </row>
    <row r="42332" spans="43:43" x14ac:dyDescent="0.25">
      <c r="AQ42332" s="6"/>
    </row>
    <row r="42333" spans="43:43" x14ac:dyDescent="0.25">
      <c r="AQ42333" s="6"/>
    </row>
    <row r="42334" spans="43:43" x14ac:dyDescent="0.25">
      <c r="AQ42334" s="6"/>
    </row>
    <row r="42335" spans="43:43" x14ac:dyDescent="0.25">
      <c r="AQ42335" s="6"/>
    </row>
    <row r="42336" spans="43:43" x14ac:dyDescent="0.25">
      <c r="AQ42336" s="6"/>
    </row>
    <row r="42337" spans="43:43" x14ac:dyDescent="0.25">
      <c r="AQ42337" s="6"/>
    </row>
    <row r="42338" spans="43:43" x14ac:dyDescent="0.25">
      <c r="AQ42338" s="6"/>
    </row>
    <row r="42339" spans="43:43" x14ac:dyDescent="0.25">
      <c r="AQ42339" s="6"/>
    </row>
    <row r="42340" spans="43:43" x14ac:dyDescent="0.25">
      <c r="AQ42340" s="6"/>
    </row>
    <row r="42341" spans="43:43" x14ac:dyDescent="0.25">
      <c r="AQ42341" s="6"/>
    </row>
    <row r="42342" spans="43:43" x14ac:dyDescent="0.25">
      <c r="AQ42342" s="6"/>
    </row>
    <row r="42343" spans="43:43" x14ac:dyDescent="0.25">
      <c r="AQ42343" s="6"/>
    </row>
    <row r="42344" spans="43:43" x14ac:dyDescent="0.25">
      <c r="AQ42344" s="6"/>
    </row>
    <row r="42345" spans="43:43" x14ac:dyDescent="0.25">
      <c r="AQ42345" s="6"/>
    </row>
    <row r="42346" spans="43:43" x14ac:dyDescent="0.25">
      <c r="AQ42346" s="6"/>
    </row>
    <row r="42347" spans="43:43" x14ac:dyDescent="0.25">
      <c r="AQ42347" s="6"/>
    </row>
    <row r="42348" spans="43:43" x14ac:dyDescent="0.25">
      <c r="AQ42348" s="6"/>
    </row>
    <row r="42349" spans="43:43" x14ac:dyDescent="0.25">
      <c r="AQ42349" s="6"/>
    </row>
    <row r="42350" spans="43:43" x14ac:dyDescent="0.25">
      <c r="AQ42350" s="6"/>
    </row>
    <row r="42351" spans="43:43" x14ac:dyDescent="0.25">
      <c r="AQ42351" s="6"/>
    </row>
    <row r="42352" spans="43:43" x14ac:dyDescent="0.25">
      <c r="AQ42352" s="6"/>
    </row>
    <row r="42353" spans="43:43" x14ac:dyDescent="0.25">
      <c r="AQ42353" s="6"/>
    </row>
    <row r="42354" spans="43:43" x14ac:dyDescent="0.25">
      <c r="AQ42354" s="6"/>
    </row>
    <row r="42355" spans="43:43" x14ac:dyDescent="0.25">
      <c r="AQ42355" s="6"/>
    </row>
    <row r="42356" spans="43:43" x14ac:dyDescent="0.25">
      <c r="AQ42356" s="6"/>
    </row>
    <row r="42357" spans="43:43" x14ac:dyDescent="0.25">
      <c r="AQ42357" s="6"/>
    </row>
    <row r="42358" spans="43:43" x14ac:dyDescent="0.25">
      <c r="AQ42358" s="6"/>
    </row>
    <row r="42359" spans="43:43" x14ac:dyDescent="0.25">
      <c r="AQ42359" s="6"/>
    </row>
    <row r="42360" spans="43:43" x14ac:dyDescent="0.25">
      <c r="AQ42360" s="6"/>
    </row>
    <row r="42361" spans="43:43" x14ac:dyDescent="0.25">
      <c r="AQ42361" s="6"/>
    </row>
    <row r="42362" spans="43:43" x14ac:dyDescent="0.25">
      <c r="AQ42362" s="6"/>
    </row>
    <row r="42363" spans="43:43" x14ac:dyDescent="0.25">
      <c r="AQ42363" s="6"/>
    </row>
    <row r="42364" spans="43:43" x14ac:dyDescent="0.25">
      <c r="AQ42364" s="6"/>
    </row>
    <row r="42365" spans="43:43" x14ac:dyDescent="0.25">
      <c r="AQ42365" s="6"/>
    </row>
    <row r="42366" spans="43:43" x14ac:dyDescent="0.25">
      <c r="AQ42366" s="6"/>
    </row>
    <row r="42367" spans="43:43" x14ac:dyDescent="0.25">
      <c r="AQ42367" s="6"/>
    </row>
    <row r="42368" spans="43:43" x14ac:dyDescent="0.25">
      <c r="AQ42368" s="6"/>
    </row>
    <row r="42369" spans="43:43" x14ac:dyDescent="0.25">
      <c r="AQ42369" s="6"/>
    </row>
    <row r="42370" spans="43:43" x14ac:dyDescent="0.25">
      <c r="AQ42370" s="6"/>
    </row>
    <row r="42371" spans="43:43" x14ac:dyDescent="0.25">
      <c r="AQ42371" s="6"/>
    </row>
    <row r="42372" spans="43:43" x14ac:dyDescent="0.25">
      <c r="AQ42372" s="6"/>
    </row>
    <row r="42373" spans="43:43" x14ac:dyDescent="0.25">
      <c r="AQ42373" s="6"/>
    </row>
    <row r="42374" spans="43:43" x14ac:dyDescent="0.25">
      <c r="AQ42374" s="6"/>
    </row>
    <row r="42375" spans="43:43" x14ac:dyDescent="0.25">
      <c r="AQ42375" s="6"/>
    </row>
    <row r="42376" spans="43:43" x14ac:dyDescent="0.25">
      <c r="AQ42376" s="6"/>
    </row>
    <row r="42377" spans="43:43" x14ac:dyDescent="0.25">
      <c r="AQ42377" s="6"/>
    </row>
    <row r="42378" spans="43:43" x14ac:dyDescent="0.25">
      <c r="AQ42378" s="6"/>
    </row>
    <row r="42379" spans="43:43" x14ac:dyDescent="0.25">
      <c r="AQ42379" s="6"/>
    </row>
    <row r="42380" spans="43:43" x14ac:dyDescent="0.25">
      <c r="AQ42380" s="6"/>
    </row>
    <row r="42381" spans="43:43" x14ac:dyDescent="0.25">
      <c r="AQ42381" s="6"/>
    </row>
    <row r="42382" spans="43:43" x14ac:dyDescent="0.25">
      <c r="AQ42382" s="6"/>
    </row>
    <row r="42383" spans="43:43" x14ac:dyDescent="0.25">
      <c r="AQ42383" s="6"/>
    </row>
    <row r="42384" spans="43:43" x14ac:dyDescent="0.25">
      <c r="AQ42384" s="6"/>
    </row>
    <row r="42385" spans="43:43" x14ac:dyDescent="0.25">
      <c r="AQ42385" s="6"/>
    </row>
    <row r="42386" spans="43:43" x14ac:dyDescent="0.25">
      <c r="AQ42386" s="6"/>
    </row>
    <row r="42387" spans="43:43" x14ac:dyDescent="0.25">
      <c r="AQ42387" s="6"/>
    </row>
    <row r="42388" spans="43:43" x14ac:dyDescent="0.25">
      <c r="AQ42388" s="6"/>
    </row>
    <row r="42389" spans="43:43" x14ac:dyDescent="0.25">
      <c r="AQ42389" s="6"/>
    </row>
    <row r="42390" spans="43:43" x14ac:dyDescent="0.25">
      <c r="AQ42390" s="6"/>
    </row>
    <row r="42391" spans="43:43" x14ac:dyDescent="0.25">
      <c r="AQ42391" s="6"/>
    </row>
    <row r="42392" spans="43:43" x14ac:dyDescent="0.25">
      <c r="AQ42392" s="6"/>
    </row>
    <row r="42393" spans="43:43" x14ac:dyDescent="0.25">
      <c r="AQ42393" s="6"/>
    </row>
    <row r="42394" spans="43:43" x14ac:dyDescent="0.25">
      <c r="AQ42394" s="6"/>
    </row>
    <row r="42395" spans="43:43" x14ac:dyDescent="0.25">
      <c r="AQ42395" s="6"/>
    </row>
    <row r="42396" spans="43:43" x14ac:dyDescent="0.25">
      <c r="AQ42396" s="6"/>
    </row>
    <row r="42397" spans="43:43" x14ac:dyDescent="0.25">
      <c r="AQ42397" s="6"/>
    </row>
    <row r="42398" spans="43:43" x14ac:dyDescent="0.25">
      <c r="AQ42398" s="6"/>
    </row>
    <row r="42399" spans="43:43" x14ac:dyDescent="0.25">
      <c r="AQ42399" s="6"/>
    </row>
    <row r="42400" spans="43:43" x14ac:dyDescent="0.25">
      <c r="AQ42400" s="6"/>
    </row>
    <row r="42401" spans="43:43" x14ac:dyDescent="0.25">
      <c r="AQ42401" s="6"/>
    </row>
    <row r="42402" spans="43:43" x14ac:dyDescent="0.25">
      <c r="AQ42402" s="6"/>
    </row>
    <row r="42403" spans="43:43" x14ac:dyDescent="0.25">
      <c r="AQ42403" s="6"/>
    </row>
    <row r="42404" spans="43:43" x14ac:dyDescent="0.25">
      <c r="AQ42404" s="6"/>
    </row>
    <row r="42405" spans="43:43" x14ac:dyDescent="0.25">
      <c r="AQ42405" s="6"/>
    </row>
    <row r="42406" spans="43:43" x14ac:dyDescent="0.25">
      <c r="AQ42406" s="6"/>
    </row>
    <row r="42407" spans="43:43" x14ac:dyDescent="0.25">
      <c r="AQ42407" s="6"/>
    </row>
    <row r="42408" spans="43:43" x14ac:dyDescent="0.25">
      <c r="AQ42408" s="6"/>
    </row>
    <row r="42409" spans="43:43" x14ac:dyDescent="0.25">
      <c r="AQ42409" s="6"/>
    </row>
    <row r="42410" spans="43:43" x14ac:dyDescent="0.25">
      <c r="AQ42410" s="6"/>
    </row>
    <row r="42411" spans="43:43" x14ac:dyDescent="0.25">
      <c r="AQ42411" s="6"/>
    </row>
    <row r="42412" spans="43:43" x14ac:dyDescent="0.25">
      <c r="AQ42412" s="6"/>
    </row>
    <row r="42413" spans="43:43" x14ac:dyDescent="0.25">
      <c r="AQ42413" s="6"/>
    </row>
    <row r="42414" spans="43:43" x14ac:dyDescent="0.25">
      <c r="AQ42414" s="6"/>
    </row>
    <row r="42415" spans="43:43" x14ac:dyDescent="0.25">
      <c r="AQ42415" s="6"/>
    </row>
    <row r="42416" spans="43:43" x14ac:dyDescent="0.25">
      <c r="AQ42416" s="6"/>
    </row>
    <row r="42417" spans="43:43" x14ac:dyDescent="0.25">
      <c r="AQ42417" s="6"/>
    </row>
    <row r="42418" spans="43:43" x14ac:dyDescent="0.25">
      <c r="AQ42418" s="6"/>
    </row>
    <row r="42419" spans="43:43" x14ac:dyDescent="0.25">
      <c r="AQ42419" s="6"/>
    </row>
    <row r="42420" spans="43:43" x14ac:dyDescent="0.25">
      <c r="AQ42420" s="6"/>
    </row>
    <row r="42421" spans="43:43" x14ac:dyDescent="0.25">
      <c r="AQ42421" s="6"/>
    </row>
    <row r="42422" spans="43:43" x14ac:dyDescent="0.25">
      <c r="AQ42422" s="6"/>
    </row>
    <row r="42423" spans="43:43" x14ac:dyDescent="0.25">
      <c r="AQ42423" s="6"/>
    </row>
    <row r="42424" spans="43:43" x14ac:dyDescent="0.25">
      <c r="AQ42424" s="6"/>
    </row>
    <row r="42425" spans="43:43" x14ac:dyDescent="0.25">
      <c r="AQ42425" s="6"/>
    </row>
    <row r="42426" spans="43:43" x14ac:dyDescent="0.25">
      <c r="AQ42426" s="6"/>
    </row>
    <row r="42427" spans="43:43" x14ac:dyDescent="0.25">
      <c r="AQ42427" s="6"/>
    </row>
    <row r="42428" spans="43:43" x14ac:dyDescent="0.25">
      <c r="AQ42428" s="6"/>
    </row>
    <row r="42429" spans="43:43" x14ac:dyDescent="0.25">
      <c r="AQ42429" s="6"/>
    </row>
    <row r="42430" spans="43:43" x14ac:dyDescent="0.25">
      <c r="AQ42430" s="6"/>
    </row>
    <row r="42431" spans="43:43" x14ac:dyDescent="0.25">
      <c r="AQ42431" s="6"/>
    </row>
    <row r="42432" spans="43:43" x14ac:dyDescent="0.25">
      <c r="AQ42432" s="6"/>
    </row>
    <row r="42433" spans="43:43" x14ac:dyDescent="0.25">
      <c r="AQ42433" s="6"/>
    </row>
    <row r="42434" spans="43:43" x14ac:dyDescent="0.25">
      <c r="AQ42434" s="6"/>
    </row>
    <row r="42435" spans="43:43" x14ac:dyDescent="0.25">
      <c r="AQ42435" s="6"/>
    </row>
    <row r="42436" spans="43:43" x14ac:dyDescent="0.25">
      <c r="AQ42436" s="6"/>
    </row>
    <row r="42437" spans="43:43" x14ac:dyDescent="0.25">
      <c r="AQ42437" s="6"/>
    </row>
    <row r="42438" spans="43:43" x14ac:dyDescent="0.25">
      <c r="AQ42438" s="6"/>
    </row>
    <row r="42439" spans="43:43" x14ac:dyDescent="0.25">
      <c r="AQ42439" s="6"/>
    </row>
    <row r="42440" spans="43:43" x14ac:dyDescent="0.25">
      <c r="AQ42440" s="6"/>
    </row>
    <row r="42441" spans="43:43" x14ac:dyDescent="0.25">
      <c r="AQ42441" s="6"/>
    </row>
    <row r="42442" spans="43:43" x14ac:dyDescent="0.25">
      <c r="AQ42442" s="6"/>
    </row>
    <row r="42443" spans="43:43" x14ac:dyDescent="0.25">
      <c r="AQ42443" s="6"/>
    </row>
    <row r="42444" spans="43:43" x14ac:dyDescent="0.25">
      <c r="AQ42444" s="6"/>
    </row>
    <row r="42445" spans="43:43" x14ac:dyDescent="0.25">
      <c r="AQ42445" s="6"/>
    </row>
    <row r="42446" spans="43:43" x14ac:dyDescent="0.25">
      <c r="AQ42446" s="6"/>
    </row>
    <row r="42447" spans="43:43" x14ac:dyDescent="0.25">
      <c r="AQ42447" s="6"/>
    </row>
    <row r="42448" spans="43:43" x14ac:dyDescent="0.25">
      <c r="AQ42448" s="6"/>
    </row>
    <row r="42449" spans="43:43" x14ac:dyDescent="0.25">
      <c r="AQ42449" s="6"/>
    </row>
    <row r="42450" spans="43:43" x14ac:dyDescent="0.25">
      <c r="AQ42450" s="6"/>
    </row>
    <row r="42451" spans="43:43" x14ac:dyDescent="0.25">
      <c r="AQ42451" s="6"/>
    </row>
    <row r="42452" spans="43:43" x14ac:dyDescent="0.25">
      <c r="AQ42452" s="6"/>
    </row>
    <row r="42453" spans="43:43" x14ac:dyDescent="0.25">
      <c r="AQ42453" s="6"/>
    </row>
    <row r="42454" spans="43:43" x14ac:dyDescent="0.25">
      <c r="AQ42454" s="6"/>
    </row>
    <row r="42455" spans="43:43" x14ac:dyDescent="0.25">
      <c r="AQ42455" s="6"/>
    </row>
    <row r="42456" spans="43:43" x14ac:dyDescent="0.25">
      <c r="AQ42456" s="6"/>
    </row>
    <row r="42457" spans="43:43" x14ac:dyDescent="0.25">
      <c r="AQ42457" s="6"/>
    </row>
    <row r="42458" spans="43:43" x14ac:dyDescent="0.25">
      <c r="AQ42458" s="6"/>
    </row>
    <row r="42459" spans="43:43" x14ac:dyDescent="0.25">
      <c r="AQ42459" s="6"/>
    </row>
    <row r="42460" spans="43:43" x14ac:dyDescent="0.25">
      <c r="AQ42460" s="6"/>
    </row>
    <row r="42461" spans="43:43" x14ac:dyDescent="0.25">
      <c r="AQ42461" s="6"/>
    </row>
    <row r="42462" spans="43:43" x14ac:dyDescent="0.25">
      <c r="AQ42462" s="6"/>
    </row>
    <row r="42463" spans="43:43" x14ac:dyDescent="0.25">
      <c r="AQ42463" s="6"/>
    </row>
    <row r="42464" spans="43:43" x14ac:dyDescent="0.25">
      <c r="AQ42464" s="6"/>
    </row>
    <row r="42465" spans="43:43" x14ac:dyDescent="0.25">
      <c r="AQ42465" s="6"/>
    </row>
    <row r="42466" spans="43:43" x14ac:dyDescent="0.25">
      <c r="AQ42466" s="6"/>
    </row>
    <row r="42467" spans="43:43" x14ac:dyDescent="0.25">
      <c r="AQ42467" s="6"/>
    </row>
    <row r="42468" spans="43:43" x14ac:dyDescent="0.25">
      <c r="AQ42468" s="6"/>
    </row>
    <row r="42469" spans="43:43" x14ac:dyDescent="0.25">
      <c r="AQ42469" s="6"/>
    </row>
    <row r="42470" spans="43:43" x14ac:dyDescent="0.25">
      <c r="AQ42470" s="6"/>
    </row>
    <row r="42471" spans="43:43" x14ac:dyDescent="0.25">
      <c r="AQ42471" s="6"/>
    </row>
    <row r="42472" spans="43:43" x14ac:dyDescent="0.25">
      <c r="AQ42472" s="6"/>
    </row>
    <row r="42473" spans="43:43" x14ac:dyDescent="0.25">
      <c r="AQ42473" s="6"/>
    </row>
    <row r="42474" spans="43:43" x14ac:dyDescent="0.25">
      <c r="AQ42474" s="6"/>
    </row>
    <row r="42475" spans="43:43" x14ac:dyDescent="0.25">
      <c r="AQ42475" s="6"/>
    </row>
    <row r="42476" spans="43:43" x14ac:dyDescent="0.25">
      <c r="AQ42476" s="6"/>
    </row>
    <row r="42477" spans="43:43" x14ac:dyDescent="0.25">
      <c r="AQ42477" s="6"/>
    </row>
    <row r="42478" spans="43:43" x14ac:dyDescent="0.25">
      <c r="AQ42478" s="6"/>
    </row>
    <row r="42479" spans="43:43" x14ac:dyDescent="0.25">
      <c r="AQ42479" s="6"/>
    </row>
    <row r="42480" spans="43:43" x14ac:dyDescent="0.25">
      <c r="AQ42480" s="6"/>
    </row>
    <row r="42481" spans="43:43" x14ac:dyDescent="0.25">
      <c r="AQ42481" s="6"/>
    </row>
    <row r="42482" spans="43:43" x14ac:dyDescent="0.25">
      <c r="AQ42482" s="6"/>
    </row>
    <row r="42483" spans="43:43" x14ac:dyDescent="0.25">
      <c r="AQ42483" s="6"/>
    </row>
    <row r="42484" spans="43:43" x14ac:dyDescent="0.25">
      <c r="AQ42484" s="6"/>
    </row>
    <row r="42485" spans="43:43" x14ac:dyDescent="0.25">
      <c r="AQ42485" s="6"/>
    </row>
    <row r="42486" spans="43:43" x14ac:dyDescent="0.25">
      <c r="AQ42486" s="6"/>
    </row>
    <row r="42487" spans="43:43" x14ac:dyDescent="0.25">
      <c r="AQ42487" s="6"/>
    </row>
    <row r="42488" spans="43:43" x14ac:dyDescent="0.25">
      <c r="AQ42488" s="6"/>
    </row>
    <row r="42489" spans="43:43" x14ac:dyDescent="0.25">
      <c r="AQ42489" s="6"/>
    </row>
    <row r="42490" spans="43:43" x14ac:dyDescent="0.25">
      <c r="AQ42490" s="6"/>
    </row>
    <row r="42491" spans="43:43" x14ac:dyDescent="0.25">
      <c r="AQ42491" s="6"/>
    </row>
    <row r="42492" spans="43:43" x14ac:dyDescent="0.25">
      <c r="AQ42492" s="6"/>
    </row>
    <row r="42493" spans="43:43" x14ac:dyDescent="0.25">
      <c r="AQ42493" s="6"/>
    </row>
    <row r="42494" spans="43:43" x14ac:dyDescent="0.25">
      <c r="AQ42494" s="6"/>
    </row>
    <row r="42495" spans="43:43" x14ac:dyDescent="0.25">
      <c r="AQ42495" s="6"/>
    </row>
    <row r="42496" spans="43:43" x14ac:dyDescent="0.25">
      <c r="AQ42496" s="6"/>
    </row>
    <row r="42497" spans="43:43" x14ac:dyDescent="0.25">
      <c r="AQ42497" s="6"/>
    </row>
    <row r="42498" spans="43:43" x14ac:dyDescent="0.25">
      <c r="AQ42498" s="6"/>
    </row>
    <row r="42499" spans="43:43" x14ac:dyDescent="0.25">
      <c r="AQ42499" s="6"/>
    </row>
    <row r="42500" spans="43:43" x14ac:dyDescent="0.25">
      <c r="AQ42500" s="6"/>
    </row>
    <row r="42501" spans="43:43" x14ac:dyDescent="0.25">
      <c r="AQ42501" s="6"/>
    </row>
    <row r="42502" spans="43:43" x14ac:dyDescent="0.25">
      <c r="AQ42502" s="6"/>
    </row>
    <row r="42503" spans="43:43" x14ac:dyDescent="0.25">
      <c r="AQ42503" s="6"/>
    </row>
    <row r="42504" spans="43:43" x14ac:dyDescent="0.25">
      <c r="AQ42504" s="6"/>
    </row>
    <row r="42505" spans="43:43" x14ac:dyDescent="0.25">
      <c r="AQ42505" s="6"/>
    </row>
    <row r="42506" spans="43:43" x14ac:dyDescent="0.25">
      <c r="AQ42506" s="6"/>
    </row>
    <row r="42507" spans="43:43" x14ac:dyDescent="0.25">
      <c r="AQ42507" s="6"/>
    </row>
    <row r="42508" spans="43:43" x14ac:dyDescent="0.25">
      <c r="AQ42508" s="6"/>
    </row>
    <row r="42509" spans="43:43" x14ac:dyDescent="0.25">
      <c r="AQ42509" s="6"/>
    </row>
    <row r="42510" spans="43:43" x14ac:dyDescent="0.25">
      <c r="AQ42510" s="6"/>
    </row>
    <row r="42511" spans="43:43" x14ac:dyDescent="0.25">
      <c r="AQ42511" s="6"/>
    </row>
    <row r="42512" spans="43:43" x14ac:dyDescent="0.25">
      <c r="AQ42512" s="6"/>
    </row>
    <row r="42513" spans="43:43" x14ac:dyDescent="0.25">
      <c r="AQ42513" s="6"/>
    </row>
    <row r="42514" spans="43:43" x14ac:dyDescent="0.25">
      <c r="AQ42514" s="6"/>
    </row>
    <row r="42515" spans="43:43" x14ac:dyDescent="0.25">
      <c r="AQ42515" s="6"/>
    </row>
    <row r="42516" spans="43:43" x14ac:dyDescent="0.25">
      <c r="AQ42516" s="6"/>
    </row>
    <row r="42517" spans="43:43" x14ac:dyDescent="0.25">
      <c r="AQ42517" s="6"/>
    </row>
    <row r="42518" spans="43:43" x14ac:dyDescent="0.25">
      <c r="AQ42518" s="6"/>
    </row>
    <row r="42519" spans="43:43" x14ac:dyDescent="0.25">
      <c r="AQ42519" s="6"/>
    </row>
    <row r="42520" spans="43:43" x14ac:dyDescent="0.25">
      <c r="AQ42520" s="6"/>
    </row>
    <row r="42521" spans="43:43" x14ac:dyDescent="0.25">
      <c r="AQ42521" s="6"/>
    </row>
    <row r="42522" spans="43:43" x14ac:dyDescent="0.25">
      <c r="AQ42522" s="6"/>
    </row>
    <row r="42523" spans="43:43" x14ac:dyDescent="0.25">
      <c r="AQ42523" s="6"/>
    </row>
    <row r="42524" spans="43:43" x14ac:dyDescent="0.25">
      <c r="AQ42524" s="6"/>
    </row>
    <row r="42525" spans="43:43" x14ac:dyDescent="0.25">
      <c r="AQ42525" s="6"/>
    </row>
    <row r="42526" spans="43:43" x14ac:dyDescent="0.25">
      <c r="AQ42526" s="6"/>
    </row>
    <row r="42527" spans="43:43" x14ac:dyDescent="0.25">
      <c r="AQ42527" s="6"/>
    </row>
    <row r="42528" spans="43:43" x14ac:dyDescent="0.25">
      <c r="AQ42528" s="6"/>
    </row>
    <row r="42529" spans="43:43" x14ac:dyDescent="0.25">
      <c r="AQ42529" s="6"/>
    </row>
    <row r="42530" spans="43:43" x14ac:dyDescent="0.25">
      <c r="AQ42530" s="6"/>
    </row>
    <row r="42531" spans="43:43" x14ac:dyDescent="0.25">
      <c r="AQ42531" s="6"/>
    </row>
    <row r="42532" spans="43:43" x14ac:dyDescent="0.25">
      <c r="AQ42532" s="6"/>
    </row>
    <row r="42533" spans="43:43" x14ac:dyDescent="0.25">
      <c r="AQ42533" s="6"/>
    </row>
    <row r="42534" spans="43:43" x14ac:dyDescent="0.25">
      <c r="AQ42534" s="6"/>
    </row>
    <row r="42535" spans="43:43" x14ac:dyDescent="0.25">
      <c r="AQ42535" s="6"/>
    </row>
    <row r="42536" spans="43:43" x14ac:dyDescent="0.25">
      <c r="AQ42536" s="6"/>
    </row>
    <row r="42537" spans="43:43" x14ac:dyDescent="0.25">
      <c r="AQ42537" s="6"/>
    </row>
    <row r="42538" spans="43:43" x14ac:dyDescent="0.25">
      <c r="AQ42538" s="6"/>
    </row>
    <row r="42539" spans="43:43" x14ac:dyDescent="0.25">
      <c r="AQ42539" s="6"/>
    </row>
    <row r="42540" spans="43:43" x14ac:dyDescent="0.25">
      <c r="AQ42540" s="6"/>
    </row>
    <row r="42541" spans="43:43" x14ac:dyDescent="0.25">
      <c r="AQ42541" s="6"/>
    </row>
    <row r="42542" spans="43:43" x14ac:dyDescent="0.25">
      <c r="AQ42542" s="6"/>
    </row>
    <row r="42543" spans="43:43" x14ac:dyDescent="0.25">
      <c r="AQ42543" s="6"/>
    </row>
    <row r="42544" spans="43:43" x14ac:dyDescent="0.25">
      <c r="AQ42544" s="6"/>
    </row>
    <row r="42545" spans="43:43" x14ac:dyDescent="0.25">
      <c r="AQ42545" s="6"/>
    </row>
    <row r="42546" spans="43:43" x14ac:dyDescent="0.25">
      <c r="AQ42546" s="6"/>
    </row>
    <row r="42547" spans="43:43" x14ac:dyDescent="0.25">
      <c r="AQ42547" s="6"/>
    </row>
    <row r="42548" spans="43:43" x14ac:dyDescent="0.25">
      <c r="AQ42548" s="6"/>
    </row>
    <row r="42549" spans="43:43" x14ac:dyDescent="0.25">
      <c r="AQ42549" s="6"/>
    </row>
    <row r="42550" spans="43:43" x14ac:dyDescent="0.25">
      <c r="AQ42550" s="6"/>
    </row>
    <row r="42551" spans="43:43" x14ac:dyDescent="0.25">
      <c r="AQ42551" s="6"/>
    </row>
    <row r="42552" spans="43:43" x14ac:dyDescent="0.25">
      <c r="AQ42552" s="6"/>
    </row>
    <row r="42553" spans="43:43" x14ac:dyDescent="0.25">
      <c r="AQ42553" s="6"/>
    </row>
    <row r="42554" spans="43:43" x14ac:dyDescent="0.25">
      <c r="AQ42554" s="6"/>
    </row>
    <row r="42555" spans="43:43" x14ac:dyDescent="0.25">
      <c r="AQ42555" s="6"/>
    </row>
    <row r="42556" spans="43:43" x14ac:dyDescent="0.25">
      <c r="AQ42556" s="6"/>
    </row>
    <row r="42557" spans="43:43" x14ac:dyDescent="0.25">
      <c r="AQ42557" s="6"/>
    </row>
    <row r="42558" spans="43:43" x14ac:dyDescent="0.25">
      <c r="AQ42558" s="6"/>
    </row>
    <row r="42559" spans="43:43" x14ac:dyDescent="0.25">
      <c r="AQ42559" s="6"/>
    </row>
    <row r="42560" spans="43:43" x14ac:dyDescent="0.25">
      <c r="AQ42560" s="6"/>
    </row>
    <row r="42561" spans="43:43" x14ac:dyDescent="0.25">
      <c r="AQ42561" s="6"/>
    </row>
    <row r="42562" spans="43:43" x14ac:dyDescent="0.25">
      <c r="AQ42562" s="6"/>
    </row>
    <row r="42563" spans="43:43" x14ac:dyDescent="0.25">
      <c r="AQ42563" s="6"/>
    </row>
    <row r="42564" spans="43:43" x14ac:dyDescent="0.25">
      <c r="AQ42564" s="6"/>
    </row>
    <row r="42565" spans="43:43" x14ac:dyDescent="0.25">
      <c r="AQ42565" s="6"/>
    </row>
    <row r="42566" spans="43:43" x14ac:dyDescent="0.25">
      <c r="AQ42566" s="6"/>
    </row>
    <row r="42567" spans="43:43" x14ac:dyDescent="0.25">
      <c r="AQ42567" s="6"/>
    </row>
    <row r="42568" spans="43:43" x14ac:dyDescent="0.25">
      <c r="AQ42568" s="6"/>
    </row>
    <row r="42569" spans="43:43" x14ac:dyDescent="0.25">
      <c r="AQ42569" s="6"/>
    </row>
    <row r="42570" spans="43:43" x14ac:dyDescent="0.25">
      <c r="AQ42570" s="6"/>
    </row>
    <row r="42571" spans="43:43" x14ac:dyDescent="0.25">
      <c r="AQ42571" s="6"/>
    </row>
    <row r="42572" spans="43:43" x14ac:dyDescent="0.25">
      <c r="AQ42572" s="6"/>
    </row>
    <row r="42573" spans="43:43" x14ac:dyDescent="0.25">
      <c r="AQ42573" s="6"/>
    </row>
    <row r="42574" spans="43:43" x14ac:dyDescent="0.25">
      <c r="AQ42574" s="6"/>
    </row>
    <row r="42575" spans="43:43" x14ac:dyDescent="0.25">
      <c r="AQ42575" s="6"/>
    </row>
    <row r="42576" spans="43:43" x14ac:dyDescent="0.25">
      <c r="AQ42576" s="6"/>
    </row>
    <row r="42577" spans="43:43" x14ac:dyDescent="0.25">
      <c r="AQ42577" s="6"/>
    </row>
    <row r="42578" spans="43:43" x14ac:dyDescent="0.25">
      <c r="AQ42578" s="6"/>
    </row>
    <row r="42579" spans="43:43" x14ac:dyDescent="0.25">
      <c r="AQ42579" s="6"/>
    </row>
    <row r="42580" spans="43:43" x14ac:dyDescent="0.25">
      <c r="AQ42580" s="6"/>
    </row>
    <row r="42581" spans="43:43" x14ac:dyDescent="0.25">
      <c r="AQ42581" s="6"/>
    </row>
    <row r="42582" spans="43:43" x14ac:dyDescent="0.25">
      <c r="AQ42582" s="6"/>
    </row>
    <row r="42583" spans="43:43" x14ac:dyDescent="0.25">
      <c r="AQ42583" s="6"/>
    </row>
    <row r="42584" spans="43:43" x14ac:dyDescent="0.25">
      <c r="AQ42584" s="6"/>
    </row>
    <row r="42585" spans="43:43" x14ac:dyDescent="0.25">
      <c r="AQ42585" s="6"/>
    </row>
    <row r="42586" spans="43:43" x14ac:dyDescent="0.25">
      <c r="AQ42586" s="6"/>
    </row>
    <row r="42587" spans="43:43" x14ac:dyDescent="0.25">
      <c r="AQ42587" s="6"/>
    </row>
    <row r="42588" spans="43:43" x14ac:dyDescent="0.25">
      <c r="AQ42588" s="6"/>
    </row>
    <row r="42589" spans="43:43" x14ac:dyDescent="0.25">
      <c r="AQ42589" s="6"/>
    </row>
    <row r="42590" spans="43:43" x14ac:dyDescent="0.25">
      <c r="AQ42590" s="6"/>
    </row>
    <row r="42591" spans="43:43" x14ac:dyDescent="0.25">
      <c r="AQ42591" s="6"/>
    </row>
    <row r="42592" spans="43:43" x14ac:dyDescent="0.25">
      <c r="AQ42592" s="6"/>
    </row>
    <row r="42593" spans="43:43" x14ac:dyDescent="0.25">
      <c r="AQ42593" s="6"/>
    </row>
    <row r="42594" spans="43:43" x14ac:dyDescent="0.25">
      <c r="AQ42594" s="6"/>
    </row>
    <row r="42595" spans="43:43" x14ac:dyDescent="0.25">
      <c r="AQ42595" s="6"/>
    </row>
    <row r="42596" spans="43:43" x14ac:dyDescent="0.25">
      <c r="AQ42596" s="6"/>
    </row>
    <row r="42597" spans="43:43" x14ac:dyDescent="0.25">
      <c r="AQ42597" s="6"/>
    </row>
    <row r="42598" spans="43:43" x14ac:dyDescent="0.25">
      <c r="AQ42598" s="6"/>
    </row>
    <row r="42599" spans="43:43" x14ac:dyDescent="0.25">
      <c r="AQ42599" s="6"/>
    </row>
    <row r="42600" spans="43:43" x14ac:dyDescent="0.25">
      <c r="AQ42600" s="6"/>
    </row>
    <row r="42601" spans="43:43" x14ac:dyDescent="0.25">
      <c r="AQ42601" s="6"/>
    </row>
    <row r="42602" spans="43:43" x14ac:dyDescent="0.25">
      <c r="AQ42602" s="6"/>
    </row>
    <row r="42603" spans="43:43" x14ac:dyDescent="0.25">
      <c r="AQ42603" s="6"/>
    </row>
    <row r="42604" spans="43:43" x14ac:dyDescent="0.25">
      <c r="AQ42604" s="6"/>
    </row>
    <row r="42605" spans="43:43" x14ac:dyDescent="0.25">
      <c r="AQ42605" s="6"/>
    </row>
    <row r="42606" spans="43:43" x14ac:dyDescent="0.25">
      <c r="AQ42606" s="6"/>
    </row>
    <row r="42607" spans="43:43" x14ac:dyDescent="0.25">
      <c r="AQ42607" s="6"/>
    </row>
    <row r="42608" spans="43:43" x14ac:dyDescent="0.25">
      <c r="AQ42608" s="6"/>
    </row>
    <row r="42609" spans="43:43" x14ac:dyDescent="0.25">
      <c r="AQ42609" s="6"/>
    </row>
    <row r="42610" spans="43:43" x14ac:dyDescent="0.25">
      <c r="AQ42610" s="6"/>
    </row>
    <row r="42611" spans="43:43" x14ac:dyDescent="0.25">
      <c r="AQ42611" s="6"/>
    </row>
    <row r="42612" spans="43:43" x14ac:dyDescent="0.25">
      <c r="AQ42612" s="6"/>
    </row>
    <row r="42613" spans="43:43" x14ac:dyDescent="0.25">
      <c r="AQ42613" s="6"/>
    </row>
    <row r="42614" spans="43:43" x14ac:dyDescent="0.25">
      <c r="AQ42614" s="6"/>
    </row>
    <row r="42615" spans="43:43" x14ac:dyDescent="0.25">
      <c r="AQ42615" s="6"/>
    </row>
    <row r="42616" spans="43:43" x14ac:dyDescent="0.25">
      <c r="AQ42616" s="6"/>
    </row>
    <row r="42617" spans="43:43" x14ac:dyDescent="0.25">
      <c r="AQ42617" s="6"/>
    </row>
    <row r="42618" spans="43:43" x14ac:dyDescent="0.25">
      <c r="AQ42618" s="6"/>
    </row>
    <row r="42619" spans="43:43" x14ac:dyDescent="0.25">
      <c r="AQ42619" s="6"/>
    </row>
    <row r="42620" spans="43:43" x14ac:dyDescent="0.25">
      <c r="AQ42620" s="6"/>
    </row>
    <row r="42621" spans="43:43" x14ac:dyDescent="0.25">
      <c r="AQ42621" s="6"/>
    </row>
    <row r="42622" spans="43:43" x14ac:dyDescent="0.25">
      <c r="AQ42622" s="6"/>
    </row>
    <row r="42623" spans="43:43" x14ac:dyDescent="0.25">
      <c r="AQ42623" s="6"/>
    </row>
    <row r="42624" spans="43:43" x14ac:dyDescent="0.25">
      <c r="AQ42624" s="6"/>
    </row>
    <row r="42625" spans="43:43" x14ac:dyDescent="0.25">
      <c r="AQ42625" s="6"/>
    </row>
    <row r="42626" spans="43:43" x14ac:dyDescent="0.25">
      <c r="AQ42626" s="6"/>
    </row>
    <row r="42627" spans="43:43" x14ac:dyDescent="0.25">
      <c r="AQ42627" s="6"/>
    </row>
    <row r="42628" spans="43:43" x14ac:dyDescent="0.25">
      <c r="AQ42628" s="6"/>
    </row>
    <row r="42629" spans="43:43" x14ac:dyDescent="0.25">
      <c r="AQ42629" s="6"/>
    </row>
    <row r="42630" spans="43:43" x14ac:dyDescent="0.25">
      <c r="AQ42630" s="6"/>
    </row>
    <row r="42631" spans="43:43" x14ac:dyDescent="0.25">
      <c r="AQ42631" s="6"/>
    </row>
    <row r="42632" spans="43:43" x14ac:dyDescent="0.25">
      <c r="AQ42632" s="6"/>
    </row>
    <row r="42633" spans="43:43" x14ac:dyDescent="0.25">
      <c r="AQ42633" s="6"/>
    </row>
    <row r="42634" spans="43:43" x14ac:dyDescent="0.25">
      <c r="AQ42634" s="6"/>
    </row>
    <row r="42635" spans="43:43" x14ac:dyDescent="0.25">
      <c r="AQ42635" s="6"/>
    </row>
    <row r="42636" spans="43:43" x14ac:dyDescent="0.25">
      <c r="AQ42636" s="6"/>
    </row>
    <row r="42637" spans="43:43" x14ac:dyDescent="0.25">
      <c r="AQ42637" s="6"/>
    </row>
    <row r="42638" spans="43:43" x14ac:dyDescent="0.25">
      <c r="AQ42638" s="6"/>
    </row>
    <row r="42639" spans="43:43" x14ac:dyDescent="0.25">
      <c r="AQ42639" s="6"/>
    </row>
    <row r="42640" spans="43:43" x14ac:dyDescent="0.25">
      <c r="AQ42640" s="6"/>
    </row>
    <row r="42641" spans="43:43" x14ac:dyDescent="0.25">
      <c r="AQ42641" s="6"/>
    </row>
    <row r="42642" spans="43:43" x14ac:dyDescent="0.25">
      <c r="AQ42642" s="6"/>
    </row>
    <row r="42643" spans="43:43" x14ac:dyDescent="0.25">
      <c r="AQ42643" s="6"/>
    </row>
    <row r="42644" spans="43:43" x14ac:dyDescent="0.25">
      <c r="AQ42644" s="6"/>
    </row>
    <row r="42645" spans="43:43" x14ac:dyDescent="0.25">
      <c r="AQ42645" s="6"/>
    </row>
    <row r="42646" spans="43:43" x14ac:dyDescent="0.25">
      <c r="AQ42646" s="6"/>
    </row>
    <row r="42647" spans="43:43" x14ac:dyDescent="0.25">
      <c r="AQ42647" s="6"/>
    </row>
    <row r="42648" spans="43:43" x14ac:dyDescent="0.25">
      <c r="AQ42648" s="6"/>
    </row>
    <row r="42649" spans="43:43" x14ac:dyDescent="0.25">
      <c r="AQ42649" s="6"/>
    </row>
    <row r="42650" spans="43:43" x14ac:dyDescent="0.25">
      <c r="AQ42650" s="6"/>
    </row>
    <row r="42651" spans="43:43" x14ac:dyDescent="0.25">
      <c r="AQ42651" s="6"/>
    </row>
    <row r="42652" spans="43:43" x14ac:dyDescent="0.25">
      <c r="AQ42652" s="6"/>
    </row>
    <row r="42653" spans="43:43" x14ac:dyDescent="0.25">
      <c r="AQ42653" s="6"/>
    </row>
    <row r="42654" spans="43:43" x14ac:dyDescent="0.25">
      <c r="AQ42654" s="6"/>
    </row>
    <row r="42655" spans="43:43" x14ac:dyDescent="0.25">
      <c r="AQ42655" s="6"/>
    </row>
    <row r="42656" spans="43:43" x14ac:dyDescent="0.25">
      <c r="AQ42656" s="6"/>
    </row>
    <row r="42657" spans="43:43" x14ac:dyDescent="0.25">
      <c r="AQ42657" s="6"/>
    </row>
    <row r="42658" spans="43:43" x14ac:dyDescent="0.25">
      <c r="AQ42658" s="6"/>
    </row>
    <row r="42659" spans="43:43" x14ac:dyDescent="0.25">
      <c r="AQ42659" s="6"/>
    </row>
    <row r="42660" spans="43:43" x14ac:dyDescent="0.25">
      <c r="AQ42660" s="6"/>
    </row>
    <row r="42661" spans="43:43" x14ac:dyDescent="0.25">
      <c r="AQ42661" s="6"/>
    </row>
    <row r="42662" spans="43:43" x14ac:dyDescent="0.25">
      <c r="AQ42662" s="6"/>
    </row>
    <row r="42663" spans="43:43" x14ac:dyDescent="0.25">
      <c r="AQ42663" s="6"/>
    </row>
    <row r="42664" spans="43:43" x14ac:dyDescent="0.25">
      <c r="AQ42664" s="6"/>
    </row>
    <row r="42665" spans="43:43" x14ac:dyDescent="0.25">
      <c r="AQ42665" s="6"/>
    </row>
    <row r="42666" spans="43:43" x14ac:dyDescent="0.25">
      <c r="AQ42666" s="6"/>
    </row>
    <row r="42667" spans="43:43" x14ac:dyDescent="0.25">
      <c r="AQ42667" s="6"/>
    </row>
    <row r="42668" spans="43:43" x14ac:dyDescent="0.25">
      <c r="AQ42668" s="6"/>
    </row>
    <row r="42669" spans="43:43" x14ac:dyDescent="0.25">
      <c r="AQ42669" s="6"/>
    </row>
    <row r="42670" spans="43:43" x14ac:dyDescent="0.25">
      <c r="AQ42670" s="6"/>
    </row>
    <row r="42671" spans="43:43" x14ac:dyDescent="0.25">
      <c r="AQ42671" s="6"/>
    </row>
    <row r="42672" spans="43:43" x14ac:dyDescent="0.25">
      <c r="AQ42672" s="6"/>
    </row>
    <row r="42673" spans="43:43" x14ac:dyDescent="0.25">
      <c r="AQ42673" s="6"/>
    </row>
    <row r="42674" spans="43:43" x14ac:dyDescent="0.25">
      <c r="AQ42674" s="6"/>
    </row>
    <row r="42675" spans="43:43" x14ac:dyDescent="0.25">
      <c r="AQ42675" s="6"/>
    </row>
    <row r="42676" spans="43:43" x14ac:dyDescent="0.25">
      <c r="AQ42676" s="6"/>
    </row>
    <row r="42677" spans="43:43" x14ac:dyDescent="0.25">
      <c r="AQ42677" s="6"/>
    </row>
    <row r="42678" spans="43:43" x14ac:dyDescent="0.25">
      <c r="AQ42678" s="6"/>
    </row>
    <row r="42679" spans="43:43" x14ac:dyDescent="0.25">
      <c r="AQ42679" s="6"/>
    </row>
    <row r="42680" spans="43:43" x14ac:dyDescent="0.25">
      <c r="AQ42680" s="6"/>
    </row>
    <row r="42681" spans="43:43" x14ac:dyDescent="0.25">
      <c r="AQ42681" s="6"/>
    </row>
    <row r="42682" spans="43:43" x14ac:dyDescent="0.25">
      <c r="AQ42682" s="6"/>
    </row>
    <row r="42683" spans="43:43" x14ac:dyDescent="0.25">
      <c r="AQ42683" s="6"/>
    </row>
    <row r="42684" spans="43:43" x14ac:dyDescent="0.25">
      <c r="AQ42684" s="6"/>
    </row>
    <row r="42685" spans="43:43" x14ac:dyDescent="0.25">
      <c r="AQ42685" s="6"/>
    </row>
    <row r="42686" spans="43:43" x14ac:dyDescent="0.25">
      <c r="AQ42686" s="6"/>
    </row>
    <row r="42687" spans="43:43" x14ac:dyDescent="0.25">
      <c r="AQ42687" s="6"/>
    </row>
    <row r="42688" spans="43:43" x14ac:dyDescent="0.25">
      <c r="AQ42688" s="6"/>
    </row>
    <row r="42689" spans="43:43" x14ac:dyDescent="0.25">
      <c r="AQ42689" s="6"/>
    </row>
    <row r="42690" spans="43:43" x14ac:dyDescent="0.25">
      <c r="AQ42690" s="6"/>
    </row>
    <row r="42691" spans="43:43" x14ac:dyDescent="0.25">
      <c r="AQ42691" s="6"/>
    </row>
    <row r="42692" spans="43:43" x14ac:dyDescent="0.25">
      <c r="AQ42692" s="6"/>
    </row>
    <row r="42693" spans="43:43" x14ac:dyDescent="0.25">
      <c r="AQ42693" s="6"/>
    </row>
    <row r="42694" spans="43:43" x14ac:dyDescent="0.25">
      <c r="AQ42694" s="6"/>
    </row>
    <row r="42695" spans="43:43" x14ac:dyDescent="0.25">
      <c r="AQ42695" s="6"/>
    </row>
    <row r="42696" spans="43:43" x14ac:dyDescent="0.25">
      <c r="AQ42696" s="6"/>
    </row>
    <row r="42697" spans="43:43" x14ac:dyDescent="0.25">
      <c r="AQ42697" s="6"/>
    </row>
    <row r="42698" spans="43:43" x14ac:dyDescent="0.25">
      <c r="AQ42698" s="6"/>
    </row>
    <row r="42699" spans="43:43" x14ac:dyDescent="0.25">
      <c r="AQ42699" s="6"/>
    </row>
    <row r="42700" spans="43:43" x14ac:dyDescent="0.25">
      <c r="AQ42700" s="6"/>
    </row>
    <row r="42701" spans="43:43" x14ac:dyDescent="0.25">
      <c r="AQ42701" s="6"/>
    </row>
    <row r="42702" spans="43:43" x14ac:dyDescent="0.25">
      <c r="AQ42702" s="6"/>
    </row>
    <row r="42703" spans="43:43" x14ac:dyDescent="0.25">
      <c r="AQ42703" s="6"/>
    </row>
    <row r="42704" spans="43:43" x14ac:dyDescent="0.25">
      <c r="AQ42704" s="6"/>
    </row>
    <row r="42705" spans="43:43" x14ac:dyDescent="0.25">
      <c r="AQ42705" s="6"/>
    </row>
    <row r="42706" spans="43:43" x14ac:dyDescent="0.25">
      <c r="AQ42706" s="6"/>
    </row>
    <row r="42707" spans="43:43" x14ac:dyDescent="0.25">
      <c r="AQ42707" s="6"/>
    </row>
    <row r="42708" spans="43:43" x14ac:dyDescent="0.25">
      <c r="AQ42708" s="6"/>
    </row>
    <row r="42709" spans="43:43" x14ac:dyDescent="0.25">
      <c r="AQ42709" s="6"/>
    </row>
    <row r="42710" spans="43:43" x14ac:dyDescent="0.25">
      <c r="AQ42710" s="6"/>
    </row>
    <row r="42711" spans="43:43" x14ac:dyDescent="0.25">
      <c r="AQ42711" s="6"/>
    </row>
    <row r="42712" spans="43:43" x14ac:dyDescent="0.25">
      <c r="AQ42712" s="6"/>
    </row>
    <row r="42713" spans="43:43" x14ac:dyDescent="0.25">
      <c r="AQ42713" s="6"/>
    </row>
    <row r="42714" spans="43:43" x14ac:dyDescent="0.25">
      <c r="AQ42714" s="6"/>
    </row>
    <row r="42715" spans="43:43" x14ac:dyDescent="0.25">
      <c r="AQ42715" s="6"/>
    </row>
    <row r="42716" spans="43:43" x14ac:dyDescent="0.25">
      <c r="AQ42716" s="6"/>
    </row>
    <row r="42717" spans="43:43" x14ac:dyDescent="0.25">
      <c r="AQ42717" s="6"/>
    </row>
    <row r="42718" spans="43:43" x14ac:dyDescent="0.25">
      <c r="AQ42718" s="6"/>
    </row>
    <row r="42719" spans="43:43" x14ac:dyDescent="0.25">
      <c r="AQ42719" s="6"/>
    </row>
    <row r="42720" spans="43:43" x14ac:dyDescent="0.25">
      <c r="AQ42720" s="6"/>
    </row>
    <row r="42721" spans="43:43" x14ac:dyDescent="0.25">
      <c r="AQ42721" s="6"/>
    </row>
    <row r="42722" spans="43:43" x14ac:dyDescent="0.25">
      <c r="AQ42722" s="6"/>
    </row>
    <row r="42723" spans="43:43" x14ac:dyDescent="0.25">
      <c r="AQ42723" s="6"/>
    </row>
    <row r="42724" spans="43:43" x14ac:dyDescent="0.25">
      <c r="AQ42724" s="6"/>
    </row>
    <row r="42725" spans="43:43" x14ac:dyDescent="0.25">
      <c r="AQ42725" s="6"/>
    </row>
    <row r="42726" spans="43:43" x14ac:dyDescent="0.25">
      <c r="AQ42726" s="6"/>
    </row>
    <row r="42727" spans="43:43" x14ac:dyDescent="0.25">
      <c r="AQ42727" s="6"/>
    </row>
    <row r="42728" spans="43:43" x14ac:dyDescent="0.25">
      <c r="AQ42728" s="6"/>
    </row>
    <row r="42729" spans="43:43" x14ac:dyDescent="0.25">
      <c r="AQ42729" s="6"/>
    </row>
    <row r="42730" spans="43:43" x14ac:dyDescent="0.25">
      <c r="AQ42730" s="6"/>
    </row>
    <row r="42731" spans="43:43" x14ac:dyDescent="0.25">
      <c r="AQ42731" s="6"/>
    </row>
    <row r="42732" spans="43:43" x14ac:dyDescent="0.25">
      <c r="AQ42732" s="6"/>
    </row>
    <row r="42733" spans="43:43" x14ac:dyDescent="0.25">
      <c r="AQ42733" s="6"/>
    </row>
    <row r="42734" spans="43:43" x14ac:dyDescent="0.25">
      <c r="AQ42734" s="6"/>
    </row>
    <row r="42735" spans="43:43" x14ac:dyDescent="0.25">
      <c r="AQ42735" s="6"/>
    </row>
    <row r="42736" spans="43:43" x14ac:dyDescent="0.25">
      <c r="AQ42736" s="6"/>
    </row>
    <row r="42737" spans="43:43" x14ac:dyDescent="0.25">
      <c r="AQ42737" s="6"/>
    </row>
    <row r="42738" spans="43:43" x14ac:dyDescent="0.25">
      <c r="AQ42738" s="6"/>
    </row>
    <row r="42739" spans="43:43" x14ac:dyDescent="0.25">
      <c r="AQ42739" s="6"/>
    </row>
    <row r="42740" spans="43:43" x14ac:dyDescent="0.25">
      <c r="AQ42740" s="6"/>
    </row>
    <row r="42741" spans="43:43" x14ac:dyDescent="0.25">
      <c r="AQ42741" s="6"/>
    </row>
    <row r="42742" spans="43:43" x14ac:dyDescent="0.25">
      <c r="AQ42742" s="6"/>
    </row>
    <row r="42743" spans="43:43" x14ac:dyDescent="0.25">
      <c r="AQ42743" s="6"/>
    </row>
    <row r="42744" spans="43:43" x14ac:dyDescent="0.25">
      <c r="AQ42744" s="6"/>
    </row>
    <row r="42745" spans="43:43" x14ac:dyDescent="0.25">
      <c r="AQ42745" s="6"/>
    </row>
    <row r="42746" spans="43:43" x14ac:dyDescent="0.25">
      <c r="AQ42746" s="6"/>
    </row>
    <row r="42747" spans="43:43" x14ac:dyDescent="0.25">
      <c r="AQ42747" s="6"/>
    </row>
    <row r="42748" spans="43:43" x14ac:dyDescent="0.25">
      <c r="AQ42748" s="6"/>
    </row>
    <row r="42749" spans="43:43" x14ac:dyDescent="0.25">
      <c r="AQ42749" s="6"/>
    </row>
    <row r="42750" spans="43:43" x14ac:dyDescent="0.25">
      <c r="AQ42750" s="6"/>
    </row>
    <row r="42751" spans="43:43" x14ac:dyDescent="0.25">
      <c r="AQ42751" s="6"/>
    </row>
    <row r="42752" spans="43:43" x14ac:dyDescent="0.25">
      <c r="AQ42752" s="6"/>
    </row>
    <row r="42753" spans="43:43" x14ac:dyDescent="0.25">
      <c r="AQ42753" s="6"/>
    </row>
    <row r="42754" spans="43:43" x14ac:dyDescent="0.25">
      <c r="AQ42754" s="6"/>
    </row>
    <row r="42755" spans="43:43" x14ac:dyDescent="0.25">
      <c r="AQ42755" s="6"/>
    </row>
    <row r="42756" spans="43:43" x14ac:dyDescent="0.25">
      <c r="AQ42756" s="6"/>
    </row>
    <row r="42757" spans="43:43" x14ac:dyDescent="0.25">
      <c r="AQ42757" s="6"/>
    </row>
    <row r="42758" spans="43:43" x14ac:dyDescent="0.25">
      <c r="AQ42758" s="6"/>
    </row>
    <row r="42759" spans="43:43" x14ac:dyDescent="0.25">
      <c r="AQ42759" s="6"/>
    </row>
    <row r="42760" spans="43:43" x14ac:dyDescent="0.25">
      <c r="AQ42760" s="6"/>
    </row>
    <row r="42761" spans="43:43" x14ac:dyDescent="0.25">
      <c r="AQ42761" s="6"/>
    </row>
    <row r="42762" spans="43:43" x14ac:dyDescent="0.25">
      <c r="AQ42762" s="6"/>
    </row>
    <row r="42763" spans="43:43" x14ac:dyDescent="0.25">
      <c r="AQ42763" s="6"/>
    </row>
    <row r="42764" spans="43:43" x14ac:dyDescent="0.25">
      <c r="AQ42764" s="6"/>
    </row>
    <row r="42765" spans="43:43" x14ac:dyDescent="0.25">
      <c r="AQ42765" s="6"/>
    </row>
    <row r="42766" spans="43:43" x14ac:dyDescent="0.25">
      <c r="AQ42766" s="6"/>
    </row>
    <row r="42767" spans="43:43" x14ac:dyDescent="0.25">
      <c r="AQ42767" s="6"/>
    </row>
    <row r="42768" spans="43:43" x14ac:dyDescent="0.25">
      <c r="AQ42768" s="6"/>
    </row>
    <row r="42769" spans="43:43" x14ac:dyDescent="0.25">
      <c r="AQ42769" s="6"/>
    </row>
    <row r="42770" spans="43:43" x14ac:dyDescent="0.25">
      <c r="AQ42770" s="6"/>
    </row>
    <row r="42771" spans="43:43" x14ac:dyDescent="0.25">
      <c r="AQ42771" s="6"/>
    </row>
    <row r="42772" spans="43:43" x14ac:dyDescent="0.25">
      <c r="AQ42772" s="6"/>
    </row>
    <row r="42773" spans="43:43" x14ac:dyDescent="0.25">
      <c r="AQ42773" s="6"/>
    </row>
    <row r="42774" spans="43:43" x14ac:dyDescent="0.25">
      <c r="AQ42774" s="6"/>
    </row>
    <row r="42775" spans="43:43" x14ac:dyDescent="0.25">
      <c r="AQ42775" s="6"/>
    </row>
    <row r="42776" spans="43:43" x14ac:dyDescent="0.25">
      <c r="AQ42776" s="6"/>
    </row>
    <row r="42777" spans="43:43" x14ac:dyDescent="0.25">
      <c r="AQ42777" s="6"/>
    </row>
    <row r="42778" spans="43:43" x14ac:dyDescent="0.25">
      <c r="AQ42778" s="6"/>
    </row>
    <row r="42779" spans="43:43" x14ac:dyDescent="0.25">
      <c r="AQ42779" s="6"/>
    </row>
    <row r="42780" spans="43:43" x14ac:dyDescent="0.25">
      <c r="AQ42780" s="6"/>
    </row>
    <row r="42781" spans="43:43" x14ac:dyDescent="0.25">
      <c r="AQ42781" s="6"/>
    </row>
    <row r="42782" spans="43:43" x14ac:dyDescent="0.25">
      <c r="AQ42782" s="6"/>
    </row>
    <row r="42783" spans="43:43" x14ac:dyDescent="0.25">
      <c r="AQ42783" s="6"/>
    </row>
    <row r="42784" spans="43:43" x14ac:dyDescent="0.25">
      <c r="AQ42784" s="6"/>
    </row>
    <row r="42785" spans="43:43" x14ac:dyDescent="0.25">
      <c r="AQ42785" s="6"/>
    </row>
    <row r="42786" spans="43:43" x14ac:dyDescent="0.25">
      <c r="AQ42786" s="6"/>
    </row>
    <row r="42787" spans="43:43" x14ac:dyDescent="0.25">
      <c r="AQ42787" s="6"/>
    </row>
    <row r="42788" spans="43:43" x14ac:dyDescent="0.25">
      <c r="AQ42788" s="6"/>
    </row>
    <row r="42789" spans="43:43" x14ac:dyDescent="0.25">
      <c r="AQ42789" s="6"/>
    </row>
    <row r="42790" spans="43:43" x14ac:dyDescent="0.25">
      <c r="AQ42790" s="6"/>
    </row>
    <row r="42791" spans="43:43" x14ac:dyDescent="0.25">
      <c r="AQ42791" s="6"/>
    </row>
    <row r="42792" spans="43:43" x14ac:dyDescent="0.25">
      <c r="AQ42792" s="6"/>
    </row>
    <row r="42793" spans="43:43" x14ac:dyDescent="0.25">
      <c r="AQ42793" s="6"/>
    </row>
    <row r="42794" spans="43:43" x14ac:dyDescent="0.25">
      <c r="AQ42794" s="6"/>
    </row>
    <row r="42795" spans="43:43" x14ac:dyDescent="0.25">
      <c r="AQ42795" s="6"/>
    </row>
    <row r="42796" spans="43:43" x14ac:dyDescent="0.25">
      <c r="AQ42796" s="6"/>
    </row>
    <row r="42797" spans="43:43" x14ac:dyDescent="0.25">
      <c r="AQ42797" s="6"/>
    </row>
    <row r="42798" spans="43:43" x14ac:dyDescent="0.25">
      <c r="AQ42798" s="6"/>
    </row>
    <row r="42799" spans="43:43" x14ac:dyDescent="0.25">
      <c r="AQ42799" s="6"/>
    </row>
    <row r="42800" spans="43:43" x14ac:dyDescent="0.25">
      <c r="AQ42800" s="6"/>
    </row>
    <row r="42801" spans="43:43" x14ac:dyDescent="0.25">
      <c r="AQ42801" s="6"/>
    </row>
    <row r="42802" spans="43:43" x14ac:dyDescent="0.25">
      <c r="AQ42802" s="6"/>
    </row>
    <row r="42803" spans="43:43" x14ac:dyDescent="0.25">
      <c r="AQ42803" s="6"/>
    </row>
    <row r="42804" spans="43:43" x14ac:dyDescent="0.25">
      <c r="AQ42804" s="6"/>
    </row>
    <row r="42805" spans="43:43" x14ac:dyDescent="0.25">
      <c r="AQ42805" s="6"/>
    </row>
    <row r="42806" spans="43:43" x14ac:dyDescent="0.25">
      <c r="AQ42806" s="6"/>
    </row>
    <row r="42807" spans="43:43" x14ac:dyDescent="0.25">
      <c r="AQ42807" s="6"/>
    </row>
    <row r="42808" spans="43:43" x14ac:dyDescent="0.25">
      <c r="AQ42808" s="6"/>
    </row>
    <row r="42809" spans="43:43" x14ac:dyDescent="0.25">
      <c r="AQ42809" s="6"/>
    </row>
    <row r="42810" spans="43:43" x14ac:dyDescent="0.25">
      <c r="AQ42810" s="6"/>
    </row>
    <row r="42811" spans="43:43" x14ac:dyDescent="0.25">
      <c r="AQ42811" s="6"/>
    </row>
    <row r="42812" spans="43:43" x14ac:dyDescent="0.25">
      <c r="AQ42812" s="6"/>
    </row>
    <row r="42813" spans="43:43" x14ac:dyDescent="0.25">
      <c r="AQ42813" s="6"/>
    </row>
    <row r="42814" spans="43:43" x14ac:dyDescent="0.25">
      <c r="AQ42814" s="6"/>
    </row>
    <row r="42815" spans="43:43" x14ac:dyDescent="0.25">
      <c r="AQ42815" s="6"/>
    </row>
    <row r="42816" spans="43:43" x14ac:dyDescent="0.25">
      <c r="AQ42816" s="6"/>
    </row>
    <row r="42817" spans="43:43" x14ac:dyDescent="0.25">
      <c r="AQ42817" s="6"/>
    </row>
    <row r="42818" spans="43:43" x14ac:dyDescent="0.25">
      <c r="AQ42818" s="6"/>
    </row>
    <row r="42819" spans="43:43" x14ac:dyDescent="0.25">
      <c r="AQ42819" s="6"/>
    </row>
    <row r="42820" spans="43:43" x14ac:dyDescent="0.25">
      <c r="AQ42820" s="6"/>
    </row>
    <row r="42821" spans="43:43" x14ac:dyDescent="0.25">
      <c r="AQ42821" s="6"/>
    </row>
    <row r="42822" spans="43:43" x14ac:dyDescent="0.25">
      <c r="AQ42822" s="6"/>
    </row>
    <row r="42823" spans="43:43" x14ac:dyDescent="0.25">
      <c r="AQ42823" s="6"/>
    </row>
    <row r="42824" spans="43:43" x14ac:dyDescent="0.25">
      <c r="AQ42824" s="6"/>
    </row>
    <row r="42825" spans="43:43" x14ac:dyDescent="0.25">
      <c r="AQ42825" s="6"/>
    </row>
    <row r="42826" spans="43:43" x14ac:dyDescent="0.25">
      <c r="AQ42826" s="6"/>
    </row>
    <row r="42827" spans="43:43" x14ac:dyDescent="0.25">
      <c r="AQ42827" s="6"/>
    </row>
    <row r="42828" spans="43:43" x14ac:dyDescent="0.25">
      <c r="AQ42828" s="6"/>
    </row>
    <row r="42829" spans="43:43" x14ac:dyDescent="0.25">
      <c r="AQ42829" s="6"/>
    </row>
    <row r="42830" spans="43:43" x14ac:dyDescent="0.25">
      <c r="AQ42830" s="6"/>
    </row>
    <row r="42831" spans="43:43" x14ac:dyDescent="0.25">
      <c r="AQ42831" s="6"/>
    </row>
    <row r="42832" spans="43:43" x14ac:dyDescent="0.25">
      <c r="AQ42832" s="6"/>
    </row>
    <row r="42833" spans="43:43" x14ac:dyDescent="0.25">
      <c r="AQ42833" s="6"/>
    </row>
    <row r="42834" spans="43:43" x14ac:dyDescent="0.25">
      <c r="AQ42834" s="6"/>
    </row>
    <row r="42835" spans="43:43" x14ac:dyDescent="0.25">
      <c r="AQ42835" s="6"/>
    </row>
    <row r="42836" spans="43:43" x14ac:dyDescent="0.25">
      <c r="AQ42836" s="6"/>
    </row>
    <row r="42837" spans="43:43" x14ac:dyDescent="0.25">
      <c r="AQ42837" s="6"/>
    </row>
    <row r="42838" spans="43:43" x14ac:dyDescent="0.25">
      <c r="AQ42838" s="6"/>
    </row>
    <row r="42839" spans="43:43" x14ac:dyDescent="0.25">
      <c r="AQ42839" s="6"/>
    </row>
    <row r="42840" spans="43:43" x14ac:dyDescent="0.25">
      <c r="AQ42840" s="6"/>
    </row>
    <row r="42841" spans="43:43" x14ac:dyDescent="0.25">
      <c r="AQ42841" s="6"/>
    </row>
    <row r="42842" spans="43:43" x14ac:dyDescent="0.25">
      <c r="AQ42842" s="6"/>
    </row>
    <row r="42843" spans="43:43" x14ac:dyDescent="0.25">
      <c r="AQ42843" s="6"/>
    </row>
    <row r="42844" spans="43:43" x14ac:dyDescent="0.25">
      <c r="AQ42844" s="6"/>
    </row>
    <row r="42845" spans="43:43" x14ac:dyDescent="0.25">
      <c r="AQ42845" s="6"/>
    </row>
    <row r="42846" spans="43:43" x14ac:dyDescent="0.25">
      <c r="AQ42846" s="6"/>
    </row>
    <row r="42847" spans="43:43" x14ac:dyDescent="0.25">
      <c r="AQ42847" s="6"/>
    </row>
    <row r="42848" spans="43:43" x14ac:dyDescent="0.25">
      <c r="AQ42848" s="6"/>
    </row>
    <row r="42849" spans="43:43" x14ac:dyDescent="0.25">
      <c r="AQ42849" s="6"/>
    </row>
    <row r="42850" spans="43:43" x14ac:dyDescent="0.25">
      <c r="AQ42850" s="6"/>
    </row>
    <row r="42851" spans="43:43" x14ac:dyDescent="0.25">
      <c r="AQ42851" s="6"/>
    </row>
    <row r="42852" spans="43:43" x14ac:dyDescent="0.25">
      <c r="AQ42852" s="6"/>
    </row>
    <row r="42853" spans="43:43" x14ac:dyDescent="0.25">
      <c r="AQ42853" s="6"/>
    </row>
    <row r="42854" spans="43:43" x14ac:dyDescent="0.25">
      <c r="AQ42854" s="6"/>
    </row>
    <row r="42855" spans="43:43" x14ac:dyDescent="0.25">
      <c r="AQ42855" s="6"/>
    </row>
    <row r="42856" spans="43:43" x14ac:dyDescent="0.25">
      <c r="AQ42856" s="6"/>
    </row>
    <row r="42857" spans="43:43" x14ac:dyDescent="0.25">
      <c r="AQ42857" s="6"/>
    </row>
    <row r="42858" spans="43:43" x14ac:dyDescent="0.25">
      <c r="AQ42858" s="6"/>
    </row>
    <row r="42859" spans="43:43" x14ac:dyDescent="0.25">
      <c r="AQ42859" s="6"/>
    </row>
    <row r="42860" spans="43:43" x14ac:dyDescent="0.25">
      <c r="AQ42860" s="6"/>
    </row>
    <row r="42861" spans="43:43" x14ac:dyDescent="0.25">
      <c r="AQ42861" s="6"/>
    </row>
    <row r="42862" spans="43:43" x14ac:dyDescent="0.25">
      <c r="AQ42862" s="6"/>
    </row>
    <row r="42863" spans="43:43" x14ac:dyDescent="0.25">
      <c r="AQ42863" s="6"/>
    </row>
    <row r="42864" spans="43:43" x14ac:dyDescent="0.25">
      <c r="AQ42864" s="6"/>
    </row>
    <row r="42865" spans="43:43" x14ac:dyDescent="0.25">
      <c r="AQ42865" s="6"/>
    </row>
    <row r="42866" spans="43:43" x14ac:dyDescent="0.25">
      <c r="AQ42866" s="6"/>
    </row>
    <row r="42867" spans="43:43" x14ac:dyDescent="0.25">
      <c r="AQ42867" s="6"/>
    </row>
    <row r="42868" spans="43:43" x14ac:dyDescent="0.25">
      <c r="AQ42868" s="6"/>
    </row>
    <row r="42869" spans="43:43" x14ac:dyDescent="0.25">
      <c r="AQ42869" s="6"/>
    </row>
    <row r="42870" spans="43:43" x14ac:dyDescent="0.25">
      <c r="AQ42870" s="6"/>
    </row>
    <row r="42871" spans="43:43" x14ac:dyDescent="0.25">
      <c r="AQ42871" s="6"/>
    </row>
    <row r="42872" spans="43:43" x14ac:dyDescent="0.25">
      <c r="AQ42872" s="6"/>
    </row>
    <row r="42873" spans="43:43" x14ac:dyDescent="0.25">
      <c r="AQ42873" s="6"/>
    </row>
    <row r="42874" spans="43:43" x14ac:dyDescent="0.25">
      <c r="AQ42874" s="6"/>
    </row>
    <row r="42875" spans="43:43" x14ac:dyDescent="0.25">
      <c r="AQ42875" s="6"/>
    </row>
    <row r="42876" spans="43:43" x14ac:dyDescent="0.25">
      <c r="AQ42876" s="6"/>
    </row>
    <row r="42877" spans="43:43" x14ac:dyDescent="0.25">
      <c r="AQ42877" s="6"/>
    </row>
    <row r="42878" spans="43:43" x14ac:dyDescent="0.25">
      <c r="AQ42878" s="6"/>
    </row>
    <row r="42879" spans="43:43" x14ac:dyDescent="0.25">
      <c r="AQ42879" s="6"/>
    </row>
    <row r="42880" spans="43:43" x14ac:dyDescent="0.25">
      <c r="AQ42880" s="6"/>
    </row>
    <row r="42881" spans="43:43" x14ac:dyDescent="0.25">
      <c r="AQ42881" s="6"/>
    </row>
    <row r="42882" spans="43:43" x14ac:dyDescent="0.25">
      <c r="AQ42882" s="6"/>
    </row>
    <row r="42883" spans="43:43" x14ac:dyDescent="0.25">
      <c r="AQ42883" s="6"/>
    </row>
    <row r="42884" spans="43:43" x14ac:dyDescent="0.25">
      <c r="AQ42884" s="6"/>
    </row>
    <row r="42885" spans="43:43" x14ac:dyDescent="0.25">
      <c r="AQ42885" s="6"/>
    </row>
    <row r="42886" spans="43:43" x14ac:dyDescent="0.25">
      <c r="AQ42886" s="6"/>
    </row>
    <row r="42887" spans="43:43" x14ac:dyDescent="0.25">
      <c r="AQ42887" s="6"/>
    </row>
    <row r="42888" spans="43:43" x14ac:dyDescent="0.25">
      <c r="AQ42888" s="6"/>
    </row>
    <row r="42889" spans="43:43" x14ac:dyDescent="0.25">
      <c r="AQ42889" s="6"/>
    </row>
    <row r="42890" spans="43:43" x14ac:dyDescent="0.25">
      <c r="AQ42890" s="6"/>
    </row>
    <row r="42891" spans="43:43" x14ac:dyDescent="0.25">
      <c r="AQ42891" s="6"/>
    </row>
    <row r="42892" spans="43:43" x14ac:dyDescent="0.25">
      <c r="AQ42892" s="6"/>
    </row>
    <row r="42893" spans="43:43" x14ac:dyDescent="0.25">
      <c r="AQ42893" s="6"/>
    </row>
    <row r="42894" spans="43:43" x14ac:dyDescent="0.25">
      <c r="AQ42894" s="6"/>
    </row>
    <row r="42895" spans="43:43" x14ac:dyDescent="0.25">
      <c r="AQ42895" s="6"/>
    </row>
    <row r="42896" spans="43:43" x14ac:dyDescent="0.25">
      <c r="AQ42896" s="6"/>
    </row>
    <row r="42897" spans="43:43" x14ac:dyDescent="0.25">
      <c r="AQ42897" s="6"/>
    </row>
    <row r="42898" spans="43:43" x14ac:dyDescent="0.25">
      <c r="AQ42898" s="6"/>
    </row>
    <row r="42899" spans="43:43" x14ac:dyDescent="0.25">
      <c r="AQ42899" s="6"/>
    </row>
    <row r="42900" spans="43:43" x14ac:dyDescent="0.25">
      <c r="AQ42900" s="6"/>
    </row>
    <row r="42901" spans="43:43" x14ac:dyDescent="0.25">
      <c r="AQ42901" s="6"/>
    </row>
    <row r="42902" spans="43:43" x14ac:dyDescent="0.25">
      <c r="AQ42902" s="6"/>
    </row>
    <row r="42903" spans="43:43" x14ac:dyDescent="0.25">
      <c r="AQ42903" s="6"/>
    </row>
    <row r="42904" spans="43:43" x14ac:dyDescent="0.25">
      <c r="AQ42904" s="6"/>
    </row>
    <row r="42905" spans="43:43" x14ac:dyDescent="0.25">
      <c r="AQ42905" s="6"/>
    </row>
    <row r="42906" spans="43:43" x14ac:dyDescent="0.25">
      <c r="AQ42906" s="6"/>
    </row>
    <row r="42907" spans="43:43" x14ac:dyDescent="0.25">
      <c r="AQ42907" s="6"/>
    </row>
    <row r="42908" spans="43:43" x14ac:dyDescent="0.25">
      <c r="AQ42908" s="6"/>
    </row>
    <row r="42909" spans="43:43" x14ac:dyDescent="0.25">
      <c r="AQ42909" s="6"/>
    </row>
    <row r="42910" spans="43:43" x14ac:dyDescent="0.25">
      <c r="AQ42910" s="6"/>
    </row>
    <row r="42911" spans="43:43" x14ac:dyDescent="0.25">
      <c r="AQ42911" s="6"/>
    </row>
    <row r="42912" spans="43:43" x14ac:dyDescent="0.25">
      <c r="AQ42912" s="6"/>
    </row>
    <row r="42913" spans="43:43" x14ac:dyDescent="0.25">
      <c r="AQ42913" s="6"/>
    </row>
    <row r="42914" spans="43:43" x14ac:dyDescent="0.25">
      <c r="AQ42914" s="6"/>
    </row>
    <row r="42915" spans="43:43" x14ac:dyDescent="0.25">
      <c r="AQ42915" s="6"/>
    </row>
    <row r="42916" spans="43:43" x14ac:dyDescent="0.25">
      <c r="AQ42916" s="6"/>
    </row>
    <row r="42917" spans="43:43" x14ac:dyDescent="0.25">
      <c r="AQ42917" s="6"/>
    </row>
    <row r="42918" spans="43:43" x14ac:dyDescent="0.25">
      <c r="AQ42918" s="6"/>
    </row>
    <row r="42919" spans="43:43" x14ac:dyDescent="0.25">
      <c r="AQ42919" s="6"/>
    </row>
    <row r="42920" spans="43:43" x14ac:dyDescent="0.25">
      <c r="AQ42920" s="6"/>
    </row>
    <row r="42921" spans="43:43" x14ac:dyDescent="0.25">
      <c r="AQ42921" s="6"/>
    </row>
    <row r="42922" spans="43:43" x14ac:dyDescent="0.25">
      <c r="AQ42922" s="6"/>
    </row>
    <row r="42923" spans="43:43" x14ac:dyDescent="0.25">
      <c r="AQ42923" s="6"/>
    </row>
    <row r="42924" spans="43:43" x14ac:dyDescent="0.25">
      <c r="AQ42924" s="6"/>
    </row>
    <row r="42925" spans="43:43" x14ac:dyDescent="0.25">
      <c r="AQ42925" s="6"/>
    </row>
    <row r="42926" spans="43:43" x14ac:dyDescent="0.25">
      <c r="AQ42926" s="6"/>
    </row>
    <row r="42927" spans="43:43" x14ac:dyDescent="0.25">
      <c r="AQ42927" s="6"/>
    </row>
    <row r="42928" spans="43:43" x14ac:dyDescent="0.25">
      <c r="AQ42928" s="6"/>
    </row>
    <row r="42929" spans="43:43" x14ac:dyDescent="0.25">
      <c r="AQ42929" s="6"/>
    </row>
    <row r="42930" spans="43:43" x14ac:dyDescent="0.25">
      <c r="AQ42930" s="6"/>
    </row>
    <row r="42931" spans="43:43" x14ac:dyDescent="0.25">
      <c r="AQ42931" s="6"/>
    </row>
    <row r="42932" spans="43:43" x14ac:dyDescent="0.25">
      <c r="AQ42932" s="6"/>
    </row>
    <row r="42933" spans="43:43" x14ac:dyDescent="0.25">
      <c r="AQ42933" s="6"/>
    </row>
    <row r="42934" spans="43:43" x14ac:dyDescent="0.25">
      <c r="AQ42934" s="6"/>
    </row>
    <row r="42935" spans="43:43" x14ac:dyDescent="0.25">
      <c r="AQ42935" s="6"/>
    </row>
    <row r="42936" spans="43:43" x14ac:dyDescent="0.25">
      <c r="AQ42936" s="6"/>
    </row>
    <row r="42937" spans="43:43" x14ac:dyDescent="0.25">
      <c r="AQ42937" s="6"/>
    </row>
    <row r="42938" spans="43:43" x14ac:dyDescent="0.25">
      <c r="AQ42938" s="6"/>
    </row>
    <row r="42939" spans="43:43" x14ac:dyDescent="0.25">
      <c r="AQ42939" s="6"/>
    </row>
    <row r="42940" spans="43:43" x14ac:dyDescent="0.25">
      <c r="AQ42940" s="6"/>
    </row>
    <row r="42941" spans="43:43" x14ac:dyDescent="0.25">
      <c r="AQ42941" s="6"/>
    </row>
    <row r="42942" spans="43:43" x14ac:dyDescent="0.25">
      <c r="AQ42942" s="6"/>
    </row>
    <row r="42943" spans="43:43" x14ac:dyDescent="0.25">
      <c r="AQ42943" s="6"/>
    </row>
    <row r="42944" spans="43:43" x14ac:dyDescent="0.25">
      <c r="AQ42944" s="6"/>
    </row>
    <row r="42945" spans="43:43" x14ac:dyDescent="0.25">
      <c r="AQ42945" s="6"/>
    </row>
    <row r="42946" spans="43:43" x14ac:dyDescent="0.25">
      <c r="AQ42946" s="6"/>
    </row>
    <row r="42947" spans="43:43" x14ac:dyDescent="0.25">
      <c r="AQ42947" s="6"/>
    </row>
    <row r="42948" spans="43:43" x14ac:dyDescent="0.25">
      <c r="AQ42948" s="6"/>
    </row>
    <row r="42949" spans="43:43" x14ac:dyDescent="0.25">
      <c r="AQ42949" s="6"/>
    </row>
    <row r="42950" spans="43:43" x14ac:dyDescent="0.25">
      <c r="AQ42950" s="6"/>
    </row>
    <row r="42951" spans="43:43" x14ac:dyDescent="0.25">
      <c r="AQ42951" s="6"/>
    </row>
    <row r="42952" spans="43:43" x14ac:dyDescent="0.25">
      <c r="AQ42952" s="6"/>
    </row>
    <row r="42953" spans="43:43" x14ac:dyDescent="0.25">
      <c r="AQ42953" s="6"/>
    </row>
    <row r="42954" spans="43:43" x14ac:dyDescent="0.25">
      <c r="AQ42954" s="6"/>
    </row>
    <row r="42955" spans="43:43" x14ac:dyDescent="0.25">
      <c r="AQ42955" s="6"/>
    </row>
    <row r="42956" spans="43:43" x14ac:dyDescent="0.25">
      <c r="AQ42956" s="6"/>
    </row>
    <row r="42957" spans="43:43" x14ac:dyDescent="0.25">
      <c r="AQ42957" s="6"/>
    </row>
    <row r="42958" spans="43:43" x14ac:dyDescent="0.25">
      <c r="AQ42958" s="6"/>
    </row>
    <row r="42959" spans="43:43" x14ac:dyDescent="0.25">
      <c r="AQ42959" s="6"/>
    </row>
    <row r="42960" spans="43:43" x14ac:dyDescent="0.25">
      <c r="AQ42960" s="6"/>
    </row>
    <row r="42961" spans="43:43" x14ac:dyDescent="0.25">
      <c r="AQ42961" s="6"/>
    </row>
    <row r="42962" spans="43:43" x14ac:dyDescent="0.25">
      <c r="AQ42962" s="6"/>
    </row>
    <row r="42963" spans="43:43" x14ac:dyDescent="0.25">
      <c r="AQ42963" s="6"/>
    </row>
    <row r="42964" spans="43:43" x14ac:dyDescent="0.25">
      <c r="AQ42964" s="6"/>
    </row>
    <row r="42965" spans="43:43" x14ac:dyDescent="0.25">
      <c r="AQ42965" s="6"/>
    </row>
    <row r="42966" spans="43:43" x14ac:dyDescent="0.25">
      <c r="AQ42966" s="6"/>
    </row>
    <row r="42967" spans="43:43" x14ac:dyDescent="0.25">
      <c r="AQ42967" s="6"/>
    </row>
    <row r="42968" spans="43:43" x14ac:dyDescent="0.25">
      <c r="AQ42968" s="6"/>
    </row>
    <row r="42969" spans="43:43" x14ac:dyDescent="0.25">
      <c r="AQ42969" s="6"/>
    </row>
    <row r="42970" spans="43:43" x14ac:dyDescent="0.25">
      <c r="AQ42970" s="6"/>
    </row>
    <row r="42971" spans="43:43" x14ac:dyDescent="0.25">
      <c r="AQ42971" s="6"/>
    </row>
    <row r="42972" spans="43:43" x14ac:dyDescent="0.25">
      <c r="AQ42972" s="6"/>
    </row>
    <row r="42973" spans="43:43" x14ac:dyDescent="0.25">
      <c r="AQ42973" s="6"/>
    </row>
    <row r="42974" spans="43:43" x14ac:dyDescent="0.25">
      <c r="AQ42974" s="6"/>
    </row>
    <row r="42975" spans="43:43" x14ac:dyDescent="0.25">
      <c r="AQ42975" s="6"/>
    </row>
    <row r="42976" spans="43:43" x14ac:dyDescent="0.25">
      <c r="AQ42976" s="6"/>
    </row>
    <row r="42977" spans="43:43" x14ac:dyDescent="0.25">
      <c r="AQ42977" s="6"/>
    </row>
    <row r="42978" spans="43:43" x14ac:dyDescent="0.25">
      <c r="AQ42978" s="6"/>
    </row>
    <row r="42979" spans="43:43" x14ac:dyDescent="0.25">
      <c r="AQ42979" s="6"/>
    </row>
    <row r="42980" spans="43:43" x14ac:dyDescent="0.25">
      <c r="AQ42980" s="6"/>
    </row>
    <row r="42981" spans="43:43" x14ac:dyDescent="0.25">
      <c r="AQ42981" s="6"/>
    </row>
    <row r="42982" spans="43:43" x14ac:dyDescent="0.25">
      <c r="AQ42982" s="6"/>
    </row>
    <row r="42983" spans="43:43" x14ac:dyDescent="0.25">
      <c r="AQ42983" s="6"/>
    </row>
    <row r="42984" spans="43:43" x14ac:dyDescent="0.25">
      <c r="AQ42984" s="6"/>
    </row>
    <row r="42985" spans="43:43" x14ac:dyDescent="0.25">
      <c r="AQ42985" s="6"/>
    </row>
    <row r="42986" spans="43:43" x14ac:dyDescent="0.25">
      <c r="AQ42986" s="6"/>
    </row>
    <row r="42987" spans="43:43" x14ac:dyDescent="0.25">
      <c r="AQ42987" s="6"/>
    </row>
    <row r="42988" spans="43:43" x14ac:dyDescent="0.25">
      <c r="AQ42988" s="6"/>
    </row>
    <row r="42989" spans="43:43" x14ac:dyDescent="0.25">
      <c r="AQ42989" s="6"/>
    </row>
    <row r="42990" spans="43:43" x14ac:dyDescent="0.25">
      <c r="AQ42990" s="6"/>
    </row>
    <row r="42991" spans="43:43" x14ac:dyDescent="0.25">
      <c r="AQ42991" s="6"/>
    </row>
    <row r="42992" spans="43:43" x14ac:dyDescent="0.25">
      <c r="AQ42992" s="6"/>
    </row>
    <row r="42993" spans="43:43" x14ac:dyDescent="0.25">
      <c r="AQ42993" s="6"/>
    </row>
    <row r="42994" spans="43:43" x14ac:dyDescent="0.25">
      <c r="AQ42994" s="6"/>
    </row>
    <row r="42995" spans="43:43" x14ac:dyDescent="0.25">
      <c r="AQ42995" s="6"/>
    </row>
    <row r="42996" spans="43:43" x14ac:dyDescent="0.25">
      <c r="AQ42996" s="6"/>
    </row>
    <row r="42997" spans="43:43" x14ac:dyDescent="0.25">
      <c r="AQ42997" s="6"/>
    </row>
    <row r="42998" spans="43:43" x14ac:dyDescent="0.25">
      <c r="AQ42998" s="6"/>
    </row>
    <row r="42999" spans="43:43" x14ac:dyDescent="0.25">
      <c r="AQ42999" s="6"/>
    </row>
    <row r="43000" spans="43:43" x14ac:dyDescent="0.25">
      <c r="AQ43000" s="6"/>
    </row>
    <row r="43001" spans="43:43" x14ac:dyDescent="0.25">
      <c r="AQ43001" s="6"/>
    </row>
    <row r="43002" spans="43:43" x14ac:dyDescent="0.25">
      <c r="AQ43002" s="6"/>
    </row>
    <row r="43003" spans="43:43" x14ac:dyDescent="0.25">
      <c r="AQ43003" s="6"/>
    </row>
    <row r="43004" spans="43:43" x14ac:dyDescent="0.25">
      <c r="AQ43004" s="6"/>
    </row>
    <row r="43005" spans="43:43" x14ac:dyDescent="0.25">
      <c r="AQ43005" s="6"/>
    </row>
    <row r="43006" spans="43:43" x14ac:dyDescent="0.25">
      <c r="AQ43006" s="6"/>
    </row>
    <row r="43007" spans="43:43" x14ac:dyDescent="0.25">
      <c r="AQ43007" s="6"/>
    </row>
    <row r="43008" spans="43:43" x14ac:dyDescent="0.25">
      <c r="AQ43008" s="6"/>
    </row>
    <row r="43009" spans="43:43" x14ac:dyDescent="0.25">
      <c r="AQ43009" s="6"/>
    </row>
    <row r="43010" spans="43:43" x14ac:dyDescent="0.25">
      <c r="AQ43010" s="6"/>
    </row>
    <row r="43011" spans="43:43" x14ac:dyDescent="0.25">
      <c r="AQ43011" s="6"/>
    </row>
    <row r="43012" spans="43:43" x14ac:dyDescent="0.25">
      <c r="AQ43012" s="6"/>
    </row>
    <row r="43013" spans="43:43" x14ac:dyDescent="0.25">
      <c r="AQ43013" s="6"/>
    </row>
    <row r="43014" spans="43:43" x14ac:dyDescent="0.25">
      <c r="AQ43014" s="6"/>
    </row>
    <row r="43015" spans="43:43" x14ac:dyDescent="0.25">
      <c r="AQ43015" s="6"/>
    </row>
    <row r="43016" spans="43:43" x14ac:dyDescent="0.25">
      <c r="AQ43016" s="6"/>
    </row>
    <row r="43017" spans="43:43" x14ac:dyDescent="0.25">
      <c r="AQ43017" s="6"/>
    </row>
    <row r="43018" spans="43:43" x14ac:dyDescent="0.25">
      <c r="AQ43018" s="6"/>
    </row>
    <row r="43019" spans="43:43" x14ac:dyDescent="0.25">
      <c r="AQ43019" s="6"/>
    </row>
    <row r="43020" spans="43:43" x14ac:dyDescent="0.25">
      <c r="AQ43020" s="6"/>
    </row>
    <row r="43021" spans="43:43" x14ac:dyDescent="0.25">
      <c r="AQ43021" s="6"/>
    </row>
    <row r="43022" spans="43:43" x14ac:dyDescent="0.25">
      <c r="AQ43022" s="6"/>
    </row>
    <row r="43023" spans="43:43" x14ac:dyDescent="0.25">
      <c r="AQ43023" s="6"/>
    </row>
    <row r="43024" spans="43:43" x14ac:dyDescent="0.25">
      <c r="AQ43024" s="6"/>
    </row>
    <row r="43025" spans="43:43" x14ac:dyDescent="0.25">
      <c r="AQ43025" s="6"/>
    </row>
    <row r="43026" spans="43:43" x14ac:dyDescent="0.25">
      <c r="AQ43026" s="6"/>
    </row>
    <row r="43027" spans="43:43" x14ac:dyDescent="0.25">
      <c r="AQ43027" s="6"/>
    </row>
    <row r="43028" spans="43:43" x14ac:dyDescent="0.25">
      <c r="AQ43028" s="6"/>
    </row>
    <row r="43029" spans="43:43" x14ac:dyDescent="0.25">
      <c r="AQ43029" s="6"/>
    </row>
    <row r="43030" spans="43:43" x14ac:dyDescent="0.25">
      <c r="AQ43030" s="6"/>
    </row>
    <row r="43031" spans="43:43" x14ac:dyDescent="0.25">
      <c r="AQ43031" s="6"/>
    </row>
    <row r="43032" spans="43:43" x14ac:dyDescent="0.25">
      <c r="AQ43032" s="6"/>
    </row>
    <row r="43033" spans="43:43" x14ac:dyDescent="0.25">
      <c r="AQ43033" s="6"/>
    </row>
    <row r="43034" spans="43:43" x14ac:dyDescent="0.25">
      <c r="AQ43034" s="6"/>
    </row>
    <row r="43035" spans="43:43" x14ac:dyDescent="0.25">
      <c r="AQ43035" s="6"/>
    </row>
    <row r="43036" spans="43:43" x14ac:dyDescent="0.25">
      <c r="AQ43036" s="6"/>
    </row>
    <row r="43037" spans="43:43" x14ac:dyDescent="0.25">
      <c r="AQ43037" s="6"/>
    </row>
    <row r="43038" spans="43:43" x14ac:dyDescent="0.25">
      <c r="AQ43038" s="6"/>
    </row>
    <row r="43039" spans="43:43" x14ac:dyDescent="0.25">
      <c r="AQ43039" s="6"/>
    </row>
    <row r="43040" spans="43:43" x14ac:dyDescent="0.25">
      <c r="AQ43040" s="6"/>
    </row>
    <row r="43041" spans="43:43" x14ac:dyDescent="0.25">
      <c r="AQ43041" s="6"/>
    </row>
    <row r="43042" spans="43:43" x14ac:dyDescent="0.25">
      <c r="AQ43042" s="6"/>
    </row>
    <row r="43043" spans="43:43" x14ac:dyDescent="0.25">
      <c r="AQ43043" s="6"/>
    </row>
    <row r="43044" spans="43:43" x14ac:dyDescent="0.25">
      <c r="AQ43044" s="6"/>
    </row>
    <row r="43045" spans="43:43" x14ac:dyDescent="0.25">
      <c r="AQ43045" s="6"/>
    </row>
    <row r="43046" spans="43:43" x14ac:dyDescent="0.25">
      <c r="AQ43046" s="6"/>
    </row>
    <row r="43047" spans="43:43" x14ac:dyDescent="0.25">
      <c r="AQ43047" s="6"/>
    </row>
    <row r="43048" spans="43:43" x14ac:dyDescent="0.25">
      <c r="AQ43048" s="6"/>
    </row>
    <row r="43049" spans="43:43" x14ac:dyDescent="0.25">
      <c r="AQ43049" s="6"/>
    </row>
    <row r="43050" spans="43:43" x14ac:dyDescent="0.25">
      <c r="AQ43050" s="6"/>
    </row>
    <row r="43051" spans="43:43" x14ac:dyDescent="0.25">
      <c r="AQ43051" s="6"/>
    </row>
    <row r="43052" spans="43:43" x14ac:dyDescent="0.25">
      <c r="AQ43052" s="6"/>
    </row>
    <row r="43053" spans="43:43" x14ac:dyDescent="0.25">
      <c r="AQ43053" s="6"/>
    </row>
    <row r="43054" spans="43:43" x14ac:dyDescent="0.25">
      <c r="AQ43054" s="6"/>
    </row>
    <row r="43055" spans="43:43" x14ac:dyDescent="0.25">
      <c r="AQ43055" s="6"/>
    </row>
    <row r="43056" spans="43:43" x14ac:dyDescent="0.25">
      <c r="AQ43056" s="6"/>
    </row>
    <row r="43057" spans="43:43" x14ac:dyDescent="0.25">
      <c r="AQ43057" s="6"/>
    </row>
    <row r="43058" spans="43:43" x14ac:dyDescent="0.25">
      <c r="AQ43058" s="6"/>
    </row>
    <row r="43059" spans="43:43" x14ac:dyDescent="0.25">
      <c r="AQ43059" s="6"/>
    </row>
    <row r="43060" spans="43:43" x14ac:dyDescent="0.25">
      <c r="AQ43060" s="6"/>
    </row>
    <row r="43061" spans="43:43" x14ac:dyDescent="0.25">
      <c r="AQ43061" s="6"/>
    </row>
    <row r="43062" spans="43:43" x14ac:dyDescent="0.25">
      <c r="AQ43062" s="6"/>
    </row>
    <row r="43063" spans="43:43" x14ac:dyDescent="0.25">
      <c r="AQ43063" s="6"/>
    </row>
    <row r="43064" spans="43:43" x14ac:dyDescent="0.25">
      <c r="AQ43064" s="6"/>
    </row>
    <row r="43065" spans="43:43" x14ac:dyDescent="0.25">
      <c r="AQ43065" s="6"/>
    </row>
    <row r="43066" spans="43:43" x14ac:dyDescent="0.25">
      <c r="AQ43066" s="6"/>
    </row>
    <row r="43067" spans="43:43" x14ac:dyDescent="0.25">
      <c r="AQ43067" s="6"/>
    </row>
    <row r="43068" spans="43:43" x14ac:dyDescent="0.25">
      <c r="AQ43068" s="6"/>
    </row>
    <row r="43069" spans="43:43" x14ac:dyDescent="0.25">
      <c r="AQ43069" s="6"/>
    </row>
    <row r="43070" spans="43:43" x14ac:dyDescent="0.25">
      <c r="AQ43070" s="6"/>
    </row>
    <row r="43071" spans="43:43" x14ac:dyDescent="0.25">
      <c r="AQ43071" s="6"/>
    </row>
    <row r="43072" spans="43:43" x14ac:dyDescent="0.25">
      <c r="AQ43072" s="6"/>
    </row>
    <row r="43073" spans="43:43" x14ac:dyDescent="0.25">
      <c r="AQ43073" s="6"/>
    </row>
    <row r="43074" spans="43:43" x14ac:dyDescent="0.25">
      <c r="AQ43074" s="6"/>
    </row>
    <row r="43075" spans="43:43" x14ac:dyDescent="0.25">
      <c r="AQ43075" s="6"/>
    </row>
    <row r="43076" spans="43:43" x14ac:dyDescent="0.25">
      <c r="AQ43076" s="6"/>
    </row>
    <row r="43077" spans="43:43" x14ac:dyDescent="0.25">
      <c r="AQ43077" s="6"/>
    </row>
    <row r="43078" spans="43:43" x14ac:dyDescent="0.25">
      <c r="AQ43078" s="6"/>
    </row>
    <row r="43079" spans="43:43" x14ac:dyDescent="0.25">
      <c r="AQ43079" s="6"/>
    </row>
    <row r="43080" spans="43:43" x14ac:dyDescent="0.25">
      <c r="AQ43080" s="6"/>
    </row>
    <row r="43081" spans="43:43" x14ac:dyDescent="0.25">
      <c r="AQ43081" s="6"/>
    </row>
    <row r="43082" spans="43:43" x14ac:dyDescent="0.25">
      <c r="AQ43082" s="6"/>
    </row>
    <row r="43083" spans="43:43" x14ac:dyDescent="0.25">
      <c r="AQ43083" s="6"/>
    </row>
    <row r="43084" spans="43:43" x14ac:dyDescent="0.25">
      <c r="AQ43084" s="6"/>
    </row>
    <row r="43085" spans="43:43" x14ac:dyDescent="0.25">
      <c r="AQ43085" s="6"/>
    </row>
    <row r="43086" spans="43:43" x14ac:dyDescent="0.25">
      <c r="AQ43086" s="6"/>
    </row>
    <row r="43087" spans="43:43" x14ac:dyDescent="0.25">
      <c r="AQ43087" s="6"/>
    </row>
    <row r="43088" spans="43:43" x14ac:dyDescent="0.25">
      <c r="AQ43088" s="6"/>
    </row>
    <row r="43089" spans="43:43" x14ac:dyDescent="0.25">
      <c r="AQ43089" s="6"/>
    </row>
    <row r="43090" spans="43:43" x14ac:dyDescent="0.25">
      <c r="AQ43090" s="6"/>
    </row>
    <row r="43091" spans="43:43" x14ac:dyDescent="0.25">
      <c r="AQ43091" s="6"/>
    </row>
    <row r="43092" spans="43:43" x14ac:dyDescent="0.25">
      <c r="AQ43092" s="6"/>
    </row>
    <row r="43093" spans="43:43" x14ac:dyDescent="0.25">
      <c r="AQ43093" s="6"/>
    </row>
    <row r="43094" spans="43:43" x14ac:dyDescent="0.25">
      <c r="AQ43094" s="6"/>
    </row>
    <row r="43095" spans="43:43" x14ac:dyDescent="0.25">
      <c r="AQ43095" s="6"/>
    </row>
    <row r="43096" spans="43:43" x14ac:dyDescent="0.25">
      <c r="AQ43096" s="6"/>
    </row>
    <row r="43097" spans="43:43" x14ac:dyDescent="0.25">
      <c r="AQ43097" s="6"/>
    </row>
    <row r="43098" spans="43:43" x14ac:dyDescent="0.25">
      <c r="AQ43098" s="6"/>
    </row>
    <row r="43099" spans="43:43" x14ac:dyDescent="0.25">
      <c r="AQ43099" s="6"/>
    </row>
    <row r="43100" spans="43:43" x14ac:dyDescent="0.25">
      <c r="AQ43100" s="6"/>
    </row>
    <row r="43101" spans="43:43" x14ac:dyDescent="0.25">
      <c r="AQ43101" s="6"/>
    </row>
    <row r="43102" spans="43:43" x14ac:dyDescent="0.25">
      <c r="AQ43102" s="6"/>
    </row>
    <row r="43103" spans="43:43" x14ac:dyDescent="0.25">
      <c r="AQ43103" s="6"/>
    </row>
    <row r="43104" spans="43:43" x14ac:dyDescent="0.25">
      <c r="AQ43104" s="6"/>
    </row>
    <row r="43105" spans="43:43" x14ac:dyDescent="0.25">
      <c r="AQ43105" s="6"/>
    </row>
    <row r="43106" spans="43:43" x14ac:dyDescent="0.25">
      <c r="AQ43106" s="6"/>
    </row>
    <row r="43107" spans="43:43" x14ac:dyDescent="0.25">
      <c r="AQ43107" s="6"/>
    </row>
    <row r="43108" spans="43:43" x14ac:dyDescent="0.25">
      <c r="AQ43108" s="6"/>
    </row>
    <row r="43109" spans="43:43" x14ac:dyDescent="0.25">
      <c r="AQ43109" s="6"/>
    </row>
    <row r="43110" spans="43:43" x14ac:dyDescent="0.25">
      <c r="AQ43110" s="6"/>
    </row>
    <row r="43111" spans="43:43" x14ac:dyDescent="0.25">
      <c r="AQ43111" s="6"/>
    </row>
    <row r="43112" spans="43:43" x14ac:dyDescent="0.25">
      <c r="AQ43112" s="6"/>
    </row>
    <row r="43113" spans="43:43" x14ac:dyDescent="0.25">
      <c r="AQ43113" s="6"/>
    </row>
    <row r="43114" spans="43:43" x14ac:dyDescent="0.25">
      <c r="AQ43114" s="6"/>
    </row>
    <row r="43115" spans="43:43" x14ac:dyDescent="0.25">
      <c r="AQ43115" s="6"/>
    </row>
    <row r="43116" spans="43:43" x14ac:dyDescent="0.25">
      <c r="AQ43116" s="6"/>
    </row>
    <row r="43117" spans="43:43" x14ac:dyDescent="0.25">
      <c r="AQ43117" s="6"/>
    </row>
    <row r="43118" spans="43:43" x14ac:dyDescent="0.25">
      <c r="AQ43118" s="6"/>
    </row>
    <row r="43119" spans="43:43" x14ac:dyDescent="0.25">
      <c r="AQ43119" s="6"/>
    </row>
    <row r="43120" spans="43:43" x14ac:dyDescent="0.25">
      <c r="AQ43120" s="6"/>
    </row>
    <row r="43121" spans="43:43" x14ac:dyDescent="0.25">
      <c r="AQ43121" s="6"/>
    </row>
    <row r="43122" spans="43:43" x14ac:dyDescent="0.25">
      <c r="AQ43122" s="6"/>
    </row>
    <row r="43123" spans="43:43" x14ac:dyDescent="0.25">
      <c r="AQ43123" s="6"/>
    </row>
    <row r="43124" spans="43:43" x14ac:dyDescent="0.25">
      <c r="AQ43124" s="6"/>
    </row>
    <row r="43125" spans="43:43" x14ac:dyDescent="0.25">
      <c r="AQ43125" s="6"/>
    </row>
    <row r="43126" spans="43:43" x14ac:dyDescent="0.25">
      <c r="AQ43126" s="6"/>
    </row>
    <row r="43127" spans="43:43" x14ac:dyDescent="0.25">
      <c r="AQ43127" s="6"/>
    </row>
    <row r="43128" spans="43:43" x14ac:dyDescent="0.25">
      <c r="AQ43128" s="6"/>
    </row>
    <row r="43129" spans="43:43" x14ac:dyDescent="0.25">
      <c r="AQ43129" s="6"/>
    </row>
    <row r="43130" spans="43:43" x14ac:dyDescent="0.25">
      <c r="AQ43130" s="6"/>
    </row>
    <row r="43131" spans="43:43" x14ac:dyDescent="0.25">
      <c r="AQ43131" s="6"/>
    </row>
    <row r="43132" spans="43:43" x14ac:dyDescent="0.25">
      <c r="AQ43132" s="6"/>
    </row>
    <row r="43133" spans="43:43" x14ac:dyDescent="0.25">
      <c r="AQ43133" s="6"/>
    </row>
    <row r="43134" spans="43:43" x14ac:dyDescent="0.25">
      <c r="AQ43134" s="6"/>
    </row>
    <row r="43135" spans="43:43" x14ac:dyDescent="0.25">
      <c r="AQ43135" s="6"/>
    </row>
    <row r="43136" spans="43:43" x14ac:dyDescent="0.25">
      <c r="AQ43136" s="6"/>
    </row>
    <row r="43137" spans="43:43" x14ac:dyDescent="0.25">
      <c r="AQ43137" s="6"/>
    </row>
    <row r="43138" spans="43:43" x14ac:dyDescent="0.25">
      <c r="AQ43138" s="6"/>
    </row>
    <row r="43139" spans="43:43" x14ac:dyDescent="0.25">
      <c r="AQ43139" s="6"/>
    </row>
    <row r="43140" spans="43:43" x14ac:dyDescent="0.25">
      <c r="AQ43140" s="6"/>
    </row>
    <row r="43141" spans="43:43" x14ac:dyDescent="0.25">
      <c r="AQ43141" s="6"/>
    </row>
    <row r="43142" spans="43:43" x14ac:dyDescent="0.25">
      <c r="AQ43142" s="6"/>
    </row>
    <row r="43143" spans="43:43" x14ac:dyDescent="0.25">
      <c r="AQ43143" s="6"/>
    </row>
    <row r="43144" spans="43:43" x14ac:dyDescent="0.25">
      <c r="AQ43144" s="6"/>
    </row>
    <row r="43145" spans="43:43" x14ac:dyDescent="0.25">
      <c r="AQ43145" s="6"/>
    </row>
    <row r="43146" spans="43:43" x14ac:dyDescent="0.25">
      <c r="AQ43146" s="6"/>
    </row>
    <row r="43147" spans="43:43" x14ac:dyDescent="0.25">
      <c r="AQ43147" s="6"/>
    </row>
    <row r="43148" spans="43:43" x14ac:dyDescent="0.25">
      <c r="AQ43148" s="6"/>
    </row>
    <row r="43149" spans="43:43" x14ac:dyDescent="0.25">
      <c r="AQ43149" s="6"/>
    </row>
    <row r="43150" spans="43:43" x14ac:dyDescent="0.25">
      <c r="AQ43150" s="6"/>
    </row>
    <row r="43151" spans="43:43" x14ac:dyDescent="0.25">
      <c r="AQ43151" s="6"/>
    </row>
    <row r="43152" spans="43:43" x14ac:dyDescent="0.25">
      <c r="AQ43152" s="6"/>
    </row>
    <row r="43153" spans="43:43" x14ac:dyDescent="0.25">
      <c r="AQ43153" s="6"/>
    </row>
    <row r="43154" spans="43:43" x14ac:dyDescent="0.25">
      <c r="AQ43154" s="6"/>
    </row>
    <row r="43155" spans="43:43" x14ac:dyDescent="0.25">
      <c r="AQ43155" s="6"/>
    </row>
    <row r="43156" spans="43:43" x14ac:dyDescent="0.25">
      <c r="AQ43156" s="6"/>
    </row>
    <row r="43157" spans="43:43" x14ac:dyDescent="0.25">
      <c r="AQ43157" s="6"/>
    </row>
    <row r="43158" spans="43:43" x14ac:dyDescent="0.25">
      <c r="AQ43158" s="6"/>
    </row>
    <row r="43159" spans="43:43" x14ac:dyDescent="0.25">
      <c r="AQ43159" s="6"/>
    </row>
    <row r="43160" spans="43:43" x14ac:dyDescent="0.25">
      <c r="AQ43160" s="6"/>
    </row>
    <row r="43161" spans="43:43" x14ac:dyDescent="0.25">
      <c r="AQ43161" s="6"/>
    </row>
    <row r="43162" spans="43:43" x14ac:dyDescent="0.25">
      <c r="AQ43162" s="6"/>
    </row>
    <row r="43163" spans="43:43" x14ac:dyDescent="0.25">
      <c r="AQ43163" s="6"/>
    </row>
    <row r="43164" spans="43:43" x14ac:dyDescent="0.25">
      <c r="AQ43164" s="6"/>
    </row>
    <row r="43165" spans="43:43" x14ac:dyDescent="0.25">
      <c r="AQ43165" s="6"/>
    </row>
    <row r="43166" spans="43:43" x14ac:dyDescent="0.25">
      <c r="AQ43166" s="6"/>
    </row>
    <row r="43167" spans="43:43" x14ac:dyDescent="0.25">
      <c r="AQ43167" s="6"/>
    </row>
    <row r="43168" spans="43:43" x14ac:dyDescent="0.25">
      <c r="AQ43168" s="6"/>
    </row>
    <row r="43169" spans="43:43" x14ac:dyDescent="0.25">
      <c r="AQ43169" s="6"/>
    </row>
    <row r="43170" spans="43:43" x14ac:dyDescent="0.25">
      <c r="AQ43170" s="6"/>
    </row>
    <row r="43171" spans="43:43" x14ac:dyDescent="0.25">
      <c r="AQ43171" s="6"/>
    </row>
    <row r="43172" spans="43:43" x14ac:dyDescent="0.25">
      <c r="AQ43172" s="6"/>
    </row>
    <row r="43173" spans="43:43" x14ac:dyDescent="0.25">
      <c r="AQ43173" s="6"/>
    </row>
    <row r="43174" spans="43:43" x14ac:dyDescent="0.25">
      <c r="AQ43174" s="6"/>
    </row>
    <row r="43175" spans="43:43" x14ac:dyDescent="0.25">
      <c r="AQ43175" s="6"/>
    </row>
    <row r="43176" spans="43:43" x14ac:dyDescent="0.25">
      <c r="AQ43176" s="6"/>
    </row>
    <row r="43177" spans="43:43" x14ac:dyDescent="0.25">
      <c r="AQ43177" s="6"/>
    </row>
    <row r="43178" spans="43:43" x14ac:dyDescent="0.25">
      <c r="AQ43178" s="6"/>
    </row>
    <row r="43179" spans="43:43" x14ac:dyDescent="0.25">
      <c r="AQ43179" s="6"/>
    </row>
    <row r="43180" spans="43:43" x14ac:dyDescent="0.25">
      <c r="AQ43180" s="6"/>
    </row>
    <row r="43181" spans="43:43" x14ac:dyDescent="0.25">
      <c r="AQ43181" s="6"/>
    </row>
    <row r="43182" spans="43:43" x14ac:dyDescent="0.25">
      <c r="AQ43182" s="6"/>
    </row>
    <row r="43183" spans="43:43" x14ac:dyDescent="0.25">
      <c r="AQ43183" s="6"/>
    </row>
    <row r="43184" spans="43:43" x14ac:dyDescent="0.25">
      <c r="AQ43184" s="6"/>
    </row>
    <row r="43185" spans="43:43" x14ac:dyDescent="0.25">
      <c r="AQ43185" s="6"/>
    </row>
    <row r="43186" spans="43:43" x14ac:dyDescent="0.25">
      <c r="AQ43186" s="6"/>
    </row>
    <row r="43187" spans="43:43" x14ac:dyDescent="0.25">
      <c r="AQ43187" s="6"/>
    </row>
    <row r="43188" spans="43:43" x14ac:dyDescent="0.25">
      <c r="AQ43188" s="6"/>
    </row>
    <row r="43189" spans="43:43" x14ac:dyDescent="0.25">
      <c r="AQ43189" s="6"/>
    </row>
    <row r="43190" spans="43:43" x14ac:dyDescent="0.25">
      <c r="AQ43190" s="6"/>
    </row>
    <row r="43191" spans="43:43" x14ac:dyDescent="0.25">
      <c r="AQ43191" s="6"/>
    </row>
    <row r="43192" spans="43:43" x14ac:dyDescent="0.25">
      <c r="AQ43192" s="6"/>
    </row>
    <row r="43193" spans="43:43" x14ac:dyDescent="0.25">
      <c r="AQ43193" s="6"/>
    </row>
    <row r="43194" spans="43:43" x14ac:dyDescent="0.25">
      <c r="AQ43194" s="6"/>
    </row>
    <row r="43195" spans="43:43" x14ac:dyDescent="0.25">
      <c r="AQ43195" s="6"/>
    </row>
    <row r="43196" spans="43:43" x14ac:dyDescent="0.25">
      <c r="AQ43196" s="6"/>
    </row>
    <row r="43197" spans="43:43" x14ac:dyDescent="0.25">
      <c r="AQ43197" s="6"/>
    </row>
    <row r="43198" spans="43:43" x14ac:dyDescent="0.25">
      <c r="AQ43198" s="6"/>
    </row>
    <row r="43199" spans="43:43" x14ac:dyDescent="0.25">
      <c r="AQ43199" s="6"/>
    </row>
    <row r="43200" spans="43:43" x14ac:dyDescent="0.25">
      <c r="AQ43200" s="6"/>
    </row>
    <row r="43201" spans="43:43" x14ac:dyDescent="0.25">
      <c r="AQ43201" s="6"/>
    </row>
    <row r="43202" spans="43:43" x14ac:dyDescent="0.25">
      <c r="AQ43202" s="6"/>
    </row>
    <row r="43203" spans="43:43" x14ac:dyDescent="0.25">
      <c r="AQ43203" s="6"/>
    </row>
    <row r="43204" spans="43:43" x14ac:dyDescent="0.25">
      <c r="AQ43204" s="6"/>
    </row>
    <row r="43205" spans="43:43" x14ac:dyDescent="0.25">
      <c r="AQ43205" s="6"/>
    </row>
    <row r="43206" spans="43:43" x14ac:dyDescent="0.25">
      <c r="AQ43206" s="6"/>
    </row>
    <row r="43207" spans="43:43" x14ac:dyDescent="0.25">
      <c r="AQ43207" s="6"/>
    </row>
    <row r="43208" spans="43:43" x14ac:dyDescent="0.25">
      <c r="AQ43208" s="6"/>
    </row>
    <row r="43209" spans="43:43" x14ac:dyDescent="0.25">
      <c r="AQ43209" s="6"/>
    </row>
    <row r="43210" spans="43:43" x14ac:dyDescent="0.25">
      <c r="AQ43210" s="6"/>
    </row>
    <row r="43211" spans="43:43" x14ac:dyDescent="0.25">
      <c r="AQ43211" s="6"/>
    </row>
    <row r="43212" spans="43:43" x14ac:dyDescent="0.25">
      <c r="AQ43212" s="6"/>
    </row>
    <row r="43213" spans="43:43" x14ac:dyDescent="0.25">
      <c r="AQ43213" s="6"/>
    </row>
    <row r="43214" spans="43:43" x14ac:dyDescent="0.25">
      <c r="AQ43214" s="6"/>
    </row>
    <row r="43215" spans="43:43" x14ac:dyDescent="0.25">
      <c r="AQ43215" s="6"/>
    </row>
    <row r="43216" spans="43:43" x14ac:dyDescent="0.25">
      <c r="AQ43216" s="6"/>
    </row>
    <row r="43217" spans="43:43" x14ac:dyDescent="0.25">
      <c r="AQ43217" s="6"/>
    </row>
    <row r="43218" spans="43:43" x14ac:dyDescent="0.25">
      <c r="AQ43218" s="6"/>
    </row>
    <row r="43219" spans="43:43" x14ac:dyDescent="0.25">
      <c r="AQ43219" s="6"/>
    </row>
    <row r="43220" spans="43:43" x14ac:dyDescent="0.25">
      <c r="AQ43220" s="6"/>
    </row>
    <row r="43221" spans="43:43" x14ac:dyDescent="0.25">
      <c r="AQ43221" s="6"/>
    </row>
    <row r="43222" spans="43:43" x14ac:dyDescent="0.25">
      <c r="AQ43222" s="6"/>
    </row>
    <row r="43223" spans="43:43" x14ac:dyDescent="0.25">
      <c r="AQ43223" s="6"/>
    </row>
    <row r="43224" spans="43:43" x14ac:dyDescent="0.25">
      <c r="AQ43224" s="6"/>
    </row>
    <row r="43225" spans="43:43" x14ac:dyDescent="0.25">
      <c r="AQ43225" s="6"/>
    </row>
    <row r="43226" spans="43:43" x14ac:dyDescent="0.25">
      <c r="AQ43226" s="6"/>
    </row>
    <row r="43227" spans="43:43" x14ac:dyDescent="0.25">
      <c r="AQ43227" s="6"/>
    </row>
    <row r="43228" spans="43:43" x14ac:dyDescent="0.25">
      <c r="AQ43228" s="6"/>
    </row>
    <row r="43229" spans="43:43" x14ac:dyDescent="0.25">
      <c r="AQ43229" s="6"/>
    </row>
    <row r="43230" spans="43:43" x14ac:dyDescent="0.25">
      <c r="AQ43230" s="6"/>
    </row>
    <row r="43231" spans="43:43" x14ac:dyDescent="0.25">
      <c r="AQ43231" s="6"/>
    </row>
    <row r="43232" spans="43:43" x14ac:dyDescent="0.25">
      <c r="AQ43232" s="6"/>
    </row>
    <row r="43233" spans="43:43" x14ac:dyDescent="0.25">
      <c r="AQ43233" s="6"/>
    </row>
    <row r="43234" spans="43:43" x14ac:dyDescent="0.25">
      <c r="AQ43234" s="6"/>
    </row>
    <row r="43235" spans="43:43" x14ac:dyDescent="0.25">
      <c r="AQ43235" s="6"/>
    </row>
    <row r="43236" spans="43:43" x14ac:dyDescent="0.25">
      <c r="AQ43236" s="6"/>
    </row>
    <row r="43237" spans="43:43" x14ac:dyDescent="0.25">
      <c r="AQ43237" s="6"/>
    </row>
    <row r="43238" spans="43:43" x14ac:dyDescent="0.25">
      <c r="AQ43238" s="6"/>
    </row>
    <row r="43239" spans="43:43" x14ac:dyDescent="0.25">
      <c r="AQ43239" s="6"/>
    </row>
    <row r="43240" spans="43:43" x14ac:dyDescent="0.25">
      <c r="AQ43240" s="6"/>
    </row>
    <row r="43241" spans="43:43" x14ac:dyDescent="0.25">
      <c r="AQ43241" s="6"/>
    </row>
    <row r="43242" spans="43:43" x14ac:dyDescent="0.25">
      <c r="AQ43242" s="6"/>
    </row>
    <row r="43243" spans="43:43" x14ac:dyDescent="0.25">
      <c r="AQ43243" s="6"/>
    </row>
    <row r="43244" spans="43:43" x14ac:dyDescent="0.25">
      <c r="AQ43244" s="6"/>
    </row>
    <row r="43245" spans="43:43" x14ac:dyDescent="0.25">
      <c r="AQ43245" s="6"/>
    </row>
    <row r="43246" spans="43:43" x14ac:dyDescent="0.25">
      <c r="AQ43246" s="6"/>
    </row>
    <row r="43247" spans="43:43" x14ac:dyDescent="0.25">
      <c r="AQ43247" s="6"/>
    </row>
    <row r="43248" spans="43:43" x14ac:dyDescent="0.25">
      <c r="AQ43248" s="6"/>
    </row>
    <row r="43249" spans="43:43" x14ac:dyDescent="0.25">
      <c r="AQ43249" s="6"/>
    </row>
    <row r="43250" spans="43:43" x14ac:dyDescent="0.25">
      <c r="AQ43250" s="6"/>
    </row>
    <row r="43251" spans="43:43" x14ac:dyDescent="0.25">
      <c r="AQ43251" s="6"/>
    </row>
    <row r="43252" spans="43:43" x14ac:dyDescent="0.25">
      <c r="AQ43252" s="6"/>
    </row>
    <row r="43253" spans="43:43" x14ac:dyDescent="0.25">
      <c r="AQ43253" s="6"/>
    </row>
    <row r="43254" spans="43:43" x14ac:dyDescent="0.25">
      <c r="AQ43254" s="6"/>
    </row>
    <row r="43255" spans="43:43" x14ac:dyDescent="0.25">
      <c r="AQ43255" s="6"/>
    </row>
    <row r="43256" spans="43:43" x14ac:dyDescent="0.25">
      <c r="AQ43256" s="6"/>
    </row>
    <row r="43257" spans="43:43" x14ac:dyDescent="0.25">
      <c r="AQ43257" s="6"/>
    </row>
    <row r="43258" spans="43:43" x14ac:dyDescent="0.25">
      <c r="AQ43258" s="6"/>
    </row>
    <row r="43259" spans="43:43" x14ac:dyDescent="0.25">
      <c r="AQ43259" s="6"/>
    </row>
    <row r="43260" spans="43:43" x14ac:dyDescent="0.25">
      <c r="AQ43260" s="6"/>
    </row>
    <row r="43261" spans="43:43" x14ac:dyDescent="0.25">
      <c r="AQ43261" s="6"/>
    </row>
    <row r="43262" spans="43:43" x14ac:dyDescent="0.25">
      <c r="AQ43262" s="6"/>
    </row>
    <row r="43263" spans="43:43" x14ac:dyDescent="0.25">
      <c r="AQ43263" s="6"/>
    </row>
    <row r="43264" spans="43:43" x14ac:dyDescent="0.25">
      <c r="AQ43264" s="6"/>
    </row>
    <row r="43265" spans="43:43" x14ac:dyDescent="0.25">
      <c r="AQ43265" s="6"/>
    </row>
    <row r="43266" spans="43:43" x14ac:dyDescent="0.25">
      <c r="AQ43266" s="6"/>
    </row>
    <row r="43267" spans="43:43" x14ac:dyDescent="0.25">
      <c r="AQ43267" s="6"/>
    </row>
    <row r="43268" spans="43:43" x14ac:dyDescent="0.25">
      <c r="AQ43268" s="6"/>
    </row>
    <row r="43269" spans="43:43" x14ac:dyDescent="0.25">
      <c r="AQ43269" s="6"/>
    </row>
    <row r="43270" spans="43:43" x14ac:dyDescent="0.25">
      <c r="AQ43270" s="6"/>
    </row>
    <row r="43271" spans="43:43" x14ac:dyDescent="0.25">
      <c r="AQ43271" s="6"/>
    </row>
    <row r="43272" spans="43:43" x14ac:dyDescent="0.25">
      <c r="AQ43272" s="6"/>
    </row>
    <row r="43273" spans="43:43" x14ac:dyDescent="0.25">
      <c r="AQ43273" s="6"/>
    </row>
    <row r="43274" spans="43:43" x14ac:dyDescent="0.25">
      <c r="AQ43274" s="6"/>
    </row>
    <row r="43275" spans="43:43" x14ac:dyDescent="0.25">
      <c r="AQ43275" s="6"/>
    </row>
    <row r="43276" spans="43:43" x14ac:dyDescent="0.25">
      <c r="AQ43276" s="6"/>
    </row>
    <row r="43277" spans="43:43" x14ac:dyDescent="0.25">
      <c r="AQ43277" s="6"/>
    </row>
    <row r="43278" spans="43:43" x14ac:dyDescent="0.25">
      <c r="AQ43278" s="6"/>
    </row>
    <row r="43279" spans="43:43" x14ac:dyDescent="0.25">
      <c r="AQ43279" s="6"/>
    </row>
    <row r="43280" spans="43:43" x14ac:dyDescent="0.25">
      <c r="AQ43280" s="6"/>
    </row>
    <row r="43281" spans="43:43" x14ac:dyDescent="0.25">
      <c r="AQ43281" s="6"/>
    </row>
    <row r="43282" spans="43:43" x14ac:dyDescent="0.25">
      <c r="AQ43282" s="6"/>
    </row>
    <row r="43283" spans="43:43" x14ac:dyDescent="0.25">
      <c r="AQ43283" s="6"/>
    </row>
    <row r="43284" spans="43:43" x14ac:dyDescent="0.25">
      <c r="AQ43284" s="6"/>
    </row>
    <row r="43285" spans="43:43" x14ac:dyDescent="0.25">
      <c r="AQ43285" s="6"/>
    </row>
    <row r="43286" spans="43:43" x14ac:dyDescent="0.25">
      <c r="AQ43286" s="6"/>
    </row>
    <row r="43287" spans="43:43" x14ac:dyDescent="0.25">
      <c r="AQ43287" s="6"/>
    </row>
    <row r="43288" spans="43:43" x14ac:dyDescent="0.25">
      <c r="AQ43288" s="6"/>
    </row>
    <row r="43289" spans="43:43" x14ac:dyDescent="0.25">
      <c r="AQ43289" s="6"/>
    </row>
    <row r="43290" spans="43:43" x14ac:dyDescent="0.25">
      <c r="AQ43290" s="6"/>
    </row>
    <row r="43291" spans="43:43" x14ac:dyDescent="0.25">
      <c r="AQ43291" s="6"/>
    </row>
    <row r="43292" spans="43:43" x14ac:dyDescent="0.25">
      <c r="AQ43292" s="6"/>
    </row>
    <row r="43293" spans="43:43" x14ac:dyDescent="0.25">
      <c r="AQ43293" s="6"/>
    </row>
    <row r="43294" spans="43:43" x14ac:dyDescent="0.25">
      <c r="AQ43294" s="6"/>
    </row>
    <row r="43295" spans="43:43" x14ac:dyDescent="0.25">
      <c r="AQ43295" s="6"/>
    </row>
    <row r="43296" spans="43:43" x14ac:dyDescent="0.25">
      <c r="AQ43296" s="6"/>
    </row>
    <row r="43297" spans="43:43" x14ac:dyDescent="0.25">
      <c r="AQ43297" s="6"/>
    </row>
    <row r="43298" spans="43:43" x14ac:dyDescent="0.25">
      <c r="AQ43298" s="6"/>
    </row>
    <row r="43299" spans="43:43" x14ac:dyDescent="0.25">
      <c r="AQ43299" s="6"/>
    </row>
    <row r="43300" spans="43:43" x14ac:dyDescent="0.25">
      <c r="AQ43300" s="6"/>
    </row>
    <row r="43301" spans="43:43" x14ac:dyDescent="0.25">
      <c r="AQ43301" s="6"/>
    </row>
    <row r="43302" spans="43:43" x14ac:dyDescent="0.25">
      <c r="AQ43302" s="6"/>
    </row>
    <row r="43303" spans="43:43" x14ac:dyDescent="0.25">
      <c r="AQ43303" s="6"/>
    </row>
    <row r="43304" spans="43:43" x14ac:dyDescent="0.25">
      <c r="AQ43304" s="6"/>
    </row>
    <row r="43305" spans="43:43" x14ac:dyDescent="0.25">
      <c r="AQ43305" s="6"/>
    </row>
    <row r="43306" spans="43:43" x14ac:dyDescent="0.25">
      <c r="AQ43306" s="6"/>
    </row>
    <row r="43307" spans="43:43" x14ac:dyDescent="0.25">
      <c r="AQ43307" s="6"/>
    </row>
    <row r="43308" spans="43:43" x14ac:dyDescent="0.25">
      <c r="AQ43308" s="6"/>
    </row>
    <row r="43309" spans="43:43" x14ac:dyDescent="0.25">
      <c r="AQ43309" s="6"/>
    </row>
    <row r="43310" spans="43:43" x14ac:dyDescent="0.25">
      <c r="AQ43310" s="6"/>
    </row>
    <row r="43311" spans="43:43" x14ac:dyDescent="0.25">
      <c r="AQ43311" s="6"/>
    </row>
    <row r="43312" spans="43:43" x14ac:dyDescent="0.25">
      <c r="AQ43312" s="6"/>
    </row>
    <row r="43313" spans="43:43" x14ac:dyDescent="0.25">
      <c r="AQ43313" s="6"/>
    </row>
    <row r="43314" spans="43:43" x14ac:dyDescent="0.25">
      <c r="AQ43314" s="6"/>
    </row>
    <row r="43315" spans="43:43" x14ac:dyDescent="0.25">
      <c r="AQ43315" s="6"/>
    </row>
    <row r="43316" spans="43:43" x14ac:dyDescent="0.25">
      <c r="AQ43316" s="6"/>
    </row>
    <row r="43317" spans="43:43" x14ac:dyDescent="0.25">
      <c r="AQ43317" s="6"/>
    </row>
    <row r="43318" spans="43:43" x14ac:dyDescent="0.25">
      <c r="AQ43318" s="6"/>
    </row>
    <row r="43319" spans="43:43" x14ac:dyDescent="0.25">
      <c r="AQ43319" s="6"/>
    </row>
    <row r="43320" spans="43:43" x14ac:dyDescent="0.25">
      <c r="AQ43320" s="6"/>
    </row>
    <row r="43321" spans="43:43" x14ac:dyDescent="0.25">
      <c r="AQ43321" s="6"/>
    </row>
    <row r="43322" spans="43:43" x14ac:dyDescent="0.25">
      <c r="AQ43322" s="6"/>
    </row>
    <row r="43323" spans="43:43" x14ac:dyDescent="0.25">
      <c r="AQ43323" s="6"/>
    </row>
    <row r="43324" spans="43:43" x14ac:dyDescent="0.25">
      <c r="AQ43324" s="6"/>
    </row>
    <row r="43325" spans="43:43" x14ac:dyDescent="0.25">
      <c r="AQ43325" s="6"/>
    </row>
    <row r="43326" spans="43:43" x14ac:dyDescent="0.25">
      <c r="AQ43326" s="6"/>
    </row>
    <row r="43327" spans="43:43" x14ac:dyDescent="0.25">
      <c r="AQ43327" s="6"/>
    </row>
    <row r="43328" spans="43:43" x14ac:dyDescent="0.25">
      <c r="AQ43328" s="6"/>
    </row>
    <row r="43329" spans="43:43" x14ac:dyDescent="0.25">
      <c r="AQ43329" s="6"/>
    </row>
    <row r="43330" spans="43:43" x14ac:dyDescent="0.25">
      <c r="AQ43330" s="6"/>
    </row>
    <row r="43331" spans="43:43" x14ac:dyDescent="0.25">
      <c r="AQ43331" s="6"/>
    </row>
    <row r="43332" spans="43:43" x14ac:dyDescent="0.25">
      <c r="AQ43332" s="6"/>
    </row>
    <row r="43333" spans="43:43" x14ac:dyDescent="0.25">
      <c r="AQ43333" s="6"/>
    </row>
    <row r="43334" spans="43:43" x14ac:dyDescent="0.25">
      <c r="AQ43334" s="6"/>
    </row>
    <row r="43335" spans="43:43" x14ac:dyDescent="0.25">
      <c r="AQ43335" s="6"/>
    </row>
    <row r="43336" spans="43:43" x14ac:dyDescent="0.25">
      <c r="AQ43336" s="6"/>
    </row>
    <row r="43337" spans="43:43" x14ac:dyDescent="0.25">
      <c r="AQ43337" s="6"/>
    </row>
    <row r="43338" spans="43:43" x14ac:dyDescent="0.25">
      <c r="AQ43338" s="6"/>
    </row>
    <row r="43339" spans="43:43" x14ac:dyDescent="0.25">
      <c r="AQ43339" s="6"/>
    </row>
    <row r="43340" spans="43:43" x14ac:dyDescent="0.25">
      <c r="AQ43340" s="6"/>
    </row>
    <row r="43341" spans="43:43" x14ac:dyDescent="0.25">
      <c r="AQ43341" s="6"/>
    </row>
    <row r="43342" spans="43:43" x14ac:dyDescent="0.25">
      <c r="AQ43342" s="6"/>
    </row>
    <row r="43343" spans="43:43" x14ac:dyDescent="0.25">
      <c r="AQ43343" s="6"/>
    </row>
    <row r="43344" spans="43:43" x14ac:dyDescent="0.25">
      <c r="AQ43344" s="6"/>
    </row>
    <row r="43345" spans="43:43" x14ac:dyDescent="0.25">
      <c r="AQ43345" s="6"/>
    </row>
    <row r="43346" spans="43:43" x14ac:dyDescent="0.25">
      <c r="AQ43346" s="6"/>
    </row>
    <row r="43347" spans="43:43" x14ac:dyDescent="0.25">
      <c r="AQ43347" s="6"/>
    </row>
    <row r="43348" spans="43:43" x14ac:dyDescent="0.25">
      <c r="AQ43348" s="6"/>
    </row>
    <row r="43349" spans="43:43" x14ac:dyDescent="0.25">
      <c r="AQ43349" s="6"/>
    </row>
    <row r="43350" spans="43:43" x14ac:dyDescent="0.25">
      <c r="AQ43350" s="6"/>
    </row>
    <row r="43351" spans="43:43" x14ac:dyDescent="0.25">
      <c r="AQ43351" s="6"/>
    </row>
    <row r="43352" spans="43:43" x14ac:dyDescent="0.25">
      <c r="AQ43352" s="6"/>
    </row>
    <row r="43353" spans="43:43" x14ac:dyDescent="0.25">
      <c r="AQ43353" s="6"/>
    </row>
    <row r="43354" spans="43:43" x14ac:dyDescent="0.25">
      <c r="AQ43354" s="6"/>
    </row>
    <row r="43355" spans="43:43" x14ac:dyDescent="0.25">
      <c r="AQ43355" s="6"/>
    </row>
    <row r="43356" spans="43:43" x14ac:dyDescent="0.25">
      <c r="AQ43356" s="6"/>
    </row>
    <row r="43357" spans="43:43" x14ac:dyDescent="0.25">
      <c r="AQ43357" s="6"/>
    </row>
    <row r="43358" spans="43:43" x14ac:dyDescent="0.25">
      <c r="AQ43358" s="6"/>
    </row>
    <row r="43359" spans="43:43" x14ac:dyDescent="0.25">
      <c r="AQ43359" s="6"/>
    </row>
    <row r="43360" spans="43:43" x14ac:dyDescent="0.25">
      <c r="AQ43360" s="6"/>
    </row>
    <row r="43361" spans="43:43" x14ac:dyDescent="0.25">
      <c r="AQ43361" s="6"/>
    </row>
    <row r="43362" spans="43:43" x14ac:dyDescent="0.25">
      <c r="AQ43362" s="6"/>
    </row>
    <row r="43363" spans="43:43" x14ac:dyDescent="0.25">
      <c r="AQ43363" s="6"/>
    </row>
    <row r="43364" spans="43:43" x14ac:dyDescent="0.25">
      <c r="AQ43364" s="6"/>
    </row>
    <row r="43365" spans="43:43" x14ac:dyDescent="0.25">
      <c r="AQ43365" s="6"/>
    </row>
    <row r="43366" spans="43:43" x14ac:dyDescent="0.25">
      <c r="AQ43366" s="6"/>
    </row>
    <row r="43367" spans="43:43" x14ac:dyDescent="0.25">
      <c r="AQ43367" s="6"/>
    </row>
    <row r="43368" spans="43:43" x14ac:dyDescent="0.25">
      <c r="AQ43368" s="6"/>
    </row>
    <row r="43369" spans="43:43" x14ac:dyDescent="0.25">
      <c r="AQ43369" s="6"/>
    </row>
    <row r="43370" spans="43:43" x14ac:dyDescent="0.25">
      <c r="AQ43370" s="6"/>
    </row>
    <row r="43371" spans="43:43" x14ac:dyDescent="0.25">
      <c r="AQ43371" s="6"/>
    </row>
    <row r="43372" spans="43:43" x14ac:dyDescent="0.25">
      <c r="AQ43372" s="6"/>
    </row>
    <row r="43373" spans="43:43" x14ac:dyDescent="0.25">
      <c r="AQ43373" s="6"/>
    </row>
    <row r="43374" spans="43:43" x14ac:dyDescent="0.25">
      <c r="AQ43374" s="6"/>
    </row>
    <row r="43375" spans="43:43" x14ac:dyDescent="0.25">
      <c r="AQ43375" s="6"/>
    </row>
    <row r="43376" spans="43:43" x14ac:dyDescent="0.25">
      <c r="AQ43376" s="6"/>
    </row>
    <row r="43377" spans="43:43" x14ac:dyDescent="0.25">
      <c r="AQ43377" s="6"/>
    </row>
    <row r="43378" spans="43:43" x14ac:dyDescent="0.25">
      <c r="AQ43378" s="6"/>
    </row>
    <row r="43379" spans="43:43" x14ac:dyDescent="0.25">
      <c r="AQ43379" s="6"/>
    </row>
    <row r="43380" spans="43:43" x14ac:dyDescent="0.25">
      <c r="AQ43380" s="6"/>
    </row>
    <row r="43381" spans="43:43" x14ac:dyDescent="0.25">
      <c r="AQ43381" s="6"/>
    </row>
    <row r="43382" spans="43:43" x14ac:dyDescent="0.25">
      <c r="AQ43382" s="6"/>
    </row>
    <row r="43383" spans="43:43" x14ac:dyDescent="0.25">
      <c r="AQ43383" s="6"/>
    </row>
    <row r="43384" spans="43:43" x14ac:dyDescent="0.25">
      <c r="AQ43384" s="6"/>
    </row>
    <row r="43385" spans="43:43" x14ac:dyDescent="0.25">
      <c r="AQ43385" s="6"/>
    </row>
    <row r="43386" spans="43:43" x14ac:dyDescent="0.25">
      <c r="AQ43386" s="6"/>
    </row>
    <row r="43387" spans="43:43" x14ac:dyDescent="0.25">
      <c r="AQ43387" s="6"/>
    </row>
    <row r="43388" spans="43:43" x14ac:dyDescent="0.25">
      <c r="AQ43388" s="6"/>
    </row>
    <row r="43389" spans="43:43" x14ac:dyDescent="0.25">
      <c r="AQ43389" s="6"/>
    </row>
    <row r="43390" spans="43:43" x14ac:dyDescent="0.25">
      <c r="AQ43390" s="6"/>
    </row>
    <row r="43391" spans="43:43" x14ac:dyDescent="0.25">
      <c r="AQ43391" s="6"/>
    </row>
    <row r="43392" spans="43:43" x14ac:dyDescent="0.25">
      <c r="AQ43392" s="6"/>
    </row>
    <row r="43393" spans="43:43" x14ac:dyDescent="0.25">
      <c r="AQ43393" s="6"/>
    </row>
    <row r="43394" spans="43:43" x14ac:dyDescent="0.25">
      <c r="AQ43394" s="6"/>
    </row>
    <row r="43395" spans="43:43" x14ac:dyDescent="0.25">
      <c r="AQ43395" s="6"/>
    </row>
    <row r="43396" spans="43:43" x14ac:dyDescent="0.25">
      <c r="AQ43396" s="6"/>
    </row>
    <row r="43397" spans="43:43" x14ac:dyDescent="0.25">
      <c r="AQ43397" s="6"/>
    </row>
    <row r="43398" spans="43:43" x14ac:dyDescent="0.25">
      <c r="AQ43398" s="6"/>
    </row>
    <row r="43399" spans="43:43" x14ac:dyDescent="0.25">
      <c r="AQ43399" s="6"/>
    </row>
    <row r="43400" spans="43:43" x14ac:dyDescent="0.25">
      <c r="AQ43400" s="6"/>
    </row>
    <row r="43401" spans="43:43" x14ac:dyDescent="0.25">
      <c r="AQ43401" s="6"/>
    </row>
    <row r="43402" spans="43:43" x14ac:dyDescent="0.25">
      <c r="AQ43402" s="6"/>
    </row>
    <row r="43403" spans="43:43" x14ac:dyDescent="0.25">
      <c r="AQ43403" s="6"/>
    </row>
    <row r="43404" spans="43:43" x14ac:dyDescent="0.25">
      <c r="AQ43404" s="6"/>
    </row>
    <row r="43405" spans="43:43" x14ac:dyDescent="0.25">
      <c r="AQ43405" s="6"/>
    </row>
    <row r="43406" spans="43:43" x14ac:dyDescent="0.25">
      <c r="AQ43406" s="6"/>
    </row>
    <row r="43407" spans="43:43" x14ac:dyDescent="0.25">
      <c r="AQ43407" s="6"/>
    </row>
    <row r="43408" spans="43:43" x14ac:dyDescent="0.25">
      <c r="AQ43408" s="6"/>
    </row>
    <row r="43409" spans="43:43" x14ac:dyDescent="0.25">
      <c r="AQ43409" s="6"/>
    </row>
    <row r="43410" spans="43:43" x14ac:dyDescent="0.25">
      <c r="AQ43410" s="6"/>
    </row>
    <row r="43411" spans="43:43" x14ac:dyDescent="0.25">
      <c r="AQ43411" s="6"/>
    </row>
    <row r="43412" spans="43:43" x14ac:dyDescent="0.25">
      <c r="AQ43412" s="6"/>
    </row>
    <row r="43413" spans="43:43" x14ac:dyDescent="0.25">
      <c r="AQ43413" s="6"/>
    </row>
    <row r="43414" spans="43:43" x14ac:dyDescent="0.25">
      <c r="AQ43414" s="6"/>
    </row>
    <row r="43415" spans="43:43" x14ac:dyDescent="0.25">
      <c r="AQ43415" s="6"/>
    </row>
    <row r="43416" spans="43:43" x14ac:dyDescent="0.25">
      <c r="AQ43416" s="6"/>
    </row>
    <row r="43417" spans="43:43" x14ac:dyDescent="0.25">
      <c r="AQ43417" s="6"/>
    </row>
    <row r="43418" spans="43:43" x14ac:dyDescent="0.25">
      <c r="AQ43418" s="6"/>
    </row>
    <row r="43419" spans="43:43" x14ac:dyDescent="0.25">
      <c r="AQ43419" s="6"/>
    </row>
    <row r="43420" spans="43:43" x14ac:dyDescent="0.25">
      <c r="AQ43420" s="6"/>
    </row>
    <row r="43421" spans="43:43" x14ac:dyDescent="0.25">
      <c r="AQ43421" s="6"/>
    </row>
    <row r="43422" spans="43:43" x14ac:dyDescent="0.25">
      <c r="AQ43422" s="6"/>
    </row>
    <row r="43423" spans="43:43" x14ac:dyDescent="0.25">
      <c r="AQ43423" s="6"/>
    </row>
    <row r="43424" spans="43:43" x14ac:dyDescent="0.25">
      <c r="AQ43424" s="6"/>
    </row>
    <row r="43425" spans="43:43" x14ac:dyDescent="0.25">
      <c r="AQ43425" s="6"/>
    </row>
    <row r="43426" spans="43:43" x14ac:dyDescent="0.25">
      <c r="AQ43426" s="6"/>
    </row>
    <row r="43427" spans="43:43" x14ac:dyDescent="0.25">
      <c r="AQ43427" s="6"/>
    </row>
    <row r="43428" spans="43:43" x14ac:dyDescent="0.25">
      <c r="AQ43428" s="6"/>
    </row>
    <row r="43429" spans="43:43" x14ac:dyDescent="0.25">
      <c r="AQ43429" s="6"/>
    </row>
    <row r="43430" spans="43:43" x14ac:dyDescent="0.25">
      <c r="AQ43430" s="6"/>
    </row>
    <row r="43431" spans="43:43" x14ac:dyDescent="0.25">
      <c r="AQ43431" s="6"/>
    </row>
    <row r="43432" spans="43:43" x14ac:dyDescent="0.25">
      <c r="AQ43432" s="6"/>
    </row>
    <row r="43433" spans="43:43" x14ac:dyDescent="0.25">
      <c r="AQ43433" s="6"/>
    </row>
    <row r="43434" spans="43:43" x14ac:dyDescent="0.25">
      <c r="AQ43434" s="6"/>
    </row>
    <row r="43435" spans="43:43" x14ac:dyDescent="0.25">
      <c r="AQ43435" s="6"/>
    </row>
    <row r="43436" spans="43:43" x14ac:dyDescent="0.25">
      <c r="AQ43436" s="6"/>
    </row>
    <row r="43437" spans="43:43" x14ac:dyDescent="0.25">
      <c r="AQ43437" s="6"/>
    </row>
    <row r="43438" spans="43:43" x14ac:dyDescent="0.25">
      <c r="AQ43438" s="6"/>
    </row>
    <row r="43439" spans="43:43" x14ac:dyDescent="0.25">
      <c r="AQ43439" s="6"/>
    </row>
    <row r="43440" spans="43:43" x14ac:dyDescent="0.25">
      <c r="AQ43440" s="6"/>
    </row>
    <row r="43441" spans="43:43" x14ac:dyDescent="0.25">
      <c r="AQ43441" s="6"/>
    </row>
    <row r="43442" spans="43:43" x14ac:dyDescent="0.25">
      <c r="AQ43442" s="6"/>
    </row>
    <row r="43443" spans="43:43" x14ac:dyDescent="0.25">
      <c r="AQ43443" s="6"/>
    </row>
    <row r="43444" spans="43:43" x14ac:dyDescent="0.25">
      <c r="AQ43444" s="6"/>
    </row>
    <row r="43445" spans="43:43" x14ac:dyDescent="0.25">
      <c r="AQ43445" s="6"/>
    </row>
    <row r="43446" spans="43:43" x14ac:dyDescent="0.25">
      <c r="AQ43446" s="6"/>
    </row>
    <row r="43447" spans="43:43" x14ac:dyDescent="0.25">
      <c r="AQ43447" s="6"/>
    </row>
    <row r="43448" spans="43:43" x14ac:dyDescent="0.25">
      <c r="AQ43448" s="6"/>
    </row>
    <row r="43449" spans="43:43" x14ac:dyDescent="0.25">
      <c r="AQ43449" s="6"/>
    </row>
    <row r="43450" spans="43:43" x14ac:dyDescent="0.25">
      <c r="AQ43450" s="6"/>
    </row>
    <row r="43451" spans="43:43" x14ac:dyDescent="0.25">
      <c r="AQ43451" s="6"/>
    </row>
    <row r="43452" spans="43:43" x14ac:dyDescent="0.25">
      <c r="AQ43452" s="6"/>
    </row>
    <row r="43453" spans="43:43" x14ac:dyDescent="0.25">
      <c r="AQ43453" s="6"/>
    </row>
    <row r="43454" spans="43:43" x14ac:dyDescent="0.25">
      <c r="AQ43454" s="6"/>
    </row>
    <row r="43455" spans="43:43" x14ac:dyDescent="0.25">
      <c r="AQ43455" s="6"/>
    </row>
    <row r="43456" spans="43:43" x14ac:dyDescent="0.25">
      <c r="AQ43456" s="6"/>
    </row>
    <row r="43457" spans="43:43" x14ac:dyDescent="0.25">
      <c r="AQ43457" s="6"/>
    </row>
    <row r="43458" spans="43:43" x14ac:dyDescent="0.25">
      <c r="AQ43458" s="6"/>
    </row>
    <row r="43459" spans="43:43" x14ac:dyDescent="0.25">
      <c r="AQ43459" s="6"/>
    </row>
    <row r="43460" spans="43:43" x14ac:dyDescent="0.25">
      <c r="AQ43460" s="6"/>
    </row>
    <row r="43461" spans="43:43" x14ac:dyDescent="0.25">
      <c r="AQ43461" s="6"/>
    </row>
    <row r="43462" spans="43:43" x14ac:dyDescent="0.25">
      <c r="AQ43462" s="6"/>
    </row>
    <row r="43463" spans="43:43" x14ac:dyDescent="0.25">
      <c r="AQ43463" s="6"/>
    </row>
    <row r="43464" spans="43:43" x14ac:dyDescent="0.25">
      <c r="AQ43464" s="6"/>
    </row>
    <row r="43465" spans="43:43" x14ac:dyDescent="0.25">
      <c r="AQ43465" s="6"/>
    </row>
    <row r="43466" spans="43:43" x14ac:dyDescent="0.25">
      <c r="AQ43466" s="6"/>
    </row>
    <row r="43467" spans="43:43" x14ac:dyDescent="0.25">
      <c r="AQ43467" s="6"/>
    </row>
    <row r="43468" spans="43:43" x14ac:dyDescent="0.25">
      <c r="AQ43468" s="6"/>
    </row>
    <row r="43469" spans="43:43" x14ac:dyDescent="0.25">
      <c r="AQ43469" s="6"/>
    </row>
    <row r="43470" spans="43:43" x14ac:dyDescent="0.25">
      <c r="AQ43470" s="6"/>
    </row>
    <row r="43471" spans="43:43" x14ac:dyDescent="0.25">
      <c r="AQ43471" s="6"/>
    </row>
    <row r="43472" spans="43:43" x14ac:dyDescent="0.25">
      <c r="AQ43472" s="6"/>
    </row>
    <row r="43473" spans="43:43" x14ac:dyDescent="0.25">
      <c r="AQ43473" s="6"/>
    </row>
    <row r="43474" spans="43:43" x14ac:dyDescent="0.25">
      <c r="AQ43474" s="6"/>
    </row>
    <row r="43475" spans="43:43" x14ac:dyDescent="0.25">
      <c r="AQ43475" s="6"/>
    </row>
    <row r="43476" spans="43:43" x14ac:dyDescent="0.25">
      <c r="AQ43476" s="6"/>
    </row>
    <row r="43477" spans="43:43" x14ac:dyDescent="0.25">
      <c r="AQ43477" s="6"/>
    </row>
    <row r="43478" spans="43:43" x14ac:dyDescent="0.25">
      <c r="AQ43478" s="6"/>
    </row>
    <row r="43479" spans="43:43" x14ac:dyDescent="0.25">
      <c r="AQ43479" s="6"/>
    </row>
    <row r="43480" spans="43:43" x14ac:dyDescent="0.25">
      <c r="AQ43480" s="6"/>
    </row>
    <row r="43481" spans="43:43" x14ac:dyDescent="0.25">
      <c r="AQ43481" s="6"/>
    </row>
    <row r="43482" spans="43:43" x14ac:dyDescent="0.25">
      <c r="AQ43482" s="6"/>
    </row>
    <row r="43483" spans="43:43" x14ac:dyDescent="0.25">
      <c r="AQ43483" s="6"/>
    </row>
    <row r="43484" spans="43:43" x14ac:dyDescent="0.25">
      <c r="AQ43484" s="6"/>
    </row>
    <row r="43485" spans="43:43" x14ac:dyDescent="0.25">
      <c r="AQ43485" s="6"/>
    </row>
    <row r="43486" spans="43:43" x14ac:dyDescent="0.25">
      <c r="AQ43486" s="6"/>
    </row>
    <row r="43487" spans="43:43" x14ac:dyDescent="0.25">
      <c r="AQ43487" s="6"/>
    </row>
    <row r="43488" spans="43:43" x14ac:dyDescent="0.25">
      <c r="AQ43488" s="6"/>
    </row>
    <row r="43489" spans="43:43" x14ac:dyDescent="0.25">
      <c r="AQ43489" s="6"/>
    </row>
    <row r="43490" spans="43:43" x14ac:dyDescent="0.25">
      <c r="AQ43490" s="6"/>
    </row>
    <row r="43491" spans="43:43" x14ac:dyDescent="0.25">
      <c r="AQ43491" s="6"/>
    </row>
    <row r="43492" spans="43:43" x14ac:dyDescent="0.25">
      <c r="AQ43492" s="6"/>
    </row>
    <row r="43493" spans="43:43" x14ac:dyDescent="0.25">
      <c r="AQ43493" s="6"/>
    </row>
    <row r="43494" spans="43:43" x14ac:dyDescent="0.25">
      <c r="AQ43494" s="6"/>
    </row>
    <row r="43495" spans="43:43" x14ac:dyDescent="0.25">
      <c r="AQ43495" s="6"/>
    </row>
    <row r="43496" spans="43:43" x14ac:dyDescent="0.25">
      <c r="AQ43496" s="6"/>
    </row>
    <row r="43497" spans="43:43" x14ac:dyDescent="0.25">
      <c r="AQ43497" s="6"/>
    </row>
    <row r="43498" spans="43:43" x14ac:dyDescent="0.25">
      <c r="AQ43498" s="6"/>
    </row>
    <row r="43499" spans="43:43" x14ac:dyDescent="0.25">
      <c r="AQ43499" s="6"/>
    </row>
    <row r="43500" spans="43:43" x14ac:dyDescent="0.25">
      <c r="AQ43500" s="6"/>
    </row>
    <row r="43501" spans="43:43" x14ac:dyDescent="0.25">
      <c r="AQ43501" s="6"/>
    </row>
    <row r="43502" spans="43:43" x14ac:dyDescent="0.25">
      <c r="AQ43502" s="6"/>
    </row>
    <row r="43503" spans="43:43" x14ac:dyDescent="0.25">
      <c r="AQ43503" s="6"/>
    </row>
    <row r="43504" spans="43:43" x14ac:dyDescent="0.25">
      <c r="AQ43504" s="6"/>
    </row>
    <row r="43505" spans="43:43" x14ac:dyDescent="0.25">
      <c r="AQ43505" s="6"/>
    </row>
    <row r="43506" spans="43:43" x14ac:dyDescent="0.25">
      <c r="AQ43506" s="6"/>
    </row>
    <row r="43507" spans="43:43" x14ac:dyDescent="0.25">
      <c r="AQ43507" s="6"/>
    </row>
    <row r="43508" spans="43:43" x14ac:dyDescent="0.25">
      <c r="AQ43508" s="6"/>
    </row>
    <row r="43509" spans="43:43" x14ac:dyDescent="0.25">
      <c r="AQ43509" s="6"/>
    </row>
    <row r="43510" spans="43:43" x14ac:dyDescent="0.25">
      <c r="AQ43510" s="6"/>
    </row>
    <row r="43511" spans="43:43" x14ac:dyDescent="0.25">
      <c r="AQ43511" s="6"/>
    </row>
    <row r="43512" spans="43:43" x14ac:dyDescent="0.25">
      <c r="AQ43512" s="6"/>
    </row>
    <row r="43513" spans="43:43" x14ac:dyDescent="0.25">
      <c r="AQ43513" s="6"/>
    </row>
    <row r="43514" spans="43:43" x14ac:dyDescent="0.25">
      <c r="AQ43514" s="6"/>
    </row>
    <row r="43515" spans="43:43" x14ac:dyDescent="0.25">
      <c r="AQ43515" s="6"/>
    </row>
    <row r="43516" spans="43:43" x14ac:dyDescent="0.25">
      <c r="AQ43516" s="6"/>
    </row>
    <row r="43517" spans="43:43" x14ac:dyDescent="0.25">
      <c r="AQ43517" s="6"/>
    </row>
    <row r="43518" spans="43:43" x14ac:dyDescent="0.25">
      <c r="AQ43518" s="6"/>
    </row>
    <row r="43519" spans="43:43" x14ac:dyDescent="0.25">
      <c r="AQ43519" s="6"/>
    </row>
    <row r="43520" spans="43:43" x14ac:dyDescent="0.25">
      <c r="AQ43520" s="6"/>
    </row>
    <row r="43521" spans="43:43" x14ac:dyDescent="0.25">
      <c r="AQ43521" s="6"/>
    </row>
    <row r="43522" spans="43:43" x14ac:dyDescent="0.25">
      <c r="AQ43522" s="6"/>
    </row>
    <row r="43523" spans="43:43" x14ac:dyDescent="0.25">
      <c r="AQ43523" s="6"/>
    </row>
    <row r="43524" spans="43:43" x14ac:dyDescent="0.25">
      <c r="AQ43524" s="6"/>
    </row>
    <row r="43525" spans="43:43" x14ac:dyDescent="0.25">
      <c r="AQ43525" s="6"/>
    </row>
    <row r="43526" spans="43:43" x14ac:dyDescent="0.25">
      <c r="AQ43526" s="6"/>
    </row>
    <row r="43527" spans="43:43" x14ac:dyDescent="0.25">
      <c r="AQ43527" s="6"/>
    </row>
    <row r="43528" spans="43:43" x14ac:dyDescent="0.25">
      <c r="AQ43528" s="6"/>
    </row>
    <row r="43529" spans="43:43" x14ac:dyDescent="0.25">
      <c r="AQ43529" s="6"/>
    </row>
    <row r="43530" spans="43:43" x14ac:dyDescent="0.25">
      <c r="AQ43530" s="6"/>
    </row>
    <row r="43531" spans="43:43" x14ac:dyDescent="0.25">
      <c r="AQ43531" s="6"/>
    </row>
    <row r="43532" spans="43:43" x14ac:dyDescent="0.25">
      <c r="AQ43532" s="6"/>
    </row>
    <row r="43533" spans="43:43" x14ac:dyDescent="0.25">
      <c r="AQ43533" s="6"/>
    </row>
    <row r="43534" spans="43:43" x14ac:dyDescent="0.25">
      <c r="AQ43534" s="6"/>
    </row>
    <row r="43535" spans="43:43" x14ac:dyDescent="0.25">
      <c r="AQ43535" s="6"/>
    </row>
    <row r="43536" spans="43:43" x14ac:dyDescent="0.25">
      <c r="AQ43536" s="6"/>
    </row>
    <row r="43537" spans="43:43" x14ac:dyDescent="0.25">
      <c r="AQ43537" s="6"/>
    </row>
    <row r="43538" spans="43:43" x14ac:dyDescent="0.25">
      <c r="AQ43538" s="6"/>
    </row>
    <row r="43539" spans="43:43" x14ac:dyDescent="0.25">
      <c r="AQ43539" s="6"/>
    </row>
    <row r="43540" spans="43:43" x14ac:dyDescent="0.25">
      <c r="AQ43540" s="6"/>
    </row>
    <row r="43541" spans="43:43" x14ac:dyDescent="0.25">
      <c r="AQ43541" s="6"/>
    </row>
    <row r="43542" spans="43:43" x14ac:dyDescent="0.25">
      <c r="AQ43542" s="6"/>
    </row>
    <row r="43543" spans="43:43" x14ac:dyDescent="0.25">
      <c r="AQ43543" s="6"/>
    </row>
    <row r="43544" spans="43:43" x14ac:dyDescent="0.25">
      <c r="AQ43544" s="6"/>
    </row>
    <row r="43545" spans="43:43" x14ac:dyDescent="0.25">
      <c r="AQ43545" s="6"/>
    </row>
    <row r="43546" spans="43:43" x14ac:dyDescent="0.25">
      <c r="AQ43546" s="6"/>
    </row>
    <row r="43547" spans="43:43" x14ac:dyDescent="0.25">
      <c r="AQ43547" s="6"/>
    </row>
    <row r="43548" spans="43:43" x14ac:dyDescent="0.25">
      <c r="AQ43548" s="6"/>
    </row>
    <row r="43549" spans="43:43" x14ac:dyDescent="0.25">
      <c r="AQ43549" s="6"/>
    </row>
    <row r="43550" spans="43:43" x14ac:dyDescent="0.25">
      <c r="AQ43550" s="6"/>
    </row>
    <row r="43551" spans="43:43" x14ac:dyDescent="0.25">
      <c r="AQ43551" s="6"/>
    </row>
    <row r="43552" spans="43:43" x14ac:dyDescent="0.25">
      <c r="AQ43552" s="6"/>
    </row>
    <row r="43553" spans="43:43" x14ac:dyDescent="0.25">
      <c r="AQ43553" s="6"/>
    </row>
    <row r="43554" spans="43:43" x14ac:dyDescent="0.25">
      <c r="AQ43554" s="6"/>
    </row>
    <row r="43555" spans="43:43" x14ac:dyDescent="0.25">
      <c r="AQ43555" s="6"/>
    </row>
    <row r="43556" spans="43:43" x14ac:dyDescent="0.25">
      <c r="AQ43556" s="6"/>
    </row>
    <row r="43557" spans="43:43" x14ac:dyDescent="0.25">
      <c r="AQ43557" s="6"/>
    </row>
    <row r="43558" spans="43:43" x14ac:dyDescent="0.25">
      <c r="AQ43558" s="6"/>
    </row>
    <row r="43559" spans="43:43" x14ac:dyDescent="0.25">
      <c r="AQ43559" s="6"/>
    </row>
    <row r="43560" spans="43:43" x14ac:dyDescent="0.25">
      <c r="AQ43560" s="6"/>
    </row>
    <row r="43561" spans="43:43" x14ac:dyDescent="0.25">
      <c r="AQ43561" s="6"/>
    </row>
    <row r="43562" spans="43:43" x14ac:dyDescent="0.25">
      <c r="AQ43562" s="6"/>
    </row>
    <row r="43563" spans="43:43" x14ac:dyDescent="0.25">
      <c r="AQ43563" s="6"/>
    </row>
    <row r="43564" spans="43:43" x14ac:dyDescent="0.25">
      <c r="AQ43564" s="6"/>
    </row>
    <row r="43565" spans="43:43" x14ac:dyDescent="0.25">
      <c r="AQ43565" s="6"/>
    </row>
    <row r="43566" spans="43:43" x14ac:dyDescent="0.25">
      <c r="AQ43566" s="6"/>
    </row>
    <row r="43567" spans="43:43" x14ac:dyDescent="0.25">
      <c r="AQ43567" s="6"/>
    </row>
    <row r="43568" spans="43:43" x14ac:dyDescent="0.25">
      <c r="AQ43568" s="6"/>
    </row>
    <row r="43569" spans="43:43" x14ac:dyDescent="0.25">
      <c r="AQ43569" s="6"/>
    </row>
    <row r="43570" spans="43:43" x14ac:dyDescent="0.25">
      <c r="AQ43570" s="6"/>
    </row>
    <row r="43571" spans="43:43" x14ac:dyDescent="0.25">
      <c r="AQ43571" s="6"/>
    </row>
    <row r="43572" spans="43:43" x14ac:dyDescent="0.25">
      <c r="AQ43572" s="6"/>
    </row>
    <row r="43573" spans="43:43" x14ac:dyDescent="0.25">
      <c r="AQ43573" s="6"/>
    </row>
    <row r="43574" spans="43:43" x14ac:dyDescent="0.25">
      <c r="AQ43574" s="6"/>
    </row>
    <row r="43575" spans="43:43" x14ac:dyDescent="0.25">
      <c r="AQ43575" s="6"/>
    </row>
    <row r="43576" spans="43:43" x14ac:dyDescent="0.25">
      <c r="AQ43576" s="6"/>
    </row>
    <row r="43577" spans="43:43" x14ac:dyDescent="0.25">
      <c r="AQ43577" s="6"/>
    </row>
    <row r="43578" spans="43:43" x14ac:dyDescent="0.25">
      <c r="AQ43578" s="6"/>
    </row>
    <row r="43579" spans="43:43" x14ac:dyDescent="0.25">
      <c r="AQ43579" s="6"/>
    </row>
    <row r="43580" spans="43:43" x14ac:dyDescent="0.25">
      <c r="AQ43580" s="6"/>
    </row>
    <row r="43581" spans="43:43" x14ac:dyDescent="0.25">
      <c r="AQ43581" s="6"/>
    </row>
    <row r="43582" spans="43:43" x14ac:dyDescent="0.25">
      <c r="AQ43582" s="6"/>
    </row>
    <row r="43583" spans="43:43" x14ac:dyDescent="0.25">
      <c r="AQ43583" s="6"/>
    </row>
    <row r="43584" spans="43:43" x14ac:dyDescent="0.25">
      <c r="AQ43584" s="6"/>
    </row>
    <row r="43585" spans="43:43" x14ac:dyDescent="0.25">
      <c r="AQ43585" s="6"/>
    </row>
    <row r="43586" spans="43:43" x14ac:dyDescent="0.25">
      <c r="AQ43586" s="6"/>
    </row>
    <row r="43587" spans="43:43" x14ac:dyDescent="0.25">
      <c r="AQ43587" s="6"/>
    </row>
    <row r="43588" spans="43:43" x14ac:dyDescent="0.25">
      <c r="AQ43588" s="6"/>
    </row>
    <row r="43589" spans="43:43" x14ac:dyDescent="0.25">
      <c r="AQ43589" s="6"/>
    </row>
    <row r="43590" spans="43:43" x14ac:dyDescent="0.25">
      <c r="AQ43590" s="6"/>
    </row>
    <row r="43591" spans="43:43" x14ac:dyDescent="0.25">
      <c r="AQ43591" s="6"/>
    </row>
    <row r="43592" spans="43:43" x14ac:dyDescent="0.25">
      <c r="AQ43592" s="6"/>
    </row>
    <row r="43593" spans="43:43" x14ac:dyDescent="0.25">
      <c r="AQ43593" s="6"/>
    </row>
    <row r="43594" spans="43:43" x14ac:dyDescent="0.25">
      <c r="AQ43594" s="6"/>
    </row>
    <row r="43595" spans="43:43" x14ac:dyDescent="0.25">
      <c r="AQ43595" s="6"/>
    </row>
    <row r="43596" spans="43:43" x14ac:dyDescent="0.25">
      <c r="AQ43596" s="6"/>
    </row>
    <row r="43597" spans="43:43" x14ac:dyDescent="0.25">
      <c r="AQ43597" s="6"/>
    </row>
    <row r="43598" spans="43:43" x14ac:dyDescent="0.25">
      <c r="AQ43598" s="6"/>
    </row>
    <row r="43599" spans="43:43" x14ac:dyDescent="0.25">
      <c r="AQ43599" s="6"/>
    </row>
    <row r="43600" spans="43:43" x14ac:dyDescent="0.25">
      <c r="AQ43600" s="6"/>
    </row>
    <row r="43601" spans="43:43" x14ac:dyDescent="0.25">
      <c r="AQ43601" s="6"/>
    </row>
    <row r="43602" spans="43:43" x14ac:dyDescent="0.25">
      <c r="AQ43602" s="6"/>
    </row>
    <row r="43603" spans="43:43" x14ac:dyDescent="0.25">
      <c r="AQ43603" s="6"/>
    </row>
    <row r="43604" spans="43:43" x14ac:dyDescent="0.25">
      <c r="AQ43604" s="6"/>
    </row>
    <row r="43605" spans="43:43" x14ac:dyDescent="0.25">
      <c r="AQ43605" s="6"/>
    </row>
    <row r="43606" spans="43:43" x14ac:dyDescent="0.25">
      <c r="AQ43606" s="6"/>
    </row>
    <row r="43607" spans="43:43" x14ac:dyDescent="0.25">
      <c r="AQ43607" s="6"/>
    </row>
    <row r="43608" spans="43:43" x14ac:dyDescent="0.25">
      <c r="AQ43608" s="6"/>
    </row>
    <row r="43609" spans="43:43" x14ac:dyDescent="0.25">
      <c r="AQ43609" s="6"/>
    </row>
    <row r="43610" spans="43:43" x14ac:dyDescent="0.25">
      <c r="AQ43610" s="6"/>
    </row>
    <row r="43611" spans="43:43" x14ac:dyDescent="0.25">
      <c r="AQ43611" s="6"/>
    </row>
    <row r="43612" spans="43:43" x14ac:dyDescent="0.25">
      <c r="AQ43612" s="6"/>
    </row>
    <row r="43613" spans="43:43" x14ac:dyDescent="0.25">
      <c r="AQ43613" s="6"/>
    </row>
    <row r="43614" spans="43:43" x14ac:dyDescent="0.25">
      <c r="AQ43614" s="6"/>
    </row>
    <row r="43615" spans="43:43" x14ac:dyDescent="0.25">
      <c r="AQ43615" s="6"/>
    </row>
    <row r="43616" spans="43:43" x14ac:dyDescent="0.25">
      <c r="AQ43616" s="6"/>
    </row>
    <row r="43617" spans="43:43" x14ac:dyDescent="0.25">
      <c r="AQ43617" s="6"/>
    </row>
    <row r="43618" spans="43:43" x14ac:dyDescent="0.25">
      <c r="AQ43618" s="6"/>
    </row>
    <row r="43619" spans="43:43" x14ac:dyDescent="0.25">
      <c r="AQ43619" s="6"/>
    </row>
    <row r="43620" spans="43:43" x14ac:dyDescent="0.25">
      <c r="AQ43620" s="6"/>
    </row>
    <row r="43621" spans="43:43" x14ac:dyDescent="0.25">
      <c r="AQ43621" s="6"/>
    </row>
    <row r="43622" spans="43:43" x14ac:dyDescent="0.25">
      <c r="AQ43622" s="6"/>
    </row>
    <row r="43623" spans="43:43" x14ac:dyDescent="0.25">
      <c r="AQ43623" s="6"/>
    </row>
    <row r="43624" spans="43:43" x14ac:dyDescent="0.25">
      <c r="AQ43624" s="6"/>
    </row>
    <row r="43625" spans="43:43" x14ac:dyDescent="0.25">
      <c r="AQ43625" s="6"/>
    </row>
    <row r="43626" spans="43:43" x14ac:dyDescent="0.25">
      <c r="AQ43626" s="6"/>
    </row>
    <row r="43627" spans="43:43" x14ac:dyDescent="0.25">
      <c r="AQ43627" s="6"/>
    </row>
    <row r="43628" spans="43:43" x14ac:dyDescent="0.25">
      <c r="AQ43628" s="6"/>
    </row>
    <row r="43629" spans="43:43" x14ac:dyDescent="0.25">
      <c r="AQ43629" s="6"/>
    </row>
    <row r="43630" spans="43:43" x14ac:dyDescent="0.25">
      <c r="AQ43630" s="6"/>
    </row>
    <row r="43631" spans="43:43" x14ac:dyDescent="0.25">
      <c r="AQ43631" s="6"/>
    </row>
    <row r="43632" spans="43:43" x14ac:dyDescent="0.25">
      <c r="AQ43632" s="6"/>
    </row>
    <row r="43633" spans="43:43" x14ac:dyDescent="0.25">
      <c r="AQ43633" s="6"/>
    </row>
    <row r="43634" spans="43:43" x14ac:dyDescent="0.25">
      <c r="AQ43634" s="6"/>
    </row>
    <row r="43635" spans="43:43" x14ac:dyDescent="0.25">
      <c r="AQ43635" s="6"/>
    </row>
    <row r="43636" spans="43:43" x14ac:dyDescent="0.25">
      <c r="AQ43636" s="6"/>
    </row>
    <row r="43637" spans="43:43" x14ac:dyDescent="0.25">
      <c r="AQ43637" s="6"/>
    </row>
    <row r="43638" spans="43:43" x14ac:dyDescent="0.25">
      <c r="AQ43638" s="6"/>
    </row>
    <row r="43639" spans="43:43" x14ac:dyDescent="0.25">
      <c r="AQ43639" s="6"/>
    </row>
    <row r="43640" spans="43:43" x14ac:dyDescent="0.25">
      <c r="AQ43640" s="6"/>
    </row>
    <row r="43641" spans="43:43" x14ac:dyDescent="0.25">
      <c r="AQ43641" s="6"/>
    </row>
    <row r="43642" spans="43:43" x14ac:dyDescent="0.25">
      <c r="AQ43642" s="6"/>
    </row>
    <row r="43643" spans="43:43" x14ac:dyDescent="0.25">
      <c r="AQ43643" s="6"/>
    </row>
    <row r="43644" spans="43:43" x14ac:dyDescent="0.25">
      <c r="AQ43644" s="6"/>
    </row>
    <row r="43645" spans="43:43" x14ac:dyDescent="0.25">
      <c r="AQ43645" s="6"/>
    </row>
    <row r="43646" spans="43:43" x14ac:dyDescent="0.25">
      <c r="AQ43646" s="6"/>
    </row>
    <row r="43647" spans="43:43" x14ac:dyDescent="0.25">
      <c r="AQ43647" s="6"/>
    </row>
    <row r="43648" spans="43:43" x14ac:dyDescent="0.25">
      <c r="AQ43648" s="6"/>
    </row>
    <row r="43649" spans="43:43" x14ac:dyDescent="0.25">
      <c r="AQ43649" s="6"/>
    </row>
    <row r="43650" spans="43:43" x14ac:dyDescent="0.25">
      <c r="AQ43650" s="6"/>
    </row>
    <row r="43651" spans="43:43" x14ac:dyDescent="0.25">
      <c r="AQ43651" s="6"/>
    </row>
    <row r="43652" spans="43:43" x14ac:dyDescent="0.25">
      <c r="AQ43652" s="6"/>
    </row>
    <row r="43653" spans="43:43" x14ac:dyDescent="0.25">
      <c r="AQ43653" s="6"/>
    </row>
    <row r="43654" spans="43:43" x14ac:dyDescent="0.25">
      <c r="AQ43654" s="6"/>
    </row>
    <row r="43655" spans="43:43" x14ac:dyDescent="0.25">
      <c r="AQ43655" s="6"/>
    </row>
    <row r="43656" spans="43:43" x14ac:dyDescent="0.25">
      <c r="AQ43656" s="6"/>
    </row>
    <row r="43657" spans="43:43" x14ac:dyDescent="0.25">
      <c r="AQ43657" s="6"/>
    </row>
    <row r="43658" spans="43:43" x14ac:dyDescent="0.25">
      <c r="AQ43658" s="6"/>
    </row>
    <row r="43659" spans="43:43" x14ac:dyDescent="0.25">
      <c r="AQ43659" s="6"/>
    </row>
    <row r="43660" spans="43:43" x14ac:dyDescent="0.25">
      <c r="AQ43660" s="6"/>
    </row>
    <row r="43661" spans="43:43" x14ac:dyDescent="0.25">
      <c r="AQ43661" s="6"/>
    </row>
    <row r="43662" spans="43:43" x14ac:dyDescent="0.25">
      <c r="AQ43662" s="6"/>
    </row>
    <row r="43663" spans="43:43" x14ac:dyDescent="0.25">
      <c r="AQ43663" s="6"/>
    </row>
    <row r="43664" spans="43:43" x14ac:dyDescent="0.25">
      <c r="AQ43664" s="6"/>
    </row>
    <row r="43665" spans="43:43" x14ac:dyDescent="0.25">
      <c r="AQ43665" s="6"/>
    </row>
    <row r="43666" spans="43:43" x14ac:dyDescent="0.25">
      <c r="AQ43666" s="6"/>
    </row>
    <row r="43667" spans="43:43" x14ac:dyDescent="0.25">
      <c r="AQ43667" s="6"/>
    </row>
    <row r="43668" spans="43:43" x14ac:dyDescent="0.25">
      <c r="AQ43668" s="6"/>
    </row>
    <row r="43669" spans="43:43" x14ac:dyDescent="0.25">
      <c r="AQ43669" s="6"/>
    </row>
    <row r="43670" spans="43:43" x14ac:dyDescent="0.25">
      <c r="AQ43670" s="6"/>
    </row>
    <row r="43671" spans="43:43" x14ac:dyDescent="0.25">
      <c r="AQ43671" s="6"/>
    </row>
    <row r="43672" spans="43:43" x14ac:dyDescent="0.25">
      <c r="AQ43672" s="6"/>
    </row>
    <row r="43673" spans="43:43" x14ac:dyDescent="0.25">
      <c r="AQ43673" s="6"/>
    </row>
    <row r="43674" spans="43:43" x14ac:dyDescent="0.25">
      <c r="AQ43674" s="6"/>
    </row>
    <row r="43675" spans="43:43" x14ac:dyDescent="0.25">
      <c r="AQ43675" s="6"/>
    </row>
    <row r="43676" spans="43:43" x14ac:dyDescent="0.25">
      <c r="AQ43676" s="6"/>
    </row>
    <row r="43677" spans="43:43" x14ac:dyDescent="0.25">
      <c r="AQ43677" s="6"/>
    </row>
    <row r="43678" spans="43:43" x14ac:dyDescent="0.25">
      <c r="AQ43678" s="6"/>
    </row>
    <row r="43679" spans="43:43" x14ac:dyDescent="0.25">
      <c r="AQ43679" s="6"/>
    </row>
    <row r="43680" spans="43:43" x14ac:dyDescent="0.25">
      <c r="AQ43680" s="6"/>
    </row>
    <row r="43681" spans="43:43" x14ac:dyDescent="0.25">
      <c r="AQ43681" s="6"/>
    </row>
    <row r="43682" spans="43:43" x14ac:dyDescent="0.25">
      <c r="AQ43682" s="6"/>
    </row>
    <row r="43683" spans="43:43" x14ac:dyDescent="0.25">
      <c r="AQ43683" s="6"/>
    </row>
    <row r="43684" spans="43:43" x14ac:dyDescent="0.25">
      <c r="AQ43684" s="6"/>
    </row>
    <row r="43685" spans="43:43" x14ac:dyDescent="0.25">
      <c r="AQ43685" s="6"/>
    </row>
    <row r="43686" spans="43:43" x14ac:dyDescent="0.25">
      <c r="AQ43686" s="6"/>
    </row>
    <row r="43687" spans="43:43" x14ac:dyDescent="0.25">
      <c r="AQ43687" s="6"/>
    </row>
    <row r="43688" spans="43:43" x14ac:dyDescent="0.25">
      <c r="AQ43688" s="6"/>
    </row>
    <row r="43689" spans="43:43" x14ac:dyDescent="0.25">
      <c r="AQ43689" s="6"/>
    </row>
    <row r="43690" spans="43:43" x14ac:dyDescent="0.25">
      <c r="AQ43690" s="6"/>
    </row>
    <row r="43691" spans="43:43" x14ac:dyDescent="0.25">
      <c r="AQ43691" s="6"/>
    </row>
    <row r="43692" spans="43:43" x14ac:dyDescent="0.25">
      <c r="AQ43692" s="6"/>
    </row>
    <row r="43693" spans="43:43" x14ac:dyDescent="0.25">
      <c r="AQ43693" s="6"/>
    </row>
    <row r="43694" spans="43:43" x14ac:dyDescent="0.25">
      <c r="AQ43694" s="6"/>
    </row>
    <row r="43695" spans="43:43" x14ac:dyDescent="0.25">
      <c r="AQ43695" s="6"/>
    </row>
    <row r="43696" spans="43:43" x14ac:dyDescent="0.25">
      <c r="AQ43696" s="6"/>
    </row>
    <row r="43697" spans="43:43" x14ac:dyDescent="0.25">
      <c r="AQ43697" s="6"/>
    </row>
    <row r="43698" spans="43:43" x14ac:dyDescent="0.25">
      <c r="AQ43698" s="6"/>
    </row>
    <row r="43699" spans="43:43" x14ac:dyDescent="0.25">
      <c r="AQ43699" s="6"/>
    </row>
    <row r="43700" spans="43:43" x14ac:dyDescent="0.25">
      <c r="AQ43700" s="6"/>
    </row>
    <row r="43701" spans="43:43" x14ac:dyDescent="0.25">
      <c r="AQ43701" s="6"/>
    </row>
    <row r="43702" spans="43:43" x14ac:dyDescent="0.25">
      <c r="AQ43702" s="6"/>
    </row>
    <row r="43703" spans="43:43" x14ac:dyDescent="0.25">
      <c r="AQ43703" s="6"/>
    </row>
    <row r="43704" spans="43:43" x14ac:dyDescent="0.25">
      <c r="AQ43704" s="6"/>
    </row>
    <row r="43705" spans="43:43" x14ac:dyDescent="0.25">
      <c r="AQ43705" s="6"/>
    </row>
    <row r="43706" spans="43:43" x14ac:dyDescent="0.25">
      <c r="AQ43706" s="6"/>
    </row>
    <row r="43707" spans="43:43" x14ac:dyDescent="0.25">
      <c r="AQ43707" s="6"/>
    </row>
    <row r="43708" spans="43:43" x14ac:dyDescent="0.25">
      <c r="AQ43708" s="6"/>
    </row>
    <row r="43709" spans="43:43" x14ac:dyDescent="0.25">
      <c r="AQ43709" s="6"/>
    </row>
    <row r="43710" spans="43:43" x14ac:dyDescent="0.25">
      <c r="AQ43710" s="6"/>
    </row>
    <row r="43711" spans="43:43" x14ac:dyDescent="0.25">
      <c r="AQ43711" s="6"/>
    </row>
    <row r="43712" spans="43:43" x14ac:dyDescent="0.25">
      <c r="AQ43712" s="6"/>
    </row>
    <row r="43713" spans="43:43" x14ac:dyDescent="0.25">
      <c r="AQ43713" s="6"/>
    </row>
    <row r="43714" spans="43:43" x14ac:dyDescent="0.25">
      <c r="AQ43714" s="6"/>
    </row>
    <row r="43715" spans="43:43" x14ac:dyDescent="0.25">
      <c r="AQ43715" s="6"/>
    </row>
    <row r="43716" spans="43:43" x14ac:dyDescent="0.25">
      <c r="AQ43716" s="6"/>
    </row>
    <row r="43717" spans="43:43" x14ac:dyDescent="0.25">
      <c r="AQ43717" s="6"/>
    </row>
    <row r="43718" spans="43:43" x14ac:dyDescent="0.25">
      <c r="AQ43718" s="6"/>
    </row>
    <row r="43719" spans="43:43" x14ac:dyDescent="0.25">
      <c r="AQ43719" s="6"/>
    </row>
    <row r="43720" spans="43:43" x14ac:dyDescent="0.25">
      <c r="AQ43720" s="6"/>
    </row>
    <row r="43721" spans="43:43" x14ac:dyDescent="0.25">
      <c r="AQ43721" s="6"/>
    </row>
    <row r="43722" spans="43:43" x14ac:dyDescent="0.25">
      <c r="AQ43722" s="6"/>
    </row>
    <row r="43723" spans="43:43" x14ac:dyDescent="0.25">
      <c r="AQ43723" s="6"/>
    </row>
    <row r="43724" spans="43:43" x14ac:dyDescent="0.25">
      <c r="AQ43724" s="6"/>
    </row>
    <row r="43725" spans="43:43" x14ac:dyDescent="0.25">
      <c r="AQ43725" s="6"/>
    </row>
    <row r="43726" spans="43:43" x14ac:dyDescent="0.25">
      <c r="AQ43726" s="6"/>
    </row>
    <row r="43727" spans="43:43" x14ac:dyDescent="0.25">
      <c r="AQ43727" s="6"/>
    </row>
    <row r="43728" spans="43:43" x14ac:dyDescent="0.25">
      <c r="AQ43728" s="6"/>
    </row>
    <row r="43729" spans="43:43" x14ac:dyDescent="0.25">
      <c r="AQ43729" s="6"/>
    </row>
    <row r="43730" spans="43:43" x14ac:dyDescent="0.25">
      <c r="AQ43730" s="6"/>
    </row>
    <row r="43731" spans="43:43" x14ac:dyDescent="0.25">
      <c r="AQ43731" s="6"/>
    </row>
    <row r="43732" spans="43:43" x14ac:dyDescent="0.25">
      <c r="AQ43732" s="6"/>
    </row>
    <row r="43733" spans="43:43" x14ac:dyDescent="0.25">
      <c r="AQ43733" s="6"/>
    </row>
    <row r="43734" spans="43:43" x14ac:dyDescent="0.25">
      <c r="AQ43734" s="6"/>
    </row>
    <row r="43735" spans="43:43" x14ac:dyDescent="0.25">
      <c r="AQ43735" s="6"/>
    </row>
    <row r="43736" spans="43:43" x14ac:dyDescent="0.25">
      <c r="AQ43736" s="6"/>
    </row>
    <row r="43737" spans="43:43" x14ac:dyDescent="0.25">
      <c r="AQ43737" s="6"/>
    </row>
    <row r="43738" spans="43:43" x14ac:dyDescent="0.25">
      <c r="AQ43738" s="6"/>
    </row>
    <row r="43739" spans="43:43" x14ac:dyDescent="0.25">
      <c r="AQ43739" s="6"/>
    </row>
    <row r="43740" spans="43:43" x14ac:dyDescent="0.25">
      <c r="AQ43740" s="6"/>
    </row>
    <row r="43741" spans="43:43" x14ac:dyDescent="0.25">
      <c r="AQ43741" s="6"/>
    </row>
    <row r="43742" spans="43:43" x14ac:dyDescent="0.25">
      <c r="AQ43742" s="6"/>
    </row>
    <row r="43743" spans="43:43" x14ac:dyDescent="0.25">
      <c r="AQ43743" s="6"/>
    </row>
    <row r="43744" spans="43:43" x14ac:dyDescent="0.25">
      <c r="AQ43744" s="6"/>
    </row>
    <row r="43745" spans="43:43" x14ac:dyDescent="0.25">
      <c r="AQ43745" s="6"/>
    </row>
    <row r="43746" spans="43:43" x14ac:dyDescent="0.25">
      <c r="AQ43746" s="6"/>
    </row>
    <row r="43747" spans="43:43" x14ac:dyDescent="0.25">
      <c r="AQ43747" s="6"/>
    </row>
    <row r="43748" spans="43:43" x14ac:dyDescent="0.25">
      <c r="AQ43748" s="6"/>
    </row>
    <row r="43749" spans="43:43" x14ac:dyDescent="0.25">
      <c r="AQ43749" s="6"/>
    </row>
    <row r="43750" spans="43:43" x14ac:dyDescent="0.25">
      <c r="AQ43750" s="6"/>
    </row>
    <row r="43751" spans="43:43" x14ac:dyDescent="0.25">
      <c r="AQ43751" s="6"/>
    </row>
    <row r="43752" spans="43:43" x14ac:dyDescent="0.25">
      <c r="AQ43752" s="6"/>
    </row>
    <row r="43753" spans="43:43" x14ac:dyDescent="0.25">
      <c r="AQ43753" s="6"/>
    </row>
    <row r="43754" spans="43:43" x14ac:dyDescent="0.25">
      <c r="AQ43754" s="6"/>
    </row>
    <row r="43755" spans="43:43" x14ac:dyDescent="0.25">
      <c r="AQ43755" s="6"/>
    </row>
    <row r="43756" spans="43:43" x14ac:dyDescent="0.25">
      <c r="AQ43756" s="6"/>
    </row>
    <row r="43757" spans="43:43" x14ac:dyDescent="0.25">
      <c r="AQ43757" s="6"/>
    </row>
    <row r="43758" spans="43:43" x14ac:dyDescent="0.25">
      <c r="AQ43758" s="6"/>
    </row>
    <row r="43759" spans="43:43" x14ac:dyDescent="0.25">
      <c r="AQ43759" s="6"/>
    </row>
    <row r="43760" spans="43:43" x14ac:dyDescent="0.25">
      <c r="AQ43760" s="6"/>
    </row>
    <row r="43761" spans="43:43" x14ac:dyDescent="0.25">
      <c r="AQ43761" s="6"/>
    </row>
    <row r="43762" spans="43:43" x14ac:dyDescent="0.25">
      <c r="AQ43762" s="6"/>
    </row>
    <row r="43763" spans="43:43" x14ac:dyDescent="0.25">
      <c r="AQ43763" s="6"/>
    </row>
    <row r="43764" spans="43:43" x14ac:dyDescent="0.25">
      <c r="AQ43764" s="6"/>
    </row>
    <row r="43765" spans="43:43" x14ac:dyDescent="0.25">
      <c r="AQ43765" s="6"/>
    </row>
    <row r="43766" spans="43:43" x14ac:dyDescent="0.25">
      <c r="AQ43766" s="6"/>
    </row>
    <row r="43767" spans="43:43" x14ac:dyDescent="0.25">
      <c r="AQ43767" s="6"/>
    </row>
    <row r="43768" spans="43:43" x14ac:dyDescent="0.25">
      <c r="AQ43768" s="6"/>
    </row>
    <row r="43769" spans="43:43" x14ac:dyDescent="0.25">
      <c r="AQ43769" s="6"/>
    </row>
    <row r="43770" spans="43:43" x14ac:dyDescent="0.25">
      <c r="AQ43770" s="6"/>
    </row>
    <row r="43771" spans="43:43" x14ac:dyDescent="0.25">
      <c r="AQ43771" s="6"/>
    </row>
    <row r="43772" spans="43:43" x14ac:dyDescent="0.25">
      <c r="AQ43772" s="6"/>
    </row>
    <row r="43773" spans="43:43" x14ac:dyDescent="0.25">
      <c r="AQ43773" s="6"/>
    </row>
    <row r="43774" spans="43:43" x14ac:dyDescent="0.25">
      <c r="AQ43774" s="6"/>
    </row>
    <row r="43775" spans="43:43" x14ac:dyDescent="0.25">
      <c r="AQ43775" s="6"/>
    </row>
    <row r="43776" spans="43:43" x14ac:dyDescent="0.25">
      <c r="AQ43776" s="6"/>
    </row>
    <row r="43777" spans="43:43" x14ac:dyDescent="0.25">
      <c r="AQ43777" s="6"/>
    </row>
    <row r="43778" spans="43:43" x14ac:dyDescent="0.25">
      <c r="AQ43778" s="6"/>
    </row>
    <row r="43779" spans="43:43" x14ac:dyDescent="0.25">
      <c r="AQ43779" s="6"/>
    </row>
    <row r="43780" spans="43:43" x14ac:dyDescent="0.25">
      <c r="AQ43780" s="6"/>
    </row>
    <row r="43781" spans="43:43" x14ac:dyDescent="0.25">
      <c r="AQ43781" s="6"/>
    </row>
    <row r="43782" spans="43:43" x14ac:dyDescent="0.25">
      <c r="AQ43782" s="6"/>
    </row>
    <row r="43783" spans="43:43" x14ac:dyDescent="0.25">
      <c r="AQ43783" s="6"/>
    </row>
    <row r="43784" spans="43:43" x14ac:dyDescent="0.25">
      <c r="AQ43784" s="6"/>
    </row>
    <row r="43785" spans="43:43" x14ac:dyDescent="0.25">
      <c r="AQ43785" s="6"/>
    </row>
    <row r="43786" spans="43:43" x14ac:dyDescent="0.25">
      <c r="AQ43786" s="6"/>
    </row>
    <row r="43787" spans="43:43" x14ac:dyDescent="0.25">
      <c r="AQ43787" s="6"/>
    </row>
    <row r="43788" spans="43:43" x14ac:dyDescent="0.25">
      <c r="AQ43788" s="6"/>
    </row>
    <row r="43789" spans="43:43" x14ac:dyDescent="0.25">
      <c r="AQ43789" s="6"/>
    </row>
    <row r="43790" spans="43:43" x14ac:dyDescent="0.25">
      <c r="AQ43790" s="6"/>
    </row>
    <row r="43791" spans="43:43" x14ac:dyDescent="0.25">
      <c r="AQ43791" s="6"/>
    </row>
    <row r="43792" spans="43:43" x14ac:dyDescent="0.25">
      <c r="AQ43792" s="6"/>
    </row>
    <row r="43793" spans="43:43" x14ac:dyDescent="0.25">
      <c r="AQ43793" s="6"/>
    </row>
    <row r="43794" spans="43:43" x14ac:dyDescent="0.25">
      <c r="AQ43794" s="6"/>
    </row>
    <row r="43795" spans="43:43" x14ac:dyDescent="0.25">
      <c r="AQ43795" s="6"/>
    </row>
    <row r="43796" spans="43:43" x14ac:dyDescent="0.25">
      <c r="AQ43796" s="6"/>
    </row>
    <row r="43797" spans="43:43" x14ac:dyDescent="0.25">
      <c r="AQ43797" s="6"/>
    </row>
    <row r="43798" spans="43:43" x14ac:dyDescent="0.25">
      <c r="AQ43798" s="6"/>
    </row>
    <row r="43799" spans="43:43" x14ac:dyDescent="0.25">
      <c r="AQ43799" s="6"/>
    </row>
    <row r="43800" spans="43:43" x14ac:dyDescent="0.25">
      <c r="AQ43800" s="6"/>
    </row>
    <row r="43801" spans="43:43" x14ac:dyDescent="0.25">
      <c r="AQ43801" s="6"/>
    </row>
    <row r="43802" spans="43:43" x14ac:dyDescent="0.25">
      <c r="AQ43802" s="6"/>
    </row>
    <row r="43803" spans="43:43" x14ac:dyDescent="0.25">
      <c r="AQ43803" s="6"/>
    </row>
    <row r="43804" spans="43:43" x14ac:dyDescent="0.25">
      <c r="AQ43804" s="6"/>
    </row>
    <row r="43805" spans="43:43" x14ac:dyDescent="0.25">
      <c r="AQ43805" s="6"/>
    </row>
    <row r="43806" spans="43:43" x14ac:dyDescent="0.25">
      <c r="AQ43806" s="6"/>
    </row>
    <row r="43807" spans="43:43" x14ac:dyDescent="0.25">
      <c r="AQ43807" s="6"/>
    </row>
    <row r="43808" spans="43:43" x14ac:dyDescent="0.25">
      <c r="AQ43808" s="6"/>
    </row>
    <row r="43809" spans="43:43" x14ac:dyDescent="0.25">
      <c r="AQ43809" s="6"/>
    </row>
    <row r="43810" spans="43:43" x14ac:dyDescent="0.25">
      <c r="AQ43810" s="6"/>
    </row>
    <row r="43811" spans="43:43" x14ac:dyDescent="0.25">
      <c r="AQ43811" s="6"/>
    </row>
    <row r="43812" spans="43:43" x14ac:dyDescent="0.25">
      <c r="AQ43812" s="6"/>
    </row>
    <row r="43813" spans="43:43" x14ac:dyDescent="0.25">
      <c r="AQ43813" s="6"/>
    </row>
    <row r="43814" spans="43:43" x14ac:dyDescent="0.25">
      <c r="AQ43814" s="6"/>
    </row>
    <row r="43815" spans="43:43" x14ac:dyDescent="0.25">
      <c r="AQ43815" s="6"/>
    </row>
    <row r="43816" spans="43:43" x14ac:dyDescent="0.25">
      <c r="AQ43816" s="6"/>
    </row>
    <row r="43817" spans="43:43" x14ac:dyDescent="0.25">
      <c r="AQ43817" s="6"/>
    </row>
    <row r="43818" spans="43:43" x14ac:dyDescent="0.25">
      <c r="AQ43818" s="6"/>
    </row>
    <row r="43819" spans="43:43" x14ac:dyDescent="0.25">
      <c r="AQ43819" s="6"/>
    </row>
    <row r="43820" spans="43:43" x14ac:dyDescent="0.25">
      <c r="AQ43820" s="6"/>
    </row>
    <row r="43821" spans="43:43" x14ac:dyDescent="0.25">
      <c r="AQ43821" s="6"/>
    </row>
    <row r="43822" spans="43:43" x14ac:dyDescent="0.25">
      <c r="AQ43822" s="6"/>
    </row>
    <row r="43823" spans="43:43" x14ac:dyDescent="0.25">
      <c r="AQ43823" s="6"/>
    </row>
    <row r="43824" spans="43:43" x14ac:dyDescent="0.25">
      <c r="AQ43824" s="6"/>
    </row>
    <row r="43825" spans="43:43" x14ac:dyDescent="0.25">
      <c r="AQ43825" s="6"/>
    </row>
    <row r="43826" spans="43:43" x14ac:dyDescent="0.25">
      <c r="AQ43826" s="6"/>
    </row>
    <row r="43827" spans="43:43" x14ac:dyDescent="0.25">
      <c r="AQ43827" s="6"/>
    </row>
    <row r="43828" spans="43:43" x14ac:dyDescent="0.25">
      <c r="AQ43828" s="6"/>
    </row>
    <row r="43829" spans="43:43" x14ac:dyDescent="0.25">
      <c r="AQ43829" s="6"/>
    </row>
    <row r="43830" spans="43:43" x14ac:dyDescent="0.25">
      <c r="AQ43830" s="6"/>
    </row>
    <row r="43831" spans="43:43" x14ac:dyDescent="0.25">
      <c r="AQ43831" s="6"/>
    </row>
    <row r="43832" spans="43:43" x14ac:dyDescent="0.25">
      <c r="AQ43832" s="6"/>
    </row>
    <row r="43833" spans="43:43" x14ac:dyDescent="0.25">
      <c r="AQ43833" s="6"/>
    </row>
    <row r="43834" spans="43:43" x14ac:dyDescent="0.25">
      <c r="AQ43834" s="6"/>
    </row>
    <row r="43835" spans="43:43" x14ac:dyDescent="0.25">
      <c r="AQ43835" s="6"/>
    </row>
    <row r="43836" spans="43:43" x14ac:dyDescent="0.25">
      <c r="AQ43836" s="6"/>
    </row>
    <row r="43837" spans="43:43" x14ac:dyDescent="0.25">
      <c r="AQ43837" s="6"/>
    </row>
    <row r="43838" spans="43:43" x14ac:dyDescent="0.25">
      <c r="AQ43838" s="6"/>
    </row>
    <row r="43839" spans="43:43" x14ac:dyDescent="0.25">
      <c r="AQ43839" s="6"/>
    </row>
    <row r="43840" spans="43:43" x14ac:dyDescent="0.25">
      <c r="AQ43840" s="6"/>
    </row>
    <row r="43841" spans="43:43" x14ac:dyDescent="0.25">
      <c r="AQ43841" s="6"/>
    </row>
    <row r="43842" spans="43:43" x14ac:dyDescent="0.25">
      <c r="AQ43842" s="6"/>
    </row>
    <row r="43843" spans="43:43" x14ac:dyDescent="0.25">
      <c r="AQ43843" s="6"/>
    </row>
    <row r="43844" spans="43:43" x14ac:dyDescent="0.25">
      <c r="AQ43844" s="6"/>
    </row>
    <row r="43845" spans="43:43" x14ac:dyDescent="0.25">
      <c r="AQ43845" s="6"/>
    </row>
    <row r="43846" spans="43:43" x14ac:dyDescent="0.25">
      <c r="AQ43846" s="6"/>
    </row>
    <row r="43847" spans="43:43" x14ac:dyDescent="0.25">
      <c r="AQ43847" s="6"/>
    </row>
    <row r="43848" spans="43:43" x14ac:dyDescent="0.25">
      <c r="AQ43848" s="6"/>
    </row>
    <row r="43849" spans="43:43" x14ac:dyDescent="0.25">
      <c r="AQ43849" s="6"/>
    </row>
    <row r="43850" spans="43:43" x14ac:dyDescent="0.25">
      <c r="AQ43850" s="6"/>
    </row>
    <row r="43851" spans="43:43" x14ac:dyDescent="0.25">
      <c r="AQ43851" s="6"/>
    </row>
    <row r="43852" spans="43:43" x14ac:dyDescent="0.25">
      <c r="AQ43852" s="6"/>
    </row>
    <row r="43853" spans="43:43" x14ac:dyDescent="0.25">
      <c r="AQ43853" s="6"/>
    </row>
    <row r="43854" spans="43:43" x14ac:dyDescent="0.25">
      <c r="AQ43854" s="6"/>
    </row>
    <row r="43855" spans="43:43" x14ac:dyDescent="0.25">
      <c r="AQ43855" s="6"/>
    </row>
    <row r="43856" spans="43:43" x14ac:dyDescent="0.25">
      <c r="AQ43856" s="6"/>
    </row>
    <row r="43857" spans="43:43" x14ac:dyDescent="0.25">
      <c r="AQ43857" s="6"/>
    </row>
    <row r="43858" spans="43:43" x14ac:dyDescent="0.25">
      <c r="AQ43858" s="6"/>
    </row>
    <row r="43859" spans="43:43" x14ac:dyDescent="0.25">
      <c r="AQ43859" s="6"/>
    </row>
    <row r="43860" spans="43:43" x14ac:dyDescent="0.25">
      <c r="AQ43860" s="6"/>
    </row>
    <row r="43861" spans="43:43" x14ac:dyDescent="0.25">
      <c r="AQ43861" s="6"/>
    </row>
    <row r="43862" spans="43:43" x14ac:dyDescent="0.25">
      <c r="AQ43862" s="6"/>
    </row>
    <row r="43863" spans="43:43" x14ac:dyDescent="0.25">
      <c r="AQ43863" s="6"/>
    </row>
    <row r="43864" spans="43:43" x14ac:dyDescent="0.25">
      <c r="AQ43864" s="6"/>
    </row>
    <row r="43865" spans="43:43" x14ac:dyDescent="0.25">
      <c r="AQ43865" s="6"/>
    </row>
    <row r="43866" spans="43:43" x14ac:dyDescent="0.25">
      <c r="AQ43866" s="6"/>
    </row>
    <row r="43867" spans="43:43" x14ac:dyDescent="0.25">
      <c r="AQ43867" s="6"/>
    </row>
    <row r="43868" spans="43:43" x14ac:dyDescent="0.25">
      <c r="AQ43868" s="6"/>
    </row>
    <row r="43869" spans="43:43" x14ac:dyDescent="0.25">
      <c r="AQ43869" s="6"/>
    </row>
    <row r="43870" spans="43:43" x14ac:dyDescent="0.25">
      <c r="AQ43870" s="6"/>
    </row>
    <row r="43871" spans="43:43" x14ac:dyDescent="0.25">
      <c r="AQ43871" s="6"/>
    </row>
    <row r="43872" spans="43:43" x14ac:dyDescent="0.25">
      <c r="AQ43872" s="6"/>
    </row>
    <row r="43873" spans="43:43" x14ac:dyDescent="0.25">
      <c r="AQ43873" s="6"/>
    </row>
    <row r="43874" spans="43:43" x14ac:dyDescent="0.25">
      <c r="AQ43874" s="6"/>
    </row>
    <row r="43875" spans="43:43" x14ac:dyDescent="0.25">
      <c r="AQ43875" s="6"/>
    </row>
    <row r="43876" spans="43:43" x14ac:dyDescent="0.25">
      <c r="AQ43876" s="6"/>
    </row>
    <row r="43877" spans="43:43" x14ac:dyDescent="0.25">
      <c r="AQ43877" s="6"/>
    </row>
    <row r="43878" spans="43:43" x14ac:dyDescent="0.25">
      <c r="AQ43878" s="6"/>
    </row>
    <row r="43879" spans="43:43" x14ac:dyDescent="0.25">
      <c r="AQ43879" s="6"/>
    </row>
    <row r="43880" spans="43:43" x14ac:dyDescent="0.25">
      <c r="AQ43880" s="6"/>
    </row>
    <row r="43881" spans="43:43" x14ac:dyDescent="0.25">
      <c r="AQ43881" s="6"/>
    </row>
    <row r="43882" spans="43:43" x14ac:dyDescent="0.25">
      <c r="AQ43882" s="6"/>
    </row>
    <row r="43883" spans="43:43" x14ac:dyDescent="0.25">
      <c r="AQ43883" s="6"/>
    </row>
    <row r="43884" spans="43:43" x14ac:dyDescent="0.25">
      <c r="AQ43884" s="6"/>
    </row>
    <row r="43885" spans="43:43" x14ac:dyDescent="0.25">
      <c r="AQ43885" s="6"/>
    </row>
    <row r="43886" spans="43:43" x14ac:dyDescent="0.25">
      <c r="AQ43886" s="6"/>
    </row>
    <row r="43887" spans="43:43" x14ac:dyDescent="0.25">
      <c r="AQ43887" s="6"/>
    </row>
    <row r="43888" spans="43:43" x14ac:dyDescent="0.25">
      <c r="AQ43888" s="6"/>
    </row>
    <row r="43889" spans="43:43" x14ac:dyDescent="0.25">
      <c r="AQ43889" s="6"/>
    </row>
    <row r="43890" spans="43:43" x14ac:dyDescent="0.25">
      <c r="AQ43890" s="6"/>
    </row>
    <row r="43891" spans="43:43" x14ac:dyDescent="0.25">
      <c r="AQ43891" s="6"/>
    </row>
    <row r="43892" spans="43:43" x14ac:dyDescent="0.25">
      <c r="AQ43892" s="6"/>
    </row>
    <row r="43893" spans="43:43" x14ac:dyDescent="0.25">
      <c r="AQ43893" s="6"/>
    </row>
    <row r="43894" spans="43:43" x14ac:dyDescent="0.25">
      <c r="AQ43894" s="6"/>
    </row>
    <row r="43895" spans="43:43" x14ac:dyDescent="0.25">
      <c r="AQ43895" s="6"/>
    </row>
    <row r="43896" spans="43:43" x14ac:dyDescent="0.25">
      <c r="AQ43896" s="6"/>
    </row>
    <row r="43897" spans="43:43" x14ac:dyDescent="0.25">
      <c r="AQ43897" s="6"/>
    </row>
    <row r="43898" spans="43:43" x14ac:dyDescent="0.25">
      <c r="AQ43898" s="6"/>
    </row>
    <row r="43899" spans="43:43" x14ac:dyDescent="0.25">
      <c r="AQ43899" s="6"/>
    </row>
    <row r="43900" spans="43:43" x14ac:dyDescent="0.25">
      <c r="AQ43900" s="6"/>
    </row>
    <row r="43901" spans="43:43" x14ac:dyDescent="0.25">
      <c r="AQ43901" s="6"/>
    </row>
    <row r="43902" spans="43:43" x14ac:dyDescent="0.25">
      <c r="AQ43902" s="6"/>
    </row>
    <row r="43903" spans="43:43" x14ac:dyDescent="0.25">
      <c r="AQ43903" s="6"/>
    </row>
    <row r="43904" spans="43:43" x14ac:dyDescent="0.25">
      <c r="AQ43904" s="6"/>
    </row>
    <row r="43905" spans="43:43" x14ac:dyDescent="0.25">
      <c r="AQ43905" s="6"/>
    </row>
    <row r="43906" spans="43:43" x14ac:dyDescent="0.25">
      <c r="AQ43906" s="6"/>
    </row>
    <row r="43907" spans="43:43" x14ac:dyDescent="0.25">
      <c r="AQ43907" s="6"/>
    </row>
    <row r="43908" spans="43:43" x14ac:dyDescent="0.25">
      <c r="AQ43908" s="6"/>
    </row>
    <row r="43909" spans="43:43" x14ac:dyDescent="0.25">
      <c r="AQ43909" s="6"/>
    </row>
    <row r="43910" spans="43:43" x14ac:dyDescent="0.25">
      <c r="AQ43910" s="6"/>
    </row>
    <row r="43911" spans="43:43" x14ac:dyDescent="0.25">
      <c r="AQ43911" s="6"/>
    </row>
    <row r="43912" spans="43:43" x14ac:dyDescent="0.25">
      <c r="AQ43912" s="6"/>
    </row>
    <row r="43913" spans="43:43" x14ac:dyDescent="0.25">
      <c r="AQ43913" s="6"/>
    </row>
    <row r="43914" spans="43:43" x14ac:dyDescent="0.25">
      <c r="AQ43914" s="6"/>
    </row>
    <row r="43915" spans="43:43" x14ac:dyDescent="0.25">
      <c r="AQ43915" s="6"/>
    </row>
    <row r="43916" spans="43:43" x14ac:dyDescent="0.25">
      <c r="AQ43916" s="6"/>
    </row>
    <row r="43917" spans="43:43" x14ac:dyDescent="0.25">
      <c r="AQ43917" s="6"/>
    </row>
    <row r="43918" spans="43:43" x14ac:dyDescent="0.25">
      <c r="AQ43918" s="6"/>
    </row>
    <row r="43919" spans="43:43" x14ac:dyDescent="0.25">
      <c r="AQ43919" s="6"/>
    </row>
    <row r="43920" spans="43:43" x14ac:dyDescent="0.25">
      <c r="AQ43920" s="6"/>
    </row>
    <row r="43921" spans="43:43" x14ac:dyDescent="0.25">
      <c r="AQ43921" s="6"/>
    </row>
    <row r="43922" spans="43:43" x14ac:dyDescent="0.25">
      <c r="AQ43922" s="6"/>
    </row>
    <row r="43923" spans="43:43" x14ac:dyDescent="0.25">
      <c r="AQ43923" s="6"/>
    </row>
    <row r="43924" spans="43:43" x14ac:dyDescent="0.25">
      <c r="AQ43924" s="6"/>
    </row>
    <row r="43925" spans="43:43" x14ac:dyDescent="0.25">
      <c r="AQ43925" s="6"/>
    </row>
    <row r="43926" spans="43:43" x14ac:dyDescent="0.25">
      <c r="AQ43926" s="6"/>
    </row>
    <row r="43927" spans="43:43" x14ac:dyDescent="0.25">
      <c r="AQ43927" s="6"/>
    </row>
    <row r="43928" spans="43:43" x14ac:dyDescent="0.25">
      <c r="AQ43928" s="6"/>
    </row>
    <row r="43929" spans="43:43" x14ac:dyDescent="0.25">
      <c r="AQ43929" s="6"/>
    </row>
    <row r="43930" spans="43:43" x14ac:dyDescent="0.25">
      <c r="AQ43930" s="6"/>
    </row>
    <row r="43931" spans="43:43" x14ac:dyDescent="0.25">
      <c r="AQ43931" s="6"/>
    </row>
    <row r="43932" spans="43:43" x14ac:dyDescent="0.25">
      <c r="AQ43932" s="6"/>
    </row>
    <row r="43933" spans="43:43" x14ac:dyDescent="0.25">
      <c r="AQ43933" s="6"/>
    </row>
    <row r="43934" spans="43:43" x14ac:dyDescent="0.25">
      <c r="AQ43934" s="6"/>
    </row>
    <row r="43935" spans="43:43" x14ac:dyDescent="0.25">
      <c r="AQ43935" s="6"/>
    </row>
    <row r="43936" spans="43:43" x14ac:dyDescent="0.25">
      <c r="AQ43936" s="6"/>
    </row>
    <row r="43937" spans="43:43" x14ac:dyDescent="0.25">
      <c r="AQ43937" s="6"/>
    </row>
    <row r="43938" spans="43:43" x14ac:dyDescent="0.25">
      <c r="AQ43938" s="6"/>
    </row>
    <row r="43939" spans="43:43" x14ac:dyDescent="0.25">
      <c r="AQ43939" s="6"/>
    </row>
    <row r="43940" spans="43:43" x14ac:dyDescent="0.25">
      <c r="AQ43940" s="6"/>
    </row>
    <row r="43941" spans="43:43" x14ac:dyDescent="0.25">
      <c r="AQ43941" s="6"/>
    </row>
    <row r="43942" spans="43:43" x14ac:dyDescent="0.25">
      <c r="AQ43942" s="6"/>
    </row>
    <row r="43943" spans="43:43" x14ac:dyDescent="0.25">
      <c r="AQ43943" s="6"/>
    </row>
    <row r="43944" spans="43:43" x14ac:dyDescent="0.25">
      <c r="AQ43944" s="6"/>
    </row>
    <row r="43945" spans="43:43" x14ac:dyDescent="0.25">
      <c r="AQ43945" s="6"/>
    </row>
    <row r="43946" spans="43:43" x14ac:dyDescent="0.25">
      <c r="AQ43946" s="6"/>
    </row>
    <row r="43947" spans="43:43" x14ac:dyDescent="0.25">
      <c r="AQ43947" s="6"/>
    </row>
    <row r="43948" spans="43:43" x14ac:dyDescent="0.25">
      <c r="AQ43948" s="6"/>
    </row>
    <row r="43949" spans="43:43" x14ac:dyDescent="0.25">
      <c r="AQ43949" s="6"/>
    </row>
    <row r="43950" spans="43:43" x14ac:dyDescent="0.25">
      <c r="AQ43950" s="6"/>
    </row>
    <row r="43951" spans="43:43" x14ac:dyDescent="0.25">
      <c r="AQ43951" s="6"/>
    </row>
    <row r="43952" spans="43:43" x14ac:dyDescent="0.25">
      <c r="AQ43952" s="6"/>
    </row>
    <row r="43953" spans="43:43" x14ac:dyDescent="0.25">
      <c r="AQ43953" s="6"/>
    </row>
    <row r="43954" spans="43:43" x14ac:dyDescent="0.25">
      <c r="AQ43954" s="6"/>
    </row>
    <row r="43955" spans="43:43" x14ac:dyDescent="0.25">
      <c r="AQ43955" s="6"/>
    </row>
    <row r="43956" spans="43:43" x14ac:dyDescent="0.25">
      <c r="AQ43956" s="6"/>
    </row>
    <row r="43957" spans="43:43" x14ac:dyDescent="0.25">
      <c r="AQ43957" s="6"/>
    </row>
    <row r="43958" spans="43:43" x14ac:dyDescent="0.25">
      <c r="AQ43958" s="6"/>
    </row>
    <row r="43959" spans="43:43" x14ac:dyDescent="0.25">
      <c r="AQ43959" s="6"/>
    </row>
    <row r="43960" spans="43:43" x14ac:dyDescent="0.25">
      <c r="AQ43960" s="6"/>
    </row>
    <row r="43961" spans="43:43" x14ac:dyDescent="0.25">
      <c r="AQ43961" s="6"/>
    </row>
    <row r="43962" spans="43:43" x14ac:dyDescent="0.25">
      <c r="AQ43962" s="6"/>
    </row>
    <row r="43963" spans="43:43" x14ac:dyDescent="0.25">
      <c r="AQ43963" s="6"/>
    </row>
    <row r="43964" spans="43:43" x14ac:dyDescent="0.25">
      <c r="AQ43964" s="6"/>
    </row>
    <row r="43965" spans="43:43" x14ac:dyDescent="0.25">
      <c r="AQ43965" s="6"/>
    </row>
    <row r="43966" spans="43:43" x14ac:dyDescent="0.25">
      <c r="AQ43966" s="6"/>
    </row>
    <row r="43967" spans="43:43" x14ac:dyDescent="0.25">
      <c r="AQ43967" s="6"/>
    </row>
    <row r="43968" spans="43:43" x14ac:dyDescent="0.25">
      <c r="AQ43968" s="6"/>
    </row>
    <row r="43969" spans="43:43" x14ac:dyDescent="0.25">
      <c r="AQ43969" s="6"/>
    </row>
    <row r="43970" spans="43:43" x14ac:dyDescent="0.25">
      <c r="AQ43970" s="6"/>
    </row>
    <row r="43971" spans="43:43" x14ac:dyDescent="0.25">
      <c r="AQ43971" s="6"/>
    </row>
    <row r="43972" spans="43:43" x14ac:dyDescent="0.25">
      <c r="AQ43972" s="6"/>
    </row>
    <row r="43973" spans="43:43" x14ac:dyDescent="0.25">
      <c r="AQ43973" s="6"/>
    </row>
    <row r="43974" spans="43:43" x14ac:dyDescent="0.25">
      <c r="AQ43974" s="6"/>
    </row>
    <row r="43975" spans="43:43" x14ac:dyDescent="0.25">
      <c r="AQ43975" s="6"/>
    </row>
    <row r="43976" spans="43:43" x14ac:dyDescent="0.25">
      <c r="AQ43976" s="6"/>
    </row>
    <row r="43977" spans="43:43" x14ac:dyDescent="0.25">
      <c r="AQ43977" s="6"/>
    </row>
    <row r="43978" spans="43:43" x14ac:dyDescent="0.25">
      <c r="AQ43978" s="6"/>
    </row>
    <row r="43979" spans="43:43" x14ac:dyDescent="0.25">
      <c r="AQ43979" s="6"/>
    </row>
    <row r="43980" spans="43:43" x14ac:dyDescent="0.25">
      <c r="AQ43980" s="6"/>
    </row>
    <row r="43981" spans="43:43" x14ac:dyDescent="0.25">
      <c r="AQ43981" s="6"/>
    </row>
    <row r="43982" spans="43:43" x14ac:dyDescent="0.25">
      <c r="AQ43982" s="6"/>
    </row>
    <row r="43983" spans="43:43" x14ac:dyDescent="0.25">
      <c r="AQ43983" s="6"/>
    </row>
    <row r="43984" spans="43:43" x14ac:dyDescent="0.25">
      <c r="AQ43984" s="6"/>
    </row>
    <row r="43985" spans="43:43" x14ac:dyDescent="0.25">
      <c r="AQ43985" s="6"/>
    </row>
    <row r="43986" spans="43:43" x14ac:dyDescent="0.25">
      <c r="AQ43986" s="6"/>
    </row>
    <row r="43987" spans="43:43" x14ac:dyDescent="0.25">
      <c r="AQ43987" s="6"/>
    </row>
    <row r="43988" spans="43:43" x14ac:dyDescent="0.25">
      <c r="AQ43988" s="6"/>
    </row>
    <row r="43989" spans="43:43" x14ac:dyDescent="0.25">
      <c r="AQ43989" s="6"/>
    </row>
    <row r="43990" spans="43:43" x14ac:dyDescent="0.25">
      <c r="AQ43990" s="6"/>
    </row>
    <row r="43991" spans="43:43" x14ac:dyDescent="0.25">
      <c r="AQ43991" s="6"/>
    </row>
    <row r="43992" spans="43:43" x14ac:dyDescent="0.25">
      <c r="AQ43992" s="6"/>
    </row>
    <row r="43993" spans="43:43" x14ac:dyDescent="0.25">
      <c r="AQ43993" s="6"/>
    </row>
    <row r="43994" spans="43:43" x14ac:dyDescent="0.25">
      <c r="AQ43994" s="6"/>
    </row>
    <row r="43995" spans="43:43" x14ac:dyDescent="0.25">
      <c r="AQ43995" s="6"/>
    </row>
    <row r="43996" spans="43:43" x14ac:dyDescent="0.25">
      <c r="AQ43996" s="6"/>
    </row>
    <row r="43997" spans="43:43" x14ac:dyDescent="0.25">
      <c r="AQ43997" s="6"/>
    </row>
    <row r="43998" spans="43:43" x14ac:dyDescent="0.25">
      <c r="AQ43998" s="6"/>
    </row>
    <row r="43999" spans="43:43" x14ac:dyDescent="0.25">
      <c r="AQ43999" s="6"/>
    </row>
    <row r="44000" spans="43:43" x14ac:dyDescent="0.25">
      <c r="AQ44000" s="6"/>
    </row>
    <row r="44001" spans="43:43" x14ac:dyDescent="0.25">
      <c r="AQ44001" s="6"/>
    </row>
    <row r="44002" spans="43:43" x14ac:dyDescent="0.25">
      <c r="AQ44002" s="6"/>
    </row>
    <row r="44003" spans="43:43" x14ac:dyDescent="0.25">
      <c r="AQ44003" s="6"/>
    </row>
    <row r="44004" spans="43:43" x14ac:dyDescent="0.25">
      <c r="AQ44004" s="6"/>
    </row>
    <row r="44005" spans="43:43" x14ac:dyDescent="0.25">
      <c r="AQ44005" s="6"/>
    </row>
    <row r="44006" spans="43:43" x14ac:dyDescent="0.25">
      <c r="AQ44006" s="6"/>
    </row>
    <row r="44007" spans="43:43" x14ac:dyDescent="0.25">
      <c r="AQ44007" s="6"/>
    </row>
    <row r="44008" spans="43:43" x14ac:dyDescent="0.25">
      <c r="AQ44008" s="6"/>
    </row>
    <row r="44009" spans="43:43" x14ac:dyDescent="0.25">
      <c r="AQ44009" s="6"/>
    </row>
    <row r="44010" spans="43:43" x14ac:dyDescent="0.25">
      <c r="AQ44010" s="6"/>
    </row>
    <row r="44011" spans="43:43" x14ac:dyDescent="0.25">
      <c r="AQ44011" s="6"/>
    </row>
    <row r="44012" spans="43:43" x14ac:dyDescent="0.25">
      <c r="AQ44012" s="6"/>
    </row>
    <row r="44013" spans="43:43" x14ac:dyDescent="0.25">
      <c r="AQ44013" s="6"/>
    </row>
    <row r="44014" spans="43:43" x14ac:dyDescent="0.25">
      <c r="AQ44014" s="6"/>
    </row>
    <row r="44015" spans="43:43" x14ac:dyDescent="0.25">
      <c r="AQ44015" s="6"/>
    </row>
    <row r="44016" spans="43:43" x14ac:dyDescent="0.25">
      <c r="AQ44016" s="6"/>
    </row>
    <row r="44017" spans="43:43" x14ac:dyDescent="0.25">
      <c r="AQ44017" s="6"/>
    </row>
    <row r="44018" spans="43:43" x14ac:dyDescent="0.25">
      <c r="AQ44018" s="6"/>
    </row>
    <row r="44019" spans="43:43" x14ac:dyDescent="0.25">
      <c r="AQ44019" s="6"/>
    </row>
    <row r="44020" spans="43:43" x14ac:dyDescent="0.25">
      <c r="AQ44020" s="6"/>
    </row>
    <row r="44021" spans="43:43" x14ac:dyDescent="0.25">
      <c r="AQ44021" s="6"/>
    </row>
    <row r="44022" spans="43:43" x14ac:dyDescent="0.25">
      <c r="AQ44022" s="6"/>
    </row>
    <row r="44023" spans="43:43" x14ac:dyDescent="0.25">
      <c r="AQ44023" s="6"/>
    </row>
    <row r="44024" spans="43:43" x14ac:dyDescent="0.25">
      <c r="AQ44024" s="6"/>
    </row>
    <row r="44025" spans="43:43" x14ac:dyDescent="0.25">
      <c r="AQ44025" s="6"/>
    </row>
    <row r="44026" spans="43:43" x14ac:dyDescent="0.25">
      <c r="AQ44026" s="6"/>
    </row>
    <row r="44027" spans="43:43" x14ac:dyDescent="0.25">
      <c r="AQ44027" s="6"/>
    </row>
    <row r="44028" spans="43:43" x14ac:dyDescent="0.25">
      <c r="AQ44028" s="6"/>
    </row>
    <row r="44029" spans="43:43" x14ac:dyDescent="0.25">
      <c r="AQ44029" s="6"/>
    </row>
    <row r="44030" spans="43:43" x14ac:dyDescent="0.25">
      <c r="AQ44030" s="6"/>
    </row>
    <row r="44031" spans="43:43" x14ac:dyDescent="0.25">
      <c r="AQ44031" s="6"/>
    </row>
    <row r="44032" spans="43:43" x14ac:dyDescent="0.25">
      <c r="AQ44032" s="6"/>
    </row>
    <row r="44033" spans="43:43" x14ac:dyDescent="0.25">
      <c r="AQ44033" s="6"/>
    </row>
    <row r="44034" spans="43:43" x14ac:dyDescent="0.25">
      <c r="AQ44034" s="6"/>
    </row>
    <row r="44035" spans="43:43" x14ac:dyDescent="0.25">
      <c r="AQ44035" s="6"/>
    </row>
    <row r="44036" spans="43:43" x14ac:dyDescent="0.25">
      <c r="AQ44036" s="6"/>
    </row>
    <row r="44037" spans="43:43" x14ac:dyDescent="0.25">
      <c r="AQ44037" s="6"/>
    </row>
    <row r="44038" spans="43:43" x14ac:dyDescent="0.25">
      <c r="AQ44038" s="6"/>
    </row>
    <row r="44039" spans="43:43" x14ac:dyDescent="0.25">
      <c r="AQ44039" s="6"/>
    </row>
    <row r="44040" spans="43:43" x14ac:dyDescent="0.25">
      <c r="AQ44040" s="6"/>
    </row>
    <row r="44041" spans="43:43" x14ac:dyDescent="0.25">
      <c r="AQ44041" s="6"/>
    </row>
    <row r="44042" spans="43:43" x14ac:dyDescent="0.25">
      <c r="AQ44042" s="6"/>
    </row>
    <row r="44043" spans="43:43" x14ac:dyDescent="0.25">
      <c r="AQ44043" s="6"/>
    </row>
    <row r="44044" spans="43:43" x14ac:dyDescent="0.25">
      <c r="AQ44044" s="6"/>
    </row>
    <row r="44045" spans="43:43" x14ac:dyDescent="0.25">
      <c r="AQ44045" s="6"/>
    </row>
    <row r="44046" spans="43:43" x14ac:dyDescent="0.25">
      <c r="AQ44046" s="6"/>
    </row>
    <row r="44047" spans="43:43" x14ac:dyDescent="0.25">
      <c r="AQ44047" s="6"/>
    </row>
    <row r="44048" spans="43:43" x14ac:dyDescent="0.25">
      <c r="AQ44048" s="6"/>
    </row>
    <row r="44049" spans="43:43" x14ac:dyDescent="0.25">
      <c r="AQ44049" s="6"/>
    </row>
    <row r="44050" spans="43:43" x14ac:dyDescent="0.25">
      <c r="AQ44050" s="6"/>
    </row>
    <row r="44051" spans="43:43" x14ac:dyDescent="0.25">
      <c r="AQ44051" s="6"/>
    </row>
    <row r="44052" spans="43:43" x14ac:dyDescent="0.25">
      <c r="AQ44052" s="6"/>
    </row>
    <row r="44053" spans="43:43" x14ac:dyDescent="0.25">
      <c r="AQ44053" s="6"/>
    </row>
    <row r="44054" spans="43:43" x14ac:dyDescent="0.25">
      <c r="AQ44054" s="6"/>
    </row>
    <row r="44055" spans="43:43" x14ac:dyDescent="0.25">
      <c r="AQ44055" s="6"/>
    </row>
    <row r="44056" spans="43:43" x14ac:dyDescent="0.25">
      <c r="AQ44056" s="6"/>
    </row>
    <row r="44057" spans="43:43" x14ac:dyDescent="0.25">
      <c r="AQ44057" s="6"/>
    </row>
    <row r="44058" spans="43:43" x14ac:dyDescent="0.25">
      <c r="AQ44058" s="6"/>
    </row>
    <row r="44059" spans="43:43" x14ac:dyDescent="0.25">
      <c r="AQ44059" s="6"/>
    </row>
    <row r="44060" spans="43:43" x14ac:dyDescent="0.25">
      <c r="AQ44060" s="6"/>
    </row>
    <row r="44061" spans="43:43" x14ac:dyDescent="0.25">
      <c r="AQ44061" s="6"/>
    </row>
    <row r="44062" spans="43:43" x14ac:dyDescent="0.25">
      <c r="AQ44062" s="6"/>
    </row>
    <row r="44063" spans="43:43" x14ac:dyDescent="0.25">
      <c r="AQ44063" s="6"/>
    </row>
    <row r="44064" spans="43:43" x14ac:dyDescent="0.25">
      <c r="AQ44064" s="6"/>
    </row>
    <row r="44065" spans="43:43" x14ac:dyDescent="0.25">
      <c r="AQ44065" s="6"/>
    </row>
    <row r="44066" spans="43:43" x14ac:dyDescent="0.25">
      <c r="AQ44066" s="6"/>
    </row>
    <row r="44067" spans="43:43" x14ac:dyDescent="0.25">
      <c r="AQ44067" s="6"/>
    </row>
    <row r="44068" spans="43:43" x14ac:dyDescent="0.25">
      <c r="AQ44068" s="6"/>
    </row>
    <row r="44069" spans="43:43" x14ac:dyDescent="0.25">
      <c r="AQ44069" s="6"/>
    </row>
    <row r="44070" spans="43:43" x14ac:dyDescent="0.25">
      <c r="AQ44070" s="6"/>
    </row>
    <row r="44071" spans="43:43" x14ac:dyDescent="0.25">
      <c r="AQ44071" s="6"/>
    </row>
    <row r="44072" spans="43:43" x14ac:dyDescent="0.25">
      <c r="AQ44072" s="6"/>
    </row>
    <row r="44073" spans="43:43" x14ac:dyDescent="0.25">
      <c r="AQ44073" s="6"/>
    </row>
    <row r="44074" spans="43:43" x14ac:dyDescent="0.25">
      <c r="AQ44074" s="6"/>
    </row>
    <row r="44075" spans="43:43" x14ac:dyDescent="0.25">
      <c r="AQ44075" s="6"/>
    </row>
    <row r="44076" spans="43:43" x14ac:dyDescent="0.25">
      <c r="AQ44076" s="6"/>
    </row>
    <row r="44077" spans="43:43" x14ac:dyDescent="0.25">
      <c r="AQ44077" s="6"/>
    </row>
    <row r="44078" spans="43:43" x14ac:dyDescent="0.25">
      <c r="AQ44078" s="6"/>
    </row>
    <row r="44079" spans="43:43" x14ac:dyDescent="0.25">
      <c r="AQ44079" s="6"/>
    </row>
    <row r="44080" spans="43:43" x14ac:dyDescent="0.25">
      <c r="AQ44080" s="6"/>
    </row>
    <row r="44081" spans="43:43" x14ac:dyDescent="0.25">
      <c r="AQ44081" s="6"/>
    </row>
    <row r="44082" spans="43:43" x14ac:dyDescent="0.25">
      <c r="AQ44082" s="6"/>
    </row>
    <row r="44083" spans="43:43" x14ac:dyDescent="0.25">
      <c r="AQ44083" s="6"/>
    </row>
    <row r="44084" spans="43:43" x14ac:dyDescent="0.25">
      <c r="AQ44084" s="6"/>
    </row>
    <row r="44085" spans="43:43" x14ac:dyDescent="0.25">
      <c r="AQ44085" s="6"/>
    </row>
    <row r="44086" spans="43:43" x14ac:dyDescent="0.25">
      <c r="AQ44086" s="6"/>
    </row>
    <row r="44087" spans="43:43" x14ac:dyDescent="0.25">
      <c r="AQ44087" s="6"/>
    </row>
    <row r="44088" spans="43:43" x14ac:dyDescent="0.25">
      <c r="AQ44088" s="6"/>
    </row>
    <row r="44089" spans="43:43" x14ac:dyDescent="0.25">
      <c r="AQ44089" s="6"/>
    </row>
    <row r="44090" spans="43:43" x14ac:dyDescent="0.25">
      <c r="AQ44090" s="6"/>
    </row>
    <row r="44091" spans="43:43" x14ac:dyDescent="0.25">
      <c r="AQ44091" s="6"/>
    </row>
    <row r="44092" spans="43:43" x14ac:dyDescent="0.25">
      <c r="AQ44092" s="6"/>
    </row>
    <row r="44093" spans="43:43" x14ac:dyDescent="0.25">
      <c r="AQ44093" s="6"/>
    </row>
    <row r="44094" spans="43:43" x14ac:dyDescent="0.25">
      <c r="AQ44094" s="6"/>
    </row>
    <row r="44095" spans="43:43" x14ac:dyDescent="0.25">
      <c r="AQ44095" s="6"/>
    </row>
    <row r="44096" spans="43:43" x14ac:dyDescent="0.25">
      <c r="AQ44096" s="6"/>
    </row>
    <row r="44097" spans="43:43" x14ac:dyDescent="0.25">
      <c r="AQ44097" s="6"/>
    </row>
    <row r="44098" spans="43:43" x14ac:dyDescent="0.25">
      <c r="AQ44098" s="6"/>
    </row>
    <row r="44099" spans="43:43" x14ac:dyDescent="0.25">
      <c r="AQ44099" s="6"/>
    </row>
    <row r="44100" spans="43:43" x14ac:dyDescent="0.25">
      <c r="AQ44100" s="6"/>
    </row>
    <row r="44101" spans="43:43" x14ac:dyDescent="0.25">
      <c r="AQ44101" s="6"/>
    </row>
    <row r="44102" spans="43:43" x14ac:dyDescent="0.25">
      <c r="AQ44102" s="6"/>
    </row>
    <row r="44103" spans="43:43" x14ac:dyDescent="0.25">
      <c r="AQ44103" s="6"/>
    </row>
    <row r="44104" spans="43:43" x14ac:dyDescent="0.25">
      <c r="AQ44104" s="6"/>
    </row>
    <row r="44105" spans="43:43" x14ac:dyDescent="0.25">
      <c r="AQ44105" s="6"/>
    </row>
    <row r="44106" spans="43:43" x14ac:dyDescent="0.25">
      <c r="AQ44106" s="6"/>
    </row>
    <row r="44107" spans="43:43" x14ac:dyDescent="0.25">
      <c r="AQ44107" s="6"/>
    </row>
    <row r="44108" spans="43:43" x14ac:dyDescent="0.25">
      <c r="AQ44108" s="6"/>
    </row>
    <row r="44109" spans="43:43" x14ac:dyDescent="0.25">
      <c r="AQ44109" s="6"/>
    </row>
    <row r="44110" spans="43:43" x14ac:dyDescent="0.25">
      <c r="AQ44110" s="6"/>
    </row>
    <row r="44111" spans="43:43" x14ac:dyDescent="0.25">
      <c r="AQ44111" s="6"/>
    </row>
    <row r="44112" spans="43:43" x14ac:dyDescent="0.25">
      <c r="AQ44112" s="6"/>
    </row>
    <row r="44113" spans="43:43" x14ac:dyDescent="0.25">
      <c r="AQ44113" s="6"/>
    </row>
    <row r="44114" spans="43:43" x14ac:dyDescent="0.25">
      <c r="AQ44114" s="6"/>
    </row>
    <row r="44115" spans="43:43" x14ac:dyDescent="0.25">
      <c r="AQ44115" s="6"/>
    </row>
    <row r="44116" spans="43:43" x14ac:dyDescent="0.25">
      <c r="AQ44116" s="6"/>
    </row>
    <row r="44117" spans="43:43" x14ac:dyDescent="0.25">
      <c r="AQ44117" s="6"/>
    </row>
    <row r="44118" spans="43:43" x14ac:dyDescent="0.25">
      <c r="AQ44118" s="6"/>
    </row>
    <row r="44119" spans="43:43" x14ac:dyDescent="0.25">
      <c r="AQ44119" s="6"/>
    </row>
    <row r="44120" spans="43:43" x14ac:dyDescent="0.25">
      <c r="AQ44120" s="6"/>
    </row>
    <row r="44121" spans="43:43" x14ac:dyDescent="0.25">
      <c r="AQ44121" s="6"/>
    </row>
    <row r="44122" spans="43:43" x14ac:dyDescent="0.25">
      <c r="AQ44122" s="6"/>
    </row>
    <row r="44123" spans="43:43" x14ac:dyDescent="0.25">
      <c r="AQ44123" s="6"/>
    </row>
    <row r="44124" spans="43:43" x14ac:dyDescent="0.25">
      <c r="AQ44124" s="6"/>
    </row>
    <row r="44125" spans="43:43" x14ac:dyDescent="0.25">
      <c r="AQ44125" s="6"/>
    </row>
    <row r="44126" spans="43:43" x14ac:dyDescent="0.25">
      <c r="AQ44126" s="6"/>
    </row>
    <row r="44127" spans="43:43" x14ac:dyDescent="0.25">
      <c r="AQ44127" s="6"/>
    </row>
    <row r="44128" spans="43:43" x14ac:dyDescent="0.25">
      <c r="AQ44128" s="6"/>
    </row>
    <row r="44129" spans="43:43" x14ac:dyDescent="0.25">
      <c r="AQ44129" s="6"/>
    </row>
    <row r="44130" spans="43:43" x14ac:dyDescent="0.25">
      <c r="AQ44130" s="6"/>
    </row>
    <row r="44131" spans="43:43" x14ac:dyDescent="0.25">
      <c r="AQ44131" s="6"/>
    </row>
    <row r="44132" spans="43:43" x14ac:dyDescent="0.25">
      <c r="AQ44132" s="6"/>
    </row>
    <row r="44133" spans="43:43" x14ac:dyDescent="0.25">
      <c r="AQ44133" s="6"/>
    </row>
    <row r="44134" spans="43:43" x14ac:dyDescent="0.25">
      <c r="AQ44134" s="6"/>
    </row>
    <row r="44135" spans="43:43" x14ac:dyDescent="0.25">
      <c r="AQ44135" s="6"/>
    </row>
    <row r="44136" spans="43:43" x14ac:dyDescent="0.25">
      <c r="AQ44136" s="6"/>
    </row>
    <row r="44137" spans="43:43" x14ac:dyDescent="0.25">
      <c r="AQ44137" s="6"/>
    </row>
    <row r="44138" spans="43:43" x14ac:dyDescent="0.25">
      <c r="AQ44138" s="6"/>
    </row>
    <row r="44139" spans="43:43" x14ac:dyDescent="0.25">
      <c r="AQ44139" s="6"/>
    </row>
    <row r="44140" spans="43:43" x14ac:dyDescent="0.25">
      <c r="AQ44140" s="6"/>
    </row>
    <row r="44141" spans="43:43" x14ac:dyDescent="0.25">
      <c r="AQ44141" s="6"/>
    </row>
    <row r="44142" spans="43:43" x14ac:dyDescent="0.25">
      <c r="AQ44142" s="6"/>
    </row>
    <row r="44143" spans="43:43" x14ac:dyDescent="0.25">
      <c r="AQ44143" s="6"/>
    </row>
    <row r="44144" spans="43:43" x14ac:dyDescent="0.25">
      <c r="AQ44144" s="6"/>
    </row>
    <row r="44145" spans="43:43" x14ac:dyDescent="0.25">
      <c r="AQ44145" s="6"/>
    </row>
    <row r="44146" spans="43:43" x14ac:dyDescent="0.25">
      <c r="AQ44146" s="6"/>
    </row>
    <row r="44147" spans="43:43" x14ac:dyDescent="0.25">
      <c r="AQ44147" s="6"/>
    </row>
    <row r="44148" spans="43:43" x14ac:dyDescent="0.25">
      <c r="AQ44148" s="6"/>
    </row>
    <row r="44149" spans="43:43" x14ac:dyDescent="0.25">
      <c r="AQ44149" s="6"/>
    </row>
    <row r="44150" spans="43:43" x14ac:dyDescent="0.25">
      <c r="AQ44150" s="6"/>
    </row>
    <row r="44151" spans="43:43" x14ac:dyDescent="0.25">
      <c r="AQ44151" s="6"/>
    </row>
    <row r="44152" spans="43:43" x14ac:dyDescent="0.25">
      <c r="AQ44152" s="6"/>
    </row>
    <row r="44153" spans="43:43" x14ac:dyDescent="0.25">
      <c r="AQ44153" s="6"/>
    </row>
    <row r="44154" spans="43:43" x14ac:dyDescent="0.25">
      <c r="AQ44154" s="6"/>
    </row>
    <row r="44155" spans="43:43" x14ac:dyDescent="0.25">
      <c r="AQ44155" s="6"/>
    </row>
    <row r="44156" spans="43:43" x14ac:dyDescent="0.25">
      <c r="AQ44156" s="6"/>
    </row>
    <row r="44157" spans="43:43" x14ac:dyDescent="0.25">
      <c r="AQ44157" s="6"/>
    </row>
    <row r="44158" spans="43:43" x14ac:dyDescent="0.25">
      <c r="AQ44158" s="6"/>
    </row>
    <row r="44159" spans="43:43" x14ac:dyDescent="0.25">
      <c r="AQ44159" s="6"/>
    </row>
    <row r="44160" spans="43:43" x14ac:dyDescent="0.25">
      <c r="AQ44160" s="6"/>
    </row>
    <row r="44161" spans="43:43" x14ac:dyDescent="0.25">
      <c r="AQ44161" s="6"/>
    </row>
    <row r="44162" spans="43:43" x14ac:dyDescent="0.25">
      <c r="AQ44162" s="6"/>
    </row>
    <row r="44163" spans="43:43" x14ac:dyDescent="0.25">
      <c r="AQ44163" s="6"/>
    </row>
    <row r="44164" spans="43:43" x14ac:dyDescent="0.25">
      <c r="AQ44164" s="6"/>
    </row>
    <row r="44165" spans="43:43" x14ac:dyDescent="0.25">
      <c r="AQ44165" s="6"/>
    </row>
    <row r="44166" spans="43:43" x14ac:dyDescent="0.25">
      <c r="AQ44166" s="6"/>
    </row>
    <row r="44167" spans="43:43" x14ac:dyDescent="0.25">
      <c r="AQ44167" s="6"/>
    </row>
    <row r="44168" spans="43:43" x14ac:dyDescent="0.25">
      <c r="AQ44168" s="6"/>
    </row>
    <row r="44169" spans="43:43" x14ac:dyDescent="0.25">
      <c r="AQ44169" s="6"/>
    </row>
    <row r="44170" spans="43:43" x14ac:dyDescent="0.25">
      <c r="AQ44170" s="6"/>
    </row>
    <row r="44171" spans="43:43" x14ac:dyDescent="0.25">
      <c r="AQ44171" s="6"/>
    </row>
    <row r="44172" spans="43:43" x14ac:dyDescent="0.25">
      <c r="AQ44172" s="6"/>
    </row>
    <row r="44173" spans="43:43" x14ac:dyDescent="0.25">
      <c r="AQ44173" s="6"/>
    </row>
    <row r="44174" spans="43:43" x14ac:dyDescent="0.25">
      <c r="AQ44174" s="6"/>
    </row>
    <row r="44175" spans="43:43" x14ac:dyDescent="0.25">
      <c r="AQ44175" s="6"/>
    </row>
    <row r="44176" spans="43:43" x14ac:dyDescent="0.25">
      <c r="AQ44176" s="6"/>
    </row>
    <row r="44177" spans="43:43" x14ac:dyDescent="0.25">
      <c r="AQ44177" s="6"/>
    </row>
    <row r="44178" spans="43:43" x14ac:dyDescent="0.25">
      <c r="AQ44178" s="6"/>
    </row>
    <row r="44179" spans="43:43" x14ac:dyDescent="0.25">
      <c r="AQ44179" s="6"/>
    </row>
    <row r="44180" spans="43:43" x14ac:dyDescent="0.25">
      <c r="AQ44180" s="6"/>
    </row>
    <row r="44181" spans="43:43" x14ac:dyDescent="0.25">
      <c r="AQ44181" s="6"/>
    </row>
    <row r="44182" spans="43:43" x14ac:dyDescent="0.25">
      <c r="AQ44182" s="6"/>
    </row>
    <row r="44183" spans="43:43" x14ac:dyDescent="0.25">
      <c r="AQ44183" s="6"/>
    </row>
    <row r="44184" spans="43:43" x14ac:dyDescent="0.25">
      <c r="AQ44184" s="6"/>
    </row>
    <row r="44185" spans="43:43" x14ac:dyDescent="0.25">
      <c r="AQ44185" s="6"/>
    </row>
    <row r="44186" spans="43:43" x14ac:dyDescent="0.25">
      <c r="AQ44186" s="6"/>
    </row>
    <row r="44187" spans="43:43" x14ac:dyDescent="0.25">
      <c r="AQ44187" s="6"/>
    </row>
    <row r="44188" spans="43:43" x14ac:dyDescent="0.25">
      <c r="AQ44188" s="6"/>
    </row>
    <row r="44189" spans="43:43" x14ac:dyDescent="0.25">
      <c r="AQ44189" s="6"/>
    </row>
    <row r="44190" spans="43:43" x14ac:dyDescent="0.25">
      <c r="AQ44190" s="6"/>
    </row>
    <row r="44191" spans="43:43" x14ac:dyDescent="0.25">
      <c r="AQ44191" s="6"/>
    </row>
    <row r="44192" spans="43:43" x14ac:dyDescent="0.25">
      <c r="AQ44192" s="6"/>
    </row>
    <row r="44193" spans="43:43" x14ac:dyDescent="0.25">
      <c r="AQ44193" s="6"/>
    </row>
    <row r="44194" spans="43:43" x14ac:dyDescent="0.25">
      <c r="AQ44194" s="6"/>
    </row>
    <row r="44195" spans="43:43" x14ac:dyDescent="0.25">
      <c r="AQ44195" s="6"/>
    </row>
    <row r="44196" spans="43:43" x14ac:dyDescent="0.25">
      <c r="AQ44196" s="6"/>
    </row>
    <row r="44197" spans="43:43" x14ac:dyDescent="0.25">
      <c r="AQ44197" s="6"/>
    </row>
    <row r="44198" spans="43:43" x14ac:dyDescent="0.25">
      <c r="AQ44198" s="6"/>
    </row>
    <row r="44199" spans="43:43" x14ac:dyDescent="0.25">
      <c r="AQ44199" s="6"/>
    </row>
    <row r="44200" spans="43:43" x14ac:dyDescent="0.25">
      <c r="AQ44200" s="6"/>
    </row>
    <row r="44201" spans="43:43" x14ac:dyDescent="0.25">
      <c r="AQ44201" s="6"/>
    </row>
    <row r="44202" spans="43:43" x14ac:dyDescent="0.25">
      <c r="AQ44202" s="6"/>
    </row>
    <row r="44203" spans="43:43" x14ac:dyDescent="0.25">
      <c r="AQ44203" s="6"/>
    </row>
    <row r="44204" spans="43:43" x14ac:dyDescent="0.25">
      <c r="AQ44204" s="6"/>
    </row>
    <row r="44205" spans="43:43" x14ac:dyDescent="0.25">
      <c r="AQ44205" s="6"/>
    </row>
    <row r="44206" spans="43:43" x14ac:dyDescent="0.25">
      <c r="AQ44206" s="6"/>
    </row>
    <row r="44207" spans="43:43" x14ac:dyDescent="0.25">
      <c r="AQ44207" s="6"/>
    </row>
    <row r="44208" spans="43:43" x14ac:dyDescent="0.25">
      <c r="AQ44208" s="6"/>
    </row>
    <row r="44209" spans="43:43" x14ac:dyDescent="0.25">
      <c r="AQ44209" s="6"/>
    </row>
    <row r="44210" spans="43:43" x14ac:dyDescent="0.25">
      <c r="AQ44210" s="6"/>
    </row>
    <row r="44211" spans="43:43" x14ac:dyDescent="0.25">
      <c r="AQ44211" s="6"/>
    </row>
    <row r="44212" spans="43:43" x14ac:dyDescent="0.25">
      <c r="AQ44212" s="6"/>
    </row>
    <row r="44213" spans="43:43" x14ac:dyDescent="0.25">
      <c r="AQ44213" s="6"/>
    </row>
    <row r="44214" spans="43:43" x14ac:dyDescent="0.25">
      <c r="AQ44214" s="6"/>
    </row>
    <row r="44215" spans="43:43" x14ac:dyDescent="0.25">
      <c r="AQ44215" s="6"/>
    </row>
    <row r="44216" spans="43:43" x14ac:dyDescent="0.25">
      <c r="AQ44216" s="6"/>
    </row>
    <row r="44217" spans="43:43" x14ac:dyDescent="0.25">
      <c r="AQ44217" s="6"/>
    </row>
    <row r="44218" spans="43:43" x14ac:dyDescent="0.25">
      <c r="AQ44218" s="6"/>
    </row>
    <row r="44219" spans="43:43" x14ac:dyDescent="0.25">
      <c r="AQ44219" s="6"/>
    </row>
    <row r="44220" spans="43:43" x14ac:dyDescent="0.25">
      <c r="AQ44220" s="6"/>
    </row>
    <row r="44221" spans="43:43" x14ac:dyDescent="0.25">
      <c r="AQ44221" s="6"/>
    </row>
    <row r="44222" spans="43:43" x14ac:dyDescent="0.25">
      <c r="AQ44222" s="6"/>
    </row>
    <row r="44223" spans="43:43" x14ac:dyDescent="0.25">
      <c r="AQ44223" s="6"/>
    </row>
    <row r="44224" spans="43:43" x14ac:dyDescent="0.25">
      <c r="AQ44224" s="6"/>
    </row>
    <row r="44225" spans="43:43" x14ac:dyDescent="0.25">
      <c r="AQ44225" s="6"/>
    </row>
    <row r="44226" spans="43:43" x14ac:dyDescent="0.25">
      <c r="AQ44226" s="6"/>
    </row>
    <row r="44227" spans="43:43" x14ac:dyDescent="0.25">
      <c r="AQ44227" s="6"/>
    </row>
    <row r="44228" spans="43:43" x14ac:dyDescent="0.25">
      <c r="AQ44228" s="6"/>
    </row>
    <row r="44229" spans="43:43" x14ac:dyDescent="0.25">
      <c r="AQ44229" s="6"/>
    </row>
    <row r="44230" spans="43:43" x14ac:dyDescent="0.25">
      <c r="AQ44230" s="6"/>
    </row>
    <row r="44231" spans="43:43" x14ac:dyDescent="0.25">
      <c r="AQ44231" s="6"/>
    </row>
    <row r="44232" spans="43:43" x14ac:dyDescent="0.25">
      <c r="AQ44232" s="6"/>
    </row>
    <row r="44233" spans="43:43" x14ac:dyDescent="0.25">
      <c r="AQ44233" s="6"/>
    </row>
    <row r="44234" spans="43:43" x14ac:dyDescent="0.25">
      <c r="AQ44234" s="6"/>
    </row>
    <row r="44235" spans="43:43" x14ac:dyDescent="0.25">
      <c r="AQ44235" s="6"/>
    </row>
    <row r="44236" spans="43:43" x14ac:dyDescent="0.25">
      <c r="AQ44236" s="6"/>
    </row>
    <row r="44237" spans="43:43" x14ac:dyDescent="0.25">
      <c r="AQ44237" s="6"/>
    </row>
    <row r="44238" spans="43:43" x14ac:dyDescent="0.25">
      <c r="AQ44238" s="6"/>
    </row>
    <row r="44239" spans="43:43" x14ac:dyDescent="0.25">
      <c r="AQ44239" s="6"/>
    </row>
    <row r="44240" spans="43:43" x14ac:dyDescent="0.25">
      <c r="AQ44240" s="6"/>
    </row>
    <row r="44241" spans="43:43" x14ac:dyDescent="0.25">
      <c r="AQ44241" s="6"/>
    </row>
    <row r="44242" spans="43:43" x14ac:dyDescent="0.25">
      <c r="AQ44242" s="6"/>
    </row>
    <row r="44243" spans="43:43" x14ac:dyDescent="0.25">
      <c r="AQ44243" s="6"/>
    </row>
    <row r="44244" spans="43:43" x14ac:dyDescent="0.25">
      <c r="AQ44244" s="6"/>
    </row>
    <row r="44245" spans="43:43" x14ac:dyDescent="0.25">
      <c r="AQ44245" s="6"/>
    </row>
    <row r="44246" spans="43:43" x14ac:dyDescent="0.25">
      <c r="AQ44246" s="6"/>
    </row>
    <row r="44247" spans="43:43" x14ac:dyDescent="0.25">
      <c r="AQ44247" s="6"/>
    </row>
    <row r="44248" spans="43:43" x14ac:dyDescent="0.25">
      <c r="AQ44248" s="6"/>
    </row>
    <row r="44249" spans="43:43" x14ac:dyDescent="0.25">
      <c r="AQ44249" s="6"/>
    </row>
    <row r="44250" spans="43:43" x14ac:dyDescent="0.25">
      <c r="AQ44250" s="6"/>
    </row>
    <row r="44251" spans="43:43" x14ac:dyDescent="0.25">
      <c r="AQ44251" s="6"/>
    </row>
    <row r="44252" spans="43:43" x14ac:dyDescent="0.25">
      <c r="AQ44252" s="6"/>
    </row>
    <row r="44253" spans="43:43" x14ac:dyDescent="0.25">
      <c r="AQ44253" s="6"/>
    </row>
    <row r="44254" spans="43:43" x14ac:dyDescent="0.25">
      <c r="AQ44254" s="6"/>
    </row>
    <row r="44255" spans="43:43" x14ac:dyDescent="0.25">
      <c r="AQ44255" s="6"/>
    </row>
    <row r="44256" spans="43:43" x14ac:dyDescent="0.25">
      <c r="AQ44256" s="6"/>
    </row>
    <row r="44257" spans="43:43" x14ac:dyDescent="0.25">
      <c r="AQ44257" s="6"/>
    </row>
    <row r="44258" spans="43:43" x14ac:dyDescent="0.25">
      <c r="AQ44258" s="6"/>
    </row>
    <row r="44259" spans="43:43" x14ac:dyDescent="0.25">
      <c r="AQ44259" s="6"/>
    </row>
    <row r="44260" spans="43:43" x14ac:dyDescent="0.25">
      <c r="AQ44260" s="6"/>
    </row>
    <row r="44261" spans="43:43" x14ac:dyDescent="0.25">
      <c r="AQ44261" s="6"/>
    </row>
    <row r="44262" spans="43:43" x14ac:dyDescent="0.25">
      <c r="AQ44262" s="6"/>
    </row>
    <row r="44263" spans="43:43" x14ac:dyDescent="0.25">
      <c r="AQ44263" s="6"/>
    </row>
    <row r="44264" spans="43:43" x14ac:dyDescent="0.25">
      <c r="AQ44264" s="6"/>
    </row>
    <row r="44265" spans="43:43" x14ac:dyDescent="0.25">
      <c r="AQ44265" s="6"/>
    </row>
    <row r="44266" spans="43:43" x14ac:dyDescent="0.25">
      <c r="AQ44266" s="6"/>
    </row>
    <row r="44267" spans="43:43" x14ac:dyDescent="0.25">
      <c r="AQ44267" s="6"/>
    </row>
    <row r="44268" spans="43:43" x14ac:dyDescent="0.25">
      <c r="AQ44268" s="6"/>
    </row>
    <row r="44269" spans="43:43" x14ac:dyDescent="0.25">
      <c r="AQ44269" s="6"/>
    </row>
    <row r="44270" spans="43:43" x14ac:dyDescent="0.25">
      <c r="AQ44270" s="6"/>
    </row>
    <row r="44271" spans="43:43" x14ac:dyDescent="0.25">
      <c r="AQ44271" s="6"/>
    </row>
    <row r="44272" spans="43:43" x14ac:dyDescent="0.25">
      <c r="AQ44272" s="6"/>
    </row>
    <row r="44273" spans="43:43" x14ac:dyDescent="0.25">
      <c r="AQ44273" s="6"/>
    </row>
    <row r="44274" spans="43:43" x14ac:dyDescent="0.25">
      <c r="AQ44274" s="6"/>
    </row>
    <row r="44275" spans="43:43" x14ac:dyDescent="0.25">
      <c r="AQ44275" s="6"/>
    </row>
    <row r="44276" spans="43:43" x14ac:dyDescent="0.25">
      <c r="AQ44276" s="6"/>
    </row>
    <row r="44277" spans="43:43" x14ac:dyDescent="0.25">
      <c r="AQ44277" s="6"/>
    </row>
    <row r="44278" spans="43:43" x14ac:dyDescent="0.25">
      <c r="AQ44278" s="6"/>
    </row>
    <row r="44279" spans="43:43" x14ac:dyDescent="0.25">
      <c r="AQ44279" s="6"/>
    </row>
    <row r="44280" spans="43:43" x14ac:dyDescent="0.25">
      <c r="AQ44280" s="6"/>
    </row>
    <row r="44281" spans="43:43" x14ac:dyDescent="0.25">
      <c r="AQ44281" s="6"/>
    </row>
    <row r="44282" spans="43:43" x14ac:dyDescent="0.25">
      <c r="AQ44282" s="6"/>
    </row>
    <row r="44283" spans="43:43" x14ac:dyDescent="0.25">
      <c r="AQ44283" s="6"/>
    </row>
    <row r="44284" spans="43:43" x14ac:dyDescent="0.25">
      <c r="AQ44284" s="6"/>
    </row>
    <row r="44285" spans="43:43" x14ac:dyDescent="0.25">
      <c r="AQ44285" s="6"/>
    </row>
    <row r="44286" spans="43:43" x14ac:dyDescent="0.25">
      <c r="AQ44286" s="6"/>
    </row>
    <row r="44287" spans="43:43" x14ac:dyDescent="0.25">
      <c r="AQ44287" s="6"/>
    </row>
    <row r="44288" spans="43:43" x14ac:dyDescent="0.25">
      <c r="AQ44288" s="6"/>
    </row>
    <row r="44289" spans="43:43" x14ac:dyDescent="0.25">
      <c r="AQ44289" s="6"/>
    </row>
    <row r="44290" spans="43:43" x14ac:dyDescent="0.25">
      <c r="AQ44290" s="6"/>
    </row>
    <row r="44291" spans="43:43" x14ac:dyDescent="0.25">
      <c r="AQ44291" s="6"/>
    </row>
    <row r="44292" spans="43:43" x14ac:dyDescent="0.25">
      <c r="AQ44292" s="6"/>
    </row>
    <row r="44293" spans="43:43" x14ac:dyDescent="0.25">
      <c r="AQ44293" s="6"/>
    </row>
    <row r="44294" spans="43:43" x14ac:dyDescent="0.25">
      <c r="AQ44294" s="6"/>
    </row>
    <row r="44295" spans="43:43" x14ac:dyDescent="0.25">
      <c r="AQ44295" s="6"/>
    </row>
    <row r="44296" spans="43:43" x14ac:dyDescent="0.25">
      <c r="AQ44296" s="6"/>
    </row>
    <row r="44297" spans="43:43" x14ac:dyDescent="0.25">
      <c r="AQ44297" s="6"/>
    </row>
    <row r="44298" spans="43:43" x14ac:dyDescent="0.25">
      <c r="AQ44298" s="6"/>
    </row>
    <row r="44299" spans="43:43" x14ac:dyDescent="0.25">
      <c r="AQ44299" s="6"/>
    </row>
    <row r="44300" spans="43:43" x14ac:dyDescent="0.25">
      <c r="AQ44300" s="6"/>
    </row>
    <row r="44301" spans="43:43" x14ac:dyDescent="0.25">
      <c r="AQ44301" s="6"/>
    </row>
    <row r="44302" spans="43:43" x14ac:dyDescent="0.25">
      <c r="AQ44302" s="6"/>
    </row>
    <row r="44303" spans="43:43" x14ac:dyDescent="0.25">
      <c r="AQ44303" s="6"/>
    </row>
    <row r="44304" spans="43:43" x14ac:dyDescent="0.25">
      <c r="AQ44304" s="6"/>
    </row>
    <row r="44305" spans="43:43" x14ac:dyDescent="0.25">
      <c r="AQ44305" s="6"/>
    </row>
    <row r="44306" spans="43:43" x14ac:dyDescent="0.25">
      <c r="AQ44306" s="6"/>
    </row>
    <row r="44307" spans="43:43" x14ac:dyDescent="0.25">
      <c r="AQ44307" s="6"/>
    </row>
    <row r="44308" spans="43:43" x14ac:dyDescent="0.25">
      <c r="AQ44308" s="6"/>
    </row>
    <row r="44309" spans="43:43" x14ac:dyDescent="0.25">
      <c r="AQ44309" s="6"/>
    </row>
    <row r="44310" spans="43:43" x14ac:dyDescent="0.25">
      <c r="AQ44310" s="6"/>
    </row>
    <row r="44311" spans="43:43" x14ac:dyDescent="0.25">
      <c r="AQ44311" s="6"/>
    </row>
    <row r="44312" spans="43:43" x14ac:dyDescent="0.25">
      <c r="AQ44312" s="6"/>
    </row>
    <row r="44313" spans="43:43" x14ac:dyDescent="0.25">
      <c r="AQ44313" s="6"/>
    </row>
    <row r="44314" spans="43:43" x14ac:dyDescent="0.25">
      <c r="AQ44314" s="6"/>
    </row>
    <row r="44315" spans="43:43" x14ac:dyDescent="0.25">
      <c r="AQ44315" s="6"/>
    </row>
    <row r="44316" spans="43:43" x14ac:dyDescent="0.25">
      <c r="AQ44316" s="6"/>
    </row>
    <row r="44317" spans="43:43" x14ac:dyDescent="0.25">
      <c r="AQ44317" s="6"/>
    </row>
    <row r="44318" spans="43:43" x14ac:dyDescent="0.25">
      <c r="AQ44318" s="6"/>
    </row>
    <row r="44319" spans="43:43" x14ac:dyDescent="0.25">
      <c r="AQ44319" s="6"/>
    </row>
    <row r="44320" spans="43:43" x14ac:dyDescent="0.25">
      <c r="AQ44320" s="6"/>
    </row>
    <row r="44321" spans="43:43" x14ac:dyDescent="0.25">
      <c r="AQ44321" s="6"/>
    </row>
    <row r="44322" spans="43:43" x14ac:dyDescent="0.25">
      <c r="AQ44322" s="6"/>
    </row>
    <row r="44323" spans="43:43" x14ac:dyDescent="0.25">
      <c r="AQ44323" s="6"/>
    </row>
    <row r="44324" spans="43:43" x14ac:dyDescent="0.25">
      <c r="AQ44324" s="6"/>
    </row>
    <row r="44325" spans="43:43" x14ac:dyDescent="0.25">
      <c r="AQ44325" s="6"/>
    </row>
    <row r="44326" spans="43:43" x14ac:dyDescent="0.25">
      <c r="AQ44326" s="6"/>
    </row>
    <row r="44327" spans="43:43" x14ac:dyDescent="0.25">
      <c r="AQ44327" s="6"/>
    </row>
    <row r="44328" spans="43:43" x14ac:dyDescent="0.25">
      <c r="AQ44328" s="6"/>
    </row>
    <row r="44329" spans="43:43" x14ac:dyDescent="0.25">
      <c r="AQ44329" s="6"/>
    </row>
    <row r="44330" spans="43:43" x14ac:dyDescent="0.25">
      <c r="AQ44330" s="6"/>
    </row>
    <row r="44331" spans="43:43" x14ac:dyDescent="0.25">
      <c r="AQ44331" s="6"/>
    </row>
    <row r="44332" spans="43:43" x14ac:dyDescent="0.25">
      <c r="AQ44332" s="6"/>
    </row>
    <row r="44333" spans="43:43" x14ac:dyDescent="0.25">
      <c r="AQ44333" s="6"/>
    </row>
    <row r="44334" spans="43:43" x14ac:dyDescent="0.25">
      <c r="AQ44334" s="6"/>
    </row>
    <row r="44335" spans="43:43" x14ac:dyDescent="0.25">
      <c r="AQ44335" s="6"/>
    </row>
    <row r="44336" spans="43:43" x14ac:dyDescent="0.25">
      <c r="AQ44336" s="6"/>
    </row>
    <row r="44337" spans="43:43" x14ac:dyDescent="0.25">
      <c r="AQ44337" s="6"/>
    </row>
    <row r="44338" spans="43:43" x14ac:dyDescent="0.25">
      <c r="AQ44338" s="6"/>
    </row>
    <row r="44339" spans="43:43" x14ac:dyDescent="0.25">
      <c r="AQ44339" s="6"/>
    </row>
    <row r="44340" spans="43:43" x14ac:dyDescent="0.25">
      <c r="AQ44340" s="6"/>
    </row>
    <row r="44341" spans="43:43" x14ac:dyDescent="0.25">
      <c r="AQ44341" s="6"/>
    </row>
    <row r="44342" spans="43:43" x14ac:dyDescent="0.25">
      <c r="AQ44342" s="6"/>
    </row>
    <row r="44343" spans="43:43" x14ac:dyDescent="0.25">
      <c r="AQ44343" s="6"/>
    </row>
    <row r="44344" spans="43:43" x14ac:dyDescent="0.25">
      <c r="AQ44344" s="6"/>
    </row>
    <row r="44345" spans="43:43" x14ac:dyDescent="0.25">
      <c r="AQ44345" s="6"/>
    </row>
    <row r="44346" spans="43:43" x14ac:dyDescent="0.25">
      <c r="AQ44346" s="6"/>
    </row>
    <row r="44347" spans="43:43" x14ac:dyDescent="0.25">
      <c r="AQ44347" s="6"/>
    </row>
    <row r="44348" spans="43:43" x14ac:dyDescent="0.25">
      <c r="AQ44348" s="6"/>
    </row>
    <row r="44349" spans="43:43" x14ac:dyDescent="0.25">
      <c r="AQ44349" s="6"/>
    </row>
    <row r="44350" spans="43:43" x14ac:dyDescent="0.25">
      <c r="AQ44350" s="6"/>
    </row>
    <row r="44351" spans="43:43" x14ac:dyDescent="0.25">
      <c r="AQ44351" s="6"/>
    </row>
    <row r="44352" spans="43:43" x14ac:dyDescent="0.25">
      <c r="AQ44352" s="6"/>
    </row>
    <row r="44353" spans="43:43" x14ac:dyDescent="0.25">
      <c r="AQ44353" s="6"/>
    </row>
    <row r="44354" spans="43:43" x14ac:dyDescent="0.25">
      <c r="AQ44354" s="6"/>
    </row>
    <row r="44355" spans="43:43" x14ac:dyDescent="0.25">
      <c r="AQ44355" s="6"/>
    </row>
    <row r="44356" spans="43:43" x14ac:dyDescent="0.25">
      <c r="AQ44356" s="6"/>
    </row>
    <row r="44357" spans="43:43" x14ac:dyDescent="0.25">
      <c r="AQ44357" s="6"/>
    </row>
    <row r="44358" spans="43:43" x14ac:dyDescent="0.25">
      <c r="AQ44358" s="6"/>
    </row>
    <row r="44359" spans="43:43" x14ac:dyDescent="0.25">
      <c r="AQ44359" s="6"/>
    </row>
    <row r="44360" spans="43:43" x14ac:dyDescent="0.25">
      <c r="AQ44360" s="6"/>
    </row>
    <row r="44361" spans="43:43" x14ac:dyDescent="0.25">
      <c r="AQ44361" s="6"/>
    </row>
    <row r="44362" spans="43:43" x14ac:dyDescent="0.25">
      <c r="AQ44362" s="6"/>
    </row>
    <row r="44363" spans="43:43" x14ac:dyDescent="0.25">
      <c r="AQ44363" s="6"/>
    </row>
    <row r="44364" spans="43:43" x14ac:dyDescent="0.25">
      <c r="AQ44364" s="6"/>
    </row>
    <row r="44365" spans="43:43" x14ac:dyDescent="0.25">
      <c r="AQ44365" s="6"/>
    </row>
    <row r="44366" spans="43:43" x14ac:dyDescent="0.25">
      <c r="AQ44366" s="6"/>
    </row>
    <row r="44367" spans="43:43" x14ac:dyDescent="0.25">
      <c r="AQ44367" s="6"/>
    </row>
    <row r="44368" spans="43:43" x14ac:dyDescent="0.25">
      <c r="AQ44368" s="6"/>
    </row>
    <row r="44369" spans="43:43" x14ac:dyDescent="0.25">
      <c r="AQ44369" s="6"/>
    </row>
    <row r="44370" spans="43:43" x14ac:dyDescent="0.25">
      <c r="AQ44370" s="6"/>
    </row>
    <row r="44371" spans="43:43" x14ac:dyDescent="0.25">
      <c r="AQ44371" s="6"/>
    </row>
    <row r="44372" spans="43:43" x14ac:dyDescent="0.25">
      <c r="AQ44372" s="6"/>
    </row>
    <row r="44373" spans="43:43" x14ac:dyDescent="0.25">
      <c r="AQ44373" s="6"/>
    </row>
    <row r="44374" spans="43:43" x14ac:dyDescent="0.25">
      <c r="AQ44374" s="6"/>
    </row>
    <row r="44375" spans="43:43" x14ac:dyDescent="0.25">
      <c r="AQ44375" s="6"/>
    </row>
    <row r="44376" spans="43:43" x14ac:dyDescent="0.25">
      <c r="AQ44376" s="6"/>
    </row>
    <row r="44377" spans="43:43" x14ac:dyDescent="0.25">
      <c r="AQ44377" s="6"/>
    </row>
    <row r="44378" spans="43:43" x14ac:dyDescent="0.25">
      <c r="AQ44378" s="6"/>
    </row>
    <row r="44379" spans="43:43" x14ac:dyDescent="0.25">
      <c r="AQ44379" s="6"/>
    </row>
    <row r="44380" spans="43:43" x14ac:dyDescent="0.25">
      <c r="AQ44380" s="6"/>
    </row>
    <row r="44381" spans="43:43" x14ac:dyDescent="0.25">
      <c r="AQ44381" s="6"/>
    </row>
    <row r="44382" spans="43:43" x14ac:dyDescent="0.25">
      <c r="AQ44382" s="6"/>
    </row>
    <row r="44383" spans="43:43" x14ac:dyDescent="0.25">
      <c r="AQ44383" s="6"/>
    </row>
    <row r="44384" spans="43:43" x14ac:dyDescent="0.25">
      <c r="AQ44384" s="6"/>
    </row>
    <row r="44385" spans="43:43" x14ac:dyDescent="0.25">
      <c r="AQ44385" s="6"/>
    </row>
    <row r="44386" spans="43:43" x14ac:dyDescent="0.25">
      <c r="AQ44386" s="6"/>
    </row>
    <row r="44387" spans="43:43" x14ac:dyDescent="0.25">
      <c r="AQ44387" s="6"/>
    </row>
    <row r="44388" spans="43:43" x14ac:dyDescent="0.25">
      <c r="AQ44388" s="6"/>
    </row>
    <row r="44389" spans="43:43" x14ac:dyDescent="0.25">
      <c r="AQ44389" s="6"/>
    </row>
    <row r="44390" spans="43:43" x14ac:dyDescent="0.25">
      <c r="AQ44390" s="6"/>
    </row>
    <row r="44391" spans="43:43" x14ac:dyDescent="0.25">
      <c r="AQ44391" s="6"/>
    </row>
    <row r="44392" spans="43:43" x14ac:dyDescent="0.25">
      <c r="AQ44392" s="6"/>
    </row>
    <row r="44393" spans="43:43" x14ac:dyDescent="0.25">
      <c r="AQ44393" s="6"/>
    </row>
    <row r="44394" spans="43:43" x14ac:dyDescent="0.25">
      <c r="AQ44394" s="6"/>
    </row>
    <row r="44395" spans="43:43" x14ac:dyDescent="0.25">
      <c r="AQ44395" s="6"/>
    </row>
    <row r="44396" spans="43:43" x14ac:dyDescent="0.25">
      <c r="AQ44396" s="6"/>
    </row>
    <row r="44397" spans="43:43" x14ac:dyDescent="0.25">
      <c r="AQ44397" s="6"/>
    </row>
    <row r="44398" spans="43:43" x14ac:dyDescent="0.25">
      <c r="AQ44398" s="6"/>
    </row>
    <row r="44399" spans="43:43" x14ac:dyDescent="0.25">
      <c r="AQ44399" s="6"/>
    </row>
    <row r="44400" spans="43:43" x14ac:dyDescent="0.25">
      <c r="AQ44400" s="6"/>
    </row>
    <row r="44401" spans="43:43" x14ac:dyDescent="0.25">
      <c r="AQ44401" s="6"/>
    </row>
    <row r="44402" spans="43:43" x14ac:dyDescent="0.25">
      <c r="AQ44402" s="6"/>
    </row>
    <row r="44403" spans="43:43" x14ac:dyDescent="0.25">
      <c r="AQ44403" s="6"/>
    </row>
    <row r="44404" spans="43:43" x14ac:dyDescent="0.25">
      <c r="AQ44404" s="6"/>
    </row>
    <row r="44405" spans="43:43" x14ac:dyDescent="0.25">
      <c r="AQ44405" s="6"/>
    </row>
    <row r="44406" spans="43:43" x14ac:dyDescent="0.25">
      <c r="AQ44406" s="6"/>
    </row>
    <row r="44407" spans="43:43" x14ac:dyDescent="0.25">
      <c r="AQ44407" s="6"/>
    </row>
    <row r="44408" spans="43:43" x14ac:dyDescent="0.25">
      <c r="AQ44408" s="6"/>
    </row>
    <row r="44409" spans="43:43" x14ac:dyDescent="0.25">
      <c r="AQ44409" s="6"/>
    </row>
    <row r="44410" spans="43:43" x14ac:dyDescent="0.25">
      <c r="AQ44410" s="6"/>
    </row>
    <row r="44411" spans="43:43" x14ac:dyDescent="0.25">
      <c r="AQ44411" s="6"/>
    </row>
    <row r="44412" spans="43:43" x14ac:dyDescent="0.25">
      <c r="AQ44412" s="6"/>
    </row>
    <row r="44413" spans="43:43" x14ac:dyDescent="0.25">
      <c r="AQ44413" s="6"/>
    </row>
    <row r="44414" spans="43:43" x14ac:dyDescent="0.25">
      <c r="AQ44414" s="6"/>
    </row>
    <row r="44415" spans="43:43" x14ac:dyDescent="0.25">
      <c r="AQ44415" s="6"/>
    </row>
    <row r="44416" spans="43:43" x14ac:dyDescent="0.25">
      <c r="AQ44416" s="6"/>
    </row>
    <row r="44417" spans="43:43" x14ac:dyDescent="0.25">
      <c r="AQ44417" s="6"/>
    </row>
    <row r="44418" spans="43:43" x14ac:dyDescent="0.25">
      <c r="AQ44418" s="6"/>
    </row>
    <row r="44419" spans="43:43" x14ac:dyDescent="0.25">
      <c r="AQ44419" s="6"/>
    </row>
    <row r="44420" spans="43:43" x14ac:dyDescent="0.25">
      <c r="AQ44420" s="6"/>
    </row>
    <row r="44421" spans="43:43" x14ac:dyDescent="0.25">
      <c r="AQ44421" s="6"/>
    </row>
    <row r="44422" spans="43:43" x14ac:dyDescent="0.25">
      <c r="AQ44422" s="6"/>
    </row>
    <row r="44423" spans="43:43" x14ac:dyDescent="0.25">
      <c r="AQ44423" s="6"/>
    </row>
    <row r="44424" spans="43:43" x14ac:dyDescent="0.25">
      <c r="AQ44424" s="6"/>
    </row>
    <row r="44425" spans="43:43" x14ac:dyDescent="0.25">
      <c r="AQ44425" s="6"/>
    </row>
    <row r="44426" spans="43:43" x14ac:dyDescent="0.25">
      <c r="AQ44426" s="6"/>
    </row>
    <row r="44427" spans="43:43" x14ac:dyDescent="0.25">
      <c r="AQ44427" s="6"/>
    </row>
    <row r="44428" spans="43:43" x14ac:dyDescent="0.25">
      <c r="AQ44428" s="6"/>
    </row>
    <row r="44429" spans="43:43" x14ac:dyDescent="0.25">
      <c r="AQ44429" s="6"/>
    </row>
    <row r="44430" spans="43:43" x14ac:dyDescent="0.25">
      <c r="AQ44430" s="6"/>
    </row>
    <row r="44431" spans="43:43" x14ac:dyDescent="0.25">
      <c r="AQ44431" s="6"/>
    </row>
    <row r="44432" spans="43:43" x14ac:dyDescent="0.25">
      <c r="AQ44432" s="6"/>
    </row>
    <row r="44433" spans="43:43" x14ac:dyDescent="0.25">
      <c r="AQ44433" s="6"/>
    </row>
    <row r="44434" spans="43:43" x14ac:dyDescent="0.25">
      <c r="AQ44434" s="6"/>
    </row>
    <row r="44435" spans="43:43" x14ac:dyDescent="0.25">
      <c r="AQ44435" s="6"/>
    </row>
    <row r="44436" spans="43:43" x14ac:dyDescent="0.25">
      <c r="AQ44436" s="6"/>
    </row>
    <row r="44437" spans="43:43" x14ac:dyDescent="0.25">
      <c r="AQ44437" s="6"/>
    </row>
    <row r="44438" spans="43:43" x14ac:dyDescent="0.25">
      <c r="AQ44438" s="6"/>
    </row>
    <row r="44439" spans="43:43" x14ac:dyDescent="0.25">
      <c r="AQ44439" s="6"/>
    </row>
    <row r="44440" spans="43:43" x14ac:dyDescent="0.25">
      <c r="AQ44440" s="6"/>
    </row>
    <row r="44441" spans="43:43" x14ac:dyDescent="0.25">
      <c r="AQ44441" s="6"/>
    </row>
    <row r="44442" spans="43:43" x14ac:dyDescent="0.25">
      <c r="AQ44442" s="6"/>
    </row>
    <row r="44443" spans="43:43" x14ac:dyDescent="0.25">
      <c r="AQ44443" s="6"/>
    </row>
    <row r="44444" spans="43:43" x14ac:dyDescent="0.25">
      <c r="AQ44444" s="6"/>
    </row>
    <row r="44445" spans="43:43" x14ac:dyDescent="0.25">
      <c r="AQ44445" s="6"/>
    </row>
    <row r="44446" spans="43:43" x14ac:dyDescent="0.25">
      <c r="AQ44446" s="6"/>
    </row>
    <row r="44447" spans="43:43" x14ac:dyDescent="0.25">
      <c r="AQ44447" s="6"/>
    </row>
    <row r="44448" spans="43:43" x14ac:dyDescent="0.25">
      <c r="AQ44448" s="6"/>
    </row>
    <row r="44449" spans="43:43" x14ac:dyDescent="0.25">
      <c r="AQ44449" s="6"/>
    </row>
    <row r="44450" spans="43:43" x14ac:dyDescent="0.25">
      <c r="AQ44450" s="6"/>
    </row>
    <row r="44451" spans="43:43" x14ac:dyDescent="0.25">
      <c r="AQ44451" s="6"/>
    </row>
    <row r="44452" spans="43:43" x14ac:dyDescent="0.25">
      <c r="AQ44452" s="6"/>
    </row>
    <row r="44453" spans="43:43" x14ac:dyDescent="0.25">
      <c r="AQ44453" s="6"/>
    </row>
    <row r="44454" spans="43:43" x14ac:dyDescent="0.25">
      <c r="AQ44454" s="6"/>
    </row>
    <row r="44455" spans="43:43" x14ac:dyDescent="0.25">
      <c r="AQ44455" s="6"/>
    </row>
    <row r="44456" spans="43:43" x14ac:dyDescent="0.25">
      <c r="AQ44456" s="6"/>
    </row>
    <row r="44457" spans="43:43" x14ac:dyDescent="0.25">
      <c r="AQ44457" s="6"/>
    </row>
    <row r="44458" spans="43:43" x14ac:dyDescent="0.25">
      <c r="AQ44458" s="6"/>
    </row>
    <row r="44459" spans="43:43" x14ac:dyDescent="0.25">
      <c r="AQ44459" s="6"/>
    </row>
    <row r="44460" spans="43:43" x14ac:dyDescent="0.25">
      <c r="AQ44460" s="6"/>
    </row>
    <row r="44461" spans="43:43" x14ac:dyDescent="0.25">
      <c r="AQ44461" s="6"/>
    </row>
    <row r="44462" spans="43:43" x14ac:dyDescent="0.25">
      <c r="AQ44462" s="6"/>
    </row>
    <row r="44463" spans="43:43" x14ac:dyDescent="0.25">
      <c r="AQ44463" s="6"/>
    </row>
    <row r="44464" spans="43:43" x14ac:dyDescent="0.25">
      <c r="AQ44464" s="6"/>
    </row>
    <row r="44465" spans="43:43" x14ac:dyDescent="0.25">
      <c r="AQ44465" s="6"/>
    </row>
    <row r="44466" spans="43:43" x14ac:dyDescent="0.25">
      <c r="AQ44466" s="6"/>
    </row>
    <row r="44467" spans="43:43" x14ac:dyDescent="0.25">
      <c r="AQ44467" s="6"/>
    </row>
    <row r="44468" spans="43:43" x14ac:dyDescent="0.25">
      <c r="AQ44468" s="6"/>
    </row>
    <row r="44469" spans="43:43" x14ac:dyDescent="0.25">
      <c r="AQ44469" s="6"/>
    </row>
    <row r="44470" spans="43:43" x14ac:dyDescent="0.25">
      <c r="AQ44470" s="6"/>
    </row>
    <row r="44471" spans="43:43" x14ac:dyDescent="0.25">
      <c r="AQ44471" s="6"/>
    </row>
    <row r="44472" spans="43:43" x14ac:dyDescent="0.25">
      <c r="AQ44472" s="6"/>
    </row>
    <row r="44473" spans="43:43" x14ac:dyDescent="0.25">
      <c r="AQ44473" s="6"/>
    </row>
    <row r="44474" spans="43:43" x14ac:dyDescent="0.25">
      <c r="AQ44474" s="6"/>
    </row>
    <row r="44475" spans="43:43" x14ac:dyDescent="0.25">
      <c r="AQ44475" s="6"/>
    </row>
    <row r="44476" spans="43:43" x14ac:dyDescent="0.25">
      <c r="AQ44476" s="6"/>
    </row>
    <row r="44477" spans="43:43" x14ac:dyDescent="0.25">
      <c r="AQ44477" s="6"/>
    </row>
    <row r="44478" spans="43:43" x14ac:dyDescent="0.25">
      <c r="AQ44478" s="6"/>
    </row>
    <row r="44479" spans="43:43" x14ac:dyDescent="0.25">
      <c r="AQ44479" s="6"/>
    </row>
    <row r="44480" spans="43:43" x14ac:dyDescent="0.25">
      <c r="AQ44480" s="6"/>
    </row>
    <row r="44481" spans="43:43" x14ac:dyDescent="0.25">
      <c r="AQ44481" s="6"/>
    </row>
    <row r="44482" spans="43:43" x14ac:dyDescent="0.25">
      <c r="AQ44482" s="6"/>
    </row>
    <row r="44483" spans="43:43" x14ac:dyDescent="0.25">
      <c r="AQ44483" s="6"/>
    </row>
    <row r="44484" spans="43:43" x14ac:dyDescent="0.25">
      <c r="AQ44484" s="6"/>
    </row>
    <row r="44485" spans="43:43" x14ac:dyDescent="0.25">
      <c r="AQ44485" s="6"/>
    </row>
    <row r="44486" spans="43:43" x14ac:dyDescent="0.25">
      <c r="AQ44486" s="6"/>
    </row>
    <row r="44487" spans="43:43" x14ac:dyDescent="0.25">
      <c r="AQ44487" s="6"/>
    </row>
    <row r="44488" spans="43:43" x14ac:dyDescent="0.25">
      <c r="AQ44488" s="6"/>
    </row>
    <row r="44489" spans="43:43" x14ac:dyDescent="0.25">
      <c r="AQ44489" s="6"/>
    </row>
    <row r="44490" spans="43:43" x14ac:dyDescent="0.25">
      <c r="AQ44490" s="6"/>
    </row>
    <row r="44491" spans="43:43" x14ac:dyDescent="0.25">
      <c r="AQ44491" s="6"/>
    </row>
    <row r="44492" spans="43:43" x14ac:dyDescent="0.25">
      <c r="AQ44492" s="6"/>
    </row>
    <row r="44493" spans="43:43" x14ac:dyDescent="0.25">
      <c r="AQ44493" s="6"/>
    </row>
    <row r="44494" spans="43:43" x14ac:dyDescent="0.25">
      <c r="AQ44494" s="6"/>
    </row>
    <row r="44495" spans="43:43" x14ac:dyDescent="0.25">
      <c r="AQ44495" s="6"/>
    </row>
    <row r="44496" spans="43:43" x14ac:dyDescent="0.25">
      <c r="AQ44496" s="6"/>
    </row>
    <row r="44497" spans="43:43" x14ac:dyDescent="0.25">
      <c r="AQ44497" s="6"/>
    </row>
    <row r="44498" spans="43:43" x14ac:dyDescent="0.25">
      <c r="AQ44498" s="6"/>
    </row>
    <row r="44499" spans="43:43" x14ac:dyDescent="0.25">
      <c r="AQ44499" s="6"/>
    </row>
    <row r="44500" spans="43:43" x14ac:dyDescent="0.25">
      <c r="AQ44500" s="6"/>
    </row>
    <row r="44501" spans="43:43" x14ac:dyDescent="0.25">
      <c r="AQ44501" s="6"/>
    </row>
    <row r="44502" spans="43:43" x14ac:dyDescent="0.25">
      <c r="AQ44502" s="6"/>
    </row>
    <row r="44503" spans="43:43" x14ac:dyDescent="0.25">
      <c r="AQ44503" s="6"/>
    </row>
    <row r="44504" spans="43:43" x14ac:dyDescent="0.25">
      <c r="AQ44504" s="6"/>
    </row>
    <row r="44505" spans="43:43" x14ac:dyDescent="0.25">
      <c r="AQ44505" s="6"/>
    </row>
    <row r="44506" spans="43:43" x14ac:dyDescent="0.25">
      <c r="AQ44506" s="6"/>
    </row>
    <row r="44507" spans="43:43" x14ac:dyDescent="0.25">
      <c r="AQ44507" s="6"/>
    </row>
    <row r="44508" spans="43:43" x14ac:dyDescent="0.25">
      <c r="AQ44508" s="6"/>
    </row>
    <row r="44509" spans="43:43" x14ac:dyDescent="0.25">
      <c r="AQ44509" s="6"/>
    </row>
    <row r="44510" spans="43:43" x14ac:dyDescent="0.25">
      <c r="AQ44510" s="6"/>
    </row>
    <row r="44511" spans="43:43" x14ac:dyDescent="0.25">
      <c r="AQ44511" s="6"/>
    </row>
    <row r="44512" spans="43:43" x14ac:dyDescent="0.25">
      <c r="AQ44512" s="6"/>
    </row>
    <row r="44513" spans="43:43" x14ac:dyDescent="0.25">
      <c r="AQ44513" s="6"/>
    </row>
    <row r="44514" spans="43:43" x14ac:dyDescent="0.25">
      <c r="AQ44514" s="6"/>
    </row>
    <row r="44515" spans="43:43" x14ac:dyDescent="0.25">
      <c r="AQ44515" s="6"/>
    </row>
    <row r="44516" spans="43:43" x14ac:dyDescent="0.25">
      <c r="AQ44516" s="6"/>
    </row>
    <row r="44517" spans="43:43" x14ac:dyDescent="0.25">
      <c r="AQ44517" s="6"/>
    </row>
    <row r="44518" spans="43:43" x14ac:dyDescent="0.25">
      <c r="AQ44518" s="6"/>
    </row>
    <row r="44519" spans="43:43" x14ac:dyDescent="0.25">
      <c r="AQ44519" s="6"/>
    </row>
    <row r="44520" spans="43:43" x14ac:dyDescent="0.25">
      <c r="AQ44520" s="6"/>
    </row>
    <row r="44521" spans="43:43" x14ac:dyDescent="0.25">
      <c r="AQ44521" s="6"/>
    </row>
    <row r="44522" spans="43:43" x14ac:dyDescent="0.25">
      <c r="AQ44522" s="6"/>
    </row>
    <row r="44523" spans="43:43" x14ac:dyDescent="0.25">
      <c r="AQ44523" s="6"/>
    </row>
    <row r="44524" spans="43:43" x14ac:dyDescent="0.25">
      <c r="AQ44524" s="6"/>
    </row>
    <row r="44525" spans="43:43" x14ac:dyDescent="0.25">
      <c r="AQ44525" s="6"/>
    </row>
    <row r="44526" spans="43:43" x14ac:dyDescent="0.25">
      <c r="AQ44526" s="6"/>
    </row>
    <row r="44527" spans="43:43" x14ac:dyDescent="0.25">
      <c r="AQ44527" s="6"/>
    </row>
    <row r="44528" spans="43:43" x14ac:dyDescent="0.25">
      <c r="AQ44528" s="6"/>
    </row>
    <row r="44529" spans="43:43" x14ac:dyDescent="0.25">
      <c r="AQ44529" s="6"/>
    </row>
    <row r="44530" spans="43:43" x14ac:dyDescent="0.25">
      <c r="AQ44530" s="6"/>
    </row>
    <row r="44531" spans="43:43" x14ac:dyDescent="0.25">
      <c r="AQ44531" s="6"/>
    </row>
    <row r="44532" spans="43:43" x14ac:dyDescent="0.25">
      <c r="AQ44532" s="6"/>
    </row>
    <row r="44533" spans="43:43" x14ac:dyDescent="0.25">
      <c r="AQ44533" s="6"/>
    </row>
    <row r="44534" spans="43:43" x14ac:dyDescent="0.25">
      <c r="AQ44534" s="6"/>
    </row>
    <row r="44535" spans="43:43" x14ac:dyDescent="0.25">
      <c r="AQ44535" s="6"/>
    </row>
    <row r="44536" spans="43:43" x14ac:dyDescent="0.25">
      <c r="AQ44536" s="6"/>
    </row>
    <row r="44537" spans="43:43" x14ac:dyDescent="0.25">
      <c r="AQ44537" s="6"/>
    </row>
    <row r="44538" spans="43:43" x14ac:dyDescent="0.25">
      <c r="AQ44538" s="6"/>
    </row>
    <row r="44539" spans="43:43" x14ac:dyDescent="0.25">
      <c r="AQ44539" s="6"/>
    </row>
    <row r="44540" spans="43:43" x14ac:dyDescent="0.25">
      <c r="AQ44540" s="6"/>
    </row>
    <row r="44541" spans="43:43" x14ac:dyDescent="0.25">
      <c r="AQ44541" s="6"/>
    </row>
    <row r="44542" spans="43:43" x14ac:dyDescent="0.25">
      <c r="AQ44542" s="6"/>
    </row>
    <row r="44543" spans="43:43" x14ac:dyDescent="0.25">
      <c r="AQ44543" s="6"/>
    </row>
    <row r="44544" spans="43:43" x14ac:dyDescent="0.25">
      <c r="AQ44544" s="6"/>
    </row>
    <row r="44545" spans="43:43" x14ac:dyDescent="0.25">
      <c r="AQ44545" s="6"/>
    </row>
    <row r="44546" spans="43:43" x14ac:dyDescent="0.25">
      <c r="AQ44546" s="6"/>
    </row>
    <row r="44547" spans="43:43" x14ac:dyDescent="0.25">
      <c r="AQ44547" s="6"/>
    </row>
    <row r="44548" spans="43:43" x14ac:dyDescent="0.25">
      <c r="AQ44548" s="6"/>
    </row>
    <row r="44549" spans="43:43" x14ac:dyDescent="0.25">
      <c r="AQ44549" s="6"/>
    </row>
    <row r="44550" spans="43:43" x14ac:dyDescent="0.25">
      <c r="AQ44550" s="6"/>
    </row>
    <row r="44551" spans="43:43" x14ac:dyDescent="0.25">
      <c r="AQ44551" s="6"/>
    </row>
    <row r="44552" spans="43:43" x14ac:dyDescent="0.25">
      <c r="AQ44552" s="6"/>
    </row>
    <row r="44553" spans="43:43" x14ac:dyDescent="0.25">
      <c r="AQ44553" s="6"/>
    </row>
    <row r="44554" spans="43:43" x14ac:dyDescent="0.25">
      <c r="AQ44554" s="6"/>
    </row>
    <row r="44555" spans="43:43" x14ac:dyDescent="0.25">
      <c r="AQ44555" s="6"/>
    </row>
    <row r="44556" spans="43:43" x14ac:dyDescent="0.25">
      <c r="AQ44556" s="6"/>
    </row>
    <row r="44557" spans="43:43" x14ac:dyDescent="0.25">
      <c r="AQ44557" s="6"/>
    </row>
    <row r="44558" spans="43:43" x14ac:dyDescent="0.25">
      <c r="AQ44558" s="6"/>
    </row>
    <row r="44559" spans="43:43" x14ac:dyDescent="0.25">
      <c r="AQ44559" s="6"/>
    </row>
    <row r="44560" spans="43:43" x14ac:dyDescent="0.25">
      <c r="AQ44560" s="6"/>
    </row>
    <row r="44561" spans="43:43" x14ac:dyDescent="0.25">
      <c r="AQ44561" s="6"/>
    </row>
    <row r="44562" spans="43:43" x14ac:dyDescent="0.25">
      <c r="AQ44562" s="6"/>
    </row>
    <row r="44563" spans="43:43" x14ac:dyDescent="0.25">
      <c r="AQ44563" s="6"/>
    </row>
    <row r="44564" spans="43:43" x14ac:dyDescent="0.25">
      <c r="AQ44564" s="6"/>
    </row>
    <row r="44565" spans="43:43" x14ac:dyDescent="0.25">
      <c r="AQ44565" s="6"/>
    </row>
    <row r="44566" spans="43:43" x14ac:dyDescent="0.25">
      <c r="AQ44566" s="6"/>
    </row>
    <row r="44567" spans="43:43" x14ac:dyDescent="0.25">
      <c r="AQ44567" s="6"/>
    </row>
    <row r="44568" spans="43:43" x14ac:dyDescent="0.25">
      <c r="AQ44568" s="6"/>
    </row>
    <row r="44569" spans="43:43" x14ac:dyDescent="0.25">
      <c r="AQ44569" s="6"/>
    </row>
    <row r="44570" spans="43:43" x14ac:dyDescent="0.25">
      <c r="AQ44570" s="6"/>
    </row>
    <row r="44571" spans="43:43" x14ac:dyDescent="0.25">
      <c r="AQ44571" s="6"/>
    </row>
    <row r="44572" spans="43:43" x14ac:dyDescent="0.25">
      <c r="AQ44572" s="6"/>
    </row>
    <row r="44573" spans="43:43" x14ac:dyDescent="0.25">
      <c r="AQ44573" s="6"/>
    </row>
    <row r="44574" spans="43:43" x14ac:dyDescent="0.25">
      <c r="AQ44574" s="6"/>
    </row>
    <row r="44575" spans="43:43" x14ac:dyDescent="0.25">
      <c r="AQ44575" s="6"/>
    </row>
    <row r="44576" spans="43:43" x14ac:dyDescent="0.25">
      <c r="AQ44576" s="6"/>
    </row>
    <row r="44577" spans="43:43" x14ac:dyDescent="0.25">
      <c r="AQ44577" s="6"/>
    </row>
    <row r="44578" spans="43:43" x14ac:dyDescent="0.25">
      <c r="AQ44578" s="6"/>
    </row>
    <row r="44579" spans="43:43" x14ac:dyDescent="0.25">
      <c r="AQ44579" s="6"/>
    </row>
    <row r="44580" spans="43:43" x14ac:dyDescent="0.25">
      <c r="AQ44580" s="6"/>
    </row>
    <row r="44581" spans="43:43" x14ac:dyDescent="0.25">
      <c r="AQ44581" s="6"/>
    </row>
    <row r="44582" spans="43:43" x14ac:dyDescent="0.25">
      <c r="AQ44582" s="6"/>
    </row>
    <row r="44583" spans="43:43" x14ac:dyDescent="0.25">
      <c r="AQ44583" s="6"/>
    </row>
    <row r="44584" spans="43:43" x14ac:dyDescent="0.25">
      <c r="AQ44584" s="6"/>
    </row>
    <row r="44585" spans="43:43" x14ac:dyDescent="0.25">
      <c r="AQ44585" s="6"/>
    </row>
    <row r="44586" spans="43:43" x14ac:dyDescent="0.25">
      <c r="AQ44586" s="6"/>
    </row>
    <row r="44587" spans="43:43" x14ac:dyDescent="0.25">
      <c r="AQ44587" s="6"/>
    </row>
    <row r="44588" spans="43:43" x14ac:dyDescent="0.25">
      <c r="AQ44588" s="6"/>
    </row>
    <row r="44589" spans="43:43" x14ac:dyDescent="0.25">
      <c r="AQ44589" s="6"/>
    </row>
    <row r="44590" spans="43:43" x14ac:dyDescent="0.25">
      <c r="AQ44590" s="6"/>
    </row>
    <row r="44591" spans="43:43" x14ac:dyDescent="0.25">
      <c r="AQ44591" s="6"/>
    </row>
    <row r="44592" spans="43:43" x14ac:dyDescent="0.25">
      <c r="AQ44592" s="6"/>
    </row>
    <row r="44593" spans="43:43" x14ac:dyDescent="0.25">
      <c r="AQ44593" s="6"/>
    </row>
    <row r="44594" spans="43:43" x14ac:dyDescent="0.25">
      <c r="AQ44594" s="6"/>
    </row>
    <row r="44595" spans="43:43" x14ac:dyDescent="0.25">
      <c r="AQ44595" s="6"/>
    </row>
    <row r="44596" spans="43:43" x14ac:dyDescent="0.25">
      <c r="AQ44596" s="6"/>
    </row>
    <row r="44597" spans="43:43" x14ac:dyDescent="0.25">
      <c r="AQ44597" s="6"/>
    </row>
    <row r="44598" spans="43:43" x14ac:dyDescent="0.25">
      <c r="AQ44598" s="6"/>
    </row>
    <row r="44599" spans="43:43" x14ac:dyDescent="0.25">
      <c r="AQ44599" s="6"/>
    </row>
    <row r="44600" spans="43:43" x14ac:dyDescent="0.25">
      <c r="AQ44600" s="6"/>
    </row>
    <row r="44601" spans="43:43" x14ac:dyDescent="0.25">
      <c r="AQ44601" s="6"/>
    </row>
    <row r="44602" spans="43:43" x14ac:dyDescent="0.25">
      <c r="AQ44602" s="6"/>
    </row>
    <row r="44603" spans="43:43" x14ac:dyDescent="0.25">
      <c r="AQ44603" s="6"/>
    </row>
    <row r="44604" spans="43:43" x14ac:dyDescent="0.25">
      <c r="AQ44604" s="6"/>
    </row>
    <row r="44605" spans="43:43" x14ac:dyDescent="0.25">
      <c r="AQ44605" s="6"/>
    </row>
    <row r="44606" spans="43:43" x14ac:dyDescent="0.25">
      <c r="AQ44606" s="6"/>
    </row>
    <row r="44607" spans="43:43" x14ac:dyDescent="0.25">
      <c r="AQ44607" s="6"/>
    </row>
    <row r="44608" spans="43:43" x14ac:dyDescent="0.25">
      <c r="AQ44608" s="6"/>
    </row>
    <row r="44609" spans="43:43" x14ac:dyDescent="0.25">
      <c r="AQ44609" s="6"/>
    </row>
    <row r="44610" spans="43:43" x14ac:dyDescent="0.25">
      <c r="AQ44610" s="6"/>
    </row>
    <row r="44611" spans="43:43" x14ac:dyDescent="0.25">
      <c r="AQ44611" s="6"/>
    </row>
    <row r="44612" spans="43:43" x14ac:dyDescent="0.25">
      <c r="AQ44612" s="6"/>
    </row>
    <row r="44613" spans="43:43" x14ac:dyDescent="0.25">
      <c r="AQ44613" s="6"/>
    </row>
    <row r="44614" spans="43:43" x14ac:dyDescent="0.25">
      <c r="AQ44614" s="6"/>
    </row>
    <row r="44615" spans="43:43" x14ac:dyDescent="0.25">
      <c r="AQ44615" s="6"/>
    </row>
    <row r="44616" spans="43:43" x14ac:dyDescent="0.25">
      <c r="AQ44616" s="6"/>
    </row>
    <row r="44617" spans="43:43" x14ac:dyDescent="0.25">
      <c r="AQ44617" s="6"/>
    </row>
    <row r="44618" spans="43:43" x14ac:dyDescent="0.25">
      <c r="AQ44618" s="6"/>
    </row>
    <row r="44619" spans="43:43" x14ac:dyDescent="0.25">
      <c r="AQ44619" s="6"/>
    </row>
    <row r="44620" spans="43:43" x14ac:dyDescent="0.25">
      <c r="AQ44620" s="6"/>
    </row>
    <row r="44621" spans="43:43" x14ac:dyDescent="0.25">
      <c r="AQ44621" s="6"/>
    </row>
    <row r="44622" spans="43:43" x14ac:dyDescent="0.25">
      <c r="AQ44622" s="6"/>
    </row>
    <row r="44623" spans="43:43" x14ac:dyDescent="0.25">
      <c r="AQ44623" s="6"/>
    </row>
    <row r="44624" spans="43:43" x14ac:dyDescent="0.25">
      <c r="AQ44624" s="6"/>
    </row>
    <row r="44625" spans="43:43" x14ac:dyDescent="0.25">
      <c r="AQ44625" s="6"/>
    </row>
    <row r="44626" spans="43:43" x14ac:dyDescent="0.25">
      <c r="AQ44626" s="6"/>
    </row>
    <row r="44627" spans="43:43" x14ac:dyDescent="0.25">
      <c r="AQ44627" s="6"/>
    </row>
    <row r="44628" spans="43:43" x14ac:dyDescent="0.25">
      <c r="AQ44628" s="6"/>
    </row>
    <row r="44629" spans="43:43" x14ac:dyDescent="0.25">
      <c r="AQ44629" s="6"/>
    </row>
    <row r="44630" spans="43:43" x14ac:dyDescent="0.25">
      <c r="AQ44630" s="6"/>
    </row>
    <row r="44631" spans="43:43" x14ac:dyDescent="0.25">
      <c r="AQ44631" s="6"/>
    </row>
    <row r="44632" spans="43:43" x14ac:dyDescent="0.25">
      <c r="AQ44632" s="6"/>
    </row>
    <row r="44633" spans="43:43" x14ac:dyDescent="0.25">
      <c r="AQ44633" s="6"/>
    </row>
    <row r="44634" spans="43:43" x14ac:dyDescent="0.25">
      <c r="AQ44634" s="6"/>
    </row>
    <row r="44635" spans="43:43" x14ac:dyDescent="0.25">
      <c r="AQ44635" s="6"/>
    </row>
    <row r="44636" spans="43:43" x14ac:dyDescent="0.25">
      <c r="AQ44636" s="6"/>
    </row>
    <row r="44637" spans="43:43" x14ac:dyDescent="0.25">
      <c r="AQ44637" s="6"/>
    </row>
    <row r="44638" spans="43:43" x14ac:dyDescent="0.25">
      <c r="AQ44638" s="6"/>
    </row>
    <row r="44639" spans="43:43" x14ac:dyDescent="0.25">
      <c r="AQ44639" s="6"/>
    </row>
    <row r="44640" spans="43:43" x14ac:dyDescent="0.25">
      <c r="AQ44640" s="6"/>
    </row>
    <row r="44641" spans="43:43" x14ac:dyDescent="0.25">
      <c r="AQ44641" s="6"/>
    </row>
    <row r="44642" spans="43:43" x14ac:dyDescent="0.25">
      <c r="AQ44642" s="6"/>
    </row>
    <row r="44643" spans="43:43" x14ac:dyDescent="0.25">
      <c r="AQ44643" s="6"/>
    </row>
    <row r="44644" spans="43:43" x14ac:dyDescent="0.25">
      <c r="AQ44644" s="6"/>
    </row>
    <row r="44645" spans="43:43" x14ac:dyDescent="0.25">
      <c r="AQ44645" s="6"/>
    </row>
    <row r="44646" spans="43:43" x14ac:dyDescent="0.25">
      <c r="AQ44646" s="6"/>
    </row>
    <row r="44647" spans="43:43" x14ac:dyDescent="0.25">
      <c r="AQ44647" s="6"/>
    </row>
    <row r="44648" spans="43:43" x14ac:dyDescent="0.25">
      <c r="AQ44648" s="6"/>
    </row>
    <row r="44649" spans="43:43" x14ac:dyDescent="0.25">
      <c r="AQ44649" s="6"/>
    </row>
    <row r="44650" spans="43:43" x14ac:dyDescent="0.25">
      <c r="AQ44650" s="6"/>
    </row>
    <row r="44651" spans="43:43" x14ac:dyDescent="0.25">
      <c r="AQ44651" s="6"/>
    </row>
    <row r="44652" spans="43:43" x14ac:dyDescent="0.25">
      <c r="AQ44652" s="6"/>
    </row>
    <row r="44653" spans="43:43" x14ac:dyDescent="0.25">
      <c r="AQ44653" s="6"/>
    </row>
    <row r="44654" spans="43:43" x14ac:dyDescent="0.25">
      <c r="AQ44654" s="6"/>
    </row>
    <row r="44655" spans="43:43" x14ac:dyDescent="0.25">
      <c r="AQ44655" s="6"/>
    </row>
    <row r="44656" spans="43:43" x14ac:dyDescent="0.25">
      <c r="AQ44656" s="6"/>
    </row>
    <row r="44657" spans="43:43" x14ac:dyDescent="0.25">
      <c r="AQ44657" s="6"/>
    </row>
    <row r="44658" spans="43:43" x14ac:dyDescent="0.25">
      <c r="AQ44658" s="6"/>
    </row>
    <row r="44659" spans="43:43" x14ac:dyDescent="0.25">
      <c r="AQ44659" s="6"/>
    </row>
    <row r="44660" spans="43:43" x14ac:dyDescent="0.25">
      <c r="AQ44660" s="6"/>
    </row>
    <row r="44661" spans="43:43" x14ac:dyDescent="0.25">
      <c r="AQ44661" s="6"/>
    </row>
    <row r="44662" spans="43:43" x14ac:dyDescent="0.25">
      <c r="AQ44662" s="6"/>
    </row>
    <row r="44663" spans="43:43" x14ac:dyDescent="0.25">
      <c r="AQ44663" s="6"/>
    </row>
    <row r="44664" spans="43:43" x14ac:dyDescent="0.25">
      <c r="AQ44664" s="6"/>
    </row>
    <row r="44665" spans="43:43" x14ac:dyDescent="0.25">
      <c r="AQ44665" s="6"/>
    </row>
    <row r="44666" spans="43:43" x14ac:dyDescent="0.25">
      <c r="AQ44666" s="6"/>
    </row>
    <row r="44667" spans="43:43" x14ac:dyDescent="0.25">
      <c r="AQ44667" s="6"/>
    </row>
    <row r="44668" spans="43:43" x14ac:dyDescent="0.25">
      <c r="AQ44668" s="6"/>
    </row>
    <row r="44669" spans="43:43" x14ac:dyDescent="0.25">
      <c r="AQ44669" s="6"/>
    </row>
    <row r="44670" spans="43:43" x14ac:dyDescent="0.25">
      <c r="AQ44670" s="6"/>
    </row>
    <row r="44671" spans="43:43" x14ac:dyDescent="0.25">
      <c r="AQ44671" s="6"/>
    </row>
    <row r="44672" spans="43:43" x14ac:dyDescent="0.25">
      <c r="AQ44672" s="6"/>
    </row>
    <row r="44673" spans="43:43" x14ac:dyDescent="0.25">
      <c r="AQ44673" s="6"/>
    </row>
    <row r="44674" spans="43:43" x14ac:dyDescent="0.25">
      <c r="AQ44674" s="6"/>
    </row>
    <row r="44675" spans="43:43" x14ac:dyDescent="0.25">
      <c r="AQ44675" s="6"/>
    </row>
    <row r="44676" spans="43:43" x14ac:dyDescent="0.25">
      <c r="AQ44676" s="6"/>
    </row>
    <row r="44677" spans="43:43" x14ac:dyDescent="0.25">
      <c r="AQ44677" s="6"/>
    </row>
    <row r="44678" spans="43:43" x14ac:dyDescent="0.25">
      <c r="AQ44678" s="6"/>
    </row>
    <row r="44679" spans="43:43" x14ac:dyDescent="0.25">
      <c r="AQ44679" s="6"/>
    </row>
    <row r="44680" spans="43:43" x14ac:dyDescent="0.25">
      <c r="AQ44680" s="6"/>
    </row>
    <row r="44681" spans="43:43" x14ac:dyDescent="0.25">
      <c r="AQ44681" s="6"/>
    </row>
    <row r="44682" spans="43:43" x14ac:dyDescent="0.25">
      <c r="AQ44682" s="6"/>
    </row>
    <row r="44683" spans="43:43" x14ac:dyDescent="0.25">
      <c r="AQ44683" s="6"/>
    </row>
    <row r="44684" spans="43:43" x14ac:dyDescent="0.25">
      <c r="AQ44684" s="6"/>
    </row>
    <row r="44685" spans="43:43" x14ac:dyDescent="0.25">
      <c r="AQ44685" s="6"/>
    </row>
    <row r="44686" spans="43:43" x14ac:dyDescent="0.25">
      <c r="AQ44686" s="6"/>
    </row>
    <row r="44687" spans="43:43" x14ac:dyDescent="0.25">
      <c r="AQ44687" s="6"/>
    </row>
    <row r="44688" spans="43:43" x14ac:dyDescent="0.25">
      <c r="AQ44688" s="6"/>
    </row>
    <row r="44689" spans="43:43" x14ac:dyDescent="0.25">
      <c r="AQ44689" s="6"/>
    </row>
    <row r="44690" spans="43:43" x14ac:dyDescent="0.25">
      <c r="AQ44690" s="6"/>
    </row>
    <row r="44691" spans="43:43" x14ac:dyDescent="0.25">
      <c r="AQ44691" s="6"/>
    </row>
    <row r="44692" spans="43:43" x14ac:dyDescent="0.25">
      <c r="AQ44692" s="6"/>
    </row>
    <row r="44693" spans="43:43" x14ac:dyDescent="0.25">
      <c r="AQ44693" s="6"/>
    </row>
    <row r="44694" spans="43:43" x14ac:dyDescent="0.25">
      <c r="AQ44694" s="6"/>
    </row>
    <row r="44695" spans="43:43" x14ac:dyDescent="0.25">
      <c r="AQ44695" s="6"/>
    </row>
    <row r="44696" spans="43:43" x14ac:dyDescent="0.25">
      <c r="AQ44696" s="6"/>
    </row>
    <row r="44697" spans="43:43" x14ac:dyDescent="0.25">
      <c r="AQ44697" s="6"/>
    </row>
    <row r="44698" spans="43:43" x14ac:dyDescent="0.25">
      <c r="AQ44698" s="6"/>
    </row>
    <row r="44699" spans="43:43" x14ac:dyDescent="0.25">
      <c r="AQ44699" s="6"/>
    </row>
    <row r="44700" spans="43:43" x14ac:dyDescent="0.25">
      <c r="AQ44700" s="6"/>
    </row>
    <row r="44701" spans="43:43" x14ac:dyDescent="0.25">
      <c r="AQ44701" s="6"/>
    </row>
    <row r="44702" spans="43:43" x14ac:dyDescent="0.25">
      <c r="AQ44702" s="6"/>
    </row>
    <row r="44703" spans="43:43" x14ac:dyDescent="0.25">
      <c r="AQ44703" s="6"/>
    </row>
    <row r="44704" spans="43:43" x14ac:dyDescent="0.25">
      <c r="AQ44704" s="6"/>
    </row>
    <row r="44705" spans="43:43" x14ac:dyDescent="0.25">
      <c r="AQ44705" s="6"/>
    </row>
    <row r="44706" spans="43:43" x14ac:dyDescent="0.25">
      <c r="AQ44706" s="6"/>
    </row>
    <row r="44707" spans="43:43" x14ac:dyDescent="0.25">
      <c r="AQ44707" s="6"/>
    </row>
    <row r="44708" spans="43:43" x14ac:dyDescent="0.25">
      <c r="AQ44708" s="6"/>
    </row>
    <row r="44709" spans="43:43" x14ac:dyDescent="0.25">
      <c r="AQ44709" s="6"/>
    </row>
    <row r="44710" spans="43:43" x14ac:dyDescent="0.25">
      <c r="AQ44710" s="6"/>
    </row>
    <row r="44711" spans="43:43" x14ac:dyDescent="0.25">
      <c r="AQ44711" s="6"/>
    </row>
    <row r="44712" spans="43:43" x14ac:dyDescent="0.25">
      <c r="AQ44712" s="6"/>
    </row>
    <row r="44713" spans="43:43" x14ac:dyDescent="0.25">
      <c r="AQ44713" s="6"/>
    </row>
    <row r="44714" spans="43:43" x14ac:dyDescent="0.25">
      <c r="AQ44714" s="6"/>
    </row>
    <row r="44715" spans="43:43" x14ac:dyDescent="0.25">
      <c r="AQ44715" s="6"/>
    </row>
    <row r="44716" spans="43:43" x14ac:dyDescent="0.25">
      <c r="AQ44716" s="6"/>
    </row>
    <row r="44717" spans="43:43" x14ac:dyDescent="0.25">
      <c r="AQ44717" s="6"/>
    </row>
    <row r="44718" spans="43:43" x14ac:dyDescent="0.25">
      <c r="AQ44718" s="6"/>
    </row>
    <row r="44719" spans="43:43" x14ac:dyDescent="0.25">
      <c r="AQ44719" s="6"/>
    </row>
    <row r="44720" spans="43:43" x14ac:dyDescent="0.25">
      <c r="AQ44720" s="6"/>
    </row>
    <row r="44721" spans="43:43" x14ac:dyDescent="0.25">
      <c r="AQ44721" s="6"/>
    </row>
    <row r="44722" spans="43:43" x14ac:dyDescent="0.25">
      <c r="AQ44722" s="6"/>
    </row>
    <row r="44723" spans="43:43" x14ac:dyDescent="0.25">
      <c r="AQ44723" s="6"/>
    </row>
    <row r="44724" spans="43:43" x14ac:dyDescent="0.25">
      <c r="AQ44724" s="6"/>
    </row>
    <row r="44725" spans="43:43" x14ac:dyDescent="0.25">
      <c r="AQ44725" s="6"/>
    </row>
    <row r="44726" spans="43:43" x14ac:dyDescent="0.25">
      <c r="AQ44726" s="6"/>
    </row>
    <row r="44727" spans="43:43" x14ac:dyDescent="0.25">
      <c r="AQ44727" s="6"/>
    </row>
    <row r="44728" spans="43:43" x14ac:dyDescent="0.25">
      <c r="AQ44728" s="6"/>
    </row>
    <row r="44729" spans="43:43" x14ac:dyDescent="0.25">
      <c r="AQ44729" s="6"/>
    </row>
    <row r="44730" spans="43:43" x14ac:dyDescent="0.25">
      <c r="AQ44730" s="6"/>
    </row>
    <row r="44731" spans="43:43" x14ac:dyDescent="0.25">
      <c r="AQ44731" s="6"/>
    </row>
    <row r="44732" spans="43:43" x14ac:dyDescent="0.25">
      <c r="AQ44732" s="6"/>
    </row>
    <row r="44733" spans="43:43" x14ac:dyDescent="0.25">
      <c r="AQ44733" s="6"/>
    </row>
    <row r="44734" spans="43:43" x14ac:dyDescent="0.25">
      <c r="AQ44734" s="6"/>
    </row>
    <row r="44735" spans="43:43" x14ac:dyDescent="0.25">
      <c r="AQ44735" s="6"/>
    </row>
    <row r="44736" spans="43:43" x14ac:dyDescent="0.25">
      <c r="AQ44736" s="6"/>
    </row>
    <row r="44737" spans="43:43" x14ac:dyDescent="0.25">
      <c r="AQ44737" s="6"/>
    </row>
    <row r="44738" spans="43:43" x14ac:dyDescent="0.25">
      <c r="AQ44738" s="6"/>
    </row>
    <row r="44739" spans="43:43" x14ac:dyDescent="0.25">
      <c r="AQ44739" s="6"/>
    </row>
    <row r="44740" spans="43:43" x14ac:dyDescent="0.25">
      <c r="AQ44740" s="6"/>
    </row>
    <row r="44741" spans="43:43" x14ac:dyDescent="0.25">
      <c r="AQ44741" s="6"/>
    </row>
    <row r="44742" spans="43:43" x14ac:dyDescent="0.25">
      <c r="AQ44742" s="6"/>
    </row>
    <row r="44743" spans="43:43" x14ac:dyDescent="0.25">
      <c r="AQ44743" s="6"/>
    </row>
    <row r="44744" spans="43:43" x14ac:dyDescent="0.25">
      <c r="AQ44744" s="6"/>
    </row>
    <row r="44745" spans="43:43" x14ac:dyDescent="0.25">
      <c r="AQ44745" s="6"/>
    </row>
    <row r="44746" spans="43:43" x14ac:dyDescent="0.25">
      <c r="AQ44746" s="6"/>
    </row>
    <row r="44747" spans="43:43" x14ac:dyDescent="0.25">
      <c r="AQ44747" s="6"/>
    </row>
    <row r="44748" spans="43:43" x14ac:dyDescent="0.25">
      <c r="AQ44748" s="6"/>
    </row>
    <row r="44749" spans="43:43" x14ac:dyDescent="0.25">
      <c r="AQ44749" s="6"/>
    </row>
    <row r="44750" spans="43:43" x14ac:dyDescent="0.25">
      <c r="AQ44750" s="6"/>
    </row>
    <row r="44751" spans="43:43" x14ac:dyDescent="0.25">
      <c r="AQ44751" s="6"/>
    </row>
    <row r="44752" spans="43:43" x14ac:dyDescent="0.25">
      <c r="AQ44752" s="6"/>
    </row>
    <row r="44753" spans="43:43" x14ac:dyDescent="0.25">
      <c r="AQ44753" s="6"/>
    </row>
    <row r="44754" spans="43:43" x14ac:dyDescent="0.25">
      <c r="AQ44754" s="6"/>
    </row>
    <row r="44755" spans="43:43" x14ac:dyDescent="0.25">
      <c r="AQ44755" s="6"/>
    </row>
    <row r="44756" spans="43:43" x14ac:dyDescent="0.25">
      <c r="AQ44756" s="6"/>
    </row>
    <row r="44757" spans="43:43" x14ac:dyDescent="0.25">
      <c r="AQ44757" s="6"/>
    </row>
    <row r="44758" spans="43:43" x14ac:dyDescent="0.25">
      <c r="AQ44758" s="6"/>
    </row>
    <row r="44759" spans="43:43" x14ac:dyDescent="0.25">
      <c r="AQ44759" s="6"/>
    </row>
    <row r="44760" spans="43:43" x14ac:dyDescent="0.25">
      <c r="AQ44760" s="6"/>
    </row>
    <row r="44761" spans="43:43" x14ac:dyDescent="0.25">
      <c r="AQ44761" s="6"/>
    </row>
    <row r="44762" spans="43:43" x14ac:dyDescent="0.25">
      <c r="AQ44762" s="6"/>
    </row>
    <row r="44763" spans="43:43" x14ac:dyDescent="0.25">
      <c r="AQ44763" s="6"/>
    </row>
    <row r="44764" spans="43:43" x14ac:dyDescent="0.25">
      <c r="AQ44764" s="6"/>
    </row>
    <row r="44765" spans="43:43" x14ac:dyDescent="0.25">
      <c r="AQ44765" s="6"/>
    </row>
    <row r="44766" spans="43:43" x14ac:dyDescent="0.25">
      <c r="AQ44766" s="6"/>
    </row>
    <row r="44767" spans="43:43" x14ac:dyDescent="0.25">
      <c r="AQ44767" s="6"/>
    </row>
    <row r="44768" spans="43:43" x14ac:dyDescent="0.25">
      <c r="AQ44768" s="6"/>
    </row>
    <row r="44769" spans="43:43" x14ac:dyDescent="0.25">
      <c r="AQ44769" s="6"/>
    </row>
    <row r="44770" spans="43:43" x14ac:dyDescent="0.25">
      <c r="AQ44770" s="6"/>
    </row>
    <row r="44771" spans="43:43" x14ac:dyDescent="0.25">
      <c r="AQ44771" s="6"/>
    </row>
    <row r="44772" spans="43:43" x14ac:dyDescent="0.25">
      <c r="AQ44772" s="6"/>
    </row>
    <row r="44773" spans="43:43" x14ac:dyDescent="0.25">
      <c r="AQ44773" s="6"/>
    </row>
    <row r="44774" spans="43:43" x14ac:dyDescent="0.25">
      <c r="AQ44774" s="6"/>
    </row>
    <row r="44775" spans="43:43" x14ac:dyDescent="0.25">
      <c r="AQ44775" s="6"/>
    </row>
    <row r="44776" spans="43:43" x14ac:dyDescent="0.25">
      <c r="AQ44776" s="6"/>
    </row>
    <row r="44777" spans="43:43" x14ac:dyDescent="0.25">
      <c r="AQ44777" s="6"/>
    </row>
    <row r="44778" spans="43:43" x14ac:dyDescent="0.25">
      <c r="AQ44778" s="6"/>
    </row>
    <row r="44779" spans="43:43" x14ac:dyDescent="0.25">
      <c r="AQ44779" s="6"/>
    </row>
    <row r="44780" spans="43:43" x14ac:dyDescent="0.25">
      <c r="AQ44780" s="6"/>
    </row>
    <row r="44781" spans="43:43" x14ac:dyDescent="0.25">
      <c r="AQ44781" s="6"/>
    </row>
    <row r="44782" spans="43:43" x14ac:dyDescent="0.25">
      <c r="AQ44782" s="6"/>
    </row>
    <row r="44783" spans="43:43" x14ac:dyDescent="0.25">
      <c r="AQ44783" s="6"/>
    </row>
    <row r="44784" spans="43:43" x14ac:dyDescent="0.25">
      <c r="AQ44784" s="6"/>
    </row>
    <row r="44785" spans="43:43" x14ac:dyDescent="0.25">
      <c r="AQ44785" s="6"/>
    </row>
    <row r="44786" spans="43:43" x14ac:dyDescent="0.25">
      <c r="AQ44786" s="6"/>
    </row>
    <row r="44787" spans="43:43" x14ac:dyDescent="0.25">
      <c r="AQ44787" s="6"/>
    </row>
    <row r="44788" spans="43:43" x14ac:dyDescent="0.25">
      <c r="AQ44788" s="6"/>
    </row>
    <row r="44789" spans="43:43" x14ac:dyDescent="0.25">
      <c r="AQ44789" s="6"/>
    </row>
    <row r="44790" spans="43:43" x14ac:dyDescent="0.25">
      <c r="AQ44790" s="6"/>
    </row>
    <row r="44791" spans="43:43" x14ac:dyDescent="0.25">
      <c r="AQ44791" s="6"/>
    </row>
    <row r="44792" spans="43:43" x14ac:dyDescent="0.25">
      <c r="AQ44792" s="6"/>
    </row>
    <row r="44793" spans="43:43" x14ac:dyDescent="0.25">
      <c r="AQ44793" s="6"/>
    </row>
    <row r="44794" spans="43:43" x14ac:dyDescent="0.25">
      <c r="AQ44794" s="6"/>
    </row>
    <row r="44795" spans="43:43" x14ac:dyDescent="0.25">
      <c r="AQ44795" s="6"/>
    </row>
    <row r="44796" spans="43:43" x14ac:dyDescent="0.25">
      <c r="AQ44796" s="6"/>
    </row>
    <row r="44797" spans="43:43" x14ac:dyDescent="0.25">
      <c r="AQ44797" s="6"/>
    </row>
    <row r="44798" spans="43:43" x14ac:dyDescent="0.25">
      <c r="AQ44798" s="6"/>
    </row>
    <row r="44799" spans="43:43" x14ac:dyDescent="0.25">
      <c r="AQ44799" s="6"/>
    </row>
    <row r="44800" spans="43:43" x14ac:dyDescent="0.25">
      <c r="AQ44800" s="6"/>
    </row>
    <row r="44801" spans="43:43" x14ac:dyDescent="0.25">
      <c r="AQ44801" s="6"/>
    </row>
    <row r="44802" spans="43:43" x14ac:dyDescent="0.25">
      <c r="AQ44802" s="6"/>
    </row>
    <row r="44803" spans="43:43" x14ac:dyDescent="0.25">
      <c r="AQ44803" s="6"/>
    </row>
    <row r="44804" spans="43:43" x14ac:dyDescent="0.25">
      <c r="AQ44804" s="6"/>
    </row>
    <row r="44805" spans="43:43" x14ac:dyDescent="0.25">
      <c r="AQ44805" s="6"/>
    </row>
    <row r="44806" spans="43:43" x14ac:dyDescent="0.25">
      <c r="AQ44806" s="6"/>
    </row>
    <row r="44807" spans="43:43" x14ac:dyDescent="0.25">
      <c r="AQ44807" s="6"/>
    </row>
    <row r="44808" spans="43:43" x14ac:dyDescent="0.25">
      <c r="AQ44808" s="6"/>
    </row>
    <row r="44809" spans="43:43" x14ac:dyDescent="0.25">
      <c r="AQ44809" s="6"/>
    </row>
    <row r="44810" spans="43:43" x14ac:dyDescent="0.25">
      <c r="AQ44810" s="6"/>
    </row>
    <row r="44811" spans="43:43" x14ac:dyDescent="0.25">
      <c r="AQ44811" s="6"/>
    </row>
    <row r="44812" spans="43:43" x14ac:dyDescent="0.25">
      <c r="AQ44812" s="6"/>
    </row>
    <row r="44813" spans="43:43" x14ac:dyDescent="0.25">
      <c r="AQ44813" s="6"/>
    </row>
    <row r="44814" spans="43:43" x14ac:dyDescent="0.25">
      <c r="AQ44814" s="6"/>
    </row>
    <row r="44815" spans="43:43" x14ac:dyDescent="0.25">
      <c r="AQ44815" s="6"/>
    </row>
    <row r="44816" spans="43:43" x14ac:dyDescent="0.25">
      <c r="AQ44816" s="6"/>
    </row>
    <row r="44817" spans="43:43" x14ac:dyDescent="0.25">
      <c r="AQ44817" s="6"/>
    </row>
    <row r="44818" spans="43:43" x14ac:dyDescent="0.25">
      <c r="AQ44818" s="6"/>
    </row>
    <row r="44819" spans="43:43" x14ac:dyDescent="0.25">
      <c r="AQ44819" s="6"/>
    </row>
    <row r="44820" spans="43:43" x14ac:dyDescent="0.25">
      <c r="AQ44820" s="6"/>
    </row>
    <row r="44821" spans="43:43" x14ac:dyDescent="0.25">
      <c r="AQ44821" s="6"/>
    </row>
    <row r="44822" spans="43:43" x14ac:dyDescent="0.25">
      <c r="AQ44822" s="6"/>
    </row>
    <row r="44823" spans="43:43" x14ac:dyDescent="0.25">
      <c r="AQ44823" s="6"/>
    </row>
    <row r="44824" spans="43:43" x14ac:dyDescent="0.25">
      <c r="AQ44824" s="6"/>
    </row>
    <row r="44825" spans="43:43" x14ac:dyDescent="0.25">
      <c r="AQ44825" s="6"/>
    </row>
    <row r="44826" spans="43:43" x14ac:dyDescent="0.25">
      <c r="AQ44826" s="6"/>
    </row>
    <row r="44827" spans="43:43" x14ac:dyDescent="0.25">
      <c r="AQ44827" s="6"/>
    </row>
    <row r="44828" spans="43:43" x14ac:dyDescent="0.25">
      <c r="AQ44828" s="6"/>
    </row>
    <row r="44829" spans="43:43" x14ac:dyDescent="0.25">
      <c r="AQ44829" s="6"/>
    </row>
    <row r="44830" spans="43:43" x14ac:dyDescent="0.25">
      <c r="AQ44830" s="6"/>
    </row>
    <row r="44831" spans="43:43" x14ac:dyDescent="0.25">
      <c r="AQ44831" s="6"/>
    </row>
    <row r="44832" spans="43:43" x14ac:dyDescent="0.25">
      <c r="AQ44832" s="6"/>
    </row>
    <row r="44833" spans="43:43" x14ac:dyDescent="0.25">
      <c r="AQ44833" s="6"/>
    </row>
    <row r="44834" spans="43:43" x14ac:dyDescent="0.25">
      <c r="AQ44834" s="6"/>
    </row>
    <row r="44835" spans="43:43" x14ac:dyDescent="0.25">
      <c r="AQ44835" s="6"/>
    </row>
    <row r="44836" spans="43:43" x14ac:dyDescent="0.25">
      <c r="AQ44836" s="6"/>
    </row>
    <row r="44837" spans="43:43" x14ac:dyDescent="0.25">
      <c r="AQ44837" s="6"/>
    </row>
    <row r="44838" spans="43:43" x14ac:dyDescent="0.25">
      <c r="AQ44838" s="6"/>
    </row>
    <row r="44839" spans="43:43" x14ac:dyDescent="0.25">
      <c r="AQ44839" s="6"/>
    </row>
    <row r="44840" spans="43:43" x14ac:dyDescent="0.25">
      <c r="AQ44840" s="6"/>
    </row>
    <row r="44841" spans="43:43" x14ac:dyDescent="0.25">
      <c r="AQ44841" s="6"/>
    </row>
    <row r="44842" spans="43:43" x14ac:dyDescent="0.25">
      <c r="AQ44842" s="6"/>
    </row>
    <row r="44843" spans="43:43" x14ac:dyDescent="0.25">
      <c r="AQ44843" s="6"/>
    </row>
    <row r="44844" spans="43:43" x14ac:dyDescent="0.25">
      <c r="AQ44844" s="6"/>
    </row>
    <row r="44845" spans="43:43" x14ac:dyDescent="0.25">
      <c r="AQ44845" s="6"/>
    </row>
    <row r="44846" spans="43:43" x14ac:dyDescent="0.25">
      <c r="AQ44846" s="6"/>
    </row>
    <row r="44847" spans="43:43" x14ac:dyDescent="0.25">
      <c r="AQ44847" s="6"/>
    </row>
    <row r="44848" spans="43:43" x14ac:dyDescent="0.25">
      <c r="AQ44848" s="6"/>
    </row>
    <row r="44849" spans="43:43" x14ac:dyDescent="0.25">
      <c r="AQ44849" s="6"/>
    </row>
    <row r="44850" spans="43:43" x14ac:dyDescent="0.25">
      <c r="AQ44850" s="6"/>
    </row>
    <row r="44851" spans="43:43" x14ac:dyDescent="0.25">
      <c r="AQ44851" s="6"/>
    </row>
    <row r="44852" spans="43:43" x14ac:dyDescent="0.25">
      <c r="AQ44852" s="6"/>
    </row>
    <row r="44853" spans="43:43" x14ac:dyDescent="0.25">
      <c r="AQ44853" s="6"/>
    </row>
    <row r="44854" spans="43:43" x14ac:dyDescent="0.25">
      <c r="AQ44854" s="6"/>
    </row>
    <row r="44855" spans="43:43" x14ac:dyDescent="0.25">
      <c r="AQ44855" s="6"/>
    </row>
    <row r="44856" spans="43:43" x14ac:dyDescent="0.25">
      <c r="AQ44856" s="6"/>
    </row>
    <row r="44857" spans="43:43" x14ac:dyDescent="0.25">
      <c r="AQ44857" s="6"/>
    </row>
    <row r="44858" spans="43:43" x14ac:dyDescent="0.25">
      <c r="AQ44858" s="6"/>
    </row>
    <row r="44859" spans="43:43" x14ac:dyDescent="0.25">
      <c r="AQ44859" s="6"/>
    </row>
    <row r="44860" spans="43:43" x14ac:dyDescent="0.25">
      <c r="AQ44860" s="6"/>
    </row>
    <row r="44861" spans="43:43" x14ac:dyDescent="0.25">
      <c r="AQ44861" s="6"/>
    </row>
    <row r="44862" spans="43:43" x14ac:dyDescent="0.25">
      <c r="AQ44862" s="6"/>
    </row>
    <row r="44863" spans="43:43" x14ac:dyDescent="0.25">
      <c r="AQ44863" s="6"/>
    </row>
    <row r="44864" spans="43:43" x14ac:dyDescent="0.25">
      <c r="AQ44864" s="6"/>
    </row>
    <row r="44865" spans="43:43" x14ac:dyDescent="0.25">
      <c r="AQ44865" s="6"/>
    </row>
    <row r="44866" spans="43:43" x14ac:dyDescent="0.25">
      <c r="AQ44866" s="6"/>
    </row>
    <row r="44867" spans="43:43" x14ac:dyDescent="0.25">
      <c r="AQ44867" s="6"/>
    </row>
    <row r="44868" spans="43:43" x14ac:dyDescent="0.25">
      <c r="AQ44868" s="6"/>
    </row>
    <row r="44869" spans="43:43" x14ac:dyDescent="0.25">
      <c r="AQ44869" s="6"/>
    </row>
    <row r="44870" spans="43:43" x14ac:dyDescent="0.25">
      <c r="AQ44870" s="6"/>
    </row>
    <row r="44871" spans="43:43" x14ac:dyDescent="0.25">
      <c r="AQ44871" s="6"/>
    </row>
    <row r="44872" spans="43:43" x14ac:dyDescent="0.25">
      <c r="AQ44872" s="6"/>
    </row>
    <row r="44873" spans="43:43" x14ac:dyDescent="0.25">
      <c r="AQ44873" s="6"/>
    </row>
    <row r="44874" spans="43:43" x14ac:dyDescent="0.25">
      <c r="AQ44874" s="6"/>
    </row>
    <row r="44875" spans="43:43" x14ac:dyDescent="0.25">
      <c r="AQ44875" s="6"/>
    </row>
    <row r="44876" spans="43:43" x14ac:dyDescent="0.25">
      <c r="AQ44876" s="6"/>
    </row>
    <row r="44877" spans="43:43" x14ac:dyDescent="0.25">
      <c r="AQ44877" s="6"/>
    </row>
    <row r="44878" spans="43:43" x14ac:dyDescent="0.25">
      <c r="AQ44878" s="6"/>
    </row>
    <row r="44879" spans="43:43" x14ac:dyDescent="0.25">
      <c r="AQ44879" s="6"/>
    </row>
    <row r="44880" spans="43:43" x14ac:dyDescent="0.25">
      <c r="AQ44880" s="6"/>
    </row>
    <row r="44881" spans="43:43" x14ac:dyDescent="0.25">
      <c r="AQ44881" s="6"/>
    </row>
    <row r="44882" spans="43:43" x14ac:dyDescent="0.25">
      <c r="AQ44882" s="6"/>
    </row>
    <row r="44883" spans="43:43" x14ac:dyDescent="0.25">
      <c r="AQ44883" s="6"/>
    </row>
    <row r="44884" spans="43:43" x14ac:dyDescent="0.25">
      <c r="AQ44884" s="6"/>
    </row>
    <row r="44885" spans="43:43" x14ac:dyDescent="0.25">
      <c r="AQ44885" s="6"/>
    </row>
    <row r="44886" spans="43:43" x14ac:dyDescent="0.25">
      <c r="AQ44886" s="6"/>
    </row>
    <row r="44887" spans="43:43" x14ac:dyDescent="0.25">
      <c r="AQ44887" s="6"/>
    </row>
    <row r="44888" spans="43:43" x14ac:dyDescent="0.25">
      <c r="AQ44888" s="6"/>
    </row>
    <row r="44889" spans="43:43" x14ac:dyDescent="0.25">
      <c r="AQ44889" s="6"/>
    </row>
    <row r="44890" spans="43:43" x14ac:dyDescent="0.25">
      <c r="AQ44890" s="6"/>
    </row>
    <row r="44891" spans="43:43" x14ac:dyDescent="0.25">
      <c r="AQ44891" s="6"/>
    </row>
    <row r="44892" spans="43:43" x14ac:dyDescent="0.25">
      <c r="AQ44892" s="6"/>
    </row>
    <row r="44893" spans="43:43" x14ac:dyDescent="0.25">
      <c r="AQ44893" s="6"/>
    </row>
    <row r="44894" spans="43:43" x14ac:dyDescent="0.25">
      <c r="AQ44894" s="6"/>
    </row>
    <row r="44895" spans="43:43" x14ac:dyDescent="0.25">
      <c r="AQ44895" s="6"/>
    </row>
    <row r="44896" spans="43:43" x14ac:dyDescent="0.25">
      <c r="AQ44896" s="6"/>
    </row>
    <row r="44897" spans="43:43" x14ac:dyDescent="0.25">
      <c r="AQ44897" s="6"/>
    </row>
    <row r="44898" spans="43:43" x14ac:dyDescent="0.25">
      <c r="AQ44898" s="6"/>
    </row>
    <row r="44899" spans="43:43" x14ac:dyDescent="0.25">
      <c r="AQ44899" s="6"/>
    </row>
    <row r="44900" spans="43:43" x14ac:dyDescent="0.25">
      <c r="AQ44900" s="6"/>
    </row>
    <row r="44901" spans="43:43" x14ac:dyDescent="0.25">
      <c r="AQ44901" s="6"/>
    </row>
    <row r="44902" spans="43:43" x14ac:dyDescent="0.25">
      <c r="AQ44902" s="6"/>
    </row>
    <row r="44903" spans="43:43" x14ac:dyDescent="0.25">
      <c r="AQ44903" s="6"/>
    </row>
    <row r="44904" spans="43:43" x14ac:dyDescent="0.25">
      <c r="AQ44904" s="6"/>
    </row>
    <row r="44905" spans="43:43" x14ac:dyDescent="0.25">
      <c r="AQ44905" s="6"/>
    </row>
    <row r="44906" spans="43:43" x14ac:dyDescent="0.25">
      <c r="AQ44906" s="6"/>
    </row>
    <row r="44907" spans="43:43" x14ac:dyDescent="0.25">
      <c r="AQ44907" s="6"/>
    </row>
    <row r="44908" spans="43:43" x14ac:dyDescent="0.25">
      <c r="AQ44908" s="6"/>
    </row>
    <row r="44909" spans="43:43" x14ac:dyDescent="0.25">
      <c r="AQ44909" s="6"/>
    </row>
    <row r="44910" spans="43:43" x14ac:dyDescent="0.25">
      <c r="AQ44910" s="6"/>
    </row>
    <row r="44911" spans="43:43" x14ac:dyDescent="0.25">
      <c r="AQ44911" s="6"/>
    </row>
    <row r="44912" spans="43:43" x14ac:dyDescent="0.25">
      <c r="AQ44912" s="6"/>
    </row>
    <row r="44913" spans="43:43" x14ac:dyDescent="0.25">
      <c r="AQ44913" s="6"/>
    </row>
    <row r="44914" spans="43:43" x14ac:dyDescent="0.25">
      <c r="AQ44914" s="6"/>
    </row>
    <row r="44915" spans="43:43" x14ac:dyDescent="0.25">
      <c r="AQ44915" s="6"/>
    </row>
    <row r="44916" spans="43:43" x14ac:dyDescent="0.25">
      <c r="AQ44916" s="6"/>
    </row>
    <row r="44917" spans="43:43" x14ac:dyDescent="0.25">
      <c r="AQ44917" s="6"/>
    </row>
    <row r="44918" spans="43:43" x14ac:dyDescent="0.25">
      <c r="AQ44918" s="6"/>
    </row>
    <row r="44919" spans="43:43" x14ac:dyDescent="0.25">
      <c r="AQ44919" s="6"/>
    </row>
    <row r="44920" spans="43:43" x14ac:dyDescent="0.25">
      <c r="AQ44920" s="6"/>
    </row>
    <row r="44921" spans="43:43" x14ac:dyDescent="0.25">
      <c r="AQ44921" s="6"/>
    </row>
    <row r="44922" spans="43:43" x14ac:dyDescent="0.25">
      <c r="AQ44922" s="6"/>
    </row>
    <row r="44923" spans="43:43" x14ac:dyDescent="0.25">
      <c r="AQ44923" s="6"/>
    </row>
    <row r="44924" spans="43:43" x14ac:dyDescent="0.25">
      <c r="AQ44924" s="6"/>
    </row>
    <row r="44925" spans="43:43" x14ac:dyDescent="0.25">
      <c r="AQ44925" s="6"/>
    </row>
    <row r="44926" spans="43:43" x14ac:dyDescent="0.25">
      <c r="AQ44926" s="6"/>
    </row>
    <row r="44927" spans="43:43" x14ac:dyDescent="0.25">
      <c r="AQ44927" s="6"/>
    </row>
    <row r="44928" spans="43:43" x14ac:dyDescent="0.25">
      <c r="AQ44928" s="6"/>
    </row>
    <row r="44929" spans="43:43" x14ac:dyDescent="0.25">
      <c r="AQ44929" s="6"/>
    </row>
    <row r="44930" spans="43:43" x14ac:dyDescent="0.25">
      <c r="AQ44930" s="6"/>
    </row>
    <row r="44931" spans="43:43" x14ac:dyDescent="0.25">
      <c r="AQ44931" s="6"/>
    </row>
    <row r="44932" spans="43:43" x14ac:dyDescent="0.25">
      <c r="AQ44932" s="6"/>
    </row>
    <row r="44933" spans="43:43" x14ac:dyDescent="0.25">
      <c r="AQ44933" s="6"/>
    </row>
    <row r="44934" spans="43:43" x14ac:dyDescent="0.25">
      <c r="AQ44934" s="6"/>
    </row>
    <row r="44935" spans="43:43" x14ac:dyDescent="0.25">
      <c r="AQ44935" s="6"/>
    </row>
    <row r="44936" spans="43:43" x14ac:dyDescent="0.25">
      <c r="AQ44936" s="6"/>
    </row>
    <row r="44937" spans="43:43" x14ac:dyDescent="0.25">
      <c r="AQ44937" s="6"/>
    </row>
    <row r="44938" spans="43:43" x14ac:dyDescent="0.25">
      <c r="AQ44938" s="6"/>
    </row>
    <row r="44939" spans="43:43" x14ac:dyDescent="0.25">
      <c r="AQ44939" s="6"/>
    </row>
    <row r="44940" spans="43:43" x14ac:dyDescent="0.25">
      <c r="AQ44940" s="6"/>
    </row>
    <row r="44941" spans="43:43" x14ac:dyDescent="0.25">
      <c r="AQ44941" s="6"/>
    </row>
    <row r="44942" spans="43:43" x14ac:dyDescent="0.25">
      <c r="AQ44942" s="6"/>
    </row>
    <row r="44943" spans="43:43" x14ac:dyDescent="0.25">
      <c r="AQ44943" s="6"/>
    </row>
    <row r="44944" spans="43:43" x14ac:dyDescent="0.25">
      <c r="AQ44944" s="6"/>
    </row>
    <row r="44945" spans="43:43" x14ac:dyDescent="0.25">
      <c r="AQ44945" s="6"/>
    </row>
    <row r="44946" spans="43:43" x14ac:dyDescent="0.25">
      <c r="AQ44946" s="6"/>
    </row>
    <row r="44947" spans="43:43" x14ac:dyDescent="0.25">
      <c r="AQ44947" s="6"/>
    </row>
    <row r="44948" spans="43:43" x14ac:dyDescent="0.25">
      <c r="AQ44948" s="6"/>
    </row>
    <row r="44949" spans="43:43" x14ac:dyDescent="0.25">
      <c r="AQ44949" s="6"/>
    </row>
    <row r="44950" spans="43:43" x14ac:dyDescent="0.25">
      <c r="AQ44950" s="6"/>
    </row>
    <row r="44951" spans="43:43" x14ac:dyDescent="0.25">
      <c r="AQ44951" s="6"/>
    </row>
    <row r="44952" spans="43:43" x14ac:dyDescent="0.25">
      <c r="AQ44952" s="6"/>
    </row>
    <row r="44953" spans="43:43" x14ac:dyDescent="0.25">
      <c r="AQ44953" s="6"/>
    </row>
    <row r="44954" spans="43:43" x14ac:dyDescent="0.25">
      <c r="AQ44954" s="6"/>
    </row>
    <row r="44955" spans="43:43" x14ac:dyDescent="0.25">
      <c r="AQ44955" s="6"/>
    </row>
    <row r="44956" spans="43:43" x14ac:dyDescent="0.25">
      <c r="AQ44956" s="6"/>
    </row>
    <row r="44957" spans="43:43" x14ac:dyDescent="0.25">
      <c r="AQ44957" s="6"/>
    </row>
    <row r="44958" spans="43:43" x14ac:dyDescent="0.25">
      <c r="AQ44958" s="6"/>
    </row>
    <row r="44959" spans="43:43" x14ac:dyDescent="0.25">
      <c r="AQ44959" s="6"/>
    </row>
    <row r="44960" spans="43:43" x14ac:dyDescent="0.25">
      <c r="AQ44960" s="6"/>
    </row>
    <row r="44961" spans="43:43" x14ac:dyDescent="0.25">
      <c r="AQ44961" s="6"/>
    </row>
    <row r="44962" spans="43:43" x14ac:dyDescent="0.25">
      <c r="AQ44962" s="6"/>
    </row>
    <row r="44963" spans="43:43" x14ac:dyDescent="0.25">
      <c r="AQ44963" s="6"/>
    </row>
    <row r="44964" spans="43:43" x14ac:dyDescent="0.25">
      <c r="AQ44964" s="6"/>
    </row>
    <row r="44965" spans="43:43" x14ac:dyDescent="0.25">
      <c r="AQ44965" s="6"/>
    </row>
    <row r="44966" spans="43:43" x14ac:dyDescent="0.25">
      <c r="AQ44966" s="6"/>
    </row>
    <row r="44967" spans="43:43" x14ac:dyDescent="0.25">
      <c r="AQ44967" s="6"/>
    </row>
    <row r="44968" spans="43:43" x14ac:dyDescent="0.25">
      <c r="AQ44968" s="6"/>
    </row>
    <row r="44969" spans="43:43" x14ac:dyDescent="0.25">
      <c r="AQ44969" s="6"/>
    </row>
    <row r="44970" spans="43:43" x14ac:dyDescent="0.25">
      <c r="AQ44970" s="6"/>
    </row>
    <row r="44971" spans="43:43" x14ac:dyDescent="0.25">
      <c r="AQ44971" s="6"/>
    </row>
    <row r="44972" spans="43:43" x14ac:dyDescent="0.25">
      <c r="AQ44972" s="6"/>
    </row>
    <row r="44973" spans="43:43" x14ac:dyDescent="0.25">
      <c r="AQ44973" s="6"/>
    </row>
    <row r="44974" spans="43:43" x14ac:dyDescent="0.25">
      <c r="AQ44974" s="6"/>
    </row>
    <row r="44975" spans="43:43" x14ac:dyDescent="0.25">
      <c r="AQ44975" s="6"/>
    </row>
    <row r="44976" spans="43:43" x14ac:dyDescent="0.25">
      <c r="AQ44976" s="6"/>
    </row>
    <row r="44977" spans="43:43" x14ac:dyDescent="0.25">
      <c r="AQ44977" s="6"/>
    </row>
    <row r="44978" spans="43:43" x14ac:dyDescent="0.25">
      <c r="AQ44978" s="6"/>
    </row>
    <row r="44979" spans="43:43" x14ac:dyDescent="0.25">
      <c r="AQ44979" s="6"/>
    </row>
    <row r="44980" spans="43:43" x14ac:dyDescent="0.25">
      <c r="AQ44980" s="6"/>
    </row>
    <row r="44981" spans="43:43" x14ac:dyDescent="0.25">
      <c r="AQ44981" s="6"/>
    </row>
    <row r="44982" spans="43:43" x14ac:dyDescent="0.25">
      <c r="AQ44982" s="6"/>
    </row>
    <row r="44983" spans="43:43" x14ac:dyDescent="0.25">
      <c r="AQ44983" s="6"/>
    </row>
    <row r="44984" spans="43:43" x14ac:dyDescent="0.25">
      <c r="AQ44984" s="6"/>
    </row>
    <row r="44985" spans="43:43" x14ac:dyDescent="0.25">
      <c r="AQ44985" s="6"/>
    </row>
    <row r="44986" spans="43:43" x14ac:dyDescent="0.25">
      <c r="AQ44986" s="6"/>
    </row>
    <row r="44987" spans="43:43" x14ac:dyDescent="0.25">
      <c r="AQ44987" s="6"/>
    </row>
    <row r="44988" spans="43:43" x14ac:dyDescent="0.25">
      <c r="AQ44988" s="6"/>
    </row>
    <row r="44989" spans="43:43" x14ac:dyDescent="0.25">
      <c r="AQ44989" s="6"/>
    </row>
    <row r="44990" spans="43:43" x14ac:dyDescent="0.25">
      <c r="AQ44990" s="6"/>
    </row>
    <row r="44991" spans="43:43" x14ac:dyDescent="0.25">
      <c r="AQ44991" s="6"/>
    </row>
    <row r="44992" spans="43:43" x14ac:dyDescent="0.25">
      <c r="AQ44992" s="6"/>
    </row>
    <row r="44993" spans="43:43" x14ac:dyDescent="0.25">
      <c r="AQ44993" s="6"/>
    </row>
    <row r="44994" spans="43:43" x14ac:dyDescent="0.25">
      <c r="AQ44994" s="6"/>
    </row>
    <row r="44995" spans="43:43" x14ac:dyDescent="0.25">
      <c r="AQ44995" s="6"/>
    </row>
    <row r="44996" spans="43:43" x14ac:dyDescent="0.25">
      <c r="AQ44996" s="6"/>
    </row>
    <row r="44997" spans="43:43" x14ac:dyDescent="0.25">
      <c r="AQ44997" s="6"/>
    </row>
    <row r="44998" spans="43:43" x14ac:dyDescent="0.25">
      <c r="AQ44998" s="6"/>
    </row>
    <row r="44999" spans="43:43" x14ac:dyDescent="0.25">
      <c r="AQ44999" s="6"/>
    </row>
    <row r="45000" spans="43:43" x14ac:dyDescent="0.25">
      <c r="AQ45000" s="6"/>
    </row>
    <row r="45001" spans="43:43" x14ac:dyDescent="0.25">
      <c r="AQ45001" s="6"/>
    </row>
    <row r="45002" spans="43:43" x14ac:dyDescent="0.25">
      <c r="AQ45002" s="6"/>
    </row>
    <row r="45003" spans="43:43" x14ac:dyDescent="0.25">
      <c r="AQ45003" s="6"/>
    </row>
    <row r="45004" spans="43:43" x14ac:dyDescent="0.25">
      <c r="AQ45004" s="6"/>
    </row>
    <row r="45005" spans="43:43" x14ac:dyDescent="0.25">
      <c r="AQ45005" s="6"/>
    </row>
    <row r="45006" spans="43:43" x14ac:dyDescent="0.25">
      <c r="AQ45006" s="6"/>
    </row>
    <row r="45007" spans="43:43" x14ac:dyDescent="0.25">
      <c r="AQ45007" s="6"/>
    </row>
    <row r="45008" spans="43:43" x14ac:dyDescent="0.25">
      <c r="AQ45008" s="6"/>
    </row>
    <row r="45009" spans="43:43" x14ac:dyDescent="0.25">
      <c r="AQ45009" s="6"/>
    </row>
    <row r="45010" spans="43:43" x14ac:dyDescent="0.25">
      <c r="AQ45010" s="6"/>
    </row>
    <row r="45011" spans="43:43" x14ac:dyDescent="0.25">
      <c r="AQ45011" s="6"/>
    </row>
    <row r="45012" spans="43:43" x14ac:dyDescent="0.25">
      <c r="AQ45012" s="6"/>
    </row>
    <row r="45013" spans="43:43" x14ac:dyDescent="0.25">
      <c r="AQ45013" s="6"/>
    </row>
    <row r="45014" spans="43:43" x14ac:dyDescent="0.25">
      <c r="AQ45014" s="6"/>
    </row>
    <row r="45015" spans="43:43" x14ac:dyDescent="0.25">
      <c r="AQ45015" s="6"/>
    </row>
    <row r="45016" spans="43:43" x14ac:dyDescent="0.25">
      <c r="AQ45016" s="6"/>
    </row>
    <row r="45017" spans="43:43" x14ac:dyDescent="0.25">
      <c r="AQ45017" s="6"/>
    </row>
    <row r="45018" spans="43:43" x14ac:dyDescent="0.25">
      <c r="AQ45018" s="6"/>
    </row>
    <row r="45019" spans="43:43" x14ac:dyDescent="0.25">
      <c r="AQ45019" s="6"/>
    </row>
    <row r="45020" spans="43:43" x14ac:dyDescent="0.25">
      <c r="AQ45020" s="6"/>
    </row>
    <row r="45021" spans="43:43" x14ac:dyDescent="0.25">
      <c r="AQ45021" s="6"/>
    </row>
    <row r="45022" spans="43:43" x14ac:dyDescent="0.25">
      <c r="AQ45022" s="6"/>
    </row>
    <row r="45023" spans="43:43" x14ac:dyDescent="0.25">
      <c r="AQ45023" s="6"/>
    </row>
    <row r="45024" spans="43:43" x14ac:dyDescent="0.25">
      <c r="AQ45024" s="6"/>
    </row>
    <row r="45025" spans="43:43" x14ac:dyDescent="0.25">
      <c r="AQ45025" s="6"/>
    </row>
    <row r="45026" spans="43:43" x14ac:dyDescent="0.25">
      <c r="AQ45026" s="6"/>
    </row>
    <row r="45027" spans="43:43" x14ac:dyDescent="0.25">
      <c r="AQ45027" s="6"/>
    </row>
    <row r="45028" spans="43:43" x14ac:dyDescent="0.25">
      <c r="AQ45028" s="6"/>
    </row>
    <row r="45029" spans="43:43" x14ac:dyDescent="0.25">
      <c r="AQ45029" s="6"/>
    </row>
    <row r="45030" spans="43:43" x14ac:dyDescent="0.25">
      <c r="AQ45030" s="6"/>
    </row>
    <row r="45031" spans="43:43" x14ac:dyDescent="0.25">
      <c r="AQ45031" s="6"/>
    </row>
    <row r="45032" spans="43:43" x14ac:dyDescent="0.25">
      <c r="AQ45032" s="6"/>
    </row>
    <row r="45033" spans="43:43" x14ac:dyDescent="0.25">
      <c r="AQ45033" s="6"/>
    </row>
    <row r="45034" spans="43:43" x14ac:dyDescent="0.25">
      <c r="AQ45034" s="6"/>
    </row>
    <row r="45035" spans="43:43" x14ac:dyDescent="0.25">
      <c r="AQ45035" s="6"/>
    </row>
    <row r="45036" spans="43:43" x14ac:dyDescent="0.25">
      <c r="AQ45036" s="6"/>
    </row>
    <row r="45037" spans="43:43" x14ac:dyDescent="0.25">
      <c r="AQ45037" s="6"/>
    </row>
    <row r="45038" spans="43:43" x14ac:dyDescent="0.25">
      <c r="AQ45038" s="6"/>
    </row>
    <row r="45039" spans="43:43" x14ac:dyDescent="0.25">
      <c r="AQ45039" s="6"/>
    </row>
    <row r="45040" spans="43:43" x14ac:dyDescent="0.25">
      <c r="AQ45040" s="6"/>
    </row>
    <row r="45041" spans="43:43" x14ac:dyDescent="0.25">
      <c r="AQ45041" s="6"/>
    </row>
    <row r="45042" spans="43:43" x14ac:dyDescent="0.25">
      <c r="AQ45042" s="6"/>
    </row>
    <row r="45043" spans="43:43" x14ac:dyDescent="0.25">
      <c r="AQ45043" s="6"/>
    </row>
    <row r="45044" spans="43:43" x14ac:dyDescent="0.25">
      <c r="AQ45044" s="6"/>
    </row>
    <row r="45045" spans="43:43" x14ac:dyDescent="0.25">
      <c r="AQ45045" s="6"/>
    </row>
    <row r="45046" spans="43:43" x14ac:dyDescent="0.25">
      <c r="AQ45046" s="6"/>
    </row>
    <row r="45047" spans="43:43" x14ac:dyDescent="0.25">
      <c r="AQ45047" s="6"/>
    </row>
    <row r="45048" spans="43:43" x14ac:dyDescent="0.25">
      <c r="AQ45048" s="6"/>
    </row>
    <row r="45049" spans="43:43" x14ac:dyDescent="0.25">
      <c r="AQ45049" s="6"/>
    </row>
    <row r="45050" spans="43:43" x14ac:dyDescent="0.25">
      <c r="AQ45050" s="6"/>
    </row>
    <row r="45051" spans="43:43" x14ac:dyDescent="0.25">
      <c r="AQ45051" s="6"/>
    </row>
    <row r="45052" spans="43:43" x14ac:dyDescent="0.25">
      <c r="AQ45052" s="6"/>
    </row>
    <row r="45053" spans="43:43" x14ac:dyDescent="0.25">
      <c r="AQ45053" s="6"/>
    </row>
    <row r="45054" spans="43:43" x14ac:dyDescent="0.25">
      <c r="AQ45054" s="6"/>
    </row>
    <row r="45055" spans="43:43" x14ac:dyDescent="0.25">
      <c r="AQ45055" s="6"/>
    </row>
    <row r="45056" spans="43:43" x14ac:dyDescent="0.25">
      <c r="AQ45056" s="6"/>
    </row>
    <row r="45057" spans="43:43" x14ac:dyDescent="0.25">
      <c r="AQ45057" s="6"/>
    </row>
    <row r="45058" spans="43:43" x14ac:dyDescent="0.25">
      <c r="AQ45058" s="6"/>
    </row>
    <row r="45059" spans="43:43" x14ac:dyDescent="0.25">
      <c r="AQ45059" s="6"/>
    </row>
    <row r="45060" spans="43:43" x14ac:dyDescent="0.25">
      <c r="AQ45060" s="6"/>
    </row>
    <row r="45061" spans="43:43" x14ac:dyDescent="0.25">
      <c r="AQ45061" s="6"/>
    </row>
    <row r="45062" spans="43:43" x14ac:dyDescent="0.25">
      <c r="AQ45062" s="6"/>
    </row>
    <row r="45063" spans="43:43" x14ac:dyDescent="0.25">
      <c r="AQ45063" s="6"/>
    </row>
    <row r="45064" spans="43:43" x14ac:dyDescent="0.25">
      <c r="AQ45064" s="6"/>
    </row>
    <row r="45065" spans="43:43" x14ac:dyDescent="0.25">
      <c r="AQ45065" s="6"/>
    </row>
    <row r="45066" spans="43:43" x14ac:dyDescent="0.25">
      <c r="AQ45066" s="6"/>
    </row>
    <row r="45067" spans="43:43" x14ac:dyDescent="0.25">
      <c r="AQ45067" s="6"/>
    </row>
    <row r="45068" spans="43:43" x14ac:dyDescent="0.25">
      <c r="AQ45068" s="6"/>
    </row>
    <row r="45069" spans="43:43" x14ac:dyDescent="0.25">
      <c r="AQ45069" s="6"/>
    </row>
    <row r="45070" spans="43:43" x14ac:dyDescent="0.25">
      <c r="AQ45070" s="6"/>
    </row>
    <row r="45071" spans="43:43" x14ac:dyDescent="0.25">
      <c r="AQ45071" s="6"/>
    </row>
    <row r="45072" spans="43:43" x14ac:dyDescent="0.25">
      <c r="AQ45072" s="6"/>
    </row>
    <row r="45073" spans="43:43" x14ac:dyDescent="0.25">
      <c r="AQ45073" s="6"/>
    </row>
    <row r="45074" spans="43:43" x14ac:dyDescent="0.25">
      <c r="AQ45074" s="6"/>
    </row>
    <row r="45075" spans="43:43" x14ac:dyDescent="0.25">
      <c r="AQ45075" s="6"/>
    </row>
    <row r="45076" spans="43:43" x14ac:dyDescent="0.25">
      <c r="AQ45076" s="6"/>
    </row>
    <row r="45077" spans="43:43" x14ac:dyDescent="0.25">
      <c r="AQ45077" s="6"/>
    </row>
    <row r="45078" spans="43:43" x14ac:dyDescent="0.25">
      <c r="AQ45078" s="6"/>
    </row>
    <row r="45079" spans="43:43" x14ac:dyDescent="0.25">
      <c r="AQ45079" s="6"/>
    </row>
    <row r="45080" spans="43:43" x14ac:dyDescent="0.25">
      <c r="AQ45080" s="6"/>
    </row>
    <row r="45081" spans="43:43" x14ac:dyDescent="0.25">
      <c r="AQ45081" s="6"/>
    </row>
    <row r="45082" spans="43:43" x14ac:dyDescent="0.25">
      <c r="AQ45082" s="6"/>
    </row>
    <row r="45083" spans="43:43" x14ac:dyDescent="0.25">
      <c r="AQ45083" s="6"/>
    </row>
    <row r="45084" spans="43:43" x14ac:dyDescent="0.25">
      <c r="AQ45084" s="6"/>
    </row>
    <row r="45085" spans="43:43" x14ac:dyDescent="0.25">
      <c r="AQ45085" s="6"/>
    </row>
    <row r="45086" spans="43:43" x14ac:dyDescent="0.25">
      <c r="AQ45086" s="6"/>
    </row>
    <row r="45087" spans="43:43" x14ac:dyDescent="0.25">
      <c r="AQ45087" s="6"/>
    </row>
    <row r="45088" spans="43:43" x14ac:dyDescent="0.25">
      <c r="AQ45088" s="6"/>
    </row>
    <row r="45089" spans="43:43" x14ac:dyDescent="0.25">
      <c r="AQ45089" s="6"/>
    </row>
    <row r="45090" spans="43:43" x14ac:dyDescent="0.25">
      <c r="AQ45090" s="6"/>
    </row>
    <row r="45091" spans="43:43" x14ac:dyDescent="0.25">
      <c r="AQ45091" s="6"/>
    </row>
    <row r="45092" spans="43:43" x14ac:dyDescent="0.25">
      <c r="AQ45092" s="6"/>
    </row>
    <row r="45093" spans="43:43" x14ac:dyDescent="0.25">
      <c r="AQ45093" s="6"/>
    </row>
    <row r="45094" spans="43:43" x14ac:dyDescent="0.25">
      <c r="AQ45094" s="6"/>
    </row>
    <row r="45095" spans="43:43" x14ac:dyDescent="0.25">
      <c r="AQ45095" s="6"/>
    </row>
    <row r="45096" spans="43:43" x14ac:dyDescent="0.25">
      <c r="AQ45096" s="6"/>
    </row>
    <row r="45097" spans="43:43" x14ac:dyDescent="0.25">
      <c r="AQ45097" s="6"/>
    </row>
    <row r="45098" spans="43:43" x14ac:dyDescent="0.25">
      <c r="AQ45098" s="6"/>
    </row>
    <row r="45099" spans="43:43" x14ac:dyDescent="0.25">
      <c r="AQ45099" s="6"/>
    </row>
    <row r="45100" spans="43:43" x14ac:dyDescent="0.25">
      <c r="AQ45100" s="6"/>
    </row>
    <row r="45101" spans="43:43" x14ac:dyDescent="0.25">
      <c r="AQ45101" s="6"/>
    </row>
    <row r="45102" spans="43:43" x14ac:dyDescent="0.25">
      <c r="AQ45102" s="6"/>
    </row>
    <row r="45103" spans="43:43" x14ac:dyDescent="0.25">
      <c r="AQ45103" s="6"/>
    </row>
    <row r="45104" spans="43:43" x14ac:dyDescent="0.25">
      <c r="AQ45104" s="6"/>
    </row>
    <row r="45105" spans="43:43" x14ac:dyDescent="0.25">
      <c r="AQ45105" s="6"/>
    </row>
    <row r="45106" spans="43:43" x14ac:dyDescent="0.25">
      <c r="AQ45106" s="6"/>
    </row>
    <row r="45107" spans="43:43" x14ac:dyDescent="0.25">
      <c r="AQ45107" s="6"/>
    </row>
    <row r="45108" spans="43:43" x14ac:dyDescent="0.25">
      <c r="AQ45108" s="6"/>
    </row>
    <row r="45109" spans="43:43" x14ac:dyDescent="0.25">
      <c r="AQ45109" s="6"/>
    </row>
    <row r="45110" spans="43:43" x14ac:dyDescent="0.25">
      <c r="AQ45110" s="6"/>
    </row>
    <row r="45111" spans="43:43" x14ac:dyDescent="0.25">
      <c r="AQ45111" s="6"/>
    </row>
    <row r="45112" spans="43:43" x14ac:dyDescent="0.25">
      <c r="AQ45112" s="6"/>
    </row>
    <row r="45113" spans="43:43" x14ac:dyDescent="0.25">
      <c r="AQ45113" s="6"/>
    </row>
    <row r="45114" spans="43:43" x14ac:dyDescent="0.25">
      <c r="AQ45114" s="6"/>
    </row>
    <row r="45115" spans="43:43" x14ac:dyDescent="0.25">
      <c r="AQ45115" s="6"/>
    </row>
    <row r="45116" spans="43:43" x14ac:dyDescent="0.25">
      <c r="AQ45116" s="6"/>
    </row>
    <row r="45117" spans="43:43" x14ac:dyDescent="0.25">
      <c r="AQ45117" s="6"/>
    </row>
    <row r="45118" spans="43:43" x14ac:dyDescent="0.25">
      <c r="AQ45118" s="6"/>
    </row>
    <row r="45119" spans="43:43" x14ac:dyDescent="0.25">
      <c r="AQ45119" s="6"/>
    </row>
    <row r="45120" spans="43:43" x14ac:dyDescent="0.25">
      <c r="AQ45120" s="6"/>
    </row>
    <row r="45121" spans="43:43" x14ac:dyDescent="0.25">
      <c r="AQ45121" s="6"/>
    </row>
    <row r="45122" spans="43:43" x14ac:dyDescent="0.25">
      <c r="AQ45122" s="6"/>
    </row>
    <row r="45123" spans="43:43" x14ac:dyDescent="0.25">
      <c r="AQ45123" s="6"/>
    </row>
    <row r="45124" spans="43:43" x14ac:dyDescent="0.25">
      <c r="AQ45124" s="6"/>
    </row>
    <row r="45125" spans="43:43" x14ac:dyDescent="0.25">
      <c r="AQ45125" s="6"/>
    </row>
    <row r="45126" spans="43:43" x14ac:dyDescent="0.25">
      <c r="AQ45126" s="6"/>
    </row>
    <row r="45127" spans="43:43" x14ac:dyDescent="0.25">
      <c r="AQ45127" s="6"/>
    </row>
    <row r="45128" spans="43:43" x14ac:dyDescent="0.25">
      <c r="AQ45128" s="6"/>
    </row>
    <row r="45129" spans="43:43" x14ac:dyDescent="0.25">
      <c r="AQ45129" s="6"/>
    </row>
    <row r="45130" spans="43:43" x14ac:dyDescent="0.25">
      <c r="AQ45130" s="6"/>
    </row>
    <row r="45131" spans="43:43" x14ac:dyDescent="0.25">
      <c r="AQ45131" s="6"/>
    </row>
    <row r="45132" spans="43:43" x14ac:dyDescent="0.25">
      <c r="AQ45132" s="6"/>
    </row>
    <row r="45133" spans="43:43" x14ac:dyDescent="0.25">
      <c r="AQ45133" s="6"/>
    </row>
    <row r="45134" spans="43:43" x14ac:dyDescent="0.25">
      <c r="AQ45134" s="6"/>
    </row>
    <row r="45135" spans="43:43" x14ac:dyDescent="0.25">
      <c r="AQ45135" s="6"/>
    </row>
    <row r="45136" spans="43:43" x14ac:dyDescent="0.25">
      <c r="AQ45136" s="6"/>
    </row>
    <row r="45137" spans="43:43" x14ac:dyDescent="0.25">
      <c r="AQ45137" s="6"/>
    </row>
    <row r="45138" spans="43:43" x14ac:dyDescent="0.25">
      <c r="AQ45138" s="6"/>
    </row>
    <row r="45139" spans="43:43" x14ac:dyDescent="0.25">
      <c r="AQ45139" s="6"/>
    </row>
    <row r="45140" spans="43:43" x14ac:dyDescent="0.25">
      <c r="AQ45140" s="6"/>
    </row>
    <row r="45141" spans="43:43" x14ac:dyDescent="0.25">
      <c r="AQ45141" s="6"/>
    </row>
    <row r="45142" spans="43:43" x14ac:dyDescent="0.25">
      <c r="AQ45142" s="6"/>
    </row>
    <row r="45143" spans="43:43" x14ac:dyDescent="0.25">
      <c r="AQ45143" s="6"/>
    </row>
    <row r="45144" spans="43:43" x14ac:dyDescent="0.25">
      <c r="AQ45144" s="6"/>
    </row>
    <row r="45145" spans="43:43" x14ac:dyDescent="0.25">
      <c r="AQ45145" s="6"/>
    </row>
    <row r="45146" spans="43:43" x14ac:dyDescent="0.25">
      <c r="AQ45146" s="6"/>
    </row>
    <row r="45147" spans="43:43" x14ac:dyDescent="0.25">
      <c r="AQ45147" s="6"/>
    </row>
    <row r="45148" spans="43:43" x14ac:dyDescent="0.25">
      <c r="AQ45148" s="6"/>
    </row>
    <row r="45149" spans="43:43" x14ac:dyDescent="0.25">
      <c r="AQ45149" s="6"/>
    </row>
    <row r="45150" spans="43:43" x14ac:dyDescent="0.25">
      <c r="AQ45150" s="6"/>
    </row>
    <row r="45151" spans="43:43" x14ac:dyDescent="0.25">
      <c r="AQ45151" s="6"/>
    </row>
    <row r="45152" spans="43:43" x14ac:dyDescent="0.25">
      <c r="AQ45152" s="6"/>
    </row>
    <row r="45153" spans="43:43" x14ac:dyDescent="0.25">
      <c r="AQ45153" s="6"/>
    </row>
    <row r="45154" spans="43:43" x14ac:dyDescent="0.25">
      <c r="AQ45154" s="6"/>
    </row>
    <row r="45155" spans="43:43" x14ac:dyDescent="0.25">
      <c r="AQ45155" s="6"/>
    </row>
    <row r="45156" spans="43:43" x14ac:dyDescent="0.25">
      <c r="AQ45156" s="6"/>
    </row>
    <row r="45157" spans="43:43" x14ac:dyDescent="0.25">
      <c r="AQ45157" s="6"/>
    </row>
    <row r="45158" spans="43:43" x14ac:dyDescent="0.25">
      <c r="AQ45158" s="6"/>
    </row>
    <row r="45159" spans="43:43" x14ac:dyDescent="0.25">
      <c r="AQ45159" s="6"/>
    </row>
    <row r="45160" spans="43:43" x14ac:dyDescent="0.25">
      <c r="AQ45160" s="6"/>
    </row>
    <row r="45161" spans="43:43" x14ac:dyDescent="0.25">
      <c r="AQ45161" s="6"/>
    </row>
    <row r="45162" spans="43:43" x14ac:dyDescent="0.25">
      <c r="AQ45162" s="6"/>
    </row>
    <row r="45163" spans="43:43" x14ac:dyDescent="0.25">
      <c r="AQ45163" s="6"/>
    </row>
    <row r="45164" spans="43:43" x14ac:dyDescent="0.25">
      <c r="AQ45164" s="6"/>
    </row>
    <row r="45165" spans="43:43" x14ac:dyDescent="0.25">
      <c r="AQ45165" s="6"/>
    </row>
    <row r="45166" spans="43:43" x14ac:dyDescent="0.25">
      <c r="AQ45166" s="6"/>
    </row>
    <row r="45167" spans="43:43" x14ac:dyDescent="0.25">
      <c r="AQ45167" s="6"/>
    </row>
    <row r="45168" spans="43:43" x14ac:dyDescent="0.25">
      <c r="AQ45168" s="6"/>
    </row>
    <row r="45169" spans="43:43" x14ac:dyDescent="0.25">
      <c r="AQ45169" s="6"/>
    </row>
    <row r="45170" spans="43:43" x14ac:dyDescent="0.25">
      <c r="AQ45170" s="6"/>
    </row>
    <row r="45171" spans="43:43" x14ac:dyDescent="0.25">
      <c r="AQ45171" s="6"/>
    </row>
    <row r="45172" spans="43:43" x14ac:dyDescent="0.25">
      <c r="AQ45172" s="6"/>
    </row>
    <row r="45173" spans="43:43" x14ac:dyDescent="0.25">
      <c r="AQ45173" s="6"/>
    </row>
    <row r="45174" spans="43:43" x14ac:dyDescent="0.25">
      <c r="AQ45174" s="6"/>
    </row>
    <row r="45175" spans="43:43" x14ac:dyDescent="0.25">
      <c r="AQ45175" s="6"/>
    </row>
    <row r="45176" spans="43:43" x14ac:dyDescent="0.25">
      <c r="AQ45176" s="6"/>
    </row>
    <row r="45177" spans="43:43" x14ac:dyDescent="0.25">
      <c r="AQ45177" s="6"/>
    </row>
    <row r="45178" spans="43:43" x14ac:dyDescent="0.25">
      <c r="AQ45178" s="6"/>
    </row>
    <row r="45179" spans="43:43" x14ac:dyDescent="0.25">
      <c r="AQ45179" s="6"/>
    </row>
    <row r="45180" spans="43:43" x14ac:dyDescent="0.25">
      <c r="AQ45180" s="6"/>
    </row>
    <row r="45181" spans="43:43" x14ac:dyDescent="0.25">
      <c r="AQ45181" s="6"/>
    </row>
    <row r="45182" spans="43:43" x14ac:dyDescent="0.25">
      <c r="AQ45182" s="6"/>
    </row>
    <row r="45183" spans="43:43" x14ac:dyDescent="0.25">
      <c r="AQ45183" s="6"/>
    </row>
    <row r="45184" spans="43:43" x14ac:dyDescent="0.25">
      <c r="AQ45184" s="6"/>
    </row>
    <row r="45185" spans="43:43" x14ac:dyDescent="0.25">
      <c r="AQ45185" s="6"/>
    </row>
    <row r="45186" spans="43:43" x14ac:dyDescent="0.25">
      <c r="AQ45186" s="6"/>
    </row>
    <row r="45187" spans="43:43" x14ac:dyDescent="0.25">
      <c r="AQ45187" s="6"/>
    </row>
    <row r="45188" spans="43:43" x14ac:dyDescent="0.25">
      <c r="AQ45188" s="6"/>
    </row>
    <row r="45189" spans="43:43" x14ac:dyDescent="0.25">
      <c r="AQ45189" s="6"/>
    </row>
    <row r="45190" spans="43:43" x14ac:dyDescent="0.25">
      <c r="AQ45190" s="6"/>
    </row>
    <row r="45191" spans="43:43" x14ac:dyDescent="0.25">
      <c r="AQ45191" s="6"/>
    </row>
    <row r="45192" spans="43:43" x14ac:dyDescent="0.25">
      <c r="AQ45192" s="6"/>
    </row>
    <row r="45193" spans="43:43" x14ac:dyDescent="0.25">
      <c r="AQ45193" s="6"/>
    </row>
    <row r="45194" spans="43:43" x14ac:dyDescent="0.25">
      <c r="AQ45194" s="6"/>
    </row>
    <row r="45195" spans="43:43" x14ac:dyDescent="0.25">
      <c r="AQ45195" s="6"/>
    </row>
    <row r="45196" spans="43:43" x14ac:dyDescent="0.25">
      <c r="AQ45196" s="6"/>
    </row>
    <row r="45197" spans="43:43" x14ac:dyDescent="0.25">
      <c r="AQ45197" s="6"/>
    </row>
    <row r="45198" spans="43:43" x14ac:dyDescent="0.25">
      <c r="AQ45198" s="6"/>
    </row>
    <row r="45199" spans="43:43" x14ac:dyDescent="0.25">
      <c r="AQ45199" s="6"/>
    </row>
    <row r="45200" spans="43:43" x14ac:dyDescent="0.25">
      <c r="AQ45200" s="6"/>
    </row>
    <row r="45201" spans="43:43" x14ac:dyDescent="0.25">
      <c r="AQ45201" s="6"/>
    </row>
    <row r="45202" spans="43:43" x14ac:dyDescent="0.25">
      <c r="AQ45202" s="6"/>
    </row>
    <row r="45203" spans="43:43" x14ac:dyDescent="0.25">
      <c r="AQ45203" s="6"/>
    </row>
    <row r="45204" spans="43:43" x14ac:dyDescent="0.25">
      <c r="AQ45204" s="6"/>
    </row>
    <row r="45205" spans="43:43" x14ac:dyDescent="0.25">
      <c r="AQ45205" s="6"/>
    </row>
    <row r="45206" spans="43:43" x14ac:dyDescent="0.25">
      <c r="AQ45206" s="6"/>
    </row>
    <row r="45207" spans="43:43" x14ac:dyDescent="0.25">
      <c r="AQ45207" s="6"/>
    </row>
    <row r="45208" spans="43:43" x14ac:dyDescent="0.25">
      <c r="AQ45208" s="6"/>
    </row>
    <row r="45209" spans="43:43" x14ac:dyDescent="0.25">
      <c r="AQ45209" s="6"/>
    </row>
    <row r="45210" spans="43:43" x14ac:dyDescent="0.25">
      <c r="AQ45210" s="6"/>
    </row>
    <row r="45211" spans="43:43" x14ac:dyDescent="0.25">
      <c r="AQ45211" s="6"/>
    </row>
    <row r="45212" spans="43:43" x14ac:dyDescent="0.25">
      <c r="AQ45212" s="6"/>
    </row>
    <row r="45213" spans="43:43" x14ac:dyDescent="0.25">
      <c r="AQ45213" s="6"/>
    </row>
    <row r="45214" spans="43:43" x14ac:dyDescent="0.25">
      <c r="AQ45214" s="6"/>
    </row>
    <row r="45215" spans="43:43" x14ac:dyDescent="0.25">
      <c r="AQ45215" s="6"/>
    </row>
    <row r="45216" spans="43:43" x14ac:dyDescent="0.25">
      <c r="AQ45216" s="6"/>
    </row>
    <row r="45217" spans="43:43" x14ac:dyDescent="0.25">
      <c r="AQ45217" s="6"/>
    </row>
    <row r="45218" spans="43:43" x14ac:dyDescent="0.25">
      <c r="AQ45218" s="6"/>
    </row>
    <row r="45219" spans="43:43" x14ac:dyDescent="0.25">
      <c r="AQ45219" s="6"/>
    </row>
    <row r="45220" spans="43:43" x14ac:dyDescent="0.25">
      <c r="AQ45220" s="6"/>
    </row>
    <row r="45221" spans="43:43" x14ac:dyDescent="0.25">
      <c r="AQ45221" s="6"/>
    </row>
    <row r="45222" spans="43:43" x14ac:dyDescent="0.25">
      <c r="AQ45222" s="6"/>
    </row>
    <row r="45223" spans="43:43" x14ac:dyDescent="0.25">
      <c r="AQ45223" s="6"/>
    </row>
    <row r="45224" spans="43:43" x14ac:dyDescent="0.25">
      <c r="AQ45224" s="6"/>
    </row>
    <row r="45225" spans="43:43" x14ac:dyDescent="0.25">
      <c r="AQ45225" s="6"/>
    </row>
    <row r="45226" spans="43:43" x14ac:dyDescent="0.25">
      <c r="AQ45226" s="6"/>
    </row>
    <row r="45227" spans="43:43" x14ac:dyDescent="0.25">
      <c r="AQ45227" s="6"/>
    </row>
    <row r="45228" spans="43:43" x14ac:dyDescent="0.25">
      <c r="AQ45228" s="6"/>
    </row>
    <row r="45229" spans="43:43" x14ac:dyDescent="0.25">
      <c r="AQ45229" s="6"/>
    </row>
    <row r="45230" spans="43:43" x14ac:dyDescent="0.25">
      <c r="AQ45230" s="6"/>
    </row>
    <row r="45231" spans="43:43" x14ac:dyDescent="0.25">
      <c r="AQ45231" s="6"/>
    </row>
    <row r="45232" spans="43:43" x14ac:dyDescent="0.25">
      <c r="AQ45232" s="6"/>
    </row>
    <row r="45233" spans="43:43" x14ac:dyDescent="0.25">
      <c r="AQ45233" s="6"/>
    </row>
    <row r="45234" spans="43:43" x14ac:dyDescent="0.25">
      <c r="AQ45234" s="6"/>
    </row>
    <row r="45235" spans="43:43" x14ac:dyDescent="0.25">
      <c r="AQ45235" s="6"/>
    </row>
    <row r="45236" spans="43:43" x14ac:dyDescent="0.25">
      <c r="AQ45236" s="6"/>
    </row>
    <row r="45237" spans="43:43" x14ac:dyDescent="0.25">
      <c r="AQ45237" s="6"/>
    </row>
    <row r="45238" spans="43:43" x14ac:dyDescent="0.25">
      <c r="AQ45238" s="6"/>
    </row>
    <row r="45239" spans="43:43" x14ac:dyDescent="0.25">
      <c r="AQ45239" s="6"/>
    </row>
    <row r="45240" spans="43:43" x14ac:dyDescent="0.25">
      <c r="AQ45240" s="6"/>
    </row>
    <row r="45241" spans="43:43" x14ac:dyDescent="0.25">
      <c r="AQ45241" s="6"/>
    </row>
    <row r="45242" spans="43:43" x14ac:dyDescent="0.25">
      <c r="AQ45242" s="6"/>
    </row>
    <row r="45243" spans="43:43" x14ac:dyDescent="0.25">
      <c r="AQ45243" s="6"/>
    </row>
    <row r="45244" spans="43:43" x14ac:dyDescent="0.25">
      <c r="AQ45244" s="6"/>
    </row>
    <row r="45245" spans="43:43" x14ac:dyDescent="0.25">
      <c r="AQ45245" s="6"/>
    </row>
    <row r="45246" spans="43:43" x14ac:dyDescent="0.25">
      <c r="AQ45246" s="6"/>
    </row>
    <row r="45247" spans="43:43" x14ac:dyDescent="0.25">
      <c r="AQ45247" s="6"/>
    </row>
    <row r="45248" spans="43:43" x14ac:dyDescent="0.25">
      <c r="AQ45248" s="6"/>
    </row>
    <row r="45249" spans="43:43" x14ac:dyDescent="0.25">
      <c r="AQ45249" s="6"/>
    </row>
    <row r="45250" spans="43:43" x14ac:dyDescent="0.25">
      <c r="AQ45250" s="6"/>
    </row>
    <row r="45251" spans="43:43" x14ac:dyDescent="0.25">
      <c r="AQ45251" s="6"/>
    </row>
    <row r="45252" spans="43:43" x14ac:dyDescent="0.25">
      <c r="AQ45252" s="6"/>
    </row>
    <row r="45253" spans="43:43" x14ac:dyDescent="0.25">
      <c r="AQ45253" s="6"/>
    </row>
    <row r="45254" spans="43:43" x14ac:dyDescent="0.25">
      <c r="AQ45254" s="6"/>
    </row>
    <row r="45255" spans="43:43" x14ac:dyDescent="0.25">
      <c r="AQ45255" s="6"/>
    </row>
    <row r="45256" spans="43:43" x14ac:dyDescent="0.25">
      <c r="AQ45256" s="6"/>
    </row>
    <row r="45257" spans="43:43" x14ac:dyDescent="0.25">
      <c r="AQ45257" s="6"/>
    </row>
    <row r="45258" spans="43:43" x14ac:dyDescent="0.25">
      <c r="AQ45258" s="6"/>
    </row>
    <row r="45259" spans="43:43" x14ac:dyDescent="0.25">
      <c r="AQ45259" s="6"/>
    </row>
    <row r="45260" spans="43:43" x14ac:dyDescent="0.25">
      <c r="AQ45260" s="6"/>
    </row>
    <row r="45261" spans="43:43" x14ac:dyDescent="0.25">
      <c r="AQ45261" s="6"/>
    </row>
    <row r="45262" spans="43:43" x14ac:dyDescent="0.25">
      <c r="AQ45262" s="6"/>
    </row>
    <row r="45263" spans="43:43" x14ac:dyDescent="0.25">
      <c r="AQ45263" s="6"/>
    </row>
    <row r="45264" spans="43:43" x14ac:dyDescent="0.25">
      <c r="AQ45264" s="6"/>
    </row>
    <row r="45265" spans="43:43" x14ac:dyDescent="0.25">
      <c r="AQ45265" s="6"/>
    </row>
    <row r="45266" spans="43:43" x14ac:dyDescent="0.25">
      <c r="AQ45266" s="6"/>
    </row>
    <row r="45267" spans="43:43" x14ac:dyDescent="0.25">
      <c r="AQ45267" s="6"/>
    </row>
    <row r="45268" spans="43:43" x14ac:dyDescent="0.25">
      <c r="AQ45268" s="6"/>
    </row>
    <row r="45269" spans="43:43" x14ac:dyDescent="0.25">
      <c r="AQ45269" s="6"/>
    </row>
    <row r="45270" spans="43:43" x14ac:dyDescent="0.25">
      <c r="AQ45270" s="6"/>
    </row>
    <row r="45271" spans="43:43" x14ac:dyDescent="0.25">
      <c r="AQ45271" s="6"/>
    </row>
    <row r="45272" spans="43:43" x14ac:dyDescent="0.25">
      <c r="AQ45272" s="6"/>
    </row>
    <row r="45273" spans="43:43" x14ac:dyDescent="0.25">
      <c r="AQ45273" s="6"/>
    </row>
    <row r="45274" spans="43:43" x14ac:dyDescent="0.25">
      <c r="AQ45274" s="6"/>
    </row>
    <row r="45275" spans="43:43" x14ac:dyDescent="0.25">
      <c r="AQ45275" s="6"/>
    </row>
    <row r="45276" spans="43:43" x14ac:dyDescent="0.25">
      <c r="AQ45276" s="6"/>
    </row>
    <row r="45277" spans="43:43" x14ac:dyDescent="0.25">
      <c r="AQ45277" s="6"/>
    </row>
    <row r="45278" spans="43:43" x14ac:dyDescent="0.25">
      <c r="AQ45278" s="6"/>
    </row>
    <row r="45279" spans="43:43" x14ac:dyDescent="0.25">
      <c r="AQ45279" s="6"/>
    </row>
    <row r="45280" spans="43:43" x14ac:dyDescent="0.25">
      <c r="AQ45280" s="6"/>
    </row>
    <row r="45281" spans="43:43" x14ac:dyDescent="0.25">
      <c r="AQ45281" s="6"/>
    </row>
    <row r="45282" spans="43:43" x14ac:dyDescent="0.25">
      <c r="AQ45282" s="6"/>
    </row>
    <row r="45283" spans="43:43" x14ac:dyDescent="0.25">
      <c r="AQ45283" s="6"/>
    </row>
    <row r="45284" spans="43:43" x14ac:dyDescent="0.25">
      <c r="AQ45284" s="6"/>
    </row>
    <row r="45285" spans="43:43" x14ac:dyDescent="0.25">
      <c r="AQ45285" s="6"/>
    </row>
    <row r="45286" spans="43:43" x14ac:dyDescent="0.25">
      <c r="AQ45286" s="6"/>
    </row>
    <row r="45287" spans="43:43" x14ac:dyDescent="0.25">
      <c r="AQ45287" s="6"/>
    </row>
    <row r="45288" spans="43:43" x14ac:dyDescent="0.25">
      <c r="AQ45288" s="6"/>
    </row>
    <row r="45289" spans="43:43" x14ac:dyDescent="0.25">
      <c r="AQ45289" s="6"/>
    </row>
    <row r="45290" spans="43:43" x14ac:dyDescent="0.25">
      <c r="AQ45290" s="6"/>
    </row>
    <row r="45291" spans="43:43" x14ac:dyDescent="0.25">
      <c r="AQ45291" s="6"/>
    </row>
    <row r="45292" spans="43:43" x14ac:dyDescent="0.25">
      <c r="AQ45292" s="6"/>
    </row>
    <row r="45293" spans="43:43" x14ac:dyDescent="0.25">
      <c r="AQ45293" s="6"/>
    </row>
    <row r="45294" spans="43:43" x14ac:dyDescent="0.25">
      <c r="AQ45294" s="6"/>
    </row>
    <row r="45295" spans="43:43" x14ac:dyDescent="0.25">
      <c r="AQ45295" s="6"/>
    </row>
    <row r="45296" spans="43:43" x14ac:dyDescent="0.25">
      <c r="AQ45296" s="6"/>
    </row>
    <row r="45297" spans="43:43" x14ac:dyDescent="0.25">
      <c r="AQ45297" s="6"/>
    </row>
    <row r="45298" spans="43:43" x14ac:dyDescent="0.25">
      <c r="AQ45298" s="6"/>
    </row>
    <row r="45299" spans="43:43" x14ac:dyDescent="0.25">
      <c r="AQ45299" s="6"/>
    </row>
    <row r="45300" spans="43:43" x14ac:dyDescent="0.25">
      <c r="AQ45300" s="6"/>
    </row>
    <row r="45301" spans="43:43" x14ac:dyDescent="0.25">
      <c r="AQ45301" s="6"/>
    </row>
    <row r="45302" spans="43:43" x14ac:dyDescent="0.25">
      <c r="AQ45302" s="6"/>
    </row>
    <row r="45303" spans="43:43" x14ac:dyDescent="0.25">
      <c r="AQ45303" s="6"/>
    </row>
    <row r="45304" spans="43:43" x14ac:dyDescent="0.25">
      <c r="AQ45304" s="6"/>
    </row>
    <row r="45305" spans="43:43" x14ac:dyDescent="0.25">
      <c r="AQ45305" s="6"/>
    </row>
    <row r="45306" spans="43:43" x14ac:dyDescent="0.25">
      <c r="AQ45306" s="6"/>
    </row>
    <row r="45307" spans="43:43" x14ac:dyDescent="0.25">
      <c r="AQ45307" s="6"/>
    </row>
    <row r="45308" spans="43:43" x14ac:dyDescent="0.25">
      <c r="AQ45308" s="6"/>
    </row>
    <row r="45309" spans="43:43" x14ac:dyDescent="0.25">
      <c r="AQ45309" s="6"/>
    </row>
    <row r="45310" spans="43:43" x14ac:dyDescent="0.25">
      <c r="AQ45310" s="6"/>
    </row>
    <row r="45311" spans="43:43" x14ac:dyDescent="0.25">
      <c r="AQ45311" s="6"/>
    </row>
    <row r="45312" spans="43:43" x14ac:dyDescent="0.25">
      <c r="AQ45312" s="6"/>
    </row>
    <row r="45313" spans="43:43" x14ac:dyDescent="0.25">
      <c r="AQ45313" s="6"/>
    </row>
    <row r="45314" spans="43:43" x14ac:dyDescent="0.25">
      <c r="AQ45314" s="6"/>
    </row>
    <row r="45315" spans="43:43" x14ac:dyDescent="0.25">
      <c r="AQ45315" s="6"/>
    </row>
    <row r="45316" spans="43:43" x14ac:dyDescent="0.25">
      <c r="AQ45316" s="6"/>
    </row>
    <row r="45317" spans="43:43" x14ac:dyDescent="0.25">
      <c r="AQ45317" s="6"/>
    </row>
    <row r="45318" spans="43:43" x14ac:dyDescent="0.25">
      <c r="AQ45318" s="6"/>
    </row>
    <row r="45319" spans="43:43" x14ac:dyDescent="0.25">
      <c r="AQ45319" s="6"/>
    </row>
    <row r="45320" spans="43:43" x14ac:dyDescent="0.25">
      <c r="AQ45320" s="6"/>
    </row>
    <row r="45321" spans="43:43" x14ac:dyDescent="0.25">
      <c r="AQ45321" s="6"/>
    </row>
    <row r="45322" spans="43:43" x14ac:dyDescent="0.25">
      <c r="AQ45322" s="6"/>
    </row>
    <row r="45323" spans="43:43" x14ac:dyDescent="0.25">
      <c r="AQ45323" s="6"/>
    </row>
    <row r="45324" spans="43:43" x14ac:dyDescent="0.25">
      <c r="AQ45324" s="6"/>
    </row>
    <row r="45325" spans="43:43" x14ac:dyDescent="0.25">
      <c r="AQ45325" s="6"/>
    </row>
    <row r="45326" spans="43:43" x14ac:dyDescent="0.25">
      <c r="AQ45326" s="6"/>
    </row>
    <row r="45327" spans="43:43" x14ac:dyDescent="0.25">
      <c r="AQ45327" s="6"/>
    </row>
    <row r="45328" spans="43:43" x14ac:dyDescent="0.25">
      <c r="AQ45328" s="6"/>
    </row>
    <row r="45329" spans="43:43" x14ac:dyDescent="0.25">
      <c r="AQ45329" s="6"/>
    </row>
    <row r="45330" spans="43:43" x14ac:dyDescent="0.25">
      <c r="AQ45330" s="6"/>
    </row>
    <row r="45331" spans="43:43" x14ac:dyDescent="0.25">
      <c r="AQ45331" s="6"/>
    </row>
    <row r="45332" spans="43:43" x14ac:dyDescent="0.25">
      <c r="AQ45332" s="6"/>
    </row>
    <row r="45333" spans="43:43" x14ac:dyDescent="0.25">
      <c r="AQ45333" s="6"/>
    </row>
    <row r="45334" spans="43:43" x14ac:dyDescent="0.25">
      <c r="AQ45334" s="6"/>
    </row>
    <row r="45335" spans="43:43" x14ac:dyDescent="0.25">
      <c r="AQ45335" s="6"/>
    </row>
    <row r="45336" spans="43:43" x14ac:dyDescent="0.25">
      <c r="AQ45336" s="6"/>
    </row>
    <row r="45337" spans="43:43" x14ac:dyDescent="0.25">
      <c r="AQ45337" s="6"/>
    </row>
    <row r="45338" spans="43:43" x14ac:dyDescent="0.25">
      <c r="AQ45338" s="6"/>
    </row>
    <row r="45339" spans="43:43" x14ac:dyDescent="0.25">
      <c r="AQ45339" s="6"/>
    </row>
    <row r="45340" spans="43:43" x14ac:dyDescent="0.25">
      <c r="AQ45340" s="6"/>
    </row>
    <row r="45341" spans="43:43" x14ac:dyDescent="0.25">
      <c r="AQ45341" s="6"/>
    </row>
    <row r="45342" spans="43:43" x14ac:dyDescent="0.25">
      <c r="AQ45342" s="6"/>
    </row>
    <row r="45343" spans="43:43" x14ac:dyDescent="0.25">
      <c r="AQ45343" s="6"/>
    </row>
    <row r="45344" spans="43:43" x14ac:dyDescent="0.25">
      <c r="AQ45344" s="6"/>
    </row>
    <row r="45345" spans="43:43" x14ac:dyDescent="0.25">
      <c r="AQ45345" s="6"/>
    </row>
    <row r="45346" spans="43:43" x14ac:dyDescent="0.25">
      <c r="AQ45346" s="6"/>
    </row>
    <row r="45347" spans="43:43" x14ac:dyDescent="0.25">
      <c r="AQ45347" s="6"/>
    </row>
    <row r="45348" spans="43:43" x14ac:dyDescent="0.25">
      <c r="AQ45348" s="6"/>
    </row>
    <row r="45349" spans="43:43" x14ac:dyDescent="0.25">
      <c r="AQ45349" s="6"/>
    </row>
    <row r="45350" spans="43:43" x14ac:dyDescent="0.25">
      <c r="AQ45350" s="6"/>
    </row>
    <row r="45351" spans="43:43" x14ac:dyDescent="0.25">
      <c r="AQ45351" s="6"/>
    </row>
    <row r="45352" spans="43:43" x14ac:dyDescent="0.25">
      <c r="AQ45352" s="6"/>
    </row>
    <row r="45353" spans="43:43" x14ac:dyDescent="0.25">
      <c r="AQ45353" s="6"/>
    </row>
    <row r="45354" spans="43:43" x14ac:dyDescent="0.25">
      <c r="AQ45354" s="6"/>
    </row>
    <row r="45355" spans="43:43" x14ac:dyDescent="0.25">
      <c r="AQ45355" s="6"/>
    </row>
    <row r="45356" spans="43:43" x14ac:dyDescent="0.25">
      <c r="AQ45356" s="6"/>
    </row>
    <row r="45357" spans="43:43" x14ac:dyDescent="0.25">
      <c r="AQ45357" s="6"/>
    </row>
    <row r="45358" spans="43:43" x14ac:dyDescent="0.25">
      <c r="AQ45358" s="6"/>
    </row>
    <row r="45359" spans="43:43" x14ac:dyDescent="0.25">
      <c r="AQ45359" s="6"/>
    </row>
    <row r="45360" spans="43:43" x14ac:dyDescent="0.25">
      <c r="AQ45360" s="6"/>
    </row>
    <row r="45361" spans="43:43" x14ac:dyDescent="0.25">
      <c r="AQ45361" s="6"/>
    </row>
    <row r="45362" spans="43:43" x14ac:dyDescent="0.25">
      <c r="AQ45362" s="6"/>
    </row>
    <row r="45363" spans="43:43" x14ac:dyDescent="0.25">
      <c r="AQ45363" s="6"/>
    </row>
    <row r="45364" spans="43:43" x14ac:dyDescent="0.25">
      <c r="AQ45364" s="6"/>
    </row>
    <row r="45365" spans="43:43" x14ac:dyDescent="0.25">
      <c r="AQ45365" s="6"/>
    </row>
    <row r="45366" spans="43:43" x14ac:dyDescent="0.25">
      <c r="AQ45366" s="6"/>
    </row>
    <row r="45367" spans="43:43" x14ac:dyDescent="0.25">
      <c r="AQ45367" s="6"/>
    </row>
    <row r="45368" spans="43:43" x14ac:dyDescent="0.25">
      <c r="AQ45368" s="6"/>
    </row>
    <row r="45369" spans="43:43" x14ac:dyDescent="0.25">
      <c r="AQ45369" s="6"/>
    </row>
    <row r="45370" spans="43:43" x14ac:dyDescent="0.25">
      <c r="AQ45370" s="6"/>
    </row>
    <row r="45371" spans="43:43" x14ac:dyDescent="0.25">
      <c r="AQ45371" s="6"/>
    </row>
    <row r="45372" spans="43:43" x14ac:dyDescent="0.25">
      <c r="AQ45372" s="6"/>
    </row>
    <row r="45373" spans="43:43" x14ac:dyDescent="0.25">
      <c r="AQ45373" s="6"/>
    </row>
    <row r="45374" spans="43:43" x14ac:dyDescent="0.25">
      <c r="AQ45374" s="6"/>
    </row>
    <row r="45375" spans="43:43" x14ac:dyDescent="0.25">
      <c r="AQ45375" s="6"/>
    </row>
    <row r="45376" spans="43:43" x14ac:dyDescent="0.25">
      <c r="AQ45376" s="6"/>
    </row>
    <row r="45377" spans="43:43" x14ac:dyDescent="0.25">
      <c r="AQ45377" s="6"/>
    </row>
    <row r="45378" spans="43:43" x14ac:dyDescent="0.25">
      <c r="AQ45378" s="6"/>
    </row>
    <row r="45379" spans="43:43" x14ac:dyDescent="0.25">
      <c r="AQ45379" s="6"/>
    </row>
    <row r="45380" spans="43:43" x14ac:dyDescent="0.25">
      <c r="AQ45380" s="6"/>
    </row>
    <row r="45381" spans="43:43" x14ac:dyDescent="0.25">
      <c r="AQ45381" s="6"/>
    </row>
    <row r="45382" spans="43:43" x14ac:dyDescent="0.25">
      <c r="AQ45382" s="6"/>
    </row>
    <row r="45383" spans="43:43" x14ac:dyDescent="0.25">
      <c r="AQ45383" s="6"/>
    </row>
    <row r="45384" spans="43:43" x14ac:dyDescent="0.25">
      <c r="AQ45384" s="6"/>
    </row>
    <row r="45385" spans="43:43" x14ac:dyDescent="0.25">
      <c r="AQ45385" s="6"/>
    </row>
    <row r="45386" spans="43:43" x14ac:dyDescent="0.25">
      <c r="AQ45386" s="6"/>
    </row>
    <row r="45387" spans="43:43" x14ac:dyDescent="0.25">
      <c r="AQ45387" s="6"/>
    </row>
    <row r="45388" spans="43:43" x14ac:dyDescent="0.25">
      <c r="AQ45388" s="6"/>
    </row>
    <row r="45389" spans="43:43" x14ac:dyDescent="0.25">
      <c r="AQ45389" s="6"/>
    </row>
    <row r="45390" spans="43:43" x14ac:dyDescent="0.25">
      <c r="AQ45390" s="6"/>
    </row>
    <row r="45391" spans="43:43" x14ac:dyDescent="0.25">
      <c r="AQ45391" s="6"/>
    </row>
    <row r="45392" spans="43:43" x14ac:dyDescent="0.25">
      <c r="AQ45392" s="6"/>
    </row>
    <row r="45393" spans="43:43" x14ac:dyDescent="0.25">
      <c r="AQ45393" s="6"/>
    </row>
    <row r="45394" spans="43:43" x14ac:dyDescent="0.25">
      <c r="AQ45394" s="6"/>
    </row>
    <row r="45395" spans="43:43" x14ac:dyDescent="0.25">
      <c r="AQ45395" s="6"/>
    </row>
    <row r="45396" spans="43:43" x14ac:dyDescent="0.25">
      <c r="AQ45396" s="6"/>
    </row>
    <row r="45397" spans="43:43" x14ac:dyDescent="0.25">
      <c r="AQ45397" s="6"/>
    </row>
    <row r="45398" spans="43:43" x14ac:dyDescent="0.25">
      <c r="AQ45398" s="6"/>
    </row>
    <row r="45399" spans="43:43" x14ac:dyDescent="0.25">
      <c r="AQ45399" s="6"/>
    </row>
    <row r="45400" spans="43:43" x14ac:dyDescent="0.25">
      <c r="AQ45400" s="6"/>
    </row>
    <row r="45401" spans="43:43" x14ac:dyDescent="0.25">
      <c r="AQ45401" s="6"/>
    </row>
    <row r="45402" spans="43:43" x14ac:dyDescent="0.25">
      <c r="AQ45402" s="6"/>
    </row>
    <row r="45403" spans="43:43" x14ac:dyDescent="0.25">
      <c r="AQ45403" s="6"/>
    </row>
    <row r="45404" spans="43:43" x14ac:dyDescent="0.25">
      <c r="AQ45404" s="6"/>
    </row>
    <row r="45405" spans="43:43" x14ac:dyDescent="0.25">
      <c r="AQ45405" s="6"/>
    </row>
    <row r="45406" spans="43:43" x14ac:dyDescent="0.25">
      <c r="AQ45406" s="6"/>
    </row>
    <row r="45407" spans="43:43" x14ac:dyDescent="0.25">
      <c r="AQ45407" s="6"/>
    </row>
    <row r="45408" spans="43:43" x14ac:dyDescent="0.25">
      <c r="AQ45408" s="6"/>
    </row>
    <row r="45409" spans="43:43" x14ac:dyDescent="0.25">
      <c r="AQ45409" s="6"/>
    </row>
    <row r="45410" spans="43:43" x14ac:dyDescent="0.25">
      <c r="AQ45410" s="6"/>
    </row>
    <row r="45411" spans="43:43" x14ac:dyDescent="0.25">
      <c r="AQ45411" s="6"/>
    </row>
    <row r="45412" spans="43:43" x14ac:dyDescent="0.25">
      <c r="AQ45412" s="6"/>
    </row>
    <row r="45413" spans="43:43" x14ac:dyDescent="0.25">
      <c r="AQ45413" s="6"/>
    </row>
    <row r="45414" spans="43:43" x14ac:dyDescent="0.25">
      <c r="AQ45414" s="6"/>
    </row>
    <row r="45415" spans="43:43" x14ac:dyDescent="0.25">
      <c r="AQ45415" s="6"/>
    </row>
    <row r="45416" spans="43:43" x14ac:dyDescent="0.25">
      <c r="AQ45416" s="6"/>
    </row>
    <row r="45417" spans="43:43" x14ac:dyDescent="0.25">
      <c r="AQ45417" s="6"/>
    </row>
    <row r="45418" spans="43:43" x14ac:dyDescent="0.25">
      <c r="AQ45418" s="6"/>
    </row>
    <row r="45419" spans="43:43" x14ac:dyDescent="0.25">
      <c r="AQ45419" s="6"/>
    </row>
    <row r="45420" spans="43:43" x14ac:dyDescent="0.25">
      <c r="AQ45420" s="6"/>
    </row>
    <row r="45421" spans="43:43" x14ac:dyDescent="0.25">
      <c r="AQ45421" s="6"/>
    </row>
    <row r="45422" spans="43:43" x14ac:dyDescent="0.25">
      <c r="AQ45422" s="6"/>
    </row>
    <row r="45423" spans="43:43" x14ac:dyDescent="0.25">
      <c r="AQ45423" s="6"/>
    </row>
    <row r="45424" spans="43:43" x14ac:dyDescent="0.25">
      <c r="AQ45424" s="6"/>
    </row>
    <row r="45425" spans="43:43" x14ac:dyDescent="0.25">
      <c r="AQ45425" s="6"/>
    </row>
    <row r="45426" spans="43:43" x14ac:dyDescent="0.25">
      <c r="AQ45426" s="6"/>
    </row>
    <row r="45427" spans="43:43" x14ac:dyDescent="0.25">
      <c r="AQ45427" s="6"/>
    </row>
    <row r="45428" spans="43:43" x14ac:dyDescent="0.25">
      <c r="AQ45428" s="6"/>
    </row>
    <row r="45429" spans="43:43" x14ac:dyDescent="0.25">
      <c r="AQ45429" s="6"/>
    </row>
    <row r="45430" spans="43:43" x14ac:dyDescent="0.25">
      <c r="AQ45430" s="6"/>
    </row>
    <row r="45431" spans="43:43" x14ac:dyDescent="0.25">
      <c r="AQ45431" s="6"/>
    </row>
    <row r="45432" spans="43:43" x14ac:dyDescent="0.25">
      <c r="AQ45432" s="6"/>
    </row>
    <row r="45433" spans="43:43" x14ac:dyDescent="0.25">
      <c r="AQ45433" s="6"/>
    </row>
    <row r="45434" spans="43:43" x14ac:dyDescent="0.25">
      <c r="AQ45434" s="6"/>
    </row>
    <row r="45435" spans="43:43" x14ac:dyDescent="0.25">
      <c r="AQ45435" s="6"/>
    </row>
    <row r="45436" spans="43:43" x14ac:dyDescent="0.25">
      <c r="AQ45436" s="6"/>
    </row>
    <row r="45437" spans="43:43" x14ac:dyDescent="0.25">
      <c r="AQ45437" s="6"/>
    </row>
    <row r="45438" spans="43:43" x14ac:dyDescent="0.25">
      <c r="AQ45438" s="6"/>
    </row>
    <row r="45439" spans="43:43" x14ac:dyDescent="0.25">
      <c r="AQ45439" s="6"/>
    </row>
    <row r="45440" spans="43:43" x14ac:dyDescent="0.25">
      <c r="AQ45440" s="6"/>
    </row>
    <row r="45441" spans="43:43" x14ac:dyDescent="0.25">
      <c r="AQ45441" s="6"/>
    </row>
    <row r="45442" spans="43:43" x14ac:dyDescent="0.25">
      <c r="AQ45442" s="6"/>
    </row>
    <row r="45443" spans="43:43" x14ac:dyDescent="0.25">
      <c r="AQ45443" s="6"/>
    </row>
    <row r="45444" spans="43:43" x14ac:dyDescent="0.25">
      <c r="AQ45444" s="6"/>
    </row>
    <row r="45445" spans="43:43" x14ac:dyDescent="0.25">
      <c r="AQ45445" s="6"/>
    </row>
    <row r="45446" spans="43:43" x14ac:dyDescent="0.25">
      <c r="AQ45446" s="6"/>
    </row>
    <row r="45447" spans="43:43" x14ac:dyDescent="0.25">
      <c r="AQ45447" s="6"/>
    </row>
    <row r="45448" spans="43:43" x14ac:dyDescent="0.25">
      <c r="AQ45448" s="6"/>
    </row>
    <row r="45449" spans="43:43" x14ac:dyDescent="0.25">
      <c r="AQ45449" s="6"/>
    </row>
    <row r="45450" spans="43:43" x14ac:dyDescent="0.25">
      <c r="AQ45450" s="6"/>
    </row>
    <row r="45451" spans="43:43" x14ac:dyDescent="0.25">
      <c r="AQ45451" s="6"/>
    </row>
    <row r="45452" spans="43:43" x14ac:dyDescent="0.25">
      <c r="AQ45452" s="6"/>
    </row>
    <row r="45453" spans="43:43" x14ac:dyDescent="0.25">
      <c r="AQ45453" s="6"/>
    </row>
    <row r="45454" spans="43:43" x14ac:dyDescent="0.25">
      <c r="AQ45454" s="6"/>
    </row>
    <row r="45455" spans="43:43" x14ac:dyDescent="0.25">
      <c r="AQ45455" s="6"/>
    </row>
    <row r="45456" spans="43:43" x14ac:dyDescent="0.25">
      <c r="AQ45456" s="6"/>
    </row>
    <row r="45457" spans="43:43" x14ac:dyDescent="0.25">
      <c r="AQ45457" s="6"/>
    </row>
    <row r="45458" spans="43:43" x14ac:dyDescent="0.25">
      <c r="AQ45458" s="6"/>
    </row>
    <row r="45459" spans="43:43" x14ac:dyDescent="0.25">
      <c r="AQ45459" s="6"/>
    </row>
    <row r="45460" spans="43:43" x14ac:dyDescent="0.25">
      <c r="AQ45460" s="6"/>
    </row>
    <row r="45461" spans="43:43" x14ac:dyDescent="0.25">
      <c r="AQ45461" s="6"/>
    </row>
    <row r="45462" spans="43:43" x14ac:dyDescent="0.25">
      <c r="AQ45462" s="6"/>
    </row>
    <row r="45463" spans="43:43" x14ac:dyDescent="0.25">
      <c r="AQ45463" s="6"/>
    </row>
    <row r="45464" spans="43:43" x14ac:dyDescent="0.25">
      <c r="AQ45464" s="6"/>
    </row>
    <row r="45465" spans="43:43" x14ac:dyDescent="0.25">
      <c r="AQ45465" s="6"/>
    </row>
    <row r="45466" spans="43:43" x14ac:dyDescent="0.25">
      <c r="AQ45466" s="6"/>
    </row>
    <row r="45467" spans="43:43" x14ac:dyDescent="0.25">
      <c r="AQ45467" s="6"/>
    </row>
    <row r="45468" spans="43:43" x14ac:dyDescent="0.25">
      <c r="AQ45468" s="6"/>
    </row>
    <row r="45469" spans="43:43" x14ac:dyDescent="0.25">
      <c r="AQ45469" s="6"/>
    </row>
    <row r="45470" spans="43:43" x14ac:dyDescent="0.25">
      <c r="AQ45470" s="6"/>
    </row>
    <row r="45471" spans="43:43" x14ac:dyDescent="0.25">
      <c r="AQ45471" s="6"/>
    </row>
    <row r="45472" spans="43:43" x14ac:dyDescent="0.25">
      <c r="AQ45472" s="6"/>
    </row>
    <row r="45473" spans="43:43" x14ac:dyDescent="0.25">
      <c r="AQ45473" s="6"/>
    </row>
    <row r="45474" spans="43:43" x14ac:dyDescent="0.25">
      <c r="AQ45474" s="6"/>
    </row>
    <row r="45475" spans="43:43" x14ac:dyDescent="0.25">
      <c r="AQ45475" s="6"/>
    </row>
    <row r="45476" spans="43:43" x14ac:dyDescent="0.25">
      <c r="AQ45476" s="6"/>
    </row>
    <row r="45477" spans="43:43" x14ac:dyDescent="0.25">
      <c r="AQ45477" s="6"/>
    </row>
    <row r="45478" spans="43:43" x14ac:dyDescent="0.25">
      <c r="AQ45478" s="6"/>
    </row>
    <row r="45479" spans="43:43" x14ac:dyDescent="0.25">
      <c r="AQ45479" s="6"/>
    </row>
    <row r="45480" spans="43:43" x14ac:dyDescent="0.25">
      <c r="AQ45480" s="6"/>
    </row>
    <row r="45481" spans="43:43" x14ac:dyDescent="0.25">
      <c r="AQ45481" s="6"/>
    </row>
    <row r="45482" spans="43:43" x14ac:dyDescent="0.25">
      <c r="AQ45482" s="6"/>
    </row>
    <row r="45483" spans="43:43" x14ac:dyDescent="0.25">
      <c r="AQ45483" s="6"/>
    </row>
    <row r="45484" spans="43:43" x14ac:dyDescent="0.25">
      <c r="AQ45484" s="6"/>
    </row>
    <row r="45485" spans="43:43" x14ac:dyDescent="0.25">
      <c r="AQ45485" s="6"/>
    </row>
    <row r="45486" spans="43:43" x14ac:dyDescent="0.25">
      <c r="AQ45486" s="6"/>
    </row>
    <row r="45487" spans="43:43" x14ac:dyDescent="0.25">
      <c r="AQ45487" s="6"/>
    </row>
    <row r="45488" spans="43:43" x14ac:dyDescent="0.25">
      <c r="AQ45488" s="6"/>
    </row>
    <row r="45489" spans="43:43" x14ac:dyDescent="0.25">
      <c r="AQ45489" s="6"/>
    </row>
    <row r="45490" spans="43:43" x14ac:dyDescent="0.25">
      <c r="AQ45490" s="6"/>
    </row>
    <row r="45491" spans="43:43" x14ac:dyDescent="0.25">
      <c r="AQ45491" s="6"/>
    </row>
    <row r="45492" spans="43:43" x14ac:dyDescent="0.25">
      <c r="AQ45492" s="6"/>
    </row>
    <row r="45493" spans="43:43" x14ac:dyDescent="0.25">
      <c r="AQ45493" s="6"/>
    </row>
    <row r="45494" spans="43:43" x14ac:dyDescent="0.25">
      <c r="AQ45494" s="6"/>
    </row>
    <row r="45495" spans="43:43" x14ac:dyDescent="0.25">
      <c r="AQ45495" s="6"/>
    </row>
    <row r="45496" spans="43:43" x14ac:dyDescent="0.25">
      <c r="AQ45496" s="6"/>
    </row>
    <row r="45497" spans="43:43" x14ac:dyDescent="0.25">
      <c r="AQ45497" s="6"/>
    </row>
    <row r="45498" spans="43:43" x14ac:dyDescent="0.25">
      <c r="AQ45498" s="6"/>
    </row>
    <row r="45499" spans="43:43" x14ac:dyDescent="0.25">
      <c r="AQ45499" s="6"/>
    </row>
    <row r="45500" spans="43:43" x14ac:dyDescent="0.25">
      <c r="AQ45500" s="6"/>
    </row>
    <row r="45501" spans="43:43" x14ac:dyDescent="0.25">
      <c r="AQ45501" s="6"/>
    </row>
    <row r="45502" spans="43:43" x14ac:dyDescent="0.25">
      <c r="AQ45502" s="6"/>
    </row>
    <row r="45503" spans="43:43" x14ac:dyDescent="0.25">
      <c r="AQ45503" s="6"/>
    </row>
    <row r="45504" spans="43:43" x14ac:dyDescent="0.25">
      <c r="AQ45504" s="6"/>
    </row>
    <row r="45505" spans="43:43" x14ac:dyDescent="0.25">
      <c r="AQ45505" s="6"/>
    </row>
    <row r="45506" spans="43:43" x14ac:dyDescent="0.25">
      <c r="AQ45506" s="6"/>
    </row>
    <row r="45507" spans="43:43" x14ac:dyDescent="0.25">
      <c r="AQ45507" s="6"/>
    </row>
    <row r="45508" spans="43:43" x14ac:dyDescent="0.25">
      <c r="AQ45508" s="6"/>
    </row>
    <row r="45509" spans="43:43" x14ac:dyDescent="0.25">
      <c r="AQ45509" s="6"/>
    </row>
    <row r="45510" spans="43:43" x14ac:dyDescent="0.25">
      <c r="AQ45510" s="6"/>
    </row>
    <row r="45511" spans="43:43" x14ac:dyDescent="0.25">
      <c r="AQ45511" s="6"/>
    </row>
    <row r="45512" spans="43:43" x14ac:dyDescent="0.25">
      <c r="AQ45512" s="6"/>
    </row>
    <row r="45513" spans="43:43" x14ac:dyDescent="0.25">
      <c r="AQ45513" s="6"/>
    </row>
    <row r="45514" spans="43:43" x14ac:dyDescent="0.25">
      <c r="AQ45514" s="6"/>
    </row>
    <row r="45515" spans="43:43" x14ac:dyDescent="0.25">
      <c r="AQ45515" s="6"/>
    </row>
    <row r="45516" spans="43:43" x14ac:dyDescent="0.25">
      <c r="AQ45516" s="6"/>
    </row>
    <row r="45517" spans="43:43" x14ac:dyDescent="0.25">
      <c r="AQ45517" s="6"/>
    </row>
    <row r="45518" spans="43:43" x14ac:dyDescent="0.25">
      <c r="AQ45518" s="6"/>
    </row>
    <row r="45519" spans="43:43" x14ac:dyDescent="0.25">
      <c r="AQ45519" s="6"/>
    </row>
    <row r="45520" spans="43:43" x14ac:dyDescent="0.25">
      <c r="AQ45520" s="6"/>
    </row>
    <row r="45521" spans="43:43" x14ac:dyDescent="0.25">
      <c r="AQ45521" s="6"/>
    </row>
    <row r="45522" spans="43:43" x14ac:dyDescent="0.25">
      <c r="AQ45522" s="6"/>
    </row>
    <row r="45523" spans="43:43" x14ac:dyDescent="0.25">
      <c r="AQ45523" s="6"/>
    </row>
    <row r="45524" spans="43:43" x14ac:dyDescent="0.25">
      <c r="AQ45524" s="6"/>
    </row>
    <row r="45525" spans="43:43" x14ac:dyDescent="0.25">
      <c r="AQ45525" s="6"/>
    </row>
    <row r="45526" spans="43:43" x14ac:dyDescent="0.25">
      <c r="AQ45526" s="6"/>
    </row>
    <row r="45527" spans="43:43" x14ac:dyDescent="0.25">
      <c r="AQ45527" s="6"/>
    </row>
    <row r="45528" spans="43:43" x14ac:dyDescent="0.25">
      <c r="AQ45528" s="6"/>
    </row>
    <row r="45529" spans="43:43" x14ac:dyDescent="0.25">
      <c r="AQ45529" s="6"/>
    </row>
    <row r="45530" spans="43:43" x14ac:dyDescent="0.25">
      <c r="AQ45530" s="6"/>
    </row>
    <row r="45531" spans="43:43" x14ac:dyDescent="0.25">
      <c r="AQ45531" s="6"/>
    </row>
    <row r="45532" spans="43:43" x14ac:dyDescent="0.25">
      <c r="AQ45532" s="6"/>
    </row>
    <row r="45533" spans="43:43" x14ac:dyDescent="0.25">
      <c r="AQ45533" s="6"/>
    </row>
    <row r="45534" spans="43:43" x14ac:dyDescent="0.25">
      <c r="AQ45534" s="6"/>
    </row>
    <row r="45535" spans="43:43" x14ac:dyDescent="0.25">
      <c r="AQ45535" s="6"/>
    </row>
    <row r="45536" spans="43:43" x14ac:dyDescent="0.25">
      <c r="AQ45536" s="6"/>
    </row>
    <row r="45537" spans="43:43" x14ac:dyDescent="0.25">
      <c r="AQ45537" s="6"/>
    </row>
    <row r="45538" spans="43:43" x14ac:dyDescent="0.25">
      <c r="AQ45538" s="6"/>
    </row>
    <row r="45539" spans="43:43" x14ac:dyDescent="0.25">
      <c r="AQ45539" s="6"/>
    </row>
    <row r="45540" spans="43:43" x14ac:dyDescent="0.25">
      <c r="AQ45540" s="6"/>
    </row>
    <row r="45541" spans="43:43" x14ac:dyDescent="0.25">
      <c r="AQ45541" s="6"/>
    </row>
    <row r="45542" spans="43:43" x14ac:dyDescent="0.25">
      <c r="AQ45542" s="6"/>
    </row>
    <row r="45543" spans="43:43" x14ac:dyDescent="0.25">
      <c r="AQ45543" s="6"/>
    </row>
    <row r="45544" spans="43:43" x14ac:dyDescent="0.25">
      <c r="AQ45544" s="6"/>
    </row>
    <row r="45545" spans="43:43" x14ac:dyDescent="0.25">
      <c r="AQ45545" s="6"/>
    </row>
    <row r="45546" spans="43:43" x14ac:dyDescent="0.25">
      <c r="AQ45546" s="6"/>
    </row>
    <row r="45547" spans="43:43" x14ac:dyDescent="0.25">
      <c r="AQ45547" s="6"/>
    </row>
    <row r="45548" spans="43:43" x14ac:dyDescent="0.25">
      <c r="AQ45548" s="6"/>
    </row>
    <row r="45549" spans="43:43" x14ac:dyDescent="0.25">
      <c r="AQ45549" s="6"/>
    </row>
    <row r="45550" spans="43:43" x14ac:dyDescent="0.25">
      <c r="AQ45550" s="6"/>
    </row>
    <row r="45551" spans="43:43" x14ac:dyDescent="0.25">
      <c r="AQ45551" s="6"/>
    </row>
    <row r="45552" spans="43:43" x14ac:dyDescent="0.25">
      <c r="AQ45552" s="6"/>
    </row>
    <row r="45553" spans="43:43" x14ac:dyDescent="0.25">
      <c r="AQ45553" s="6"/>
    </row>
    <row r="45554" spans="43:43" x14ac:dyDescent="0.25">
      <c r="AQ45554" s="6"/>
    </row>
    <row r="45555" spans="43:43" x14ac:dyDescent="0.25">
      <c r="AQ45555" s="6"/>
    </row>
    <row r="45556" spans="43:43" x14ac:dyDescent="0.25">
      <c r="AQ45556" s="6"/>
    </row>
    <row r="45557" spans="43:43" x14ac:dyDescent="0.25">
      <c r="AQ45557" s="6"/>
    </row>
    <row r="45558" spans="43:43" x14ac:dyDescent="0.25">
      <c r="AQ45558" s="6"/>
    </row>
    <row r="45559" spans="43:43" x14ac:dyDescent="0.25">
      <c r="AQ45559" s="6"/>
    </row>
    <row r="45560" spans="43:43" x14ac:dyDescent="0.25">
      <c r="AQ45560" s="6"/>
    </row>
    <row r="45561" spans="43:43" x14ac:dyDescent="0.25">
      <c r="AQ45561" s="6"/>
    </row>
    <row r="45562" spans="43:43" x14ac:dyDescent="0.25">
      <c r="AQ45562" s="6"/>
    </row>
    <row r="45563" spans="43:43" x14ac:dyDescent="0.25">
      <c r="AQ45563" s="6"/>
    </row>
    <row r="45564" spans="43:43" x14ac:dyDescent="0.25">
      <c r="AQ45564" s="6"/>
    </row>
    <row r="45565" spans="43:43" x14ac:dyDescent="0.25">
      <c r="AQ45565" s="6"/>
    </row>
    <row r="45566" spans="43:43" x14ac:dyDescent="0.25">
      <c r="AQ45566" s="6"/>
    </row>
    <row r="45567" spans="43:43" x14ac:dyDescent="0.25">
      <c r="AQ45567" s="6"/>
    </row>
    <row r="45568" spans="43:43" x14ac:dyDescent="0.25">
      <c r="AQ45568" s="6"/>
    </row>
    <row r="45569" spans="43:43" x14ac:dyDescent="0.25">
      <c r="AQ45569" s="6"/>
    </row>
    <row r="45570" spans="43:43" x14ac:dyDescent="0.25">
      <c r="AQ45570" s="6"/>
    </row>
    <row r="45571" spans="43:43" x14ac:dyDescent="0.25">
      <c r="AQ45571" s="6"/>
    </row>
    <row r="45572" spans="43:43" x14ac:dyDescent="0.25">
      <c r="AQ45572" s="6"/>
    </row>
    <row r="45573" spans="43:43" x14ac:dyDescent="0.25">
      <c r="AQ45573" s="6"/>
    </row>
    <row r="45574" spans="43:43" x14ac:dyDescent="0.25">
      <c r="AQ45574" s="6"/>
    </row>
    <row r="45575" spans="43:43" x14ac:dyDescent="0.25">
      <c r="AQ45575" s="6"/>
    </row>
    <row r="45576" spans="43:43" x14ac:dyDescent="0.25">
      <c r="AQ45576" s="6"/>
    </row>
    <row r="45577" spans="43:43" x14ac:dyDescent="0.25">
      <c r="AQ45577" s="6"/>
    </row>
    <row r="45578" spans="43:43" x14ac:dyDescent="0.25">
      <c r="AQ45578" s="6"/>
    </row>
    <row r="45579" spans="43:43" x14ac:dyDescent="0.25">
      <c r="AQ45579" s="6"/>
    </row>
    <row r="45580" spans="43:43" x14ac:dyDescent="0.25">
      <c r="AQ45580" s="6"/>
    </row>
    <row r="45581" spans="43:43" x14ac:dyDescent="0.25">
      <c r="AQ45581" s="6"/>
    </row>
    <row r="45582" spans="43:43" x14ac:dyDescent="0.25">
      <c r="AQ45582" s="6"/>
    </row>
    <row r="45583" spans="43:43" x14ac:dyDescent="0.25">
      <c r="AQ45583" s="6"/>
    </row>
    <row r="45584" spans="43:43" x14ac:dyDescent="0.25">
      <c r="AQ45584" s="6"/>
    </row>
    <row r="45585" spans="43:43" x14ac:dyDescent="0.25">
      <c r="AQ45585" s="6"/>
    </row>
    <row r="45586" spans="43:43" x14ac:dyDescent="0.25">
      <c r="AQ45586" s="6"/>
    </row>
    <row r="45587" spans="43:43" x14ac:dyDescent="0.25">
      <c r="AQ45587" s="6"/>
    </row>
    <row r="45588" spans="43:43" x14ac:dyDescent="0.25">
      <c r="AQ45588" s="6"/>
    </row>
    <row r="45589" spans="43:43" x14ac:dyDescent="0.25">
      <c r="AQ45589" s="6"/>
    </row>
    <row r="45590" spans="43:43" x14ac:dyDescent="0.25">
      <c r="AQ45590" s="6"/>
    </row>
    <row r="45591" spans="43:43" x14ac:dyDescent="0.25">
      <c r="AQ45591" s="6"/>
    </row>
    <row r="45592" spans="43:43" x14ac:dyDescent="0.25">
      <c r="AQ45592" s="6"/>
    </row>
    <row r="45593" spans="43:43" x14ac:dyDescent="0.25">
      <c r="AQ45593" s="6"/>
    </row>
    <row r="45594" spans="43:43" x14ac:dyDescent="0.25">
      <c r="AQ45594" s="6"/>
    </row>
    <row r="45595" spans="43:43" x14ac:dyDescent="0.25">
      <c r="AQ45595" s="6"/>
    </row>
    <row r="45596" spans="43:43" x14ac:dyDescent="0.25">
      <c r="AQ45596" s="6"/>
    </row>
    <row r="45597" spans="43:43" x14ac:dyDescent="0.25">
      <c r="AQ45597" s="6"/>
    </row>
    <row r="45598" spans="43:43" x14ac:dyDescent="0.25">
      <c r="AQ45598" s="6"/>
    </row>
    <row r="45599" spans="43:43" x14ac:dyDescent="0.25">
      <c r="AQ45599" s="6"/>
    </row>
    <row r="45600" spans="43:43" x14ac:dyDescent="0.25">
      <c r="AQ45600" s="6"/>
    </row>
    <row r="45601" spans="43:43" x14ac:dyDescent="0.25">
      <c r="AQ45601" s="6"/>
    </row>
    <row r="45602" spans="43:43" x14ac:dyDescent="0.25">
      <c r="AQ45602" s="6"/>
    </row>
    <row r="45603" spans="43:43" x14ac:dyDescent="0.25">
      <c r="AQ45603" s="6"/>
    </row>
    <row r="45604" spans="43:43" x14ac:dyDescent="0.25">
      <c r="AQ45604" s="6"/>
    </row>
    <row r="45605" spans="43:43" x14ac:dyDescent="0.25">
      <c r="AQ45605" s="6"/>
    </row>
    <row r="45606" spans="43:43" x14ac:dyDescent="0.25">
      <c r="AQ45606" s="6"/>
    </row>
    <row r="45607" spans="43:43" x14ac:dyDescent="0.25">
      <c r="AQ45607" s="6"/>
    </row>
    <row r="45608" spans="43:43" x14ac:dyDescent="0.25">
      <c r="AQ45608" s="6"/>
    </row>
    <row r="45609" spans="43:43" x14ac:dyDescent="0.25">
      <c r="AQ45609" s="6"/>
    </row>
    <row r="45610" spans="43:43" x14ac:dyDescent="0.25">
      <c r="AQ45610" s="6"/>
    </row>
    <row r="45611" spans="43:43" x14ac:dyDescent="0.25">
      <c r="AQ45611" s="6"/>
    </row>
    <row r="45612" spans="43:43" x14ac:dyDescent="0.25">
      <c r="AQ45612" s="6"/>
    </row>
    <row r="45613" spans="43:43" x14ac:dyDescent="0.25">
      <c r="AQ45613" s="6"/>
    </row>
    <row r="45614" spans="43:43" x14ac:dyDescent="0.25">
      <c r="AQ45614" s="6"/>
    </row>
    <row r="45615" spans="43:43" x14ac:dyDescent="0.25">
      <c r="AQ45615" s="6"/>
    </row>
    <row r="45616" spans="43:43" x14ac:dyDescent="0.25">
      <c r="AQ45616" s="6"/>
    </row>
    <row r="45617" spans="43:43" x14ac:dyDescent="0.25">
      <c r="AQ45617" s="6"/>
    </row>
    <row r="45618" spans="43:43" x14ac:dyDescent="0.25">
      <c r="AQ45618" s="6"/>
    </row>
    <row r="45619" spans="43:43" x14ac:dyDescent="0.25">
      <c r="AQ45619" s="6"/>
    </row>
    <row r="45620" spans="43:43" x14ac:dyDescent="0.25">
      <c r="AQ45620" s="6"/>
    </row>
    <row r="45621" spans="43:43" x14ac:dyDescent="0.25">
      <c r="AQ45621" s="6"/>
    </row>
    <row r="45622" spans="43:43" x14ac:dyDescent="0.25">
      <c r="AQ45622" s="6"/>
    </row>
    <row r="45623" spans="43:43" x14ac:dyDescent="0.25">
      <c r="AQ45623" s="6"/>
    </row>
    <row r="45624" spans="43:43" x14ac:dyDescent="0.25">
      <c r="AQ45624" s="6"/>
    </row>
    <row r="45625" spans="43:43" x14ac:dyDescent="0.25">
      <c r="AQ45625" s="6"/>
    </row>
    <row r="45626" spans="43:43" x14ac:dyDescent="0.25">
      <c r="AQ45626" s="6"/>
    </row>
    <row r="45627" spans="43:43" x14ac:dyDescent="0.25">
      <c r="AQ45627" s="6"/>
    </row>
    <row r="45628" spans="43:43" x14ac:dyDescent="0.25">
      <c r="AQ45628" s="6"/>
    </row>
    <row r="45629" spans="43:43" x14ac:dyDescent="0.25">
      <c r="AQ45629" s="6"/>
    </row>
    <row r="45630" spans="43:43" x14ac:dyDescent="0.25">
      <c r="AQ45630" s="6"/>
    </row>
    <row r="45631" spans="43:43" x14ac:dyDescent="0.25">
      <c r="AQ45631" s="6"/>
    </row>
    <row r="45632" spans="43:43" x14ac:dyDescent="0.25">
      <c r="AQ45632" s="6"/>
    </row>
    <row r="45633" spans="43:43" x14ac:dyDescent="0.25">
      <c r="AQ45633" s="6"/>
    </row>
    <row r="45634" spans="43:43" x14ac:dyDescent="0.25">
      <c r="AQ45634" s="6"/>
    </row>
    <row r="45635" spans="43:43" x14ac:dyDescent="0.25">
      <c r="AQ45635" s="6"/>
    </row>
    <row r="45636" spans="43:43" x14ac:dyDescent="0.25">
      <c r="AQ45636" s="6"/>
    </row>
    <row r="45637" spans="43:43" x14ac:dyDescent="0.25">
      <c r="AQ45637" s="6"/>
    </row>
    <row r="45638" spans="43:43" x14ac:dyDescent="0.25">
      <c r="AQ45638" s="6"/>
    </row>
    <row r="45639" spans="43:43" x14ac:dyDescent="0.25">
      <c r="AQ45639" s="6"/>
    </row>
    <row r="45640" spans="43:43" x14ac:dyDescent="0.25">
      <c r="AQ45640" s="6"/>
    </row>
    <row r="45641" spans="43:43" x14ac:dyDescent="0.25">
      <c r="AQ45641" s="6"/>
    </row>
    <row r="45642" spans="43:43" x14ac:dyDescent="0.25">
      <c r="AQ45642" s="6"/>
    </row>
    <row r="45643" spans="43:43" x14ac:dyDescent="0.25">
      <c r="AQ45643" s="6"/>
    </row>
    <row r="45644" spans="43:43" x14ac:dyDescent="0.25">
      <c r="AQ45644" s="6"/>
    </row>
    <row r="45645" spans="43:43" x14ac:dyDescent="0.25">
      <c r="AQ45645" s="6"/>
    </row>
    <row r="45646" spans="43:43" x14ac:dyDescent="0.25">
      <c r="AQ45646" s="6"/>
    </row>
    <row r="45647" spans="43:43" x14ac:dyDescent="0.25">
      <c r="AQ45647" s="6"/>
    </row>
    <row r="45648" spans="43:43" x14ac:dyDescent="0.25">
      <c r="AQ45648" s="6"/>
    </row>
    <row r="45649" spans="43:43" x14ac:dyDescent="0.25">
      <c r="AQ45649" s="6"/>
    </row>
    <row r="45650" spans="43:43" x14ac:dyDescent="0.25">
      <c r="AQ45650" s="6"/>
    </row>
    <row r="45651" spans="43:43" x14ac:dyDescent="0.25">
      <c r="AQ45651" s="6"/>
    </row>
    <row r="45652" spans="43:43" x14ac:dyDescent="0.25">
      <c r="AQ45652" s="6"/>
    </row>
    <row r="45653" spans="43:43" x14ac:dyDescent="0.25">
      <c r="AQ45653" s="6"/>
    </row>
    <row r="45654" spans="43:43" x14ac:dyDescent="0.25">
      <c r="AQ45654" s="6"/>
    </row>
    <row r="45655" spans="43:43" x14ac:dyDescent="0.25">
      <c r="AQ45655" s="6"/>
    </row>
    <row r="45656" spans="43:43" x14ac:dyDescent="0.25">
      <c r="AQ45656" s="6"/>
    </row>
    <row r="45657" spans="43:43" x14ac:dyDescent="0.25">
      <c r="AQ45657" s="6"/>
    </row>
    <row r="45658" spans="43:43" x14ac:dyDescent="0.25">
      <c r="AQ45658" s="6"/>
    </row>
    <row r="45659" spans="43:43" x14ac:dyDescent="0.25">
      <c r="AQ45659" s="6"/>
    </row>
    <row r="45660" spans="43:43" x14ac:dyDescent="0.25">
      <c r="AQ45660" s="6"/>
    </row>
    <row r="45661" spans="43:43" x14ac:dyDescent="0.25">
      <c r="AQ45661" s="6"/>
    </row>
    <row r="45662" spans="43:43" x14ac:dyDescent="0.25">
      <c r="AQ45662" s="6"/>
    </row>
    <row r="45663" spans="43:43" x14ac:dyDescent="0.25">
      <c r="AQ45663" s="6"/>
    </row>
    <row r="45664" spans="43:43" x14ac:dyDescent="0.25">
      <c r="AQ45664" s="6"/>
    </row>
    <row r="45665" spans="43:43" x14ac:dyDescent="0.25">
      <c r="AQ45665" s="6"/>
    </row>
    <row r="45666" spans="43:43" x14ac:dyDescent="0.25">
      <c r="AQ45666" s="6"/>
    </row>
    <row r="45667" spans="43:43" x14ac:dyDescent="0.25">
      <c r="AQ45667" s="6"/>
    </row>
    <row r="45668" spans="43:43" x14ac:dyDescent="0.25">
      <c r="AQ45668" s="6"/>
    </row>
    <row r="45669" spans="43:43" x14ac:dyDescent="0.25">
      <c r="AQ45669" s="6"/>
    </row>
    <row r="45670" spans="43:43" x14ac:dyDescent="0.25">
      <c r="AQ45670" s="6"/>
    </row>
    <row r="45671" spans="43:43" x14ac:dyDescent="0.25">
      <c r="AQ45671" s="6"/>
    </row>
    <row r="45672" spans="43:43" x14ac:dyDescent="0.25">
      <c r="AQ45672" s="6"/>
    </row>
    <row r="45673" spans="43:43" x14ac:dyDescent="0.25">
      <c r="AQ45673" s="6"/>
    </row>
    <row r="45674" spans="43:43" x14ac:dyDescent="0.25">
      <c r="AQ45674" s="6"/>
    </row>
    <row r="45675" spans="43:43" x14ac:dyDescent="0.25">
      <c r="AQ45675" s="6"/>
    </row>
    <row r="45676" spans="43:43" x14ac:dyDescent="0.25">
      <c r="AQ45676" s="6"/>
    </row>
    <row r="45677" spans="43:43" x14ac:dyDescent="0.25">
      <c r="AQ45677" s="6"/>
    </row>
    <row r="45678" spans="43:43" x14ac:dyDescent="0.25">
      <c r="AQ45678" s="6"/>
    </row>
    <row r="45679" spans="43:43" x14ac:dyDescent="0.25">
      <c r="AQ45679" s="6"/>
    </row>
    <row r="45680" spans="43:43" x14ac:dyDescent="0.25">
      <c r="AQ45680" s="6"/>
    </row>
    <row r="45681" spans="43:43" x14ac:dyDescent="0.25">
      <c r="AQ45681" s="6"/>
    </row>
    <row r="45682" spans="43:43" x14ac:dyDescent="0.25">
      <c r="AQ45682" s="6"/>
    </row>
    <row r="45683" spans="43:43" x14ac:dyDescent="0.25">
      <c r="AQ45683" s="6"/>
    </row>
    <row r="45684" spans="43:43" x14ac:dyDescent="0.25">
      <c r="AQ45684" s="6"/>
    </row>
    <row r="45685" spans="43:43" x14ac:dyDescent="0.25">
      <c r="AQ45685" s="6"/>
    </row>
    <row r="45686" spans="43:43" x14ac:dyDescent="0.25">
      <c r="AQ45686" s="6"/>
    </row>
    <row r="45687" spans="43:43" x14ac:dyDescent="0.25">
      <c r="AQ45687" s="6"/>
    </row>
    <row r="45688" spans="43:43" x14ac:dyDescent="0.25">
      <c r="AQ45688" s="6"/>
    </row>
    <row r="45689" spans="43:43" x14ac:dyDescent="0.25">
      <c r="AQ45689" s="6"/>
    </row>
    <row r="45690" spans="43:43" x14ac:dyDescent="0.25">
      <c r="AQ45690" s="6"/>
    </row>
    <row r="45691" spans="43:43" x14ac:dyDescent="0.25">
      <c r="AQ45691" s="6"/>
    </row>
    <row r="45692" spans="43:43" x14ac:dyDescent="0.25">
      <c r="AQ45692" s="6"/>
    </row>
    <row r="45693" spans="43:43" x14ac:dyDescent="0.25">
      <c r="AQ45693" s="6"/>
    </row>
    <row r="45694" spans="43:43" x14ac:dyDescent="0.25">
      <c r="AQ45694" s="6"/>
    </row>
    <row r="45695" spans="43:43" x14ac:dyDescent="0.25">
      <c r="AQ45695" s="6"/>
    </row>
    <row r="45696" spans="43:43" x14ac:dyDescent="0.25">
      <c r="AQ45696" s="6"/>
    </row>
    <row r="45697" spans="43:43" x14ac:dyDescent="0.25">
      <c r="AQ45697" s="6"/>
    </row>
    <row r="45698" spans="43:43" x14ac:dyDescent="0.25">
      <c r="AQ45698" s="6"/>
    </row>
    <row r="45699" spans="43:43" x14ac:dyDescent="0.25">
      <c r="AQ45699" s="6"/>
    </row>
    <row r="45700" spans="43:43" x14ac:dyDescent="0.25">
      <c r="AQ45700" s="6"/>
    </row>
    <row r="45701" spans="43:43" x14ac:dyDescent="0.25">
      <c r="AQ45701" s="6"/>
    </row>
    <row r="45702" spans="43:43" x14ac:dyDescent="0.25">
      <c r="AQ45702" s="6"/>
    </row>
    <row r="45703" spans="43:43" x14ac:dyDescent="0.25">
      <c r="AQ45703" s="6"/>
    </row>
    <row r="45704" spans="43:43" x14ac:dyDescent="0.25">
      <c r="AQ45704" s="6"/>
    </row>
    <row r="45705" spans="43:43" x14ac:dyDescent="0.25">
      <c r="AQ45705" s="6"/>
    </row>
    <row r="45706" spans="43:43" x14ac:dyDescent="0.25">
      <c r="AQ45706" s="6"/>
    </row>
    <row r="45707" spans="43:43" x14ac:dyDescent="0.25">
      <c r="AQ45707" s="6"/>
    </row>
    <row r="45708" spans="43:43" x14ac:dyDescent="0.25">
      <c r="AQ45708" s="6"/>
    </row>
    <row r="45709" spans="43:43" x14ac:dyDescent="0.25">
      <c r="AQ45709" s="6"/>
    </row>
    <row r="45710" spans="43:43" x14ac:dyDescent="0.25">
      <c r="AQ45710" s="6"/>
    </row>
    <row r="45711" spans="43:43" x14ac:dyDescent="0.25">
      <c r="AQ45711" s="6"/>
    </row>
    <row r="45712" spans="43:43" x14ac:dyDescent="0.25">
      <c r="AQ45712" s="6"/>
    </row>
    <row r="45713" spans="43:43" x14ac:dyDescent="0.25">
      <c r="AQ45713" s="6"/>
    </row>
    <row r="45714" spans="43:43" x14ac:dyDescent="0.25">
      <c r="AQ45714" s="6"/>
    </row>
    <row r="45715" spans="43:43" x14ac:dyDescent="0.25">
      <c r="AQ45715" s="6"/>
    </row>
    <row r="45716" spans="43:43" x14ac:dyDescent="0.25">
      <c r="AQ45716" s="6"/>
    </row>
    <row r="45717" spans="43:43" x14ac:dyDescent="0.25">
      <c r="AQ45717" s="6"/>
    </row>
    <row r="45718" spans="43:43" x14ac:dyDescent="0.25">
      <c r="AQ45718" s="6"/>
    </row>
    <row r="45719" spans="43:43" x14ac:dyDescent="0.25">
      <c r="AQ45719" s="6"/>
    </row>
    <row r="45720" spans="43:43" x14ac:dyDescent="0.25">
      <c r="AQ45720" s="6"/>
    </row>
    <row r="45721" spans="43:43" x14ac:dyDescent="0.25">
      <c r="AQ45721" s="6"/>
    </row>
    <row r="45722" spans="43:43" x14ac:dyDescent="0.25">
      <c r="AQ45722" s="6"/>
    </row>
    <row r="45723" spans="43:43" x14ac:dyDescent="0.25">
      <c r="AQ45723" s="6"/>
    </row>
    <row r="45724" spans="43:43" x14ac:dyDescent="0.25">
      <c r="AQ45724" s="6"/>
    </row>
    <row r="45725" spans="43:43" x14ac:dyDescent="0.25">
      <c r="AQ45725" s="6"/>
    </row>
    <row r="45726" spans="43:43" x14ac:dyDescent="0.25">
      <c r="AQ45726" s="6"/>
    </row>
    <row r="45727" spans="43:43" x14ac:dyDescent="0.25">
      <c r="AQ45727" s="6"/>
    </row>
    <row r="45728" spans="43:43" x14ac:dyDescent="0.25">
      <c r="AQ45728" s="6"/>
    </row>
    <row r="45729" spans="43:43" x14ac:dyDescent="0.25">
      <c r="AQ45729" s="6"/>
    </row>
    <row r="45730" spans="43:43" x14ac:dyDescent="0.25">
      <c r="AQ45730" s="6"/>
    </row>
    <row r="45731" spans="43:43" x14ac:dyDescent="0.25">
      <c r="AQ45731" s="6"/>
    </row>
    <row r="45732" spans="43:43" x14ac:dyDescent="0.25">
      <c r="AQ45732" s="6"/>
    </row>
    <row r="45733" spans="43:43" x14ac:dyDescent="0.25">
      <c r="AQ45733" s="6"/>
    </row>
    <row r="45734" spans="43:43" x14ac:dyDescent="0.25">
      <c r="AQ45734" s="6"/>
    </row>
    <row r="45735" spans="43:43" x14ac:dyDescent="0.25">
      <c r="AQ45735" s="6"/>
    </row>
    <row r="45736" spans="43:43" x14ac:dyDescent="0.25">
      <c r="AQ45736" s="6"/>
    </row>
    <row r="45737" spans="43:43" x14ac:dyDescent="0.25">
      <c r="AQ45737" s="6"/>
    </row>
    <row r="45738" spans="43:43" x14ac:dyDescent="0.25">
      <c r="AQ45738" s="6"/>
    </row>
    <row r="45739" spans="43:43" x14ac:dyDescent="0.25">
      <c r="AQ45739" s="6"/>
    </row>
    <row r="45740" spans="43:43" x14ac:dyDescent="0.25">
      <c r="AQ45740" s="6"/>
    </row>
    <row r="45741" spans="43:43" x14ac:dyDescent="0.25">
      <c r="AQ45741" s="6"/>
    </row>
    <row r="45742" spans="43:43" x14ac:dyDescent="0.25">
      <c r="AQ45742" s="6"/>
    </row>
    <row r="45743" spans="43:43" x14ac:dyDescent="0.25">
      <c r="AQ45743" s="6"/>
    </row>
    <row r="45744" spans="43:43" x14ac:dyDescent="0.25">
      <c r="AQ45744" s="6"/>
    </row>
    <row r="45745" spans="43:43" x14ac:dyDescent="0.25">
      <c r="AQ45745" s="6"/>
    </row>
    <row r="45746" spans="43:43" x14ac:dyDescent="0.25">
      <c r="AQ45746" s="6"/>
    </row>
    <row r="45747" spans="43:43" x14ac:dyDescent="0.25">
      <c r="AQ45747" s="6"/>
    </row>
    <row r="45748" spans="43:43" x14ac:dyDescent="0.25">
      <c r="AQ45748" s="6"/>
    </row>
    <row r="45749" spans="43:43" x14ac:dyDescent="0.25">
      <c r="AQ45749" s="6"/>
    </row>
    <row r="45750" spans="43:43" x14ac:dyDescent="0.25">
      <c r="AQ45750" s="6"/>
    </row>
    <row r="45751" spans="43:43" x14ac:dyDescent="0.25">
      <c r="AQ45751" s="6"/>
    </row>
    <row r="45752" spans="43:43" x14ac:dyDescent="0.25">
      <c r="AQ45752" s="6"/>
    </row>
    <row r="45753" spans="43:43" x14ac:dyDescent="0.25">
      <c r="AQ45753" s="6"/>
    </row>
    <row r="45754" spans="43:43" x14ac:dyDescent="0.25">
      <c r="AQ45754" s="6"/>
    </row>
    <row r="45755" spans="43:43" x14ac:dyDescent="0.25">
      <c r="AQ45755" s="6"/>
    </row>
    <row r="45756" spans="43:43" x14ac:dyDescent="0.25">
      <c r="AQ45756" s="6"/>
    </row>
    <row r="45757" spans="43:43" x14ac:dyDescent="0.25">
      <c r="AQ45757" s="6"/>
    </row>
    <row r="45758" spans="43:43" x14ac:dyDescent="0.25">
      <c r="AQ45758" s="6"/>
    </row>
    <row r="45759" spans="43:43" x14ac:dyDescent="0.25">
      <c r="AQ45759" s="6"/>
    </row>
    <row r="45760" spans="43:43" x14ac:dyDescent="0.25">
      <c r="AQ45760" s="6"/>
    </row>
    <row r="45761" spans="43:43" x14ac:dyDescent="0.25">
      <c r="AQ45761" s="6"/>
    </row>
    <row r="45762" spans="43:43" x14ac:dyDescent="0.25">
      <c r="AQ45762" s="6"/>
    </row>
    <row r="45763" spans="43:43" x14ac:dyDescent="0.25">
      <c r="AQ45763" s="6"/>
    </row>
    <row r="45764" spans="43:43" x14ac:dyDescent="0.25">
      <c r="AQ45764" s="6"/>
    </row>
    <row r="45765" spans="43:43" x14ac:dyDescent="0.25">
      <c r="AQ45765" s="6"/>
    </row>
    <row r="45766" spans="43:43" x14ac:dyDescent="0.25">
      <c r="AQ45766" s="6"/>
    </row>
    <row r="45767" spans="43:43" x14ac:dyDescent="0.25">
      <c r="AQ45767" s="6"/>
    </row>
    <row r="45768" spans="43:43" x14ac:dyDescent="0.25">
      <c r="AQ45768" s="6"/>
    </row>
    <row r="45769" spans="43:43" x14ac:dyDescent="0.25">
      <c r="AQ45769" s="6"/>
    </row>
    <row r="45770" spans="43:43" x14ac:dyDescent="0.25">
      <c r="AQ45770" s="6"/>
    </row>
    <row r="45771" spans="43:43" x14ac:dyDescent="0.25">
      <c r="AQ45771" s="6"/>
    </row>
    <row r="45772" spans="43:43" x14ac:dyDescent="0.25">
      <c r="AQ45772" s="6"/>
    </row>
    <row r="45773" spans="43:43" x14ac:dyDescent="0.25">
      <c r="AQ45773" s="6"/>
    </row>
    <row r="45774" spans="43:43" x14ac:dyDescent="0.25">
      <c r="AQ45774" s="6"/>
    </row>
    <row r="45775" spans="43:43" x14ac:dyDescent="0.25">
      <c r="AQ45775" s="6"/>
    </row>
    <row r="45776" spans="43:43" x14ac:dyDescent="0.25">
      <c r="AQ45776" s="6"/>
    </row>
    <row r="45777" spans="43:43" x14ac:dyDescent="0.25">
      <c r="AQ45777" s="6"/>
    </row>
    <row r="45778" spans="43:43" x14ac:dyDescent="0.25">
      <c r="AQ45778" s="6"/>
    </row>
    <row r="45779" spans="43:43" x14ac:dyDescent="0.25">
      <c r="AQ45779" s="6"/>
    </row>
    <row r="45780" spans="43:43" x14ac:dyDescent="0.25">
      <c r="AQ45780" s="6"/>
    </row>
    <row r="45781" spans="43:43" x14ac:dyDescent="0.25">
      <c r="AQ45781" s="6"/>
    </row>
    <row r="45782" spans="43:43" x14ac:dyDescent="0.25">
      <c r="AQ45782" s="6"/>
    </row>
    <row r="45783" spans="43:43" x14ac:dyDescent="0.25">
      <c r="AQ45783" s="6"/>
    </row>
    <row r="45784" spans="43:43" x14ac:dyDescent="0.25">
      <c r="AQ45784" s="6"/>
    </row>
    <row r="45785" spans="43:43" x14ac:dyDescent="0.25">
      <c r="AQ45785" s="6"/>
    </row>
    <row r="45786" spans="43:43" x14ac:dyDescent="0.25">
      <c r="AQ45786" s="6"/>
    </row>
    <row r="45787" spans="43:43" x14ac:dyDescent="0.25">
      <c r="AQ45787" s="6"/>
    </row>
    <row r="45788" spans="43:43" x14ac:dyDescent="0.25">
      <c r="AQ45788" s="6"/>
    </row>
    <row r="45789" spans="43:43" x14ac:dyDescent="0.25">
      <c r="AQ45789" s="6"/>
    </row>
    <row r="45790" spans="43:43" x14ac:dyDescent="0.25">
      <c r="AQ45790" s="6"/>
    </row>
    <row r="45791" spans="43:43" x14ac:dyDescent="0.25">
      <c r="AQ45791" s="6"/>
    </row>
    <row r="45792" spans="43:43" x14ac:dyDescent="0.25">
      <c r="AQ45792" s="6"/>
    </row>
    <row r="45793" spans="43:43" x14ac:dyDescent="0.25">
      <c r="AQ45793" s="6"/>
    </row>
    <row r="45794" spans="43:43" x14ac:dyDescent="0.25">
      <c r="AQ45794" s="6"/>
    </row>
    <row r="45795" spans="43:43" x14ac:dyDescent="0.25">
      <c r="AQ45795" s="6"/>
    </row>
    <row r="45796" spans="43:43" x14ac:dyDescent="0.25">
      <c r="AQ45796" s="6"/>
    </row>
    <row r="45797" spans="43:43" x14ac:dyDescent="0.25">
      <c r="AQ45797" s="6"/>
    </row>
    <row r="45798" spans="43:43" x14ac:dyDescent="0.25">
      <c r="AQ45798" s="6"/>
    </row>
    <row r="45799" spans="43:43" x14ac:dyDescent="0.25">
      <c r="AQ45799" s="6"/>
    </row>
    <row r="45800" spans="43:43" x14ac:dyDescent="0.25">
      <c r="AQ45800" s="6"/>
    </row>
    <row r="45801" spans="43:43" x14ac:dyDescent="0.25">
      <c r="AQ45801" s="6"/>
    </row>
    <row r="45802" spans="43:43" x14ac:dyDescent="0.25">
      <c r="AQ45802" s="6"/>
    </row>
    <row r="45803" spans="43:43" x14ac:dyDescent="0.25">
      <c r="AQ45803" s="6"/>
    </row>
    <row r="45804" spans="43:43" x14ac:dyDescent="0.25">
      <c r="AQ45804" s="6"/>
    </row>
    <row r="45805" spans="43:43" x14ac:dyDescent="0.25">
      <c r="AQ45805" s="6"/>
    </row>
    <row r="45806" spans="43:43" x14ac:dyDescent="0.25">
      <c r="AQ45806" s="6"/>
    </row>
    <row r="45807" spans="43:43" x14ac:dyDescent="0.25">
      <c r="AQ45807" s="6"/>
    </row>
    <row r="45808" spans="43:43" x14ac:dyDescent="0.25">
      <c r="AQ45808" s="6"/>
    </row>
    <row r="45809" spans="43:43" x14ac:dyDescent="0.25">
      <c r="AQ45809" s="6"/>
    </row>
    <row r="45810" spans="43:43" x14ac:dyDescent="0.25">
      <c r="AQ45810" s="6"/>
    </row>
    <row r="45811" spans="43:43" x14ac:dyDescent="0.25">
      <c r="AQ45811" s="6"/>
    </row>
    <row r="45812" spans="43:43" x14ac:dyDescent="0.25">
      <c r="AQ45812" s="6"/>
    </row>
    <row r="45813" spans="43:43" x14ac:dyDescent="0.25">
      <c r="AQ45813" s="6"/>
    </row>
    <row r="45814" spans="43:43" x14ac:dyDescent="0.25">
      <c r="AQ45814" s="6"/>
    </row>
    <row r="45815" spans="43:43" x14ac:dyDescent="0.25">
      <c r="AQ45815" s="6"/>
    </row>
    <row r="45816" spans="43:43" x14ac:dyDescent="0.25">
      <c r="AQ45816" s="6"/>
    </row>
    <row r="45817" spans="43:43" x14ac:dyDescent="0.25">
      <c r="AQ45817" s="6"/>
    </row>
    <row r="45818" spans="43:43" x14ac:dyDescent="0.25">
      <c r="AQ45818" s="6"/>
    </row>
    <row r="45819" spans="43:43" x14ac:dyDescent="0.25">
      <c r="AQ45819" s="6"/>
    </row>
    <row r="45820" spans="43:43" x14ac:dyDescent="0.25">
      <c r="AQ45820" s="6"/>
    </row>
    <row r="45821" spans="43:43" x14ac:dyDescent="0.25">
      <c r="AQ45821" s="6"/>
    </row>
    <row r="45822" spans="43:43" x14ac:dyDescent="0.25">
      <c r="AQ45822" s="6"/>
    </row>
    <row r="45823" spans="43:43" x14ac:dyDescent="0.25">
      <c r="AQ45823" s="6"/>
    </row>
    <row r="45824" spans="43:43" x14ac:dyDescent="0.25">
      <c r="AQ45824" s="6"/>
    </row>
    <row r="45825" spans="43:43" x14ac:dyDescent="0.25">
      <c r="AQ45825" s="6"/>
    </row>
    <row r="45826" spans="43:43" x14ac:dyDescent="0.25">
      <c r="AQ45826" s="6"/>
    </row>
    <row r="45827" spans="43:43" x14ac:dyDescent="0.25">
      <c r="AQ45827" s="6"/>
    </row>
    <row r="45828" spans="43:43" x14ac:dyDescent="0.25">
      <c r="AQ45828" s="6"/>
    </row>
    <row r="45829" spans="43:43" x14ac:dyDescent="0.25">
      <c r="AQ45829" s="6"/>
    </row>
    <row r="45830" spans="43:43" x14ac:dyDescent="0.25">
      <c r="AQ45830" s="6"/>
    </row>
    <row r="45831" spans="43:43" x14ac:dyDescent="0.25">
      <c r="AQ45831" s="6"/>
    </row>
    <row r="45832" spans="43:43" x14ac:dyDescent="0.25">
      <c r="AQ45832" s="6"/>
    </row>
    <row r="45833" spans="43:43" x14ac:dyDescent="0.25">
      <c r="AQ45833" s="6"/>
    </row>
    <row r="45834" spans="43:43" x14ac:dyDescent="0.25">
      <c r="AQ45834" s="6"/>
    </row>
    <row r="45835" spans="43:43" x14ac:dyDescent="0.25">
      <c r="AQ45835" s="6"/>
    </row>
    <row r="45836" spans="43:43" x14ac:dyDescent="0.25">
      <c r="AQ45836" s="6"/>
    </row>
    <row r="45837" spans="43:43" x14ac:dyDescent="0.25">
      <c r="AQ45837" s="6"/>
    </row>
    <row r="45838" spans="43:43" x14ac:dyDescent="0.25">
      <c r="AQ45838" s="6"/>
    </row>
    <row r="45839" spans="43:43" x14ac:dyDescent="0.25">
      <c r="AQ45839" s="6"/>
    </row>
    <row r="45840" spans="43:43" x14ac:dyDescent="0.25">
      <c r="AQ45840" s="6"/>
    </row>
    <row r="45841" spans="43:43" x14ac:dyDescent="0.25">
      <c r="AQ45841" s="6"/>
    </row>
    <row r="45842" spans="43:43" x14ac:dyDescent="0.25">
      <c r="AQ45842" s="6"/>
    </row>
    <row r="45843" spans="43:43" x14ac:dyDescent="0.25">
      <c r="AQ45843" s="6"/>
    </row>
    <row r="45844" spans="43:43" x14ac:dyDescent="0.25">
      <c r="AQ45844" s="6"/>
    </row>
    <row r="45845" spans="43:43" x14ac:dyDescent="0.25">
      <c r="AQ45845" s="6"/>
    </row>
    <row r="45846" spans="43:43" x14ac:dyDescent="0.25">
      <c r="AQ45846" s="6"/>
    </row>
    <row r="45847" spans="43:43" x14ac:dyDescent="0.25">
      <c r="AQ45847" s="6"/>
    </row>
    <row r="45848" spans="43:43" x14ac:dyDescent="0.25">
      <c r="AQ45848" s="6"/>
    </row>
    <row r="45849" spans="43:43" x14ac:dyDescent="0.25">
      <c r="AQ45849" s="6"/>
    </row>
    <row r="45850" spans="43:43" x14ac:dyDescent="0.25">
      <c r="AQ45850" s="6"/>
    </row>
    <row r="45851" spans="43:43" x14ac:dyDescent="0.25">
      <c r="AQ45851" s="6"/>
    </row>
    <row r="45852" spans="43:43" x14ac:dyDescent="0.25">
      <c r="AQ45852" s="6"/>
    </row>
    <row r="45853" spans="43:43" x14ac:dyDescent="0.25">
      <c r="AQ45853" s="6"/>
    </row>
    <row r="45854" spans="43:43" x14ac:dyDescent="0.25">
      <c r="AQ45854" s="6"/>
    </row>
    <row r="45855" spans="43:43" x14ac:dyDescent="0.25">
      <c r="AQ45855" s="6"/>
    </row>
    <row r="45856" spans="43:43" x14ac:dyDescent="0.25">
      <c r="AQ45856" s="6"/>
    </row>
    <row r="45857" spans="43:43" x14ac:dyDescent="0.25">
      <c r="AQ45857" s="6"/>
    </row>
    <row r="45858" spans="43:43" x14ac:dyDescent="0.25">
      <c r="AQ45858" s="6"/>
    </row>
    <row r="45859" spans="43:43" x14ac:dyDescent="0.25">
      <c r="AQ45859" s="6"/>
    </row>
    <row r="45860" spans="43:43" x14ac:dyDescent="0.25">
      <c r="AQ45860" s="6"/>
    </row>
    <row r="45861" spans="43:43" x14ac:dyDescent="0.25">
      <c r="AQ45861" s="6"/>
    </row>
    <row r="45862" spans="43:43" x14ac:dyDescent="0.25">
      <c r="AQ45862" s="6"/>
    </row>
    <row r="45863" spans="43:43" x14ac:dyDescent="0.25">
      <c r="AQ45863" s="6"/>
    </row>
    <row r="45864" spans="43:43" x14ac:dyDescent="0.25">
      <c r="AQ45864" s="6"/>
    </row>
    <row r="45865" spans="43:43" x14ac:dyDescent="0.25">
      <c r="AQ45865" s="6"/>
    </row>
    <row r="45866" spans="43:43" x14ac:dyDescent="0.25">
      <c r="AQ45866" s="6"/>
    </row>
    <row r="45867" spans="43:43" x14ac:dyDescent="0.25">
      <c r="AQ45867" s="6"/>
    </row>
    <row r="45868" spans="43:43" x14ac:dyDescent="0.25">
      <c r="AQ45868" s="6"/>
    </row>
    <row r="45869" spans="43:43" x14ac:dyDescent="0.25">
      <c r="AQ45869" s="6"/>
    </row>
    <row r="45870" spans="43:43" x14ac:dyDescent="0.25">
      <c r="AQ45870" s="6"/>
    </row>
    <row r="45871" spans="43:43" x14ac:dyDescent="0.25">
      <c r="AQ45871" s="6"/>
    </row>
    <row r="45872" spans="43:43" x14ac:dyDescent="0.25">
      <c r="AQ45872" s="6"/>
    </row>
    <row r="45873" spans="43:43" x14ac:dyDescent="0.25">
      <c r="AQ45873" s="6"/>
    </row>
    <row r="45874" spans="43:43" x14ac:dyDescent="0.25">
      <c r="AQ45874" s="6"/>
    </row>
    <row r="45875" spans="43:43" x14ac:dyDescent="0.25">
      <c r="AQ45875" s="6"/>
    </row>
    <row r="45876" spans="43:43" x14ac:dyDescent="0.25">
      <c r="AQ45876" s="6"/>
    </row>
    <row r="45877" spans="43:43" x14ac:dyDescent="0.25">
      <c r="AQ45877" s="6"/>
    </row>
    <row r="45878" spans="43:43" x14ac:dyDescent="0.25">
      <c r="AQ45878" s="6"/>
    </row>
    <row r="45879" spans="43:43" x14ac:dyDescent="0.25">
      <c r="AQ45879" s="6"/>
    </row>
    <row r="45880" spans="43:43" x14ac:dyDescent="0.25">
      <c r="AQ45880" s="6"/>
    </row>
    <row r="45881" spans="43:43" x14ac:dyDescent="0.25">
      <c r="AQ45881" s="6"/>
    </row>
    <row r="45882" spans="43:43" x14ac:dyDescent="0.25">
      <c r="AQ45882" s="6"/>
    </row>
    <row r="45883" spans="43:43" x14ac:dyDescent="0.25">
      <c r="AQ45883" s="6"/>
    </row>
    <row r="45884" spans="43:43" x14ac:dyDescent="0.25">
      <c r="AQ45884" s="6"/>
    </row>
    <row r="45885" spans="43:43" x14ac:dyDescent="0.25">
      <c r="AQ45885" s="6"/>
    </row>
    <row r="45886" spans="43:43" x14ac:dyDescent="0.25">
      <c r="AQ45886" s="6"/>
    </row>
    <row r="45887" spans="43:43" x14ac:dyDescent="0.25">
      <c r="AQ45887" s="6"/>
    </row>
    <row r="45888" spans="43:43" x14ac:dyDescent="0.25">
      <c r="AQ45888" s="6"/>
    </row>
    <row r="45889" spans="43:43" x14ac:dyDescent="0.25">
      <c r="AQ45889" s="6"/>
    </row>
    <row r="45890" spans="43:43" x14ac:dyDescent="0.25">
      <c r="AQ45890" s="6"/>
    </row>
    <row r="45891" spans="43:43" x14ac:dyDescent="0.25">
      <c r="AQ45891" s="6"/>
    </row>
    <row r="45892" spans="43:43" x14ac:dyDescent="0.25">
      <c r="AQ45892" s="6"/>
    </row>
    <row r="45893" spans="43:43" x14ac:dyDescent="0.25">
      <c r="AQ45893" s="6"/>
    </row>
    <row r="45894" spans="43:43" x14ac:dyDescent="0.25">
      <c r="AQ45894" s="6"/>
    </row>
    <row r="45895" spans="43:43" x14ac:dyDescent="0.25">
      <c r="AQ45895" s="6"/>
    </row>
    <row r="45896" spans="43:43" x14ac:dyDescent="0.25">
      <c r="AQ45896" s="6"/>
    </row>
    <row r="45897" spans="43:43" x14ac:dyDescent="0.25">
      <c r="AQ45897" s="6"/>
    </row>
    <row r="45898" spans="43:43" x14ac:dyDescent="0.25">
      <c r="AQ45898" s="6"/>
    </row>
    <row r="45899" spans="43:43" x14ac:dyDescent="0.25">
      <c r="AQ45899" s="6"/>
    </row>
    <row r="45900" spans="43:43" x14ac:dyDescent="0.25">
      <c r="AQ45900" s="6"/>
    </row>
    <row r="45901" spans="43:43" x14ac:dyDescent="0.25">
      <c r="AQ45901" s="6"/>
    </row>
    <row r="45902" spans="43:43" x14ac:dyDescent="0.25">
      <c r="AQ45902" s="6"/>
    </row>
    <row r="45903" spans="43:43" x14ac:dyDescent="0.25">
      <c r="AQ45903" s="6"/>
    </row>
    <row r="45904" spans="43:43" x14ac:dyDescent="0.25">
      <c r="AQ45904" s="6"/>
    </row>
    <row r="45905" spans="43:43" x14ac:dyDescent="0.25">
      <c r="AQ45905" s="6"/>
    </row>
    <row r="45906" spans="43:43" x14ac:dyDescent="0.25">
      <c r="AQ45906" s="6"/>
    </row>
    <row r="45907" spans="43:43" x14ac:dyDescent="0.25">
      <c r="AQ45907" s="6"/>
    </row>
    <row r="45908" spans="43:43" x14ac:dyDescent="0.25">
      <c r="AQ45908" s="6"/>
    </row>
    <row r="45909" spans="43:43" x14ac:dyDescent="0.25">
      <c r="AQ45909" s="6"/>
    </row>
    <row r="45910" spans="43:43" x14ac:dyDescent="0.25">
      <c r="AQ45910" s="6"/>
    </row>
    <row r="45911" spans="43:43" x14ac:dyDescent="0.25">
      <c r="AQ45911" s="6"/>
    </row>
    <row r="45912" spans="43:43" x14ac:dyDescent="0.25">
      <c r="AQ45912" s="6"/>
    </row>
    <row r="45913" spans="43:43" x14ac:dyDescent="0.25">
      <c r="AQ45913" s="6"/>
    </row>
    <row r="45914" spans="43:43" x14ac:dyDescent="0.25">
      <c r="AQ45914" s="6"/>
    </row>
    <row r="45915" spans="43:43" x14ac:dyDescent="0.25">
      <c r="AQ45915" s="6"/>
    </row>
    <row r="45916" spans="43:43" x14ac:dyDescent="0.25">
      <c r="AQ45916" s="6"/>
    </row>
    <row r="45917" spans="43:43" x14ac:dyDescent="0.25">
      <c r="AQ45917" s="6"/>
    </row>
    <row r="45918" spans="43:43" x14ac:dyDescent="0.25">
      <c r="AQ45918" s="6"/>
    </row>
    <row r="45919" spans="43:43" x14ac:dyDescent="0.25">
      <c r="AQ45919" s="6"/>
    </row>
    <row r="45920" spans="43:43" x14ac:dyDescent="0.25">
      <c r="AQ45920" s="6"/>
    </row>
    <row r="45921" spans="43:43" x14ac:dyDescent="0.25">
      <c r="AQ45921" s="6"/>
    </row>
    <row r="45922" spans="43:43" x14ac:dyDescent="0.25">
      <c r="AQ45922" s="6"/>
    </row>
    <row r="45923" spans="43:43" x14ac:dyDescent="0.25">
      <c r="AQ45923" s="6"/>
    </row>
    <row r="45924" spans="43:43" x14ac:dyDescent="0.25">
      <c r="AQ45924" s="6"/>
    </row>
    <row r="45925" spans="43:43" x14ac:dyDescent="0.25">
      <c r="AQ45925" s="6"/>
    </row>
    <row r="45926" spans="43:43" x14ac:dyDescent="0.25">
      <c r="AQ45926" s="6"/>
    </row>
    <row r="45927" spans="43:43" x14ac:dyDescent="0.25">
      <c r="AQ45927" s="6"/>
    </row>
    <row r="45928" spans="43:43" x14ac:dyDescent="0.25">
      <c r="AQ45928" s="6"/>
    </row>
    <row r="45929" spans="43:43" x14ac:dyDescent="0.25">
      <c r="AQ45929" s="6"/>
    </row>
    <row r="45930" spans="43:43" x14ac:dyDescent="0.25">
      <c r="AQ45930" s="6"/>
    </row>
    <row r="45931" spans="43:43" x14ac:dyDescent="0.25">
      <c r="AQ45931" s="6"/>
    </row>
    <row r="45932" spans="43:43" x14ac:dyDescent="0.25">
      <c r="AQ45932" s="6"/>
    </row>
    <row r="45933" spans="43:43" x14ac:dyDescent="0.25">
      <c r="AQ45933" s="6"/>
    </row>
    <row r="45934" spans="43:43" x14ac:dyDescent="0.25">
      <c r="AQ45934" s="6"/>
    </row>
    <row r="45935" spans="43:43" x14ac:dyDescent="0.25">
      <c r="AQ45935" s="6"/>
    </row>
    <row r="45936" spans="43:43" x14ac:dyDescent="0.25">
      <c r="AQ45936" s="6"/>
    </row>
    <row r="45937" spans="43:43" x14ac:dyDescent="0.25">
      <c r="AQ45937" s="6"/>
    </row>
    <row r="45938" spans="43:43" x14ac:dyDescent="0.25">
      <c r="AQ45938" s="6"/>
    </row>
    <row r="45939" spans="43:43" x14ac:dyDescent="0.25">
      <c r="AQ45939" s="6"/>
    </row>
    <row r="45940" spans="43:43" x14ac:dyDescent="0.25">
      <c r="AQ45940" s="6"/>
    </row>
    <row r="45941" spans="43:43" x14ac:dyDescent="0.25">
      <c r="AQ45941" s="6"/>
    </row>
    <row r="45942" spans="43:43" x14ac:dyDescent="0.25">
      <c r="AQ45942" s="6"/>
    </row>
    <row r="45943" spans="43:43" x14ac:dyDescent="0.25">
      <c r="AQ45943" s="6"/>
    </row>
    <row r="45944" spans="43:43" x14ac:dyDescent="0.25">
      <c r="AQ45944" s="6"/>
    </row>
    <row r="45945" spans="43:43" x14ac:dyDescent="0.25">
      <c r="AQ45945" s="6"/>
    </row>
    <row r="45946" spans="43:43" x14ac:dyDescent="0.25">
      <c r="AQ45946" s="6"/>
    </row>
    <row r="45947" spans="43:43" x14ac:dyDescent="0.25">
      <c r="AQ45947" s="6"/>
    </row>
    <row r="45948" spans="43:43" x14ac:dyDescent="0.25">
      <c r="AQ45948" s="6"/>
    </row>
    <row r="45949" spans="43:43" x14ac:dyDescent="0.25">
      <c r="AQ45949" s="6"/>
    </row>
    <row r="45950" spans="43:43" x14ac:dyDescent="0.25">
      <c r="AQ45950" s="6"/>
    </row>
    <row r="45951" spans="43:43" x14ac:dyDescent="0.25">
      <c r="AQ45951" s="6"/>
    </row>
    <row r="45952" spans="43:43" x14ac:dyDescent="0.25">
      <c r="AQ45952" s="6"/>
    </row>
    <row r="45953" spans="43:43" x14ac:dyDescent="0.25">
      <c r="AQ45953" s="6"/>
    </row>
    <row r="45954" spans="43:43" x14ac:dyDescent="0.25">
      <c r="AQ45954" s="6"/>
    </row>
    <row r="45955" spans="43:43" x14ac:dyDescent="0.25">
      <c r="AQ45955" s="6"/>
    </row>
    <row r="45956" spans="43:43" x14ac:dyDescent="0.25">
      <c r="AQ45956" s="6"/>
    </row>
    <row r="45957" spans="43:43" x14ac:dyDescent="0.25">
      <c r="AQ45957" s="6"/>
    </row>
    <row r="45958" spans="43:43" x14ac:dyDescent="0.25">
      <c r="AQ45958" s="6"/>
    </row>
    <row r="45959" spans="43:43" x14ac:dyDescent="0.25">
      <c r="AQ45959" s="6"/>
    </row>
    <row r="45960" spans="43:43" x14ac:dyDescent="0.25">
      <c r="AQ45960" s="6"/>
    </row>
    <row r="45961" spans="43:43" x14ac:dyDescent="0.25">
      <c r="AQ45961" s="6"/>
    </row>
    <row r="45962" spans="43:43" x14ac:dyDescent="0.25">
      <c r="AQ45962" s="6"/>
    </row>
    <row r="45963" spans="43:43" x14ac:dyDescent="0.25">
      <c r="AQ45963" s="6"/>
    </row>
    <row r="45964" spans="43:43" x14ac:dyDescent="0.25">
      <c r="AQ45964" s="6"/>
    </row>
    <row r="45965" spans="43:43" x14ac:dyDescent="0.25">
      <c r="AQ45965" s="6"/>
    </row>
    <row r="45966" spans="43:43" x14ac:dyDescent="0.25">
      <c r="AQ45966" s="6"/>
    </row>
    <row r="45967" spans="43:43" x14ac:dyDescent="0.25">
      <c r="AQ45967" s="6"/>
    </row>
    <row r="45968" spans="43:43" x14ac:dyDescent="0.25">
      <c r="AQ45968" s="6"/>
    </row>
    <row r="45969" spans="43:43" x14ac:dyDescent="0.25">
      <c r="AQ45969" s="6"/>
    </row>
    <row r="45970" spans="43:43" x14ac:dyDescent="0.25">
      <c r="AQ45970" s="6"/>
    </row>
    <row r="45971" spans="43:43" x14ac:dyDescent="0.25">
      <c r="AQ45971" s="6"/>
    </row>
    <row r="45972" spans="43:43" x14ac:dyDescent="0.25">
      <c r="AQ45972" s="6"/>
    </row>
    <row r="45973" spans="43:43" x14ac:dyDescent="0.25">
      <c r="AQ45973" s="6"/>
    </row>
    <row r="45974" spans="43:43" x14ac:dyDescent="0.25">
      <c r="AQ45974" s="6"/>
    </row>
    <row r="45975" spans="43:43" x14ac:dyDescent="0.25">
      <c r="AQ45975" s="6"/>
    </row>
    <row r="45976" spans="43:43" x14ac:dyDescent="0.25">
      <c r="AQ45976" s="6"/>
    </row>
    <row r="45977" spans="43:43" x14ac:dyDescent="0.25">
      <c r="AQ45977" s="6"/>
    </row>
    <row r="45978" spans="43:43" x14ac:dyDescent="0.25">
      <c r="AQ45978" s="6"/>
    </row>
    <row r="45979" spans="43:43" x14ac:dyDescent="0.25">
      <c r="AQ45979" s="6"/>
    </row>
    <row r="45980" spans="43:43" x14ac:dyDescent="0.25">
      <c r="AQ45980" s="6"/>
    </row>
    <row r="45981" spans="43:43" x14ac:dyDescent="0.25">
      <c r="AQ45981" s="6"/>
    </row>
    <row r="45982" spans="43:43" x14ac:dyDescent="0.25">
      <c r="AQ45982" s="6"/>
    </row>
    <row r="45983" spans="43:43" x14ac:dyDescent="0.25">
      <c r="AQ45983" s="6"/>
    </row>
    <row r="45984" spans="43:43" x14ac:dyDescent="0.25">
      <c r="AQ45984" s="6"/>
    </row>
    <row r="45985" spans="43:43" x14ac:dyDescent="0.25">
      <c r="AQ45985" s="6"/>
    </row>
    <row r="45986" spans="43:43" x14ac:dyDescent="0.25">
      <c r="AQ45986" s="6"/>
    </row>
    <row r="45987" spans="43:43" x14ac:dyDescent="0.25">
      <c r="AQ45987" s="6"/>
    </row>
    <row r="45988" spans="43:43" x14ac:dyDescent="0.25">
      <c r="AQ45988" s="6"/>
    </row>
    <row r="45989" spans="43:43" x14ac:dyDescent="0.25">
      <c r="AQ45989" s="6"/>
    </row>
    <row r="45990" spans="43:43" x14ac:dyDescent="0.25">
      <c r="AQ45990" s="6"/>
    </row>
    <row r="45991" spans="43:43" x14ac:dyDescent="0.25">
      <c r="AQ45991" s="6"/>
    </row>
    <row r="45992" spans="43:43" x14ac:dyDescent="0.25">
      <c r="AQ45992" s="6"/>
    </row>
    <row r="45993" spans="43:43" x14ac:dyDescent="0.25">
      <c r="AQ45993" s="6"/>
    </row>
    <row r="45994" spans="43:43" x14ac:dyDescent="0.25">
      <c r="AQ45994" s="6"/>
    </row>
    <row r="45995" spans="43:43" x14ac:dyDescent="0.25">
      <c r="AQ45995" s="6"/>
    </row>
    <row r="45996" spans="43:43" x14ac:dyDescent="0.25">
      <c r="AQ45996" s="6"/>
    </row>
    <row r="45997" spans="43:43" x14ac:dyDescent="0.25">
      <c r="AQ45997" s="6"/>
    </row>
    <row r="45998" spans="43:43" x14ac:dyDescent="0.25">
      <c r="AQ45998" s="6"/>
    </row>
    <row r="45999" spans="43:43" x14ac:dyDescent="0.25">
      <c r="AQ45999" s="6"/>
    </row>
    <row r="46000" spans="43:43" x14ac:dyDescent="0.25">
      <c r="AQ46000" s="6"/>
    </row>
    <row r="46001" spans="43:43" x14ac:dyDescent="0.25">
      <c r="AQ46001" s="6"/>
    </row>
    <row r="46002" spans="43:43" x14ac:dyDescent="0.25">
      <c r="AQ46002" s="6"/>
    </row>
    <row r="46003" spans="43:43" x14ac:dyDescent="0.25">
      <c r="AQ46003" s="6"/>
    </row>
    <row r="46004" spans="43:43" x14ac:dyDescent="0.25">
      <c r="AQ46004" s="6"/>
    </row>
    <row r="46005" spans="43:43" x14ac:dyDescent="0.25">
      <c r="AQ46005" s="6"/>
    </row>
    <row r="46006" spans="43:43" x14ac:dyDescent="0.25">
      <c r="AQ46006" s="6"/>
    </row>
    <row r="46007" spans="43:43" x14ac:dyDescent="0.25">
      <c r="AQ46007" s="6"/>
    </row>
    <row r="46008" spans="43:43" x14ac:dyDescent="0.25">
      <c r="AQ46008" s="6"/>
    </row>
    <row r="46009" spans="43:43" x14ac:dyDescent="0.25">
      <c r="AQ46009" s="6"/>
    </row>
    <row r="46010" spans="43:43" x14ac:dyDescent="0.25">
      <c r="AQ46010" s="6"/>
    </row>
    <row r="46011" spans="43:43" x14ac:dyDescent="0.25">
      <c r="AQ46011" s="6"/>
    </row>
    <row r="46012" spans="43:43" x14ac:dyDescent="0.25">
      <c r="AQ46012" s="6"/>
    </row>
    <row r="46013" spans="43:43" x14ac:dyDescent="0.25">
      <c r="AQ46013" s="6"/>
    </row>
    <row r="46014" spans="43:43" x14ac:dyDescent="0.25">
      <c r="AQ46014" s="6"/>
    </row>
    <row r="46015" spans="43:43" x14ac:dyDescent="0.25">
      <c r="AQ46015" s="6"/>
    </row>
    <row r="46016" spans="43:43" x14ac:dyDescent="0.25">
      <c r="AQ46016" s="6"/>
    </row>
    <row r="46017" spans="43:43" x14ac:dyDescent="0.25">
      <c r="AQ46017" s="6"/>
    </row>
    <row r="46018" spans="43:43" x14ac:dyDescent="0.25">
      <c r="AQ46018" s="6"/>
    </row>
    <row r="46019" spans="43:43" x14ac:dyDescent="0.25">
      <c r="AQ46019" s="6"/>
    </row>
    <row r="46020" spans="43:43" x14ac:dyDescent="0.25">
      <c r="AQ46020" s="6"/>
    </row>
    <row r="46021" spans="43:43" x14ac:dyDescent="0.25">
      <c r="AQ46021" s="6"/>
    </row>
    <row r="46022" spans="43:43" x14ac:dyDescent="0.25">
      <c r="AQ46022" s="6"/>
    </row>
    <row r="46023" spans="43:43" x14ac:dyDescent="0.25">
      <c r="AQ46023" s="6"/>
    </row>
    <row r="46024" spans="43:43" x14ac:dyDescent="0.25">
      <c r="AQ46024" s="6"/>
    </row>
    <row r="46025" spans="43:43" x14ac:dyDescent="0.25">
      <c r="AQ46025" s="6"/>
    </row>
    <row r="46026" spans="43:43" x14ac:dyDescent="0.25">
      <c r="AQ46026" s="6"/>
    </row>
    <row r="46027" spans="43:43" x14ac:dyDescent="0.25">
      <c r="AQ46027" s="6"/>
    </row>
    <row r="46028" spans="43:43" x14ac:dyDescent="0.25">
      <c r="AQ46028" s="6"/>
    </row>
    <row r="46029" spans="43:43" x14ac:dyDescent="0.25">
      <c r="AQ46029" s="6"/>
    </row>
    <row r="46030" spans="43:43" x14ac:dyDescent="0.25">
      <c r="AQ46030" s="6"/>
    </row>
    <row r="46031" spans="43:43" x14ac:dyDescent="0.25">
      <c r="AQ46031" s="6"/>
    </row>
    <row r="46032" spans="43:43" x14ac:dyDescent="0.25">
      <c r="AQ46032" s="6"/>
    </row>
    <row r="46033" spans="43:43" x14ac:dyDescent="0.25">
      <c r="AQ46033" s="6"/>
    </row>
    <row r="46034" spans="43:43" x14ac:dyDescent="0.25">
      <c r="AQ46034" s="6"/>
    </row>
    <row r="46035" spans="43:43" x14ac:dyDescent="0.25">
      <c r="AQ46035" s="6"/>
    </row>
    <row r="46036" spans="43:43" x14ac:dyDescent="0.25">
      <c r="AQ46036" s="6"/>
    </row>
    <row r="46037" spans="43:43" x14ac:dyDescent="0.25">
      <c r="AQ46037" s="6"/>
    </row>
    <row r="46038" spans="43:43" x14ac:dyDescent="0.25">
      <c r="AQ46038" s="6"/>
    </row>
    <row r="46039" spans="43:43" x14ac:dyDescent="0.25">
      <c r="AQ46039" s="6"/>
    </row>
    <row r="46040" spans="43:43" x14ac:dyDescent="0.25">
      <c r="AQ46040" s="6"/>
    </row>
    <row r="46041" spans="43:43" x14ac:dyDescent="0.25">
      <c r="AQ46041" s="6"/>
    </row>
    <row r="46042" spans="43:43" x14ac:dyDescent="0.25">
      <c r="AQ46042" s="6"/>
    </row>
    <row r="46043" spans="43:43" x14ac:dyDescent="0.25">
      <c r="AQ46043" s="6"/>
    </row>
    <row r="46044" spans="43:43" x14ac:dyDescent="0.25">
      <c r="AQ46044" s="6"/>
    </row>
    <row r="46045" spans="43:43" x14ac:dyDescent="0.25">
      <c r="AQ46045" s="6"/>
    </row>
    <row r="46046" spans="43:43" x14ac:dyDescent="0.25">
      <c r="AQ46046" s="6"/>
    </row>
    <row r="46047" spans="43:43" x14ac:dyDescent="0.25">
      <c r="AQ46047" s="6"/>
    </row>
    <row r="46048" spans="43:43" x14ac:dyDescent="0.25">
      <c r="AQ46048" s="6"/>
    </row>
    <row r="46049" spans="43:43" x14ac:dyDescent="0.25">
      <c r="AQ46049" s="6"/>
    </row>
    <row r="46050" spans="43:43" x14ac:dyDescent="0.25">
      <c r="AQ46050" s="6"/>
    </row>
    <row r="46051" spans="43:43" x14ac:dyDescent="0.25">
      <c r="AQ46051" s="6"/>
    </row>
    <row r="46052" spans="43:43" x14ac:dyDescent="0.25">
      <c r="AQ46052" s="6"/>
    </row>
    <row r="46053" spans="43:43" x14ac:dyDescent="0.25">
      <c r="AQ46053" s="6"/>
    </row>
    <row r="46054" spans="43:43" x14ac:dyDescent="0.25">
      <c r="AQ46054" s="6"/>
    </row>
    <row r="46055" spans="43:43" x14ac:dyDescent="0.25">
      <c r="AQ46055" s="6"/>
    </row>
    <row r="46056" spans="43:43" x14ac:dyDescent="0.25">
      <c r="AQ46056" s="6"/>
    </row>
    <row r="46057" spans="43:43" x14ac:dyDescent="0.25">
      <c r="AQ46057" s="6"/>
    </row>
    <row r="46058" spans="43:43" x14ac:dyDescent="0.25">
      <c r="AQ46058" s="6"/>
    </row>
    <row r="46059" spans="43:43" x14ac:dyDescent="0.25">
      <c r="AQ46059" s="6"/>
    </row>
    <row r="46060" spans="43:43" x14ac:dyDescent="0.25">
      <c r="AQ46060" s="6"/>
    </row>
    <row r="46061" spans="43:43" x14ac:dyDescent="0.25">
      <c r="AQ46061" s="6"/>
    </row>
    <row r="46062" spans="43:43" x14ac:dyDescent="0.25">
      <c r="AQ46062" s="6"/>
    </row>
    <row r="46063" spans="43:43" x14ac:dyDescent="0.25">
      <c r="AQ46063" s="6"/>
    </row>
    <row r="46064" spans="43:43" x14ac:dyDescent="0.25">
      <c r="AQ46064" s="6"/>
    </row>
    <row r="46065" spans="43:43" x14ac:dyDescent="0.25">
      <c r="AQ46065" s="6"/>
    </row>
    <row r="46066" spans="43:43" x14ac:dyDescent="0.25">
      <c r="AQ46066" s="6"/>
    </row>
    <row r="46067" spans="43:43" x14ac:dyDescent="0.25">
      <c r="AQ46067" s="6"/>
    </row>
    <row r="46068" spans="43:43" x14ac:dyDescent="0.25">
      <c r="AQ46068" s="6"/>
    </row>
    <row r="46069" spans="43:43" x14ac:dyDescent="0.25">
      <c r="AQ46069" s="6"/>
    </row>
    <row r="46070" spans="43:43" x14ac:dyDescent="0.25">
      <c r="AQ46070" s="6"/>
    </row>
    <row r="46071" spans="43:43" x14ac:dyDescent="0.25">
      <c r="AQ46071" s="6"/>
    </row>
    <row r="46072" spans="43:43" x14ac:dyDescent="0.25">
      <c r="AQ46072" s="6"/>
    </row>
    <row r="46073" spans="43:43" x14ac:dyDescent="0.25">
      <c r="AQ46073" s="6"/>
    </row>
    <row r="46074" spans="43:43" x14ac:dyDescent="0.25">
      <c r="AQ46074" s="6"/>
    </row>
    <row r="46075" spans="43:43" x14ac:dyDescent="0.25">
      <c r="AQ46075" s="6"/>
    </row>
    <row r="46076" spans="43:43" x14ac:dyDescent="0.25">
      <c r="AQ46076" s="6"/>
    </row>
    <row r="46077" spans="43:43" x14ac:dyDescent="0.25">
      <c r="AQ46077" s="6"/>
    </row>
    <row r="46078" spans="43:43" x14ac:dyDescent="0.25">
      <c r="AQ46078" s="6"/>
    </row>
    <row r="46079" spans="43:43" x14ac:dyDescent="0.25">
      <c r="AQ46079" s="6"/>
    </row>
    <row r="46080" spans="43:43" x14ac:dyDescent="0.25">
      <c r="AQ46080" s="6"/>
    </row>
    <row r="46081" spans="43:43" x14ac:dyDescent="0.25">
      <c r="AQ46081" s="6"/>
    </row>
    <row r="46082" spans="43:43" x14ac:dyDescent="0.25">
      <c r="AQ46082" s="6"/>
    </row>
    <row r="46083" spans="43:43" x14ac:dyDescent="0.25">
      <c r="AQ46083" s="6"/>
    </row>
    <row r="46084" spans="43:43" x14ac:dyDescent="0.25">
      <c r="AQ46084" s="6"/>
    </row>
    <row r="46085" spans="43:43" x14ac:dyDescent="0.25">
      <c r="AQ46085" s="6"/>
    </row>
    <row r="46086" spans="43:43" x14ac:dyDescent="0.25">
      <c r="AQ46086" s="6"/>
    </row>
    <row r="46087" spans="43:43" x14ac:dyDescent="0.25">
      <c r="AQ46087" s="6"/>
    </row>
    <row r="46088" spans="43:43" x14ac:dyDescent="0.25">
      <c r="AQ46088" s="6"/>
    </row>
    <row r="46089" spans="43:43" x14ac:dyDescent="0.25">
      <c r="AQ46089" s="6"/>
    </row>
    <row r="46090" spans="43:43" x14ac:dyDescent="0.25">
      <c r="AQ46090" s="6"/>
    </row>
    <row r="46091" spans="43:43" x14ac:dyDescent="0.25">
      <c r="AQ46091" s="6"/>
    </row>
    <row r="46092" spans="43:43" x14ac:dyDescent="0.25">
      <c r="AQ46092" s="6"/>
    </row>
    <row r="46093" spans="43:43" x14ac:dyDescent="0.25">
      <c r="AQ46093" s="6"/>
    </row>
    <row r="46094" spans="43:43" x14ac:dyDescent="0.25">
      <c r="AQ46094" s="6"/>
    </row>
    <row r="46095" spans="43:43" x14ac:dyDescent="0.25">
      <c r="AQ46095" s="6"/>
    </row>
    <row r="46096" spans="43:43" x14ac:dyDescent="0.25">
      <c r="AQ46096" s="6"/>
    </row>
    <row r="46097" spans="43:43" x14ac:dyDescent="0.25">
      <c r="AQ46097" s="6"/>
    </row>
    <row r="46098" spans="43:43" x14ac:dyDescent="0.25">
      <c r="AQ46098" s="6"/>
    </row>
    <row r="46099" spans="43:43" x14ac:dyDescent="0.25">
      <c r="AQ46099" s="6"/>
    </row>
    <row r="46100" spans="43:43" x14ac:dyDescent="0.25">
      <c r="AQ46100" s="6"/>
    </row>
    <row r="46101" spans="43:43" x14ac:dyDescent="0.25">
      <c r="AQ46101" s="6"/>
    </row>
    <row r="46102" spans="43:43" x14ac:dyDescent="0.25">
      <c r="AQ46102" s="6"/>
    </row>
    <row r="46103" spans="43:43" x14ac:dyDescent="0.25">
      <c r="AQ46103" s="6"/>
    </row>
    <row r="46104" spans="43:43" x14ac:dyDescent="0.25">
      <c r="AQ46104" s="6"/>
    </row>
    <row r="46105" spans="43:43" x14ac:dyDescent="0.25">
      <c r="AQ46105" s="6"/>
    </row>
    <row r="46106" spans="43:43" x14ac:dyDescent="0.25">
      <c r="AQ46106" s="6"/>
    </row>
    <row r="46107" spans="43:43" x14ac:dyDescent="0.25">
      <c r="AQ46107" s="6"/>
    </row>
    <row r="46108" spans="43:43" x14ac:dyDescent="0.25">
      <c r="AQ46108" s="6"/>
    </row>
    <row r="46109" spans="43:43" x14ac:dyDescent="0.25">
      <c r="AQ46109" s="6"/>
    </row>
    <row r="46110" spans="43:43" x14ac:dyDescent="0.25">
      <c r="AQ46110" s="6"/>
    </row>
    <row r="46111" spans="43:43" x14ac:dyDescent="0.25">
      <c r="AQ46111" s="6"/>
    </row>
    <row r="46112" spans="43:43" x14ac:dyDescent="0.25">
      <c r="AQ46112" s="6"/>
    </row>
    <row r="46113" spans="43:43" x14ac:dyDescent="0.25">
      <c r="AQ46113" s="6"/>
    </row>
    <row r="46114" spans="43:43" x14ac:dyDescent="0.25">
      <c r="AQ46114" s="6"/>
    </row>
    <row r="46115" spans="43:43" x14ac:dyDescent="0.25">
      <c r="AQ46115" s="6"/>
    </row>
    <row r="46116" spans="43:43" x14ac:dyDescent="0.25">
      <c r="AQ46116" s="6"/>
    </row>
    <row r="46117" spans="43:43" x14ac:dyDescent="0.25">
      <c r="AQ46117" s="6"/>
    </row>
    <row r="46118" spans="43:43" x14ac:dyDescent="0.25">
      <c r="AQ46118" s="6"/>
    </row>
    <row r="46119" spans="43:43" x14ac:dyDescent="0.25">
      <c r="AQ46119" s="6"/>
    </row>
    <row r="46120" spans="43:43" x14ac:dyDescent="0.25">
      <c r="AQ46120" s="6"/>
    </row>
    <row r="46121" spans="43:43" x14ac:dyDescent="0.25">
      <c r="AQ46121" s="6"/>
    </row>
    <row r="46122" spans="43:43" x14ac:dyDescent="0.25">
      <c r="AQ46122" s="6"/>
    </row>
    <row r="46123" spans="43:43" x14ac:dyDescent="0.25">
      <c r="AQ46123" s="6"/>
    </row>
    <row r="46124" spans="43:43" x14ac:dyDescent="0.25">
      <c r="AQ46124" s="6"/>
    </row>
    <row r="46125" spans="43:43" x14ac:dyDescent="0.25">
      <c r="AQ46125" s="6"/>
    </row>
    <row r="46126" spans="43:43" x14ac:dyDescent="0.25">
      <c r="AQ46126" s="6"/>
    </row>
    <row r="46127" spans="43:43" x14ac:dyDescent="0.25">
      <c r="AQ46127" s="6"/>
    </row>
    <row r="46128" spans="43:43" x14ac:dyDescent="0.25">
      <c r="AQ46128" s="6"/>
    </row>
    <row r="46129" spans="43:43" x14ac:dyDescent="0.25">
      <c r="AQ46129" s="6"/>
    </row>
    <row r="46130" spans="43:43" x14ac:dyDescent="0.25">
      <c r="AQ46130" s="6"/>
    </row>
    <row r="46131" spans="43:43" x14ac:dyDescent="0.25">
      <c r="AQ46131" s="6"/>
    </row>
    <row r="46132" spans="43:43" x14ac:dyDescent="0.25">
      <c r="AQ46132" s="6"/>
    </row>
    <row r="46133" spans="43:43" x14ac:dyDescent="0.25">
      <c r="AQ46133" s="6"/>
    </row>
    <row r="46134" spans="43:43" x14ac:dyDescent="0.25">
      <c r="AQ46134" s="6"/>
    </row>
    <row r="46135" spans="43:43" x14ac:dyDescent="0.25">
      <c r="AQ46135" s="6"/>
    </row>
    <row r="46136" spans="43:43" x14ac:dyDescent="0.25">
      <c r="AQ46136" s="6"/>
    </row>
    <row r="46137" spans="43:43" x14ac:dyDescent="0.25">
      <c r="AQ46137" s="6"/>
    </row>
    <row r="46138" spans="43:43" x14ac:dyDescent="0.25">
      <c r="AQ46138" s="6"/>
    </row>
    <row r="46139" spans="43:43" x14ac:dyDescent="0.25">
      <c r="AQ46139" s="6"/>
    </row>
    <row r="46140" spans="43:43" x14ac:dyDescent="0.25">
      <c r="AQ46140" s="6"/>
    </row>
    <row r="46141" spans="43:43" x14ac:dyDescent="0.25">
      <c r="AQ46141" s="6"/>
    </row>
    <row r="46142" spans="43:43" x14ac:dyDescent="0.25">
      <c r="AQ46142" s="6"/>
    </row>
    <row r="46143" spans="43:43" x14ac:dyDescent="0.25">
      <c r="AQ46143" s="6"/>
    </row>
    <row r="46144" spans="43:43" x14ac:dyDescent="0.25">
      <c r="AQ46144" s="6"/>
    </row>
    <row r="46145" spans="43:43" x14ac:dyDescent="0.25">
      <c r="AQ46145" s="6"/>
    </row>
    <row r="46146" spans="43:43" x14ac:dyDescent="0.25">
      <c r="AQ46146" s="6"/>
    </row>
    <row r="46147" spans="43:43" x14ac:dyDescent="0.25">
      <c r="AQ46147" s="6"/>
    </row>
    <row r="46148" spans="43:43" x14ac:dyDescent="0.25">
      <c r="AQ46148" s="6"/>
    </row>
    <row r="46149" spans="43:43" x14ac:dyDescent="0.25">
      <c r="AQ46149" s="6"/>
    </row>
    <row r="46150" spans="43:43" x14ac:dyDescent="0.25">
      <c r="AQ46150" s="6"/>
    </row>
    <row r="46151" spans="43:43" x14ac:dyDescent="0.25">
      <c r="AQ46151" s="6"/>
    </row>
    <row r="46152" spans="43:43" x14ac:dyDescent="0.25">
      <c r="AQ46152" s="6"/>
    </row>
    <row r="46153" spans="43:43" x14ac:dyDescent="0.25">
      <c r="AQ46153" s="6"/>
    </row>
    <row r="46154" spans="43:43" x14ac:dyDescent="0.25">
      <c r="AQ46154" s="6"/>
    </row>
    <row r="46155" spans="43:43" x14ac:dyDescent="0.25">
      <c r="AQ46155" s="6"/>
    </row>
    <row r="46156" spans="43:43" x14ac:dyDescent="0.25">
      <c r="AQ46156" s="6"/>
    </row>
    <row r="46157" spans="43:43" x14ac:dyDescent="0.25">
      <c r="AQ46157" s="6"/>
    </row>
    <row r="46158" spans="43:43" x14ac:dyDescent="0.25">
      <c r="AQ46158" s="6"/>
    </row>
    <row r="46159" spans="43:43" x14ac:dyDescent="0.25">
      <c r="AQ46159" s="6"/>
    </row>
    <row r="46160" spans="43:43" x14ac:dyDescent="0.25">
      <c r="AQ46160" s="6"/>
    </row>
    <row r="46161" spans="43:43" x14ac:dyDescent="0.25">
      <c r="AQ46161" s="6"/>
    </row>
    <row r="46162" spans="43:43" x14ac:dyDescent="0.25">
      <c r="AQ46162" s="6"/>
    </row>
    <row r="46163" spans="43:43" x14ac:dyDescent="0.25">
      <c r="AQ46163" s="6"/>
    </row>
    <row r="46164" spans="43:43" x14ac:dyDescent="0.25">
      <c r="AQ46164" s="6"/>
    </row>
    <row r="46165" spans="43:43" x14ac:dyDescent="0.25">
      <c r="AQ46165" s="6"/>
    </row>
    <row r="46166" spans="43:43" x14ac:dyDescent="0.25">
      <c r="AQ46166" s="6"/>
    </row>
    <row r="46167" spans="43:43" x14ac:dyDescent="0.25">
      <c r="AQ46167" s="6"/>
    </row>
    <row r="46168" spans="43:43" x14ac:dyDescent="0.25">
      <c r="AQ46168" s="6"/>
    </row>
    <row r="46169" spans="43:43" x14ac:dyDescent="0.25">
      <c r="AQ46169" s="6"/>
    </row>
    <row r="46170" spans="43:43" x14ac:dyDescent="0.25">
      <c r="AQ46170" s="6"/>
    </row>
    <row r="46171" spans="43:43" x14ac:dyDescent="0.25">
      <c r="AQ46171" s="6"/>
    </row>
    <row r="46172" spans="43:43" x14ac:dyDescent="0.25">
      <c r="AQ46172" s="6"/>
    </row>
    <row r="46173" spans="43:43" x14ac:dyDescent="0.25">
      <c r="AQ46173" s="6"/>
    </row>
    <row r="46174" spans="43:43" x14ac:dyDescent="0.25">
      <c r="AQ46174" s="6"/>
    </row>
    <row r="46175" spans="43:43" x14ac:dyDescent="0.25">
      <c r="AQ46175" s="6"/>
    </row>
    <row r="46176" spans="43:43" x14ac:dyDescent="0.25">
      <c r="AQ46176" s="6"/>
    </row>
    <row r="46177" spans="43:43" x14ac:dyDescent="0.25">
      <c r="AQ46177" s="6"/>
    </row>
    <row r="46178" spans="43:43" x14ac:dyDescent="0.25">
      <c r="AQ46178" s="6"/>
    </row>
    <row r="46179" spans="43:43" x14ac:dyDescent="0.25">
      <c r="AQ46179" s="6"/>
    </row>
    <row r="46180" spans="43:43" x14ac:dyDescent="0.25">
      <c r="AQ46180" s="6"/>
    </row>
    <row r="46181" spans="43:43" x14ac:dyDescent="0.25">
      <c r="AQ46181" s="6"/>
    </row>
    <row r="46182" spans="43:43" x14ac:dyDescent="0.25">
      <c r="AQ46182" s="6"/>
    </row>
    <row r="46183" spans="43:43" x14ac:dyDescent="0.25">
      <c r="AQ46183" s="6"/>
    </row>
    <row r="46184" spans="43:43" x14ac:dyDescent="0.25">
      <c r="AQ46184" s="6"/>
    </row>
    <row r="46185" spans="43:43" x14ac:dyDescent="0.25">
      <c r="AQ46185" s="6"/>
    </row>
    <row r="46186" spans="43:43" x14ac:dyDescent="0.25">
      <c r="AQ46186" s="6"/>
    </row>
    <row r="46187" spans="43:43" x14ac:dyDescent="0.25">
      <c r="AQ46187" s="6"/>
    </row>
    <row r="46188" spans="43:43" x14ac:dyDescent="0.25">
      <c r="AQ46188" s="6"/>
    </row>
    <row r="46189" spans="43:43" x14ac:dyDescent="0.25">
      <c r="AQ46189" s="6"/>
    </row>
    <row r="46190" spans="43:43" x14ac:dyDescent="0.25">
      <c r="AQ46190" s="6"/>
    </row>
    <row r="46191" spans="43:43" x14ac:dyDescent="0.25">
      <c r="AQ46191" s="6"/>
    </row>
    <row r="46192" spans="43:43" x14ac:dyDescent="0.25">
      <c r="AQ46192" s="6"/>
    </row>
    <row r="46193" spans="43:43" x14ac:dyDescent="0.25">
      <c r="AQ46193" s="6"/>
    </row>
    <row r="46194" spans="43:43" x14ac:dyDescent="0.25">
      <c r="AQ46194" s="6"/>
    </row>
    <row r="46195" spans="43:43" x14ac:dyDescent="0.25">
      <c r="AQ46195" s="6"/>
    </row>
    <row r="46196" spans="43:43" x14ac:dyDescent="0.25">
      <c r="AQ46196" s="6"/>
    </row>
    <row r="46197" spans="43:43" x14ac:dyDescent="0.25">
      <c r="AQ46197" s="6"/>
    </row>
    <row r="46198" spans="43:43" x14ac:dyDescent="0.25">
      <c r="AQ46198" s="6"/>
    </row>
    <row r="46199" spans="43:43" x14ac:dyDescent="0.25">
      <c r="AQ46199" s="6"/>
    </row>
    <row r="46200" spans="43:43" x14ac:dyDescent="0.25">
      <c r="AQ46200" s="6"/>
    </row>
    <row r="46201" spans="43:43" x14ac:dyDescent="0.25">
      <c r="AQ46201" s="6"/>
    </row>
    <row r="46202" spans="43:43" x14ac:dyDescent="0.25">
      <c r="AQ46202" s="6"/>
    </row>
    <row r="46203" spans="43:43" x14ac:dyDescent="0.25">
      <c r="AQ46203" s="6"/>
    </row>
    <row r="46204" spans="43:43" x14ac:dyDescent="0.25">
      <c r="AQ46204" s="6"/>
    </row>
    <row r="46205" spans="43:43" x14ac:dyDescent="0.25">
      <c r="AQ46205" s="6"/>
    </row>
    <row r="46206" spans="43:43" x14ac:dyDescent="0.25">
      <c r="AQ46206" s="6"/>
    </row>
    <row r="46207" spans="43:43" x14ac:dyDescent="0.25">
      <c r="AQ46207" s="6"/>
    </row>
    <row r="46208" spans="43:43" x14ac:dyDescent="0.25">
      <c r="AQ46208" s="6"/>
    </row>
    <row r="46209" spans="43:43" x14ac:dyDescent="0.25">
      <c r="AQ46209" s="6"/>
    </row>
    <row r="46210" spans="43:43" x14ac:dyDescent="0.25">
      <c r="AQ46210" s="6"/>
    </row>
    <row r="46211" spans="43:43" x14ac:dyDescent="0.25">
      <c r="AQ46211" s="6"/>
    </row>
    <row r="46212" spans="43:43" x14ac:dyDescent="0.25">
      <c r="AQ46212" s="6"/>
    </row>
    <row r="46213" spans="43:43" x14ac:dyDescent="0.25">
      <c r="AQ46213" s="6"/>
    </row>
    <row r="46214" spans="43:43" x14ac:dyDescent="0.25">
      <c r="AQ46214" s="6"/>
    </row>
    <row r="46215" spans="43:43" x14ac:dyDescent="0.25">
      <c r="AQ46215" s="6"/>
    </row>
    <row r="46216" spans="43:43" x14ac:dyDescent="0.25">
      <c r="AQ46216" s="6"/>
    </row>
    <row r="46217" spans="43:43" x14ac:dyDescent="0.25">
      <c r="AQ46217" s="6"/>
    </row>
    <row r="46218" spans="43:43" x14ac:dyDescent="0.25">
      <c r="AQ46218" s="6"/>
    </row>
    <row r="46219" spans="43:43" x14ac:dyDescent="0.25">
      <c r="AQ46219" s="6"/>
    </row>
    <row r="46220" spans="43:43" x14ac:dyDescent="0.25">
      <c r="AQ46220" s="6"/>
    </row>
    <row r="46221" spans="43:43" x14ac:dyDescent="0.25">
      <c r="AQ46221" s="6"/>
    </row>
    <row r="46222" spans="43:43" x14ac:dyDescent="0.25">
      <c r="AQ46222" s="6"/>
    </row>
    <row r="46223" spans="43:43" x14ac:dyDescent="0.25">
      <c r="AQ46223" s="6"/>
    </row>
    <row r="46224" spans="43:43" x14ac:dyDescent="0.25">
      <c r="AQ46224" s="6"/>
    </row>
    <row r="46225" spans="43:43" x14ac:dyDescent="0.25">
      <c r="AQ46225" s="6"/>
    </row>
    <row r="46226" spans="43:43" x14ac:dyDescent="0.25">
      <c r="AQ46226" s="6"/>
    </row>
    <row r="46227" spans="43:43" x14ac:dyDescent="0.25">
      <c r="AQ46227" s="6"/>
    </row>
    <row r="46228" spans="43:43" x14ac:dyDescent="0.25">
      <c r="AQ46228" s="6"/>
    </row>
    <row r="46229" spans="43:43" x14ac:dyDescent="0.25">
      <c r="AQ46229" s="6"/>
    </row>
    <row r="46230" spans="43:43" x14ac:dyDescent="0.25">
      <c r="AQ46230" s="6"/>
    </row>
    <row r="46231" spans="43:43" x14ac:dyDescent="0.25">
      <c r="AQ46231" s="6"/>
    </row>
    <row r="46232" spans="43:43" x14ac:dyDescent="0.25">
      <c r="AQ46232" s="6"/>
    </row>
    <row r="46233" spans="43:43" x14ac:dyDescent="0.25">
      <c r="AQ46233" s="6"/>
    </row>
    <row r="46234" spans="43:43" x14ac:dyDescent="0.25">
      <c r="AQ46234" s="6"/>
    </row>
    <row r="46235" spans="43:43" x14ac:dyDescent="0.25">
      <c r="AQ46235" s="6"/>
    </row>
    <row r="46236" spans="43:43" x14ac:dyDescent="0.25">
      <c r="AQ46236" s="6"/>
    </row>
    <row r="46237" spans="43:43" x14ac:dyDescent="0.25">
      <c r="AQ46237" s="6"/>
    </row>
    <row r="46238" spans="43:43" x14ac:dyDescent="0.25">
      <c r="AQ46238" s="6"/>
    </row>
    <row r="46239" spans="43:43" x14ac:dyDescent="0.25">
      <c r="AQ46239" s="6"/>
    </row>
    <row r="46240" spans="43:43" x14ac:dyDescent="0.25">
      <c r="AQ46240" s="6"/>
    </row>
    <row r="46241" spans="43:43" x14ac:dyDescent="0.25">
      <c r="AQ46241" s="6"/>
    </row>
    <row r="46242" spans="43:43" x14ac:dyDescent="0.25">
      <c r="AQ46242" s="6"/>
    </row>
    <row r="46243" spans="43:43" x14ac:dyDescent="0.25">
      <c r="AQ46243" s="6"/>
    </row>
    <row r="46244" spans="43:43" x14ac:dyDescent="0.25">
      <c r="AQ46244" s="6"/>
    </row>
    <row r="46245" spans="43:43" x14ac:dyDescent="0.25">
      <c r="AQ46245" s="6"/>
    </row>
    <row r="46246" spans="43:43" x14ac:dyDescent="0.25">
      <c r="AQ46246" s="6"/>
    </row>
    <row r="46247" spans="43:43" x14ac:dyDescent="0.25">
      <c r="AQ46247" s="6"/>
    </row>
    <row r="46248" spans="43:43" x14ac:dyDescent="0.25">
      <c r="AQ46248" s="6"/>
    </row>
    <row r="46249" spans="43:43" x14ac:dyDescent="0.25">
      <c r="AQ46249" s="6"/>
    </row>
    <row r="46250" spans="43:43" x14ac:dyDescent="0.25">
      <c r="AQ46250" s="6"/>
    </row>
    <row r="46251" spans="43:43" x14ac:dyDescent="0.25">
      <c r="AQ46251" s="6"/>
    </row>
    <row r="46252" spans="43:43" x14ac:dyDescent="0.25">
      <c r="AQ46252" s="6"/>
    </row>
    <row r="46253" spans="43:43" x14ac:dyDescent="0.25">
      <c r="AQ46253" s="6"/>
    </row>
    <row r="46254" spans="43:43" x14ac:dyDescent="0.25">
      <c r="AQ46254" s="6"/>
    </row>
    <row r="46255" spans="43:43" x14ac:dyDescent="0.25">
      <c r="AQ46255" s="6"/>
    </row>
    <row r="46256" spans="43:43" x14ac:dyDescent="0.25">
      <c r="AQ46256" s="6"/>
    </row>
    <row r="46257" spans="43:43" x14ac:dyDescent="0.25">
      <c r="AQ46257" s="6"/>
    </row>
    <row r="46258" spans="43:43" x14ac:dyDescent="0.25">
      <c r="AQ46258" s="6"/>
    </row>
    <row r="46259" spans="43:43" x14ac:dyDescent="0.25">
      <c r="AQ46259" s="6"/>
    </row>
    <row r="46260" spans="43:43" x14ac:dyDescent="0.25">
      <c r="AQ46260" s="6"/>
    </row>
    <row r="46261" spans="43:43" x14ac:dyDescent="0.25">
      <c r="AQ46261" s="6"/>
    </row>
    <row r="46262" spans="43:43" x14ac:dyDescent="0.25">
      <c r="AQ46262" s="6"/>
    </row>
    <row r="46263" spans="43:43" x14ac:dyDescent="0.25">
      <c r="AQ46263" s="6"/>
    </row>
    <row r="46264" spans="43:43" x14ac:dyDescent="0.25">
      <c r="AQ46264" s="6"/>
    </row>
    <row r="46265" spans="43:43" x14ac:dyDescent="0.25">
      <c r="AQ46265" s="6"/>
    </row>
    <row r="46266" spans="43:43" x14ac:dyDescent="0.25">
      <c r="AQ46266" s="6"/>
    </row>
    <row r="46267" spans="43:43" x14ac:dyDescent="0.25">
      <c r="AQ46267" s="6"/>
    </row>
    <row r="46268" spans="43:43" x14ac:dyDescent="0.25">
      <c r="AQ46268" s="6"/>
    </row>
    <row r="46269" spans="43:43" x14ac:dyDescent="0.25">
      <c r="AQ46269" s="6"/>
    </row>
    <row r="46270" spans="43:43" x14ac:dyDescent="0.25">
      <c r="AQ46270" s="6"/>
    </row>
    <row r="46271" spans="43:43" x14ac:dyDescent="0.25">
      <c r="AQ46271" s="6"/>
    </row>
    <row r="46272" spans="43:43" x14ac:dyDescent="0.25">
      <c r="AQ46272" s="6"/>
    </row>
    <row r="46273" spans="43:43" x14ac:dyDescent="0.25">
      <c r="AQ46273" s="6"/>
    </row>
    <row r="46274" spans="43:43" x14ac:dyDescent="0.25">
      <c r="AQ46274" s="6"/>
    </row>
    <row r="46275" spans="43:43" x14ac:dyDescent="0.25">
      <c r="AQ46275" s="6"/>
    </row>
    <row r="46276" spans="43:43" x14ac:dyDescent="0.25">
      <c r="AQ46276" s="6"/>
    </row>
    <row r="46277" spans="43:43" x14ac:dyDescent="0.25">
      <c r="AQ46277" s="6"/>
    </row>
    <row r="46278" spans="43:43" x14ac:dyDescent="0.25">
      <c r="AQ46278" s="6"/>
    </row>
    <row r="46279" spans="43:43" x14ac:dyDescent="0.25">
      <c r="AQ46279" s="6"/>
    </row>
    <row r="46280" spans="43:43" x14ac:dyDescent="0.25">
      <c r="AQ46280" s="6"/>
    </row>
    <row r="46281" spans="43:43" x14ac:dyDescent="0.25">
      <c r="AQ46281" s="6"/>
    </row>
    <row r="46282" spans="43:43" x14ac:dyDescent="0.25">
      <c r="AQ46282" s="6"/>
    </row>
    <row r="46283" spans="43:43" x14ac:dyDescent="0.25">
      <c r="AQ46283" s="6"/>
    </row>
    <row r="46284" spans="43:43" x14ac:dyDescent="0.25">
      <c r="AQ46284" s="6"/>
    </row>
    <row r="46285" spans="43:43" x14ac:dyDescent="0.25">
      <c r="AQ46285" s="6"/>
    </row>
    <row r="46286" spans="43:43" x14ac:dyDescent="0.25">
      <c r="AQ46286" s="6"/>
    </row>
    <row r="46287" spans="43:43" x14ac:dyDescent="0.25">
      <c r="AQ46287" s="6"/>
    </row>
    <row r="46288" spans="43:43" x14ac:dyDescent="0.25">
      <c r="AQ46288" s="6"/>
    </row>
    <row r="46289" spans="43:43" x14ac:dyDescent="0.25">
      <c r="AQ46289" s="6"/>
    </row>
    <row r="46290" spans="43:43" x14ac:dyDescent="0.25">
      <c r="AQ46290" s="6"/>
    </row>
    <row r="46291" spans="43:43" x14ac:dyDescent="0.25">
      <c r="AQ46291" s="6"/>
    </row>
    <row r="46292" spans="43:43" x14ac:dyDescent="0.25">
      <c r="AQ46292" s="6"/>
    </row>
    <row r="46293" spans="43:43" x14ac:dyDescent="0.25">
      <c r="AQ46293" s="6"/>
    </row>
    <row r="46294" spans="43:43" x14ac:dyDescent="0.25">
      <c r="AQ46294" s="6"/>
    </row>
    <row r="46295" spans="43:43" x14ac:dyDescent="0.25">
      <c r="AQ46295" s="6"/>
    </row>
    <row r="46296" spans="43:43" x14ac:dyDescent="0.25">
      <c r="AQ46296" s="6"/>
    </row>
    <row r="46297" spans="43:43" x14ac:dyDescent="0.25">
      <c r="AQ46297" s="6"/>
    </row>
    <row r="46298" spans="43:43" x14ac:dyDescent="0.25">
      <c r="AQ46298" s="6"/>
    </row>
    <row r="46299" spans="43:43" x14ac:dyDescent="0.25">
      <c r="AQ46299" s="6"/>
    </row>
    <row r="46300" spans="43:43" x14ac:dyDescent="0.25">
      <c r="AQ46300" s="6"/>
    </row>
    <row r="46301" spans="43:43" x14ac:dyDescent="0.25">
      <c r="AQ46301" s="6"/>
    </row>
    <row r="46302" spans="43:43" x14ac:dyDescent="0.25">
      <c r="AQ46302" s="6"/>
    </row>
    <row r="46303" spans="43:43" x14ac:dyDescent="0.25">
      <c r="AQ46303" s="6"/>
    </row>
    <row r="46304" spans="43:43" x14ac:dyDescent="0.25">
      <c r="AQ46304" s="6"/>
    </row>
    <row r="46305" spans="43:43" x14ac:dyDescent="0.25">
      <c r="AQ46305" s="6"/>
    </row>
    <row r="46306" spans="43:43" x14ac:dyDescent="0.25">
      <c r="AQ46306" s="6"/>
    </row>
    <row r="46307" spans="43:43" x14ac:dyDescent="0.25">
      <c r="AQ46307" s="6"/>
    </row>
    <row r="46308" spans="43:43" x14ac:dyDescent="0.25">
      <c r="AQ46308" s="6"/>
    </row>
    <row r="46309" spans="43:43" x14ac:dyDescent="0.25">
      <c r="AQ46309" s="6"/>
    </row>
    <row r="46310" spans="43:43" x14ac:dyDescent="0.25">
      <c r="AQ46310" s="6"/>
    </row>
    <row r="46311" spans="43:43" x14ac:dyDescent="0.25">
      <c r="AQ46311" s="6"/>
    </row>
    <row r="46312" spans="43:43" x14ac:dyDescent="0.25">
      <c r="AQ46312" s="6"/>
    </row>
    <row r="46313" spans="43:43" x14ac:dyDescent="0.25">
      <c r="AQ46313" s="6"/>
    </row>
    <row r="46314" spans="43:43" x14ac:dyDescent="0.25">
      <c r="AQ46314" s="6"/>
    </row>
    <row r="46315" spans="43:43" x14ac:dyDescent="0.25">
      <c r="AQ46315" s="6"/>
    </row>
    <row r="46316" spans="43:43" x14ac:dyDescent="0.25">
      <c r="AQ46316" s="6"/>
    </row>
    <row r="46317" spans="43:43" x14ac:dyDescent="0.25">
      <c r="AQ46317" s="6"/>
    </row>
    <row r="46318" spans="43:43" x14ac:dyDescent="0.25">
      <c r="AQ46318" s="6"/>
    </row>
    <row r="46319" spans="43:43" x14ac:dyDescent="0.25">
      <c r="AQ46319" s="6"/>
    </row>
    <row r="46320" spans="43:43" x14ac:dyDescent="0.25">
      <c r="AQ46320" s="6"/>
    </row>
    <row r="46321" spans="43:43" x14ac:dyDescent="0.25">
      <c r="AQ46321" s="6"/>
    </row>
    <row r="46322" spans="43:43" x14ac:dyDescent="0.25">
      <c r="AQ46322" s="6"/>
    </row>
    <row r="46323" spans="43:43" x14ac:dyDescent="0.25">
      <c r="AQ46323" s="6"/>
    </row>
    <row r="46324" spans="43:43" x14ac:dyDescent="0.25">
      <c r="AQ46324" s="6"/>
    </row>
    <row r="46325" spans="43:43" x14ac:dyDescent="0.25">
      <c r="AQ46325" s="6"/>
    </row>
    <row r="46326" spans="43:43" x14ac:dyDescent="0.25">
      <c r="AQ46326" s="6"/>
    </row>
    <row r="46327" spans="43:43" x14ac:dyDescent="0.25">
      <c r="AQ46327" s="6"/>
    </row>
    <row r="46328" spans="43:43" x14ac:dyDescent="0.25">
      <c r="AQ46328" s="6"/>
    </row>
    <row r="46329" spans="43:43" x14ac:dyDescent="0.25">
      <c r="AQ46329" s="6"/>
    </row>
    <row r="46330" spans="43:43" x14ac:dyDescent="0.25">
      <c r="AQ46330" s="6"/>
    </row>
    <row r="46331" spans="43:43" x14ac:dyDescent="0.25">
      <c r="AQ46331" s="6"/>
    </row>
    <row r="46332" spans="43:43" x14ac:dyDescent="0.25">
      <c r="AQ46332" s="6"/>
    </row>
    <row r="46333" spans="43:43" x14ac:dyDescent="0.25">
      <c r="AQ46333" s="6"/>
    </row>
    <row r="46334" spans="43:43" x14ac:dyDescent="0.25">
      <c r="AQ46334" s="6"/>
    </row>
    <row r="46335" spans="43:43" x14ac:dyDescent="0.25">
      <c r="AQ46335" s="6"/>
    </row>
    <row r="46336" spans="43:43" x14ac:dyDescent="0.25">
      <c r="AQ46336" s="6"/>
    </row>
    <row r="46337" spans="43:43" x14ac:dyDescent="0.25">
      <c r="AQ46337" s="6"/>
    </row>
    <row r="46338" spans="43:43" x14ac:dyDescent="0.25">
      <c r="AQ46338" s="6"/>
    </row>
    <row r="46339" spans="43:43" x14ac:dyDescent="0.25">
      <c r="AQ46339" s="6"/>
    </row>
    <row r="46340" spans="43:43" x14ac:dyDescent="0.25">
      <c r="AQ46340" s="6"/>
    </row>
    <row r="46341" spans="43:43" x14ac:dyDescent="0.25">
      <c r="AQ46341" s="6"/>
    </row>
    <row r="46342" spans="43:43" x14ac:dyDescent="0.25">
      <c r="AQ46342" s="6"/>
    </row>
    <row r="46343" spans="43:43" x14ac:dyDescent="0.25">
      <c r="AQ46343" s="6"/>
    </row>
    <row r="46344" spans="43:43" x14ac:dyDescent="0.25">
      <c r="AQ46344" s="6"/>
    </row>
    <row r="46345" spans="43:43" x14ac:dyDescent="0.25">
      <c r="AQ46345" s="6"/>
    </row>
    <row r="46346" spans="43:43" x14ac:dyDescent="0.25">
      <c r="AQ46346" s="6"/>
    </row>
    <row r="46347" spans="43:43" x14ac:dyDescent="0.25">
      <c r="AQ46347" s="6"/>
    </row>
    <row r="46348" spans="43:43" x14ac:dyDescent="0.25">
      <c r="AQ46348" s="6"/>
    </row>
    <row r="46349" spans="43:43" x14ac:dyDescent="0.25">
      <c r="AQ46349" s="6"/>
    </row>
    <row r="46350" spans="43:43" x14ac:dyDescent="0.25">
      <c r="AQ46350" s="6"/>
    </row>
    <row r="46351" spans="43:43" x14ac:dyDescent="0.25">
      <c r="AQ46351" s="6"/>
    </row>
    <row r="46352" spans="43:43" x14ac:dyDescent="0.25">
      <c r="AQ46352" s="6"/>
    </row>
    <row r="46353" spans="43:43" x14ac:dyDescent="0.25">
      <c r="AQ46353" s="6"/>
    </row>
    <row r="46354" spans="43:43" x14ac:dyDescent="0.25">
      <c r="AQ46354" s="6"/>
    </row>
    <row r="46355" spans="43:43" x14ac:dyDescent="0.25">
      <c r="AQ46355" s="6"/>
    </row>
    <row r="46356" spans="43:43" x14ac:dyDescent="0.25">
      <c r="AQ46356" s="6"/>
    </row>
    <row r="46357" spans="43:43" x14ac:dyDescent="0.25">
      <c r="AQ46357" s="6"/>
    </row>
    <row r="46358" spans="43:43" x14ac:dyDescent="0.25">
      <c r="AQ46358" s="6"/>
    </row>
    <row r="46359" spans="43:43" x14ac:dyDescent="0.25">
      <c r="AQ46359" s="6"/>
    </row>
    <row r="46360" spans="43:43" x14ac:dyDescent="0.25">
      <c r="AQ46360" s="6"/>
    </row>
    <row r="46361" spans="43:43" x14ac:dyDescent="0.25">
      <c r="AQ46361" s="6"/>
    </row>
    <row r="46362" spans="43:43" x14ac:dyDescent="0.25">
      <c r="AQ46362" s="6"/>
    </row>
    <row r="46363" spans="43:43" x14ac:dyDescent="0.25">
      <c r="AQ46363" s="6"/>
    </row>
    <row r="46364" spans="43:43" x14ac:dyDescent="0.25">
      <c r="AQ46364" s="6"/>
    </row>
    <row r="46365" spans="43:43" x14ac:dyDescent="0.25">
      <c r="AQ46365" s="6"/>
    </row>
    <row r="46366" spans="43:43" x14ac:dyDescent="0.25">
      <c r="AQ46366" s="6"/>
    </row>
    <row r="46367" spans="43:43" x14ac:dyDescent="0.25">
      <c r="AQ46367" s="6"/>
    </row>
    <row r="46368" spans="43:43" x14ac:dyDescent="0.25">
      <c r="AQ46368" s="6"/>
    </row>
    <row r="46369" spans="43:43" x14ac:dyDescent="0.25">
      <c r="AQ46369" s="6"/>
    </row>
    <row r="46370" spans="43:43" x14ac:dyDescent="0.25">
      <c r="AQ46370" s="6"/>
    </row>
    <row r="46371" spans="43:43" x14ac:dyDescent="0.25">
      <c r="AQ46371" s="6"/>
    </row>
    <row r="46372" spans="43:43" x14ac:dyDescent="0.25">
      <c r="AQ46372" s="6"/>
    </row>
    <row r="46373" spans="43:43" x14ac:dyDescent="0.25">
      <c r="AQ46373" s="6"/>
    </row>
    <row r="46374" spans="43:43" x14ac:dyDescent="0.25">
      <c r="AQ46374" s="6"/>
    </row>
    <row r="46375" spans="43:43" x14ac:dyDescent="0.25">
      <c r="AQ46375" s="6"/>
    </row>
    <row r="46376" spans="43:43" x14ac:dyDescent="0.25">
      <c r="AQ46376" s="6"/>
    </row>
    <row r="46377" spans="43:43" x14ac:dyDescent="0.25">
      <c r="AQ46377" s="6"/>
    </row>
    <row r="46378" spans="43:43" x14ac:dyDescent="0.25">
      <c r="AQ46378" s="6"/>
    </row>
    <row r="46379" spans="43:43" x14ac:dyDescent="0.25">
      <c r="AQ46379" s="6"/>
    </row>
    <row r="46380" spans="43:43" x14ac:dyDescent="0.25">
      <c r="AQ46380" s="6"/>
    </row>
    <row r="46381" spans="43:43" x14ac:dyDescent="0.25">
      <c r="AQ46381" s="6"/>
    </row>
    <row r="46382" spans="43:43" x14ac:dyDescent="0.25">
      <c r="AQ46382" s="6"/>
    </row>
    <row r="46383" spans="43:43" x14ac:dyDescent="0.25">
      <c r="AQ46383" s="6"/>
    </row>
    <row r="46384" spans="43:43" x14ac:dyDescent="0.25">
      <c r="AQ46384" s="6"/>
    </row>
    <row r="46385" spans="43:43" x14ac:dyDescent="0.25">
      <c r="AQ46385" s="6"/>
    </row>
    <row r="46386" spans="43:43" x14ac:dyDescent="0.25">
      <c r="AQ46386" s="6"/>
    </row>
    <row r="46387" spans="43:43" x14ac:dyDescent="0.25">
      <c r="AQ46387" s="6"/>
    </row>
    <row r="46388" spans="43:43" x14ac:dyDescent="0.25">
      <c r="AQ46388" s="6"/>
    </row>
    <row r="46389" spans="43:43" x14ac:dyDescent="0.25">
      <c r="AQ46389" s="6"/>
    </row>
    <row r="46390" spans="43:43" x14ac:dyDescent="0.25">
      <c r="AQ46390" s="6"/>
    </row>
    <row r="46391" spans="43:43" x14ac:dyDescent="0.25">
      <c r="AQ46391" s="6"/>
    </row>
    <row r="46392" spans="43:43" x14ac:dyDescent="0.25">
      <c r="AQ46392" s="6"/>
    </row>
    <row r="46393" spans="43:43" x14ac:dyDescent="0.25">
      <c r="AQ46393" s="6"/>
    </row>
    <row r="46394" spans="43:43" x14ac:dyDescent="0.25">
      <c r="AQ46394" s="6"/>
    </row>
    <row r="46395" spans="43:43" x14ac:dyDescent="0.25">
      <c r="AQ46395" s="6"/>
    </row>
    <row r="46396" spans="43:43" x14ac:dyDescent="0.25">
      <c r="AQ46396" s="6"/>
    </row>
    <row r="46397" spans="43:43" x14ac:dyDescent="0.25">
      <c r="AQ46397" s="6"/>
    </row>
    <row r="46398" spans="43:43" x14ac:dyDescent="0.25">
      <c r="AQ46398" s="6"/>
    </row>
    <row r="46399" spans="43:43" x14ac:dyDescent="0.25">
      <c r="AQ46399" s="6"/>
    </row>
    <row r="46400" spans="43:43" x14ac:dyDescent="0.25">
      <c r="AQ46400" s="6"/>
    </row>
    <row r="46401" spans="43:43" x14ac:dyDescent="0.25">
      <c r="AQ46401" s="6"/>
    </row>
    <row r="46402" spans="43:43" x14ac:dyDescent="0.25">
      <c r="AQ46402" s="6"/>
    </row>
    <row r="46403" spans="43:43" x14ac:dyDescent="0.25">
      <c r="AQ46403" s="6"/>
    </row>
    <row r="46404" spans="43:43" x14ac:dyDescent="0.25">
      <c r="AQ46404" s="6"/>
    </row>
    <row r="46405" spans="43:43" x14ac:dyDescent="0.25">
      <c r="AQ46405" s="6"/>
    </row>
    <row r="46406" spans="43:43" x14ac:dyDescent="0.25">
      <c r="AQ46406" s="6"/>
    </row>
    <row r="46407" spans="43:43" x14ac:dyDescent="0.25">
      <c r="AQ46407" s="6"/>
    </row>
    <row r="46408" spans="43:43" x14ac:dyDescent="0.25">
      <c r="AQ46408" s="6"/>
    </row>
    <row r="46409" spans="43:43" x14ac:dyDescent="0.25">
      <c r="AQ46409" s="6"/>
    </row>
    <row r="46410" spans="43:43" x14ac:dyDescent="0.25">
      <c r="AQ46410" s="6"/>
    </row>
    <row r="46411" spans="43:43" x14ac:dyDescent="0.25">
      <c r="AQ46411" s="6"/>
    </row>
    <row r="46412" spans="43:43" x14ac:dyDescent="0.25">
      <c r="AQ46412" s="6"/>
    </row>
    <row r="46413" spans="43:43" x14ac:dyDescent="0.25">
      <c r="AQ46413" s="6"/>
    </row>
    <row r="46414" spans="43:43" x14ac:dyDescent="0.25">
      <c r="AQ46414" s="6"/>
    </row>
    <row r="46415" spans="43:43" x14ac:dyDescent="0.25">
      <c r="AQ46415" s="6"/>
    </row>
    <row r="46416" spans="43:43" x14ac:dyDescent="0.25">
      <c r="AQ46416" s="6"/>
    </row>
    <row r="46417" spans="43:43" x14ac:dyDescent="0.25">
      <c r="AQ46417" s="6"/>
    </row>
    <row r="46418" spans="43:43" x14ac:dyDescent="0.25">
      <c r="AQ46418" s="6"/>
    </row>
    <row r="46419" spans="43:43" x14ac:dyDescent="0.25">
      <c r="AQ46419" s="6"/>
    </row>
    <row r="46420" spans="43:43" x14ac:dyDescent="0.25">
      <c r="AQ46420" s="6"/>
    </row>
    <row r="46421" spans="43:43" x14ac:dyDescent="0.25">
      <c r="AQ46421" s="6"/>
    </row>
    <row r="46422" spans="43:43" x14ac:dyDescent="0.25">
      <c r="AQ46422" s="6"/>
    </row>
    <row r="46423" spans="43:43" x14ac:dyDescent="0.25">
      <c r="AQ46423" s="6"/>
    </row>
    <row r="46424" spans="43:43" x14ac:dyDescent="0.25">
      <c r="AQ46424" s="6"/>
    </row>
    <row r="46425" spans="43:43" x14ac:dyDescent="0.25">
      <c r="AQ46425" s="6"/>
    </row>
    <row r="46426" spans="43:43" x14ac:dyDescent="0.25">
      <c r="AQ46426" s="6"/>
    </row>
    <row r="46427" spans="43:43" x14ac:dyDescent="0.25">
      <c r="AQ46427" s="6"/>
    </row>
    <row r="46428" spans="43:43" x14ac:dyDescent="0.25">
      <c r="AQ46428" s="6"/>
    </row>
    <row r="46429" spans="43:43" x14ac:dyDescent="0.25">
      <c r="AQ46429" s="6"/>
    </row>
    <row r="46430" spans="43:43" x14ac:dyDescent="0.25">
      <c r="AQ46430" s="6"/>
    </row>
    <row r="46431" spans="43:43" x14ac:dyDescent="0.25">
      <c r="AQ46431" s="6"/>
    </row>
    <row r="46432" spans="43:43" x14ac:dyDescent="0.25">
      <c r="AQ46432" s="6"/>
    </row>
    <row r="46433" spans="43:43" x14ac:dyDescent="0.25">
      <c r="AQ46433" s="6"/>
    </row>
    <row r="46434" spans="43:43" x14ac:dyDescent="0.25">
      <c r="AQ46434" s="6"/>
    </row>
    <row r="46435" spans="43:43" x14ac:dyDescent="0.25">
      <c r="AQ46435" s="6"/>
    </row>
    <row r="46436" spans="43:43" x14ac:dyDescent="0.25">
      <c r="AQ46436" s="6"/>
    </row>
    <row r="46437" spans="43:43" x14ac:dyDescent="0.25">
      <c r="AQ46437" s="6"/>
    </row>
    <row r="46438" spans="43:43" x14ac:dyDescent="0.25">
      <c r="AQ46438" s="6"/>
    </row>
    <row r="46439" spans="43:43" x14ac:dyDescent="0.25">
      <c r="AQ46439" s="6"/>
    </row>
    <row r="46440" spans="43:43" x14ac:dyDescent="0.25">
      <c r="AQ46440" s="6"/>
    </row>
    <row r="46441" spans="43:43" x14ac:dyDescent="0.25">
      <c r="AQ46441" s="6"/>
    </row>
    <row r="46442" spans="43:43" x14ac:dyDescent="0.25">
      <c r="AQ46442" s="6"/>
    </row>
    <row r="46443" spans="43:43" x14ac:dyDescent="0.25">
      <c r="AQ46443" s="6"/>
    </row>
    <row r="46444" spans="43:43" x14ac:dyDescent="0.25">
      <c r="AQ46444" s="6"/>
    </row>
    <row r="46445" spans="43:43" x14ac:dyDescent="0.25">
      <c r="AQ46445" s="6"/>
    </row>
    <row r="46446" spans="43:43" x14ac:dyDescent="0.25">
      <c r="AQ46446" s="6"/>
    </row>
    <row r="46447" spans="43:43" x14ac:dyDescent="0.25">
      <c r="AQ46447" s="6"/>
    </row>
    <row r="46448" spans="43:43" x14ac:dyDescent="0.25">
      <c r="AQ46448" s="6"/>
    </row>
    <row r="46449" spans="43:43" x14ac:dyDescent="0.25">
      <c r="AQ46449" s="6"/>
    </row>
    <row r="46450" spans="43:43" x14ac:dyDescent="0.25">
      <c r="AQ46450" s="6"/>
    </row>
    <row r="46451" spans="43:43" x14ac:dyDescent="0.25">
      <c r="AQ46451" s="6"/>
    </row>
    <row r="46452" spans="43:43" x14ac:dyDescent="0.25">
      <c r="AQ46452" s="6"/>
    </row>
    <row r="46453" spans="43:43" x14ac:dyDescent="0.25">
      <c r="AQ46453" s="6"/>
    </row>
    <row r="46454" spans="43:43" x14ac:dyDescent="0.25">
      <c r="AQ46454" s="6"/>
    </row>
    <row r="46455" spans="43:43" x14ac:dyDescent="0.25">
      <c r="AQ46455" s="6"/>
    </row>
    <row r="46456" spans="43:43" x14ac:dyDescent="0.25">
      <c r="AQ46456" s="6"/>
    </row>
    <row r="46457" spans="43:43" x14ac:dyDescent="0.25">
      <c r="AQ46457" s="6"/>
    </row>
    <row r="46458" spans="43:43" x14ac:dyDescent="0.25">
      <c r="AQ46458" s="6"/>
    </row>
    <row r="46459" spans="43:43" x14ac:dyDescent="0.25">
      <c r="AQ46459" s="6"/>
    </row>
    <row r="46460" spans="43:43" x14ac:dyDescent="0.25">
      <c r="AQ46460" s="6"/>
    </row>
    <row r="46461" spans="43:43" x14ac:dyDescent="0.25">
      <c r="AQ46461" s="6"/>
    </row>
    <row r="46462" spans="43:43" x14ac:dyDescent="0.25">
      <c r="AQ46462" s="6"/>
    </row>
    <row r="46463" spans="43:43" x14ac:dyDescent="0.25">
      <c r="AQ46463" s="6"/>
    </row>
    <row r="46464" spans="43:43" x14ac:dyDescent="0.25">
      <c r="AQ46464" s="6"/>
    </row>
    <row r="46465" spans="43:43" x14ac:dyDescent="0.25">
      <c r="AQ46465" s="6"/>
    </row>
    <row r="46466" spans="43:43" x14ac:dyDescent="0.25">
      <c r="AQ46466" s="6"/>
    </row>
    <row r="46467" spans="43:43" x14ac:dyDescent="0.25">
      <c r="AQ46467" s="6"/>
    </row>
    <row r="46468" spans="43:43" x14ac:dyDescent="0.25">
      <c r="AQ46468" s="6"/>
    </row>
    <row r="46469" spans="43:43" x14ac:dyDescent="0.25">
      <c r="AQ46469" s="6"/>
    </row>
    <row r="46470" spans="43:43" x14ac:dyDescent="0.25">
      <c r="AQ46470" s="6"/>
    </row>
    <row r="46471" spans="43:43" x14ac:dyDescent="0.25">
      <c r="AQ46471" s="6"/>
    </row>
    <row r="46472" spans="43:43" x14ac:dyDescent="0.25">
      <c r="AQ46472" s="6"/>
    </row>
    <row r="46473" spans="43:43" x14ac:dyDescent="0.25">
      <c r="AQ46473" s="6"/>
    </row>
    <row r="46474" spans="43:43" x14ac:dyDescent="0.25">
      <c r="AQ46474" s="6"/>
    </row>
    <row r="46475" spans="43:43" x14ac:dyDescent="0.25">
      <c r="AQ46475" s="6"/>
    </row>
    <row r="46476" spans="43:43" x14ac:dyDescent="0.25">
      <c r="AQ46476" s="6"/>
    </row>
    <row r="46477" spans="43:43" x14ac:dyDescent="0.25">
      <c r="AQ46477" s="6"/>
    </row>
    <row r="46478" spans="43:43" x14ac:dyDescent="0.25">
      <c r="AQ46478" s="6"/>
    </row>
    <row r="46479" spans="43:43" x14ac:dyDescent="0.25">
      <c r="AQ46479" s="6"/>
    </row>
    <row r="46480" spans="43:43" x14ac:dyDescent="0.25">
      <c r="AQ46480" s="6"/>
    </row>
    <row r="46481" spans="43:43" x14ac:dyDescent="0.25">
      <c r="AQ46481" s="6"/>
    </row>
    <row r="46482" spans="43:43" x14ac:dyDescent="0.25">
      <c r="AQ46482" s="6"/>
    </row>
    <row r="46483" spans="43:43" x14ac:dyDescent="0.25">
      <c r="AQ46483" s="6"/>
    </row>
    <row r="46484" spans="43:43" x14ac:dyDescent="0.25">
      <c r="AQ46484" s="6"/>
    </row>
    <row r="46485" spans="43:43" x14ac:dyDescent="0.25">
      <c r="AQ46485" s="6"/>
    </row>
    <row r="46486" spans="43:43" x14ac:dyDescent="0.25">
      <c r="AQ46486" s="6"/>
    </row>
    <row r="46487" spans="43:43" x14ac:dyDescent="0.25">
      <c r="AQ46487" s="6"/>
    </row>
    <row r="46488" spans="43:43" x14ac:dyDescent="0.25">
      <c r="AQ46488" s="6"/>
    </row>
    <row r="46489" spans="43:43" x14ac:dyDescent="0.25">
      <c r="AQ46489" s="6"/>
    </row>
    <row r="46490" spans="43:43" x14ac:dyDescent="0.25">
      <c r="AQ46490" s="6"/>
    </row>
    <row r="46491" spans="43:43" x14ac:dyDescent="0.25">
      <c r="AQ46491" s="6"/>
    </row>
    <row r="46492" spans="43:43" x14ac:dyDescent="0.25">
      <c r="AQ46492" s="6"/>
    </row>
    <row r="46493" spans="43:43" x14ac:dyDescent="0.25">
      <c r="AQ46493" s="6"/>
    </row>
    <row r="46494" spans="43:43" x14ac:dyDescent="0.25">
      <c r="AQ46494" s="6"/>
    </row>
    <row r="46495" spans="43:43" x14ac:dyDescent="0.25">
      <c r="AQ46495" s="6"/>
    </row>
    <row r="46496" spans="43:43" x14ac:dyDescent="0.25">
      <c r="AQ46496" s="6"/>
    </row>
    <row r="46497" spans="43:43" x14ac:dyDescent="0.25">
      <c r="AQ46497" s="6"/>
    </row>
    <row r="46498" spans="43:43" x14ac:dyDescent="0.25">
      <c r="AQ46498" s="6"/>
    </row>
    <row r="46499" spans="43:43" x14ac:dyDescent="0.25">
      <c r="AQ46499" s="6"/>
    </row>
    <row r="46500" spans="43:43" x14ac:dyDescent="0.25">
      <c r="AQ46500" s="6"/>
    </row>
    <row r="46501" spans="43:43" x14ac:dyDescent="0.25">
      <c r="AQ46501" s="6"/>
    </row>
    <row r="46502" spans="43:43" x14ac:dyDescent="0.25">
      <c r="AQ46502" s="6"/>
    </row>
    <row r="46503" spans="43:43" x14ac:dyDescent="0.25">
      <c r="AQ46503" s="6"/>
    </row>
    <row r="46504" spans="43:43" x14ac:dyDescent="0.25">
      <c r="AQ46504" s="6"/>
    </row>
    <row r="46505" spans="43:43" x14ac:dyDescent="0.25">
      <c r="AQ46505" s="6"/>
    </row>
    <row r="46506" spans="43:43" x14ac:dyDescent="0.25">
      <c r="AQ46506" s="6"/>
    </row>
    <row r="46507" spans="43:43" x14ac:dyDescent="0.25">
      <c r="AQ46507" s="6"/>
    </row>
    <row r="46508" spans="43:43" x14ac:dyDescent="0.25">
      <c r="AQ46508" s="6"/>
    </row>
    <row r="46509" spans="43:43" x14ac:dyDescent="0.25">
      <c r="AQ46509" s="6"/>
    </row>
    <row r="46510" spans="43:43" x14ac:dyDescent="0.25">
      <c r="AQ46510" s="6"/>
    </row>
    <row r="46511" spans="43:43" x14ac:dyDescent="0.25">
      <c r="AQ46511" s="6"/>
    </row>
    <row r="46512" spans="43:43" x14ac:dyDescent="0.25">
      <c r="AQ46512" s="6"/>
    </row>
    <row r="46513" spans="43:43" x14ac:dyDescent="0.25">
      <c r="AQ46513" s="6"/>
    </row>
    <row r="46514" spans="43:43" x14ac:dyDescent="0.25">
      <c r="AQ46514" s="6"/>
    </row>
    <row r="46515" spans="43:43" x14ac:dyDescent="0.25">
      <c r="AQ46515" s="6"/>
    </row>
    <row r="46516" spans="43:43" x14ac:dyDescent="0.25">
      <c r="AQ46516" s="6"/>
    </row>
    <row r="46517" spans="43:43" x14ac:dyDescent="0.25">
      <c r="AQ46517" s="6"/>
    </row>
    <row r="46518" spans="43:43" x14ac:dyDescent="0.25">
      <c r="AQ46518" s="6"/>
    </row>
    <row r="46519" spans="43:43" x14ac:dyDescent="0.25">
      <c r="AQ46519" s="6"/>
    </row>
    <row r="46520" spans="43:43" x14ac:dyDescent="0.25">
      <c r="AQ46520" s="6"/>
    </row>
    <row r="46521" spans="43:43" x14ac:dyDescent="0.25">
      <c r="AQ46521" s="6"/>
    </row>
    <row r="46522" spans="43:43" x14ac:dyDescent="0.25">
      <c r="AQ46522" s="6"/>
    </row>
    <row r="46523" spans="43:43" x14ac:dyDescent="0.25">
      <c r="AQ46523" s="6"/>
    </row>
    <row r="46524" spans="43:43" x14ac:dyDescent="0.25">
      <c r="AQ46524" s="6"/>
    </row>
    <row r="46525" spans="43:43" x14ac:dyDescent="0.25">
      <c r="AQ46525" s="6"/>
    </row>
    <row r="46526" spans="43:43" x14ac:dyDescent="0.25">
      <c r="AQ46526" s="6"/>
    </row>
    <row r="46527" spans="43:43" x14ac:dyDescent="0.25">
      <c r="AQ46527" s="6"/>
    </row>
    <row r="46528" spans="43:43" x14ac:dyDescent="0.25">
      <c r="AQ46528" s="6"/>
    </row>
    <row r="46529" spans="43:43" x14ac:dyDescent="0.25">
      <c r="AQ46529" s="6"/>
    </row>
    <row r="46530" spans="43:43" x14ac:dyDescent="0.25">
      <c r="AQ46530" s="6"/>
    </row>
    <row r="46531" spans="43:43" x14ac:dyDescent="0.25">
      <c r="AQ46531" s="6"/>
    </row>
    <row r="46532" spans="43:43" x14ac:dyDescent="0.25">
      <c r="AQ46532" s="6"/>
    </row>
    <row r="46533" spans="43:43" x14ac:dyDescent="0.25">
      <c r="AQ46533" s="6"/>
    </row>
    <row r="46534" spans="43:43" x14ac:dyDescent="0.25">
      <c r="AQ46534" s="6"/>
    </row>
    <row r="46535" spans="43:43" x14ac:dyDescent="0.25">
      <c r="AQ46535" s="6"/>
    </row>
    <row r="46536" spans="43:43" x14ac:dyDescent="0.25">
      <c r="AQ46536" s="6"/>
    </row>
    <row r="46537" spans="43:43" x14ac:dyDescent="0.25">
      <c r="AQ46537" s="6"/>
    </row>
    <row r="46538" spans="43:43" x14ac:dyDescent="0.25">
      <c r="AQ46538" s="6"/>
    </row>
    <row r="46539" spans="43:43" x14ac:dyDescent="0.25">
      <c r="AQ46539" s="6"/>
    </row>
    <row r="46540" spans="43:43" x14ac:dyDescent="0.25">
      <c r="AQ46540" s="6"/>
    </row>
    <row r="46541" spans="43:43" x14ac:dyDescent="0.25">
      <c r="AQ46541" s="6"/>
    </row>
    <row r="46542" spans="43:43" x14ac:dyDescent="0.25">
      <c r="AQ46542" s="6"/>
    </row>
    <row r="46543" spans="43:43" x14ac:dyDescent="0.25">
      <c r="AQ46543" s="6"/>
    </row>
    <row r="46544" spans="43:43" x14ac:dyDescent="0.25">
      <c r="AQ46544" s="6"/>
    </row>
    <row r="46545" spans="43:43" x14ac:dyDescent="0.25">
      <c r="AQ46545" s="6"/>
    </row>
    <row r="46546" spans="43:43" x14ac:dyDescent="0.25">
      <c r="AQ46546" s="6"/>
    </row>
    <row r="46547" spans="43:43" x14ac:dyDescent="0.25">
      <c r="AQ46547" s="6"/>
    </row>
    <row r="46548" spans="43:43" x14ac:dyDescent="0.25">
      <c r="AQ46548" s="6"/>
    </row>
    <row r="46549" spans="43:43" x14ac:dyDescent="0.25">
      <c r="AQ46549" s="6"/>
    </row>
    <row r="46550" spans="43:43" x14ac:dyDescent="0.25">
      <c r="AQ46550" s="6"/>
    </row>
    <row r="46551" spans="43:43" x14ac:dyDescent="0.25">
      <c r="AQ46551" s="6"/>
    </row>
    <row r="46552" spans="43:43" x14ac:dyDescent="0.25">
      <c r="AQ46552" s="6"/>
    </row>
    <row r="46553" spans="43:43" x14ac:dyDescent="0.25">
      <c r="AQ46553" s="6"/>
    </row>
    <row r="46554" spans="43:43" x14ac:dyDescent="0.25">
      <c r="AQ46554" s="6"/>
    </row>
    <row r="46555" spans="43:43" x14ac:dyDescent="0.25">
      <c r="AQ46555" s="6"/>
    </row>
    <row r="46556" spans="43:43" x14ac:dyDescent="0.25">
      <c r="AQ46556" s="6"/>
    </row>
    <row r="46557" spans="43:43" x14ac:dyDescent="0.25">
      <c r="AQ46557" s="6"/>
    </row>
    <row r="46558" spans="43:43" x14ac:dyDescent="0.25">
      <c r="AQ46558" s="6"/>
    </row>
    <row r="46559" spans="43:43" x14ac:dyDescent="0.25">
      <c r="AQ46559" s="6"/>
    </row>
    <row r="46560" spans="43:43" x14ac:dyDescent="0.25">
      <c r="AQ46560" s="6"/>
    </row>
    <row r="46561" spans="43:43" x14ac:dyDescent="0.25">
      <c r="AQ46561" s="6"/>
    </row>
    <row r="46562" spans="43:43" x14ac:dyDescent="0.25">
      <c r="AQ46562" s="6"/>
    </row>
    <row r="46563" spans="43:43" x14ac:dyDescent="0.25">
      <c r="AQ46563" s="6"/>
    </row>
    <row r="46564" spans="43:43" x14ac:dyDescent="0.25">
      <c r="AQ46564" s="6"/>
    </row>
    <row r="46565" spans="43:43" x14ac:dyDescent="0.25">
      <c r="AQ46565" s="6"/>
    </row>
    <row r="46566" spans="43:43" x14ac:dyDescent="0.25">
      <c r="AQ46566" s="6"/>
    </row>
    <row r="46567" spans="43:43" x14ac:dyDescent="0.25">
      <c r="AQ46567" s="6"/>
    </row>
    <row r="46568" spans="43:43" x14ac:dyDescent="0.25">
      <c r="AQ46568" s="6"/>
    </row>
    <row r="46569" spans="43:43" x14ac:dyDescent="0.25">
      <c r="AQ46569" s="6"/>
    </row>
    <row r="46570" spans="43:43" x14ac:dyDescent="0.25">
      <c r="AQ46570" s="6"/>
    </row>
    <row r="46571" spans="43:43" x14ac:dyDescent="0.25">
      <c r="AQ46571" s="6"/>
    </row>
    <row r="46572" spans="43:43" x14ac:dyDescent="0.25">
      <c r="AQ46572" s="6"/>
    </row>
    <row r="46573" spans="43:43" x14ac:dyDescent="0.25">
      <c r="AQ46573" s="6"/>
    </row>
    <row r="46574" spans="43:43" x14ac:dyDescent="0.25">
      <c r="AQ46574" s="6"/>
    </row>
    <row r="46575" spans="43:43" x14ac:dyDescent="0.25">
      <c r="AQ46575" s="6"/>
    </row>
    <row r="46576" spans="43:43" x14ac:dyDescent="0.25">
      <c r="AQ46576" s="6"/>
    </row>
    <row r="46577" spans="43:43" x14ac:dyDescent="0.25">
      <c r="AQ46577" s="6"/>
    </row>
    <row r="46578" spans="43:43" x14ac:dyDescent="0.25">
      <c r="AQ46578" s="6"/>
    </row>
    <row r="46579" spans="43:43" x14ac:dyDescent="0.25">
      <c r="AQ46579" s="6"/>
    </row>
    <row r="46580" spans="43:43" x14ac:dyDescent="0.25">
      <c r="AQ46580" s="6"/>
    </row>
    <row r="46581" spans="43:43" x14ac:dyDescent="0.25">
      <c r="AQ46581" s="6"/>
    </row>
    <row r="46582" spans="43:43" x14ac:dyDescent="0.25">
      <c r="AQ46582" s="6"/>
    </row>
    <row r="46583" spans="43:43" x14ac:dyDescent="0.25">
      <c r="AQ46583" s="6"/>
    </row>
    <row r="46584" spans="43:43" x14ac:dyDescent="0.25">
      <c r="AQ46584" s="6"/>
    </row>
    <row r="46585" spans="43:43" x14ac:dyDescent="0.25">
      <c r="AQ46585" s="6"/>
    </row>
    <row r="46586" spans="43:43" x14ac:dyDescent="0.25">
      <c r="AQ46586" s="6"/>
    </row>
    <row r="46587" spans="43:43" x14ac:dyDescent="0.25">
      <c r="AQ46587" s="6"/>
    </row>
    <row r="46588" spans="43:43" x14ac:dyDescent="0.25">
      <c r="AQ46588" s="6"/>
    </row>
    <row r="46589" spans="43:43" x14ac:dyDescent="0.25">
      <c r="AQ46589" s="6"/>
    </row>
    <row r="46590" spans="43:43" x14ac:dyDescent="0.25">
      <c r="AQ46590" s="6"/>
    </row>
    <row r="46591" spans="43:43" x14ac:dyDescent="0.25">
      <c r="AQ46591" s="6"/>
    </row>
    <row r="46592" spans="43:43" x14ac:dyDescent="0.25">
      <c r="AQ46592" s="6"/>
    </row>
    <row r="46593" spans="43:43" x14ac:dyDescent="0.25">
      <c r="AQ46593" s="6"/>
    </row>
    <row r="46594" spans="43:43" x14ac:dyDescent="0.25">
      <c r="AQ46594" s="6"/>
    </row>
    <row r="46595" spans="43:43" x14ac:dyDescent="0.25">
      <c r="AQ46595" s="6"/>
    </row>
    <row r="46596" spans="43:43" x14ac:dyDescent="0.25">
      <c r="AQ46596" s="6"/>
    </row>
    <row r="46597" spans="43:43" x14ac:dyDescent="0.25">
      <c r="AQ46597" s="6"/>
    </row>
    <row r="46598" spans="43:43" x14ac:dyDescent="0.25">
      <c r="AQ46598" s="6"/>
    </row>
    <row r="46599" spans="43:43" x14ac:dyDescent="0.25">
      <c r="AQ46599" s="6"/>
    </row>
    <row r="46600" spans="43:43" x14ac:dyDescent="0.25">
      <c r="AQ46600" s="6"/>
    </row>
    <row r="46601" spans="43:43" x14ac:dyDescent="0.25">
      <c r="AQ46601" s="6"/>
    </row>
    <row r="46602" spans="43:43" x14ac:dyDescent="0.25">
      <c r="AQ46602" s="6"/>
    </row>
    <row r="46603" spans="43:43" x14ac:dyDescent="0.25">
      <c r="AQ46603" s="6"/>
    </row>
    <row r="46604" spans="43:43" x14ac:dyDescent="0.25">
      <c r="AQ46604" s="6"/>
    </row>
    <row r="46605" spans="43:43" x14ac:dyDescent="0.25">
      <c r="AQ46605" s="6"/>
    </row>
    <row r="46606" spans="43:43" x14ac:dyDescent="0.25">
      <c r="AQ46606" s="6"/>
    </row>
    <row r="46607" spans="43:43" x14ac:dyDescent="0.25">
      <c r="AQ46607" s="6"/>
    </row>
    <row r="46608" spans="43:43" x14ac:dyDescent="0.25">
      <c r="AQ46608" s="6"/>
    </row>
    <row r="46609" spans="43:43" x14ac:dyDescent="0.25">
      <c r="AQ46609" s="6"/>
    </row>
    <row r="46610" spans="43:43" x14ac:dyDescent="0.25">
      <c r="AQ46610" s="6"/>
    </row>
    <row r="46611" spans="43:43" x14ac:dyDescent="0.25">
      <c r="AQ46611" s="6"/>
    </row>
    <row r="46612" spans="43:43" x14ac:dyDescent="0.25">
      <c r="AQ46612" s="6"/>
    </row>
    <row r="46613" spans="43:43" x14ac:dyDescent="0.25">
      <c r="AQ46613" s="6"/>
    </row>
    <row r="46614" spans="43:43" x14ac:dyDescent="0.25">
      <c r="AQ46614" s="6"/>
    </row>
    <row r="46615" spans="43:43" x14ac:dyDescent="0.25">
      <c r="AQ46615" s="6"/>
    </row>
    <row r="46616" spans="43:43" x14ac:dyDescent="0.25">
      <c r="AQ46616" s="6"/>
    </row>
    <row r="46617" spans="43:43" x14ac:dyDescent="0.25">
      <c r="AQ46617" s="6"/>
    </row>
    <row r="46618" spans="43:43" x14ac:dyDescent="0.25">
      <c r="AQ46618" s="6"/>
    </row>
    <row r="46619" spans="43:43" x14ac:dyDescent="0.25">
      <c r="AQ46619" s="6"/>
    </row>
    <row r="46620" spans="43:43" x14ac:dyDescent="0.25">
      <c r="AQ46620" s="6"/>
    </row>
    <row r="46621" spans="43:43" x14ac:dyDescent="0.25">
      <c r="AQ46621" s="6"/>
    </row>
    <row r="46622" spans="43:43" x14ac:dyDescent="0.25">
      <c r="AQ46622" s="6"/>
    </row>
    <row r="46623" spans="43:43" x14ac:dyDescent="0.25">
      <c r="AQ46623" s="6"/>
    </row>
    <row r="46624" spans="43:43" x14ac:dyDescent="0.25">
      <c r="AQ46624" s="6"/>
    </row>
    <row r="46625" spans="43:43" x14ac:dyDescent="0.25">
      <c r="AQ46625" s="6"/>
    </row>
    <row r="46626" spans="43:43" x14ac:dyDescent="0.25">
      <c r="AQ46626" s="6"/>
    </row>
    <row r="46627" spans="43:43" x14ac:dyDescent="0.25">
      <c r="AQ46627" s="6"/>
    </row>
    <row r="46628" spans="43:43" x14ac:dyDescent="0.25">
      <c r="AQ46628" s="6"/>
    </row>
    <row r="46629" spans="43:43" x14ac:dyDescent="0.25">
      <c r="AQ46629" s="6"/>
    </row>
    <row r="46630" spans="43:43" x14ac:dyDescent="0.25">
      <c r="AQ46630" s="6"/>
    </row>
    <row r="46631" spans="43:43" x14ac:dyDescent="0.25">
      <c r="AQ46631" s="6"/>
    </row>
    <row r="46632" spans="43:43" x14ac:dyDescent="0.25">
      <c r="AQ46632" s="6"/>
    </row>
    <row r="46633" spans="43:43" x14ac:dyDescent="0.25">
      <c r="AQ46633" s="6"/>
    </row>
    <row r="46634" spans="43:43" x14ac:dyDescent="0.25">
      <c r="AQ46634" s="6"/>
    </row>
    <row r="46635" spans="43:43" x14ac:dyDescent="0.25">
      <c r="AQ46635" s="6"/>
    </row>
    <row r="46636" spans="43:43" x14ac:dyDescent="0.25">
      <c r="AQ46636" s="6"/>
    </row>
    <row r="46637" spans="43:43" x14ac:dyDescent="0.25">
      <c r="AQ46637" s="6"/>
    </row>
    <row r="46638" spans="43:43" x14ac:dyDescent="0.25">
      <c r="AQ46638" s="6"/>
    </row>
    <row r="46639" spans="43:43" x14ac:dyDescent="0.25">
      <c r="AQ46639" s="6"/>
    </row>
    <row r="46640" spans="43:43" x14ac:dyDescent="0.25">
      <c r="AQ46640" s="6"/>
    </row>
    <row r="46641" spans="43:43" x14ac:dyDescent="0.25">
      <c r="AQ46641" s="6"/>
    </row>
    <row r="46642" spans="43:43" x14ac:dyDescent="0.25">
      <c r="AQ46642" s="6"/>
    </row>
    <row r="46643" spans="43:43" x14ac:dyDescent="0.25">
      <c r="AQ46643" s="6"/>
    </row>
    <row r="46644" spans="43:43" x14ac:dyDescent="0.25">
      <c r="AQ46644" s="6"/>
    </row>
    <row r="46645" spans="43:43" x14ac:dyDescent="0.25">
      <c r="AQ46645" s="6"/>
    </row>
    <row r="46646" spans="43:43" x14ac:dyDescent="0.25">
      <c r="AQ46646" s="6"/>
    </row>
    <row r="46647" spans="43:43" x14ac:dyDescent="0.25">
      <c r="AQ46647" s="6"/>
    </row>
    <row r="46648" spans="43:43" x14ac:dyDescent="0.25">
      <c r="AQ46648" s="6"/>
    </row>
    <row r="46649" spans="43:43" x14ac:dyDescent="0.25">
      <c r="AQ46649" s="6"/>
    </row>
    <row r="46650" spans="43:43" x14ac:dyDescent="0.25">
      <c r="AQ46650" s="6"/>
    </row>
    <row r="46651" spans="43:43" x14ac:dyDescent="0.25">
      <c r="AQ46651" s="6"/>
    </row>
    <row r="46652" spans="43:43" x14ac:dyDescent="0.25">
      <c r="AQ46652" s="6"/>
    </row>
    <row r="46653" spans="43:43" x14ac:dyDescent="0.25">
      <c r="AQ46653" s="6"/>
    </row>
    <row r="46654" spans="43:43" x14ac:dyDescent="0.25">
      <c r="AQ46654" s="6"/>
    </row>
    <row r="46655" spans="43:43" x14ac:dyDescent="0.25">
      <c r="AQ46655" s="6"/>
    </row>
    <row r="46656" spans="43:43" x14ac:dyDescent="0.25">
      <c r="AQ46656" s="6"/>
    </row>
    <row r="46657" spans="43:43" x14ac:dyDescent="0.25">
      <c r="AQ46657" s="6"/>
    </row>
    <row r="46658" spans="43:43" x14ac:dyDescent="0.25">
      <c r="AQ46658" s="6"/>
    </row>
    <row r="46659" spans="43:43" x14ac:dyDescent="0.25">
      <c r="AQ46659" s="6"/>
    </row>
    <row r="46660" spans="43:43" x14ac:dyDescent="0.25">
      <c r="AQ46660" s="6"/>
    </row>
    <row r="46661" spans="43:43" x14ac:dyDescent="0.25">
      <c r="AQ46661" s="6"/>
    </row>
    <row r="46662" spans="43:43" x14ac:dyDescent="0.25">
      <c r="AQ46662" s="6"/>
    </row>
    <row r="46663" spans="43:43" x14ac:dyDescent="0.25">
      <c r="AQ46663" s="6"/>
    </row>
    <row r="46664" spans="43:43" x14ac:dyDescent="0.25">
      <c r="AQ46664" s="6"/>
    </row>
    <row r="46665" spans="43:43" x14ac:dyDescent="0.25">
      <c r="AQ46665" s="6"/>
    </row>
    <row r="46666" spans="43:43" x14ac:dyDescent="0.25">
      <c r="AQ46666" s="6"/>
    </row>
    <row r="46667" spans="43:43" x14ac:dyDescent="0.25">
      <c r="AQ46667" s="6"/>
    </row>
    <row r="46668" spans="43:43" x14ac:dyDescent="0.25">
      <c r="AQ46668" s="6"/>
    </row>
    <row r="46669" spans="43:43" x14ac:dyDescent="0.25">
      <c r="AQ46669" s="6"/>
    </row>
    <row r="46670" spans="43:43" x14ac:dyDescent="0.25">
      <c r="AQ46670" s="6"/>
    </row>
    <row r="46671" spans="43:43" x14ac:dyDescent="0.25">
      <c r="AQ46671" s="6"/>
    </row>
    <row r="46672" spans="43:43" x14ac:dyDescent="0.25">
      <c r="AQ46672" s="6"/>
    </row>
    <row r="46673" spans="43:43" x14ac:dyDescent="0.25">
      <c r="AQ46673" s="6"/>
    </row>
    <row r="46674" spans="43:43" x14ac:dyDescent="0.25">
      <c r="AQ46674" s="6"/>
    </row>
    <row r="46675" spans="43:43" x14ac:dyDescent="0.25">
      <c r="AQ46675" s="6"/>
    </row>
    <row r="46676" spans="43:43" x14ac:dyDescent="0.25">
      <c r="AQ46676" s="6"/>
    </row>
    <row r="46677" spans="43:43" x14ac:dyDescent="0.25">
      <c r="AQ46677" s="6"/>
    </row>
    <row r="46678" spans="43:43" x14ac:dyDescent="0.25">
      <c r="AQ46678" s="6"/>
    </row>
    <row r="46679" spans="43:43" x14ac:dyDescent="0.25">
      <c r="AQ46679" s="6"/>
    </row>
    <row r="46680" spans="43:43" x14ac:dyDescent="0.25">
      <c r="AQ46680" s="6"/>
    </row>
    <row r="46681" spans="43:43" x14ac:dyDescent="0.25">
      <c r="AQ46681" s="6"/>
    </row>
    <row r="46682" spans="43:43" x14ac:dyDescent="0.25">
      <c r="AQ46682" s="6"/>
    </row>
    <row r="46683" spans="43:43" x14ac:dyDescent="0.25">
      <c r="AQ46683" s="6"/>
    </row>
    <row r="46684" spans="43:43" x14ac:dyDescent="0.25">
      <c r="AQ46684" s="6"/>
    </row>
    <row r="46685" spans="43:43" x14ac:dyDescent="0.25">
      <c r="AQ46685" s="6"/>
    </row>
    <row r="46686" spans="43:43" x14ac:dyDescent="0.25">
      <c r="AQ46686" s="6"/>
    </row>
    <row r="46687" spans="43:43" x14ac:dyDescent="0.25">
      <c r="AQ46687" s="6"/>
    </row>
    <row r="46688" spans="43:43" x14ac:dyDescent="0.25">
      <c r="AQ46688" s="6"/>
    </row>
    <row r="46689" spans="43:43" x14ac:dyDescent="0.25">
      <c r="AQ46689" s="6"/>
    </row>
    <row r="46690" spans="43:43" x14ac:dyDescent="0.25">
      <c r="AQ46690" s="6"/>
    </row>
    <row r="46691" spans="43:43" x14ac:dyDescent="0.25">
      <c r="AQ46691" s="6"/>
    </row>
    <row r="46692" spans="43:43" x14ac:dyDescent="0.25">
      <c r="AQ46692" s="6"/>
    </row>
    <row r="46693" spans="43:43" x14ac:dyDescent="0.25">
      <c r="AQ46693" s="6"/>
    </row>
    <row r="46694" spans="43:43" x14ac:dyDescent="0.25">
      <c r="AQ46694" s="6"/>
    </row>
    <row r="46695" spans="43:43" x14ac:dyDescent="0.25">
      <c r="AQ46695" s="6"/>
    </row>
    <row r="46696" spans="43:43" x14ac:dyDescent="0.25">
      <c r="AQ46696" s="6"/>
    </row>
    <row r="46697" spans="43:43" x14ac:dyDescent="0.25">
      <c r="AQ46697" s="6"/>
    </row>
    <row r="46698" spans="43:43" x14ac:dyDescent="0.25">
      <c r="AQ46698" s="6"/>
    </row>
    <row r="46699" spans="43:43" x14ac:dyDescent="0.25">
      <c r="AQ46699" s="6"/>
    </row>
    <row r="46700" spans="43:43" x14ac:dyDescent="0.25">
      <c r="AQ46700" s="6"/>
    </row>
    <row r="46701" spans="43:43" x14ac:dyDescent="0.25">
      <c r="AQ46701" s="6"/>
    </row>
    <row r="46702" spans="43:43" x14ac:dyDescent="0.25">
      <c r="AQ46702" s="6"/>
    </row>
    <row r="46703" spans="43:43" x14ac:dyDescent="0.25">
      <c r="AQ46703" s="6"/>
    </row>
    <row r="46704" spans="43:43" x14ac:dyDescent="0.25">
      <c r="AQ46704" s="6"/>
    </row>
    <row r="46705" spans="43:43" x14ac:dyDescent="0.25">
      <c r="AQ46705" s="6"/>
    </row>
    <row r="46706" spans="43:43" x14ac:dyDescent="0.25">
      <c r="AQ46706" s="6"/>
    </row>
    <row r="46707" spans="43:43" x14ac:dyDescent="0.25">
      <c r="AQ46707" s="6"/>
    </row>
    <row r="46708" spans="43:43" x14ac:dyDescent="0.25">
      <c r="AQ46708" s="6"/>
    </row>
    <row r="46709" spans="43:43" x14ac:dyDescent="0.25">
      <c r="AQ46709" s="6"/>
    </row>
    <row r="46710" spans="43:43" x14ac:dyDescent="0.25">
      <c r="AQ46710" s="6"/>
    </row>
    <row r="46711" spans="43:43" x14ac:dyDescent="0.25">
      <c r="AQ46711" s="6"/>
    </row>
    <row r="46712" spans="43:43" x14ac:dyDescent="0.25">
      <c r="AQ46712" s="6"/>
    </row>
    <row r="46713" spans="43:43" x14ac:dyDescent="0.25">
      <c r="AQ46713" s="6"/>
    </row>
    <row r="46714" spans="43:43" x14ac:dyDescent="0.25">
      <c r="AQ46714" s="6"/>
    </row>
    <row r="46715" spans="43:43" x14ac:dyDescent="0.25">
      <c r="AQ46715" s="6"/>
    </row>
    <row r="46716" spans="43:43" x14ac:dyDescent="0.25">
      <c r="AQ46716" s="6"/>
    </row>
    <row r="46717" spans="43:43" x14ac:dyDescent="0.25">
      <c r="AQ46717" s="6"/>
    </row>
    <row r="46718" spans="43:43" x14ac:dyDescent="0.25">
      <c r="AQ46718" s="6"/>
    </row>
    <row r="46719" spans="43:43" x14ac:dyDescent="0.25">
      <c r="AQ46719" s="6"/>
    </row>
    <row r="46720" spans="43:43" x14ac:dyDescent="0.25">
      <c r="AQ46720" s="6"/>
    </row>
    <row r="46721" spans="43:43" x14ac:dyDescent="0.25">
      <c r="AQ46721" s="6"/>
    </row>
    <row r="46722" spans="43:43" x14ac:dyDescent="0.25">
      <c r="AQ46722" s="6"/>
    </row>
    <row r="46723" spans="43:43" x14ac:dyDescent="0.25">
      <c r="AQ46723" s="6"/>
    </row>
    <row r="46724" spans="43:43" x14ac:dyDescent="0.25">
      <c r="AQ46724" s="6"/>
    </row>
    <row r="46725" spans="43:43" x14ac:dyDescent="0.25">
      <c r="AQ46725" s="6"/>
    </row>
    <row r="46726" spans="43:43" x14ac:dyDescent="0.25">
      <c r="AQ46726" s="6"/>
    </row>
    <row r="46727" spans="43:43" x14ac:dyDescent="0.25">
      <c r="AQ46727" s="6"/>
    </row>
    <row r="46728" spans="43:43" x14ac:dyDescent="0.25">
      <c r="AQ46728" s="6"/>
    </row>
    <row r="46729" spans="43:43" x14ac:dyDescent="0.25">
      <c r="AQ46729" s="6"/>
    </row>
    <row r="46730" spans="43:43" x14ac:dyDescent="0.25">
      <c r="AQ46730" s="6"/>
    </row>
    <row r="46731" spans="43:43" x14ac:dyDescent="0.25">
      <c r="AQ46731" s="6"/>
    </row>
    <row r="46732" spans="43:43" x14ac:dyDescent="0.25">
      <c r="AQ46732" s="6"/>
    </row>
    <row r="46733" spans="43:43" x14ac:dyDescent="0.25">
      <c r="AQ46733" s="6"/>
    </row>
    <row r="46734" spans="43:43" x14ac:dyDescent="0.25">
      <c r="AQ46734" s="6"/>
    </row>
    <row r="46735" spans="43:43" x14ac:dyDescent="0.25">
      <c r="AQ46735" s="6"/>
    </row>
    <row r="46736" spans="43:43" x14ac:dyDescent="0.25">
      <c r="AQ46736" s="6"/>
    </row>
    <row r="46737" spans="43:43" x14ac:dyDescent="0.25">
      <c r="AQ46737" s="6"/>
    </row>
    <row r="46738" spans="43:43" x14ac:dyDescent="0.25">
      <c r="AQ46738" s="6"/>
    </row>
    <row r="46739" spans="43:43" x14ac:dyDescent="0.25">
      <c r="AQ46739" s="6"/>
    </row>
    <row r="46740" spans="43:43" x14ac:dyDescent="0.25">
      <c r="AQ46740" s="6"/>
    </row>
    <row r="46741" spans="43:43" x14ac:dyDescent="0.25">
      <c r="AQ46741" s="6"/>
    </row>
    <row r="46742" spans="43:43" x14ac:dyDescent="0.25">
      <c r="AQ46742" s="6"/>
    </row>
    <row r="46743" spans="43:43" x14ac:dyDescent="0.25">
      <c r="AQ46743" s="6"/>
    </row>
    <row r="46744" spans="43:43" x14ac:dyDescent="0.25">
      <c r="AQ46744" s="6"/>
    </row>
    <row r="46745" spans="43:43" x14ac:dyDescent="0.25">
      <c r="AQ46745" s="6"/>
    </row>
    <row r="46746" spans="43:43" x14ac:dyDescent="0.25">
      <c r="AQ46746" s="6"/>
    </row>
    <row r="46747" spans="43:43" x14ac:dyDescent="0.25">
      <c r="AQ46747" s="6"/>
    </row>
    <row r="46748" spans="43:43" x14ac:dyDescent="0.25">
      <c r="AQ46748" s="6"/>
    </row>
    <row r="46749" spans="43:43" x14ac:dyDescent="0.25">
      <c r="AQ46749" s="6"/>
    </row>
    <row r="46750" spans="43:43" x14ac:dyDescent="0.25">
      <c r="AQ46750" s="6"/>
    </row>
    <row r="46751" spans="43:43" x14ac:dyDescent="0.25">
      <c r="AQ46751" s="6"/>
    </row>
    <row r="46752" spans="43:43" x14ac:dyDescent="0.25">
      <c r="AQ46752" s="6"/>
    </row>
    <row r="46753" spans="43:43" x14ac:dyDescent="0.25">
      <c r="AQ46753" s="6"/>
    </row>
    <row r="46754" spans="43:43" x14ac:dyDescent="0.25">
      <c r="AQ46754" s="6"/>
    </row>
    <row r="46755" spans="43:43" x14ac:dyDescent="0.25">
      <c r="AQ46755" s="6"/>
    </row>
    <row r="46756" spans="43:43" x14ac:dyDescent="0.25">
      <c r="AQ46756" s="6"/>
    </row>
    <row r="46757" spans="43:43" x14ac:dyDescent="0.25">
      <c r="AQ46757" s="6"/>
    </row>
    <row r="46758" spans="43:43" x14ac:dyDescent="0.25">
      <c r="AQ46758" s="6"/>
    </row>
    <row r="46759" spans="43:43" x14ac:dyDescent="0.25">
      <c r="AQ46759" s="6"/>
    </row>
    <row r="46760" spans="43:43" x14ac:dyDescent="0.25">
      <c r="AQ46760" s="6"/>
    </row>
    <row r="46761" spans="43:43" x14ac:dyDescent="0.25">
      <c r="AQ46761" s="6"/>
    </row>
    <row r="46762" spans="43:43" x14ac:dyDescent="0.25">
      <c r="AQ46762" s="6"/>
    </row>
    <row r="46763" spans="43:43" x14ac:dyDescent="0.25">
      <c r="AQ46763" s="6"/>
    </row>
    <row r="46764" spans="43:43" x14ac:dyDescent="0.25">
      <c r="AQ46764" s="6"/>
    </row>
    <row r="46765" spans="43:43" x14ac:dyDescent="0.25">
      <c r="AQ46765" s="6"/>
    </row>
    <row r="46766" spans="43:43" x14ac:dyDescent="0.25">
      <c r="AQ46766" s="6"/>
    </row>
    <row r="46767" spans="43:43" x14ac:dyDescent="0.25">
      <c r="AQ46767" s="6"/>
    </row>
    <row r="46768" spans="43:43" x14ac:dyDescent="0.25">
      <c r="AQ46768" s="6"/>
    </row>
    <row r="46769" spans="43:43" x14ac:dyDescent="0.25">
      <c r="AQ46769" s="6"/>
    </row>
    <row r="46770" spans="43:43" x14ac:dyDescent="0.25">
      <c r="AQ46770" s="6"/>
    </row>
    <row r="46771" spans="43:43" x14ac:dyDescent="0.25">
      <c r="AQ46771" s="6"/>
    </row>
    <row r="46772" spans="43:43" x14ac:dyDescent="0.25">
      <c r="AQ46772" s="6"/>
    </row>
    <row r="46773" spans="43:43" x14ac:dyDescent="0.25">
      <c r="AQ46773" s="6"/>
    </row>
    <row r="46774" spans="43:43" x14ac:dyDescent="0.25">
      <c r="AQ46774" s="6"/>
    </row>
    <row r="46775" spans="43:43" x14ac:dyDescent="0.25">
      <c r="AQ46775" s="6"/>
    </row>
    <row r="46776" spans="43:43" x14ac:dyDescent="0.25">
      <c r="AQ46776" s="6"/>
    </row>
    <row r="46777" spans="43:43" x14ac:dyDescent="0.25">
      <c r="AQ46777" s="6"/>
    </row>
    <row r="46778" spans="43:43" x14ac:dyDescent="0.25">
      <c r="AQ46778" s="6"/>
    </row>
    <row r="46779" spans="43:43" x14ac:dyDescent="0.25">
      <c r="AQ46779" s="6"/>
    </row>
    <row r="46780" spans="43:43" x14ac:dyDescent="0.25">
      <c r="AQ46780" s="6"/>
    </row>
    <row r="46781" spans="43:43" x14ac:dyDescent="0.25">
      <c r="AQ46781" s="6"/>
    </row>
    <row r="46782" spans="43:43" x14ac:dyDescent="0.25">
      <c r="AQ46782" s="6"/>
    </row>
    <row r="46783" spans="43:43" x14ac:dyDescent="0.25">
      <c r="AQ46783" s="6"/>
    </row>
    <row r="46784" spans="43:43" x14ac:dyDescent="0.25">
      <c r="AQ46784" s="6"/>
    </row>
    <row r="46785" spans="43:43" x14ac:dyDescent="0.25">
      <c r="AQ46785" s="6"/>
    </row>
    <row r="46786" spans="43:43" x14ac:dyDescent="0.25">
      <c r="AQ46786" s="6"/>
    </row>
    <row r="46787" spans="43:43" x14ac:dyDescent="0.25">
      <c r="AQ46787" s="6"/>
    </row>
    <row r="46788" spans="43:43" x14ac:dyDescent="0.25">
      <c r="AQ46788" s="6"/>
    </row>
    <row r="46789" spans="43:43" x14ac:dyDescent="0.25">
      <c r="AQ46789" s="6"/>
    </row>
    <row r="46790" spans="43:43" x14ac:dyDescent="0.25">
      <c r="AQ46790" s="6"/>
    </row>
    <row r="46791" spans="43:43" x14ac:dyDescent="0.25">
      <c r="AQ46791" s="6"/>
    </row>
    <row r="46792" spans="43:43" x14ac:dyDescent="0.25">
      <c r="AQ46792" s="6"/>
    </row>
    <row r="46793" spans="43:43" x14ac:dyDescent="0.25">
      <c r="AQ46793" s="6"/>
    </row>
    <row r="46794" spans="43:43" x14ac:dyDescent="0.25">
      <c r="AQ46794" s="6"/>
    </row>
    <row r="46795" spans="43:43" x14ac:dyDescent="0.25">
      <c r="AQ46795" s="6"/>
    </row>
    <row r="46796" spans="43:43" x14ac:dyDescent="0.25">
      <c r="AQ46796" s="6"/>
    </row>
    <row r="46797" spans="43:43" x14ac:dyDescent="0.25">
      <c r="AQ46797" s="6"/>
    </row>
    <row r="46798" spans="43:43" x14ac:dyDescent="0.25">
      <c r="AQ46798" s="6"/>
    </row>
    <row r="46799" spans="43:43" x14ac:dyDescent="0.25">
      <c r="AQ46799" s="6"/>
    </row>
    <row r="46800" spans="43:43" x14ac:dyDescent="0.25">
      <c r="AQ46800" s="6"/>
    </row>
    <row r="46801" spans="43:43" x14ac:dyDescent="0.25">
      <c r="AQ46801" s="6"/>
    </row>
    <row r="46802" spans="43:43" x14ac:dyDescent="0.25">
      <c r="AQ46802" s="6"/>
    </row>
    <row r="46803" spans="43:43" x14ac:dyDescent="0.25">
      <c r="AQ46803" s="6"/>
    </row>
    <row r="46804" spans="43:43" x14ac:dyDescent="0.25">
      <c r="AQ46804" s="6"/>
    </row>
    <row r="46805" spans="43:43" x14ac:dyDescent="0.25">
      <c r="AQ46805" s="6"/>
    </row>
    <row r="46806" spans="43:43" x14ac:dyDescent="0.25">
      <c r="AQ46806" s="6"/>
    </row>
    <row r="46807" spans="43:43" x14ac:dyDescent="0.25">
      <c r="AQ46807" s="6"/>
    </row>
    <row r="46808" spans="43:43" x14ac:dyDescent="0.25">
      <c r="AQ46808" s="6"/>
    </row>
    <row r="46809" spans="43:43" x14ac:dyDescent="0.25">
      <c r="AQ46809" s="6"/>
    </row>
    <row r="46810" spans="43:43" x14ac:dyDescent="0.25">
      <c r="AQ46810" s="6"/>
    </row>
    <row r="46811" spans="43:43" x14ac:dyDescent="0.25">
      <c r="AQ46811" s="6"/>
    </row>
    <row r="46812" spans="43:43" x14ac:dyDescent="0.25">
      <c r="AQ46812" s="6"/>
    </row>
    <row r="46813" spans="43:43" x14ac:dyDescent="0.25">
      <c r="AQ46813" s="6"/>
    </row>
    <row r="46814" spans="43:43" x14ac:dyDescent="0.25">
      <c r="AQ46814" s="6"/>
    </row>
    <row r="46815" spans="43:43" x14ac:dyDescent="0.25">
      <c r="AQ46815" s="6"/>
    </row>
    <row r="46816" spans="43:43" x14ac:dyDescent="0.25">
      <c r="AQ46816" s="6"/>
    </row>
    <row r="46817" spans="43:43" x14ac:dyDescent="0.25">
      <c r="AQ46817" s="6"/>
    </row>
    <row r="46818" spans="43:43" x14ac:dyDescent="0.25">
      <c r="AQ46818" s="6"/>
    </row>
    <row r="46819" spans="43:43" x14ac:dyDescent="0.25">
      <c r="AQ46819" s="6"/>
    </row>
    <row r="46820" spans="43:43" x14ac:dyDescent="0.25">
      <c r="AQ46820" s="6"/>
    </row>
    <row r="46821" spans="43:43" x14ac:dyDescent="0.25">
      <c r="AQ46821" s="6"/>
    </row>
    <row r="46822" spans="43:43" x14ac:dyDescent="0.25">
      <c r="AQ46822" s="6"/>
    </row>
    <row r="46823" spans="43:43" x14ac:dyDescent="0.25">
      <c r="AQ46823" s="6"/>
    </row>
    <row r="46824" spans="43:43" x14ac:dyDescent="0.25">
      <c r="AQ46824" s="6"/>
    </row>
    <row r="46825" spans="43:43" x14ac:dyDescent="0.25">
      <c r="AQ46825" s="6"/>
    </row>
    <row r="46826" spans="43:43" x14ac:dyDescent="0.25">
      <c r="AQ46826" s="6"/>
    </row>
    <row r="46827" spans="43:43" x14ac:dyDescent="0.25">
      <c r="AQ46827" s="6"/>
    </row>
    <row r="46828" spans="43:43" x14ac:dyDescent="0.25">
      <c r="AQ46828" s="6"/>
    </row>
    <row r="46829" spans="43:43" x14ac:dyDescent="0.25">
      <c r="AQ46829" s="6"/>
    </row>
    <row r="46830" spans="43:43" x14ac:dyDescent="0.25">
      <c r="AQ46830" s="6"/>
    </row>
    <row r="46831" spans="43:43" x14ac:dyDescent="0.25">
      <c r="AQ46831" s="6"/>
    </row>
    <row r="46832" spans="43:43" x14ac:dyDescent="0.25">
      <c r="AQ46832" s="6"/>
    </row>
    <row r="46833" spans="43:43" x14ac:dyDescent="0.25">
      <c r="AQ46833" s="6"/>
    </row>
    <row r="46834" spans="43:43" x14ac:dyDescent="0.25">
      <c r="AQ46834" s="6"/>
    </row>
    <row r="46835" spans="43:43" x14ac:dyDescent="0.25">
      <c r="AQ46835" s="6"/>
    </row>
    <row r="46836" spans="43:43" x14ac:dyDescent="0.25">
      <c r="AQ46836" s="6"/>
    </row>
    <row r="46837" spans="43:43" x14ac:dyDescent="0.25">
      <c r="AQ46837" s="6"/>
    </row>
    <row r="46838" spans="43:43" x14ac:dyDescent="0.25">
      <c r="AQ46838" s="6"/>
    </row>
    <row r="46839" spans="43:43" x14ac:dyDescent="0.25">
      <c r="AQ46839" s="6"/>
    </row>
    <row r="46840" spans="43:43" x14ac:dyDescent="0.25">
      <c r="AQ46840" s="6"/>
    </row>
    <row r="46841" spans="43:43" x14ac:dyDescent="0.25">
      <c r="AQ46841" s="6"/>
    </row>
    <row r="46842" spans="43:43" x14ac:dyDescent="0.25">
      <c r="AQ46842" s="6"/>
    </row>
    <row r="46843" spans="43:43" x14ac:dyDescent="0.25">
      <c r="AQ46843" s="6"/>
    </row>
    <row r="46844" spans="43:43" x14ac:dyDescent="0.25">
      <c r="AQ46844" s="6"/>
    </row>
    <row r="46845" spans="43:43" x14ac:dyDescent="0.25">
      <c r="AQ46845" s="6"/>
    </row>
    <row r="46846" spans="43:43" x14ac:dyDescent="0.25">
      <c r="AQ46846" s="6"/>
    </row>
    <row r="46847" spans="43:43" x14ac:dyDescent="0.25">
      <c r="AQ46847" s="6"/>
    </row>
    <row r="46848" spans="43:43" x14ac:dyDescent="0.25">
      <c r="AQ46848" s="6"/>
    </row>
    <row r="46849" spans="43:43" x14ac:dyDescent="0.25">
      <c r="AQ46849" s="6"/>
    </row>
    <row r="46850" spans="43:43" x14ac:dyDescent="0.25">
      <c r="AQ46850" s="6"/>
    </row>
    <row r="46851" spans="43:43" x14ac:dyDescent="0.25">
      <c r="AQ46851" s="6"/>
    </row>
    <row r="46852" spans="43:43" x14ac:dyDescent="0.25">
      <c r="AQ46852" s="6"/>
    </row>
    <row r="46853" spans="43:43" x14ac:dyDescent="0.25">
      <c r="AQ46853" s="6"/>
    </row>
    <row r="46854" spans="43:43" x14ac:dyDescent="0.25">
      <c r="AQ46854" s="6"/>
    </row>
    <row r="46855" spans="43:43" x14ac:dyDescent="0.25">
      <c r="AQ46855" s="6"/>
    </row>
    <row r="46856" spans="43:43" x14ac:dyDescent="0.25">
      <c r="AQ46856" s="6"/>
    </row>
    <row r="46857" spans="43:43" x14ac:dyDescent="0.25">
      <c r="AQ46857" s="6"/>
    </row>
    <row r="46858" spans="43:43" x14ac:dyDescent="0.25">
      <c r="AQ46858" s="6"/>
    </row>
    <row r="46859" spans="43:43" x14ac:dyDescent="0.25">
      <c r="AQ46859" s="6"/>
    </row>
    <row r="46860" spans="43:43" x14ac:dyDescent="0.25">
      <c r="AQ46860" s="6"/>
    </row>
    <row r="46861" spans="43:43" x14ac:dyDescent="0.25">
      <c r="AQ46861" s="6"/>
    </row>
    <row r="46862" spans="43:43" x14ac:dyDescent="0.25">
      <c r="AQ46862" s="6"/>
    </row>
    <row r="46863" spans="43:43" x14ac:dyDescent="0.25">
      <c r="AQ46863" s="6"/>
    </row>
    <row r="46864" spans="43:43" x14ac:dyDescent="0.25">
      <c r="AQ46864" s="6"/>
    </row>
    <row r="46865" spans="43:43" x14ac:dyDescent="0.25">
      <c r="AQ46865" s="6"/>
    </row>
    <row r="46866" spans="43:43" x14ac:dyDescent="0.25">
      <c r="AQ46866" s="6"/>
    </row>
    <row r="46867" spans="43:43" x14ac:dyDescent="0.25">
      <c r="AQ46867" s="6"/>
    </row>
    <row r="46868" spans="43:43" x14ac:dyDescent="0.25">
      <c r="AQ46868" s="6"/>
    </row>
    <row r="46869" spans="43:43" x14ac:dyDescent="0.25">
      <c r="AQ46869" s="6"/>
    </row>
    <row r="46870" spans="43:43" x14ac:dyDescent="0.25">
      <c r="AQ46870" s="6"/>
    </row>
    <row r="46871" spans="43:43" x14ac:dyDescent="0.25">
      <c r="AQ46871" s="6"/>
    </row>
    <row r="46872" spans="43:43" x14ac:dyDescent="0.25">
      <c r="AQ46872" s="6"/>
    </row>
    <row r="46873" spans="43:43" x14ac:dyDescent="0.25">
      <c r="AQ46873" s="6"/>
    </row>
    <row r="46874" spans="43:43" x14ac:dyDescent="0.25">
      <c r="AQ46874" s="6"/>
    </row>
    <row r="46875" spans="43:43" x14ac:dyDescent="0.25">
      <c r="AQ46875" s="6"/>
    </row>
    <row r="46876" spans="43:43" x14ac:dyDescent="0.25">
      <c r="AQ46876" s="6"/>
    </row>
    <row r="46877" spans="43:43" x14ac:dyDescent="0.25">
      <c r="AQ46877" s="6"/>
    </row>
    <row r="46878" spans="43:43" x14ac:dyDescent="0.25">
      <c r="AQ46878" s="6"/>
    </row>
    <row r="46879" spans="43:43" x14ac:dyDescent="0.25">
      <c r="AQ46879" s="6"/>
    </row>
    <row r="46880" spans="43:43" x14ac:dyDescent="0.25">
      <c r="AQ46880" s="6"/>
    </row>
    <row r="46881" spans="43:43" x14ac:dyDescent="0.25">
      <c r="AQ46881" s="6"/>
    </row>
    <row r="46882" spans="43:43" x14ac:dyDescent="0.25">
      <c r="AQ46882" s="6"/>
    </row>
    <row r="46883" spans="43:43" x14ac:dyDescent="0.25">
      <c r="AQ46883" s="6"/>
    </row>
    <row r="46884" spans="43:43" x14ac:dyDescent="0.25">
      <c r="AQ46884" s="6"/>
    </row>
    <row r="46885" spans="43:43" x14ac:dyDescent="0.25">
      <c r="AQ46885" s="6"/>
    </row>
    <row r="46886" spans="43:43" x14ac:dyDescent="0.25">
      <c r="AQ46886" s="6"/>
    </row>
    <row r="46887" spans="43:43" x14ac:dyDescent="0.25">
      <c r="AQ46887" s="6"/>
    </row>
    <row r="46888" spans="43:43" x14ac:dyDescent="0.25">
      <c r="AQ46888" s="6"/>
    </row>
    <row r="46889" spans="43:43" x14ac:dyDescent="0.25">
      <c r="AQ46889" s="6"/>
    </row>
    <row r="46890" spans="43:43" x14ac:dyDescent="0.25">
      <c r="AQ46890" s="6"/>
    </row>
    <row r="46891" spans="43:43" x14ac:dyDescent="0.25">
      <c r="AQ46891" s="6"/>
    </row>
    <row r="46892" spans="43:43" x14ac:dyDescent="0.25">
      <c r="AQ46892" s="6"/>
    </row>
    <row r="46893" spans="43:43" x14ac:dyDescent="0.25">
      <c r="AQ46893" s="6"/>
    </row>
    <row r="46894" spans="43:43" x14ac:dyDescent="0.25">
      <c r="AQ46894" s="6"/>
    </row>
    <row r="46895" spans="43:43" x14ac:dyDescent="0.25">
      <c r="AQ46895" s="6"/>
    </row>
    <row r="46896" spans="43:43" x14ac:dyDescent="0.25">
      <c r="AQ46896" s="6"/>
    </row>
    <row r="46897" spans="43:43" x14ac:dyDescent="0.25">
      <c r="AQ46897" s="6"/>
    </row>
    <row r="46898" spans="43:43" x14ac:dyDescent="0.25">
      <c r="AQ46898" s="6"/>
    </row>
    <row r="46899" spans="43:43" x14ac:dyDescent="0.25">
      <c r="AQ46899" s="6"/>
    </row>
    <row r="46900" spans="43:43" x14ac:dyDescent="0.25">
      <c r="AQ46900" s="6"/>
    </row>
    <row r="46901" spans="43:43" x14ac:dyDescent="0.25">
      <c r="AQ46901" s="6"/>
    </row>
    <row r="46902" spans="43:43" x14ac:dyDescent="0.25">
      <c r="AQ46902" s="6"/>
    </row>
    <row r="46903" spans="43:43" x14ac:dyDescent="0.25">
      <c r="AQ46903" s="6"/>
    </row>
    <row r="46904" spans="43:43" x14ac:dyDescent="0.25">
      <c r="AQ46904" s="6"/>
    </row>
    <row r="46905" spans="43:43" x14ac:dyDescent="0.25">
      <c r="AQ46905" s="6"/>
    </row>
    <row r="46906" spans="43:43" x14ac:dyDescent="0.25">
      <c r="AQ46906" s="6"/>
    </row>
    <row r="46907" spans="43:43" x14ac:dyDescent="0.25">
      <c r="AQ46907" s="6"/>
    </row>
    <row r="46908" spans="43:43" x14ac:dyDescent="0.25">
      <c r="AQ46908" s="6"/>
    </row>
    <row r="46909" spans="43:43" x14ac:dyDescent="0.25">
      <c r="AQ46909" s="6"/>
    </row>
    <row r="46910" spans="43:43" x14ac:dyDescent="0.25">
      <c r="AQ46910" s="6"/>
    </row>
    <row r="46911" spans="43:43" x14ac:dyDescent="0.25">
      <c r="AQ46911" s="6"/>
    </row>
    <row r="46912" spans="43:43" x14ac:dyDescent="0.25">
      <c r="AQ46912" s="6"/>
    </row>
    <row r="46913" spans="43:43" x14ac:dyDescent="0.25">
      <c r="AQ46913" s="6"/>
    </row>
    <row r="46914" spans="43:43" x14ac:dyDescent="0.25">
      <c r="AQ46914" s="6"/>
    </row>
    <row r="46915" spans="43:43" x14ac:dyDescent="0.25">
      <c r="AQ46915" s="6"/>
    </row>
    <row r="46916" spans="43:43" x14ac:dyDescent="0.25">
      <c r="AQ46916" s="6"/>
    </row>
    <row r="46917" spans="43:43" x14ac:dyDescent="0.25">
      <c r="AQ46917" s="6"/>
    </row>
    <row r="46918" spans="43:43" x14ac:dyDescent="0.25">
      <c r="AQ46918" s="6"/>
    </row>
    <row r="46919" spans="43:43" x14ac:dyDescent="0.25">
      <c r="AQ46919" s="6"/>
    </row>
    <row r="46920" spans="43:43" x14ac:dyDescent="0.25">
      <c r="AQ46920" s="6"/>
    </row>
    <row r="46921" spans="43:43" x14ac:dyDescent="0.25">
      <c r="AQ46921" s="6"/>
    </row>
    <row r="46922" spans="43:43" x14ac:dyDescent="0.25">
      <c r="AQ46922" s="6"/>
    </row>
    <row r="46923" spans="43:43" x14ac:dyDescent="0.25">
      <c r="AQ46923" s="6"/>
    </row>
    <row r="46924" spans="43:43" x14ac:dyDescent="0.25">
      <c r="AQ46924" s="6"/>
    </row>
    <row r="46925" spans="43:43" x14ac:dyDescent="0.25">
      <c r="AQ46925" s="6"/>
    </row>
    <row r="46926" spans="43:43" x14ac:dyDescent="0.25">
      <c r="AQ46926" s="6"/>
    </row>
    <row r="46927" spans="43:43" x14ac:dyDescent="0.25">
      <c r="AQ46927" s="6"/>
    </row>
    <row r="46928" spans="43:43" x14ac:dyDescent="0.25">
      <c r="AQ46928" s="6"/>
    </row>
    <row r="46929" spans="43:43" x14ac:dyDescent="0.25">
      <c r="AQ46929" s="6"/>
    </row>
    <row r="46930" spans="43:43" x14ac:dyDescent="0.25">
      <c r="AQ46930" s="6"/>
    </row>
    <row r="46931" spans="43:43" x14ac:dyDescent="0.25">
      <c r="AQ46931" s="6"/>
    </row>
    <row r="46932" spans="43:43" x14ac:dyDescent="0.25">
      <c r="AQ46932" s="6"/>
    </row>
    <row r="46933" spans="43:43" x14ac:dyDescent="0.25">
      <c r="AQ46933" s="6"/>
    </row>
    <row r="46934" spans="43:43" x14ac:dyDescent="0.25">
      <c r="AQ46934" s="6"/>
    </row>
    <row r="46935" spans="43:43" x14ac:dyDescent="0.25">
      <c r="AQ46935" s="6"/>
    </row>
    <row r="46936" spans="43:43" x14ac:dyDescent="0.25">
      <c r="AQ46936" s="6"/>
    </row>
    <row r="46937" spans="43:43" x14ac:dyDescent="0.25">
      <c r="AQ46937" s="6"/>
    </row>
    <row r="46938" spans="43:43" x14ac:dyDescent="0.25">
      <c r="AQ46938" s="6"/>
    </row>
    <row r="46939" spans="43:43" x14ac:dyDescent="0.25">
      <c r="AQ46939" s="6"/>
    </row>
    <row r="46940" spans="43:43" x14ac:dyDescent="0.25">
      <c r="AQ46940" s="6"/>
    </row>
    <row r="46941" spans="43:43" x14ac:dyDescent="0.25">
      <c r="AQ46941" s="6"/>
    </row>
    <row r="46942" spans="43:43" x14ac:dyDescent="0.25">
      <c r="AQ46942" s="6"/>
    </row>
    <row r="46943" spans="43:43" x14ac:dyDescent="0.25">
      <c r="AQ46943" s="6"/>
    </row>
    <row r="46944" spans="43:43" x14ac:dyDescent="0.25">
      <c r="AQ46944" s="6"/>
    </row>
    <row r="46945" spans="43:43" x14ac:dyDescent="0.25">
      <c r="AQ46945" s="6"/>
    </row>
    <row r="46946" spans="43:43" x14ac:dyDescent="0.25">
      <c r="AQ46946" s="6"/>
    </row>
    <row r="46947" spans="43:43" x14ac:dyDescent="0.25">
      <c r="AQ46947" s="6"/>
    </row>
    <row r="46948" spans="43:43" x14ac:dyDescent="0.25">
      <c r="AQ46948" s="6"/>
    </row>
    <row r="46949" spans="43:43" x14ac:dyDescent="0.25">
      <c r="AQ46949" s="6"/>
    </row>
    <row r="46950" spans="43:43" x14ac:dyDescent="0.25">
      <c r="AQ46950" s="6"/>
    </row>
    <row r="46951" spans="43:43" x14ac:dyDescent="0.25">
      <c r="AQ46951" s="6"/>
    </row>
    <row r="46952" spans="43:43" x14ac:dyDescent="0.25">
      <c r="AQ46952" s="6"/>
    </row>
    <row r="46953" spans="43:43" x14ac:dyDescent="0.25">
      <c r="AQ46953" s="6"/>
    </row>
    <row r="46954" spans="43:43" x14ac:dyDescent="0.25">
      <c r="AQ46954" s="6"/>
    </row>
    <row r="46955" spans="43:43" x14ac:dyDescent="0.25">
      <c r="AQ46955" s="6"/>
    </row>
    <row r="46956" spans="43:43" x14ac:dyDescent="0.25">
      <c r="AQ46956" s="6"/>
    </row>
    <row r="46957" spans="43:43" x14ac:dyDescent="0.25">
      <c r="AQ46957" s="6"/>
    </row>
    <row r="46958" spans="43:43" x14ac:dyDescent="0.25">
      <c r="AQ46958" s="6"/>
    </row>
    <row r="46959" spans="43:43" x14ac:dyDescent="0.25">
      <c r="AQ46959" s="6"/>
    </row>
    <row r="46960" spans="43:43" x14ac:dyDescent="0.25">
      <c r="AQ46960" s="6"/>
    </row>
    <row r="46961" spans="43:43" x14ac:dyDescent="0.25">
      <c r="AQ46961" s="6"/>
    </row>
    <row r="46962" spans="43:43" x14ac:dyDescent="0.25">
      <c r="AQ46962" s="6"/>
    </row>
    <row r="46963" spans="43:43" x14ac:dyDescent="0.25">
      <c r="AQ46963" s="6"/>
    </row>
    <row r="46964" spans="43:43" x14ac:dyDescent="0.25">
      <c r="AQ46964" s="6"/>
    </row>
    <row r="46965" spans="43:43" x14ac:dyDescent="0.25">
      <c r="AQ46965" s="6"/>
    </row>
    <row r="46966" spans="43:43" x14ac:dyDescent="0.25">
      <c r="AQ46966" s="6"/>
    </row>
    <row r="46967" spans="43:43" x14ac:dyDescent="0.25">
      <c r="AQ46967" s="6"/>
    </row>
    <row r="46968" spans="43:43" x14ac:dyDescent="0.25">
      <c r="AQ46968" s="6"/>
    </row>
    <row r="46969" spans="43:43" x14ac:dyDescent="0.25">
      <c r="AQ46969" s="6"/>
    </row>
    <row r="46970" spans="43:43" x14ac:dyDescent="0.25">
      <c r="AQ46970" s="6"/>
    </row>
    <row r="46971" spans="43:43" x14ac:dyDescent="0.25">
      <c r="AQ46971" s="6"/>
    </row>
    <row r="46972" spans="43:43" x14ac:dyDescent="0.25">
      <c r="AQ46972" s="6"/>
    </row>
    <row r="46973" spans="43:43" x14ac:dyDescent="0.25">
      <c r="AQ46973" s="6"/>
    </row>
    <row r="46974" spans="43:43" x14ac:dyDescent="0.25">
      <c r="AQ46974" s="6"/>
    </row>
    <row r="46975" spans="43:43" x14ac:dyDescent="0.25">
      <c r="AQ46975" s="6"/>
    </row>
    <row r="46976" spans="43:43" x14ac:dyDescent="0.25">
      <c r="AQ46976" s="6"/>
    </row>
    <row r="46977" spans="43:43" x14ac:dyDescent="0.25">
      <c r="AQ46977" s="6"/>
    </row>
    <row r="46978" spans="43:43" x14ac:dyDescent="0.25">
      <c r="AQ46978" s="6"/>
    </row>
    <row r="46979" spans="43:43" x14ac:dyDescent="0.25">
      <c r="AQ46979" s="6"/>
    </row>
    <row r="46980" spans="43:43" x14ac:dyDescent="0.25">
      <c r="AQ46980" s="6"/>
    </row>
    <row r="46981" spans="43:43" x14ac:dyDescent="0.25">
      <c r="AQ46981" s="6"/>
    </row>
    <row r="46982" spans="43:43" x14ac:dyDescent="0.25">
      <c r="AQ46982" s="6"/>
    </row>
    <row r="46983" spans="43:43" x14ac:dyDescent="0.25">
      <c r="AQ46983" s="6"/>
    </row>
    <row r="46984" spans="43:43" x14ac:dyDescent="0.25">
      <c r="AQ46984" s="6"/>
    </row>
    <row r="46985" spans="43:43" x14ac:dyDescent="0.25">
      <c r="AQ46985" s="6"/>
    </row>
    <row r="46986" spans="43:43" x14ac:dyDescent="0.25">
      <c r="AQ46986" s="6"/>
    </row>
    <row r="46987" spans="43:43" x14ac:dyDescent="0.25">
      <c r="AQ46987" s="6"/>
    </row>
    <row r="46988" spans="43:43" x14ac:dyDescent="0.25">
      <c r="AQ46988" s="6"/>
    </row>
    <row r="46989" spans="43:43" x14ac:dyDescent="0.25">
      <c r="AQ46989" s="6"/>
    </row>
    <row r="46990" spans="43:43" x14ac:dyDescent="0.25">
      <c r="AQ46990" s="6"/>
    </row>
    <row r="46991" spans="43:43" x14ac:dyDescent="0.25">
      <c r="AQ46991" s="6"/>
    </row>
    <row r="46992" spans="43:43" x14ac:dyDescent="0.25">
      <c r="AQ46992" s="6"/>
    </row>
    <row r="46993" spans="43:43" x14ac:dyDescent="0.25">
      <c r="AQ46993" s="6"/>
    </row>
    <row r="46994" spans="43:43" x14ac:dyDescent="0.25">
      <c r="AQ46994" s="6"/>
    </row>
    <row r="46995" spans="43:43" x14ac:dyDescent="0.25">
      <c r="AQ46995" s="6"/>
    </row>
    <row r="46996" spans="43:43" x14ac:dyDescent="0.25">
      <c r="AQ46996" s="6"/>
    </row>
    <row r="46997" spans="43:43" x14ac:dyDescent="0.25">
      <c r="AQ46997" s="6"/>
    </row>
    <row r="46998" spans="43:43" x14ac:dyDescent="0.25">
      <c r="AQ46998" s="6"/>
    </row>
    <row r="46999" spans="43:43" x14ac:dyDescent="0.25">
      <c r="AQ46999" s="6"/>
    </row>
    <row r="47000" spans="43:43" x14ac:dyDescent="0.25">
      <c r="AQ47000" s="6"/>
    </row>
    <row r="47001" spans="43:43" x14ac:dyDescent="0.25">
      <c r="AQ47001" s="6"/>
    </row>
    <row r="47002" spans="43:43" x14ac:dyDescent="0.25">
      <c r="AQ47002" s="6"/>
    </row>
    <row r="47003" spans="43:43" x14ac:dyDescent="0.25">
      <c r="AQ47003" s="6"/>
    </row>
    <row r="47004" spans="43:43" x14ac:dyDescent="0.25">
      <c r="AQ47004" s="6"/>
    </row>
    <row r="47005" spans="43:43" x14ac:dyDescent="0.25">
      <c r="AQ47005" s="6"/>
    </row>
    <row r="47006" spans="43:43" x14ac:dyDescent="0.25">
      <c r="AQ47006" s="6"/>
    </row>
    <row r="47007" spans="43:43" x14ac:dyDescent="0.25">
      <c r="AQ47007" s="6"/>
    </row>
    <row r="47008" spans="43:43" x14ac:dyDescent="0.25">
      <c r="AQ47008" s="6"/>
    </row>
    <row r="47009" spans="43:43" x14ac:dyDescent="0.25">
      <c r="AQ47009" s="6"/>
    </row>
    <row r="47010" spans="43:43" x14ac:dyDescent="0.25">
      <c r="AQ47010" s="6"/>
    </row>
    <row r="47011" spans="43:43" x14ac:dyDescent="0.25">
      <c r="AQ47011" s="6"/>
    </row>
    <row r="47012" spans="43:43" x14ac:dyDescent="0.25">
      <c r="AQ47012" s="6"/>
    </row>
    <row r="47013" spans="43:43" x14ac:dyDescent="0.25">
      <c r="AQ47013" s="6"/>
    </row>
    <row r="47014" spans="43:43" x14ac:dyDescent="0.25">
      <c r="AQ47014" s="6"/>
    </row>
    <row r="47015" spans="43:43" x14ac:dyDescent="0.25">
      <c r="AQ47015" s="6"/>
    </row>
    <row r="47016" spans="43:43" x14ac:dyDescent="0.25">
      <c r="AQ47016" s="6"/>
    </row>
    <row r="47017" spans="43:43" x14ac:dyDescent="0.25">
      <c r="AQ47017" s="6"/>
    </row>
    <row r="47018" spans="43:43" x14ac:dyDescent="0.25">
      <c r="AQ47018" s="6"/>
    </row>
    <row r="47019" spans="43:43" x14ac:dyDescent="0.25">
      <c r="AQ47019" s="6"/>
    </row>
    <row r="47020" spans="43:43" x14ac:dyDescent="0.25">
      <c r="AQ47020" s="6"/>
    </row>
    <row r="47021" spans="43:43" x14ac:dyDescent="0.25">
      <c r="AQ47021" s="6"/>
    </row>
    <row r="47022" spans="43:43" x14ac:dyDescent="0.25">
      <c r="AQ47022" s="6"/>
    </row>
    <row r="47023" spans="43:43" x14ac:dyDescent="0.25">
      <c r="AQ47023" s="6"/>
    </row>
    <row r="47024" spans="43:43" x14ac:dyDescent="0.25">
      <c r="AQ47024" s="6"/>
    </row>
    <row r="47025" spans="43:43" x14ac:dyDescent="0.25">
      <c r="AQ47025" s="6"/>
    </row>
    <row r="47026" spans="43:43" x14ac:dyDescent="0.25">
      <c r="AQ47026" s="6"/>
    </row>
    <row r="47027" spans="43:43" x14ac:dyDescent="0.25">
      <c r="AQ47027" s="6"/>
    </row>
    <row r="47028" spans="43:43" x14ac:dyDescent="0.25">
      <c r="AQ47028" s="6"/>
    </row>
    <row r="47029" spans="43:43" x14ac:dyDescent="0.25">
      <c r="AQ47029" s="6"/>
    </row>
    <row r="47030" spans="43:43" x14ac:dyDescent="0.25">
      <c r="AQ47030" s="6"/>
    </row>
    <row r="47031" spans="43:43" x14ac:dyDescent="0.25">
      <c r="AQ47031" s="6"/>
    </row>
    <row r="47032" spans="43:43" x14ac:dyDescent="0.25">
      <c r="AQ47032" s="6"/>
    </row>
    <row r="47033" spans="43:43" x14ac:dyDescent="0.25">
      <c r="AQ47033" s="6"/>
    </row>
    <row r="47034" spans="43:43" x14ac:dyDescent="0.25">
      <c r="AQ47034" s="6"/>
    </row>
    <row r="47035" spans="43:43" x14ac:dyDescent="0.25">
      <c r="AQ47035" s="6"/>
    </row>
    <row r="47036" spans="43:43" x14ac:dyDescent="0.25">
      <c r="AQ47036" s="6"/>
    </row>
    <row r="47037" spans="43:43" x14ac:dyDescent="0.25">
      <c r="AQ47037" s="6"/>
    </row>
    <row r="47038" spans="43:43" x14ac:dyDescent="0.25">
      <c r="AQ47038" s="6"/>
    </row>
    <row r="47039" spans="43:43" x14ac:dyDescent="0.25">
      <c r="AQ47039" s="6"/>
    </row>
    <row r="47040" spans="43:43" x14ac:dyDescent="0.25">
      <c r="AQ47040" s="6"/>
    </row>
    <row r="47041" spans="43:43" x14ac:dyDescent="0.25">
      <c r="AQ47041" s="6"/>
    </row>
    <row r="47042" spans="43:43" x14ac:dyDescent="0.25">
      <c r="AQ47042" s="6"/>
    </row>
    <row r="47043" spans="43:43" x14ac:dyDescent="0.25">
      <c r="AQ47043" s="6"/>
    </row>
    <row r="47044" spans="43:43" x14ac:dyDescent="0.25">
      <c r="AQ47044" s="6"/>
    </row>
    <row r="47045" spans="43:43" x14ac:dyDescent="0.25">
      <c r="AQ47045" s="6"/>
    </row>
    <row r="47046" spans="43:43" x14ac:dyDescent="0.25">
      <c r="AQ47046" s="6"/>
    </row>
    <row r="47047" spans="43:43" x14ac:dyDescent="0.25">
      <c r="AQ47047" s="6"/>
    </row>
    <row r="47048" spans="43:43" x14ac:dyDescent="0.25">
      <c r="AQ47048" s="6"/>
    </row>
    <row r="47049" spans="43:43" x14ac:dyDescent="0.25">
      <c r="AQ47049" s="6"/>
    </row>
    <row r="47050" spans="43:43" x14ac:dyDescent="0.25">
      <c r="AQ47050" s="6"/>
    </row>
    <row r="47051" spans="43:43" x14ac:dyDescent="0.25">
      <c r="AQ47051" s="6"/>
    </row>
    <row r="47052" spans="43:43" x14ac:dyDescent="0.25">
      <c r="AQ47052" s="6"/>
    </row>
    <row r="47053" spans="43:43" x14ac:dyDescent="0.25">
      <c r="AQ47053" s="6"/>
    </row>
    <row r="47054" spans="43:43" x14ac:dyDescent="0.25">
      <c r="AQ47054" s="6"/>
    </row>
    <row r="47055" spans="43:43" x14ac:dyDescent="0.25">
      <c r="AQ47055" s="6"/>
    </row>
    <row r="47056" spans="43:43" x14ac:dyDescent="0.25">
      <c r="AQ47056" s="6"/>
    </row>
    <row r="47057" spans="43:43" x14ac:dyDescent="0.25">
      <c r="AQ47057" s="6"/>
    </row>
    <row r="47058" spans="43:43" x14ac:dyDescent="0.25">
      <c r="AQ47058" s="6"/>
    </row>
    <row r="47059" spans="43:43" x14ac:dyDescent="0.25">
      <c r="AQ47059" s="6"/>
    </row>
    <row r="47060" spans="43:43" x14ac:dyDescent="0.25">
      <c r="AQ47060" s="6"/>
    </row>
    <row r="47061" spans="43:43" x14ac:dyDescent="0.25">
      <c r="AQ47061" s="6"/>
    </row>
    <row r="47062" spans="43:43" x14ac:dyDescent="0.25">
      <c r="AQ47062" s="6"/>
    </row>
    <row r="47063" spans="43:43" x14ac:dyDescent="0.25">
      <c r="AQ47063" s="6"/>
    </row>
    <row r="47064" spans="43:43" x14ac:dyDescent="0.25">
      <c r="AQ47064" s="6"/>
    </row>
    <row r="47065" spans="43:43" x14ac:dyDescent="0.25">
      <c r="AQ47065" s="6"/>
    </row>
    <row r="47066" spans="43:43" x14ac:dyDescent="0.25">
      <c r="AQ47066" s="6"/>
    </row>
    <row r="47067" spans="43:43" x14ac:dyDescent="0.25">
      <c r="AQ47067" s="6"/>
    </row>
    <row r="47068" spans="43:43" x14ac:dyDescent="0.25">
      <c r="AQ47068" s="6"/>
    </row>
    <row r="47069" spans="43:43" x14ac:dyDescent="0.25">
      <c r="AQ47069" s="6"/>
    </row>
    <row r="47070" spans="43:43" x14ac:dyDescent="0.25">
      <c r="AQ47070" s="6"/>
    </row>
    <row r="47071" spans="43:43" x14ac:dyDescent="0.25">
      <c r="AQ47071" s="6"/>
    </row>
    <row r="47072" spans="43:43" x14ac:dyDescent="0.25">
      <c r="AQ47072" s="6"/>
    </row>
    <row r="47073" spans="43:43" x14ac:dyDescent="0.25">
      <c r="AQ47073" s="6"/>
    </row>
    <row r="47074" spans="43:43" x14ac:dyDescent="0.25">
      <c r="AQ47074" s="6"/>
    </row>
    <row r="47075" spans="43:43" x14ac:dyDescent="0.25">
      <c r="AQ47075" s="6"/>
    </row>
    <row r="47076" spans="43:43" x14ac:dyDescent="0.25">
      <c r="AQ47076" s="6"/>
    </row>
    <row r="47077" spans="43:43" x14ac:dyDescent="0.25">
      <c r="AQ47077" s="6"/>
    </row>
    <row r="47078" spans="43:43" x14ac:dyDescent="0.25">
      <c r="AQ47078" s="6"/>
    </row>
    <row r="47079" spans="43:43" x14ac:dyDescent="0.25">
      <c r="AQ47079" s="6"/>
    </row>
    <row r="47080" spans="43:43" x14ac:dyDescent="0.25">
      <c r="AQ47080" s="6"/>
    </row>
    <row r="47081" spans="43:43" x14ac:dyDescent="0.25">
      <c r="AQ47081" s="6"/>
    </row>
    <row r="47082" spans="43:43" x14ac:dyDescent="0.25">
      <c r="AQ47082" s="6"/>
    </row>
    <row r="47083" spans="43:43" x14ac:dyDescent="0.25">
      <c r="AQ47083" s="6"/>
    </row>
    <row r="47084" spans="43:43" x14ac:dyDescent="0.25">
      <c r="AQ47084" s="6"/>
    </row>
    <row r="47085" spans="43:43" x14ac:dyDescent="0.25">
      <c r="AQ47085" s="6"/>
    </row>
    <row r="47086" spans="43:43" x14ac:dyDescent="0.25">
      <c r="AQ47086" s="6"/>
    </row>
    <row r="47087" spans="43:43" x14ac:dyDescent="0.25">
      <c r="AQ47087" s="6"/>
    </row>
    <row r="47088" spans="43:43" x14ac:dyDescent="0.25">
      <c r="AQ47088" s="6"/>
    </row>
    <row r="47089" spans="43:43" x14ac:dyDescent="0.25">
      <c r="AQ47089" s="6"/>
    </row>
    <row r="47090" spans="43:43" x14ac:dyDescent="0.25">
      <c r="AQ47090" s="6"/>
    </row>
    <row r="47091" spans="43:43" x14ac:dyDescent="0.25">
      <c r="AQ47091" s="6"/>
    </row>
    <row r="47092" spans="43:43" x14ac:dyDescent="0.25">
      <c r="AQ47092" s="6"/>
    </row>
    <row r="47093" spans="43:43" x14ac:dyDescent="0.25">
      <c r="AQ47093" s="6"/>
    </row>
    <row r="47094" spans="43:43" x14ac:dyDescent="0.25">
      <c r="AQ47094" s="6"/>
    </row>
    <row r="47095" spans="43:43" x14ac:dyDescent="0.25">
      <c r="AQ47095" s="6"/>
    </row>
    <row r="47096" spans="43:43" x14ac:dyDescent="0.25">
      <c r="AQ47096" s="6"/>
    </row>
    <row r="47097" spans="43:43" x14ac:dyDescent="0.25">
      <c r="AQ47097" s="6"/>
    </row>
    <row r="47098" spans="43:43" x14ac:dyDescent="0.25">
      <c r="AQ47098" s="6"/>
    </row>
    <row r="47099" spans="43:43" x14ac:dyDescent="0.25">
      <c r="AQ47099" s="6"/>
    </row>
    <row r="47100" spans="43:43" x14ac:dyDescent="0.25">
      <c r="AQ47100" s="6"/>
    </row>
    <row r="47101" spans="43:43" x14ac:dyDescent="0.25">
      <c r="AQ47101" s="6"/>
    </row>
    <row r="47102" spans="43:43" x14ac:dyDescent="0.25">
      <c r="AQ47102" s="6"/>
    </row>
    <row r="47103" spans="43:43" x14ac:dyDescent="0.25">
      <c r="AQ47103" s="6"/>
    </row>
    <row r="47104" spans="43:43" x14ac:dyDescent="0.25">
      <c r="AQ47104" s="6"/>
    </row>
    <row r="47105" spans="43:43" x14ac:dyDescent="0.25">
      <c r="AQ47105" s="6"/>
    </row>
    <row r="47106" spans="43:43" x14ac:dyDescent="0.25">
      <c r="AQ47106" s="6"/>
    </row>
    <row r="47107" spans="43:43" x14ac:dyDescent="0.25">
      <c r="AQ47107" s="6"/>
    </row>
    <row r="47108" spans="43:43" x14ac:dyDescent="0.25">
      <c r="AQ47108" s="6"/>
    </row>
    <row r="47109" spans="43:43" x14ac:dyDescent="0.25">
      <c r="AQ47109" s="6"/>
    </row>
    <row r="47110" spans="43:43" x14ac:dyDescent="0.25">
      <c r="AQ47110" s="6"/>
    </row>
    <row r="47111" spans="43:43" x14ac:dyDescent="0.25">
      <c r="AQ47111" s="6"/>
    </row>
    <row r="47112" spans="43:43" x14ac:dyDescent="0.25">
      <c r="AQ47112" s="6"/>
    </row>
    <row r="47113" spans="43:43" x14ac:dyDescent="0.25">
      <c r="AQ47113" s="6"/>
    </row>
    <row r="47114" spans="43:43" x14ac:dyDescent="0.25">
      <c r="AQ47114" s="6"/>
    </row>
    <row r="47115" spans="43:43" x14ac:dyDescent="0.25">
      <c r="AQ47115" s="6"/>
    </row>
    <row r="47116" spans="43:43" x14ac:dyDescent="0.25">
      <c r="AQ47116" s="6"/>
    </row>
    <row r="47117" spans="43:43" x14ac:dyDescent="0.25">
      <c r="AQ47117" s="6"/>
    </row>
    <row r="47118" spans="43:43" x14ac:dyDescent="0.25">
      <c r="AQ47118" s="6"/>
    </row>
    <row r="47119" spans="43:43" x14ac:dyDescent="0.25">
      <c r="AQ47119" s="6"/>
    </row>
    <row r="47120" spans="43:43" x14ac:dyDescent="0.25">
      <c r="AQ47120" s="6"/>
    </row>
    <row r="47121" spans="43:43" x14ac:dyDescent="0.25">
      <c r="AQ47121" s="6"/>
    </row>
    <row r="47122" spans="43:43" x14ac:dyDescent="0.25">
      <c r="AQ47122" s="6"/>
    </row>
    <row r="47123" spans="43:43" x14ac:dyDescent="0.25">
      <c r="AQ47123" s="6"/>
    </row>
    <row r="47124" spans="43:43" x14ac:dyDescent="0.25">
      <c r="AQ47124" s="6"/>
    </row>
    <row r="47125" spans="43:43" x14ac:dyDescent="0.25">
      <c r="AQ47125" s="6"/>
    </row>
    <row r="47126" spans="43:43" x14ac:dyDescent="0.25">
      <c r="AQ47126" s="6"/>
    </row>
    <row r="47127" spans="43:43" x14ac:dyDescent="0.25">
      <c r="AQ47127" s="6"/>
    </row>
    <row r="47128" spans="43:43" x14ac:dyDescent="0.25">
      <c r="AQ47128" s="6"/>
    </row>
    <row r="47129" spans="43:43" x14ac:dyDescent="0.25">
      <c r="AQ47129" s="6"/>
    </row>
    <row r="47130" spans="43:43" x14ac:dyDescent="0.25">
      <c r="AQ47130" s="6"/>
    </row>
    <row r="47131" spans="43:43" x14ac:dyDescent="0.25">
      <c r="AQ47131" s="6"/>
    </row>
    <row r="47132" spans="43:43" x14ac:dyDescent="0.25">
      <c r="AQ47132" s="6"/>
    </row>
    <row r="47133" spans="43:43" x14ac:dyDescent="0.25">
      <c r="AQ47133" s="6"/>
    </row>
    <row r="47134" spans="43:43" x14ac:dyDescent="0.25">
      <c r="AQ47134" s="6"/>
    </row>
    <row r="47135" spans="43:43" x14ac:dyDescent="0.25">
      <c r="AQ47135" s="6"/>
    </row>
    <row r="47136" spans="43:43" x14ac:dyDescent="0.25">
      <c r="AQ47136" s="6"/>
    </row>
    <row r="47137" spans="43:43" x14ac:dyDescent="0.25">
      <c r="AQ47137" s="6"/>
    </row>
    <row r="47138" spans="43:43" x14ac:dyDescent="0.25">
      <c r="AQ47138" s="6"/>
    </row>
    <row r="47139" spans="43:43" x14ac:dyDescent="0.25">
      <c r="AQ47139" s="6"/>
    </row>
    <row r="47140" spans="43:43" x14ac:dyDescent="0.25">
      <c r="AQ47140" s="6"/>
    </row>
    <row r="47141" spans="43:43" x14ac:dyDescent="0.25">
      <c r="AQ47141" s="6"/>
    </row>
    <row r="47142" spans="43:43" x14ac:dyDescent="0.25">
      <c r="AQ47142" s="6"/>
    </row>
    <row r="47143" spans="43:43" x14ac:dyDescent="0.25">
      <c r="AQ47143" s="6"/>
    </row>
    <row r="47144" spans="43:43" x14ac:dyDescent="0.25">
      <c r="AQ47144" s="6"/>
    </row>
    <row r="47145" spans="43:43" x14ac:dyDescent="0.25">
      <c r="AQ47145" s="6"/>
    </row>
    <row r="47146" spans="43:43" x14ac:dyDescent="0.25">
      <c r="AQ47146" s="6"/>
    </row>
    <row r="47147" spans="43:43" x14ac:dyDescent="0.25">
      <c r="AQ47147" s="6"/>
    </row>
    <row r="47148" spans="43:43" x14ac:dyDescent="0.25">
      <c r="AQ47148" s="6"/>
    </row>
    <row r="47149" spans="43:43" x14ac:dyDescent="0.25">
      <c r="AQ47149" s="6"/>
    </row>
    <row r="47150" spans="43:43" x14ac:dyDescent="0.25">
      <c r="AQ47150" s="6"/>
    </row>
    <row r="47151" spans="43:43" x14ac:dyDescent="0.25">
      <c r="AQ47151" s="6"/>
    </row>
    <row r="47152" spans="43:43" x14ac:dyDescent="0.25">
      <c r="AQ47152" s="6"/>
    </row>
    <row r="47153" spans="43:43" x14ac:dyDescent="0.25">
      <c r="AQ47153" s="6"/>
    </row>
    <row r="47154" spans="43:43" x14ac:dyDescent="0.25">
      <c r="AQ47154" s="6"/>
    </row>
    <row r="47155" spans="43:43" x14ac:dyDescent="0.25">
      <c r="AQ47155" s="6"/>
    </row>
    <row r="47156" spans="43:43" x14ac:dyDescent="0.25">
      <c r="AQ47156" s="6"/>
    </row>
    <row r="47157" spans="43:43" x14ac:dyDescent="0.25">
      <c r="AQ47157" s="6"/>
    </row>
    <row r="47158" spans="43:43" x14ac:dyDescent="0.25">
      <c r="AQ47158" s="6"/>
    </row>
    <row r="47159" spans="43:43" x14ac:dyDescent="0.25">
      <c r="AQ47159" s="6"/>
    </row>
    <row r="47160" spans="43:43" x14ac:dyDescent="0.25">
      <c r="AQ47160" s="6"/>
    </row>
    <row r="47161" spans="43:43" x14ac:dyDescent="0.25">
      <c r="AQ47161" s="6"/>
    </row>
    <row r="47162" spans="43:43" x14ac:dyDescent="0.25">
      <c r="AQ47162" s="6"/>
    </row>
    <row r="47163" spans="43:43" x14ac:dyDescent="0.25">
      <c r="AQ47163" s="6"/>
    </row>
    <row r="47164" spans="43:43" x14ac:dyDescent="0.25">
      <c r="AQ47164" s="6"/>
    </row>
    <row r="47165" spans="43:43" x14ac:dyDescent="0.25">
      <c r="AQ47165" s="6"/>
    </row>
    <row r="47166" spans="43:43" x14ac:dyDescent="0.25">
      <c r="AQ47166" s="6"/>
    </row>
    <row r="47167" spans="43:43" x14ac:dyDescent="0.25">
      <c r="AQ47167" s="6"/>
    </row>
    <row r="47168" spans="43:43" x14ac:dyDescent="0.25">
      <c r="AQ47168" s="6"/>
    </row>
    <row r="47169" spans="43:43" x14ac:dyDescent="0.25">
      <c r="AQ47169" s="6"/>
    </row>
    <row r="47170" spans="43:43" x14ac:dyDescent="0.25">
      <c r="AQ47170" s="6"/>
    </row>
    <row r="47171" spans="43:43" x14ac:dyDescent="0.25">
      <c r="AQ47171" s="6"/>
    </row>
    <row r="47172" spans="43:43" x14ac:dyDescent="0.25">
      <c r="AQ47172" s="6"/>
    </row>
    <row r="47173" spans="43:43" x14ac:dyDescent="0.25">
      <c r="AQ47173" s="6"/>
    </row>
    <row r="47174" spans="43:43" x14ac:dyDescent="0.25">
      <c r="AQ47174" s="6"/>
    </row>
    <row r="47175" spans="43:43" x14ac:dyDescent="0.25">
      <c r="AQ47175" s="6"/>
    </row>
    <row r="47176" spans="43:43" x14ac:dyDescent="0.25">
      <c r="AQ47176" s="6"/>
    </row>
    <row r="47177" spans="43:43" x14ac:dyDescent="0.25">
      <c r="AQ47177" s="6"/>
    </row>
    <row r="47178" spans="43:43" x14ac:dyDescent="0.25">
      <c r="AQ47178" s="6"/>
    </row>
    <row r="47179" spans="43:43" x14ac:dyDescent="0.25">
      <c r="AQ47179" s="6"/>
    </row>
    <row r="47180" spans="43:43" x14ac:dyDescent="0.25">
      <c r="AQ47180" s="6"/>
    </row>
    <row r="47181" spans="43:43" x14ac:dyDescent="0.25">
      <c r="AQ47181" s="6"/>
    </row>
    <row r="47182" spans="43:43" x14ac:dyDescent="0.25">
      <c r="AQ47182" s="6"/>
    </row>
    <row r="47183" spans="43:43" x14ac:dyDescent="0.25">
      <c r="AQ47183" s="6"/>
    </row>
    <row r="47184" spans="43:43" x14ac:dyDescent="0.25">
      <c r="AQ47184" s="6"/>
    </row>
    <row r="47185" spans="43:43" x14ac:dyDescent="0.25">
      <c r="AQ47185" s="6"/>
    </row>
    <row r="47186" spans="43:43" x14ac:dyDescent="0.25">
      <c r="AQ47186" s="6"/>
    </row>
    <row r="47187" spans="43:43" x14ac:dyDescent="0.25">
      <c r="AQ47187" s="6"/>
    </row>
    <row r="47188" spans="43:43" x14ac:dyDescent="0.25">
      <c r="AQ47188" s="6"/>
    </row>
    <row r="47189" spans="43:43" x14ac:dyDescent="0.25">
      <c r="AQ47189" s="6"/>
    </row>
    <row r="47190" spans="43:43" x14ac:dyDescent="0.25">
      <c r="AQ47190" s="6"/>
    </row>
    <row r="47191" spans="43:43" x14ac:dyDescent="0.25">
      <c r="AQ47191" s="6"/>
    </row>
    <row r="47192" spans="43:43" x14ac:dyDescent="0.25">
      <c r="AQ47192" s="6"/>
    </row>
    <row r="47193" spans="43:43" x14ac:dyDescent="0.25">
      <c r="AQ47193" s="6"/>
    </row>
    <row r="47194" spans="43:43" x14ac:dyDescent="0.25">
      <c r="AQ47194" s="6"/>
    </row>
    <row r="47195" spans="43:43" x14ac:dyDescent="0.25">
      <c r="AQ47195" s="6"/>
    </row>
    <row r="47196" spans="43:43" x14ac:dyDescent="0.25">
      <c r="AQ47196" s="6"/>
    </row>
    <row r="47197" spans="43:43" x14ac:dyDescent="0.25">
      <c r="AQ47197" s="6"/>
    </row>
    <row r="47198" spans="43:43" x14ac:dyDescent="0.25">
      <c r="AQ47198" s="6"/>
    </row>
    <row r="47199" spans="43:43" x14ac:dyDescent="0.25">
      <c r="AQ47199" s="6"/>
    </row>
    <row r="47200" spans="43:43" x14ac:dyDescent="0.25">
      <c r="AQ47200" s="6"/>
    </row>
    <row r="47201" spans="43:43" x14ac:dyDescent="0.25">
      <c r="AQ47201" s="6"/>
    </row>
    <row r="47202" spans="43:43" x14ac:dyDescent="0.25">
      <c r="AQ47202" s="6"/>
    </row>
    <row r="47203" spans="43:43" x14ac:dyDescent="0.25">
      <c r="AQ47203" s="6"/>
    </row>
    <row r="47204" spans="43:43" x14ac:dyDescent="0.25">
      <c r="AQ47204" s="6"/>
    </row>
    <row r="47205" spans="43:43" x14ac:dyDescent="0.25">
      <c r="AQ47205" s="6"/>
    </row>
    <row r="47206" spans="43:43" x14ac:dyDescent="0.25">
      <c r="AQ47206" s="6"/>
    </row>
    <row r="47207" spans="43:43" x14ac:dyDescent="0.25">
      <c r="AQ47207" s="6"/>
    </row>
    <row r="47208" spans="43:43" x14ac:dyDescent="0.25">
      <c r="AQ47208" s="6"/>
    </row>
    <row r="47209" spans="43:43" x14ac:dyDescent="0.25">
      <c r="AQ47209" s="6"/>
    </row>
    <row r="47210" spans="43:43" x14ac:dyDescent="0.25">
      <c r="AQ47210" s="6"/>
    </row>
    <row r="47211" spans="43:43" x14ac:dyDescent="0.25">
      <c r="AQ47211" s="6"/>
    </row>
    <row r="47212" spans="43:43" x14ac:dyDescent="0.25">
      <c r="AQ47212" s="6"/>
    </row>
    <row r="47213" spans="43:43" x14ac:dyDescent="0.25">
      <c r="AQ47213" s="6"/>
    </row>
    <row r="47214" spans="43:43" x14ac:dyDescent="0.25">
      <c r="AQ47214" s="6"/>
    </row>
    <row r="47215" spans="43:43" x14ac:dyDescent="0.25">
      <c r="AQ47215" s="6"/>
    </row>
    <row r="47216" spans="43:43" x14ac:dyDescent="0.25">
      <c r="AQ47216" s="6"/>
    </row>
    <row r="47217" spans="43:43" x14ac:dyDescent="0.25">
      <c r="AQ47217" s="6"/>
    </row>
    <row r="47218" spans="43:43" x14ac:dyDescent="0.25">
      <c r="AQ47218" s="6"/>
    </row>
    <row r="47219" spans="43:43" x14ac:dyDescent="0.25">
      <c r="AQ47219" s="6"/>
    </row>
    <row r="47220" spans="43:43" x14ac:dyDescent="0.25">
      <c r="AQ47220" s="6"/>
    </row>
    <row r="47221" spans="43:43" x14ac:dyDescent="0.25">
      <c r="AQ47221" s="6"/>
    </row>
    <row r="47222" spans="43:43" x14ac:dyDescent="0.25">
      <c r="AQ47222" s="6"/>
    </row>
    <row r="47223" spans="43:43" x14ac:dyDescent="0.25">
      <c r="AQ47223" s="6"/>
    </row>
    <row r="47224" spans="43:43" x14ac:dyDescent="0.25">
      <c r="AQ47224" s="6"/>
    </row>
    <row r="47225" spans="43:43" x14ac:dyDescent="0.25">
      <c r="AQ47225" s="6"/>
    </row>
    <row r="47226" spans="43:43" x14ac:dyDescent="0.25">
      <c r="AQ47226" s="6"/>
    </row>
    <row r="47227" spans="43:43" x14ac:dyDescent="0.25">
      <c r="AQ47227" s="6"/>
    </row>
    <row r="47228" spans="43:43" x14ac:dyDescent="0.25">
      <c r="AQ47228" s="6"/>
    </row>
    <row r="47229" spans="43:43" x14ac:dyDescent="0.25">
      <c r="AQ47229" s="6"/>
    </row>
    <row r="47230" spans="43:43" x14ac:dyDescent="0.25">
      <c r="AQ47230" s="6"/>
    </row>
    <row r="47231" spans="43:43" x14ac:dyDescent="0.25">
      <c r="AQ47231" s="6"/>
    </row>
    <row r="47232" spans="43:43" x14ac:dyDescent="0.25">
      <c r="AQ47232" s="6"/>
    </row>
    <row r="47233" spans="43:43" x14ac:dyDescent="0.25">
      <c r="AQ47233" s="6"/>
    </row>
    <row r="47234" spans="43:43" x14ac:dyDescent="0.25">
      <c r="AQ47234" s="6"/>
    </row>
    <row r="47235" spans="43:43" x14ac:dyDescent="0.25">
      <c r="AQ47235" s="6"/>
    </row>
    <row r="47236" spans="43:43" x14ac:dyDescent="0.25">
      <c r="AQ47236" s="6"/>
    </row>
    <row r="47237" spans="43:43" x14ac:dyDescent="0.25">
      <c r="AQ47237" s="6"/>
    </row>
    <row r="47238" spans="43:43" x14ac:dyDescent="0.25">
      <c r="AQ47238" s="6"/>
    </row>
    <row r="47239" spans="43:43" x14ac:dyDescent="0.25">
      <c r="AQ47239" s="6"/>
    </row>
    <row r="47240" spans="43:43" x14ac:dyDescent="0.25">
      <c r="AQ47240" s="6"/>
    </row>
    <row r="47241" spans="43:43" x14ac:dyDescent="0.25">
      <c r="AQ47241" s="6"/>
    </row>
    <row r="47242" spans="43:43" x14ac:dyDescent="0.25">
      <c r="AQ47242" s="6"/>
    </row>
    <row r="47243" spans="43:43" x14ac:dyDescent="0.25">
      <c r="AQ47243" s="6"/>
    </row>
    <row r="47244" spans="43:43" x14ac:dyDescent="0.25">
      <c r="AQ47244" s="6"/>
    </row>
    <row r="47245" spans="43:43" x14ac:dyDescent="0.25">
      <c r="AQ47245" s="6"/>
    </row>
    <row r="47246" spans="43:43" x14ac:dyDescent="0.25">
      <c r="AQ47246" s="6"/>
    </row>
    <row r="47247" spans="43:43" x14ac:dyDescent="0.25">
      <c r="AQ47247" s="6"/>
    </row>
    <row r="47248" spans="43:43" x14ac:dyDescent="0.25">
      <c r="AQ47248" s="6"/>
    </row>
    <row r="47249" spans="43:43" x14ac:dyDescent="0.25">
      <c r="AQ47249" s="6"/>
    </row>
    <row r="47250" spans="43:43" x14ac:dyDescent="0.25">
      <c r="AQ47250" s="6"/>
    </row>
    <row r="47251" spans="43:43" x14ac:dyDescent="0.25">
      <c r="AQ47251" s="6"/>
    </row>
    <row r="47252" spans="43:43" x14ac:dyDescent="0.25">
      <c r="AQ47252" s="6"/>
    </row>
    <row r="47253" spans="43:43" x14ac:dyDescent="0.25">
      <c r="AQ47253" s="6"/>
    </row>
    <row r="47254" spans="43:43" x14ac:dyDescent="0.25">
      <c r="AQ47254" s="6"/>
    </row>
    <row r="47255" spans="43:43" x14ac:dyDescent="0.25">
      <c r="AQ47255" s="6"/>
    </row>
    <row r="47256" spans="43:43" x14ac:dyDescent="0.25">
      <c r="AQ47256" s="6"/>
    </row>
    <row r="47257" spans="43:43" x14ac:dyDescent="0.25">
      <c r="AQ47257" s="6"/>
    </row>
    <row r="47258" spans="43:43" x14ac:dyDescent="0.25">
      <c r="AQ47258" s="6"/>
    </row>
    <row r="47259" spans="43:43" x14ac:dyDescent="0.25">
      <c r="AQ47259" s="6"/>
    </row>
    <row r="47260" spans="43:43" x14ac:dyDescent="0.25">
      <c r="AQ47260" s="6"/>
    </row>
    <row r="47261" spans="43:43" x14ac:dyDescent="0.25">
      <c r="AQ47261" s="6"/>
    </row>
    <row r="47262" spans="43:43" x14ac:dyDescent="0.25">
      <c r="AQ47262" s="6"/>
    </row>
    <row r="47263" spans="43:43" x14ac:dyDescent="0.25">
      <c r="AQ47263" s="6"/>
    </row>
    <row r="47264" spans="43:43" x14ac:dyDescent="0.25">
      <c r="AQ47264" s="6"/>
    </row>
    <row r="47265" spans="43:43" x14ac:dyDescent="0.25">
      <c r="AQ47265" s="6"/>
    </row>
    <row r="47266" spans="43:43" x14ac:dyDescent="0.25">
      <c r="AQ47266" s="6"/>
    </row>
    <row r="47267" spans="43:43" x14ac:dyDescent="0.25">
      <c r="AQ47267" s="6"/>
    </row>
    <row r="47268" spans="43:43" x14ac:dyDescent="0.25">
      <c r="AQ47268" s="6"/>
    </row>
    <row r="47269" spans="43:43" x14ac:dyDescent="0.25">
      <c r="AQ47269" s="6"/>
    </row>
    <row r="47270" spans="43:43" x14ac:dyDescent="0.25">
      <c r="AQ47270" s="6"/>
    </row>
    <row r="47271" spans="43:43" x14ac:dyDescent="0.25">
      <c r="AQ47271" s="6"/>
    </row>
    <row r="47272" spans="43:43" x14ac:dyDescent="0.25">
      <c r="AQ47272" s="6"/>
    </row>
    <row r="47273" spans="43:43" x14ac:dyDescent="0.25">
      <c r="AQ47273" s="6"/>
    </row>
    <row r="47274" spans="43:43" x14ac:dyDescent="0.25">
      <c r="AQ47274" s="6"/>
    </row>
    <row r="47275" spans="43:43" x14ac:dyDescent="0.25">
      <c r="AQ47275" s="6"/>
    </row>
    <row r="47276" spans="43:43" x14ac:dyDescent="0.25">
      <c r="AQ47276" s="6"/>
    </row>
    <row r="47277" spans="43:43" x14ac:dyDescent="0.25">
      <c r="AQ47277" s="6"/>
    </row>
    <row r="47278" spans="43:43" x14ac:dyDescent="0.25">
      <c r="AQ47278" s="6"/>
    </row>
    <row r="47279" spans="43:43" x14ac:dyDescent="0.25">
      <c r="AQ47279" s="6"/>
    </row>
    <row r="47280" spans="43:43" x14ac:dyDescent="0.25">
      <c r="AQ47280" s="6"/>
    </row>
    <row r="47281" spans="43:43" x14ac:dyDescent="0.25">
      <c r="AQ47281" s="6"/>
    </row>
    <row r="47282" spans="43:43" x14ac:dyDescent="0.25">
      <c r="AQ47282" s="6"/>
    </row>
    <row r="47283" spans="43:43" x14ac:dyDescent="0.25">
      <c r="AQ47283" s="6"/>
    </row>
    <row r="47284" spans="43:43" x14ac:dyDescent="0.25">
      <c r="AQ47284" s="6"/>
    </row>
    <row r="47285" spans="43:43" x14ac:dyDescent="0.25">
      <c r="AQ47285" s="6"/>
    </row>
    <row r="47286" spans="43:43" x14ac:dyDescent="0.25">
      <c r="AQ47286" s="6"/>
    </row>
    <row r="47287" spans="43:43" x14ac:dyDescent="0.25">
      <c r="AQ47287" s="6"/>
    </row>
    <row r="47288" spans="43:43" x14ac:dyDescent="0.25">
      <c r="AQ47288" s="6"/>
    </row>
    <row r="47289" spans="43:43" x14ac:dyDescent="0.25">
      <c r="AQ47289" s="6"/>
    </row>
    <row r="47290" spans="43:43" x14ac:dyDescent="0.25">
      <c r="AQ47290" s="6"/>
    </row>
    <row r="47291" spans="43:43" x14ac:dyDescent="0.25">
      <c r="AQ47291" s="6"/>
    </row>
    <row r="47292" spans="43:43" x14ac:dyDescent="0.25">
      <c r="AQ47292" s="6"/>
    </row>
    <row r="47293" spans="43:43" x14ac:dyDescent="0.25">
      <c r="AQ47293" s="6"/>
    </row>
    <row r="47294" spans="43:43" x14ac:dyDescent="0.25">
      <c r="AQ47294" s="6"/>
    </row>
    <row r="47295" spans="43:43" x14ac:dyDescent="0.25">
      <c r="AQ47295" s="6"/>
    </row>
    <row r="47296" spans="43:43" x14ac:dyDescent="0.25">
      <c r="AQ47296" s="6"/>
    </row>
    <row r="47297" spans="43:43" x14ac:dyDescent="0.25">
      <c r="AQ47297" s="6"/>
    </row>
    <row r="47298" spans="43:43" x14ac:dyDescent="0.25">
      <c r="AQ47298" s="6"/>
    </row>
    <row r="47299" spans="43:43" x14ac:dyDescent="0.25">
      <c r="AQ47299" s="6"/>
    </row>
    <row r="47300" spans="43:43" x14ac:dyDescent="0.25">
      <c r="AQ47300" s="6"/>
    </row>
    <row r="47301" spans="43:43" x14ac:dyDescent="0.25">
      <c r="AQ47301" s="6"/>
    </row>
    <row r="47302" spans="43:43" x14ac:dyDescent="0.25">
      <c r="AQ47302" s="6"/>
    </row>
    <row r="47303" spans="43:43" x14ac:dyDescent="0.25">
      <c r="AQ47303" s="6"/>
    </row>
    <row r="47304" spans="43:43" x14ac:dyDescent="0.25">
      <c r="AQ47304" s="6"/>
    </row>
    <row r="47305" spans="43:43" x14ac:dyDescent="0.25">
      <c r="AQ47305" s="6"/>
    </row>
    <row r="47306" spans="43:43" x14ac:dyDescent="0.25">
      <c r="AQ47306" s="6"/>
    </row>
    <row r="47307" spans="43:43" x14ac:dyDescent="0.25">
      <c r="AQ47307" s="6"/>
    </row>
    <row r="47308" spans="43:43" x14ac:dyDescent="0.25">
      <c r="AQ47308" s="6"/>
    </row>
    <row r="47309" spans="43:43" x14ac:dyDescent="0.25">
      <c r="AQ47309" s="6"/>
    </row>
    <row r="47310" spans="43:43" x14ac:dyDescent="0.25">
      <c r="AQ47310" s="6"/>
    </row>
    <row r="47311" spans="43:43" x14ac:dyDescent="0.25">
      <c r="AQ47311" s="6"/>
    </row>
    <row r="47312" spans="43:43" x14ac:dyDescent="0.25">
      <c r="AQ47312" s="6"/>
    </row>
    <row r="47313" spans="43:43" x14ac:dyDescent="0.25">
      <c r="AQ47313" s="6"/>
    </row>
    <row r="47314" spans="43:43" x14ac:dyDescent="0.25">
      <c r="AQ47314" s="6"/>
    </row>
    <row r="47315" spans="43:43" x14ac:dyDescent="0.25">
      <c r="AQ47315" s="6"/>
    </row>
    <row r="47316" spans="43:43" x14ac:dyDescent="0.25">
      <c r="AQ47316" s="6"/>
    </row>
    <row r="47317" spans="43:43" x14ac:dyDescent="0.25">
      <c r="AQ47317" s="6"/>
    </row>
    <row r="47318" spans="43:43" x14ac:dyDescent="0.25">
      <c r="AQ47318" s="6"/>
    </row>
    <row r="47319" spans="43:43" x14ac:dyDescent="0.25">
      <c r="AQ47319" s="6"/>
    </row>
    <row r="47320" spans="43:43" x14ac:dyDescent="0.25">
      <c r="AQ47320" s="6"/>
    </row>
    <row r="47321" spans="43:43" x14ac:dyDescent="0.25">
      <c r="AQ47321" s="6"/>
    </row>
    <row r="47322" spans="43:43" x14ac:dyDescent="0.25">
      <c r="AQ47322" s="6"/>
    </row>
    <row r="47323" spans="43:43" x14ac:dyDescent="0.25">
      <c r="AQ47323" s="6"/>
    </row>
    <row r="47324" spans="43:43" x14ac:dyDescent="0.25">
      <c r="AQ47324" s="6"/>
    </row>
    <row r="47325" spans="43:43" x14ac:dyDescent="0.25">
      <c r="AQ47325" s="6"/>
    </row>
    <row r="47326" spans="43:43" x14ac:dyDescent="0.25">
      <c r="AQ47326" s="6"/>
    </row>
    <row r="47327" spans="43:43" x14ac:dyDescent="0.25">
      <c r="AQ47327" s="6"/>
    </row>
    <row r="47328" spans="43:43" x14ac:dyDescent="0.25">
      <c r="AQ47328" s="6"/>
    </row>
    <row r="47329" spans="43:43" x14ac:dyDescent="0.25">
      <c r="AQ47329" s="6"/>
    </row>
    <row r="47330" spans="43:43" x14ac:dyDescent="0.25">
      <c r="AQ47330" s="6"/>
    </row>
    <row r="47331" spans="43:43" x14ac:dyDescent="0.25">
      <c r="AQ47331" s="6"/>
    </row>
    <row r="47332" spans="43:43" x14ac:dyDescent="0.25">
      <c r="AQ47332" s="6"/>
    </row>
    <row r="47333" spans="43:43" x14ac:dyDescent="0.25">
      <c r="AQ47333" s="6"/>
    </row>
    <row r="47334" spans="43:43" x14ac:dyDescent="0.25">
      <c r="AQ47334" s="6"/>
    </row>
    <row r="47335" spans="43:43" x14ac:dyDescent="0.25">
      <c r="AQ47335" s="6"/>
    </row>
    <row r="47336" spans="43:43" x14ac:dyDescent="0.25">
      <c r="AQ47336" s="6"/>
    </row>
    <row r="47337" spans="43:43" x14ac:dyDescent="0.25">
      <c r="AQ47337" s="6"/>
    </row>
    <row r="47338" spans="43:43" x14ac:dyDescent="0.25">
      <c r="AQ47338" s="6"/>
    </row>
    <row r="47339" spans="43:43" x14ac:dyDescent="0.25">
      <c r="AQ47339" s="6"/>
    </row>
    <row r="47340" spans="43:43" x14ac:dyDescent="0.25">
      <c r="AQ47340" s="6"/>
    </row>
    <row r="47341" spans="43:43" x14ac:dyDescent="0.25">
      <c r="AQ47341" s="6"/>
    </row>
    <row r="47342" spans="43:43" x14ac:dyDescent="0.25">
      <c r="AQ47342" s="6"/>
    </row>
    <row r="47343" spans="43:43" x14ac:dyDescent="0.25">
      <c r="AQ47343" s="6"/>
    </row>
    <row r="47344" spans="43:43" x14ac:dyDescent="0.25">
      <c r="AQ47344" s="6"/>
    </row>
    <row r="47345" spans="43:43" x14ac:dyDescent="0.25">
      <c r="AQ47345" s="6"/>
    </row>
    <row r="47346" spans="43:43" x14ac:dyDescent="0.25">
      <c r="AQ47346" s="6"/>
    </row>
    <row r="47347" spans="43:43" x14ac:dyDescent="0.25">
      <c r="AQ47347" s="6"/>
    </row>
    <row r="47348" spans="43:43" x14ac:dyDescent="0.25">
      <c r="AQ47348" s="6"/>
    </row>
    <row r="47349" spans="43:43" x14ac:dyDescent="0.25">
      <c r="AQ47349" s="6"/>
    </row>
    <row r="47350" spans="43:43" x14ac:dyDescent="0.25">
      <c r="AQ47350" s="6"/>
    </row>
    <row r="47351" spans="43:43" x14ac:dyDescent="0.25">
      <c r="AQ47351" s="6"/>
    </row>
    <row r="47352" spans="43:43" x14ac:dyDescent="0.25">
      <c r="AQ47352" s="6"/>
    </row>
    <row r="47353" spans="43:43" x14ac:dyDescent="0.25">
      <c r="AQ47353" s="6"/>
    </row>
    <row r="47354" spans="43:43" x14ac:dyDescent="0.25">
      <c r="AQ47354" s="6"/>
    </row>
    <row r="47355" spans="43:43" x14ac:dyDescent="0.25">
      <c r="AQ47355" s="6"/>
    </row>
    <row r="47356" spans="43:43" x14ac:dyDescent="0.25">
      <c r="AQ47356" s="6"/>
    </row>
    <row r="47357" spans="43:43" x14ac:dyDescent="0.25">
      <c r="AQ47357" s="6"/>
    </row>
    <row r="47358" spans="43:43" x14ac:dyDescent="0.25">
      <c r="AQ47358" s="6"/>
    </row>
    <row r="47359" spans="43:43" x14ac:dyDescent="0.25">
      <c r="AQ47359" s="6"/>
    </row>
    <row r="47360" spans="43:43" x14ac:dyDescent="0.25">
      <c r="AQ47360" s="6"/>
    </row>
    <row r="47361" spans="43:43" x14ac:dyDescent="0.25">
      <c r="AQ47361" s="6"/>
    </row>
    <row r="47362" spans="43:43" x14ac:dyDescent="0.25">
      <c r="AQ47362" s="6"/>
    </row>
    <row r="47363" spans="43:43" x14ac:dyDescent="0.25">
      <c r="AQ47363" s="6"/>
    </row>
    <row r="47364" spans="43:43" x14ac:dyDescent="0.25">
      <c r="AQ47364" s="6"/>
    </row>
    <row r="47365" spans="43:43" x14ac:dyDescent="0.25">
      <c r="AQ47365" s="6"/>
    </row>
    <row r="47366" spans="43:43" x14ac:dyDescent="0.25">
      <c r="AQ47366" s="6"/>
    </row>
    <row r="47367" spans="43:43" x14ac:dyDescent="0.25">
      <c r="AQ47367" s="6"/>
    </row>
    <row r="47368" spans="43:43" x14ac:dyDescent="0.25">
      <c r="AQ47368" s="6"/>
    </row>
    <row r="47369" spans="43:43" x14ac:dyDescent="0.25">
      <c r="AQ47369" s="6"/>
    </row>
    <row r="47370" spans="43:43" x14ac:dyDescent="0.25">
      <c r="AQ47370" s="6"/>
    </row>
    <row r="47371" spans="43:43" x14ac:dyDescent="0.25">
      <c r="AQ47371" s="6"/>
    </row>
    <row r="47372" spans="43:43" x14ac:dyDescent="0.25">
      <c r="AQ47372" s="6"/>
    </row>
    <row r="47373" spans="43:43" x14ac:dyDescent="0.25">
      <c r="AQ47373" s="6"/>
    </row>
    <row r="47374" spans="43:43" x14ac:dyDescent="0.25">
      <c r="AQ47374" s="6"/>
    </row>
    <row r="47375" spans="43:43" x14ac:dyDescent="0.25">
      <c r="AQ47375" s="6"/>
    </row>
    <row r="47376" spans="43:43" x14ac:dyDescent="0.25">
      <c r="AQ47376" s="6"/>
    </row>
    <row r="47377" spans="43:43" x14ac:dyDescent="0.25">
      <c r="AQ47377" s="6"/>
    </row>
    <row r="47378" spans="43:43" x14ac:dyDescent="0.25">
      <c r="AQ47378" s="6"/>
    </row>
    <row r="47379" spans="43:43" x14ac:dyDescent="0.25">
      <c r="AQ47379" s="6"/>
    </row>
    <row r="47380" spans="43:43" x14ac:dyDescent="0.25">
      <c r="AQ47380" s="6"/>
    </row>
    <row r="47381" spans="43:43" x14ac:dyDescent="0.25">
      <c r="AQ47381" s="6"/>
    </row>
    <row r="47382" spans="43:43" x14ac:dyDescent="0.25">
      <c r="AQ47382" s="6"/>
    </row>
    <row r="47383" spans="43:43" x14ac:dyDescent="0.25">
      <c r="AQ47383" s="6"/>
    </row>
    <row r="47384" spans="43:43" x14ac:dyDescent="0.25">
      <c r="AQ47384" s="6"/>
    </row>
    <row r="47385" spans="43:43" x14ac:dyDescent="0.25">
      <c r="AQ47385" s="6"/>
    </row>
    <row r="47386" spans="43:43" x14ac:dyDescent="0.25">
      <c r="AQ47386" s="6"/>
    </row>
    <row r="47387" spans="43:43" x14ac:dyDescent="0.25">
      <c r="AQ47387" s="6"/>
    </row>
    <row r="47388" spans="43:43" x14ac:dyDescent="0.25">
      <c r="AQ47388" s="6"/>
    </row>
    <row r="47389" spans="43:43" x14ac:dyDescent="0.25">
      <c r="AQ47389" s="6"/>
    </row>
    <row r="47390" spans="43:43" x14ac:dyDescent="0.25">
      <c r="AQ47390" s="6"/>
    </row>
    <row r="47391" spans="43:43" x14ac:dyDescent="0.25">
      <c r="AQ47391" s="6"/>
    </row>
    <row r="47392" spans="43:43" x14ac:dyDescent="0.25">
      <c r="AQ47392" s="6"/>
    </row>
    <row r="47393" spans="43:43" x14ac:dyDescent="0.25">
      <c r="AQ47393" s="6"/>
    </row>
    <row r="47394" spans="43:43" x14ac:dyDescent="0.25">
      <c r="AQ47394" s="6"/>
    </row>
    <row r="47395" spans="43:43" x14ac:dyDescent="0.25">
      <c r="AQ47395" s="6"/>
    </row>
    <row r="47396" spans="43:43" x14ac:dyDescent="0.25">
      <c r="AQ47396" s="6"/>
    </row>
    <row r="47397" spans="43:43" x14ac:dyDescent="0.25">
      <c r="AQ47397" s="6"/>
    </row>
    <row r="47398" spans="43:43" x14ac:dyDescent="0.25">
      <c r="AQ47398" s="6"/>
    </row>
    <row r="47399" spans="43:43" x14ac:dyDescent="0.25">
      <c r="AQ47399" s="6"/>
    </row>
    <row r="47400" spans="43:43" x14ac:dyDescent="0.25">
      <c r="AQ47400" s="6"/>
    </row>
    <row r="47401" spans="43:43" x14ac:dyDescent="0.25">
      <c r="AQ47401" s="6"/>
    </row>
    <row r="47402" spans="43:43" x14ac:dyDescent="0.25">
      <c r="AQ47402" s="6"/>
    </row>
    <row r="47403" spans="43:43" x14ac:dyDescent="0.25">
      <c r="AQ47403" s="6"/>
    </row>
    <row r="47404" spans="43:43" x14ac:dyDescent="0.25">
      <c r="AQ47404" s="6"/>
    </row>
    <row r="47405" spans="43:43" x14ac:dyDescent="0.25">
      <c r="AQ47405" s="6"/>
    </row>
    <row r="47406" spans="43:43" x14ac:dyDescent="0.25">
      <c r="AQ47406" s="6"/>
    </row>
    <row r="47407" spans="43:43" x14ac:dyDescent="0.25">
      <c r="AQ47407" s="6"/>
    </row>
    <row r="47408" spans="43:43" x14ac:dyDescent="0.25">
      <c r="AQ47408" s="6"/>
    </row>
    <row r="47409" spans="43:43" x14ac:dyDescent="0.25">
      <c r="AQ47409" s="6"/>
    </row>
    <row r="47410" spans="43:43" x14ac:dyDescent="0.25">
      <c r="AQ47410" s="6"/>
    </row>
    <row r="47411" spans="43:43" x14ac:dyDescent="0.25">
      <c r="AQ47411" s="6"/>
    </row>
    <row r="47412" spans="43:43" x14ac:dyDescent="0.25">
      <c r="AQ47412" s="6"/>
    </row>
    <row r="47413" spans="43:43" x14ac:dyDescent="0.25">
      <c r="AQ47413" s="6"/>
    </row>
    <row r="47414" spans="43:43" x14ac:dyDescent="0.25">
      <c r="AQ47414" s="6"/>
    </row>
    <row r="47415" spans="43:43" x14ac:dyDescent="0.25">
      <c r="AQ47415" s="6"/>
    </row>
    <row r="47416" spans="43:43" x14ac:dyDescent="0.25">
      <c r="AQ47416" s="6"/>
    </row>
    <row r="47417" spans="43:43" x14ac:dyDescent="0.25">
      <c r="AQ47417" s="6"/>
    </row>
    <row r="47418" spans="43:43" x14ac:dyDescent="0.25">
      <c r="AQ47418" s="6"/>
    </row>
    <row r="47419" spans="43:43" x14ac:dyDescent="0.25">
      <c r="AQ47419" s="6"/>
    </row>
    <row r="47420" spans="43:43" x14ac:dyDescent="0.25">
      <c r="AQ47420" s="6"/>
    </row>
    <row r="47421" spans="43:43" x14ac:dyDescent="0.25">
      <c r="AQ47421" s="6"/>
    </row>
    <row r="47422" spans="43:43" x14ac:dyDescent="0.25">
      <c r="AQ47422" s="6"/>
    </row>
    <row r="47423" spans="43:43" x14ac:dyDescent="0.25">
      <c r="AQ47423" s="6"/>
    </row>
    <row r="47424" spans="43:43" x14ac:dyDescent="0.25">
      <c r="AQ47424" s="6"/>
    </row>
    <row r="47425" spans="43:43" x14ac:dyDescent="0.25">
      <c r="AQ47425" s="6"/>
    </row>
    <row r="47426" spans="43:43" x14ac:dyDescent="0.25">
      <c r="AQ47426" s="6"/>
    </row>
    <row r="47427" spans="43:43" x14ac:dyDescent="0.25">
      <c r="AQ47427" s="6"/>
    </row>
    <row r="47428" spans="43:43" x14ac:dyDescent="0.25">
      <c r="AQ47428" s="6"/>
    </row>
    <row r="47429" spans="43:43" x14ac:dyDescent="0.25">
      <c r="AQ47429" s="6"/>
    </row>
    <row r="47430" spans="43:43" x14ac:dyDescent="0.25">
      <c r="AQ47430" s="6"/>
    </row>
    <row r="47431" spans="43:43" x14ac:dyDescent="0.25">
      <c r="AQ47431" s="6"/>
    </row>
    <row r="47432" spans="43:43" x14ac:dyDescent="0.25">
      <c r="AQ47432" s="6"/>
    </row>
    <row r="47433" spans="43:43" x14ac:dyDescent="0.25">
      <c r="AQ47433" s="6"/>
    </row>
    <row r="47434" spans="43:43" x14ac:dyDescent="0.25">
      <c r="AQ47434" s="6"/>
    </row>
    <row r="47435" spans="43:43" x14ac:dyDescent="0.25">
      <c r="AQ47435" s="6"/>
    </row>
    <row r="47436" spans="43:43" x14ac:dyDescent="0.25">
      <c r="AQ47436" s="6"/>
    </row>
    <row r="47437" spans="43:43" x14ac:dyDescent="0.25">
      <c r="AQ47437" s="6"/>
    </row>
    <row r="47438" spans="43:43" x14ac:dyDescent="0.25">
      <c r="AQ47438" s="6"/>
    </row>
    <row r="47439" spans="43:43" x14ac:dyDescent="0.25">
      <c r="AQ47439" s="6"/>
    </row>
    <row r="47440" spans="43:43" x14ac:dyDescent="0.25">
      <c r="AQ47440" s="6"/>
    </row>
    <row r="47441" spans="43:43" x14ac:dyDescent="0.25">
      <c r="AQ47441" s="6"/>
    </row>
    <row r="47442" spans="43:43" x14ac:dyDescent="0.25">
      <c r="AQ47442" s="6"/>
    </row>
    <row r="47443" spans="43:43" x14ac:dyDescent="0.25">
      <c r="AQ47443" s="6"/>
    </row>
    <row r="47444" spans="43:43" x14ac:dyDescent="0.25">
      <c r="AQ47444" s="6"/>
    </row>
    <row r="47445" spans="43:43" x14ac:dyDescent="0.25">
      <c r="AQ47445" s="6"/>
    </row>
    <row r="47446" spans="43:43" x14ac:dyDescent="0.25">
      <c r="AQ47446" s="6"/>
    </row>
    <row r="47447" spans="43:43" x14ac:dyDescent="0.25">
      <c r="AQ47447" s="6"/>
    </row>
    <row r="47448" spans="43:43" x14ac:dyDescent="0.25">
      <c r="AQ47448" s="6"/>
    </row>
    <row r="47449" spans="43:43" x14ac:dyDescent="0.25">
      <c r="AQ47449" s="6"/>
    </row>
    <row r="47450" spans="43:43" x14ac:dyDescent="0.25">
      <c r="AQ47450" s="6"/>
    </row>
    <row r="47451" spans="43:43" x14ac:dyDescent="0.25">
      <c r="AQ47451" s="6"/>
    </row>
    <row r="47452" spans="43:43" x14ac:dyDescent="0.25">
      <c r="AQ47452" s="6"/>
    </row>
    <row r="47453" spans="43:43" x14ac:dyDescent="0.25">
      <c r="AQ47453" s="6"/>
    </row>
    <row r="47454" spans="43:43" x14ac:dyDescent="0.25">
      <c r="AQ47454" s="6"/>
    </row>
    <row r="47455" spans="43:43" x14ac:dyDescent="0.25">
      <c r="AQ47455" s="6"/>
    </row>
    <row r="47456" spans="43:43" x14ac:dyDescent="0.25">
      <c r="AQ47456" s="6"/>
    </row>
    <row r="47457" spans="43:43" x14ac:dyDescent="0.25">
      <c r="AQ47457" s="6"/>
    </row>
    <row r="47458" spans="43:43" x14ac:dyDescent="0.25">
      <c r="AQ47458" s="6"/>
    </row>
    <row r="47459" spans="43:43" x14ac:dyDescent="0.25">
      <c r="AQ47459" s="6"/>
    </row>
    <row r="47460" spans="43:43" x14ac:dyDescent="0.25">
      <c r="AQ47460" s="6"/>
    </row>
    <row r="47461" spans="43:43" x14ac:dyDescent="0.25">
      <c r="AQ47461" s="6"/>
    </row>
    <row r="47462" spans="43:43" x14ac:dyDescent="0.25">
      <c r="AQ47462" s="6"/>
    </row>
    <row r="47463" spans="43:43" x14ac:dyDescent="0.25">
      <c r="AQ47463" s="6"/>
    </row>
    <row r="47464" spans="43:43" x14ac:dyDescent="0.25">
      <c r="AQ47464" s="6"/>
    </row>
    <row r="47465" spans="43:43" x14ac:dyDescent="0.25">
      <c r="AQ47465" s="6"/>
    </row>
    <row r="47466" spans="43:43" x14ac:dyDescent="0.25">
      <c r="AQ47466" s="6"/>
    </row>
    <row r="47467" spans="43:43" x14ac:dyDescent="0.25">
      <c r="AQ47467" s="6"/>
    </row>
    <row r="47468" spans="43:43" x14ac:dyDescent="0.25">
      <c r="AQ47468" s="6"/>
    </row>
    <row r="47469" spans="43:43" x14ac:dyDescent="0.25">
      <c r="AQ47469" s="6"/>
    </row>
    <row r="47470" spans="43:43" x14ac:dyDescent="0.25">
      <c r="AQ47470" s="6"/>
    </row>
    <row r="47471" spans="43:43" x14ac:dyDescent="0.25">
      <c r="AQ47471" s="6"/>
    </row>
    <row r="47472" spans="43:43" x14ac:dyDescent="0.25">
      <c r="AQ47472" s="6"/>
    </row>
    <row r="47473" spans="43:43" x14ac:dyDescent="0.25">
      <c r="AQ47473" s="6"/>
    </row>
    <row r="47474" spans="43:43" x14ac:dyDescent="0.25">
      <c r="AQ47474" s="6"/>
    </row>
    <row r="47475" spans="43:43" x14ac:dyDescent="0.25">
      <c r="AQ47475" s="6"/>
    </row>
    <row r="47476" spans="43:43" x14ac:dyDescent="0.25">
      <c r="AQ47476" s="6"/>
    </row>
    <row r="47477" spans="43:43" x14ac:dyDescent="0.25">
      <c r="AQ47477" s="6"/>
    </row>
    <row r="47478" spans="43:43" x14ac:dyDescent="0.25">
      <c r="AQ47478" s="6"/>
    </row>
    <row r="47479" spans="43:43" x14ac:dyDescent="0.25">
      <c r="AQ47479" s="6"/>
    </row>
    <row r="47480" spans="43:43" x14ac:dyDescent="0.25">
      <c r="AQ47480" s="6"/>
    </row>
    <row r="47481" spans="43:43" x14ac:dyDescent="0.25">
      <c r="AQ47481" s="6"/>
    </row>
    <row r="47482" spans="43:43" x14ac:dyDescent="0.25">
      <c r="AQ47482" s="6"/>
    </row>
    <row r="47483" spans="43:43" x14ac:dyDescent="0.25">
      <c r="AQ47483" s="6"/>
    </row>
    <row r="47484" spans="43:43" x14ac:dyDescent="0.25">
      <c r="AQ47484" s="6"/>
    </row>
    <row r="47485" spans="43:43" x14ac:dyDescent="0.25">
      <c r="AQ47485" s="6"/>
    </row>
    <row r="47486" spans="43:43" x14ac:dyDescent="0.25">
      <c r="AQ47486" s="6"/>
    </row>
    <row r="47487" spans="43:43" x14ac:dyDescent="0.25">
      <c r="AQ47487" s="6"/>
    </row>
    <row r="47488" spans="43:43" x14ac:dyDescent="0.25">
      <c r="AQ47488" s="6"/>
    </row>
    <row r="47489" spans="43:43" x14ac:dyDescent="0.25">
      <c r="AQ47489" s="6"/>
    </row>
    <row r="47490" spans="43:43" x14ac:dyDescent="0.25">
      <c r="AQ47490" s="6"/>
    </row>
    <row r="47491" spans="43:43" x14ac:dyDescent="0.25">
      <c r="AQ47491" s="6"/>
    </row>
    <row r="47492" spans="43:43" x14ac:dyDescent="0.25">
      <c r="AQ47492" s="6"/>
    </row>
    <row r="47493" spans="43:43" x14ac:dyDescent="0.25">
      <c r="AQ47493" s="6"/>
    </row>
    <row r="47494" spans="43:43" x14ac:dyDescent="0.25">
      <c r="AQ47494" s="6"/>
    </row>
    <row r="47495" spans="43:43" x14ac:dyDescent="0.25">
      <c r="AQ47495" s="6"/>
    </row>
    <row r="47496" spans="43:43" x14ac:dyDescent="0.25">
      <c r="AQ47496" s="6"/>
    </row>
    <row r="47497" spans="43:43" x14ac:dyDescent="0.25">
      <c r="AQ47497" s="6"/>
    </row>
    <row r="47498" spans="43:43" x14ac:dyDescent="0.25">
      <c r="AQ47498" s="6"/>
    </row>
    <row r="47499" spans="43:43" x14ac:dyDescent="0.25">
      <c r="AQ47499" s="6"/>
    </row>
    <row r="47500" spans="43:43" x14ac:dyDescent="0.25">
      <c r="AQ47500" s="6"/>
    </row>
    <row r="47501" spans="43:43" x14ac:dyDescent="0.25">
      <c r="AQ47501" s="6"/>
    </row>
    <row r="47502" spans="43:43" x14ac:dyDescent="0.25">
      <c r="AQ47502" s="6"/>
    </row>
    <row r="47503" spans="43:43" x14ac:dyDescent="0.25">
      <c r="AQ47503" s="6"/>
    </row>
    <row r="47504" spans="43:43" x14ac:dyDescent="0.25">
      <c r="AQ47504" s="6"/>
    </row>
    <row r="47505" spans="43:43" x14ac:dyDescent="0.25">
      <c r="AQ47505" s="6"/>
    </row>
    <row r="47506" spans="43:43" x14ac:dyDescent="0.25">
      <c r="AQ47506" s="6"/>
    </row>
    <row r="47507" spans="43:43" x14ac:dyDescent="0.25">
      <c r="AQ47507" s="6"/>
    </row>
    <row r="47508" spans="43:43" x14ac:dyDescent="0.25">
      <c r="AQ47508" s="6"/>
    </row>
    <row r="47509" spans="43:43" x14ac:dyDescent="0.25">
      <c r="AQ47509" s="6"/>
    </row>
    <row r="47510" spans="43:43" x14ac:dyDescent="0.25">
      <c r="AQ47510" s="6"/>
    </row>
    <row r="47511" spans="43:43" x14ac:dyDescent="0.25">
      <c r="AQ47511" s="6"/>
    </row>
    <row r="47512" spans="43:43" x14ac:dyDescent="0.25">
      <c r="AQ47512" s="6"/>
    </row>
    <row r="47513" spans="43:43" x14ac:dyDescent="0.25">
      <c r="AQ47513" s="6"/>
    </row>
    <row r="47514" spans="43:43" x14ac:dyDescent="0.25">
      <c r="AQ47514" s="6"/>
    </row>
    <row r="47515" spans="43:43" x14ac:dyDescent="0.25">
      <c r="AQ47515" s="6"/>
    </row>
    <row r="47516" spans="43:43" x14ac:dyDescent="0.25">
      <c r="AQ47516" s="6"/>
    </row>
    <row r="47517" spans="43:43" x14ac:dyDescent="0.25">
      <c r="AQ47517" s="6"/>
    </row>
    <row r="47518" spans="43:43" x14ac:dyDescent="0.25">
      <c r="AQ47518" s="6"/>
    </row>
    <row r="47519" spans="43:43" x14ac:dyDescent="0.25">
      <c r="AQ47519" s="6"/>
    </row>
    <row r="47520" spans="43:43" x14ac:dyDescent="0.25">
      <c r="AQ47520" s="6"/>
    </row>
    <row r="47521" spans="43:43" x14ac:dyDescent="0.25">
      <c r="AQ47521" s="6"/>
    </row>
    <row r="47522" spans="43:43" x14ac:dyDescent="0.25">
      <c r="AQ47522" s="6"/>
    </row>
    <row r="47523" spans="43:43" x14ac:dyDescent="0.25">
      <c r="AQ47523" s="6"/>
    </row>
    <row r="47524" spans="43:43" x14ac:dyDescent="0.25">
      <c r="AQ47524" s="6"/>
    </row>
    <row r="47525" spans="43:43" x14ac:dyDescent="0.25">
      <c r="AQ47525" s="6"/>
    </row>
    <row r="47526" spans="43:43" x14ac:dyDescent="0.25">
      <c r="AQ47526" s="6"/>
    </row>
    <row r="47527" spans="43:43" x14ac:dyDescent="0.25">
      <c r="AQ47527" s="6"/>
    </row>
    <row r="47528" spans="43:43" x14ac:dyDescent="0.25">
      <c r="AQ47528" s="6"/>
    </row>
    <row r="47529" spans="43:43" x14ac:dyDescent="0.25">
      <c r="AQ47529" s="6"/>
    </row>
    <row r="47530" spans="43:43" x14ac:dyDescent="0.25">
      <c r="AQ47530" s="6"/>
    </row>
    <row r="47531" spans="43:43" x14ac:dyDescent="0.25">
      <c r="AQ47531" s="6"/>
    </row>
    <row r="47532" spans="43:43" x14ac:dyDescent="0.25">
      <c r="AQ47532" s="6"/>
    </row>
    <row r="47533" spans="43:43" x14ac:dyDescent="0.25">
      <c r="AQ47533" s="6"/>
    </row>
    <row r="47534" spans="43:43" x14ac:dyDescent="0.25">
      <c r="AQ47534" s="6"/>
    </row>
    <row r="47535" spans="43:43" x14ac:dyDescent="0.25">
      <c r="AQ47535" s="6"/>
    </row>
    <row r="47536" spans="43:43" x14ac:dyDescent="0.25">
      <c r="AQ47536" s="6"/>
    </row>
    <row r="47537" spans="43:43" x14ac:dyDescent="0.25">
      <c r="AQ47537" s="6"/>
    </row>
    <row r="47538" spans="43:43" x14ac:dyDescent="0.25">
      <c r="AQ47538" s="6"/>
    </row>
    <row r="47539" spans="43:43" x14ac:dyDescent="0.25">
      <c r="AQ47539" s="6"/>
    </row>
    <row r="47540" spans="43:43" x14ac:dyDescent="0.25">
      <c r="AQ47540" s="6"/>
    </row>
    <row r="47541" spans="43:43" x14ac:dyDescent="0.25">
      <c r="AQ47541" s="6"/>
    </row>
    <row r="47542" spans="43:43" x14ac:dyDescent="0.25">
      <c r="AQ47542" s="6"/>
    </row>
    <row r="47543" spans="43:43" x14ac:dyDescent="0.25">
      <c r="AQ47543" s="6"/>
    </row>
    <row r="47544" spans="43:43" x14ac:dyDescent="0.25">
      <c r="AQ47544" s="6"/>
    </row>
    <row r="47545" spans="43:43" x14ac:dyDescent="0.25">
      <c r="AQ47545" s="6"/>
    </row>
    <row r="47546" spans="43:43" x14ac:dyDescent="0.25">
      <c r="AQ47546" s="6"/>
    </row>
    <row r="47547" spans="43:43" x14ac:dyDescent="0.25">
      <c r="AQ47547" s="6"/>
    </row>
    <row r="47548" spans="43:43" x14ac:dyDescent="0.25">
      <c r="AQ47548" s="6"/>
    </row>
    <row r="47549" spans="43:43" x14ac:dyDescent="0.25">
      <c r="AQ47549" s="6"/>
    </row>
    <row r="47550" spans="43:43" x14ac:dyDescent="0.25">
      <c r="AQ47550" s="6"/>
    </row>
    <row r="47551" spans="43:43" x14ac:dyDescent="0.25">
      <c r="AQ47551" s="6"/>
    </row>
    <row r="47552" spans="43:43" x14ac:dyDescent="0.25">
      <c r="AQ47552" s="6"/>
    </row>
    <row r="47553" spans="43:43" x14ac:dyDescent="0.25">
      <c r="AQ47553" s="6"/>
    </row>
    <row r="47554" spans="43:43" x14ac:dyDescent="0.25">
      <c r="AQ47554" s="6"/>
    </row>
    <row r="47555" spans="43:43" x14ac:dyDescent="0.25">
      <c r="AQ47555" s="6"/>
    </row>
    <row r="47556" spans="43:43" x14ac:dyDescent="0.25">
      <c r="AQ47556" s="6"/>
    </row>
    <row r="47557" spans="43:43" x14ac:dyDescent="0.25">
      <c r="AQ47557" s="6"/>
    </row>
    <row r="47558" spans="43:43" x14ac:dyDescent="0.25">
      <c r="AQ47558" s="6"/>
    </row>
    <row r="47559" spans="43:43" x14ac:dyDescent="0.25">
      <c r="AQ47559" s="6"/>
    </row>
    <row r="47560" spans="43:43" x14ac:dyDescent="0.25">
      <c r="AQ47560" s="6"/>
    </row>
    <row r="47561" spans="43:43" x14ac:dyDescent="0.25">
      <c r="AQ47561" s="6"/>
    </row>
    <row r="47562" spans="43:43" x14ac:dyDescent="0.25">
      <c r="AQ47562" s="6"/>
    </row>
    <row r="47563" spans="43:43" x14ac:dyDescent="0.25">
      <c r="AQ47563" s="6"/>
    </row>
    <row r="47564" spans="43:43" x14ac:dyDescent="0.25">
      <c r="AQ47564" s="6"/>
    </row>
    <row r="47565" spans="43:43" x14ac:dyDescent="0.25">
      <c r="AQ47565" s="6"/>
    </row>
    <row r="47566" spans="43:43" x14ac:dyDescent="0.25">
      <c r="AQ47566" s="6"/>
    </row>
    <row r="47567" spans="43:43" x14ac:dyDescent="0.25">
      <c r="AQ47567" s="6"/>
    </row>
    <row r="47568" spans="43:43" x14ac:dyDescent="0.25">
      <c r="AQ47568" s="6"/>
    </row>
    <row r="47569" spans="43:43" x14ac:dyDescent="0.25">
      <c r="AQ47569" s="6"/>
    </row>
    <row r="47570" spans="43:43" x14ac:dyDescent="0.25">
      <c r="AQ47570" s="6"/>
    </row>
    <row r="47571" spans="43:43" x14ac:dyDescent="0.25">
      <c r="AQ47571" s="6"/>
    </row>
    <row r="47572" spans="43:43" x14ac:dyDescent="0.25">
      <c r="AQ47572" s="6"/>
    </row>
    <row r="47573" spans="43:43" x14ac:dyDescent="0.25">
      <c r="AQ47573" s="6"/>
    </row>
    <row r="47574" spans="43:43" x14ac:dyDescent="0.25">
      <c r="AQ47574" s="6"/>
    </row>
    <row r="47575" spans="43:43" x14ac:dyDescent="0.25">
      <c r="AQ47575" s="6"/>
    </row>
    <row r="47576" spans="43:43" x14ac:dyDescent="0.25">
      <c r="AQ47576" s="6"/>
    </row>
    <row r="47577" spans="43:43" x14ac:dyDescent="0.25">
      <c r="AQ47577" s="6"/>
    </row>
    <row r="47578" spans="43:43" x14ac:dyDescent="0.25">
      <c r="AQ47578" s="6"/>
    </row>
    <row r="47579" spans="43:43" x14ac:dyDescent="0.25">
      <c r="AQ47579" s="6"/>
    </row>
    <row r="47580" spans="43:43" x14ac:dyDescent="0.25">
      <c r="AQ47580" s="6"/>
    </row>
    <row r="47581" spans="43:43" x14ac:dyDescent="0.25">
      <c r="AQ47581" s="6"/>
    </row>
    <row r="47582" spans="43:43" x14ac:dyDescent="0.25">
      <c r="AQ47582" s="6"/>
    </row>
    <row r="47583" spans="43:43" x14ac:dyDescent="0.25">
      <c r="AQ47583" s="6"/>
    </row>
    <row r="47584" spans="43:43" x14ac:dyDescent="0.25">
      <c r="AQ47584" s="6"/>
    </row>
    <row r="47585" spans="43:43" x14ac:dyDescent="0.25">
      <c r="AQ47585" s="6"/>
    </row>
    <row r="47586" spans="43:43" x14ac:dyDescent="0.25">
      <c r="AQ47586" s="6"/>
    </row>
    <row r="47587" spans="43:43" x14ac:dyDescent="0.25">
      <c r="AQ47587" s="6"/>
    </row>
    <row r="47588" spans="43:43" x14ac:dyDescent="0.25">
      <c r="AQ47588" s="6"/>
    </row>
    <row r="47589" spans="43:43" x14ac:dyDescent="0.25">
      <c r="AQ47589" s="6"/>
    </row>
    <row r="47590" spans="43:43" x14ac:dyDescent="0.25">
      <c r="AQ47590" s="6"/>
    </row>
    <row r="47591" spans="43:43" x14ac:dyDescent="0.25">
      <c r="AQ47591" s="6"/>
    </row>
    <row r="47592" spans="43:43" x14ac:dyDescent="0.25">
      <c r="AQ47592" s="6"/>
    </row>
    <row r="47593" spans="43:43" x14ac:dyDescent="0.25">
      <c r="AQ47593" s="6"/>
    </row>
    <row r="47594" spans="43:43" x14ac:dyDescent="0.25">
      <c r="AQ47594" s="6"/>
    </row>
    <row r="47595" spans="43:43" x14ac:dyDescent="0.25">
      <c r="AQ47595" s="6"/>
    </row>
    <row r="47596" spans="43:43" x14ac:dyDescent="0.25">
      <c r="AQ47596" s="6"/>
    </row>
    <row r="47597" spans="43:43" x14ac:dyDescent="0.25">
      <c r="AQ47597" s="6"/>
    </row>
    <row r="47598" spans="43:43" x14ac:dyDescent="0.25">
      <c r="AQ47598" s="6"/>
    </row>
    <row r="47599" spans="43:43" x14ac:dyDescent="0.25">
      <c r="AQ47599" s="6"/>
    </row>
    <row r="47600" spans="43:43" x14ac:dyDescent="0.25">
      <c r="AQ47600" s="6"/>
    </row>
    <row r="47601" spans="43:43" x14ac:dyDescent="0.25">
      <c r="AQ47601" s="6"/>
    </row>
    <row r="47602" spans="43:43" x14ac:dyDescent="0.25">
      <c r="AQ47602" s="6"/>
    </row>
    <row r="47603" spans="43:43" x14ac:dyDescent="0.25">
      <c r="AQ47603" s="6"/>
    </row>
    <row r="47604" spans="43:43" x14ac:dyDescent="0.25">
      <c r="AQ47604" s="6"/>
    </row>
    <row r="47605" spans="43:43" x14ac:dyDescent="0.25">
      <c r="AQ47605" s="6"/>
    </row>
    <row r="47606" spans="43:43" x14ac:dyDescent="0.25">
      <c r="AQ47606" s="6"/>
    </row>
    <row r="47607" spans="43:43" x14ac:dyDescent="0.25">
      <c r="AQ47607" s="6"/>
    </row>
    <row r="47608" spans="43:43" x14ac:dyDescent="0.25">
      <c r="AQ47608" s="6"/>
    </row>
    <row r="47609" spans="43:43" x14ac:dyDescent="0.25">
      <c r="AQ47609" s="6"/>
    </row>
    <row r="47610" spans="43:43" x14ac:dyDescent="0.25">
      <c r="AQ47610" s="6"/>
    </row>
    <row r="47611" spans="43:43" x14ac:dyDescent="0.25">
      <c r="AQ47611" s="6"/>
    </row>
    <row r="47612" spans="43:43" x14ac:dyDescent="0.25">
      <c r="AQ47612" s="6"/>
    </row>
    <row r="47613" spans="43:43" x14ac:dyDescent="0.25">
      <c r="AQ47613" s="6"/>
    </row>
    <row r="47614" spans="43:43" x14ac:dyDescent="0.25">
      <c r="AQ47614" s="6"/>
    </row>
    <row r="47615" spans="43:43" x14ac:dyDescent="0.25">
      <c r="AQ47615" s="6"/>
    </row>
    <row r="47616" spans="43:43" x14ac:dyDescent="0.25">
      <c r="AQ47616" s="6"/>
    </row>
    <row r="47617" spans="43:43" x14ac:dyDescent="0.25">
      <c r="AQ47617" s="6"/>
    </row>
    <row r="47618" spans="43:43" x14ac:dyDescent="0.25">
      <c r="AQ47618" s="6"/>
    </row>
    <row r="47619" spans="43:43" x14ac:dyDescent="0.25">
      <c r="AQ47619" s="6"/>
    </row>
    <row r="47620" spans="43:43" x14ac:dyDescent="0.25">
      <c r="AQ47620" s="6"/>
    </row>
    <row r="47621" spans="43:43" x14ac:dyDescent="0.25">
      <c r="AQ47621" s="6"/>
    </row>
    <row r="47622" spans="43:43" x14ac:dyDescent="0.25">
      <c r="AQ47622" s="6"/>
    </row>
    <row r="47623" spans="43:43" x14ac:dyDescent="0.25">
      <c r="AQ47623" s="6"/>
    </row>
    <row r="47624" spans="43:43" x14ac:dyDescent="0.25">
      <c r="AQ47624" s="6"/>
    </row>
    <row r="47625" spans="43:43" x14ac:dyDescent="0.25">
      <c r="AQ47625" s="6"/>
    </row>
    <row r="47626" spans="43:43" x14ac:dyDescent="0.25">
      <c r="AQ47626" s="6"/>
    </row>
    <row r="47627" spans="43:43" x14ac:dyDescent="0.25">
      <c r="AQ47627" s="6"/>
    </row>
    <row r="47628" spans="43:43" x14ac:dyDescent="0.25">
      <c r="AQ47628" s="6"/>
    </row>
    <row r="47629" spans="43:43" x14ac:dyDescent="0.25">
      <c r="AQ47629" s="6"/>
    </row>
    <row r="47630" spans="43:43" x14ac:dyDescent="0.25">
      <c r="AQ47630" s="6"/>
    </row>
    <row r="47631" spans="43:43" x14ac:dyDescent="0.25">
      <c r="AQ47631" s="6"/>
    </row>
    <row r="47632" spans="43:43" x14ac:dyDescent="0.25">
      <c r="AQ47632" s="6"/>
    </row>
    <row r="47633" spans="43:43" x14ac:dyDescent="0.25">
      <c r="AQ47633" s="6"/>
    </row>
    <row r="47634" spans="43:43" x14ac:dyDescent="0.25">
      <c r="AQ47634" s="6"/>
    </row>
    <row r="47635" spans="43:43" x14ac:dyDescent="0.25">
      <c r="AQ47635" s="6"/>
    </row>
    <row r="47636" spans="43:43" x14ac:dyDescent="0.25">
      <c r="AQ47636" s="6"/>
    </row>
    <row r="47637" spans="43:43" x14ac:dyDescent="0.25">
      <c r="AQ47637" s="6"/>
    </row>
    <row r="47638" spans="43:43" x14ac:dyDescent="0.25">
      <c r="AQ47638" s="6"/>
    </row>
    <row r="47639" spans="43:43" x14ac:dyDescent="0.25">
      <c r="AQ47639" s="6"/>
    </row>
    <row r="47640" spans="43:43" x14ac:dyDescent="0.25">
      <c r="AQ47640" s="6"/>
    </row>
    <row r="47641" spans="43:43" x14ac:dyDescent="0.25">
      <c r="AQ47641" s="6"/>
    </row>
    <row r="47642" spans="43:43" x14ac:dyDescent="0.25">
      <c r="AQ47642" s="6"/>
    </row>
    <row r="47643" spans="43:43" x14ac:dyDescent="0.25">
      <c r="AQ47643" s="6"/>
    </row>
    <row r="47644" spans="43:43" x14ac:dyDescent="0.25">
      <c r="AQ47644" s="6"/>
    </row>
    <row r="47645" spans="43:43" x14ac:dyDescent="0.25">
      <c r="AQ47645" s="6"/>
    </row>
    <row r="47646" spans="43:43" x14ac:dyDescent="0.25">
      <c r="AQ47646" s="6"/>
    </row>
    <row r="47647" spans="43:43" x14ac:dyDescent="0.25">
      <c r="AQ47647" s="6"/>
    </row>
    <row r="47648" spans="43:43" x14ac:dyDescent="0.25">
      <c r="AQ47648" s="6"/>
    </row>
    <row r="47649" spans="43:43" x14ac:dyDescent="0.25">
      <c r="AQ47649" s="6"/>
    </row>
    <row r="47650" spans="43:43" x14ac:dyDescent="0.25">
      <c r="AQ47650" s="6"/>
    </row>
    <row r="47651" spans="43:43" x14ac:dyDescent="0.25">
      <c r="AQ47651" s="6"/>
    </row>
    <row r="47652" spans="43:43" x14ac:dyDescent="0.25">
      <c r="AQ47652" s="6"/>
    </row>
    <row r="47653" spans="43:43" x14ac:dyDescent="0.25">
      <c r="AQ47653" s="6"/>
    </row>
    <row r="47654" spans="43:43" x14ac:dyDescent="0.25">
      <c r="AQ47654" s="6"/>
    </row>
    <row r="47655" spans="43:43" x14ac:dyDescent="0.25">
      <c r="AQ47655" s="6"/>
    </row>
    <row r="47656" spans="43:43" x14ac:dyDescent="0.25">
      <c r="AQ47656" s="6"/>
    </row>
    <row r="47657" spans="43:43" x14ac:dyDescent="0.25">
      <c r="AQ47657" s="6"/>
    </row>
    <row r="47658" spans="43:43" x14ac:dyDescent="0.25">
      <c r="AQ47658" s="6"/>
    </row>
    <row r="47659" spans="43:43" x14ac:dyDescent="0.25">
      <c r="AQ47659" s="6"/>
    </row>
    <row r="47660" spans="43:43" x14ac:dyDescent="0.25">
      <c r="AQ47660" s="6"/>
    </row>
    <row r="47661" spans="43:43" x14ac:dyDescent="0.25">
      <c r="AQ47661" s="6"/>
    </row>
    <row r="47662" spans="43:43" x14ac:dyDescent="0.25">
      <c r="AQ47662" s="6"/>
    </row>
    <row r="47663" spans="43:43" x14ac:dyDescent="0.25">
      <c r="AQ47663" s="6"/>
    </row>
    <row r="47664" spans="43:43" x14ac:dyDescent="0.25">
      <c r="AQ47664" s="6"/>
    </row>
    <row r="47665" spans="43:43" x14ac:dyDescent="0.25">
      <c r="AQ47665" s="6"/>
    </row>
    <row r="47666" spans="43:43" x14ac:dyDescent="0.25">
      <c r="AQ47666" s="6"/>
    </row>
    <row r="47667" spans="43:43" x14ac:dyDescent="0.25">
      <c r="AQ47667" s="6"/>
    </row>
    <row r="47668" spans="43:43" x14ac:dyDescent="0.25">
      <c r="AQ47668" s="6"/>
    </row>
    <row r="47669" spans="43:43" x14ac:dyDescent="0.25">
      <c r="AQ47669" s="6"/>
    </row>
    <row r="47670" spans="43:43" x14ac:dyDescent="0.25">
      <c r="AQ47670" s="6"/>
    </row>
    <row r="47671" spans="43:43" x14ac:dyDescent="0.25">
      <c r="AQ47671" s="6"/>
    </row>
    <row r="47672" spans="43:43" x14ac:dyDescent="0.25">
      <c r="AQ47672" s="6"/>
    </row>
    <row r="47673" spans="43:43" x14ac:dyDescent="0.25">
      <c r="AQ47673" s="6"/>
    </row>
    <row r="47674" spans="43:43" x14ac:dyDescent="0.25">
      <c r="AQ47674" s="6"/>
    </row>
    <row r="47675" spans="43:43" x14ac:dyDescent="0.25">
      <c r="AQ47675" s="6"/>
    </row>
    <row r="47676" spans="43:43" x14ac:dyDescent="0.25">
      <c r="AQ47676" s="6"/>
    </row>
    <row r="47677" spans="43:43" x14ac:dyDescent="0.25">
      <c r="AQ47677" s="6"/>
    </row>
    <row r="47678" spans="43:43" x14ac:dyDescent="0.25">
      <c r="AQ47678" s="6"/>
    </row>
    <row r="47679" spans="43:43" x14ac:dyDescent="0.25">
      <c r="AQ47679" s="6"/>
    </row>
    <row r="47680" spans="43:43" x14ac:dyDescent="0.25">
      <c r="AQ47680" s="6"/>
    </row>
    <row r="47681" spans="43:43" x14ac:dyDescent="0.25">
      <c r="AQ47681" s="6"/>
    </row>
    <row r="47682" spans="43:43" x14ac:dyDescent="0.25">
      <c r="AQ47682" s="6"/>
    </row>
    <row r="47683" spans="43:43" x14ac:dyDescent="0.25">
      <c r="AQ47683" s="6"/>
    </row>
    <row r="47684" spans="43:43" x14ac:dyDescent="0.25">
      <c r="AQ47684" s="6"/>
    </row>
    <row r="47685" spans="43:43" x14ac:dyDescent="0.25">
      <c r="AQ47685" s="6"/>
    </row>
    <row r="47686" spans="43:43" x14ac:dyDescent="0.25">
      <c r="AQ47686" s="6"/>
    </row>
    <row r="47687" spans="43:43" x14ac:dyDescent="0.25">
      <c r="AQ47687" s="6"/>
    </row>
    <row r="47688" spans="43:43" x14ac:dyDescent="0.25">
      <c r="AQ47688" s="6"/>
    </row>
    <row r="47689" spans="43:43" x14ac:dyDescent="0.25">
      <c r="AQ47689" s="6"/>
    </row>
    <row r="47690" spans="43:43" x14ac:dyDescent="0.25">
      <c r="AQ47690" s="6"/>
    </row>
    <row r="47691" spans="43:43" x14ac:dyDescent="0.25">
      <c r="AQ47691" s="6"/>
    </row>
    <row r="47692" spans="43:43" x14ac:dyDescent="0.25">
      <c r="AQ47692" s="6"/>
    </row>
    <row r="47693" spans="43:43" x14ac:dyDescent="0.25">
      <c r="AQ47693" s="6"/>
    </row>
    <row r="47694" spans="43:43" x14ac:dyDescent="0.25">
      <c r="AQ47694" s="6"/>
    </row>
    <row r="47695" spans="43:43" x14ac:dyDescent="0.25">
      <c r="AQ47695" s="6"/>
    </row>
    <row r="47696" spans="43:43" x14ac:dyDescent="0.25">
      <c r="AQ47696" s="6"/>
    </row>
    <row r="47697" spans="43:43" x14ac:dyDescent="0.25">
      <c r="AQ47697" s="6"/>
    </row>
    <row r="47698" spans="43:43" x14ac:dyDescent="0.25">
      <c r="AQ47698" s="6"/>
    </row>
    <row r="47699" spans="43:43" x14ac:dyDescent="0.25">
      <c r="AQ47699" s="6"/>
    </row>
    <row r="47700" spans="43:43" x14ac:dyDescent="0.25">
      <c r="AQ47700" s="6"/>
    </row>
    <row r="47701" spans="43:43" x14ac:dyDescent="0.25">
      <c r="AQ47701" s="6"/>
    </row>
    <row r="47702" spans="43:43" x14ac:dyDescent="0.25">
      <c r="AQ47702" s="6"/>
    </row>
    <row r="47703" spans="43:43" x14ac:dyDescent="0.25">
      <c r="AQ47703" s="6"/>
    </row>
    <row r="47704" spans="43:43" x14ac:dyDescent="0.25">
      <c r="AQ47704" s="6"/>
    </row>
    <row r="47705" spans="43:43" x14ac:dyDescent="0.25">
      <c r="AQ47705" s="6"/>
    </row>
    <row r="47706" spans="43:43" x14ac:dyDescent="0.25">
      <c r="AQ47706" s="6"/>
    </row>
    <row r="47707" spans="43:43" x14ac:dyDescent="0.25">
      <c r="AQ47707" s="6"/>
    </row>
    <row r="47708" spans="43:43" x14ac:dyDescent="0.25">
      <c r="AQ47708" s="6"/>
    </row>
    <row r="47709" spans="43:43" x14ac:dyDescent="0.25">
      <c r="AQ47709" s="6"/>
    </row>
    <row r="47710" spans="43:43" x14ac:dyDescent="0.25">
      <c r="AQ47710" s="6"/>
    </row>
    <row r="47711" spans="43:43" x14ac:dyDescent="0.25">
      <c r="AQ47711" s="6"/>
    </row>
    <row r="47712" spans="43:43" x14ac:dyDescent="0.25">
      <c r="AQ47712" s="6"/>
    </row>
    <row r="47713" spans="43:43" x14ac:dyDescent="0.25">
      <c r="AQ47713" s="6"/>
    </row>
    <row r="47714" spans="43:43" x14ac:dyDescent="0.25">
      <c r="AQ47714" s="6"/>
    </row>
    <row r="47715" spans="43:43" x14ac:dyDescent="0.25">
      <c r="AQ47715" s="6"/>
    </row>
    <row r="47716" spans="43:43" x14ac:dyDescent="0.25">
      <c r="AQ47716" s="6"/>
    </row>
    <row r="47717" spans="43:43" x14ac:dyDescent="0.25">
      <c r="AQ47717" s="6"/>
    </row>
    <row r="47718" spans="43:43" x14ac:dyDescent="0.25">
      <c r="AQ47718" s="6"/>
    </row>
    <row r="47719" spans="43:43" x14ac:dyDescent="0.25">
      <c r="AQ47719" s="6"/>
    </row>
    <row r="47720" spans="43:43" x14ac:dyDescent="0.25">
      <c r="AQ47720" s="6"/>
    </row>
    <row r="47721" spans="43:43" x14ac:dyDescent="0.25">
      <c r="AQ47721" s="6"/>
    </row>
    <row r="47722" spans="43:43" x14ac:dyDescent="0.25">
      <c r="AQ47722" s="6"/>
    </row>
    <row r="47723" spans="43:43" x14ac:dyDescent="0.25">
      <c r="AQ47723" s="6"/>
    </row>
    <row r="47724" spans="43:43" x14ac:dyDescent="0.25">
      <c r="AQ47724" s="6"/>
    </row>
    <row r="47725" spans="43:43" x14ac:dyDescent="0.25">
      <c r="AQ47725" s="6"/>
    </row>
    <row r="47726" spans="43:43" x14ac:dyDescent="0.25">
      <c r="AQ47726" s="6"/>
    </row>
    <row r="47727" spans="43:43" x14ac:dyDescent="0.25">
      <c r="AQ47727" s="6"/>
    </row>
    <row r="47728" spans="43:43" x14ac:dyDescent="0.25">
      <c r="AQ47728" s="6"/>
    </row>
    <row r="47729" spans="43:43" x14ac:dyDescent="0.25">
      <c r="AQ47729" s="6"/>
    </row>
    <row r="47730" spans="43:43" x14ac:dyDescent="0.25">
      <c r="AQ47730" s="6"/>
    </row>
    <row r="47731" spans="43:43" x14ac:dyDescent="0.25">
      <c r="AQ47731" s="6"/>
    </row>
    <row r="47732" spans="43:43" x14ac:dyDescent="0.25">
      <c r="AQ47732" s="6"/>
    </row>
    <row r="47733" spans="43:43" x14ac:dyDescent="0.25">
      <c r="AQ47733" s="6"/>
    </row>
    <row r="47734" spans="43:43" x14ac:dyDescent="0.25">
      <c r="AQ47734" s="6"/>
    </row>
    <row r="47735" spans="43:43" x14ac:dyDescent="0.25">
      <c r="AQ47735" s="6"/>
    </row>
    <row r="47736" spans="43:43" x14ac:dyDescent="0.25">
      <c r="AQ47736" s="6"/>
    </row>
    <row r="47737" spans="43:43" x14ac:dyDescent="0.25">
      <c r="AQ47737" s="6"/>
    </row>
    <row r="47738" spans="43:43" x14ac:dyDescent="0.25">
      <c r="AQ47738" s="6"/>
    </row>
    <row r="47739" spans="43:43" x14ac:dyDescent="0.25">
      <c r="AQ47739" s="6"/>
    </row>
    <row r="47740" spans="43:43" x14ac:dyDescent="0.25">
      <c r="AQ47740" s="6"/>
    </row>
    <row r="47741" spans="43:43" x14ac:dyDescent="0.25">
      <c r="AQ47741" s="6"/>
    </row>
    <row r="47742" spans="43:43" x14ac:dyDescent="0.25">
      <c r="AQ47742" s="6"/>
    </row>
    <row r="47743" spans="43:43" x14ac:dyDescent="0.25">
      <c r="AQ47743" s="6"/>
    </row>
    <row r="47744" spans="43:43" x14ac:dyDescent="0.25">
      <c r="AQ47744" s="6"/>
    </row>
    <row r="47745" spans="43:43" x14ac:dyDescent="0.25">
      <c r="AQ47745" s="6"/>
    </row>
    <row r="47746" spans="43:43" x14ac:dyDescent="0.25">
      <c r="AQ47746" s="6"/>
    </row>
    <row r="47747" spans="43:43" x14ac:dyDescent="0.25">
      <c r="AQ47747" s="6"/>
    </row>
    <row r="47748" spans="43:43" x14ac:dyDescent="0.25">
      <c r="AQ47748" s="6"/>
    </row>
    <row r="47749" spans="43:43" x14ac:dyDescent="0.25">
      <c r="AQ47749" s="6"/>
    </row>
    <row r="47750" spans="43:43" x14ac:dyDescent="0.25">
      <c r="AQ47750" s="6"/>
    </row>
    <row r="47751" spans="43:43" x14ac:dyDescent="0.25">
      <c r="AQ47751" s="6"/>
    </row>
    <row r="47752" spans="43:43" x14ac:dyDescent="0.25">
      <c r="AQ47752" s="6"/>
    </row>
    <row r="47753" spans="43:43" x14ac:dyDescent="0.25">
      <c r="AQ47753" s="6"/>
    </row>
    <row r="47754" spans="43:43" x14ac:dyDescent="0.25">
      <c r="AQ47754" s="6"/>
    </row>
    <row r="47755" spans="43:43" x14ac:dyDescent="0.25">
      <c r="AQ47755" s="6"/>
    </row>
    <row r="47756" spans="43:43" x14ac:dyDescent="0.25">
      <c r="AQ47756" s="6"/>
    </row>
    <row r="47757" spans="43:43" x14ac:dyDescent="0.25">
      <c r="AQ47757" s="6"/>
    </row>
    <row r="47758" spans="43:43" x14ac:dyDescent="0.25">
      <c r="AQ47758" s="6"/>
    </row>
    <row r="47759" spans="43:43" x14ac:dyDescent="0.25">
      <c r="AQ47759" s="6"/>
    </row>
    <row r="47760" spans="43:43" x14ac:dyDescent="0.25">
      <c r="AQ47760" s="6"/>
    </row>
    <row r="47761" spans="43:43" x14ac:dyDescent="0.25">
      <c r="AQ47761" s="6"/>
    </row>
    <row r="47762" spans="43:43" x14ac:dyDescent="0.25">
      <c r="AQ47762" s="6"/>
    </row>
    <row r="47763" spans="43:43" x14ac:dyDescent="0.25">
      <c r="AQ47763" s="6"/>
    </row>
    <row r="47764" spans="43:43" x14ac:dyDescent="0.25">
      <c r="AQ47764" s="6"/>
    </row>
    <row r="47765" spans="43:43" x14ac:dyDescent="0.25">
      <c r="AQ47765" s="6"/>
    </row>
    <row r="47766" spans="43:43" x14ac:dyDescent="0.25">
      <c r="AQ47766" s="6"/>
    </row>
    <row r="47767" spans="43:43" x14ac:dyDescent="0.25">
      <c r="AQ47767" s="6"/>
    </row>
    <row r="47768" spans="43:43" x14ac:dyDescent="0.25">
      <c r="AQ47768" s="6"/>
    </row>
    <row r="47769" spans="43:43" x14ac:dyDescent="0.25">
      <c r="AQ47769" s="6"/>
    </row>
    <row r="47770" spans="43:43" x14ac:dyDescent="0.25">
      <c r="AQ47770" s="6"/>
    </row>
    <row r="47771" spans="43:43" x14ac:dyDescent="0.25">
      <c r="AQ47771" s="6"/>
    </row>
    <row r="47772" spans="43:43" x14ac:dyDescent="0.25">
      <c r="AQ47772" s="6"/>
    </row>
    <row r="47773" spans="43:43" x14ac:dyDescent="0.25">
      <c r="AQ47773" s="6"/>
    </row>
    <row r="47774" spans="43:43" x14ac:dyDescent="0.25">
      <c r="AQ47774" s="6"/>
    </row>
    <row r="47775" spans="43:43" x14ac:dyDescent="0.25">
      <c r="AQ47775" s="6"/>
    </row>
    <row r="47776" spans="43:43" x14ac:dyDescent="0.25">
      <c r="AQ47776" s="6"/>
    </row>
    <row r="47777" spans="43:43" x14ac:dyDescent="0.25">
      <c r="AQ47777" s="6"/>
    </row>
    <row r="47778" spans="43:43" x14ac:dyDescent="0.25">
      <c r="AQ47778" s="6"/>
    </row>
    <row r="47779" spans="43:43" x14ac:dyDescent="0.25">
      <c r="AQ47779" s="6"/>
    </row>
    <row r="47780" spans="43:43" x14ac:dyDescent="0.25">
      <c r="AQ47780" s="6"/>
    </row>
    <row r="47781" spans="43:43" x14ac:dyDescent="0.25">
      <c r="AQ47781" s="6"/>
    </row>
    <row r="47782" spans="43:43" x14ac:dyDescent="0.25">
      <c r="AQ47782" s="6"/>
    </row>
    <row r="47783" spans="43:43" x14ac:dyDescent="0.25">
      <c r="AQ47783" s="6"/>
    </row>
    <row r="47784" spans="43:43" x14ac:dyDescent="0.25">
      <c r="AQ47784" s="6"/>
    </row>
    <row r="47785" spans="43:43" x14ac:dyDescent="0.25">
      <c r="AQ47785" s="6"/>
    </row>
    <row r="47786" spans="43:43" x14ac:dyDescent="0.25">
      <c r="AQ47786" s="6"/>
    </row>
    <row r="47787" spans="43:43" x14ac:dyDescent="0.25">
      <c r="AQ47787" s="6"/>
    </row>
    <row r="47788" spans="43:43" x14ac:dyDescent="0.25">
      <c r="AQ47788" s="6"/>
    </row>
    <row r="47789" spans="43:43" x14ac:dyDescent="0.25">
      <c r="AQ47789" s="6"/>
    </row>
    <row r="47790" spans="43:43" x14ac:dyDescent="0.25">
      <c r="AQ47790" s="6"/>
    </row>
    <row r="47791" spans="43:43" x14ac:dyDescent="0.25">
      <c r="AQ47791" s="6"/>
    </row>
    <row r="47792" spans="43:43" x14ac:dyDescent="0.25">
      <c r="AQ47792" s="6"/>
    </row>
    <row r="47793" spans="43:43" x14ac:dyDescent="0.25">
      <c r="AQ47793" s="6"/>
    </row>
    <row r="47794" spans="43:43" x14ac:dyDescent="0.25">
      <c r="AQ47794" s="6"/>
    </row>
    <row r="47795" spans="43:43" x14ac:dyDescent="0.25">
      <c r="AQ47795" s="6"/>
    </row>
    <row r="47796" spans="43:43" x14ac:dyDescent="0.25">
      <c r="AQ47796" s="6"/>
    </row>
    <row r="47797" spans="43:43" x14ac:dyDescent="0.25">
      <c r="AQ47797" s="6"/>
    </row>
    <row r="47798" spans="43:43" x14ac:dyDescent="0.25">
      <c r="AQ47798" s="6"/>
    </row>
    <row r="47799" spans="43:43" x14ac:dyDescent="0.25">
      <c r="AQ47799" s="6"/>
    </row>
    <row r="47800" spans="43:43" x14ac:dyDescent="0.25">
      <c r="AQ47800" s="6"/>
    </row>
    <row r="47801" spans="43:43" x14ac:dyDescent="0.25">
      <c r="AQ47801" s="6"/>
    </row>
    <row r="47802" spans="43:43" x14ac:dyDescent="0.25">
      <c r="AQ47802" s="6"/>
    </row>
    <row r="47803" spans="43:43" x14ac:dyDescent="0.25">
      <c r="AQ47803" s="6"/>
    </row>
    <row r="47804" spans="43:43" x14ac:dyDescent="0.25">
      <c r="AQ47804" s="6"/>
    </row>
    <row r="47805" spans="43:43" x14ac:dyDescent="0.25">
      <c r="AQ47805" s="6"/>
    </row>
    <row r="47806" spans="43:43" x14ac:dyDescent="0.25">
      <c r="AQ47806" s="6"/>
    </row>
    <row r="47807" spans="43:43" x14ac:dyDescent="0.25">
      <c r="AQ47807" s="6"/>
    </row>
    <row r="47808" spans="43:43" x14ac:dyDescent="0.25">
      <c r="AQ47808" s="6"/>
    </row>
    <row r="47809" spans="43:43" x14ac:dyDescent="0.25">
      <c r="AQ47809" s="6"/>
    </row>
    <row r="47810" spans="43:43" x14ac:dyDescent="0.25">
      <c r="AQ47810" s="6"/>
    </row>
    <row r="47811" spans="43:43" x14ac:dyDescent="0.25">
      <c r="AQ47811" s="6"/>
    </row>
    <row r="47812" spans="43:43" x14ac:dyDescent="0.25">
      <c r="AQ47812" s="6"/>
    </row>
    <row r="47813" spans="43:43" x14ac:dyDescent="0.25">
      <c r="AQ47813" s="6"/>
    </row>
    <row r="47814" spans="43:43" x14ac:dyDescent="0.25">
      <c r="AQ47814" s="6"/>
    </row>
    <row r="47815" spans="43:43" x14ac:dyDescent="0.25">
      <c r="AQ47815" s="6"/>
    </row>
    <row r="47816" spans="43:43" x14ac:dyDescent="0.25">
      <c r="AQ47816" s="6"/>
    </row>
    <row r="47817" spans="43:43" x14ac:dyDescent="0.25">
      <c r="AQ47817" s="6"/>
    </row>
    <row r="47818" spans="43:43" x14ac:dyDescent="0.25">
      <c r="AQ47818" s="6"/>
    </row>
    <row r="47819" spans="43:43" x14ac:dyDescent="0.25">
      <c r="AQ47819" s="6"/>
    </row>
    <row r="47820" spans="43:43" x14ac:dyDescent="0.25">
      <c r="AQ47820" s="6"/>
    </row>
    <row r="47821" spans="43:43" x14ac:dyDescent="0.25">
      <c r="AQ47821" s="6"/>
    </row>
    <row r="47822" spans="43:43" x14ac:dyDescent="0.25">
      <c r="AQ47822" s="6"/>
    </row>
    <row r="47823" spans="43:43" x14ac:dyDescent="0.25">
      <c r="AQ47823" s="6"/>
    </row>
    <row r="47824" spans="43:43" x14ac:dyDescent="0.25">
      <c r="AQ47824" s="6"/>
    </row>
    <row r="47825" spans="43:43" x14ac:dyDescent="0.25">
      <c r="AQ47825" s="6"/>
    </row>
    <row r="47826" spans="43:43" x14ac:dyDescent="0.25">
      <c r="AQ47826" s="6"/>
    </row>
    <row r="47827" spans="43:43" x14ac:dyDescent="0.25">
      <c r="AQ47827" s="6"/>
    </row>
    <row r="47828" spans="43:43" x14ac:dyDescent="0.25">
      <c r="AQ47828" s="6"/>
    </row>
    <row r="47829" spans="43:43" x14ac:dyDescent="0.25">
      <c r="AQ47829" s="6"/>
    </row>
    <row r="47830" spans="43:43" x14ac:dyDescent="0.25">
      <c r="AQ47830" s="6"/>
    </row>
    <row r="47831" spans="43:43" x14ac:dyDescent="0.25">
      <c r="AQ47831" s="6"/>
    </row>
    <row r="47832" spans="43:43" x14ac:dyDescent="0.25">
      <c r="AQ47832" s="6"/>
    </row>
    <row r="47833" spans="43:43" x14ac:dyDescent="0.25">
      <c r="AQ47833" s="6"/>
    </row>
    <row r="47834" spans="43:43" x14ac:dyDescent="0.25">
      <c r="AQ47834" s="6"/>
    </row>
    <row r="47835" spans="43:43" x14ac:dyDescent="0.25">
      <c r="AQ47835" s="6"/>
    </row>
    <row r="47836" spans="43:43" x14ac:dyDescent="0.25">
      <c r="AQ47836" s="6"/>
    </row>
    <row r="47837" spans="43:43" x14ac:dyDescent="0.25">
      <c r="AQ47837" s="6"/>
    </row>
    <row r="47838" spans="43:43" x14ac:dyDescent="0.25">
      <c r="AQ47838" s="6"/>
    </row>
    <row r="47839" spans="43:43" x14ac:dyDescent="0.25">
      <c r="AQ47839" s="6"/>
    </row>
    <row r="47840" spans="43:43" x14ac:dyDescent="0.25">
      <c r="AQ47840" s="6"/>
    </row>
    <row r="47841" spans="43:43" x14ac:dyDescent="0.25">
      <c r="AQ47841" s="6"/>
    </row>
    <row r="47842" spans="43:43" x14ac:dyDescent="0.25">
      <c r="AQ47842" s="6"/>
    </row>
    <row r="47843" spans="43:43" x14ac:dyDescent="0.25">
      <c r="AQ47843" s="6"/>
    </row>
    <row r="47844" spans="43:43" x14ac:dyDescent="0.25">
      <c r="AQ47844" s="6"/>
    </row>
    <row r="47845" spans="43:43" x14ac:dyDescent="0.25">
      <c r="AQ47845" s="6"/>
    </row>
    <row r="47846" spans="43:43" x14ac:dyDescent="0.25">
      <c r="AQ47846" s="6"/>
    </row>
    <row r="47847" spans="43:43" x14ac:dyDescent="0.25">
      <c r="AQ47847" s="6"/>
    </row>
    <row r="47848" spans="43:43" x14ac:dyDescent="0.25">
      <c r="AQ47848" s="6"/>
    </row>
    <row r="47849" spans="43:43" x14ac:dyDescent="0.25">
      <c r="AQ47849" s="6"/>
    </row>
    <row r="47850" spans="43:43" x14ac:dyDescent="0.25">
      <c r="AQ47850" s="6"/>
    </row>
    <row r="47851" spans="43:43" x14ac:dyDescent="0.25">
      <c r="AQ47851" s="6"/>
    </row>
    <row r="47852" spans="43:43" x14ac:dyDescent="0.25">
      <c r="AQ47852" s="6"/>
    </row>
    <row r="47853" spans="43:43" x14ac:dyDescent="0.25">
      <c r="AQ47853" s="6"/>
    </row>
    <row r="47854" spans="43:43" x14ac:dyDescent="0.25">
      <c r="AQ47854" s="6"/>
    </row>
    <row r="47855" spans="43:43" x14ac:dyDescent="0.25">
      <c r="AQ47855" s="6"/>
    </row>
    <row r="47856" spans="43:43" x14ac:dyDescent="0.25">
      <c r="AQ47856" s="6"/>
    </row>
    <row r="47857" spans="43:43" x14ac:dyDescent="0.25">
      <c r="AQ47857" s="6"/>
    </row>
    <row r="47858" spans="43:43" x14ac:dyDescent="0.25">
      <c r="AQ47858" s="6"/>
    </row>
    <row r="47859" spans="43:43" x14ac:dyDescent="0.25">
      <c r="AQ47859" s="6"/>
    </row>
    <row r="47860" spans="43:43" x14ac:dyDescent="0.25">
      <c r="AQ47860" s="6"/>
    </row>
    <row r="47861" spans="43:43" x14ac:dyDescent="0.25">
      <c r="AQ47861" s="6"/>
    </row>
    <row r="47862" spans="43:43" x14ac:dyDescent="0.25">
      <c r="AQ47862" s="6"/>
    </row>
    <row r="47863" spans="43:43" x14ac:dyDescent="0.25">
      <c r="AQ47863" s="6"/>
    </row>
    <row r="47864" spans="43:43" x14ac:dyDescent="0.25">
      <c r="AQ47864" s="6"/>
    </row>
    <row r="47865" spans="43:43" x14ac:dyDescent="0.25">
      <c r="AQ47865" s="6"/>
    </row>
    <row r="47866" spans="43:43" x14ac:dyDescent="0.25">
      <c r="AQ47866" s="6"/>
    </row>
    <row r="47867" spans="43:43" x14ac:dyDescent="0.25">
      <c r="AQ47867" s="6"/>
    </row>
    <row r="47868" spans="43:43" x14ac:dyDescent="0.25">
      <c r="AQ47868" s="6"/>
    </row>
    <row r="47869" spans="43:43" x14ac:dyDescent="0.25">
      <c r="AQ47869" s="6"/>
    </row>
    <row r="47870" spans="43:43" x14ac:dyDescent="0.25">
      <c r="AQ47870" s="6"/>
    </row>
    <row r="47871" spans="43:43" x14ac:dyDescent="0.25">
      <c r="AQ47871" s="6"/>
    </row>
    <row r="47872" spans="43:43" x14ac:dyDescent="0.25">
      <c r="AQ47872" s="6"/>
    </row>
    <row r="47873" spans="43:43" x14ac:dyDescent="0.25">
      <c r="AQ47873" s="6"/>
    </row>
    <row r="47874" spans="43:43" x14ac:dyDescent="0.25">
      <c r="AQ47874" s="6"/>
    </row>
    <row r="47875" spans="43:43" x14ac:dyDescent="0.25">
      <c r="AQ47875" s="6"/>
    </row>
    <row r="47876" spans="43:43" x14ac:dyDescent="0.25">
      <c r="AQ47876" s="6"/>
    </row>
    <row r="47877" spans="43:43" x14ac:dyDescent="0.25">
      <c r="AQ47877" s="6"/>
    </row>
    <row r="47878" spans="43:43" x14ac:dyDescent="0.25">
      <c r="AQ47878" s="6"/>
    </row>
    <row r="47879" spans="43:43" x14ac:dyDescent="0.25">
      <c r="AQ47879" s="6"/>
    </row>
    <row r="47880" spans="43:43" x14ac:dyDescent="0.25">
      <c r="AQ47880" s="6"/>
    </row>
    <row r="47881" spans="43:43" x14ac:dyDescent="0.25">
      <c r="AQ47881" s="6"/>
    </row>
    <row r="47882" spans="43:43" x14ac:dyDescent="0.25">
      <c r="AQ47882" s="6"/>
    </row>
    <row r="47883" spans="43:43" x14ac:dyDescent="0.25">
      <c r="AQ47883" s="6"/>
    </row>
    <row r="47884" spans="43:43" x14ac:dyDescent="0.25">
      <c r="AQ47884" s="6"/>
    </row>
    <row r="47885" spans="43:43" x14ac:dyDescent="0.25">
      <c r="AQ47885" s="6"/>
    </row>
    <row r="47886" spans="43:43" x14ac:dyDescent="0.25">
      <c r="AQ47886" s="6"/>
    </row>
    <row r="47887" spans="43:43" x14ac:dyDescent="0.25">
      <c r="AQ47887" s="6"/>
    </row>
    <row r="47888" spans="43:43" x14ac:dyDescent="0.25">
      <c r="AQ47888" s="6"/>
    </row>
    <row r="47889" spans="43:43" x14ac:dyDescent="0.25">
      <c r="AQ47889" s="6"/>
    </row>
    <row r="47890" spans="43:43" x14ac:dyDescent="0.25">
      <c r="AQ47890" s="6"/>
    </row>
    <row r="47891" spans="43:43" x14ac:dyDescent="0.25">
      <c r="AQ47891" s="6"/>
    </row>
    <row r="47892" spans="43:43" x14ac:dyDescent="0.25">
      <c r="AQ47892" s="6"/>
    </row>
    <row r="47893" spans="43:43" x14ac:dyDescent="0.25">
      <c r="AQ47893" s="6"/>
    </row>
    <row r="47894" spans="43:43" x14ac:dyDescent="0.25">
      <c r="AQ47894" s="6"/>
    </row>
    <row r="47895" spans="43:43" x14ac:dyDescent="0.25">
      <c r="AQ47895" s="6"/>
    </row>
    <row r="47896" spans="43:43" x14ac:dyDescent="0.25">
      <c r="AQ47896" s="6"/>
    </row>
    <row r="47897" spans="43:43" x14ac:dyDescent="0.25">
      <c r="AQ47897" s="6"/>
    </row>
    <row r="47898" spans="43:43" x14ac:dyDescent="0.25">
      <c r="AQ47898" s="6"/>
    </row>
    <row r="47899" spans="43:43" x14ac:dyDescent="0.25">
      <c r="AQ47899" s="6"/>
    </row>
    <row r="47900" spans="43:43" x14ac:dyDescent="0.25">
      <c r="AQ47900" s="6"/>
    </row>
    <row r="47901" spans="43:43" x14ac:dyDescent="0.25">
      <c r="AQ47901" s="6"/>
    </row>
    <row r="47902" spans="43:43" x14ac:dyDescent="0.25">
      <c r="AQ47902" s="6"/>
    </row>
    <row r="47903" spans="43:43" x14ac:dyDescent="0.25">
      <c r="AQ47903" s="6"/>
    </row>
    <row r="47904" spans="43:43" x14ac:dyDescent="0.25">
      <c r="AQ47904" s="6"/>
    </row>
    <row r="47905" spans="43:43" x14ac:dyDescent="0.25">
      <c r="AQ47905" s="6"/>
    </row>
    <row r="47906" spans="43:43" x14ac:dyDescent="0.25">
      <c r="AQ47906" s="6"/>
    </row>
    <row r="47907" spans="43:43" x14ac:dyDescent="0.25">
      <c r="AQ47907" s="6"/>
    </row>
    <row r="47908" spans="43:43" x14ac:dyDescent="0.25">
      <c r="AQ47908" s="6"/>
    </row>
    <row r="47909" spans="43:43" x14ac:dyDescent="0.25">
      <c r="AQ47909" s="6"/>
    </row>
    <row r="47910" spans="43:43" x14ac:dyDescent="0.25">
      <c r="AQ47910" s="6"/>
    </row>
    <row r="47911" spans="43:43" x14ac:dyDescent="0.25">
      <c r="AQ47911" s="6"/>
    </row>
    <row r="47912" spans="43:43" x14ac:dyDescent="0.25">
      <c r="AQ47912" s="6"/>
    </row>
    <row r="47913" spans="43:43" x14ac:dyDescent="0.25">
      <c r="AQ47913" s="6"/>
    </row>
    <row r="47914" spans="43:43" x14ac:dyDescent="0.25">
      <c r="AQ47914" s="6"/>
    </row>
    <row r="47915" spans="43:43" x14ac:dyDescent="0.25">
      <c r="AQ47915" s="6"/>
    </row>
    <row r="47916" spans="43:43" x14ac:dyDescent="0.25">
      <c r="AQ47916" s="6"/>
    </row>
    <row r="47917" spans="43:43" x14ac:dyDescent="0.25">
      <c r="AQ47917" s="6"/>
    </row>
    <row r="47918" spans="43:43" x14ac:dyDescent="0.25">
      <c r="AQ47918" s="6"/>
    </row>
    <row r="47919" spans="43:43" x14ac:dyDescent="0.25">
      <c r="AQ47919" s="6"/>
    </row>
    <row r="47920" spans="43:43" x14ac:dyDescent="0.25">
      <c r="AQ47920" s="6"/>
    </row>
    <row r="47921" spans="43:43" x14ac:dyDescent="0.25">
      <c r="AQ47921" s="6"/>
    </row>
    <row r="47922" spans="43:43" x14ac:dyDescent="0.25">
      <c r="AQ47922" s="6"/>
    </row>
    <row r="47923" spans="43:43" x14ac:dyDescent="0.25">
      <c r="AQ47923" s="6"/>
    </row>
    <row r="47924" spans="43:43" x14ac:dyDescent="0.25">
      <c r="AQ47924" s="6"/>
    </row>
    <row r="47925" spans="43:43" x14ac:dyDescent="0.25">
      <c r="AQ47925" s="6"/>
    </row>
    <row r="47926" spans="43:43" x14ac:dyDescent="0.25">
      <c r="AQ47926" s="6"/>
    </row>
    <row r="47927" spans="43:43" x14ac:dyDescent="0.25">
      <c r="AQ47927" s="6"/>
    </row>
    <row r="47928" spans="43:43" x14ac:dyDescent="0.25">
      <c r="AQ47928" s="6"/>
    </row>
    <row r="47929" spans="43:43" x14ac:dyDescent="0.25">
      <c r="AQ47929" s="6"/>
    </row>
    <row r="47930" spans="43:43" x14ac:dyDescent="0.25">
      <c r="AQ47930" s="6"/>
    </row>
    <row r="47931" spans="43:43" x14ac:dyDescent="0.25">
      <c r="AQ47931" s="6"/>
    </row>
    <row r="47932" spans="43:43" x14ac:dyDescent="0.25">
      <c r="AQ47932" s="6"/>
    </row>
    <row r="47933" spans="43:43" x14ac:dyDescent="0.25">
      <c r="AQ47933" s="6"/>
    </row>
    <row r="47934" spans="43:43" x14ac:dyDescent="0.25">
      <c r="AQ47934" s="6"/>
    </row>
    <row r="47935" spans="43:43" x14ac:dyDescent="0.25">
      <c r="AQ47935" s="6"/>
    </row>
    <row r="47936" spans="43:43" x14ac:dyDescent="0.25">
      <c r="AQ47936" s="6"/>
    </row>
    <row r="47937" spans="43:43" x14ac:dyDescent="0.25">
      <c r="AQ47937" s="6"/>
    </row>
    <row r="47938" spans="43:43" x14ac:dyDescent="0.25">
      <c r="AQ47938" s="6"/>
    </row>
    <row r="47939" spans="43:43" x14ac:dyDescent="0.25">
      <c r="AQ47939" s="6"/>
    </row>
    <row r="47940" spans="43:43" x14ac:dyDescent="0.25">
      <c r="AQ47940" s="6"/>
    </row>
    <row r="47941" spans="43:43" x14ac:dyDescent="0.25">
      <c r="AQ47941" s="6"/>
    </row>
    <row r="47942" spans="43:43" x14ac:dyDescent="0.25">
      <c r="AQ47942" s="6"/>
    </row>
    <row r="47943" spans="43:43" x14ac:dyDescent="0.25">
      <c r="AQ47943" s="6"/>
    </row>
    <row r="47944" spans="43:43" x14ac:dyDescent="0.25">
      <c r="AQ47944" s="6"/>
    </row>
    <row r="47945" spans="43:43" x14ac:dyDescent="0.25">
      <c r="AQ47945" s="6"/>
    </row>
    <row r="47946" spans="43:43" x14ac:dyDescent="0.25">
      <c r="AQ47946" s="6"/>
    </row>
    <row r="47947" spans="43:43" x14ac:dyDescent="0.25">
      <c r="AQ47947" s="6"/>
    </row>
    <row r="47948" spans="43:43" x14ac:dyDescent="0.25">
      <c r="AQ47948" s="6"/>
    </row>
    <row r="47949" spans="43:43" x14ac:dyDescent="0.25">
      <c r="AQ47949" s="6"/>
    </row>
    <row r="47950" spans="43:43" x14ac:dyDescent="0.25">
      <c r="AQ47950" s="6"/>
    </row>
    <row r="47951" spans="43:43" x14ac:dyDescent="0.25">
      <c r="AQ47951" s="6"/>
    </row>
    <row r="47952" spans="43:43" x14ac:dyDescent="0.25">
      <c r="AQ47952" s="6"/>
    </row>
    <row r="47953" spans="43:43" x14ac:dyDescent="0.25">
      <c r="AQ47953" s="6"/>
    </row>
    <row r="47954" spans="43:43" x14ac:dyDescent="0.25">
      <c r="AQ47954" s="6"/>
    </row>
    <row r="47955" spans="43:43" x14ac:dyDescent="0.25">
      <c r="AQ47955" s="6"/>
    </row>
    <row r="47956" spans="43:43" x14ac:dyDescent="0.25">
      <c r="AQ47956" s="6"/>
    </row>
    <row r="47957" spans="43:43" x14ac:dyDescent="0.25">
      <c r="AQ47957" s="6"/>
    </row>
    <row r="47958" spans="43:43" x14ac:dyDescent="0.25">
      <c r="AQ47958" s="6"/>
    </row>
    <row r="47959" spans="43:43" x14ac:dyDescent="0.25">
      <c r="AQ47959" s="6"/>
    </row>
    <row r="47960" spans="43:43" x14ac:dyDescent="0.25">
      <c r="AQ47960" s="6"/>
    </row>
    <row r="47961" spans="43:43" x14ac:dyDescent="0.25">
      <c r="AQ47961" s="6"/>
    </row>
    <row r="47962" spans="43:43" x14ac:dyDescent="0.25">
      <c r="AQ47962" s="6"/>
    </row>
    <row r="47963" spans="43:43" x14ac:dyDescent="0.25">
      <c r="AQ47963" s="6"/>
    </row>
    <row r="47964" spans="43:43" x14ac:dyDescent="0.25">
      <c r="AQ47964" s="6"/>
    </row>
    <row r="47965" spans="43:43" x14ac:dyDescent="0.25">
      <c r="AQ47965" s="6"/>
    </row>
    <row r="47966" spans="43:43" x14ac:dyDescent="0.25">
      <c r="AQ47966" s="6"/>
    </row>
    <row r="47967" spans="43:43" x14ac:dyDescent="0.25">
      <c r="AQ47967" s="6"/>
    </row>
    <row r="47968" spans="43:43" x14ac:dyDescent="0.25">
      <c r="AQ47968" s="6"/>
    </row>
    <row r="47969" spans="43:43" x14ac:dyDescent="0.25">
      <c r="AQ47969" s="6"/>
    </row>
    <row r="47970" spans="43:43" x14ac:dyDescent="0.25">
      <c r="AQ47970" s="6"/>
    </row>
    <row r="47971" spans="43:43" x14ac:dyDescent="0.25">
      <c r="AQ47971" s="6"/>
    </row>
    <row r="47972" spans="43:43" x14ac:dyDescent="0.25">
      <c r="AQ47972" s="6"/>
    </row>
    <row r="47973" spans="43:43" x14ac:dyDescent="0.25">
      <c r="AQ47973" s="6"/>
    </row>
    <row r="47974" spans="43:43" x14ac:dyDescent="0.25">
      <c r="AQ47974" s="6"/>
    </row>
    <row r="47975" spans="43:43" x14ac:dyDescent="0.25">
      <c r="AQ47975" s="6"/>
    </row>
    <row r="47976" spans="43:43" x14ac:dyDescent="0.25">
      <c r="AQ47976" s="6"/>
    </row>
    <row r="47977" spans="43:43" x14ac:dyDescent="0.25">
      <c r="AQ47977" s="6"/>
    </row>
    <row r="47978" spans="43:43" x14ac:dyDescent="0.25">
      <c r="AQ47978" s="6"/>
    </row>
    <row r="47979" spans="43:43" x14ac:dyDescent="0.25">
      <c r="AQ47979" s="6"/>
    </row>
    <row r="47980" spans="43:43" x14ac:dyDescent="0.25">
      <c r="AQ47980" s="6"/>
    </row>
    <row r="47981" spans="43:43" x14ac:dyDescent="0.25">
      <c r="AQ47981" s="6"/>
    </row>
    <row r="47982" spans="43:43" x14ac:dyDescent="0.25">
      <c r="AQ47982" s="6"/>
    </row>
    <row r="47983" spans="43:43" x14ac:dyDescent="0.25">
      <c r="AQ47983" s="6"/>
    </row>
    <row r="47984" spans="43:43" x14ac:dyDescent="0.25">
      <c r="AQ47984" s="6"/>
    </row>
    <row r="47985" spans="43:43" x14ac:dyDescent="0.25">
      <c r="AQ47985" s="6"/>
    </row>
    <row r="47986" spans="43:43" x14ac:dyDescent="0.25">
      <c r="AQ47986" s="6"/>
    </row>
    <row r="47987" spans="43:43" x14ac:dyDescent="0.25">
      <c r="AQ47987" s="6"/>
    </row>
    <row r="47988" spans="43:43" x14ac:dyDescent="0.25">
      <c r="AQ47988" s="6"/>
    </row>
    <row r="47989" spans="43:43" x14ac:dyDescent="0.25">
      <c r="AQ47989" s="6"/>
    </row>
    <row r="47990" spans="43:43" x14ac:dyDescent="0.25">
      <c r="AQ47990" s="6"/>
    </row>
    <row r="47991" spans="43:43" x14ac:dyDescent="0.25">
      <c r="AQ47991" s="6"/>
    </row>
    <row r="47992" spans="43:43" x14ac:dyDescent="0.25">
      <c r="AQ47992" s="6"/>
    </row>
    <row r="47993" spans="43:43" x14ac:dyDescent="0.25">
      <c r="AQ47993" s="6"/>
    </row>
    <row r="47994" spans="43:43" x14ac:dyDescent="0.25">
      <c r="AQ47994" s="6"/>
    </row>
    <row r="47995" spans="43:43" x14ac:dyDescent="0.25">
      <c r="AQ47995" s="6"/>
    </row>
    <row r="47996" spans="43:43" x14ac:dyDescent="0.25">
      <c r="AQ47996" s="6"/>
    </row>
    <row r="47997" spans="43:43" x14ac:dyDescent="0.25">
      <c r="AQ47997" s="6"/>
    </row>
    <row r="47998" spans="43:43" x14ac:dyDescent="0.25">
      <c r="AQ47998" s="6"/>
    </row>
    <row r="47999" spans="43:43" x14ac:dyDescent="0.25">
      <c r="AQ47999" s="6"/>
    </row>
    <row r="48000" spans="43:43" x14ac:dyDescent="0.25">
      <c r="AQ48000" s="6"/>
    </row>
    <row r="48001" spans="43:43" x14ac:dyDescent="0.25">
      <c r="AQ48001" s="6"/>
    </row>
    <row r="48002" spans="43:43" x14ac:dyDescent="0.25">
      <c r="AQ48002" s="6"/>
    </row>
    <row r="48003" spans="43:43" x14ac:dyDescent="0.25">
      <c r="AQ48003" s="6"/>
    </row>
    <row r="48004" spans="43:43" x14ac:dyDescent="0.25">
      <c r="AQ48004" s="6"/>
    </row>
    <row r="48005" spans="43:43" x14ac:dyDescent="0.25">
      <c r="AQ48005" s="6"/>
    </row>
    <row r="48006" spans="43:43" x14ac:dyDescent="0.25">
      <c r="AQ48006" s="6"/>
    </row>
    <row r="48007" spans="43:43" x14ac:dyDescent="0.25">
      <c r="AQ48007" s="6"/>
    </row>
    <row r="48008" spans="43:43" x14ac:dyDescent="0.25">
      <c r="AQ48008" s="6"/>
    </row>
    <row r="48009" spans="43:43" x14ac:dyDescent="0.25">
      <c r="AQ48009" s="6"/>
    </row>
    <row r="48010" spans="43:43" x14ac:dyDescent="0.25">
      <c r="AQ48010" s="6"/>
    </row>
    <row r="48011" spans="43:43" x14ac:dyDescent="0.25">
      <c r="AQ48011" s="6"/>
    </row>
    <row r="48012" spans="43:43" x14ac:dyDescent="0.25">
      <c r="AQ48012" s="6"/>
    </row>
    <row r="48013" spans="43:43" x14ac:dyDescent="0.25">
      <c r="AQ48013" s="6"/>
    </row>
    <row r="48014" spans="43:43" x14ac:dyDescent="0.25">
      <c r="AQ48014" s="6"/>
    </row>
    <row r="48015" spans="43:43" x14ac:dyDescent="0.25">
      <c r="AQ48015" s="6"/>
    </row>
    <row r="48016" spans="43:43" x14ac:dyDescent="0.25">
      <c r="AQ48016" s="6"/>
    </row>
    <row r="48017" spans="43:43" x14ac:dyDescent="0.25">
      <c r="AQ48017" s="6"/>
    </row>
    <row r="48018" spans="43:43" x14ac:dyDescent="0.25">
      <c r="AQ48018" s="6"/>
    </row>
    <row r="48019" spans="43:43" x14ac:dyDescent="0.25">
      <c r="AQ48019" s="6"/>
    </row>
    <row r="48020" spans="43:43" x14ac:dyDescent="0.25">
      <c r="AQ48020" s="6"/>
    </row>
    <row r="48021" spans="43:43" x14ac:dyDescent="0.25">
      <c r="AQ48021" s="6"/>
    </row>
    <row r="48022" spans="43:43" x14ac:dyDescent="0.25">
      <c r="AQ48022" s="6"/>
    </row>
    <row r="48023" spans="43:43" x14ac:dyDescent="0.25">
      <c r="AQ48023" s="6"/>
    </row>
    <row r="48024" spans="43:43" x14ac:dyDescent="0.25">
      <c r="AQ48024" s="6"/>
    </row>
    <row r="48025" spans="43:43" x14ac:dyDescent="0.25">
      <c r="AQ48025" s="6"/>
    </row>
    <row r="48026" spans="43:43" x14ac:dyDescent="0.25">
      <c r="AQ48026" s="6"/>
    </row>
    <row r="48027" spans="43:43" x14ac:dyDescent="0.25">
      <c r="AQ48027" s="6"/>
    </row>
    <row r="48028" spans="43:43" x14ac:dyDescent="0.25">
      <c r="AQ48028" s="6"/>
    </row>
    <row r="48029" spans="43:43" x14ac:dyDescent="0.25">
      <c r="AQ48029" s="6"/>
    </row>
    <row r="48030" spans="43:43" x14ac:dyDescent="0.25">
      <c r="AQ48030" s="6"/>
    </row>
    <row r="48031" spans="43:43" x14ac:dyDescent="0.25">
      <c r="AQ48031" s="6"/>
    </row>
    <row r="48032" spans="43:43" x14ac:dyDescent="0.25">
      <c r="AQ48032" s="6"/>
    </row>
    <row r="48033" spans="43:43" x14ac:dyDescent="0.25">
      <c r="AQ48033" s="6"/>
    </row>
    <row r="48034" spans="43:43" x14ac:dyDescent="0.25">
      <c r="AQ48034" s="6"/>
    </row>
    <row r="48035" spans="43:43" x14ac:dyDescent="0.25">
      <c r="AQ48035" s="6"/>
    </row>
    <row r="48036" spans="43:43" x14ac:dyDescent="0.25">
      <c r="AQ48036" s="6"/>
    </row>
    <row r="48037" spans="43:43" x14ac:dyDescent="0.25">
      <c r="AQ48037" s="6"/>
    </row>
    <row r="48038" spans="43:43" x14ac:dyDescent="0.25">
      <c r="AQ48038" s="6"/>
    </row>
    <row r="48039" spans="43:43" x14ac:dyDescent="0.25">
      <c r="AQ48039" s="6"/>
    </row>
    <row r="48040" spans="43:43" x14ac:dyDescent="0.25">
      <c r="AQ48040" s="6"/>
    </row>
    <row r="48041" spans="43:43" x14ac:dyDescent="0.25">
      <c r="AQ48041" s="6"/>
    </row>
    <row r="48042" spans="43:43" x14ac:dyDescent="0.25">
      <c r="AQ48042" s="6"/>
    </row>
    <row r="48043" spans="43:43" x14ac:dyDescent="0.25">
      <c r="AQ48043" s="6"/>
    </row>
    <row r="48044" spans="43:43" x14ac:dyDescent="0.25">
      <c r="AQ48044" s="6"/>
    </row>
    <row r="48045" spans="43:43" x14ac:dyDescent="0.25">
      <c r="AQ48045" s="6"/>
    </row>
    <row r="48046" spans="43:43" x14ac:dyDescent="0.25">
      <c r="AQ48046" s="6"/>
    </row>
    <row r="48047" spans="43:43" x14ac:dyDescent="0.25">
      <c r="AQ48047" s="6"/>
    </row>
    <row r="48048" spans="43:43" x14ac:dyDescent="0.25">
      <c r="AQ48048" s="6"/>
    </row>
    <row r="48049" spans="43:43" x14ac:dyDescent="0.25">
      <c r="AQ48049" s="6"/>
    </row>
    <row r="48050" spans="43:43" x14ac:dyDescent="0.25">
      <c r="AQ48050" s="6"/>
    </row>
    <row r="48051" spans="43:43" x14ac:dyDescent="0.25">
      <c r="AQ48051" s="6"/>
    </row>
    <row r="48052" spans="43:43" x14ac:dyDescent="0.25">
      <c r="AQ48052" s="6"/>
    </row>
    <row r="48053" spans="43:43" x14ac:dyDescent="0.25">
      <c r="AQ48053" s="6"/>
    </row>
    <row r="48054" spans="43:43" x14ac:dyDescent="0.25">
      <c r="AQ48054" s="6"/>
    </row>
    <row r="48055" spans="43:43" x14ac:dyDescent="0.25">
      <c r="AQ48055" s="6"/>
    </row>
    <row r="48056" spans="43:43" x14ac:dyDescent="0.25">
      <c r="AQ48056" s="6"/>
    </row>
    <row r="48057" spans="43:43" x14ac:dyDescent="0.25">
      <c r="AQ48057" s="6"/>
    </row>
    <row r="48058" spans="43:43" x14ac:dyDescent="0.25">
      <c r="AQ48058" s="6"/>
    </row>
    <row r="48059" spans="43:43" x14ac:dyDescent="0.25">
      <c r="AQ48059" s="6"/>
    </row>
    <row r="48060" spans="43:43" x14ac:dyDescent="0.25">
      <c r="AQ48060" s="6"/>
    </row>
    <row r="48061" spans="43:43" x14ac:dyDescent="0.25">
      <c r="AQ48061" s="6"/>
    </row>
    <row r="48062" spans="43:43" x14ac:dyDescent="0.25">
      <c r="AQ48062" s="6"/>
    </row>
    <row r="48063" spans="43:43" x14ac:dyDescent="0.25">
      <c r="AQ48063" s="6"/>
    </row>
    <row r="48064" spans="43:43" x14ac:dyDescent="0.25">
      <c r="AQ48064" s="6"/>
    </row>
    <row r="48065" spans="43:43" x14ac:dyDescent="0.25">
      <c r="AQ48065" s="6"/>
    </row>
    <row r="48066" spans="43:43" x14ac:dyDescent="0.25">
      <c r="AQ48066" s="6"/>
    </row>
    <row r="48067" spans="43:43" x14ac:dyDescent="0.25">
      <c r="AQ48067" s="6"/>
    </row>
    <row r="48068" spans="43:43" x14ac:dyDescent="0.25">
      <c r="AQ48068" s="6"/>
    </row>
    <row r="48069" spans="43:43" x14ac:dyDescent="0.25">
      <c r="AQ48069" s="6"/>
    </row>
    <row r="48070" spans="43:43" x14ac:dyDescent="0.25">
      <c r="AQ48070" s="6"/>
    </row>
    <row r="48071" spans="43:43" x14ac:dyDescent="0.25">
      <c r="AQ48071" s="6"/>
    </row>
    <row r="48072" spans="43:43" x14ac:dyDescent="0.25">
      <c r="AQ48072" s="6"/>
    </row>
    <row r="48073" spans="43:43" x14ac:dyDescent="0.25">
      <c r="AQ48073" s="6"/>
    </row>
    <row r="48074" spans="43:43" x14ac:dyDescent="0.25">
      <c r="AQ48074" s="6"/>
    </row>
    <row r="48075" spans="43:43" x14ac:dyDescent="0.25">
      <c r="AQ48075" s="6"/>
    </row>
    <row r="48076" spans="43:43" x14ac:dyDescent="0.25">
      <c r="AQ48076" s="6"/>
    </row>
    <row r="48077" spans="43:43" x14ac:dyDescent="0.25">
      <c r="AQ48077" s="6"/>
    </row>
    <row r="48078" spans="43:43" x14ac:dyDescent="0.25">
      <c r="AQ48078" s="6"/>
    </row>
    <row r="48079" spans="43:43" x14ac:dyDescent="0.25">
      <c r="AQ48079" s="6"/>
    </row>
    <row r="48080" spans="43:43" x14ac:dyDescent="0.25">
      <c r="AQ48080" s="6"/>
    </row>
    <row r="48081" spans="43:43" x14ac:dyDescent="0.25">
      <c r="AQ48081" s="6"/>
    </row>
    <row r="48082" spans="43:43" x14ac:dyDescent="0.25">
      <c r="AQ48082" s="6"/>
    </row>
    <row r="48083" spans="43:43" x14ac:dyDescent="0.25">
      <c r="AQ48083" s="6"/>
    </row>
    <row r="48084" spans="43:43" x14ac:dyDescent="0.25">
      <c r="AQ48084" s="6"/>
    </row>
    <row r="48085" spans="43:43" x14ac:dyDescent="0.25">
      <c r="AQ48085" s="6"/>
    </row>
    <row r="48086" spans="43:43" x14ac:dyDescent="0.25">
      <c r="AQ48086" s="6"/>
    </row>
    <row r="48087" spans="43:43" x14ac:dyDescent="0.25">
      <c r="AQ48087" s="6"/>
    </row>
    <row r="48088" spans="43:43" x14ac:dyDescent="0.25">
      <c r="AQ48088" s="6"/>
    </row>
    <row r="48089" spans="43:43" x14ac:dyDescent="0.25">
      <c r="AQ48089" s="6"/>
    </row>
    <row r="48090" spans="43:43" x14ac:dyDescent="0.25">
      <c r="AQ48090" s="6"/>
    </row>
    <row r="48091" spans="43:43" x14ac:dyDescent="0.25">
      <c r="AQ48091" s="6"/>
    </row>
    <row r="48092" spans="43:43" x14ac:dyDescent="0.25">
      <c r="AQ48092" s="6"/>
    </row>
    <row r="48093" spans="43:43" x14ac:dyDescent="0.25">
      <c r="AQ48093" s="6"/>
    </row>
    <row r="48094" spans="43:43" x14ac:dyDescent="0.25">
      <c r="AQ48094" s="6"/>
    </row>
    <row r="48095" spans="43:43" x14ac:dyDescent="0.25">
      <c r="AQ48095" s="6"/>
    </row>
    <row r="48096" spans="43:43" x14ac:dyDescent="0.25">
      <c r="AQ48096" s="6"/>
    </row>
    <row r="48097" spans="43:43" x14ac:dyDescent="0.25">
      <c r="AQ48097" s="6"/>
    </row>
    <row r="48098" spans="43:43" x14ac:dyDescent="0.25">
      <c r="AQ48098" s="6"/>
    </row>
    <row r="48099" spans="43:43" x14ac:dyDescent="0.25">
      <c r="AQ48099" s="6"/>
    </row>
    <row r="48100" spans="43:43" x14ac:dyDescent="0.25">
      <c r="AQ48100" s="6"/>
    </row>
    <row r="48101" spans="43:43" x14ac:dyDescent="0.25">
      <c r="AQ48101" s="6"/>
    </row>
    <row r="48102" spans="43:43" x14ac:dyDescent="0.25">
      <c r="AQ48102" s="6"/>
    </row>
    <row r="48103" spans="43:43" x14ac:dyDescent="0.25">
      <c r="AQ48103" s="6"/>
    </row>
    <row r="48104" spans="43:43" x14ac:dyDescent="0.25">
      <c r="AQ48104" s="6"/>
    </row>
    <row r="48105" spans="43:43" x14ac:dyDescent="0.25">
      <c r="AQ48105" s="6"/>
    </row>
    <row r="48106" spans="43:43" x14ac:dyDescent="0.25">
      <c r="AQ48106" s="6"/>
    </row>
    <row r="48107" spans="43:43" x14ac:dyDescent="0.25">
      <c r="AQ48107" s="6"/>
    </row>
    <row r="48108" spans="43:43" x14ac:dyDescent="0.25">
      <c r="AQ48108" s="6"/>
    </row>
    <row r="48109" spans="43:43" x14ac:dyDescent="0.25">
      <c r="AQ48109" s="6"/>
    </row>
    <row r="48110" spans="43:43" x14ac:dyDescent="0.25">
      <c r="AQ48110" s="6"/>
    </row>
    <row r="48111" spans="43:43" x14ac:dyDescent="0.25">
      <c r="AQ48111" s="6"/>
    </row>
    <row r="48112" spans="43:43" x14ac:dyDescent="0.25">
      <c r="AQ48112" s="6"/>
    </row>
    <row r="48113" spans="43:43" x14ac:dyDescent="0.25">
      <c r="AQ48113" s="6"/>
    </row>
    <row r="48114" spans="43:43" x14ac:dyDescent="0.25">
      <c r="AQ48114" s="6"/>
    </row>
    <row r="48115" spans="43:43" x14ac:dyDescent="0.25">
      <c r="AQ48115" s="6"/>
    </row>
    <row r="48116" spans="43:43" x14ac:dyDescent="0.25">
      <c r="AQ48116" s="6"/>
    </row>
    <row r="48117" spans="43:43" x14ac:dyDescent="0.25">
      <c r="AQ48117" s="6"/>
    </row>
    <row r="48118" spans="43:43" x14ac:dyDescent="0.25">
      <c r="AQ48118" s="6"/>
    </row>
    <row r="48119" spans="43:43" x14ac:dyDescent="0.25">
      <c r="AQ48119" s="6"/>
    </row>
    <row r="48120" spans="43:43" x14ac:dyDescent="0.25">
      <c r="AQ48120" s="6"/>
    </row>
    <row r="48121" spans="43:43" x14ac:dyDescent="0.25">
      <c r="AQ48121" s="6"/>
    </row>
    <row r="48122" spans="43:43" x14ac:dyDescent="0.25">
      <c r="AQ48122" s="6"/>
    </row>
    <row r="48123" spans="43:43" x14ac:dyDescent="0.25">
      <c r="AQ48123" s="6"/>
    </row>
    <row r="48124" spans="43:43" x14ac:dyDescent="0.25">
      <c r="AQ48124" s="6"/>
    </row>
    <row r="48125" spans="43:43" x14ac:dyDescent="0.25">
      <c r="AQ48125" s="6"/>
    </row>
    <row r="48126" spans="43:43" x14ac:dyDescent="0.25">
      <c r="AQ48126" s="6"/>
    </row>
    <row r="48127" spans="43:43" x14ac:dyDescent="0.25">
      <c r="AQ48127" s="6"/>
    </row>
    <row r="48128" spans="43:43" x14ac:dyDescent="0.25">
      <c r="AQ48128" s="6"/>
    </row>
    <row r="48129" spans="43:43" x14ac:dyDescent="0.25">
      <c r="AQ48129" s="6"/>
    </row>
    <row r="48130" spans="43:43" x14ac:dyDescent="0.25">
      <c r="AQ48130" s="6"/>
    </row>
    <row r="48131" spans="43:43" x14ac:dyDescent="0.25">
      <c r="AQ48131" s="6"/>
    </row>
    <row r="48132" spans="43:43" x14ac:dyDescent="0.25">
      <c r="AQ48132" s="6"/>
    </row>
    <row r="48133" spans="43:43" x14ac:dyDescent="0.25">
      <c r="AQ48133" s="6"/>
    </row>
    <row r="48134" spans="43:43" x14ac:dyDescent="0.25">
      <c r="AQ48134" s="6"/>
    </row>
    <row r="48135" spans="43:43" x14ac:dyDescent="0.25">
      <c r="AQ48135" s="6"/>
    </row>
    <row r="48136" spans="43:43" x14ac:dyDescent="0.25">
      <c r="AQ48136" s="6"/>
    </row>
    <row r="48137" spans="43:43" x14ac:dyDescent="0.25">
      <c r="AQ48137" s="6"/>
    </row>
    <row r="48138" spans="43:43" x14ac:dyDescent="0.25">
      <c r="AQ48138" s="6"/>
    </row>
    <row r="48139" spans="43:43" x14ac:dyDescent="0.25">
      <c r="AQ48139" s="6"/>
    </row>
    <row r="48140" spans="43:43" x14ac:dyDescent="0.25">
      <c r="AQ48140" s="6"/>
    </row>
    <row r="48141" spans="43:43" x14ac:dyDescent="0.25">
      <c r="AQ48141" s="6"/>
    </row>
    <row r="48142" spans="43:43" x14ac:dyDescent="0.25">
      <c r="AQ48142" s="6"/>
    </row>
    <row r="48143" spans="43:43" x14ac:dyDescent="0.25">
      <c r="AQ48143" s="6"/>
    </row>
    <row r="48144" spans="43:43" x14ac:dyDescent="0.25">
      <c r="AQ48144" s="6"/>
    </row>
    <row r="48145" spans="43:43" x14ac:dyDescent="0.25">
      <c r="AQ48145" s="6"/>
    </row>
    <row r="48146" spans="43:43" x14ac:dyDescent="0.25">
      <c r="AQ48146" s="6"/>
    </row>
    <row r="48147" spans="43:43" x14ac:dyDescent="0.25">
      <c r="AQ48147" s="6"/>
    </row>
    <row r="48148" spans="43:43" x14ac:dyDescent="0.25">
      <c r="AQ48148" s="6"/>
    </row>
    <row r="48149" spans="43:43" x14ac:dyDescent="0.25">
      <c r="AQ48149" s="6"/>
    </row>
    <row r="48150" spans="43:43" x14ac:dyDescent="0.25">
      <c r="AQ48150" s="6"/>
    </row>
    <row r="48151" spans="43:43" x14ac:dyDescent="0.25">
      <c r="AQ48151" s="6"/>
    </row>
    <row r="48152" spans="43:43" x14ac:dyDescent="0.25">
      <c r="AQ48152" s="6"/>
    </row>
    <row r="48153" spans="43:43" x14ac:dyDescent="0.25">
      <c r="AQ48153" s="6"/>
    </row>
    <row r="48154" spans="43:43" x14ac:dyDescent="0.25">
      <c r="AQ48154" s="6"/>
    </row>
    <row r="48155" spans="43:43" x14ac:dyDescent="0.25">
      <c r="AQ48155" s="6"/>
    </row>
    <row r="48156" spans="43:43" x14ac:dyDescent="0.25">
      <c r="AQ48156" s="6"/>
    </row>
    <row r="48157" spans="43:43" x14ac:dyDescent="0.25">
      <c r="AQ48157" s="6"/>
    </row>
    <row r="48158" spans="43:43" x14ac:dyDescent="0.25">
      <c r="AQ48158" s="6"/>
    </row>
    <row r="48159" spans="43:43" x14ac:dyDescent="0.25">
      <c r="AQ48159" s="6"/>
    </row>
    <row r="48160" spans="43:43" x14ac:dyDescent="0.25">
      <c r="AQ48160" s="6"/>
    </row>
    <row r="48161" spans="43:43" x14ac:dyDescent="0.25">
      <c r="AQ48161" s="6"/>
    </row>
    <row r="48162" spans="43:43" x14ac:dyDescent="0.25">
      <c r="AQ48162" s="6"/>
    </row>
    <row r="48163" spans="43:43" x14ac:dyDescent="0.25">
      <c r="AQ48163" s="6"/>
    </row>
    <row r="48164" spans="43:43" x14ac:dyDescent="0.25">
      <c r="AQ48164" s="6"/>
    </row>
    <row r="48165" spans="43:43" x14ac:dyDescent="0.25">
      <c r="AQ48165" s="6"/>
    </row>
    <row r="48166" spans="43:43" x14ac:dyDescent="0.25">
      <c r="AQ48166" s="6"/>
    </row>
    <row r="48167" spans="43:43" x14ac:dyDescent="0.25">
      <c r="AQ48167" s="6"/>
    </row>
    <row r="48168" spans="43:43" x14ac:dyDescent="0.25">
      <c r="AQ48168" s="6"/>
    </row>
    <row r="48169" spans="43:43" x14ac:dyDescent="0.25">
      <c r="AQ48169" s="6"/>
    </row>
    <row r="48170" spans="43:43" x14ac:dyDescent="0.25">
      <c r="AQ48170" s="6"/>
    </row>
    <row r="48171" spans="43:43" x14ac:dyDescent="0.25">
      <c r="AQ48171" s="6"/>
    </row>
    <row r="48172" spans="43:43" x14ac:dyDescent="0.25">
      <c r="AQ48172" s="6"/>
    </row>
    <row r="48173" spans="43:43" x14ac:dyDescent="0.25">
      <c r="AQ48173" s="6"/>
    </row>
    <row r="48174" spans="43:43" x14ac:dyDescent="0.25">
      <c r="AQ48174" s="6"/>
    </row>
    <row r="48175" spans="43:43" x14ac:dyDescent="0.25">
      <c r="AQ48175" s="6"/>
    </row>
    <row r="48176" spans="43:43" x14ac:dyDescent="0.25">
      <c r="AQ48176" s="6"/>
    </row>
    <row r="48177" spans="43:43" x14ac:dyDescent="0.25">
      <c r="AQ48177" s="6"/>
    </row>
    <row r="48178" spans="43:43" x14ac:dyDescent="0.25">
      <c r="AQ48178" s="6"/>
    </row>
    <row r="48179" spans="43:43" x14ac:dyDescent="0.25">
      <c r="AQ48179" s="6"/>
    </row>
    <row r="48180" spans="43:43" x14ac:dyDescent="0.25">
      <c r="AQ48180" s="6"/>
    </row>
    <row r="48181" spans="43:43" x14ac:dyDescent="0.25">
      <c r="AQ48181" s="6"/>
    </row>
    <row r="48182" spans="43:43" x14ac:dyDescent="0.25">
      <c r="AQ48182" s="6"/>
    </row>
    <row r="48183" spans="43:43" x14ac:dyDescent="0.25">
      <c r="AQ48183" s="6"/>
    </row>
    <row r="48184" spans="43:43" x14ac:dyDescent="0.25">
      <c r="AQ48184" s="6"/>
    </row>
    <row r="48185" spans="43:43" x14ac:dyDescent="0.25">
      <c r="AQ48185" s="6"/>
    </row>
    <row r="48186" spans="43:43" x14ac:dyDescent="0.25">
      <c r="AQ48186" s="6"/>
    </row>
    <row r="48187" spans="43:43" x14ac:dyDescent="0.25">
      <c r="AQ48187" s="6"/>
    </row>
    <row r="48188" spans="43:43" x14ac:dyDescent="0.25">
      <c r="AQ48188" s="6"/>
    </row>
    <row r="48189" spans="43:43" x14ac:dyDescent="0.25">
      <c r="AQ48189" s="6"/>
    </row>
    <row r="48190" spans="43:43" x14ac:dyDescent="0.25">
      <c r="AQ48190" s="6"/>
    </row>
    <row r="48191" spans="43:43" x14ac:dyDescent="0.25">
      <c r="AQ48191" s="6"/>
    </row>
    <row r="48192" spans="43:43" x14ac:dyDescent="0.25">
      <c r="AQ48192" s="6"/>
    </row>
    <row r="48193" spans="43:43" x14ac:dyDescent="0.25">
      <c r="AQ48193" s="6"/>
    </row>
    <row r="48194" spans="43:43" x14ac:dyDescent="0.25">
      <c r="AQ48194" s="6"/>
    </row>
    <row r="48195" spans="43:43" x14ac:dyDescent="0.25">
      <c r="AQ48195" s="6"/>
    </row>
    <row r="48196" spans="43:43" x14ac:dyDescent="0.25">
      <c r="AQ48196" s="6"/>
    </row>
    <row r="48197" spans="43:43" x14ac:dyDescent="0.25">
      <c r="AQ48197" s="6"/>
    </row>
    <row r="48198" spans="43:43" x14ac:dyDescent="0.25">
      <c r="AQ48198" s="6"/>
    </row>
    <row r="48199" spans="43:43" x14ac:dyDescent="0.25">
      <c r="AQ48199" s="6"/>
    </row>
    <row r="48200" spans="43:43" x14ac:dyDescent="0.25">
      <c r="AQ48200" s="6"/>
    </row>
    <row r="48201" spans="43:43" x14ac:dyDescent="0.25">
      <c r="AQ48201" s="6"/>
    </row>
    <row r="48202" spans="43:43" x14ac:dyDescent="0.25">
      <c r="AQ48202" s="6"/>
    </row>
    <row r="48203" spans="43:43" x14ac:dyDescent="0.25">
      <c r="AQ48203" s="6"/>
    </row>
    <row r="48204" spans="43:43" x14ac:dyDescent="0.25">
      <c r="AQ48204" s="6"/>
    </row>
    <row r="48205" spans="43:43" x14ac:dyDescent="0.25">
      <c r="AQ48205" s="6"/>
    </row>
    <row r="48206" spans="43:43" x14ac:dyDescent="0.25">
      <c r="AQ48206" s="6"/>
    </row>
    <row r="48207" spans="43:43" x14ac:dyDescent="0.25">
      <c r="AQ48207" s="6"/>
    </row>
    <row r="48208" spans="43:43" x14ac:dyDescent="0.25">
      <c r="AQ48208" s="6"/>
    </row>
    <row r="48209" spans="43:43" x14ac:dyDescent="0.25">
      <c r="AQ48209" s="6"/>
    </row>
    <row r="48210" spans="43:43" x14ac:dyDescent="0.25">
      <c r="AQ48210" s="6"/>
    </row>
    <row r="48211" spans="43:43" x14ac:dyDescent="0.25">
      <c r="AQ48211" s="6"/>
    </row>
    <row r="48212" spans="43:43" x14ac:dyDescent="0.25">
      <c r="AQ48212" s="6"/>
    </row>
    <row r="48213" spans="43:43" x14ac:dyDescent="0.25">
      <c r="AQ48213" s="6"/>
    </row>
    <row r="48214" spans="43:43" x14ac:dyDescent="0.25">
      <c r="AQ48214" s="6"/>
    </row>
    <row r="48215" spans="43:43" x14ac:dyDescent="0.25">
      <c r="AQ48215" s="6"/>
    </row>
    <row r="48216" spans="43:43" x14ac:dyDescent="0.25">
      <c r="AQ48216" s="6"/>
    </row>
    <row r="48217" spans="43:43" x14ac:dyDescent="0.25">
      <c r="AQ48217" s="6"/>
    </row>
    <row r="48218" spans="43:43" x14ac:dyDescent="0.25">
      <c r="AQ48218" s="6"/>
    </row>
    <row r="48219" spans="43:43" x14ac:dyDescent="0.25">
      <c r="AQ48219" s="6"/>
    </row>
    <row r="48220" spans="43:43" x14ac:dyDescent="0.25">
      <c r="AQ48220" s="6"/>
    </row>
    <row r="48221" spans="43:43" x14ac:dyDescent="0.25">
      <c r="AQ48221" s="6"/>
    </row>
    <row r="48222" spans="43:43" x14ac:dyDescent="0.25">
      <c r="AQ48222" s="6"/>
    </row>
    <row r="48223" spans="43:43" x14ac:dyDescent="0.25">
      <c r="AQ48223" s="6"/>
    </row>
    <row r="48224" spans="43:43" x14ac:dyDescent="0.25">
      <c r="AQ48224" s="6"/>
    </row>
    <row r="48225" spans="43:43" x14ac:dyDescent="0.25">
      <c r="AQ48225" s="6"/>
    </row>
    <row r="48226" spans="43:43" x14ac:dyDescent="0.25">
      <c r="AQ48226" s="6"/>
    </row>
    <row r="48227" spans="43:43" x14ac:dyDescent="0.25">
      <c r="AQ48227" s="6"/>
    </row>
    <row r="48228" spans="43:43" x14ac:dyDescent="0.25">
      <c r="AQ48228" s="6"/>
    </row>
    <row r="48229" spans="43:43" x14ac:dyDescent="0.25">
      <c r="AQ48229" s="6"/>
    </row>
    <row r="48230" spans="43:43" x14ac:dyDescent="0.25">
      <c r="AQ48230" s="6"/>
    </row>
    <row r="48231" spans="43:43" x14ac:dyDescent="0.25">
      <c r="AQ48231" s="6"/>
    </row>
    <row r="48232" spans="43:43" x14ac:dyDescent="0.25">
      <c r="AQ48232" s="6"/>
    </row>
    <row r="48233" spans="43:43" x14ac:dyDescent="0.25">
      <c r="AQ48233" s="6"/>
    </row>
    <row r="48234" spans="43:43" x14ac:dyDescent="0.25">
      <c r="AQ48234" s="6"/>
    </row>
    <row r="48235" spans="43:43" x14ac:dyDescent="0.25">
      <c r="AQ48235" s="6"/>
    </row>
    <row r="48236" spans="43:43" x14ac:dyDescent="0.25">
      <c r="AQ48236" s="6"/>
    </row>
    <row r="48237" spans="43:43" x14ac:dyDescent="0.25">
      <c r="AQ48237" s="6"/>
    </row>
    <row r="48238" spans="43:43" x14ac:dyDescent="0.25">
      <c r="AQ48238" s="6"/>
    </row>
    <row r="48239" spans="43:43" x14ac:dyDescent="0.25">
      <c r="AQ48239" s="6"/>
    </row>
    <row r="48240" spans="43:43" x14ac:dyDescent="0.25">
      <c r="AQ48240" s="6"/>
    </row>
    <row r="48241" spans="43:43" x14ac:dyDescent="0.25">
      <c r="AQ48241" s="6"/>
    </row>
    <row r="48242" spans="43:43" x14ac:dyDescent="0.25">
      <c r="AQ48242" s="6"/>
    </row>
    <row r="48243" spans="43:43" x14ac:dyDescent="0.25">
      <c r="AQ48243" s="6"/>
    </row>
    <row r="48244" spans="43:43" x14ac:dyDescent="0.25">
      <c r="AQ48244" s="6"/>
    </row>
    <row r="48245" spans="43:43" x14ac:dyDescent="0.25">
      <c r="AQ48245" s="6"/>
    </row>
    <row r="48246" spans="43:43" x14ac:dyDescent="0.25">
      <c r="AQ48246" s="6"/>
    </row>
    <row r="48247" spans="43:43" x14ac:dyDescent="0.25">
      <c r="AQ48247" s="6"/>
    </row>
    <row r="48248" spans="43:43" x14ac:dyDescent="0.25">
      <c r="AQ48248" s="6"/>
    </row>
    <row r="48249" spans="43:43" x14ac:dyDescent="0.25">
      <c r="AQ48249" s="6"/>
    </row>
    <row r="48250" spans="43:43" x14ac:dyDescent="0.25">
      <c r="AQ48250" s="6"/>
    </row>
    <row r="48251" spans="43:43" x14ac:dyDescent="0.25">
      <c r="AQ48251" s="6"/>
    </row>
    <row r="48252" spans="43:43" x14ac:dyDescent="0.25">
      <c r="AQ48252" s="6"/>
    </row>
    <row r="48253" spans="43:43" x14ac:dyDescent="0.25">
      <c r="AQ48253" s="6"/>
    </row>
    <row r="48254" spans="43:43" x14ac:dyDescent="0.25">
      <c r="AQ48254" s="6"/>
    </row>
    <row r="48255" spans="43:43" x14ac:dyDescent="0.25">
      <c r="AQ48255" s="6"/>
    </row>
    <row r="48256" spans="43:43" x14ac:dyDescent="0.25">
      <c r="AQ48256" s="6"/>
    </row>
    <row r="48257" spans="43:43" x14ac:dyDescent="0.25">
      <c r="AQ48257" s="6"/>
    </row>
    <row r="48258" spans="43:43" x14ac:dyDescent="0.25">
      <c r="AQ48258" s="6"/>
    </row>
    <row r="48259" spans="43:43" x14ac:dyDescent="0.25">
      <c r="AQ48259" s="6"/>
    </row>
    <row r="48260" spans="43:43" x14ac:dyDescent="0.25">
      <c r="AQ48260" s="6"/>
    </row>
    <row r="48261" spans="43:43" x14ac:dyDescent="0.25">
      <c r="AQ48261" s="6"/>
    </row>
    <row r="48262" spans="43:43" x14ac:dyDescent="0.25">
      <c r="AQ48262" s="6"/>
    </row>
    <row r="48263" spans="43:43" x14ac:dyDescent="0.25">
      <c r="AQ48263" s="6"/>
    </row>
    <row r="48264" spans="43:43" x14ac:dyDescent="0.25">
      <c r="AQ48264" s="6"/>
    </row>
    <row r="48265" spans="43:43" x14ac:dyDescent="0.25">
      <c r="AQ48265" s="6"/>
    </row>
    <row r="48266" spans="43:43" x14ac:dyDescent="0.25">
      <c r="AQ48266" s="6"/>
    </row>
    <row r="48267" spans="43:43" x14ac:dyDescent="0.25">
      <c r="AQ48267" s="6"/>
    </row>
    <row r="48268" spans="43:43" x14ac:dyDescent="0.25">
      <c r="AQ48268" s="6"/>
    </row>
    <row r="48269" spans="43:43" x14ac:dyDescent="0.25">
      <c r="AQ48269" s="6"/>
    </row>
    <row r="48270" spans="43:43" x14ac:dyDescent="0.25">
      <c r="AQ48270" s="6"/>
    </row>
    <row r="48271" spans="43:43" x14ac:dyDescent="0.25">
      <c r="AQ48271" s="6"/>
    </row>
    <row r="48272" spans="43:43" x14ac:dyDescent="0.25">
      <c r="AQ48272" s="6"/>
    </row>
    <row r="48273" spans="43:43" x14ac:dyDescent="0.25">
      <c r="AQ48273" s="6"/>
    </row>
    <row r="48274" spans="43:43" x14ac:dyDescent="0.25">
      <c r="AQ48274" s="6"/>
    </row>
    <row r="48275" spans="43:43" x14ac:dyDescent="0.25">
      <c r="AQ48275" s="6"/>
    </row>
    <row r="48276" spans="43:43" x14ac:dyDescent="0.25">
      <c r="AQ48276" s="6"/>
    </row>
    <row r="48277" spans="43:43" x14ac:dyDescent="0.25">
      <c r="AQ48277" s="6"/>
    </row>
    <row r="48278" spans="43:43" x14ac:dyDescent="0.25">
      <c r="AQ48278" s="6"/>
    </row>
    <row r="48279" spans="43:43" x14ac:dyDescent="0.25">
      <c r="AQ48279" s="6"/>
    </row>
    <row r="48280" spans="43:43" x14ac:dyDescent="0.25">
      <c r="AQ48280" s="6"/>
    </row>
    <row r="48281" spans="43:43" x14ac:dyDescent="0.25">
      <c r="AQ48281" s="6"/>
    </row>
    <row r="48282" spans="43:43" x14ac:dyDescent="0.25">
      <c r="AQ48282" s="6"/>
    </row>
    <row r="48283" spans="43:43" x14ac:dyDescent="0.25">
      <c r="AQ48283" s="6"/>
    </row>
    <row r="48284" spans="43:43" x14ac:dyDescent="0.25">
      <c r="AQ48284" s="6"/>
    </row>
    <row r="48285" spans="43:43" x14ac:dyDescent="0.25">
      <c r="AQ48285" s="6"/>
    </row>
    <row r="48286" spans="43:43" x14ac:dyDescent="0.25">
      <c r="AQ48286" s="6"/>
    </row>
    <row r="48287" spans="43:43" x14ac:dyDescent="0.25">
      <c r="AQ48287" s="6"/>
    </row>
    <row r="48288" spans="43:43" x14ac:dyDescent="0.25">
      <c r="AQ48288" s="6"/>
    </row>
    <row r="48289" spans="43:43" x14ac:dyDescent="0.25">
      <c r="AQ48289" s="6"/>
    </row>
    <row r="48290" spans="43:43" x14ac:dyDescent="0.25">
      <c r="AQ48290" s="6"/>
    </row>
    <row r="48291" spans="43:43" x14ac:dyDescent="0.25">
      <c r="AQ48291" s="6"/>
    </row>
    <row r="48292" spans="43:43" x14ac:dyDescent="0.25">
      <c r="AQ48292" s="6"/>
    </row>
    <row r="48293" spans="43:43" x14ac:dyDescent="0.25">
      <c r="AQ48293" s="6"/>
    </row>
    <row r="48294" spans="43:43" x14ac:dyDescent="0.25">
      <c r="AQ48294" s="6"/>
    </row>
    <row r="48295" spans="43:43" x14ac:dyDescent="0.25">
      <c r="AQ48295" s="6"/>
    </row>
    <row r="48296" spans="43:43" x14ac:dyDescent="0.25">
      <c r="AQ48296" s="6"/>
    </row>
    <row r="48297" spans="43:43" x14ac:dyDescent="0.25">
      <c r="AQ48297" s="6"/>
    </row>
    <row r="48298" spans="43:43" x14ac:dyDescent="0.25">
      <c r="AQ48298" s="6"/>
    </row>
    <row r="48299" spans="43:43" x14ac:dyDescent="0.25">
      <c r="AQ48299" s="6"/>
    </row>
    <row r="48300" spans="43:43" x14ac:dyDescent="0.25">
      <c r="AQ48300" s="6"/>
    </row>
    <row r="48301" spans="43:43" x14ac:dyDescent="0.25">
      <c r="AQ48301" s="6"/>
    </row>
    <row r="48302" spans="43:43" x14ac:dyDescent="0.25">
      <c r="AQ48302" s="6"/>
    </row>
    <row r="48303" spans="43:43" x14ac:dyDescent="0.25">
      <c r="AQ48303" s="6"/>
    </row>
    <row r="48304" spans="43:43" x14ac:dyDescent="0.25">
      <c r="AQ48304" s="6"/>
    </row>
    <row r="48305" spans="43:43" x14ac:dyDescent="0.25">
      <c r="AQ48305" s="6"/>
    </row>
    <row r="48306" spans="43:43" x14ac:dyDescent="0.25">
      <c r="AQ48306" s="6"/>
    </row>
    <row r="48307" spans="43:43" x14ac:dyDescent="0.25">
      <c r="AQ48307" s="6"/>
    </row>
    <row r="48308" spans="43:43" x14ac:dyDescent="0.25">
      <c r="AQ48308" s="6"/>
    </row>
    <row r="48309" spans="43:43" x14ac:dyDescent="0.25">
      <c r="AQ48309" s="6"/>
    </row>
    <row r="48310" spans="43:43" x14ac:dyDescent="0.25">
      <c r="AQ48310" s="6"/>
    </row>
    <row r="48311" spans="43:43" x14ac:dyDescent="0.25">
      <c r="AQ48311" s="6"/>
    </row>
    <row r="48312" spans="43:43" x14ac:dyDescent="0.25">
      <c r="AQ48312" s="6"/>
    </row>
    <row r="48313" spans="43:43" x14ac:dyDescent="0.25">
      <c r="AQ48313" s="6"/>
    </row>
    <row r="48314" spans="43:43" x14ac:dyDescent="0.25">
      <c r="AQ48314" s="6"/>
    </row>
    <row r="48315" spans="43:43" x14ac:dyDescent="0.25">
      <c r="AQ48315" s="6"/>
    </row>
    <row r="48316" spans="43:43" x14ac:dyDescent="0.25">
      <c r="AQ48316" s="6"/>
    </row>
    <row r="48317" spans="43:43" x14ac:dyDescent="0.25">
      <c r="AQ48317" s="6"/>
    </row>
    <row r="48318" spans="43:43" x14ac:dyDescent="0.25">
      <c r="AQ48318" s="6"/>
    </row>
    <row r="48319" spans="43:43" x14ac:dyDescent="0.25">
      <c r="AQ48319" s="6"/>
    </row>
    <row r="48320" spans="43:43" x14ac:dyDescent="0.25">
      <c r="AQ48320" s="6"/>
    </row>
    <row r="48321" spans="43:43" x14ac:dyDescent="0.25">
      <c r="AQ48321" s="6"/>
    </row>
    <row r="48322" spans="43:43" x14ac:dyDescent="0.25">
      <c r="AQ48322" s="6"/>
    </row>
    <row r="48323" spans="43:43" x14ac:dyDescent="0.25">
      <c r="AQ48323" s="6"/>
    </row>
    <row r="48324" spans="43:43" x14ac:dyDescent="0.25">
      <c r="AQ48324" s="6"/>
    </row>
    <row r="48325" spans="43:43" x14ac:dyDescent="0.25">
      <c r="AQ48325" s="6"/>
    </row>
    <row r="48326" spans="43:43" x14ac:dyDescent="0.25">
      <c r="AQ48326" s="6"/>
    </row>
    <row r="48327" spans="43:43" x14ac:dyDescent="0.25">
      <c r="AQ48327" s="6"/>
    </row>
    <row r="48328" spans="43:43" x14ac:dyDescent="0.25">
      <c r="AQ48328" s="6"/>
    </row>
    <row r="48329" spans="43:43" x14ac:dyDescent="0.25">
      <c r="AQ48329" s="6"/>
    </row>
    <row r="48330" spans="43:43" x14ac:dyDescent="0.25">
      <c r="AQ48330" s="6"/>
    </row>
    <row r="48331" spans="43:43" x14ac:dyDescent="0.25">
      <c r="AQ48331" s="6"/>
    </row>
    <row r="48332" spans="43:43" x14ac:dyDescent="0.25">
      <c r="AQ48332" s="6"/>
    </row>
    <row r="48333" spans="43:43" x14ac:dyDescent="0.25">
      <c r="AQ48333" s="6"/>
    </row>
    <row r="48334" spans="43:43" x14ac:dyDescent="0.25">
      <c r="AQ48334" s="6"/>
    </row>
    <row r="48335" spans="43:43" x14ac:dyDescent="0.25">
      <c r="AQ48335" s="6"/>
    </row>
    <row r="48336" spans="43:43" x14ac:dyDescent="0.25">
      <c r="AQ48336" s="6"/>
    </row>
    <row r="48337" spans="43:43" x14ac:dyDescent="0.25">
      <c r="AQ48337" s="6"/>
    </row>
    <row r="48338" spans="43:43" x14ac:dyDescent="0.25">
      <c r="AQ48338" s="6"/>
    </row>
    <row r="48339" spans="43:43" x14ac:dyDescent="0.25">
      <c r="AQ48339" s="6"/>
    </row>
    <row r="48340" spans="43:43" x14ac:dyDescent="0.25">
      <c r="AQ48340" s="6"/>
    </row>
    <row r="48341" spans="43:43" x14ac:dyDescent="0.25">
      <c r="AQ48341" s="6"/>
    </row>
    <row r="48342" spans="43:43" x14ac:dyDescent="0.25">
      <c r="AQ48342" s="6"/>
    </row>
    <row r="48343" spans="43:43" x14ac:dyDescent="0.25">
      <c r="AQ48343" s="6"/>
    </row>
    <row r="48344" spans="43:43" x14ac:dyDescent="0.25">
      <c r="AQ48344" s="6"/>
    </row>
    <row r="48345" spans="43:43" x14ac:dyDescent="0.25">
      <c r="AQ48345" s="6"/>
    </row>
    <row r="48346" spans="43:43" x14ac:dyDescent="0.25">
      <c r="AQ48346" s="6"/>
    </row>
    <row r="48347" spans="43:43" x14ac:dyDescent="0.25">
      <c r="AQ48347" s="6"/>
    </row>
    <row r="48348" spans="43:43" x14ac:dyDescent="0.25">
      <c r="AQ48348" s="6"/>
    </row>
    <row r="48349" spans="43:43" x14ac:dyDescent="0.25">
      <c r="AQ48349" s="6"/>
    </row>
    <row r="48350" spans="43:43" x14ac:dyDescent="0.25">
      <c r="AQ48350" s="6"/>
    </row>
    <row r="48351" spans="43:43" x14ac:dyDescent="0.25">
      <c r="AQ48351" s="6"/>
    </row>
    <row r="48352" spans="43:43" x14ac:dyDescent="0.25">
      <c r="AQ48352" s="6"/>
    </row>
    <row r="48353" spans="43:43" x14ac:dyDescent="0.25">
      <c r="AQ48353" s="6"/>
    </row>
    <row r="48354" spans="43:43" x14ac:dyDescent="0.25">
      <c r="AQ48354" s="6"/>
    </row>
    <row r="48355" spans="43:43" x14ac:dyDescent="0.25">
      <c r="AQ48355" s="6"/>
    </row>
    <row r="48356" spans="43:43" x14ac:dyDescent="0.25">
      <c r="AQ48356" s="6"/>
    </row>
    <row r="48357" spans="43:43" x14ac:dyDescent="0.25">
      <c r="AQ48357" s="6"/>
    </row>
    <row r="48358" spans="43:43" x14ac:dyDescent="0.25">
      <c r="AQ48358" s="6"/>
    </row>
    <row r="48359" spans="43:43" x14ac:dyDescent="0.25">
      <c r="AQ48359" s="6"/>
    </row>
    <row r="48360" spans="43:43" x14ac:dyDescent="0.25">
      <c r="AQ48360" s="6"/>
    </row>
    <row r="48361" spans="43:43" x14ac:dyDescent="0.25">
      <c r="AQ48361" s="6"/>
    </row>
    <row r="48362" spans="43:43" x14ac:dyDescent="0.25">
      <c r="AQ48362" s="6"/>
    </row>
    <row r="48363" spans="43:43" x14ac:dyDescent="0.25">
      <c r="AQ48363" s="6"/>
    </row>
    <row r="48364" spans="43:43" x14ac:dyDescent="0.25">
      <c r="AQ48364" s="6"/>
    </row>
    <row r="48365" spans="43:43" x14ac:dyDescent="0.25">
      <c r="AQ48365" s="6"/>
    </row>
    <row r="48366" spans="43:43" x14ac:dyDescent="0.25">
      <c r="AQ48366" s="6"/>
    </row>
    <row r="48367" spans="43:43" x14ac:dyDescent="0.25">
      <c r="AQ48367" s="6"/>
    </row>
    <row r="48368" spans="43:43" x14ac:dyDescent="0.25">
      <c r="AQ48368" s="6"/>
    </row>
    <row r="48369" spans="43:43" x14ac:dyDescent="0.25">
      <c r="AQ48369" s="6"/>
    </row>
    <row r="48370" spans="43:43" x14ac:dyDescent="0.25">
      <c r="AQ48370" s="6"/>
    </row>
    <row r="48371" spans="43:43" x14ac:dyDescent="0.25">
      <c r="AQ48371" s="6"/>
    </row>
    <row r="48372" spans="43:43" x14ac:dyDescent="0.25">
      <c r="AQ48372" s="6"/>
    </row>
    <row r="48373" spans="43:43" x14ac:dyDescent="0.25">
      <c r="AQ48373" s="6"/>
    </row>
    <row r="48374" spans="43:43" x14ac:dyDescent="0.25">
      <c r="AQ48374" s="6"/>
    </row>
    <row r="48375" spans="43:43" x14ac:dyDescent="0.25">
      <c r="AQ48375" s="6"/>
    </row>
    <row r="48376" spans="43:43" x14ac:dyDescent="0.25">
      <c r="AQ48376" s="6"/>
    </row>
    <row r="48377" spans="43:43" x14ac:dyDescent="0.25">
      <c r="AQ48377" s="6"/>
    </row>
    <row r="48378" spans="43:43" x14ac:dyDescent="0.25">
      <c r="AQ48378" s="6"/>
    </row>
    <row r="48379" spans="43:43" x14ac:dyDescent="0.25">
      <c r="AQ48379" s="6"/>
    </row>
    <row r="48380" spans="43:43" x14ac:dyDescent="0.25">
      <c r="AQ48380" s="6"/>
    </row>
    <row r="48381" spans="43:43" x14ac:dyDescent="0.25">
      <c r="AQ48381" s="6"/>
    </row>
    <row r="48382" spans="43:43" x14ac:dyDescent="0.25">
      <c r="AQ48382" s="6"/>
    </row>
    <row r="48383" spans="43:43" x14ac:dyDescent="0.25">
      <c r="AQ48383" s="6"/>
    </row>
    <row r="48384" spans="43:43" x14ac:dyDescent="0.25">
      <c r="AQ48384" s="6"/>
    </row>
    <row r="48385" spans="43:43" x14ac:dyDescent="0.25">
      <c r="AQ48385" s="6"/>
    </row>
    <row r="48386" spans="43:43" x14ac:dyDescent="0.25">
      <c r="AQ48386" s="6"/>
    </row>
    <row r="48387" spans="43:43" x14ac:dyDescent="0.25">
      <c r="AQ48387" s="6"/>
    </row>
    <row r="48388" spans="43:43" x14ac:dyDescent="0.25">
      <c r="AQ48388" s="6"/>
    </row>
    <row r="48389" spans="43:43" x14ac:dyDescent="0.25">
      <c r="AQ48389" s="6"/>
    </row>
    <row r="48390" spans="43:43" x14ac:dyDescent="0.25">
      <c r="AQ48390" s="6"/>
    </row>
    <row r="48391" spans="43:43" x14ac:dyDescent="0.25">
      <c r="AQ48391" s="6"/>
    </row>
    <row r="48392" spans="43:43" x14ac:dyDescent="0.25">
      <c r="AQ48392" s="6"/>
    </row>
    <row r="48393" spans="43:43" x14ac:dyDescent="0.25">
      <c r="AQ48393" s="6"/>
    </row>
    <row r="48394" spans="43:43" x14ac:dyDescent="0.25">
      <c r="AQ48394" s="6"/>
    </row>
    <row r="48395" spans="43:43" x14ac:dyDescent="0.25">
      <c r="AQ48395" s="6"/>
    </row>
    <row r="48396" spans="43:43" x14ac:dyDescent="0.25">
      <c r="AQ48396" s="6"/>
    </row>
    <row r="48397" spans="43:43" x14ac:dyDescent="0.25">
      <c r="AQ48397" s="6"/>
    </row>
    <row r="48398" spans="43:43" x14ac:dyDescent="0.25">
      <c r="AQ48398" s="6"/>
    </row>
    <row r="48399" spans="43:43" x14ac:dyDescent="0.25">
      <c r="AQ48399" s="6"/>
    </row>
    <row r="48400" spans="43:43" x14ac:dyDescent="0.25">
      <c r="AQ48400" s="6"/>
    </row>
    <row r="48401" spans="43:43" x14ac:dyDescent="0.25">
      <c r="AQ48401" s="6"/>
    </row>
    <row r="48402" spans="43:43" x14ac:dyDescent="0.25">
      <c r="AQ48402" s="6"/>
    </row>
    <row r="48403" spans="43:43" x14ac:dyDescent="0.25">
      <c r="AQ48403" s="6"/>
    </row>
    <row r="48404" spans="43:43" x14ac:dyDescent="0.25">
      <c r="AQ48404" s="6"/>
    </row>
    <row r="48405" spans="43:43" x14ac:dyDescent="0.25">
      <c r="AQ48405" s="6"/>
    </row>
    <row r="48406" spans="43:43" x14ac:dyDescent="0.25">
      <c r="AQ48406" s="6"/>
    </row>
    <row r="48407" spans="43:43" x14ac:dyDescent="0.25">
      <c r="AQ48407" s="6"/>
    </row>
    <row r="48408" spans="43:43" x14ac:dyDescent="0.25">
      <c r="AQ48408" s="6"/>
    </row>
    <row r="48409" spans="43:43" x14ac:dyDescent="0.25">
      <c r="AQ48409" s="6"/>
    </row>
    <row r="48410" spans="43:43" x14ac:dyDescent="0.25">
      <c r="AQ48410" s="6"/>
    </row>
    <row r="48411" spans="43:43" x14ac:dyDescent="0.25">
      <c r="AQ48411" s="6"/>
    </row>
    <row r="48412" spans="43:43" x14ac:dyDescent="0.25">
      <c r="AQ48412" s="6"/>
    </row>
    <row r="48413" spans="43:43" x14ac:dyDescent="0.25">
      <c r="AQ48413" s="6"/>
    </row>
    <row r="48414" spans="43:43" x14ac:dyDescent="0.25">
      <c r="AQ48414" s="6"/>
    </row>
    <row r="48415" spans="43:43" x14ac:dyDescent="0.25">
      <c r="AQ48415" s="6"/>
    </row>
    <row r="48416" spans="43:43" x14ac:dyDescent="0.25">
      <c r="AQ48416" s="6"/>
    </row>
    <row r="48417" spans="43:43" x14ac:dyDescent="0.25">
      <c r="AQ48417" s="6"/>
    </row>
    <row r="48418" spans="43:43" x14ac:dyDescent="0.25">
      <c r="AQ48418" s="6"/>
    </row>
    <row r="48419" spans="43:43" x14ac:dyDescent="0.25">
      <c r="AQ48419" s="6"/>
    </row>
    <row r="48420" spans="43:43" x14ac:dyDescent="0.25">
      <c r="AQ48420" s="6"/>
    </row>
    <row r="48421" spans="43:43" x14ac:dyDescent="0.25">
      <c r="AQ48421" s="6"/>
    </row>
    <row r="48422" spans="43:43" x14ac:dyDescent="0.25">
      <c r="AQ48422" s="6"/>
    </row>
    <row r="48423" spans="43:43" x14ac:dyDescent="0.25">
      <c r="AQ48423" s="6"/>
    </row>
    <row r="48424" spans="43:43" x14ac:dyDescent="0.25">
      <c r="AQ48424" s="6"/>
    </row>
    <row r="48425" spans="43:43" x14ac:dyDescent="0.25">
      <c r="AQ48425" s="6"/>
    </row>
    <row r="48426" spans="43:43" x14ac:dyDescent="0.25">
      <c r="AQ48426" s="6"/>
    </row>
    <row r="48427" spans="43:43" x14ac:dyDescent="0.25">
      <c r="AQ48427" s="6"/>
    </row>
    <row r="48428" spans="43:43" x14ac:dyDescent="0.25">
      <c r="AQ48428" s="6"/>
    </row>
    <row r="48429" spans="43:43" x14ac:dyDescent="0.25">
      <c r="AQ48429" s="6"/>
    </row>
    <row r="48430" spans="43:43" x14ac:dyDescent="0.25">
      <c r="AQ48430" s="6"/>
    </row>
    <row r="48431" spans="43:43" x14ac:dyDescent="0.25">
      <c r="AQ48431" s="6"/>
    </row>
    <row r="48432" spans="43:43" x14ac:dyDescent="0.25">
      <c r="AQ48432" s="6"/>
    </row>
    <row r="48433" spans="43:43" x14ac:dyDescent="0.25">
      <c r="AQ48433" s="6"/>
    </row>
    <row r="48434" spans="43:43" x14ac:dyDescent="0.25">
      <c r="AQ48434" s="6"/>
    </row>
    <row r="48435" spans="43:43" x14ac:dyDescent="0.25">
      <c r="AQ48435" s="6"/>
    </row>
    <row r="48436" spans="43:43" x14ac:dyDescent="0.25">
      <c r="AQ48436" s="6"/>
    </row>
    <row r="48437" spans="43:43" x14ac:dyDescent="0.25">
      <c r="AQ48437" s="6"/>
    </row>
    <row r="48438" spans="43:43" x14ac:dyDescent="0.25">
      <c r="AQ48438" s="6"/>
    </row>
    <row r="48439" spans="43:43" x14ac:dyDescent="0.25">
      <c r="AQ48439" s="6"/>
    </row>
    <row r="48440" spans="43:43" x14ac:dyDescent="0.25">
      <c r="AQ48440" s="6"/>
    </row>
    <row r="48441" spans="43:43" x14ac:dyDescent="0.25">
      <c r="AQ48441" s="6"/>
    </row>
    <row r="48442" spans="43:43" x14ac:dyDescent="0.25">
      <c r="AQ48442" s="6"/>
    </row>
    <row r="48443" spans="43:43" x14ac:dyDescent="0.25">
      <c r="AQ48443" s="6"/>
    </row>
    <row r="48444" spans="43:43" x14ac:dyDescent="0.25">
      <c r="AQ48444" s="6"/>
    </row>
    <row r="48445" spans="43:43" x14ac:dyDescent="0.25">
      <c r="AQ48445" s="6"/>
    </row>
    <row r="48446" spans="43:43" x14ac:dyDescent="0.25">
      <c r="AQ48446" s="6"/>
    </row>
    <row r="48447" spans="43:43" x14ac:dyDescent="0.25">
      <c r="AQ48447" s="6"/>
    </row>
    <row r="48448" spans="43:43" x14ac:dyDescent="0.25">
      <c r="AQ48448" s="6"/>
    </row>
    <row r="48449" spans="43:43" x14ac:dyDescent="0.25">
      <c r="AQ48449" s="6"/>
    </row>
    <row r="48450" spans="43:43" x14ac:dyDescent="0.25">
      <c r="AQ48450" s="6"/>
    </row>
    <row r="48451" spans="43:43" x14ac:dyDescent="0.25">
      <c r="AQ48451" s="6"/>
    </row>
    <row r="48452" spans="43:43" x14ac:dyDescent="0.25">
      <c r="AQ48452" s="6"/>
    </row>
    <row r="48453" spans="43:43" x14ac:dyDescent="0.25">
      <c r="AQ48453" s="6"/>
    </row>
    <row r="48454" spans="43:43" x14ac:dyDescent="0.25">
      <c r="AQ48454" s="6"/>
    </row>
    <row r="48455" spans="43:43" x14ac:dyDescent="0.25">
      <c r="AQ48455" s="6"/>
    </row>
    <row r="48456" spans="43:43" x14ac:dyDescent="0.25">
      <c r="AQ48456" s="6"/>
    </row>
    <row r="48457" spans="43:43" x14ac:dyDescent="0.25">
      <c r="AQ48457" s="6"/>
    </row>
    <row r="48458" spans="43:43" x14ac:dyDescent="0.25">
      <c r="AQ48458" s="6"/>
    </row>
    <row r="48459" spans="43:43" x14ac:dyDescent="0.25">
      <c r="AQ48459" s="6"/>
    </row>
    <row r="48460" spans="43:43" x14ac:dyDescent="0.25">
      <c r="AQ48460" s="6"/>
    </row>
    <row r="48461" spans="43:43" x14ac:dyDescent="0.25">
      <c r="AQ48461" s="6"/>
    </row>
    <row r="48462" spans="43:43" x14ac:dyDescent="0.25">
      <c r="AQ48462" s="6"/>
    </row>
    <row r="48463" spans="43:43" x14ac:dyDescent="0.25">
      <c r="AQ48463" s="6"/>
    </row>
    <row r="48464" spans="43:43" x14ac:dyDescent="0.25">
      <c r="AQ48464" s="6"/>
    </row>
    <row r="48465" spans="43:43" x14ac:dyDescent="0.25">
      <c r="AQ48465" s="6"/>
    </row>
    <row r="48466" spans="43:43" x14ac:dyDescent="0.25">
      <c r="AQ48466" s="6"/>
    </row>
    <row r="48467" spans="43:43" x14ac:dyDescent="0.25">
      <c r="AQ48467" s="6"/>
    </row>
    <row r="48468" spans="43:43" x14ac:dyDescent="0.25">
      <c r="AQ48468" s="6"/>
    </row>
    <row r="48469" spans="43:43" x14ac:dyDescent="0.25">
      <c r="AQ48469" s="6"/>
    </row>
    <row r="48470" spans="43:43" x14ac:dyDescent="0.25">
      <c r="AQ48470" s="6"/>
    </row>
    <row r="48471" spans="43:43" x14ac:dyDescent="0.25">
      <c r="AQ48471" s="6"/>
    </row>
    <row r="48472" spans="43:43" x14ac:dyDescent="0.25">
      <c r="AQ48472" s="6"/>
    </row>
    <row r="48473" spans="43:43" x14ac:dyDescent="0.25">
      <c r="AQ48473" s="6"/>
    </row>
    <row r="48474" spans="43:43" x14ac:dyDescent="0.25">
      <c r="AQ48474" s="6"/>
    </row>
    <row r="48475" spans="43:43" x14ac:dyDescent="0.25">
      <c r="AQ48475" s="6"/>
    </row>
    <row r="48476" spans="43:43" x14ac:dyDescent="0.25">
      <c r="AQ48476" s="6"/>
    </row>
    <row r="48477" spans="43:43" x14ac:dyDescent="0.25">
      <c r="AQ48477" s="6"/>
    </row>
    <row r="48478" spans="43:43" x14ac:dyDescent="0.25">
      <c r="AQ48478" s="6"/>
    </row>
    <row r="48479" spans="43:43" x14ac:dyDescent="0.25">
      <c r="AQ48479" s="6"/>
    </row>
    <row r="48480" spans="43:43" x14ac:dyDescent="0.25">
      <c r="AQ48480" s="6"/>
    </row>
    <row r="48481" spans="43:43" x14ac:dyDescent="0.25">
      <c r="AQ48481" s="6"/>
    </row>
    <row r="48482" spans="43:43" x14ac:dyDescent="0.25">
      <c r="AQ48482" s="6"/>
    </row>
    <row r="48483" spans="43:43" x14ac:dyDescent="0.25">
      <c r="AQ48483" s="6"/>
    </row>
    <row r="48484" spans="43:43" x14ac:dyDescent="0.25">
      <c r="AQ48484" s="6"/>
    </row>
    <row r="48485" spans="43:43" x14ac:dyDescent="0.25">
      <c r="AQ48485" s="6"/>
    </row>
    <row r="48486" spans="43:43" x14ac:dyDescent="0.25">
      <c r="AQ48486" s="6"/>
    </row>
    <row r="48487" spans="43:43" x14ac:dyDescent="0.25">
      <c r="AQ48487" s="6"/>
    </row>
    <row r="48488" spans="43:43" x14ac:dyDescent="0.25">
      <c r="AQ48488" s="6"/>
    </row>
    <row r="48489" spans="43:43" x14ac:dyDescent="0.25">
      <c r="AQ48489" s="6"/>
    </row>
    <row r="48490" spans="43:43" x14ac:dyDescent="0.25">
      <c r="AQ48490" s="6"/>
    </row>
    <row r="48491" spans="43:43" x14ac:dyDescent="0.25">
      <c r="AQ48491" s="6"/>
    </row>
    <row r="48492" spans="43:43" x14ac:dyDescent="0.25">
      <c r="AQ48492" s="6"/>
    </row>
    <row r="48493" spans="43:43" x14ac:dyDescent="0.25">
      <c r="AQ48493" s="6"/>
    </row>
    <row r="48494" spans="43:43" x14ac:dyDescent="0.25">
      <c r="AQ48494" s="6"/>
    </row>
    <row r="48495" spans="43:43" x14ac:dyDescent="0.25">
      <c r="AQ48495" s="6"/>
    </row>
    <row r="48496" spans="43:43" x14ac:dyDescent="0.25">
      <c r="AQ48496" s="6"/>
    </row>
    <row r="48497" spans="43:43" x14ac:dyDescent="0.25">
      <c r="AQ48497" s="6"/>
    </row>
    <row r="48498" spans="43:43" x14ac:dyDescent="0.25">
      <c r="AQ48498" s="6"/>
    </row>
    <row r="48499" spans="43:43" x14ac:dyDescent="0.25">
      <c r="AQ48499" s="6"/>
    </row>
    <row r="48500" spans="43:43" x14ac:dyDescent="0.25">
      <c r="AQ48500" s="6"/>
    </row>
    <row r="48501" spans="43:43" x14ac:dyDescent="0.25">
      <c r="AQ48501" s="6"/>
    </row>
    <row r="48502" spans="43:43" x14ac:dyDescent="0.25">
      <c r="AQ48502" s="6"/>
    </row>
    <row r="48503" spans="43:43" x14ac:dyDescent="0.25">
      <c r="AQ48503" s="6"/>
    </row>
    <row r="48504" spans="43:43" x14ac:dyDescent="0.25">
      <c r="AQ48504" s="6"/>
    </row>
    <row r="48505" spans="43:43" x14ac:dyDescent="0.25">
      <c r="AQ48505" s="6"/>
    </row>
    <row r="48506" spans="43:43" x14ac:dyDescent="0.25">
      <c r="AQ48506" s="6"/>
    </row>
    <row r="48507" spans="43:43" x14ac:dyDescent="0.25">
      <c r="AQ48507" s="6"/>
    </row>
    <row r="48508" spans="43:43" x14ac:dyDescent="0.25">
      <c r="AQ48508" s="6"/>
    </row>
    <row r="48509" spans="43:43" x14ac:dyDescent="0.25">
      <c r="AQ48509" s="6"/>
    </row>
    <row r="48510" spans="43:43" x14ac:dyDescent="0.25">
      <c r="AQ48510" s="6"/>
    </row>
    <row r="48511" spans="43:43" x14ac:dyDescent="0.25">
      <c r="AQ48511" s="6"/>
    </row>
    <row r="48512" spans="43:43" x14ac:dyDescent="0.25">
      <c r="AQ48512" s="6"/>
    </row>
    <row r="48513" spans="43:43" x14ac:dyDescent="0.25">
      <c r="AQ48513" s="6"/>
    </row>
    <row r="48514" spans="43:43" x14ac:dyDescent="0.25">
      <c r="AQ48514" s="6"/>
    </row>
    <row r="48515" spans="43:43" x14ac:dyDescent="0.25">
      <c r="AQ48515" s="6"/>
    </row>
    <row r="48516" spans="43:43" x14ac:dyDescent="0.25">
      <c r="AQ48516" s="6"/>
    </row>
    <row r="48517" spans="43:43" x14ac:dyDescent="0.25">
      <c r="AQ48517" s="6"/>
    </row>
    <row r="48518" spans="43:43" x14ac:dyDescent="0.25">
      <c r="AQ48518" s="6"/>
    </row>
    <row r="48519" spans="43:43" x14ac:dyDescent="0.25">
      <c r="AQ48519" s="6"/>
    </row>
    <row r="48520" spans="43:43" x14ac:dyDescent="0.25">
      <c r="AQ48520" s="6"/>
    </row>
    <row r="48521" spans="43:43" x14ac:dyDescent="0.25">
      <c r="AQ48521" s="6"/>
    </row>
    <row r="48522" spans="43:43" x14ac:dyDescent="0.25">
      <c r="AQ48522" s="6"/>
    </row>
    <row r="48523" spans="43:43" x14ac:dyDescent="0.25">
      <c r="AQ48523" s="6"/>
    </row>
    <row r="48524" spans="43:43" x14ac:dyDescent="0.25">
      <c r="AQ48524" s="6"/>
    </row>
    <row r="48525" spans="43:43" x14ac:dyDescent="0.25">
      <c r="AQ48525" s="6"/>
    </row>
    <row r="48526" spans="43:43" x14ac:dyDescent="0.25">
      <c r="AQ48526" s="6"/>
    </row>
    <row r="48527" spans="43:43" x14ac:dyDescent="0.25">
      <c r="AQ48527" s="6"/>
    </row>
    <row r="48528" spans="43:43" x14ac:dyDescent="0.25">
      <c r="AQ48528" s="6"/>
    </row>
    <row r="48529" spans="43:43" x14ac:dyDescent="0.25">
      <c r="AQ48529" s="6"/>
    </row>
    <row r="48530" spans="43:43" x14ac:dyDescent="0.25">
      <c r="AQ48530" s="6"/>
    </row>
    <row r="48531" spans="43:43" x14ac:dyDescent="0.25">
      <c r="AQ48531" s="6"/>
    </row>
    <row r="48532" spans="43:43" x14ac:dyDescent="0.25">
      <c r="AQ48532" s="6"/>
    </row>
    <row r="48533" spans="43:43" x14ac:dyDescent="0.25">
      <c r="AQ48533" s="6"/>
    </row>
    <row r="48534" spans="43:43" x14ac:dyDescent="0.25">
      <c r="AQ48534" s="6"/>
    </row>
    <row r="48535" spans="43:43" x14ac:dyDescent="0.25">
      <c r="AQ48535" s="6"/>
    </row>
    <row r="48536" spans="43:43" x14ac:dyDescent="0.25">
      <c r="AQ48536" s="6"/>
    </row>
    <row r="48537" spans="43:43" x14ac:dyDescent="0.25">
      <c r="AQ48537" s="6"/>
    </row>
    <row r="48538" spans="43:43" x14ac:dyDescent="0.25">
      <c r="AQ48538" s="6"/>
    </row>
    <row r="48539" spans="43:43" x14ac:dyDescent="0.25">
      <c r="AQ48539" s="6"/>
    </row>
    <row r="48540" spans="43:43" x14ac:dyDescent="0.25">
      <c r="AQ48540" s="6"/>
    </row>
    <row r="48541" spans="43:43" x14ac:dyDescent="0.25">
      <c r="AQ48541" s="6"/>
    </row>
    <row r="48542" spans="43:43" x14ac:dyDescent="0.25">
      <c r="AQ48542" s="6"/>
    </row>
    <row r="48543" spans="43:43" x14ac:dyDescent="0.25">
      <c r="AQ48543" s="6"/>
    </row>
    <row r="48544" spans="43:43" x14ac:dyDescent="0.25">
      <c r="AQ48544" s="6"/>
    </row>
    <row r="48545" spans="43:43" x14ac:dyDescent="0.25">
      <c r="AQ48545" s="6"/>
    </row>
    <row r="48546" spans="43:43" x14ac:dyDescent="0.25">
      <c r="AQ48546" s="6"/>
    </row>
    <row r="48547" spans="43:43" x14ac:dyDescent="0.25">
      <c r="AQ48547" s="6"/>
    </row>
    <row r="48548" spans="43:43" x14ac:dyDescent="0.25">
      <c r="AQ48548" s="6"/>
    </row>
    <row r="48549" spans="43:43" x14ac:dyDescent="0.25">
      <c r="AQ48549" s="6"/>
    </row>
    <row r="48550" spans="43:43" x14ac:dyDescent="0.25">
      <c r="AQ48550" s="6"/>
    </row>
    <row r="48551" spans="43:43" x14ac:dyDescent="0.25">
      <c r="AQ48551" s="6"/>
    </row>
    <row r="48552" spans="43:43" x14ac:dyDescent="0.25">
      <c r="AQ48552" s="6"/>
    </row>
    <row r="48553" spans="43:43" x14ac:dyDescent="0.25">
      <c r="AQ48553" s="6"/>
    </row>
    <row r="48554" spans="43:43" x14ac:dyDescent="0.25">
      <c r="AQ48554" s="6"/>
    </row>
    <row r="48555" spans="43:43" x14ac:dyDescent="0.25">
      <c r="AQ48555" s="6"/>
    </row>
    <row r="48556" spans="43:43" x14ac:dyDescent="0.25">
      <c r="AQ48556" s="6"/>
    </row>
    <row r="48557" spans="43:43" x14ac:dyDescent="0.25">
      <c r="AQ48557" s="6"/>
    </row>
    <row r="48558" spans="43:43" x14ac:dyDescent="0.25">
      <c r="AQ48558" s="6"/>
    </row>
    <row r="48559" spans="43:43" x14ac:dyDescent="0.25">
      <c r="AQ48559" s="6"/>
    </row>
    <row r="48560" spans="43:43" x14ac:dyDescent="0.25">
      <c r="AQ48560" s="6"/>
    </row>
    <row r="48561" spans="43:43" x14ac:dyDescent="0.25">
      <c r="AQ48561" s="6"/>
    </row>
    <row r="48562" spans="43:43" x14ac:dyDescent="0.25">
      <c r="AQ48562" s="6"/>
    </row>
    <row r="48563" spans="43:43" x14ac:dyDescent="0.25">
      <c r="AQ48563" s="6"/>
    </row>
    <row r="48564" spans="43:43" x14ac:dyDescent="0.25">
      <c r="AQ48564" s="6"/>
    </row>
    <row r="48565" spans="43:43" x14ac:dyDescent="0.25">
      <c r="AQ48565" s="6"/>
    </row>
    <row r="48566" spans="43:43" x14ac:dyDescent="0.25">
      <c r="AQ48566" s="6"/>
    </row>
    <row r="48567" spans="43:43" x14ac:dyDescent="0.25">
      <c r="AQ48567" s="6"/>
    </row>
    <row r="48568" spans="43:43" x14ac:dyDescent="0.25">
      <c r="AQ48568" s="6"/>
    </row>
    <row r="48569" spans="43:43" x14ac:dyDescent="0.25">
      <c r="AQ48569" s="6"/>
    </row>
    <row r="48570" spans="43:43" x14ac:dyDescent="0.25">
      <c r="AQ48570" s="6"/>
    </row>
    <row r="48571" spans="43:43" x14ac:dyDescent="0.25">
      <c r="AQ48571" s="6"/>
    </row>
    <row r="48572" spans="43:43" x14ac:dyDescent="0.25">
      <c r="AQ48572" s="6"/>
    </row>
    <row r="48573" spans="43:43" x14ac:dyDescent="0.25">
      <c r="AQ48573" s="6"/>
    </row>
    <row r="48574" spans="43:43" x14ac:dyDescent="0.25">
      <c r="AQ48574" s="6"/>
    </row>
    <row r="48575" spans="43:43" x14ac:dyDescent="0.25">
      <c r="AQ48575" s="6"/>
    </row>
    <row r="48576" spans="43:43" x14ac:dyDescent="0.25">
      <c r="AQ48576" s="6"/>
    </row>
    <row r="48577" spans="43:43" x14ac:dyDescent="0.25">
      <c r="AQ48577" s="6"/>
    </row>
    <row r="48578" spans="43:43" x14ac:dyDescent="0.25">
      <c r="AQ48578" s="6"/>
    </row>
    <row r="48579" spans="43:43" x14ac:dyDescent="0.25">
      <c r="AQ48579" s="6"/>
    </row>
    <row r="48580" spans="43:43" x14ac:dyDescent="0.25">
      <c r="AQ48580" s="6"/>
    </row>
    <row r="48581" spans="43:43" x14ac:dyDescent="0.25">
      <c r="AQ48581" s="6"/>
    </row>
    <row r="48582" spans="43:43" x14ac:dyDescent="0.25">
      <c r="AQ48582" s="6"/>
    </row>
    <row r="48583" spans="43:43" x14ac:dyDescent="0.25">
      <c r="AQ48583" s="6"/>
    </row>
    <row r="48584" spans="43:43" x14ac:dyDescent="0.25">
      <c r="AQ48584" s="6"/>
    </row>
    <row r="48585" spans="43:43" x14ac:dyDescent="0.25">
      <c r="AQ48585" s="6"/>
    </row>
    <row r="48586" spans="43:43" x14ac:dyDescent="0.25">
      <c r="AQ48586" s="6"/>
    </row>
    <row r="48587" spans="43:43" x14ac:dyDescent="0.25">
      <c r="AQ48587" s="6"/>
    </row>
    <row r="48588" spans="43:43" x14ac:dyDescent="0.25">
      <c r="AQ48588" s="6"/>
    </row>
    <row r="48589" spans="43:43" x14ac:dyDescent="0.25">
      <c r="AQ48589" s="6"/>
    </row>
    <row r="48590" spans="43:43" x14ac:dyDescent="0.25">
      <c r="AQ48590" s="6"/>
    </row>
    <row r="48591" spans="43:43" x14ac:dyDescent="0.25">
      <c r="AQ48591" s="6"/>
    </row>
    <row r="48592" spans="43:43" x14ac:dyDescent="0.25">
      <c r="AQ48592" s="6"/>
    </row>
    <row r="48593" spans="43:43" x14ac:dyDescent="0.25">
      <c r="AQ48593" s="6"/>
    </row>
    <row r="48594" spans="43:43" x14ac:dyDescent="0.25">
      <c r="AQ48594" s="6"/>
    </row>
    <row r="48595" spans="43:43" x14ac:dyDescent="0.25">
      <c r="AQ48595" s="6"/>
    </row>
    <row r="48596" spans="43:43" x14ac:dyDescent="0.25">
      <c r="AQ48596" s="6"/>
    </row>
    <row r="48597" spans="43:43" x14ac:dyDescent="0.25">
      <c r="AQ48597" s="6"/>
    </row>
    <row r="48598" spans="43:43" x14ac:dyDescent="0.25">
      <c r="AQ48598" s="6"/>
    </row>
    <row r="48599" spans="43:43" x14ac:dyDescent="0.25">
      <c r="AQ48599" s="6"/>
    </row>
    <row r="48600" spans="43:43" x14ac:dyDescent="0.25">
      <c r="AQ48600" s="6"/>
    </row>
    <row r="48601" spans="43:43" x14ac:dyDescent="0.25">
      <c r="AQ48601" s="6"/>
    </row>
    <row r="48602" spans="43:43" x14ac:dyDescent="0.25">
      <c r="AQ48602" s="6"/>
    </row>
    <row r="48603" spans="43:43" x14ac:dyDescent="0.25">
      <c r="AQ48603" s="6"/>
    </row>
    <row r="48604" spans="43:43" x14ac:dyDescent="0.25">
      <c r="AQ48604" s="6"/>
    </row>
    <row r="48605" spans="43:43" x14ac:dyDescent="0.25">
      <c r="AQ48605" s="6"/>
    </row>
    <row r="48606" spans="43:43" x14ac:dyDescent="0.25">
      <c r="AQ48606" s="6"/>
    </row>
    <row r="48607" spans="43:43" x14ac:dyDescent="0.25">
      <c r="AQ48607" s="6"/>
    </row>
    <row r="48608" spans="43:43" x14ac:dyDescent="0.25">
      <c r="AQ48608" s="6"/>
    </row>
    <row r="48609" spans="43:43" x14ac:dyDescent="0.25">
      <c r="AQ48609" s="6"/>
    </row>
    <row r="48610" spans="43:43" x14ac:dyDescent="0.25">
      <c r="AQ48610" s="6"/>
    </row>
    <row r="48611" spans="43:43" x14ac:dyDescent="0.25">
      <c r="AQ48611" s="6"/>
    </row>
    <row r="48612" spans="43:43" x14ac:dyDescent="0.25">
      <c r="AQ48612" s="6"/>
    </row>
    <row r="48613" spans="43:43" x14ac:dyDescent="0.25">
      <c r="AQ48613" s="6"/>
    </row>
    <row r="48614" spans="43:43" x14ac:dyDescent="0.25">
      <c r="AQ48614" s="6"/>
    </row>
    <row r="48615" spans="43:43" x14ac:dyDescent="0.25">
      <c r="AQ48615" s="6"/>
    </row>
    <row r="48616" spans="43:43" x14ac:dyDescent="0.25">
      <c r="AQ48616" s="6"/>
    </row>
    <row r="48617" spans="43:43" x14ac:dyDescent="0.25">
      <c r="AQ48617" s="6"/>
    </row>
    <row r="48618" spans="43:43" x14ac:dyDescent="0.25">
      <c r="AQ48618" s="6"/>
    </row>
    <row r="48619" spans="43:43" x14ac:dyDescent="0.25">
      <c r="AQ48619" s="6"/>
    </row>
    <row r="48620" spans="43:43" x14ac:dyDescent="0.25">
      <c r="AQ48620" s="6"/>
    </row>
    <row r="48621" spans="43:43" x14ac:dyDescent="0.25">
      <c r="AQ48621" s="6"/>
    </row>
    <row r="48622" spans="43:43" x14ac:dyDescent="0.25">
      <c r="AQ48622" s="6"/>
    </row>
    <row r="48623" spans="43:43" x14ac:dyDescent="0.25">
      <c r="AQ48623" s="6"/>
    </row>
    <row r="48624" spans="43:43" x14ac:dyDescent="0.25">
      <c r="AQ48624" s="6"/>
    </row>
    <row r="48625" spans="43:43" x14ac:dyDescent="0.25">
      <c r="AQ48625" s="6"/>
    </row>
    <row r="48626" spans="43:43" x14ac:dyDescent="0.25">
      <c r="AQ48626" s="6"/>
    </row>
    <row r="48627" spans="43:43" x14ac:dyDescent="0.25">
      <c r="AQ48627" s="6"/>
    </row>
    <row r="48628" spans="43:43" x14ac:dyDescent="0.25">
      <c r="AQ48628" s="6"/>
    </row>
    <row r="48629" spans="43:43" x14ac:dyDescent="0.25">
      <c r="AQ48629" s="6"/>
    </row>
    <row r="48630" spans="43:43" x14ac:dyDescent="0.25">
      <c r="AQ48630" s="6"/>
    </row>
    <row r="48631" spans="43:43" x14ac:dyDescent="0.25">
      <c r="AQ48631" s="6"/>
    </row>
    <row r="48632" spans="43:43" x14ac:dyDescent="0.25">
      <c r="AQ48632" s="6"/>
    </row>
    <row r="48633" spans="43:43" x14ac:dyDescent="0.25">
      <c r="AQ48633" s="6"/>
    </row>
    <row r="48634" spans="43:43" x14ac:dyDescent="0.25">
      <c r="AQ48634" s="6"/>
    </row>
    <row r="48635" spans="43:43" x14ac:dyDescent="0.25">
      <c r="AQ48635" s="6"/>
    </row>
    <row r="48636" spans="43:43" x14ac:dyDescent="0.25">
      <c r="AQ48636" s="6"/>
    </row>
    <row r="48637" spans="43:43" x14ac:dyDescent="0.25">
      <c r="AQ48637" s="6"/>
    </row>
    <row r="48638" spans="43:43" x14ac:dyDescent="0.25">
      <c r="AQ48638" s="6"/>
    </row>
    <row r="48639" spans="43:43" x14ac:dyDescent="0.25">
      <c r="AQ48639" s="6"/>
    </row>
    <row r="48640" spans="43:43" x14ac:dyDescent="0.25">
      <c r="AQ48640" s="6"/>
    </row>
    <row r="48641" spans="43:43" x14ac:dyDescent="0.25">
      <c r="AQ48641" s="6"/>
    </row>
    <row r="48642" spans="43:43" x14ac:dyDescent="0.25">
      <c r="AQ48642" s="6"/>
    </row>
    <row r="48643" spans="43:43" x14ac:dyDescent="0.25">
      <c r="AQ48643" s="6"/>
    </row>
    <row r="48644" spans="43:43" x14ac:dyDescent="0.25">
      <c r="AQ48644" s="6"/>
    </row>
    <row r="48645" spans="43:43" x14ac:dyDescent="0.25">
      <c r="AQ48645" s="6"/>
    </row>
    <row r="48646" spans="43:43" x14ac:dyDescent="0.25">
      <c r="AQ48646" s="6"/>
    </row>
    <row r="48647" spans="43:43" x14ac:dyDescent="0.25">
      <c r="AQ48647" s="6"/>
    </row>
    <row r="48648" spans="43:43" x14ac:dyDescent="0.25">
      <c r="AQ48648" s="6"/>
    </row>
    <row r="48649" spans="43:43" x14ac:dyDescent="0.25">
      <c r="AQ48649" s="6"/>
    </row>
    <row r="48650" spans="43:43" x14ac:dyDescent="0.25">
      <c r="AQ48650" s="6"/>
    </row>
    <row r="48651" spans="43:43" x14ac:dyDescent="0.25">
      <c r="AQ48651" s="6"/>
    </row>
    <row r="48652" spans="43:43" x14ac:dyDescent="0.25">
      <c r="AQ48652" s="6"/>
    </row>
    <row r="48653" spans="43:43" x14ac:dyDescent="0.25">
      <c r="AQ48653" s="6"/>
    </row>
    <row r="48654" spans="43:43" x14ac:dyDescent="0.25">
      <c r="AQ48654" s="6"/>
    </row>
    <row r="48655" spans="43:43" x14ac:dyDescent="0.25">
      <c r="AQ48655" s="6"/>
    </row>
    <row r="48656" spans="43:43" x14ac:dyDescent="0.25">
      <c r="AQ48656" s="6"/>
    </row>
    <row r="48657" spans="43:43" x14ac:dyDescent="0.25">
      <c r="AQ48657" s="6"/>
    </row>
    <row r="48658" spans="43:43" x14ac:dyDescent="0.25">
      <c r="AQ48658" s="6"/>
    </row>
    <row r="48659" spans="43:43" x14ac:dyDescent="0.25">
      <c r="AQ48659" s="6"/>
    </row>
    <row r="48660" spans="43:43" x14ac:dyDescent="0.25">
      <c r="AQ48660" s="6"/>
    </row>
    <row r="48661" spans="43:43" x14ac:dyDescent="0.25">
      <c r="AQ48661" s="6"/>
    </row>
    <row r="48662" spans="43:43" x14ac:dyDescent="0.25">
      <c r="AQ48662" s="6"/>
    </row>
    <row r="48663" spans="43:43" x14ac:dyDescent="0.25">
      <c r="AQ48663" s="6"/>
    </row>
    <row r="48664" spans="43:43" x14ac:dyDescent="0.25">
      <c r="AQ48664" s="6"/>
    </row>
    <row r="48665" spans="43:43" x14ac:dyDescent="0.25">
      <c r="AQ48665" s="6"/>
    </row>
    <row r="48666" spans="43:43" x14ac:dyDescent="0.25">
      <c r="AQ48666" s="6"/>
    </row>
    <row r="48667" spans="43:43" x14ac:dyDescent="0.25">
      <c r="AQ48667" s="6"/>
    </row>
    <row r="48668" spans="43:43" x14ac:dyDescent="0.25">
      <c r="AQ48668" s="6"/>
    </row>
    <row r="48669" spans="43:43" x14ac:dyDescent="0.25">
      <c r="AQ48669" s="6"/>
    </row>
    <row r="48670" spans="43:43" x14ac:dyDescent="0.25">
      <c r="AQ48670" s="6"/>
    </row>
    <row r="48671" spans="43:43" x14ac:dyDescent="0.25">
      <c r="AQ48671" s="6"/>
    </row>
    <row r="48672" spans="43:43" x14ac:dyDescent="0.25">
      <c r="AQ48672" s="6"/>
    </row>
    <row r="48673" spans="43:43" x14ac:dyDescent="0.25">
      <c r="AQ48673" s="6"/>
    </row>
    <row r="48674" spans="43:43" x14ac:dyDescent="0.25">
      <c r="AQ48674" s="6"/>
    </row>
    <row r="48675" spans="43:43" x14ac:dyDescent="0.25">
      <c r="AQ48675" s="6"/>
    </row>
    <row r="48676" spans="43:43" x14ac:dyDescent="0.25">
      <c r="AQ48676" s="6"/>
    </row>
    <row r="48677" spans="43:43" x14ac:dyDescent="0.25">
      <c r="AQ48677" s="6"/>
    </row>
    <row r="48678" spans="43:43" x14ac:dyDescent="0.25">
      <c r="AQ48678" s="6"/>
    </row>
    <row r="48679" spans="43:43" x14ac:dyDescent="0.25">
      <c r="AQ48679" s="6"/>
    </row>
    <row r="48680" spans="43:43" x14ac:dyDescent="0.25">
      <c r="AQ48680" s="6"/>
    </row>
    <row r="48681" spans="43:43" x14ac:dyDescent="0.25">
      <c r="AQ48681" s="6"/>
    </row>
    <row r="48682" spans="43:43" x14ac:dyDescent="0.25">
      <c r="AQ48682" s="6"/>
    </row>
    <row r="48683" spans="43:43" x14ac:dyDescent="0.25">
      <c r="AQ48683" s="6"/>
    </row>
    <row r="48684" spans="43:43" x14ac:dyDescent="0.25">
      <c r="AQ48684" s="6"/>
    </row>
    <row r="48685" spans="43:43" x14ac:dyDescent="0.25">
      <c r="AQ48685" s="6"/>
    </row>
    <row r="48686" spans="43:43" x14ac:dyDescent="0.25">
      <c r="AQ48686" s="6"/>
    </row>
    <row r="48687" spans="43:43" x14ac:dyDescent="0.25">
      <c r="AQ48687" s="6"/>
    </row>
    <row r="48688" spans="43:43" x14ac:dyDescent="0.25">
      <c r="AQ48688" s="6"/>
    </row>
    <row r="48689" spans="43:43" x14ac:dyDescent="0.25">
      <c r="AQ48689" s="6"/>
    </row>
    <row r="48690" spans="43:43" x14ac:dyDescent="0.25">
      <c r="AQ48690" s="6"/>
    </row>
    <row r="48691" spans="43:43" x14ac:dyDescent="0.25">
      <c r="AQ48691" s="6"/>
    </row>
    <row r="48692" spans="43:43" x14ac:dyDescent="0.25">
      <c r="AQ48692" s="6"/>
    </row>
    <row r="48693" spans="43:43" x14ac:dyDescent="0.25">
      <c r="AQ48693" s="6"/>
    </row>
    <row r="48694" spans="43:43" x14ac:dyDescent="0.25">
      <c r="AQ48694" s="6"/>
    </row>
    <row r="48695" spans="43:43" x14ac:dyDescent="0.25">
      <c r="AQ48695" s="6"/>
    </row>
    <row r="48696" spans="43:43" x14ac:dyDescent="0.25">
      <c r="AQ48696" s="6"/>
    </row>
    <row r="48697" spans="43:43" x14ac:dyDescent="0.25">
      <c r="AQ48697" s="6"/>
    </row>
    <row r="48698" spans="43:43" x14ac:dyDescent="0.25">
      <c r="AQ48698" s="6"/>
    </row>
    <row r="48699" spans="43:43" x14ac:dyDescent="0.25">
      <c r="AQ48699" s="6"/>
    </row>
    <row r="48700" spans="43:43" x14ac:dyDescent="0.25">
      <c r="AQ48700" s="6"/>
    </row>
    <row r="48701" spans="43:43" x14ac:dyDescent="0.25">
      <c r="AQ48701" s="6"/>
    </row>
    <row r="48702" spans="43:43" x14ac:dyDescent="0.25">
      <c r="AQ48702" s="6"/>
    </row>
    <row r="48703" spans="43:43" x14ac:dyDescent="0.25">
      <c r="AQ48703" s="6"/>
    </row>
    <row r="48704" spans="43:43" x14ac:dyDescent="0.25">
      <c r="AQ48704" s="6"/>
    </row>
    <row r="48705" spans="43:43" x14ac:dyDescent="0.25">
      <c r="AQ48705" s="6"/>
    </row>
    <row r="48706" spans="43:43" x14ac:dyDescent="0.25">
      <c r="AQ48706" s="6"/>
    </row>
    <row r="48707" spans="43:43" x14ac:dyDescent="0.25">
      <c r="AQ48707" s="6"/>
    </row>
    <row r="48708" spans="43:43" x14ac:dyDescent="0.25">
      <c r="AQ48708" s="6"/>
    </row>
    <row r="48709" spans="43:43" x14ac:dyDescent="0.25">
      <c r="AQ48709" s="6"/>
    </row>
    <row r="48710" spans="43:43" x14ac:dyDescent="0.25">
      <c r="AQ48710" s="6"/>
    </row>
    <row r="48711" spans="43:43" x14ac:dyDescent="0.25">
      <c r="AQ48711" s="6"/>
    </row>
    <row r="48712" spans="43:43" x14ac:dyDescent="0.25">
      <c r="AQ48712" s="6"/>
    </row>
    <row r="48713" spans="43:43" x14ac:dyDescent="0.25">
      <c r="AQ48713" s="6"/>
    </row>
    <row r="48714" spans="43:43" x14ac:dyDescent="0.25">
      <c r="AQ48714" s="6"/>
    </row>
    <row r="48715" spans="43:43" x14ac:dyDescent="0.25">
      <c r="AQ48715" s="6"/>
    </row>
    <row r="48716" spans="43:43" x14ac:dyDescent="0.25">
      <c r="AQ48716" s="6"/>
    </row>
    <row r="48717" spans="43:43" x14ac:dyDescent="0.25">
      <c r="AQ48717" s="6"/>
    </row>
    <row r="48718" spans="43:43" x14ac:dyDescent="0.25">
      <c r="AQ48718" s="6"/>
    </row>
    <row r="48719" spans="43:43" x14ac:dyDescent="0.25">
      <c r="AQ48719" s="6"/>
    </row>
    <row r="48720" spans="43:43" x14ac:dyDescent="0.25">
      <c r="AQ48720" s="6"/>
    </row>
    <row r="48721" spans="43:43" x14ac:dyDescent="0.25">
      <c r="AQ48721" s="6"/>
    </row>
    <row r="48722" spans="43:43" x14ac:dyDescent="0.25">
      <c r="AQ48722" s="6"/>
    </row>
    <row r="48723" spans="43:43" x14ac:dyDescent="0.25">
      <c r="AQ48723" s="6"/>
    </row>
    <row r="48724" spans="43:43" x14ac:dyDescent="0.25">
      <c r="AQ48724" s="6"/>
    </row>
    <row r="48725" spans="43:43" x14ac:dyDescent="0.25">
      <c r="AQ48725" s="6"/>
    </row>
    <row r="48726" spans="43:43" x14ac:dyDescent="0.25">
      <c r="AQ48726" s="6"/>
    </row>
    <row r="48727" spans="43:43" x14ac:dyDescent="0.25">
      <c r="AQ48727" s="6"/>
    </row>
    <row r="48728" spans="43:43" x14ac:dyDescent="0.25">
      <c r="AQ48728" s="6"/>
    </row>
    <row r="48729" spans="43:43" x14ac:dyDescent="0.25">
      <c r="AQ48729" s="6"/>
    </row>
    <row r="48730" spans="43:43" x14ac:dyDescent="0.25">
      <c r="AQ48730" s="6"/>
    </row>
    <row r="48731" spans="43:43" x14ac:dyDescent="0.25">
      <c r="AQ48731" s="6"/>
    </row>
    <row r="48732" spans="43:43" x14ac:dyDescent="0.25">
      <c r="AQ48732" s="6"/>
    </row>
    <row r="48733" spans="43:43" x14ac:dyDescent="0.25">
      <c r="AQ48733" s="6"/>
    </row>
    <row r="48734" spans="43:43" x14ac:dyDescent="0.25">
      <c r="AQ48734" s="6"/>
    </row>
    <row r="48735" spans="43:43" x14ac:dyDescent="0.25">
      <c r="AQ48735" s="6"/>
    </row>
    <row r="48736" spans="43:43" x14ac:dyDescent="0.25">
      <c r="AQ48736" s="6"/>
    </row>
    <row r="48737" spans="43:43" x14ac:dyDescent="0.25">
      <c r="AQ48737" s="6"/>
    </row>
    <row r="48738" spans="43:43" x14ac:dyDescent="0.25">
      <c r="AQ48738" s="6"/>
    </row>
    <row r="48739" spans="43:43" x14ac:dyDescent="0.25">
      <c r="AQ48739" s="6"/>
    </row>
    <row r="48740" spans="43:43" x14ac:dyDescent="0.25">
      <c r="AQ48740" s="6"/>
    </row>
    <row r="48741" spans="43:43" x14ac:dyDescent="0.25">
      <c r="AQ48741" s="6"/>
    </row>
    <row r="48742" spans="43:43" x14ac:dyDescent="0.25">
      <c r="AQ48742" s="6"/>
    </row>
    <row r="48743" spans="43:43" x14ac:dyDescent="0.25">
      <c r="AQ48743" s="6"/>
    </row>
    <row r="48744" spans="43:43" x14ac:dyDescent="0.25">
      <c r="AQ48744" s="6"/>
    </row>
    <row r="48745" spans="43:43" x14ac:dyDescent="0.25">
      <c r="AQ48745" s="6"/>
    </row>
    <row r="48746" spans="43:43" x14ac:dyDescent="0.25">
      <c r="AQ48746" s="6"/>
    </row>
    <row r="48747" spans="43:43" x14ac:dyDescent="0.25">
      <c r="AQ48747" s="6"/>
    </row>
    <row r="48748" spans="43:43" x14ac:dyDescent="0.25">
      <c r="AQ48748" s="6"/>
    </row>
    <row r="48749" spans="43:43" x14ac:dyDescent="0.25">
      <c r="AQ48749" s="6"/>
    </row>
    <row r="48750" spans="43:43" x14ac:dyDescent="0.25">
      <c r="AQ48750" s="6"/>
    </row>
    <row r="48751" spans="43:43" x14ac:dyDescent="0.25">
      <c r="AQ48751" s="6"/>
    </row>
    <row r="48752" spans="43:43" x14ac:dyDescent="0.25">
      <c r="AQ48752" s="6"/>
    </row>
    <row r="48753" spans="43:43" x14ac:dyDescent="0.25">
      <c r="AQ48753" s="6"/>
    </row>
    <row r="48754" spans="43:43" x14ac:dyDescent="0.25">
      <c r="AQ48754" s="6"/>
    </row>
    <row r="48755" spans="43:43" x14ac:dyDescent="0.25">
      <c r="AQ48755" s="6"/>
    </row>
    <row r="48756" spans="43:43" x14ac:dyDescent="0.25">
      <c r="AQ48756" s="6"/>
    </row>
    <row r="48757" spans="43:43" x14ac:dyDescent="0.25">
      <c r="AQ48757" s="6"/>
    </row>
    <row r="48758" spans="43:43" x14ac:dyDescent="0.25">
      <c r="AQ48758" s="6"/>
    </row>
    <row r="48759" spans="43:43" x14ac:dyDescent="0.25">
      <c r="AQ48759" s="6"/>
    </row>
    <row r="48760" spans="43:43" x14ac:dyDescent="0.25">
      <c r="AQ48760" s="6"/>
    </row>
    <row r="48761" spans="43:43" x14ac:dyDescent="0.25">
      <c r="AQ48761" s="6"/>
    </row>
    <row r="48762" spans="43:43" x14ac:dyDescent="0.25">
      <c r="AQ48762" s="6"/>
    </row>
    <row r="48763" spans="43:43" x14ac:dyDescent="0.25">
      <c r="AQ48763" s="6"/>
    </row>
    <row r="48764" spans="43:43" x14ac:dyDescent="0.25">
      <c r="AQ48764" s="6"/>
    </row>
    <row r="48765" spans="43:43" x14ac:dyDescent="0.25">
      <c r="AQ48765" s="6"/>
    </row>
    <row r="48766" spans="43:43" x14ac:dyDescent="0.25">
      <c r="AQ48766" s="6"/>
    </row>
    <row r="48767" spans="43:43" x14ac:dyDescent="0.25">
      <c r="AQ48767" s="6"/>
    </row>
    <row r="48768" spans="43:43" x14ac:dyDescent="0.25">
      <c r="AQ48768" s="6"/>
    </row>
    <row r="48769" spans="43:43" x14ac:dyDescent="0.25">
      <c r="AQ48769" s="6"/>
    </row>
    <row r="48770" spans="43:43" x14ac:dyDescent="0.25">
      <c r="AQ48770" s="6"/>
    </row>
    <row r="48771" spans="43:43" x14ac:dyDescent="0.25">
      <c r="AQ48771" s="6"/>
    </row>
    <row r="48772" spans="43:43" x14ac:dyDescent="0.25">
      <c r="AQ48772" s="6"/>
    </row>
    <row r="48773" spans="43:43" x14ac:dyDescent="0.25">
      <c r="AQ48773" s="6"/>
    </row>
    <row r="48774" spans="43:43" x14ac:dyDescent="0.25">
      <c r="AQ48774" s="6"/>
    </row>
    <row r="48775" spans="43:43" x14ac:dyDescent="0.25">
      <c r="AQ48775" s="6"/>
    </row>
    <row r="48776" spans="43:43" x14ac:dyDescent="0.25">
      <c r="AQ48776" s="6"/>
    </row>
    <row r="48777" spans="43:43" x14ac:dyDescent="0.25">
      <c r="AQ48777" s="6"/>
    </row>
    <row r="48778" spans="43:43" x14ac:dyDescent="0.25">
      <c r="AQ48778" s="6"/>
    </row>
    <row r="48779" spans="43:43" x14ac:dyDescent="0.25">
      <c r="AQ48779" s="6"/>
    </row>
    <row r="48780" spans="43:43" x14ac:dyDescent="0.25">
      <c r="AQ48780" s="6"/>
    </row>
    <row r="48781" spans="43:43" x14ac:dyDescent="0.25">
      <c r="AQ48781" s="6"/>
    </row>
    <row r="48782" spans="43:43" x14ac:dyDescent="0.25">
      <c r="AQ48782" s="6"/>
    </row>
    <row r="48783" spans="43:43" x14ac:dyDescent="0.25">
      <c r="AQ48783" s="6"/>
    </row>
    <row r="48784" spans="43:43" x14ac:dyDescent="0.25">
      <c r="AQ48784" s="6"/>
    </row>
    <row r="48785" spans="43:43" x14ac:dyDescent="0.25">
      <c r="AQ48785" s="6"/>
    </row>
    <row r="48786" spans="43:43" x14ac:dyDescent="0.25">
      <c r="AQ48786" s="6"/>
    </row>
    <row r="48787" spans="43:43" x14ac:dyDescent="0.25">
      <c r="AQ48787" s="6"/>
    </row>
    <row r="48788" spans="43:43" x14ac:dyDescent="0.25">
      <c r="AQ48788" s="6"/>
    </row>
    <row r="48789" spans="43:43" x14ac:dyDescent="0.25">
      <c r="AQ48789" s="6"/>
    </row>
    <row r="48790" spans="43:43" x14ac:dyDescent="0.25">
      <c r="AQ48790" s="6"/>
    </row>
    <row r="48791" spans="43:43" x14ac:dyDescent="0.25">
      <c r="AQ48791" s="6"/>
    </row>
    <row r="48792" spans="43:43" x14ac:dyDescent="0.25">
      <c r="AQ48792" s="6"/>
    </row>
    <row r="48793" spans="43:43" x14ac:dyDescent="0.25">
      <c r="AQ48793" s="6"/>
    </row>
    <row r="48794" spans="43:43" x14ac:dyDescent="0.25">
      <c r="AQ48794" s="6"/>
    </row>
    <row r="48795" spans="43:43" x14ac:dyDescent="0.25">
      <c r="AQ48795" s="6"/>
    </row>
    <row r="48796" spans="43:43" x14ac:dyDescent="0.25">
      <c r="AQ48796" s="6"/>
    </row>
    <row r="48797" spans="43:43" x14ac:dyDescent="0.25">
      <c r="AQ48797" s="6"/>
    </row>
    <row r="48798" spans="43:43" x14ac:dyDescent="0.25">
      <c r="AQ48798" s="6"/>
    </row>
    <row r="48799" spans="43:43" x14ac:dyDescent="0.25">
      <c r="AQ48799" s="6"/>
    </row>
    <row r="48800" spans="43:43" x14ac:dyDescent="0.25">
      <c r="AQ48800" s="6"/>
    </row>
    <row r="48801" spans="43:43" x14ac:dyDescent="0.25">
      <c r="AQ48801" s="6"/>
    </row>
    <row r="48802" spans="43:43" x14ac:dyDescent="0.25">
      <c r="AQ48802" s="6"/>
    </row>
    <row r="48803" spans="43:43" x14ac:dyDescent="0.25">
      <c r="AQ48803" s="6"/>
    </row>
    <row r="48804" spans="43:43" x14ac:dyDescent="0.25">
      <c r="AQ48804" s="6"/>
    </row>
    <row r="48805" spans="43:43" x14ac:dyDescent="0.25">
      <c r="AQ48805" s="6"/>
    </row>
    <row r="48806" spans="43:43" x14ac:dyDescent="0.25">
      <c r="AQ48806" s="6"/>
    </row>
    <row r="48807" spans="43:43" x14ac:dyDescent="0.25">
      <c r="AQ48807" s="6"/>
    </row>
    <row r="48808" spans="43:43" x14ac:dyDescent="0.25">
      <c r="AQ48808" s="6"/>
    </row>
    <row r="48809" spans="43:43" x14ac:dyDescent="0.25">
      <c r="AQ48809" s="6"/>
    </row>
    <row r="48810" spans="43:43" x14ac:dyDescent="0.25">
      <c r="AQ48810" s="6"/>
    </row>
    <row r="48811" spans="43:43" x14ac:dyDescent="0.25">
      <c r="AQ48811" s="6"/>
    </row>
    <row r="48812" spans="43:43" x14ac:dyDescent="0.25">
      <c r="AQ48812" s="6"/>
    </row>
    <row r="48813" spans="43:43" x14ac:dyDescent="0.25">
      <c r="AQ48813" s="6"/>
    </row>
    <row r="48814" spans="43:43" x14ac:dyDescent="0.25">
      <c r="AQ48814" s="6"/>
    </row>
    <row r="48815" spans="43:43" x14ac:dyDescent="0.25">
      <c r="AQ48815" s="6"/>
    </row>
    <row r="48816" spans="43:43" x14ac:dyDescent="0.25">
      <c r="AQ48816" s="6"/>
    </row>
    <row r="48817" spans="43:43" x14ac:dyDescent="0.25">
      <c r="AQ48817" s="6"/>
    </row>
    <row r="48818" spans="43:43" x14ac:dyDescent="0.25">
      <c r="AQ48818" s="6"/>
    </row>
    <row r="48819" spans="43:43" x14ac:dyDescent="0.25">
      <c r="AQ48819" s="6"/>
    </row>
    <row r="48820" spans="43:43" x14ac:dyDescent="0.25">
      <c r="AQ48820" s="6"/>
    </row>
    <row r="48821" spans="43:43" x14ac:dyDescent="0.25">
      <c r="AQ48821" s="6"/>
    </row>
    <row r="48822" spans="43:43" x14ac:dyDescent="0.25">
      <c r="AQ48822" s="6"/>
    </row>
    <row r="48823" spans="43:43" x14ac:dyDescent="0.25">
      <c r="AQ48823" s="6"/>
    </row>
    <row r="48824" spans="43:43" x14ac:dyDescent="0.25">
      <c r="AQ48824" s="6"/>
    </row>
    <row r="48825" spans="43:43" x14ac:dyDescent="0.25">
      <c r="AQ48825" s="6"/>
    </row>
    <row r="48826" spans="43:43" x14ac:dyDescent="0.25">
      <c r="AQ48826" s="6"/>
    </row>
    <row r="48827" spans="43:43" x14ac:dyDescent="0.25">
      <c r="AQ48827" s="6"/>
    </row>
    <row r="48828" spans="43:43" x14ac:dyDescent="0.25">
      <c r="AQ48828" s="6"/>
    </row>
    <row r="48829" spans="43:43" x14ac:dyDescent="0.25">
      <c r="AQ48829" s="6"/>
    </row>
    <row r="48830" spans="43:43" x14ac:dyDescent="0.25">
      <c r="AQ48830" s="6"/>
    </row>
    <row r="48831" spans="43:43" x14ac:dyDescent="0.25">
      <c r="AQ48831" s="6"/>
    </row>
    <row r="48832" spans="43:43" x14ac:dyDescent="0.25">
      <c r="AQ48832" s="6"/>
    </row>
    <row r="48833" spans="43:43" x14ac:dyDescent="0.25">
      <c r="AQ48833" s="6"/>
    </row>
    <row r="48834" spans="43:43" x14ac:dyDescent="0.25">
      <c r="AQ48834" s="6"/>
    </row>
    <row r="48835" spans="43:43" x14ac:dyDescent="0.25">
      <c r="AQ48835" s="6"/>
    </row>
    <row r="48836" spans="43:43" x14ac:dyDescent="0.25">
      <c r="AQ48836" s="6"/>
    </row>
    <row r="48837" spans="43:43" x14ac:dyDescent="0.25">
      <c r="AQ48837" s="6"/>
    </row>
    <row r="48838" spans="43:43" x14ac:dyDescent="0.25">
      <c r="AQ48838" s="6"/>
    </row>
    <row r="48839" spans="43:43" x14ac:dyDescent="0.25">
      <c r="AQ48839" s="6"/>
    </row>
    <row r="48840" spans="43:43" x14ac:dyDescent="0.25">
      <c r="AQ48840" s="6"/>
    </row>
    <row r="48841" spans="43:43" x14ac:dyDescent="0.25">
      <c r="AQ48841" s="6"/>
    </row>
    <row r="48842" spans="43:43" x14ac:dyDescent="0.25">
      <c r="AQ48842" s="6"/>
    </row>
    <row r="48843" spans="43:43" x14ac:dyDescent="0.25">
      <c r="AQ48843" s="6"/>
    </row>
    <row r="48844" spans="43:43" x14ac:dyDescent="0.25">
      <c r="AQ48844" s="6"/>
    </row>
    <row r="48845" spans="43:43" x14ac:dyDescent="0.25">
      <c r="AQ48845" s="6"/>
    </row>
    <row r="48846" spans="43:43" x14ac:dyDescent="0.25">
      <c r="AQ48846" s="6"/>
    </row>
    <row r="48847" spans="43:43" x14ac:dyDescent="0.25">
      <c r="AQ48847" s="6"/>
    </row>
    <row r="48848" spans="43:43" x14ac:dyDescent="0.25">
      <c r="AQ48848" s="6"/>
    </row>
    <row r="48849" spans="43:43" x14ac:dyDescent="0.25">
      <c r="AQ48849" s="6"/>
    </row>
    <row r="48850" spans="43:43" x14ac:dyDescent="0.25">
      <c r="AQ48850" s="6"/>
    </row>
    <row r="48851" spans="43:43" x14ac:dyDescent="0.25">
      <c r="AQ48851" s="6"/>
    </row>
    <row r="48852" spans="43:43" x14ac:dyDescent="0.25">
      <c r="AQ48852" s="6"/>
    </row>
    <row r="48853" spans="43:43" x14ac:dyDescent="0.25">
      <c r="AQ48853" s="6"/>
    </row>
    <row r="48854" spans="43:43" x14ac:dyDescent="0.25">
      <c r="AQ48854" s="6"/>
    </row>
    <row r="48855" spans="43:43" x14ac:dyDescent="0.25">
      <c r="AQ48855" s="6"/>
    </row>
    <row r="48856" spans="43:43" x14ac:dyDescent="0.25">
      <c r="AQ48856" s="6"/>
    </row>
    <row r="48857" spans="43:43" x14ac:dyDescent="0.25">
      <c r="AQ48857" s="6"/>
    </row>
    <row r="48858" spans="43:43" x14ac:dyDescent="0.25">
      <c r="AQ48858" s="6"/>
    </row>
    <row r="48859" spans="43:43" x14ac:dyDescent="0.25">
      <c r="AQ48859" s="6"/>
    </row>
    <row r="48860" spans="43:43" x14ac:dyDescent="0.25">
      <c r="AQ48860" s="6"/>
    </row>
    <row r="48861" spans="43:43" x14ac:dyDescent="0.25">
      <c r="AQ48861" s="6"/>
    </row>
    <row r="48862" spans="43:43" x14ac:dyDescent="0.25">
      <c r="AQ48862" s="6"/>
    </row>
    <row r="48863" spans="43:43" x14ac:dyDescent="0.25">
      <c r="AQ48863" s="6"/>
    </row>
    <row r="48864" spans="43:43" x14ac:dyDescent="0.25">
      <c r="AQ48864" s="6"/>
    </row>
    <row r="48865" spans="43:43" x14ac:dyDescent="0.25">
      <c r="AQ48865" s="6"/>
    </row>
    <row r="48866" spans="43:43" x14ac:dyDescent="0.25">
      <c r="AQ48866" s="6"/>
    </row>
    <row r="48867" spans="43:43" x14ac:dyDescent="0.25">
      <c r="AQ48867" s="6"/>
    </row>
    <row r="48868" spans="43:43" x14ac:dyDescent="0.25">
      <c r="AQ48868" s="6"/>
    </row>
    <row r="48869" spans="43:43" x14ac:dyDescent="0.25">
      <c r="AQ48869" s="6"/>
    </row>
    <row r="48870" spans="43:43" x14ac:dyDescent="0.25">
      <c r="AQ48870" s="6"/>
    </row>
    <row r="48871" spans="43:43" x14ac:dyDescent="0.25">
      <c r="AQ48871" s="6"/>
    </row>
    <row r="48872" spans="43:43" x14ac:dyDescent="0.25">
      <c r="AQ48872" s="6"/>
    </row>
    <row r="48873" spans="43:43" x14ac:dyDescent="0.25">
      <c r="AQ48873" s="6"/>
    </row>
    <row r="48874" spans="43:43" x14ac:dyDescent="0.25">
      <c r="AQ48874" s="6"/>
    </row>
    <row r="48875" spans="43:43" x14ac:dyDescent="0.25">
      <c r="AQ48875" s="6"/>
    </row>
    <row r="48876" spans="43:43" x14ac:dyDescent="0.25">
      <c r="AQ48876" s="6"/>
    </row>
    <row r="48877" spans="43:43" x14ac:dyDescent="0.25">
      <c r="AQ48877" s="6"/>
    </row>
    <row r="48878" spans="43:43" x14ac:dyDescent="0.25">
      <c r="AQ48878" s="6"/>
    </row>
    <row r="48879" spans="43:43" x14ac:dyDescent="0.25">
      <c r="AQ48879" s="6"/>
    </row>
    <row r="48880" spans="43:43" x14ac:dyDescent="0.25">
      <c r="AQ48880" s="6"/>
    </row>
    <row r="48881" spans="43:43" x14ac:dyDescent="0.25">
      <c r="AQ48881" s="6"/>
    </row>
    <row r="48882" spans="43:43" x14ac:dyDescent="0.25">
      <c r="AQ48882" s="6"/>
    </row>
    <row r="48883" spans="43:43" x14ac:dyDescent="0.25">
      <c r="AQ48883" s="6"/>
    </row>
    <row r="48884" spans="43:43" x14ac:dyDescent="0.25">
      <c r="AQ48884" s="6"/>
    </row>
    <row r="48885" spans="43:43" x14ac:dyDescent="0.25">
      <c r="AQ48885" s="6"/>
    </row>
    <row r="48886" spans="43:43" x14ac:dyDescent="0.25">
      <c r="AQ48886" s="6"/>
    </row>
    <row r="48887" spans="43:43" x14ac:dyDescent="0.25">
      <c r="AQ48887" s="6"/>
    </row>
    <row r="48888" spans="43:43" x14ac:dyDescent="0.25">
      <c r="AQ48888" s="6"/>
    </row>
    <row r="48889" spans="43:43" x14ac:dyDescent="0.25">
      <c r="AQ48889" s="6"/>
    </row>
    <row r="48890" spans="43:43" x14ac:dyDescent="0.25">
      <c r="AQ48890" s="6"/>
    </row>
    <row r="48891" spans="43:43" x14ac:dyDescent="0.25">
      <c r="AQ48891" s="6"/>
    </row>
    <row r="48892" spans="43:43" x14ac:dyDescent="0.25">
      <c r="AQ48892" s="6"/>
    </row>
    <row r="48893" spans="43:43" x14ac:dyDescent="0.25">
      <c r="AQ48893" s="6"/>
    </row>
    <row r="48894" spans="43:43" x14ac:dyDescent="0.25">
      <c r="AQ48894" s="6"/>
    </row>
    <row r="48895" spans="43:43" x14ac:dyDescent="0.25">
      <c r="AQ48895" s="6"/>
    </row>
    <row r="48896" spans="43:43" x14ac:dyDescent="0.25">
      <c r="AQ48896" s="6"/>
    </row>
    <row r="48897" spans="43:43" x14ac:dyDescent="0.25">
      <c r="AQ48897" s="6"/>
    </row>
    <row r="48898" spans="43:43" x14ac:dyDescent="0.25">
      <c r="AQ48898" s="6"/>
    </row>
    <row r="48899" spans="43:43" x14ac:dyDescent="0.25">
      <c r="AQ48899" s="6"/>
    </row>
    <row r="48900" spans="43:43" x14ac:dyDescent="0.25">
      <c r="AQ48900" s="6"/>
    </row>
    <row r="48901" spans="43:43" x14ac:dyDescent="0.25">
      <c r="AQ48901" s="6"/>
    </row>
    <row r="48902" spans="43:43" x14ac:dyDescent="0.25">
      <c r="AQ48902" s="6"/>
    </row>
    <row r="48903" spans="43:43" x14ac:dyDescent="0.25">
      <c r="AQ48903" s="6"/>
    </row>
    <row r="48904" spans="43:43" x14ac:dyDescent="0.25">
      <c r="AQ48904" s="6"/>
    </row>
    <row r="48905" spans="43:43" x14ac:dyDescent="0.25">
      <c r="AQ48905" s="6"/>
    </row>
    <row r="48906" spans="43:43" x14ac:dyDescent="0.25">
      <c r="AQ48906" s="6"/>
    </row>
    <row r="48907" spans="43:43" x14ac:dyDescent="0.25">
      <c r="AQ48907" s="6"/>
    </row>
    <row r="48908" spans="43:43" x14ac:dyDescent="0.25">
      <c r="AQ48908" s="6"/>
    </row>
    <row r="48909" spans="43:43" x14ac:dyDescent="0.25">
      <c r="AQ48909" s="6"/>
    </row>
    <row r="48910" spans="43:43" x14ac:dyDescent="0.25">
      <c r="AQ48910" s="6"/>
    </row>
    <row r="48911" spans="43:43" x14ac:dyDescent="0.25">
      <c r="AQ48911" s="6"/>
    </row>
    <row r="48912" spans="43:43" x14ac:dyDescent="0.25">
      <c r="AQ48912" s="6"/>
    </row>
    <row r="48913" spans="43:43" x14ac:dyDescent="0.25">
      <c r="AQ48913" s="6"/>
    </row>
    <row r="48914" spans="43:43" x14ac:dyDescent="0.25">
      <c r="AQ48914" s="6"/>
    </row>
    <row r="48915" spans="43:43" x14ac:dyDescent="0.25">
      <c r="AQ48915" s="6"/>
    </row>
    <row r="48916" spans="43:43" x14ac:dyDescent="0.25">
      <c r="AQ48916" s="6"/>
    </row>
    <row r="48917" spans="43:43" x14ac:dyDescent="0.25">
      <c r="AQ48917" s="6"/>
    </row>
    <row r="48918" spans="43:43" x14ac:dyDescent="0.25">
      <c r="AQ48918" s="6"/>
    </row>
    <row r="48919" spans="43:43" x14ac:dyDescent="0.25">
      <c r="AQ48919" s="6"/>
    </row>
    <row r="48920" spans="43:43" x14ac:dyDescent="0.25">
      <c r="AQ48920" s="6"/>
    </row>
    <row r="48921" spans="43:43" x14ac:dyDescent="0.25">
      <c r="AQ48921" s="6"/>
    </row>
    <row r="48922" spans="43:43" x14ac:dyDescent="0.25">
      <c r="AQ48922" s="6"/>
    </row>
    <row r="48923" spans="43:43" x14ac:dyDescent="0.25">
      <c r="AQ48923" s="6"/>
    </row>
    <row r="48924" spans="43:43" x14ac:dyDescent="0.25">
      <c r="AQ48924" s="6"/>
    </row>
    <row r="48925" spans="43:43" x14ac:dyDescent="0.25">
      <c r="AQ48925" s="6"/>
    </row>
    <row r="48926" spans="43:43" x14ac:dyDescent="0.25">
      <c r="AQ48926" s="6"/>
    </row>
    <row r="48927" spans="43:43" x14ac:dyDescent="0.25">
      <c r="AQ48927" s="6"/>
    </row>
    <row r="48928" spans="43:43" x14ac:dyDescent="0.25">
      <c r="AQ48928" s="6"/>
    </row>
    <row r="48929" spans="43:43" x14ac:dyDescent="0.25">
      <c r="AQ48929" s="6"/>
    </row>
    <row r="48930" spans="43:43" x14ac:dyDescent="0.25">
      <c r="AQ48930" s="6"/>
    </row>
    <row r="48931" spans="43:43" x14ac:dyDescent="0.25">
      <c r="AQ48931" s="6"/>
    </row>
    <row r="48932" spans="43:43" x14ac:dyDescent="0.25">
      <c r="AQ48932" s="6"/>
    </row>
    <row r="48933" spans="43:43" x14ac:dyDescent="0.25">
      <c r="AQ48933" s="6"/>
    </row>
    <row r="48934" spans="43:43" x14ac:dyDescent="0.25">
      <c r="AQ48934" s="6"/>
    </row>
    <row r="48935" spans="43:43" x14ac:dyDescent="0.25">
      <c r="AQ48935" s="6"/>
    </row>
    <row r="48936" spans="43:43" x14ac:dyDescent="0.25">
      <c r="AQ48936" s="6"/>
    </row>
    <row r="48937" spans="43:43" x14ac:dyDescent="0.25">
      <c r="AQ48937" s="6"/>
    </row>
    <row r="48938" spans="43:43" x14ac:dyDescent="0.25">
      <c r="AQ48938" s="6"/>
    </row>
    <row r="48939" spans="43:43" x14ac:dyDescent="0.25">
      <c r="AQ48939" s="6"/>
    </row>
    <row r="48940" spans="43:43" x14ac:dyDescent="0.25">
      <c r="AQ48940" s="6"/>
    </row>
    <row r="48941" spans="43:43" x14ac:dyDescent="0.25">
      <c r="AQ48941" s="6"/>
    </row>
    <row r="48942" spans="43:43" x14ac:dyDescent="0.25">
      <c r="AQ48942" s="6"/>
    </row>
    <row r="48943" spans="43:43" x14ac:dyDescent="0.25">
      <c r="AQ48943" s="6"/>
    </row>
    <row r="48944" spans="43:43" x14ac:dyDescent="0.25">
      <c r="AQ48944" s="6"/>
    </row>
    <row r="48945" spans="43:43" x14ac:dyDescent="0.25">
      <c r="AQ48945" s="6"/>
    </row>
    <row r="48946" spans="43:43" x14ac:dyDescent="0.25">
      <c r="AQ48946" s="6"/>
    </row>
    <row r="48947" spans="43:43" x14ac:dyDescent="0.25">
      <c r="AQ48947" s="6"/>
    </row>
    <row r="48948" spans="43:43" x14ac:dyDescent="0.25">
      <c r="AQ48948" s="6"/>
    </row>
    <row r="48949" spans="43:43" x14ac:dyDescent="0.25">
      <c r="AQ48949" s="6"/>
    </row>
    <row r="48950" spans="43:43" x14ac:dyDescent="0.25">
      <c r="AQ48950" s="6"/>
    </row>
    <row r="48951" spans="43:43" x14ac:dyDescent="0.25">
      <c r="AQ48951" s="6"/>
    </row>
    <row r="48952" spans="43:43" x14ac:dyDescent="0.25">
      <c r="AQ48952" s="6"/>
    </row>
    <row r="48953" spans="43:43" x14ac:dyDescent="0.25">
      <c r="AQ48953" s="6"/>
    </row>
    <row r="48954" spans="43:43" x14ac:dyDescent="0.25">
      <c r="AQ48954" s="6"/>
    </row>
    <row r="48955" spans="43:43" x14ac:dyDescent="0.25">
      <c r="AQ48955" s="6"/>
    </row>
    <row r="48956" spans="43:43" x14ac:dyDescent="0.25">
      <c r="AQ48956" s="6"/>
    </row>
    <row r="48957" spans="43:43" x14ac:dyDescent="0.25">
      <c r="AQ48957" s="6"/>
    </row>
    <row r="48958" spans="43:43" x14ac:dyDescent="0.25">
      <c r="AQ48958" s="6"/>
    </row>
    <row r="48959" spans="43:43" x14ac:dyDescent="0.25">
      <c r="AQ48959" s="6"/>
    </row>
    <row r="48960" spans="43:43" x14ac:dyDescent="0.25">
      <c r="AQ48960" s="6"/>
    </row>
    <row r="48961" spans="43:43" x14ac:dyDescent="0.25">
      <c r="AQ48961" s="6"/>
    </row>
    <row r="48962" spans="43:43" x14ac:dyDescent="0.25">
      <c r="AQ48962" s="6"/>
    </row>
    <row r="48963" spans="43:43" x14ac:dyDescent="0.25">
      <c r="AQ48963" s="6"/>
    </row>
    <row r="48964" spans="43:43" x14ac:dyDescent="0.25">
      <c r="AQ48964" s="6"/>
    </row>
    <row r="48965" spans="43:43" x14ac:dyDescent="0.25">
      <c r="AQ48965" s="6"/>
    </row>
    <row r="48966" spans="43:43" x14ac:dyDescent="0.25">
      <c r="AQ48966" s="6"/>
    </row>
    <row r="48967" spans="43:43" x14ac:dyDescent="0.25">
      <c r="AQ48967" s="6"/>
    </row>
    <row r="48968" spans="43:43" x14ac:dyDescent="0.25">
      <c r="AQ48968" s="6"/>
    </row>
    <row r="48969" spans="43:43" x14ac:dyDescent="0.25">
      <c r="AQ48969" s="6"/>
    </row>
    <row r="48970" spans="43:43" x14ac:dyDescent="0.25">
      <c r="AQ48970" s="6"/>
    </row>
    <row r="48971" spans="43:43" x14ac:dyDescent="0.25">
      <c r="AQ48971" s="6"/>
    </row>
    <row r="48972" spans="43:43" x14ac:dyDescent="0.25">
      <c r="AQ48972" s="6"/>
    </row>
    <row r="48973" spans="43:43" x14ac:dyDescent="0.25">
      <c r="AQ48973" s="6"/>
    </row>
    <row r="48974" spans="43:43" x14ac:dyDescent="0.25">
      <c r="AQ48974" s="6"/>
    </row>
    <row r="48975" spans="43:43" x14ac:dyDescent="0.25">
      <c r="AQ48975" s="6"/>
    </row>
    <row r="48976" spans="43:43" x14ac:dyDescent="0.25">
      <c r="AQ48976" s="6"/>
    </row>
    <row r="48977" spans="43:43" x14ac:dyDescent="0.25">
      <c r="AQ48977" s="6"/>
    </row>
    <row r="48978" spans="43:43" x14ac:dyDescent="0.25">
      <c r="AQ48978" s="6"/>
    </row>
    <row r="48979" spans="43:43" x14ac:dyDescent="0.25">
      <c r="AQ48979" s="6"/>
    </row>
    <row r="48980" spans="43:43" x14ac:dyDescent="0.25">
      <c r="AQ48980" s="6"/>
    </row>
    <row r="48981" spans="43:43" x14ac:dyDescent="0.25">
      <c r="AQ48981" s="6"/>
    </row>
    <row r="48982" spans="43:43" x14ac:dyDescent="0.25">
      <c r="AQ48982" s="6"/>
    </row>
    <row r="48983" spans="43:43" x14ac:dyDescent="0.25">
      <c r="AQ48983" s="6"/>
    </row>
    <row r="48984" spans="43:43" x14ac:dyDescent="0.25">
      <c r="AQ48984" s="6"/>
    </row>
    <row r="48985" spans="43:43" x14ac:dyDescent="0.25">
      <c r="AQ48985" s="6"/>
    </row>
    <row r="48986" spans="43:43" x14ac:dyDescent="0.25">
      <c r="AQ48986" s="6"/>
    </row>
    <row r="48987" spans="43:43" x14ac:dyDescent="0.25">
      <c r="AQ48987" s="6"/>
    </row>
    <row r="48988" spans="43:43" x14ac:dyDescent="0.25">
      <c r="AQ48988" s="6"/>
    </row>
    <row r="48989" spans="43:43" x14ac:dyDescent="0.25">
      <c r="AQ48989" s="6"/>
    </row>
    <row r="48990" spans="43:43" x14ac:dyDescent="0.25">
      <c r="AQ48990" s="6"/>
    </row>
    <row r="48991" spans="43:43" x14ac:dyDescent="0.25">
      <c r="AQ48991" s="6"/>
    </row>
    <row r="48992" spans="43:43" x14ac:dyDescent="0.25">
      <c r="AQ48992" s="6"/>
    </row>
    <row r="48993" spans="43:43" x14ac:dyDescent="0.25">
      <c r="AQ48993" s="6"/>
    </row>
    <row r="48994" spans="43:43" x14ac:dyDescent="0.25">
      <c r="AQ48994" s="6"/>
    </row>
    <row r="48995" spans="43:43" x14ac:dyDescent="0.25">
      <c r="AQ48995" s="6"/>
    </row>
    <row r="48996" spans="43:43" x14ac:dyDescent="0.25">
      <c r="AQ48996" s="6"/>
    </row>
    <row r="48997" spans="43:43" x14ac:dyDescent="0.25">
      <c r="AQ48997" s="6"/>
    </row>
    <row r="48998" spans="43:43" x14ac:dyDescent="0.25">
      <c r="AQ48998" s="6"/>
    </row>
    <row r="48999" spans="43:43" x14ac:dyDescent="0.25">
      <c r="AQ48999" s="6"/>
    </row>
    <row r="49000" spans="43:43" x14ac:dyDescent="0.25">
      <c r="AQ49000" s="6"/>
    </row>
    <row r="49001" spans="43:43" x14ac:dyDescent="0.25">
      <c r="AQ49001" s="6"/>
    </row>
    <row r="49002" spans="43:43" x14ac:dyDescent="0.25">
      <c r="AQ49002" s="6"/>
    </row>
    <row r="49003" spans="43:43" x14ac:dyDescent="0.25">
      <c r="AQ49003" s="6"/>
    </row>
    <row r="49004" spans="43:43" x14ac:dyDescent="0.25">
      <c r="AQ49004" s="6"/>
    </row>
    <row r="49005" spans="43:43" x14ac:dyDescent="0.25">
      <c r="AQ49005" s="6"/>
    </row>
    <row r="49006" spans="43:43" x14ac:dyDescent="0.25">
      <c r="AQ49006" s="6"/>
    </row>
    <row r="49007" spans="43:43" x14ac:dyDescent="0.25">
      <c r="AQ49007" s="6"/>
    </row>
    <row r="49008" spans="43:43" x14ac:dyDescent="0.25">
      <c r="AQ49008" s="6"/>
    </row>
    <row r="49009" spans="43:43" x14ac:dyDescent="0.25">
      <c r="AQ49009" s="6"/>
    </row>
    <row r="49010" spans="43:43" x14ac:dyDescent="0.25">
      <c r="AQ49010" s="6"/>
    </row>
    <row r="49011" spans="43:43" x14ac:dyDescent="0.25">
      <c r="AQ49011" s="6"/>
    </row>
    <row r="49012" spans="43:43" x14ac:dyDescent="0.25">
      <c r="AQ49012" s="6"/>
    </row>
    <row r="49013" spans="43:43" x14ac:dyDescent="0.25">
      <c r="AQ49013" s="6"/>
    </row>
    <row r="49014" spans="43:43" x14ac:dyDescent="0.25">
      <c r="AQ49014" s="6"/>
    </row>
    <row r="49015" spans="43:43" x14ac:dyDescent="0.25">
      <c r="AQ49015" s="6"/>
    </row>
    <row r="49016" spans="43:43" x14ac:dyDescent="0.25">
      <c r="AQ49016" s="6"/>
    </row>
    <row r="49017" spans="43:43" x14ac:dyDescent="0.25">
      <c r="AQ49017" s="6"/>
    </row>
    <row r="49018" spans="43:43" x14ac:dyDescent="0.25">
      <c r="AQ49018" s="6"/>
    </row>
    <row r="49019" spans="43:43" x14ac:dyDescent="0.25">
      <c r="AQ49019" s="6"/>
    </row>
    <row r="49020" spans="43:43" x14ac:dyDescent="0.25">
      <c r="AQ49020" s="6"/>
    </row>
    <row r="49021" spans="43:43" x14ac:dyDescent="0.25">
      <c r="AQ49021" s="6"/>
    </row>
    <row r="49022" spans="43:43" x14ac:dyDescent="0.25">
      <c r="AQ49022" s="6"/>
    </row>
    <row r="49023" spans="43:43" x14ac:dyDescent="0.25">
      <c r="AQ49023" s="6"/>
    </row>
    <row r="49024" spans="43:43" x14ac:dyDescent="0.25">
      <c r="AQ49024" s="6"/>
    </row>
    <row r="49025" spans="43:43" x14ac:dyDescent="0.25">
      <c r="AQ49025" s="6"/>
    </row>
    <row r="49026" spans="43:43" x14ac:dyDescent="0.25">
      <c r="AQ49026" s="6"/>
    </row>
    <row r="49027" spans="43:43" x14ac:dyDescent="0.25">
      <c r="AQ49027" s="6"/>
    </row>
    <row r="49028" spans="43:43" x14ac:dyDescent="0.25">
      <c r="AQ49028" s="6"/>
    </row>
    <row r="49029" spans="43:43" x14ac:dyDescent="0.25">
      <c r="AQ49029" s="6"/>
    </row>
    <row r="49030" spans="43:43" x14ac:dyDescent="0.25">
      <c r="AQ49030" s="6"/>
    </row>
    <row r="49031" spans="43:43" x14ac:dyDescent="0.25">
      <c r="AQ49031" s="6"/>
    </row>
    <row r="49032" spans="43:43" x14ac:dyDescent="0.25">
      <c r="AQ49032" s="6"/>
    </row>
    <row r="49033" spans="43:43" x14ac:dyDescent="0.25">
      <c r="AQ49033" s="6"/>
    </row>
    <row r="49034" spans="43:43" x14ac:dyDescent="0.25">
      <c r="AQ49034" s="6"/>
    </row>
    <row r="49035" spans="43:43" x14ac:dyDescent="0.25">
      <c r="AQ49035" s="6"/>
    </row>
    <row r="49036" spans="43:43" x14ac:dyDescent="0.25">
      <c r="AQ49036" s="6"/>
    </row>
    <row r="49037" spans="43:43" x14ac:dyDescent="0.25">
      <c r="AQ49037" s="6"/>
    </row>
    <row r="49038" spans="43:43" x14ac:dyDescent="0.25">
      <c r="AQ49038" s="6"/>
    </row>
    <row r="49039" spans="43:43" x14ac:dyDescent="0.25">
      <c r="AQ49039" s="6"/>
    </row>
    <row r="49040" spans="43:43" x14ac:dyDescent="0.25">
      <c r="AQ49040" s="6"/>
    </row>
    <row r="49041" spans="43:43" x14ac:dyDescent="0.25">
      <c r="AQ49041" s="6"/>
    </row>
    <row r="49042" spans="43:43" x14ac:dyDescent="0.25">
      <c r="AQ49042" s="6"/>
    </row>
    <row r="49043" spans="43:43" x14ac:dyDescent="0.25">
      <c r="AQ49043" s="6"/>
    </row>
    <row r="49044" spans="43:43" x14ac:dyDescent="0.25">
      <c r="AQ49044" s="6"/>
    </row>
    <row r="49045" spans="43:43" x14ac:dyDescent="0.25">
      <c r="AQ49045" s="6"/>
    </row>
    <row r="49046" spans="43:43" x14ac:dyDescent="0.25">
      <c r="AQ49046" s="6"/>
    </row>
    <row r="49047" spans="43:43" x14ac:dyDescent="0.25">
      <c r="AQ49047" s="6"/>
    </row>
    <row r="49048" spans="43:43" x14ac:dyDescent="0.25">
      <c r="AQ49048" s="6"/>
    </row>
    <row r="49049" spans="43:43" x14ac:dyDescent="0.25">
      <c r="AQ49049" s="6"/>
    </row>
    <row r="49050" spans="43:43" x14ac:dyDescent="0.25">
      <c r="AQ49050" s="6"/>
    </row>
    <row r="49051" spans="43:43" x14ac:dyDescent="0.25">
      <c r="AQ49051" s="6"/>
    </row>
    <row r="49052" spans="43:43" x14ac:dyDescent="0.25">
      <c r="AQ49052" s="6"/>
    </row>
    <row r="49053" spans="43:43" x14ac:dyDescent="0.25">
      <c r="AQ49053" s="6"/>
    </row>
    <row r="49054" spans="43:43" x14ac:dyDescent="0.25">
      <c r="AQ49054" s="6"/>
    </row>
    <row r="49055" spans="43:43" x14ac:dyDescent="0.25">
      <c r="AQ49055" s="6"/>
    </row>
    <row r="49056" spans="43:43" x14ac:dyDescent="0.25">
      <c r="AQ49056" s="6"/>
    </row>
    <row r="49057" spans="43:43" x14ac:dyDescent="0.25">
      <c r="AQ49057" s="6"/>
    </row>
    <row r="49058" spans="43:43" x14ac:dyDescent="0.25">
      <c r="AQ49058" s="6"/>
    </row>
    <row r="49059" spans="43:43" x14ac:dyDescent="0.25">
      <c r="AQ49059" s="6"/>
    </row>
    <row r="49060" spans="43:43" x14ac:dyDescent="0.25">
      <c r="AQ49060" s="6"/>
    </row>
    <row r="49061" spans="43:43" x14ac:dyDescent="0.25">
      <c r="AQ49061" s="6"/>
    </row>
    <row r="49062" spans="43:43" x14ac:dyDescent="0.25">
      <c r="AQ49062" s="6"/>
    </row>
    <row r="49063" spans="43:43" x14ac:dyDescent="0.25">
      <c r="AQ49063" s="6"/>
    </row>
    <row r="49064" spans="43:43" x14ac:dyDescent="0.25">
      <c r="AQ49064" s="6"/>
    </row>
    <row r="49065" spans="43:43" x14ac:dyDescent="0.25">
      <c r="AQ49065" s="6"/>
    </row>
    <row r="49066" spans="43:43" x14ac:dyDescent="0.25">
      <c r="AQ49066" s="6"/>
    </row>
    <row r="49067" spans="43:43" x14ac:dyDescent="0.25">
      <c r="AQ49067" s="6"/>
    </row>
    <row r="49068" spans="43:43" x14ac:dyDescent="0.25">
      <c r="AQ49068" s="6"/>
    </row>
    <row r="49069" spans="43:43" x14ac:dyDescent="0.25">
      <c r="AQ49069" s="6"/>
    </row>
    <row r="49070" spans="43:43" x14ac:dyDescent="0.25">
      <c r="AQ49070" s="6"/>
    </row>
    <row r="49071" spans="43:43" x14ac:dyDescent="0.25">
      <c r="AQ49071" s="6"/>
    </row>
    <row r="49072" spans="43:43" x14ac:dyDescent="0.25">
      <c r="AQ49072" s="6"/>
    </row>
    <row r="49073" spans="43:43" x14ac:dyDescent="0.25">
      <c r="AQ49073" s="6"/>
    </row>
    <row r="49074" spans="43:43" x14ac:dyDescent="0.25">
      <c r="AQ49074" s="6"/>
    </row>
    <row r="49075" spans="43:43" x14ac:dyDescent="0.25">
      <c r="AQ49075" s="6"/>
    </row>
    <row r="49076" spans="43:43" x14ac:dyDescent="0.25">
      <c r="AQ49076" s="6"/>
    </row>
    <row r="49077" spans="43:43" x14ac:dyDescent="0.25">
      <c r="AQ49077" s="6"/>
    </row>
    <row r="49078" spans="43:43" x14ac:dyDescent="0.25">
      <c r="AQ49078" s="6"/>
    </row>
    <row r="49079" spans="43:43" x14ac:dyDescent="0.25">
      <c r="AQ49079" s="6"/>
    </row>
    <row r="49080" spans="43:43" x14ac:dyDescent="0.25">
      <c r="AQ49080" s="6"/>
    </row>
    <row r="49081" spans="43:43" x14ac:dyDescent="0.25">
      <c r="AQ49081" s="6"/>
    </row>
    <row r="49082" spans="43:43" x14ac:dyDescent="0.25">
      <c r="AQ49082" s="6"/>
    </row>
    <row r="49083" spans="43:43" x14ac:dyDescent="0.25">
      <c r="AQ49083" s="6"/>
    </row>
    <row r="49084" spans="43:43" x14ac:dyDescent="0.25">
      <c r="AQ49084" s="6"/>
    </row>
    <row r="49085" spans="43:43" x14ac:dyDescent="0.25">
      <c r="AQ49085" s="6"/>
    </row>
    <row r="49086" spans="43:43" x14ac:dyDescent="0.25">
      <c r="AQ49086" s="6"/>
    </row>
    <row r="49087" spans="43:43" x14ac:dyDescent="0.25">
      <c r="AQ49087" s="6"/>
    </row>
    <row r="49088" spans="43:43" x14ac:dyDescent="0.25">
      <c r="AQ49088" s="6"/>
    </row>
    <row r="49089" spans="43:43" x14ac:dyDescent="0.25">
      <c r="AQ49089" s="6"/>
    </row>
    <row r="49090" spans="43:43" x14ac:dyDescent="0.25">
      <c r="AQ49090" s="6"/>
    </row>
    <row r="49091" spans="43:43" x14ac:dyDescent="0.25">
      <c r="AQ49091" s="6"/>
    </row>
    <row r="49092" spans="43:43" x14ac:dyDescent="0.25">
      <c r="AQ49092" s="6"/>
    </row>
    <row r="49093" spans="43:43" x14ac:dyDescent="0.25">
      <c r="AQ49093" s="6"/>
    </row>
    <row r="49094" spans="43:43" x14ac:dyDescent="0.25">
      <c r="AQ49094" s="6"/>
    </row>
    <row r="49095" spans="43:43" x14ac:dyDescent="0.25">
      <c r="AQ49095" s="6"/>
    </row>
    <row r="49096" spans="43:43" x14ac:dyDescent="0.25">
      <c r="AQ49096" s="6"/>
    </row>
    <row r="49097" spans="43:43" x14ac:dyDescent="0.25">
      <c r="AQ49097" s="6"/>
    </row>
    <row r="49098" spans="43:43" x14ac:dyDescent="0.25">
      <c r="AQ49098" s="6"/>
    </row>
    <row r="49099" spans="43:43" x14ac:dyDescent="0.25">
      <c r="AQ49099" s="6"/>
    </row>
    <row r="49100" spans="43:43" x14ac:dyDescent="0.25">
      <c r="AQ49100" s="6"/>
    </row>
    <row r="49101" spans="43:43" x14ac:dyDescent="0.25">
      <c r="AQ49101" s="6"/>
    </row>
    <row r="49102" spans="43:43" x14ac:dyDescent="0.25">
      <c r="AQ49102" s="6"/>
    </row>
    <row r="49103" spans="43:43" x14ac:dyDescent="0.25">
      <c r="AQ49103" s="6"/>
    </row>
    <row r="49104" spans="43:43" x14ac:dyDescent="0.25">
      <c r="AQ49104" s="6"/>
    </row>
    <row r="49105" spans="43:43" x14ac:dyDescent="0.25">
      <c r="AQ49105" s="6"/>
    </row>
    <row r="49106" spans="43:43" x14ac:dyDescent="0.25">
      <c r="AQ49106" s="6"/>
    </row>
    <row r="49107" spans="43:43" x14ac:dyDescent="0.25">
      <c r="AQ49107" s="6"/>
    </row>
    <row r="49108" spans="43:43" x14ac:dyDescent="0.25">
      <c r="AQ49108" s="6"/>
    </row>
    <row r="49109" spans="43:43" x14ac:dyDescent="0.25">
      <c r="AQ49109" s="6"/>
    </row>
    <row r="49110" spans="43:43" x14ac:dyDescent="0.25">
      <c r="AQ49110" s="6"/>
    </row>
    <row r="49111" spans="43:43" x14ac:dyDescent="0.25">
      <c r="AQ49111" s="6"/>
    </row>
    <row r="49112" spans="43:43" x14ac:dyDescent="0.25">
      <c r="AQ49112" s="6"/>
    </row>
    <row r="49113" spans="43:43" x14ac:dyDescent="0.25">
      <c r="AQ49113" s="6"/>
    </row>
    <row r="49114" spans="43:43" x14ac:dyDescent="0.25">
      <c r="AQ49114" s="6"/>
    </row>
    <row r="49115" spans="43:43" x14ac:dyDescent="0.25">
      <c r="AQ49115" s="6"/>
    </row>
    <row r="49116" spans="43:43" x14ac:dyDescent="0.25">
      <c r="AQ49116" s="6"/>
    </row>
    <row r="49117" spans="43:43" x14ac:dyDescent="0.25">
      <c r="AQ49117" s="6"/>
    </row>
    <row r="49118" spans="43:43" x14ac:dyDescent="0.25">
      <c r="AQ49118" s="6"/>
    </row>
    <row r="49119" spans="43:43" x14ac:dyDescent="0.25">
      <c r="AQ49119" s="6"/>
    </row>
    <row r="49120" spans="43:43" x14ac:dyDescent="0.25">
      <c r="AQ49120" s="6"/>
    </row>
    <row r="49121" spans="43:43" x14ac:dyDescent="0.25">
      <c r="AQ49121" s="6"/>
    </row>
    <row r="49122" spans="43:43" x14ac:dyDescent="0.25">
      <c r="AQ49122" s="6"/>
    </row>
    <row r="49123" spans="43:43" x14ac:dyDescent="0.25">
      <c r="AQ49123" s="6"/>
    </row>
    <row r="49124" spans="43:43" x14ac:dyDescent="0.25">
      <c r="AQ49124" s="6"/>
    </row>
    <row r="49125" spans="43:43" x14ac:dyDescent="0.25">
      <c r="AQ49125" s="6"/>
    </row>
    <row r="49126" spans="43:43" x14ac:dyDescent="0.25">
      <c r="AQ49126" s="6"/>
    </row>
    <row r="49127" spans="43:43" x14ac:dyDescent="0.25">
      <c r="AQ49127" s="6"/>
    </row>
    <row r="49128" spans="43:43" x14ac:dyDescent="0.25">
      <c r="AQ49128" s="6"/>
    </row>
    <row r="49129" spans="43:43" x14ac:dyDescent="0.25">
      <c r="AQ49129" s="6"/>
    </row>
    <row r="49130" spans="43:43" x14ac:dyDescent="0.25">
      <c r="AQ49130" s="6"/>
    </row>
    <row r="49131" spans="43:43" x14ac:dyDescent="0.25">
      <c r="AQ49131" s="6"/>
    </row>
    <row r="49132" spans="43:43" x14ac:dyDescent="0.25">
      <c r="AQ49132" s="6"/>
    </row>
    <row r="49133" spans="43:43" x14ac:dyDescent="0.25">
      <c r="AQ49133" s="6"/>
    </row>
    <row r="49134" spans="43:43" x14ac:dyDescent="0.25">
      <c r="AQ49134" s="6"/>
    </row>
    <row r="49135" spans="43:43" x14ac:dyDescent="0.25">
      <c r="AQ49135" s="6"/>
    </row>
    <row r="49136" spans="43:43" x14ac:dyDescent="0.25">
      <c r="AQ49136" s="6"/>
    </row>
    <row r="49137" spans="43:43" x14ac:dyDescent="0.25">
      <c r="AQ49137" s="6"/>
    </row>
    <row r="49138" spans="43:43" x14ac:dyDescent="0.25">
      <c r="AQ49138" s="6"/>
    </row>
    <row r="49139" spans="43:43" x14ac:dyDescent="0.25">
      <c r="AQ49139" s="6"/>
    </row>
    <row r="49140" spans="43:43" x14ac:dyDescent="0.25">
      <c r="AQ49140" s="6"/>
    </row>
    <row r="49141" spans="43:43" x14ac:dyDescent="0.25">
      <c r="AQ49141" s="6"/>
    </row>
    <row r="49142" spans="43:43" x14ac:dyDescent="0.25">
      <c r="AQ49142" s="6"/>
    </row>
    <row r="49143" spans="43:43" x14ac:dyDescent="0.25">
      <c r="AQ49143" s="6"/>
    </row>
    <row r="49144" spans="43:43" x14ac:dyDescent="0.25">
      <c r="AQ49144" s="6"/>
    </row>
    <row r="49145" spans="43:43" x14ac:dyDescent="0.25">
      <c r="AQ49145" s="6"/>
    </row>
    <row r="49146" spans="43:43" x14ac:dyDescent="0.25">
      <c r="AQ49146" s="6"/>
    </row>
    <row r="49147" spans="43:43" x14ac:dyDescent="0.25">
      <c r="AQ49147" s="6"/>
    </row>
    <row r="49148" spans="43:43" x14ac:dyDescent="0.25">
      <c r="AQ49148" s="6"/>
    </row>
    <row r="49149" spans="43:43" x14ac:dyDescent="0.25">
      <c r="AQ49149" s="6"/>
    </row>
    <row r="49150" spans="43:43" x14ac:dyDescent="0.25">
      <c r="AQ49150" s="6"/>
    </row>
    <row r="49151" spans="43:43" x14ac:dyDescent="0.25">
      <c r="AQ49151" s="6"/>
    </row>
    <row r="49152" spans="43:43" x14ac:dyDescent="0.25">
      <c r="AQ49152" s="6"/>
    </row>
    <row r="49153" spans="43:43" x14ac:dyDescent="0.25">
      <c r="AQ49153" s="6"/>
    </row>
    <row r="49154" spans="43:43" x14ac:dyDescent="0.25">
      <c r="AQ49154" s="6"/>
    </row>
    <row r="49155" spans="43:43" x14ac:dyDescent="0.25">
      <c r="AQ49155" s="6"/>
    </row>
    <row r="49156" spans="43:43" x14ac:dyDescent="0.25">
      <c r="AQ49156" s="6"/>
    </row>
    <row r="49157" spans="43:43" x14ac:dyDescent="0.25">
      <c r="AQ49157" s="6"/>
    </row>
    <row r="49158" spans="43:43" x14ac:dyDescent="0.25">
      <c r="AQ49158" s="6"/>
    </row>
    <row r="49159" spans="43:43" x14ac:dyDescent="0.25">
      <c r="AQ49159" s="6"/>
    </row>
    <row r="49160" spans="43:43" x14ac:dyDescent="0.25">
      <c r="AQ49160" s="6"/>
    </row>
    <row r="49161" spans="43:43" x14ac:dyDescent="0.25">
      <c r="AQ49161" s="6"/>
    </row>
    <row r="49162" spans="43:43" x14ac:dyDescent="0.25">
      <c r="AQ49162" s="6"/>
    </row>
    <row r="49163" spans="43:43" x14ac:dyDescent="0.25">
      <c r="AQ49163" s="6"/>
    </row>
    <row r="49164" spans="43:43" x14ac:dyDescent="0.25">
      <c r="AQ49164" s="6"/>
    </row>
    <row r="49165" spans="43:43" x14ac:dyDescent="0.25">
      <c r="AQ49165" s="6"/>
    </row>
    <row r="49166" spans="43:43" x14ac:dyDescent="0.25">
      <c r="AQ49166" s="6"/>
    </row>
    <row r="49167" spans="43:43" x14ac:dyDescent="0.25">
      <c r="AQ49167" s="6"/>
    </row>
    <row r="49168" spans="43:43" x14ac:dyDescent="0.25">
      <c r="AQ49168" s="6"/>
    </row>
    <row r="49169" spans="43:43" x14ac:dyDescent="0.25">
      <c r="AQ49169" s="6"/>
    </row>
    <row r="49170" spans="43:43" x14ac:dyDescent="0.25">
      <c r="AQ49170" s="6"/>
    </row>
    <row r="49171" spans="43:43" x14ac:dyDescent="0.25">
      <c r="AQ49171" s="6"/>
    </row>
    <row r="49172" spans="43:43" x14ac:dyDescent="0.25">
      <c r="AQ49172" s="6"/>
    </row>
    <row r="49173" spans="43:43" x14ac:dyDescent="0.25">
      <c r="AQ49173" s="6"/>
    </row>
    <row r="49174" spans="43:43" x14ac:dyDescent="0.25">
      <c r="AQ49174" s="6"/>
    </row>
    <row r="49175" spans="43:43" x14ac:dyDescent="0.25">
      <c r="AQ49175" s="6"/>
    </row>
    <row r="49176" spans="43:43" x14ac:dyDescent="0.25">
      <c r="AQ49176" s="6"/>
    </row>
    <row r="49177" spans="43:43" x14ac:dyDescent="0.25">
      <c r="AQ49177" s="6"/>
    </row>
    <row r="49178" spans="43:43" x14ac:dyDescent="0.25">
      <c r="AQ49178" s="6"/>
    </row>
    <row r="49179" spans="43:43" x14ac:dyDescent="0.25">
      <c r="AQ49179" s="6"/>
    </row>
    <row r="49180" spans="43:43" x14ac:dyDescent="0.25">
      <c r="AQ49180" s="6"/>
    </row>
    <row r="49181" spans="43:43" x14ac:dyDescent="0.25">
      <c r="AQ49181" s="6"/>
    </row>
    <row r="49182" spans="43:43" x14ac:dyDescent="0.25">
      <c r="AQ49182" s="6"/>
    </row>
    <row r="49183" spans="43:43" x14ac:dyDescent="0.25">
      <c r="AQ49183" s="6"/>
    </row>
    <row r="49184" spans="43:43" x14ac:dyDescent="0.25">
      <c r="AQ49184" s="6"/>
    </row>
    <row r="49185" spans="43:43" x14ac:dyDescent="0.25">
      <c r="AQ49185" s="6"/>
    </row>
    <row r="49186" spans="43:43" x14ac:dyDescent="0.25">
      <c r="AQ49186" s="6"/>
    </row>
    <row r="49187" spans="43:43" x14ac:dyDescent="0.25">
      <c r="AQ49187" s="6"/>
    </row>
    <row r="49188" spans="43:43" x14ac:dyDescent="0.25">
      <c r="AQ49188" s="6"/>
    </row>
    <row r="49189" spans="43:43" x14ac:dyDescent="0.25">
      <c r="AQ49189" s="6"/>
    </row>
    <row r="49190" spans="43:43" x14ac:dyDescent="0.25">
      <c r="AQ49190" s="6"/>
    </row>
    <row r="49191" spans="43:43" x14ac:dyDescent="0.25">
      <c r="AQ49191" s="6"/>
    </row>
    <row r="49192" spans="43:43" x14ac:dyDescent="0.25">
      <c r="AQ49192" s="6"/>
    </row>
    <row r="49193" spans="43:43" x14ac:dyDescent="0.25">
      <c r="AQ49193" s="6"/>
    </row>
    <row r="49194" spans="43:43" x14ac:dyDescent="0.25">
      <c r="AQ49194" s="6"/>
    </row>
    <row r="49195" spans="43:43" x14ac:dyDescent="0.25">
      <c r="AQ49195" s="6"/>
    </row>
    <row r="49196" spans="43:43" x14ac:dyDescent="0.25">
      <c r="AQ49196" s="6"/>
    </row>
    <row r="49197" spans="43:43" x14ac:dyDescent="0.25">
      <c r="AQ49197" s="6"/>
    </row>
    <row r="49198" spans="43:43" x14ac:dyDescent="0.25">
      <c r="AQ49198" s="6"/>
    </row>
    <row r="49199" spans="43:43" x14ac:dyDescent="0.25">
      <c r="AQ49199" s="6"/>
    </row>
    <row r="49200" spans="43:43" x14ac:dyDescent="0.25">
      <c r="AQ49200" s="6"/>
    </row>
    <row r="49201" spans="43:43" x14ac:dyDescent="0.25">
      <c r="AQ49201" s="6"/>
    </row>
    <row r="49202" spans="43:43" x14ac:dyDescent="0.25">
      <c r="AQ49202" s="6"/>
    </row>
    <row r="49203" spans="43:43" x14ac:dyDescent="0.25">
      <c r="AQ49203" s="6"/>
    </row>
    <row r="49204" spans="43:43" x14ac:dyDescent="0.25">
      <c r="AQ49204" s="6"/>
    </row>
    <row r="49205" spans="43:43" x14ac:dyDescent="0.25">
      <c r="AQ49205" s="6"/>
    </row>
    <row r="49206" spans="43:43" x14ac:dyDescent="0.25">
      <c r="AQ49206" s="6"/>
    </row>
    <row r="49207" spans="43:43" x14ac:dyDescent="0.25">
      <c r="AQ49207" s="6"/>
    </row>
    <row r="49208" spans="43:43" x14ac:dyDescent="0.25">
      <c r="AQ49208" s="6"/>
    </row>
    <row r="49209" spans="43:43" x14ac:dyDescent="0.25">
      <c r="AQ49209" s="6"/>
    </row>
    <row r="49210" spans="43:43" x14ac:dyDescent="0.25">
      <c r="AQ49210" s="6"/>
    </row>
    <row r="49211" spans="43:43" x14ac:dyDescent="0.25">
      <c r="AQ49211" s="6"/>
    </row>
    <row r="49212" spans="43:43" x14ac:dyDescent="0.25">
      <c r="AQ49212" s="6"/>
    </row>
    <row r="49213" spans="43:43" x14ac:dyDescent="0.25">
      <c r="AQ49213" s="6"/>
    </row>
    <row r="49214" spans="43:43" x14ac:dyDescent="0.25">
      <c r="AQ49214" s="6"/>
    </row>
    <row r="49215" spans="43:43" x14ac:dyDescent="0.25">
      <c r="AQ49215" s="6"/>
    </row>
    <row r="49216" spans="43:43" x14ac:dyDescent="0.25">
      <c r="AQ49216" s="6"/>
    </row>
    <row r="49217" spans="43:43" x14ac:dyDescent="0.25">
      <c r="AQ49217" s="6"/>
    </row>
    <row r="49218" spans="43:43" x14ac:dyDescent="0.25">
      <c r="AQ49218" s="6"/>
    </row>
    <row r="49219" spans="43:43" x14ac:dyDescent="0.25">
      <c r="AQ49219" s="6"/>
    </row>
    <row r="49220" spans="43:43" x14ac:dyDescent="0.25">
      <c r="AQ49220" s="6"/>
    </row>
    <row r="49221" spans="43:43" x14ac:dyDescent="0.25">
      <c r="AQ49221" s="6"/>
    </row>
    <row r="49222" spans="43:43" x14ac:dyDescent="0.25">
      <c r="AQ49222" s="6"/>
    </row>
    <row r="49223" spans="43:43" x14ac:dyDescent="0.25">
      <c r="AQ49223" s="6"/>
    </row>
    <row r="49224" spans="43:43" x14ac:dyDescent="0.25">
      <c r="AQ49224" s="6"/>
    </row>
    <row r="49225" spans="43:43" x14ac:dyDescent="0.25">
      <c r="AQ49225" s="6"/>
    </row>
    <row r="49226" spans="43:43" x14ac:dyDescent="0.25">
      <c r="AQ49226" s="6"/>
    </row>
    <row r="49227" spans="43:43" x14ac:dyDescent="0.25">
      <c r="AQ49227" s="6"/>
    </row>
    <row r="49228" spans="43:43" x14ac:dyDescent="0.25">
      <c r="AQ49228" s="6"/>
    </row>
    <row r="49229" spans="43:43" x14ac:dyDescent="0.25">
      <c r="AQ49229" s="6"/>
    </row>
    <row r="49230" spans="43:43" x14ac:dyDescent="0.25">
      <c r="AQ49230" s="6"/>
    </row>
    <row r="49231" spans="43:43" x14ac:dyDescent="0.25">
      <c r="AQ49231" s="6"/>
    </row>
    <row r="49232" spans="43:43" x14ac:dyDescent="0.25">
      <c r="AQ49232" s="6"/>
    </row>
    <row r="49233" spans="43:43" x14ac:dyDescent="0.25">
      <c r="AQ49233" s="6"/>
    </row>
    <row r="49234" spans="43:43" x14ac:dyDescent="0.25">
      <c r="AQ49234" s="6"/>
    </row>
    <row r="49235" spans="43:43" x14ac:dyDescent="0.25">
      <c r="AQ49235" s="6"/>
    </row>
    <row r="49236" spans="43:43" x14ac:dyDescent="0.25">
      <c r="AQ49236" s="6"/>
    </row>
    <row r="49237" spans="43:43" x14ac:dyDescent="0.25">
      <c r="AQ49237" s="6"/>
    </row>
    <row r="49238" spans="43:43" x14ac:dyDescent="0.25">
      <c r="AQ49238" s="6"/>
    </row>
    <row r="49239" spans="43:43" x14ac:dyDescent="0.25">
      <c r="AQ49239" s="6"/>
    </row>
    <row r="49240" spans="43:43" x14ac:dyDescent="0.25">
      <c r="AQ49240" s="6"/>
    </row>
    <row r="49241" spans="43:43" x14ac:dyDescent="0.25">
      <c r="AQ49241" s="6"/>
    </row>
    <row r="49242" spans="43:43" x14ac:dyDescent="0.25">
      <c r="AQ49242" s="6"/>
    </row>
    <row r="49243" spans="43:43" x14ac:dyDescent="0.25">
      <c r="AQ49243" s="6"/>
    </row>
    <row r="49244" spans="43:43" x14ac:dyDescent="0.25">
      <c r="AQ49244" s="6"/>
    </row>
    <row r="49245" spans="43:43" x14ac:dyDescent="0.25">
      <c r="AQ49245" s="6"/>
    </row>
    <row r="49246" spans="43:43" x14ac:dyDescent="0.25">
      <c r="AQ49246" s="6"/>
    </row>
    <row r="49247" spans="43:43" x14ac:dyDescent="0.25">
      <c r="AQ49247" s="6"/>
    </row>
    <row r="49248" spans="43:43" x14ac:dyDescent="0.25">
      <c r="AQ49248" s="6"/>
    </row>
    <row r="49249" spans="43:43" x14ac:dyDescent="0.25">
      <c r="AQ49249" s="6"/>
    </row>
    <row r="49250" spans="43:43" x14ac:dyDescent="0.25">
      <c r="AQ49250" s="6"/>
    </row>
    <row r="49251" spans="43:43" x14ac:dyDescent="0.25">
      <c r="AQ49251" s="6"/>
    </row>
    <row r="49252" spans="43:43" x14ac:dyDescent="0.25">
      <c r="AQ49252" s="6"/>
    </row>
    <row r="49253" spans="43:43" x14ac:dyDescent="0.25">
      <c r="AQ49253" s="6"/>
    </row>
    <row r="49254" spans="43:43" x14ac:dyDescent="0.25">
      <c r="AQ49254" s="6"/>
    </row>
    <row r="49255" spans="43:43" x14ac:dyDescent="0.25">
      <c r="AQ49255" s="6"/>
    </row>
    <row r="49256" spans="43:43" x14ac:dyDescent="0.25">
      <c r="AQ49256" s="6"/>
    </row>
    <row r="49257" spans="43:43" x14ac:dyDescent="0.25">
      <c r="AQ49257" s="6"/>
    </row>
    <row r="49258" spans="43:43" x14ac:dyDescent="0.25">
      <c r="AQ49258" s="6"/>
    </row>
    <row r="49259" spans="43:43" x14ac:dyDescent="0.25">
      <c r="AQ49259" s="6"/>
    </row>
    <row r="49260" spans="43:43" x14ac:dyDescent="0.25">
      <c r="AQ49260" s="6"/>
    </row>
    <row r="49261" spans="43:43" x14ac:dyDescent="0.25">
      <c r="AQ49261" s="6"/>
    </row>
    <row r="49262" spans="43:43" x14ac:dyDescent="0.25">
      <c r="AQ49262" s="6"/>
    </row>
    <row r="49263" spans="43:43" x14ac:dyDescent="0.25">
      <c r="AQ49263" s="6"/>
    </row>
    <row r="49264" spans="43:43" x14ac:dyDescent="0.25">
      <c r="AQ49264" s="6"/>
    </row>
    <row r="49265" spans="43:43" x14ac:dyDescent="0.25">
      <c r="AQ49265" s="6"/>
    </row>
    <row r="49266" spans="43:43" x14ac:dyDescent="0.25">
      <c r="AQ49266" s="6"/>
    </row>
    <row r="49267" spans="43:43" x14ac:dyDescent="0.25">
      <c r="AQ49267" s="6"/>
    </row>
    <row r="49268" spans="43:43" x14ac:dyDescent="0.25">
      <c r="AQ49268" s="6"/>
    </row>
    <row r="49269" spans="43:43" x14ac:dyDescent="0.25">
      <c r="AQ49269" s="6"/>
    </row>
    <row r="49270" spans="43:43" x14ac:dyDescent="0.25">
      <c r="AQ49270" s="6"/>
    </row>
    <row r="49271" spans="43:43" x14ac:dyDescent="0.25">
      <c r="AQ49271" s="6"/>
    </row>
    <row r="49272" spans="43:43" x14ac:dyDescent="0.25">
      <c r="AQ49272" s="6"/>
    </row>
    <row r="49273" spans="43:43" x14ac:dyDescent="0.25">
      <c r="AQ49273" s="6"/>
    </row>
    <row r="49274" spans="43:43" x14ac:dyDescent="0.25">
      <c r="AQ49274" s="6"/>
    </row>
    <row r="49275" spans="43:43" x14ac:dyDescent="0.25">
      <c r="AQ49275" s="6"/>
    </row>
    <row r="49276" spans="43:43" x14ac:dyDescent="0.25">
      <c r="AQ49276" s="6"/>
    </row>
    <row r="49277" spans="43:43" x14ac:dyDescent="0.25">
      <c r="AQ49277" s="6"/>
    </row>
    <row r="49278" spans="43:43" x14ac:dyDescent="0.25">
      <c r="AQ49278" s="6"/>
    </row>
    <row r="49279" spans="43:43" x14ac:dyDescent="0.25">
      <c r="AQ49279" s="6"/>
    </row>
    <row r="49280" spans="43:43" x14ac:dyDescent="0.25">
      <c r="AQ49280" s="6"/>
    </row>
    <row r="49281" spans="43:43" x14ac:dyDescent="0.25">
      <c r="AQ49281" s="6"/>
    </row>
    <row r="49282" spans="43:43" x14ac:dyDescent="0.25">
      <c r="AQ49282" s="6"/>
    </row>
    <row r="49283" spans="43:43" x14ac:dyDescent="0.25">
      <c r="AQ49283" s="6"/>
    </row>
    <row r="49284" spans="43:43" x14ac:dyDescent="0.25">
      <c r="AQ49284" s="6"/>
    </row>
    <row r="49285" spans="43:43" x14ac:dyDescent="0.25">
      <c r="AQ49285" s="6"/>
    </row>
    <row r="49286" spans="43:43" x14ac:dyDescent="0.25">
      <c r="AQ49286" s="6"/>
    </row>
    <row r="49287" spans="43:43" x14ac:dyDescent="0.25">
      <c r="AQ49287" s="6"/>
    </row>
    <row r="49288" spans="43:43" x14ac:dyDescent="0.25">
      <c r="AQ49288" s="6"/>
    </row>
    <row r="49289" spans="43:43" x14ac:dyDescent="0.25">
      <c r="AQ49289" s="6"/>
    </row>
    <row r="49290" spans="43:43" x14ac:dyDescent="0.25">
      <c r="AQ49290" s="6"/>
    </row>
    <row r="49291" spans="43:43" x14ac:dyDescent="0.25">
      <c r="AQ49291" s="6"/>
    </row>
    <row r="49292" spans="43:43" x14ac:dyDescent="0.25">
      <c r="AQ49292" s="6"/>
    </row>
    <row r="49293" spans="43:43" x14ac:dyDescent="0.25">
      <c r="AQ49293" s="6"/>
    </row>
    <row r="49294" spans="43:43" x14ac:dyDescent="0.25">
      <c r="AQ49294" s="6"/>
    </row>
    <row r="49295" spans="43:43" x14ac:dyDescent="0.25">
      <c r="AQ49295" s="6"/>
    </row>
    <row r="49296" spans="43:43" x14ac:dyDescent="0.25">
      <c r="AQ49296" s="6"/>
    </row>
    <row r="49297" spans="43:43" x14ac:dyDescent="0.25">
      <c r="AQ49297" s="6"/>
    </row>
    <row r="49298" spans="43:43" x14ac:dyDescent="0.25">
      <c r="AQ49298" s="6"/>
    </row>
    <row r="49299" spans="43:43" x14ac:dyDescent="0.25">
      <c r="AQ49299" s="6"/>
    </row>
    <row r="49300" spans="43:43" x14ac:dyDescent="0.25">
      <c r="AQ49300" s="6"/>
    </row>
    <row r="49301" spans="43:43" x14ac:dyDescent="0.25">
      <c r="AQ49301" s="6"/>
    </row>
    <row r="49302" spans="43:43" x14ac:dyDescent="0.25">
      <c r="AQ49302" s="6"/>
    </row>
    <row r="49303" spans="43:43" x14ac:dyDescent="0.25">
      <c r="AQ49303" s="6"/>
    </row>
    <row r="49304" spans="43:43" x14ac:dyDescent="0.25">
      <c r="AQ49304" s="6"/>
    </row>
    <row r="49305" spans="43:43" x14ac:dyDescent="0.25">
      <c r="AQ49305" s="6"/>
    </row>
    <row r="49306" spans="43:43" x14ac:dyDescent="0.25">
      <c r="AQ49306" s="6"/>
    </row>
    <row r="49307" spans="43:43" x14ac:dyDescent="0.25">
      <c r="AQ49307" s="6"/>
    </row>
    <row r="49308" spans="43:43" x14ac:dyDescent="0.25">
      <c r="AQ49308" s="6"/>
    </row>
    <row r="49309" spans="43:43" x14ac:dyDescent="0.25">
      <c r="AQ49309" s="6"/>
    </row>
    <row r="49310" spans="43:43" x14ac:dyDescent="0.25">
      <c r="AQ49310" s="6"/>
    </row>
    <row r="49311" spans="43:43" x14ac:dyDescent="0.25">
      <c r="AQ49311" s="6"/>
    </row>
    <row r="49312" spans="43:43" x14ac:dyDescent="0.25">
      <c r="AQ49312" s="6"/>
    </row>
    <row r="49313" spans="43:43" x14ac:dyDescent="0.25">
      <c r="AQ49313" s="6"/>
    </row>
    <row r="49314" spans="43:43" x14ac:dyDescent="0.25">
      <c r="AQ49314" s="6"/>
    </row>
    <row r="49315" spans="43:43" x14ac:dyDescent="0.25">
      <c r="AQ49315" s="6"/>
    </row>
    <row r="49316" spans="43:43" x14ac:dyDescent="0.25">
      <c r="AQ49316" s="6"/>
    </row>
    <row r="49317" spans="43:43" x14ac:dyDescent="0.25">
      <c r="AQ49317" s="6"/>
    </row>
    <row r="49318" spans="43:43" x14ac:dyDescent="0.25">
      <c r="AQ49318" s="6"/>
    </row>
    <row r="49319" spans="43:43" x14ac:dyDescent="0.25">
      <c r="AQ49319" s="6"/>
    </row>
    <row r="49320" spans="43:43" x14ac:dyDescent="0.25">
      <c r="AQ49320" s="6"/>
    </row>
    <row r="49321" spans="43:43" x14ac:dyDescent="0.25">
      <c r="AQ49321" s="6"/>
    </row>
    <row r="49322" spans="43:43" x14ac:dyDescent="0.25">
      <c r="AQ49322" s="6"/>
    </row>
    <row r="49323" spans="43:43" x14ac:dyDescent="0.25">
      <c r="AQ49323" s="6"/>
    </row>
    <row r="49324" spans="43:43" x14ac:dyDescent="0.25">
      <c r="AQ49324" s="6"/>
    </row>
    <row r="49325" spans="43:43" x14ac:dyDescent="0.25">
      <c r="AQ49325" s="6"/>
    </row>
    <row r="49326" spans="43:43" x14ac:dyDescent="0.25">
      <c r="AQ49326" s="6"/>
    </row>
    <row r="49327" spans="43:43" x14ac:dyDescent="0.25">
      <c r="AQ49327" s="6"/>
    </row>
    <row r="49328" spans="43:43" x14ac:dyDescent="0.25">
      <c r="AQ49328" s="6"/>
    </row>
    <row r="49329" spans="43:43" x14ac:dyDescent="0.25">
      <c r="AQ49329" s="6"/>
    </row>
    <row r="49330" spans="43:43" x14ac:dyDescent="0.25">
      <c r="AQ49330" s="6"/>
    </row>
    <row r="49331" spans="43:43" x14ac:dyDescent="0.25">
      <c r="AQ49331" s="6"/>
    </row>
    <row r="49332" spans="43:43" x14ac:dyDescent="0.25">
      <c r="AQ49332" s="6"/>
    </row>
    <row r="49333" spans="43:43" x14ac:dyDescent="0.25">
      <c r="AQ49333" s="6"/>
    </row>
    <row r="49334" spans="43:43" x14ac:dyDescent="0.25">
      <c r="AQ49334" s="6"/>
    </row>
    <row r="49335" spans="43:43" x14ac:dyDescent="0.25">
      <c r="AQ49335" s="6"/>
    </row>
    <row r="49336" spans="43:43" x14ac:dyDescent="0.25">
      <c r="AQ49336" s="6"/>
    </row>
    <row r="49337" spans="43:43" x14ac:dyDescent="0.25">
      <c r="AQ49337" s="6"/>
    </row>
    <row r="49338" spans="43:43" x14ac:dyDescent="0.25">
      <c r="AQ49338" s="6"/>
    </row>
    <row r="49339" spans="43:43" x14ac:dyDescent="0.25">
      <c r="AQ49339" s="6"/>
    </row>
    <row r="49340" spans="43:43" x14ac:dyDescent="0.25">
      <c r="AQ49340" s="6"/>
    </row>
    <row r="49341" spans="43:43" x14ac:dyDescent="0.25">
      <c r="AQ49341" s="6"/>
    </row>
    <row r="49342" spans="43:43" x14ac:dyDescent="0.25">
      <c r="AQ49342" s="6"/>
    </row>
    <row r="49343" spans="43:43" x14ac:dyDescent="0.25">
      <c r="AQ49343" s="6"/>
    </row>
    <row r="49344" spans="43:43" x14ac:dyDescent="0.25">
      <c r="AQ49344" s="6"/>
    </row>
    <row r="49345" spans="43:43" x14ac:dyDescent="0.25">
      <c r="AQ49345" s="6"/>
    </row>
    <row r="49346" spans="43:43" x14ac:dyDescent="0.25">
      <c r="AQ49346" s="6"/>
    </row>
    <row r="49347" spans="43:43" x14ac:dyDescent="0.25">
      <c r="AQ49347" s="6"/>
    </row>
    <row r="49348" spans="43:43" x14ac:dyDescent="0.25">
      <c r="AQ49348" s="6"/>
    </row>
    <row r="49349" spans="43:43" x14ac:dyDescent="0.25">
      <c r="AQ49349" s="6"/>
    </row>
    <row r="49350" spans="43:43" x14ac:dyDescent="0.25">
      <c r="AQ49350" s="6"/>
    </row>
    <row r="49351" spans="43:43" x14ac:dyDescent="0.25">
      <c r="AQ49351" s="6"/>
    </row>
    <row r="49352" spans="43:43" x14ac:dyDescent="0.25">
      <c r="AQ49352" s="6"/>
    </row>
    <row r="49353" spans="43:43" x14ac:dyDescent="0.25">
      <c r="AQ49353" s="6"/>
    </row>
    <row r="49354" spans="43:43" x14ac:dyDescent="0.25">
      <c r="AQ49354" s="6"/>
    </row>
    <row r="49355" spans="43:43" x14ac:dyDescent="0.25">
      <c r="AQ49355" s="6"/>
    </row>
    <row r="49356" spans="43:43" x14ac:dyDescent="0.25">
      <c r="AQ49356" s="6"/>
    </row>
    <row r="49357" spans="43:43" x14ac:dyDescent="0.25">
      <c r="AQ49357" s="6"/>
    </row>
    <row r="49358" spans="43:43" x14ac:dyDescent="0.25">
      <c r="AQ49358" s="6"/>
    </row>
    <row r="49359" spans="43:43" x14ac:dyDescent="0.25">
      <c r="AQ49359" s="6"/>
    </row>
    <row r="49360" spans="43:43" x14ac:dyDescent="0.25">
      <c r="AQ49360" s="6"/>
    </row>
    <row r="49361" spans="43:43" x14ac:dyDescent="0.25">
      <c r="AQ49361" s="6"/>
    </row>
    <row r="49362" spans="43:43" x14ac:dyDescent="0.25">
      <c r="AQ49362" s="6"/>
    </row>
    <row r="49363" spans="43:43" x14ac:dyDescent="0.25">
      <c r="AQ49363" s="6"/>
    </row>
    <row r="49364" spans="43:43" x14ac:dyDescent="0.25">
      <c r="AQ49364" s="6"/>
    </row>
    <row r="49365" spans="43:43" x14ac:dyDescent="0.25">
      <c r="AQ49365" s="6"/>
    </row>
    <row r="49366" spans="43:43" x14ac:dyDescent="0.25">
      <c r="AQ49366" s="6"/>
    </row>
    <row r="49367" spans="43:43" x14ac:dyDescent="0.25">
      <c r="AQ49367" s="6"/>
    </row>
    <row r="49368" spans="43:43" x14ac:dyDescent="0.25">
      <c r="AQ49368" s="6"/>
    </row>
    <row r="49369" spans="43:43" x14ac:dyDescent="0.25">
      <c r="AQ49369" s="6"/>
    </row>
    <row r="49370" spans="43:43" x14ac:dyDescent="0.25">
      <c r="AQ49370" s="6"/>
    </row>
    <row r="49371" spans="43:43" x14ac:dyDescent="0.25">
      <c r="AQ49371" s="6"/>
    </row>
    <row r="49372" spans="43:43" x14ac:dyDescent="0.25">
      <c r="AQ49372" s="6"/>
    </row>
    <row r="49373" spans="43:43" x14ac:dyDescent="0.25">
      <c r="AQ49373" s="6"/>
    </row>
    <row r="49374" spans="43:43" x14ac:dyDescent="0.25">
      <c r="AQ49374" s="6"/>
    </row>
    <row r="49375" spans="43:43" x14ac:dyDescent="0.25">
      <c r="AQ49375" s="6"/>
    </row>
    <row r="49376" spans="43:43" x14ac:dyDescent="0.25">
      <c r="AQ49376" s="6"/>
    </row>
    <row r="49377" spans="43:43" x14ac:dyDescent="0.25">
      <c r="AQ49377" s="6"/>
    </row>
    <row r="49378" spans="43:43" x14ac:dyDescent="0.25">
      <c r="AQ49378" s="6"/>
    </row>
    <row r="49379" spans="43:43" x14ac:dyDescent="0.25">
      <c r="AQ49379" s="6"/>
    </row>
    <row r="49380" spans="43:43" x14ac:dyDescent="0.25">
      <c r="AQ49380" s="6"/>
    </row>
    <row r="49381" spans="43:43" x14ac:dyDescent="0.25">
      <c r="AQ49381" s="6"/>
    </row>
    <row r="49382" spans="43:43" x14ac:dyDescent="0.25">
      <c r="AQ49382" s="6"/>
    </row>
    <row r="49383" spans="43:43" x14ac:dyDescent="0.25">
      <c r="AQ49383" s="6"/>
    </row>
    <row r="49384" spans="43:43" x14ac:dyDescent="0.25">
      <c r="AQ49384" s="6"/>
    </row>
    <row r="49385" spans="43:43" x14ac:dyDescent="0.25">
      <c r="AQ49385" s="6"/>
    </row>
    <row r="49386" spans="43:43" x14ac:dyDescent="0.25">
      <c r="AQ49386" s="6"/>
    </row>
    <row r="49387" spans="43:43" x14ac:dyDescent="0.25">
      <c r="AQ49387" s="6"/>
    </row>
    <row r="49388" spans="43:43" x14ac:dyDescent="0.25">
      <c r="AQ49388" s="6"/>
    </row>
    <row r="49389" spans="43:43" x14ac:dyDescent="0.25">
      <c r="AQ49389" s="6"/>
    </row>
    <row r="49390" spans="43:43" x14ac:dyDescent="0.25">
      <c r="AQ49390" s="6"/>
    </row>
    <row r="49391" spans="43:43" x14ac:dyDescent="0.25">
      <c r="AQ49391" s="6"/>
    </row>
    <row r="49392" spans="43:43" x14ac:dyDescent="0.25">
      <c r="AQ49392" s="6"/>
    </row>
    <row r="49393" spans="43:43" x14ac:dyDescent="0.25">
      <c r="AQ49393" s="6"/>
    </row>
    <row r="49394" spans="43:43" x14ac:dyDescent="0.25">
      <c r="AQ49394" s="6"/>
    </row>
    <row r="49395" spans="43:43" x14ac:dyDescent="0.25">
      <c r="AQ49395" s="6"/>
    </row>
    <row r="49396" spans="43:43" x14ac:dyDescent="0.25">
      <c r="AQ49396" s="6"/>
    </row>
    <row r="49397" spans="43:43" x14ac:dyDescent="0.25">
      <c r="AQ49397" s="6"/>
    </row>
    <row r="49398" spans="43:43" x14ac:dyDescent="0.25">
      <c r="AQ49398" s="6"/>
    </row>
    <row r="49399" spans="43:43" x14ac:dyDescent="0.25">
      <c r="AQ49399" s="6"/>
    </row>
    <row r="49400" spans="43:43" x14ac:dyDescent="0.25">
      <c r="AQ49400" s="6"/>
    </row>
    <row r="49401" spans="43:43" x14ac:dyDescent="0.25">
      <c r="AQ49401" s="6"/>
    </row>
    <row r="49402" spans="43:43" x14ac:dyDescent="0.25">
      <c r="AQ49402" s="6"/>
    </row>
    <row r="49403" spans="43:43" x14ac:dyDescent="0.25">
      <c r="AQ49403" s="6"/>
    </row>
    <row r="49404" spans="43:43" x14ac:dyDescent="0.25">
      <c r="AQ49404" s="6"/>
    </row>
    <row r="49405" spans="43:43" x14ac:dyDescent="0.25">
      <c r="AQ49405" s="6"/>
    </row>
    <row r="49406" spans="43:43" x14ac:dyDescent="0.25">
      <c r="AQ49406" s="6"/>
    </row>
    <row r="49407" spans="43:43" x14ac:dyDescent="0.25">
      <c r="AQ49407" s="6"/>
    </row>
    <row r="49408" spans="43:43" x14ac:dyDescent="0.25">
      <c r="AQ49408" s="6"/>
    </row>
    <row r="49409" spans="43:43" x14ac:dyDescent="0.25">
      <c r="AQ49409" s="6"/>
    </row>
    <row r="49410" spans="43:43" x14ac:dyDescent="0.25">
      <c r="AQ49410" s="6"/>
    </row>
    <row r="49411" spans="43:43" x14ac:dyDescent="0.25">
      <c r="AQ49411" s="6"/>
    </row>
    <row r="49412" spans="43:43" x14ac:dyDescent="0.25">
      <c r="AQ49412" s="6"/>
    </row>
    <row r="49413" spans="43:43" x14ac:dyDescent="0.25">
      <c r="AQ49413" s="6"/>
    </row>
    <row r="49414" spans="43:43" x14ac:dyDescent="0.25">
      <c r="AQ49414" s="6"/>
    </row>
    <row r="49415" spans="43:43" x14ac:dyDescent="0.25">
      <c r="AQ49415" s="6"/>
    </row>
    <row r="49416" spans="43:43" x14ac:dyDescent="0.25">
      <c r="AQ49416" s="6"/>
    </row>
    <row r="49417" spans="43:43" x14ac:dyDescent="0.25">
      <c r="AQ49417" s="6"/>
    </row>
    <row r="49418" spans="43:43" x14ac:dyDescent="0.25">
      <c r="AQ49418" s="6"/>
    </row>
    <row r="49419" spans="43:43" x14ac:dyDescent="0.25">
      <c r="AQ49419" s="6"/>
    </row>
    <row r="49420" spans="43:43" x14ac:dyDescent="0.25">
      <c r="AQ49420" s="6"/>
    </row>
    <row r="49421" spans="43:43" x14ac:dyDescent="0.25">
      <c r="AQ49421" s="6"/>
    </row>
    <row r="49422" spans="43:43" x14ac:dyDescent="0.25">
      <c r="AQ49422" s="6"/>
    </row>
    <row r="49423" spans="43:43" x14ac:dyDescent="0.25">
      <c r="AQ49423" s="6"/>
    </row>
    <row r="49424" spans="43:43" x14ac:dyDescent="0.25">
      <c r="AQ49424" s="6"/>
    </row>
    <row r="49425" spans="43:43" x14ac:dyDescent="0.25">
      <c r="AQ49425" s="6"/>
    </row>
    <row r="49426" spans="43:43" x14ac:dyDescent="0.25">
      <c r="AQ49426" s="6"/>
    </row>
    <row r="49427" spans="43:43" x14ac:dyDescent="0.25">
      <c r="AQ49427" s="6"/>
    </row>
    <row r="49428" spans="43:43" x14ac:dyDescent="0.25">
      <c r="AQ49428" s="6"/>
    </row>
    <row r="49429" spans="43:43" x14ac:dyDescent="0.25">
      <c r="AQ49429" s="6"/>
    </row>
    <row r="49430" spans="43:43" x14ac:dyDescent="0.25">
      <c r="AQ49430" s="6"/>
    </row>
    <row r="49431" spans="43:43" x14ac:dyDescent="0.25">
      <c r="AQ49431" s="6"/>
    </row>
    <row r="49432" spans="43:43" x14ac:dyDescent="0.25">
      <c r="AQ49432" s="6"/>
    </row>
    <row r="49433" spans="43:43" x14ac:dyDescent="0.25">
      <c r="AQ49433" s="6"/>
    </row>
    <row r="49434" spans="43:43" x14ac:dyDescent="0.25">
      <c r="AQ49434" s="6"/>
    </row>
    <row r="49435" spans="43:43" x14ac:dyDescent="0.25">
      <c r="AQ49435" s="6"/>
    </row>
    <row r="49436" spans="43:43" x14ac:dyDescent="0.25">
      <c r="AQ49436" s="6"/>
    </row>
    <row r="49437" spans="43:43" x14ac:dyDescent="0.25">
      <c r="AQ49437" s="6"/>
    </row>
    <row r="49438" spans="43:43" x14ac:dyDescent="0.25">
      <c r="AQ49438" s="6"/>
    </row>
    <row r="49439" spans="43:43" x14ac:dyDescent="0.25">
      <c r="AQ49439" s="6"/>
    </row>
    <row r="49440" spans="43:43" x14ac:dyDescent="0.25">
      <c r="AQ49440" s="6"/>
    </row>
    <row r="49441" spans="43:43" x14ac:dyDescent="0.25">
      <c r="AQ49441" s="6"/>
    </row>
    <row r="49442" spans="43:43" x14ac:dyDescent="0.25">
      <c r="AQ49442" s="6"/>
    </row>
    <row r="49443" spans="43:43" x14ac:dyDescent="0.25">
      <c r="AQ49443" s="6"/>
    </row>
    <row r="49444" spans="43:43" x14ac:dyDescent="0.25">
      <c r="AQ49444" s="6"/>
    </row>
    <row r="49445" spans="43:43" x14ac:dyDescent="0.25">
      <c r="AQ49445" s="6"/>
    </row>
    <row r="49446" spans="43:43" x14ac:dyDescent="0.25">
      <c r="AQ49446" s="6"/>
    </row>
    <row r="49447" spans="43:43" x14ac:dyDescent="0.25">
      <c r="AQ49447" s="6"/>
    </row>
    <row r="49448" spans="43:43" x14ac:dyDescent="0.25">
      <c r="AQ49448" s="6"/>
    </row>
    <row r="49449" spans="43:43" x14ac:dyDescent="0.25">
      <c r="AQ49449" s="6"/>
    </row>
    <row r="49450" spans="43:43" x14ac:dyDescent="0.25">
      <c r="AQ49450" s="6"/>
    </row>
    <row r="49451" spans="43:43" x14ac:dyDescent="0.25">
      <c r="AQ49451" s="6"/>
    </row>
    <row r="49452" spans="43:43" x14ac:dyDescent="0.25">
      <c r="AQ49452" s="6"/>
    </row>
    <row r="49453" spans="43:43" x14ac:dyDescent="0.25">
      <c r="AQ49453" s="6"/>
    </row>
    <row r="49454" spans="43:43" x14ac:dyDescent="0.25">
      <c r="AQ49454" s="6"/>
    </row>
    <row r="49455" spans="43:43" x14ac:dyDescent="0.25">
      <c r="AQ49455" s="6"/>
    </row>
    <row r="49456" spans="43:43" x14ac:dyDescent="0.25">
      <c r="AQ49456" s="6"/>
    </row>
    <row r="49457" spans="43:43" x14ac:dyDescent="0.25">
      <c r="AQ49457" s="6"/>
    </row>
    <row r="49458" spans="43:43" x14ac:dyDescent="0.25">
      <c r="AQ49458" s="6"/>
    </row>
    <row r="49459" spans="43:43" x14ac:dyDescent="0.25">
      <c r="AQ49459" s="6"/>
    </row>
    <row r="49460" spans="43:43" x14ac:dyDescent="0.25">
      <c r="AQ49460" s="6"/>
    </row>
    <row r="49461" spans="43:43" x14ac:dyDescent="0.25">
      <c r="AQ49461" s="6"/>
    </row>
    <row r="49462" spans="43:43" x14ac:dyDescent="0.25">
      <c r="AQ49462" s="6"/>
    </row>
    <row r="49463" spans="43:43" x14ac:dyDescent="0.25">
      <c r="AQ49463" s="6"/>
    </row>
    <row r="49464" spans="43:43" x14ac:dyDescent="0.25">
      <c r="AQ49464" s="6"/>
    </row>
    <row r="49465" spans="43:43" x14ac:dyDescent="0.25">
      <c r="AQ49465" s="6"/>
    </row>
    <row r="49466" spans="43:43" x14ac:dyDescent="0.25">
      <c r="AQ49466" s="6"/>
    </row>
    <row r="49467" spans="43:43" x14ac:dyDescent="0.25">
      <c r="AQ49467" s="6"/>
    </row>
    <row r="49468" spans="43:43" x14ac:dyDescent="0.25">
      <c r="AQ49468" s="6"/>
    </row>
    <row r="49469" spans="43:43" x14ac:dyDescent="0.25">
      <c r="AQ49469" s="6"/>
    </row>
    <row r="49470" spans="43:43" x14ac:dyDescent="0.25">
      <c r="AQ49470" s="6"/>
    </row>
    <row r="49471" spans="43:43" x14ac:dyDescent="0.25">
      <c r="AQ49471" s="6"/>
    </row>
    <row r="49472" spans="43:43" x14ac:dyDescent="0.25">
      <c r="AQ49472" s="6"/>
    </row>
    <row r="49473" spans="43:43" x14ac:dyDescent="0.25">
      <c r="AQ49473" s="6"/>
    </row>
    <row r="49474" spans="43:43" x14ac:dyDescent="0.25">
      <c r="AQ49474" s="6"/>
    </row>
    <row r="49475" spans="43:43" x14ac:dyDescent="0.25">
      <c r="AQ49475" s="6"/>
    </row>
    <row r="49476" spans="43:43" x14ac:dyDescent="0.25">
      <c r="AQ49476" s="6"/>
    </row>
    <row r="49477" spans="43:43" x14ac:dyDescent="0.25">
      <c r="AQ49477" s="6"/>
    </row>
    <row r="49478" spans="43:43" x14ac:dyDescent="0.25">
      <c r="AQ49478" s="6"/>
    </row>
    <row r="49479" spans="43:43" x14ac:dyDescent="0.25">
      <c r="AQ49479" s="6"/>
    </row>
    <row r="49480" spans="43:43" x14ac:dyDescent="0.25">
      <c r="AQ49480" s="6"/>
    </row>
    <row r="49481" spans="43:43" x14ac:dyDescent="0.25">
      <c r="AQ49481" s="6"/>
    </row>
    <row r="49482" spans="43:43" x14ac:dyDescent="0.25">
      <c r="AQ49482" s="6"/>
    </row>
    <row r="49483" spans="43:43" x14ac:dyDescent="0.25">
      <c r="AQ49483" s="6"/>
    </row>
    <row r="49484" spans="43:43" x14ac:dyDescent="0.25">
      <c r="AQ49484" s="6"/>
    </row>
    <row r="49485" spans="43:43" x14ac:dyDescent="0.25">
      <c r="AQ49485" s="6"/>
    </row>
    <row r="49486" spans="43:43" x14ac:dyDescent="0.25">
      <c r="AQ49486" s="6"/>
    </row>
    <row r="49487" spans="43:43" x14ac:dyDescent="0.25">
      <c r="AQ49487" s="6"/>
    </row>
    <row r="49488" spans="43:43" x14ac:dyDescent="0.25">
      <c r="AQ49488" s="6"/>
    </row>
    <row r="49489" spans="43:43" x14ac:dyDescent="0.25">
      <c r="AQ49489" s="6"/>
    </row>
    <row r="49490" spans="43:43" x14ac:dyDescent="0.25">
      <c r="AQ49490" s="6"/>
    </row>
    <row r="49491" spans="43:43" x14ac:dyDescent="0.25">
      <c r="AQ49491" s="6"/>
    </row>
    <row r="49492" spans="43:43" x14ac:dyDescent="0.25">
      <c r="AQ49492" s="6"/>
    </row>
    <row r="49493" spans="43:43" x14ac:dyDescent="0.25">
      <c r="AQ49493" s="6"/>
    </row>
    <row r="49494" spans="43:43" x14ac:dyDescent="0.25">
      <c r="AQ49494" s="6"/>
    </row>
    <row r="49495" spans="43:43" x14ac:dyDescent="0.25">
      <c r="AQ49495" s="6"/>
    </row>
    <row r="49496" spans="43:43" x14ac:dyDescent="0.25">
      <c r="AQ49496" s="6"/>
    </row>
    <row r="49497" spans="43:43" x14ac:dyDescent="0.25">
      <c r="AQ49497" s="6"/>
    </row>
    <row r="49498" spans="43:43" x14ac:dyDescent="0.25">
      <c r="AQ49498" s="6"/>
    </row>
    <row r="49499" spans="43:43" x14ac:dyDescent="0.25">
      <c r="AQ49499" s="6"/>
    </row>
    <row r="49500" spans="43:43" x14ac:dyDescent="0.25">
      <c r="AQ49500" s="6"/>
    </row>
    <row r="49501" spans="43:43" x14ac:dyDescent="0.25">
      <c r="AQ49501" s="6"/>
    </row>
    <row r="49502" spans="43:43" x14ac:dyDescent="0.25">
      <c r="AQ49502" s="6"/>
    </row>
    <row r="49503" spans="43:43" x14ac:dyDescent="0.25">
      <c r="AQ49503" s="6"/>
    </row>
    <row r="49504" spans="43:43" x14ac:dyDescent="0.25">
      <c r="AQ49504" s="6"/>
    </row>
    <row r="49505" spans="43:43" x14ac:dyDescent="0.25">
      <c r="AQ49505" s="6"/>
    </row>
    <row r="49506" spans="43:43" x14ac:dyDescent="0.25">
      <c r="AQ49506" s="6"/>
    </row>
    <row r="49507" spans="43:43" x14ac:dyDescent="0.25">
      <c r="AQ49507" s="6"/>
    </row>
    <row r="49508" spans="43:43" x14ac:dyDescent="0.25">
      <c r="AQ49508" s="6"/>
    </row>
    <row r="49509" spans="43:43" x14ac:dyDescent="0.25">
      <c r="AQ49509" s="6"/>
    </row>
    <row r="49510" spans="43:43" x14ac:dyDescent="0.25">
      <c r="AQ49510" s="6"/>
    </row>
    <row r="49511" spans="43:43" x14ac:dyDescent="0.25">
      <c r="AQ49511" s="6"/>
    </row>
    <row r="49512" spans="43:43" x14ac:dyDescent="0.25">
      <c r="AQ49512" s="6"/>
    </row>
    <row r="49513" spans="43:43" x14ac:dyDescent="0.25">
      <c r="AQ49513" s="6"/>
    </row>
    <row r="49514" spans="43:43" x14ac:dyDescent="0.25">
      <c r="AQ49514" s="6"/>
    </row>
    <row r="49515" spans="43:43" x14ac:dyDescent="0.25">
      <c r="AQ49515" s="6"/>
    </row>
    <row r="49516" spans="43:43" x14ac:dyDescent="0.25">
      <c r="AQ49516" s="6"/>
    </row>
    <row r="49517" spans="43:43" x14ac:dyDescent="0.25">
      <c r="AQ49517" s="6"/>
    </row>
    <row r="49518" spans="43:43" x14ac:dyDescent="0.25">
      <c r="AQ49518" s="6"/>
    </row>
    <row r="49519" spans="43:43" x14ac:dyDescent="0.25">
      <c r="AQ49519" s="6"/>
    </row>
    <row r="49520" spans="43:43" x14ac:dyDescent="0.25">
      <c r="AQ49520" s="6"/>
    </row>
    <row r="49521" spans="43:43" x14ac:dyDescent="0.25">
      <c r="AQ49521" s="6"/>
    </row>
    <row r="49522" spans="43:43" x14ac:dyDescent="0.25">
      <c r="AQ49522" s="6"/>
    </row>
    <row r="49523" spans="43:43" x14ac:dyDescent="0.25">
      <c r="AQ49523" s="6"/>
    </row>
    <row r="49524" spans="43:43" x14ac:dyDescent="0.25">
      <c r="AQ49524" s="6"/>
    </row>
    <row r="49525" spans="43:43" x14ac:dyDescent="0.25">
      <c r="AQ49525" s="6"/>
    </row>
    <row r="49526" spans="43:43" x14ac:dyDescent="0.25">
      <c r="AQ49526" s="6"/>
    </row>
    <row r="49527" spans="43:43" x14ac:dyDescent="0.25">
      <c r="AQ49527" s="6"/>
    </row>
    <row r="49528" spans="43:43" x14ac:dyDescent="0.25">
      <c r="AQ49528" s="6"/>
    </row>
    <row r="49529" spans="43:43" x14ac:dyDescent="0.25">
      <c r="AQ49529" s="6"/>
    </row>
    <row r="49530" spans="43:43" x14ac:dyDescent="0.25">
      <c r="AQ49530" s="6"/>
    </row>
    <row r="49531" spans="43:43" x14ac:dyDescent="0.25">
      <c r="AQ49531" s="6"/>
    </row>
    <row r="49532" spans="43:43" x14ac:dyDescent="0.25">
      <c r="AQ49532" s="6"/>
    </row>
    <row r="49533" spans="43:43" x14ac:dyDescent="0.25">
      <c r="AQ49533" s="6"/>
    </row>
    <row r="49534" spans="43:43" x14ac:dyDescent="0.25">
      <c r="AQ49534" s="6"/>
    </row>
    <row r="49535" spans="43:43" x14ac:dyDescent="0.25">
      <c r="AQ49535" s="6"/>
    </row>
    <row r="49536" spans="43:43" x14ac:dyDescent="0.25">
      <c r="AQ49536" s="6"/>
    </row>
    <row r="49537" spans="43:43" x14ac:dyDescent="0.25">
      <c r="AQ49537" s="6"/>
    </row>
    <row r="49538" spans="43:43" x14ac:dyDescent="0.25">
      <c r="AQ49538" s="6"/>
    </row>
    <row r="49539" spans="43:43" x14ac:dyDescent="0.25">
      <c r="AQ49539" s="6"/>
    </row>
    <row r="49540" spans="43:43" x14ac:dyDescent="0.25">
      <c r="AQ49540" s="6"/>
    </row>
    <row r="49541" spans="43:43" x14ac:dyDescent="0.25">
      <c r="AQ49541" s="6"/>
    </row>
    <row r="49542" spans="43:43" x14ac:dyDescent="0.25">
      <c r="AQ49542" s="6"/>
    </row>
    <row r="49543" spans="43:43" x14ac:dyDescent="0.25">
      <c r="AQ49543" s="6"/>
    </row>
    <row r="49544" spans="43:43" x14ac:dyDescent="0.25">
      <c r="AQ49544" s="6"/>
    </row>
    <row r="49545" spans="43:43" x14ac:dyDescent="0.25">
      <c r="AQ49545" s="6"/>
    </row>
    <row r="49546" spans="43:43" x14ac:dyDescent="0.25">
      <c r="AQ49546" s="6"/>
    </row>
    <row r="49547" spans="43:43" x14ac:dyDescent="0.25">
      <c r="AQ49547" s="6"/>
    </row>
    <row r="49548" spans="43:43" x14ac:dyDescent="0.25">
      <c r="AQ49548" s="6"/>
    </row>
    <row r="49549" spans="43:43" x14ac:dyDescent="0.25">
      <c r="AQ49549" s="6"/>
    </row>
    <row r="49550" spans="43:43" x14ac:dyDescent="0.25">
      <c r="AQ49550" s="6"/>
    </row>
    <row r="49551" spans="43:43" x14ac:dyDescent="0.25">
      <c r="AQ49551" s="6"/>
    </row>
    <row r="49552" spans="43:43" x14ac:dyDescent="0.25">
      <c r="AQ49552" s="6"/>
    </row>
    <row r="49553" spans="43:43" x14ac:dyDescent="0.25">
      <c r="AQ49553" s="6"/>
    </row>
    <row r="49554" spans="43:43" x14ac:dyDescent="0.25">
      <c r="AQ49554" s="6"/>
    </row>
    <row r="49555" spans="43:43" x14ac:dyDescent="0.25">
      <c r="AQ49555" s="6"/>
    </row>
    <row r="49556" spans="43:43" x14ac:dyDescent="0.25">
      <c r="AQ49556" s="6"/>
    </row>
    <row r="49557" spans="43:43" x14ac:dyDescent="0.25">
      <c r="AQ49557" s="6"/>
    </row>
    <row r="49558" spans="43:43" x14ac:dyDescent="0.25">
      <c r="AQ49558" s="6"/>
    </row>
    <row r="49559" spans="43:43" x14ac:dyDescent="0.25">
      <c r="AQ49559" s="6"/>
    </row>
    <row r="49560" spans="43:43" x14ac:dyDescent="0.25">
      <c r="AQ49560" s="6"/>
    </row>
    <row r="49561" spans="43:43" x14ac:dyDescent="0.25">
      <c r="AQ49561" s="6"/>
    </row>
    <row r="49562" spans="43:43" x14ac:dyDescent="0.25">
      <c r="AQ49562" s="6"/>
    </row>
    <row r="49563" spans="43:43" x14ac:dyDescent="0.25">
      <c r="AQ49563" s="6"/>
    </row>
    <row r="49564" spans="43:43" x14ac:dyDescent="0.25">
      <c r="AQ49564" s="6"/>
    </row>
    <row r="49565" spans="43:43" x14ac:dyDescent="0.25">
      <c r="AQ49565" s="6"/>
    </row>
    <row r="49566" spans="43:43" x14ac:dyDescent="0.25">
      <c r="AQ49566" s="6"/>
    </row>
    <row r="49567" spans="43:43" x14ac:dyDescent="0.25">
      <c r="AQ49567" s="6"/>
    </row>
    <row r="49568" spans="43:43" x14ac:dyDescent="0.25">
      <c r="AQ49568" s="6"/>
    </row>
    <row r="49569" spans="43:43" x14ac:dyDescent="0.25">
      <c r="AQ49569" s="6"/>
    </row>
    <row r="49570" spans="43:43" x14ac:dyDescent="0.25">
      <c r="AQ49570" s="6"/>
    </row>
    <row r="49571" spans="43:43" x14ac:dyDescent="0.25">
      <c r="AQ49571" s="6"/>
    </row>
    <row r="49572" spans="43:43" x14ac:dyDescent="0.25">
      <c r="AQ49572" s="6"/>
    </row>
    <row r="49573" spans="43:43" x14ac:dyDescent="0.25">
      <c r="AQ49573" s="6"/>
    </row>
    <row r="49574" spans="43:43" x14ac:dyDescent="0.25">
      <c r="AQ49574" s="6"/>
    </row>
    <row r="49575" spans="43:43" x14ac:dyDescent="0.25">
      <c r="AQ49575" s="6"/>
    </row>
    <row r="49576" spans="43:43" x14ac:dyDescent="0.25">
      <c r="AQ49576" s="6"/>
    </row>
    <row r="49577" spans="43:43" x14ac:dyDescent="0.25">
      <c r="AQ49577" s="6"/>
    </row>
    <row r="49578" spans="43:43" x14ac:dyDescent="0.25">
      <c r="AQ49578" s="6"/>
    </row>
    <row r="49579" spans="43:43" x14ac:dyDescent="0.25">
      <c r="AQ49579" s="6"/>
    </row>
    <row r="49580" spans="43:43" x14ac:dyDescent="0.25">
      <c r="AQ49580" s="6"/>
    </row>
    <row r="49581" spans="43:43" x14ac:dyDescent="0.25">
      <c r="AQ49581" s="6"/>
    </row>
    <row r="49582" spans="43:43" x14ac:dyDescent="0.25">
      <c r="AQ49582" s="6"/>
    </row>
    <row r="49583" spans="43:43" x14ac:dyDescent="0.25">
      <c r="AQ49583" s="6"/>
    </row>
    <row r="49584" spans="43:43" x14ac:dyDescent="0.25">
      <c r="AQ49584" s="6"/>
    </row>
    <row r="49585" spans="43:43" x14ac:dyDescent="0.25">
      <c r="AQ49585" s="6"/>
    </row>
    <row r="49586" spans="43:43" x14ac:dyDescent="0.25">
      <c r="AQ49586" s="6"/>
    </row>
    <row r="49587" spans="43:43" x14ac:dyDescent="0.25">
      <c r="AQ49587" s="6"/>
    </row>
    <row r="49588" spans="43:43" x14ac:dyDescent="0.25">
      <c r="AQ49588" s="6"/>
    </row>
    <row r="49589" spans="43:43" x14ac:dyDescent="0.25">
      <c r="AQ49589" s="6"/>
    </row>
    <row r="49590" spans="43:43" x14ac:dyDescent="0.25">
      <c r="AQ49590" s="6"/>
    </row>
    <row r="49591" spans="43:43" x14ac:dyDescent="0.25">
      <c r="AQ49591" s="6"/>
    </row>
    <row r="49592" spans="43:43" x14ac:dyDescent="0.25">
      <c r="AQ49592" s="6"/>
    </row>
    <row r="49593" spans="43:43" x14ac:dyDescent="0.25">
      <c r="AQ49593" s="6"/>
    </row>
    <row r="49594" spans="43:43" x14ac:dyDescent="0.25">
      <c r="AQ49594" s="6"/>
    </row>
    <row r="49595" spans="43:43" x14ac:dyDescent="0.25">
      <c r="AQ49595" s="6"/>
    </row>
    <row r="49596" spans="43:43" x14ac:dyDescent="0.25">
      <c r="AQ49596" s="6"/>
    </row>
    <row r="49597" spans="43:43" x14ac:dyDescent="0.25">
      <c r="AQ49597" s="6"/>
    </row>
    <row r="49598" spans="43:43" x14ac:dyDescent="0.25">
      <c r="AQ49598" s="6"/>
    </row>
    <row r="49599" spans="43:43" x14ac:dyDescent="0.25">
      <c r="AQ49599" s="6"/>
    </row>
    <row r="49600" spans="43:43" x14ac:dyDescent="0.25">
      <c r="AQ49600" s="6"/>
    </row>
    <row r="49601" spans="43:43" x14ac:dyDescent="0.25">
      <c r="AQ49601" s="6"/>
    </row>
    <row r="49602" spans="43:43" x14ac:dyDescent="0.25">
      <c r="AQ49602" s="6"/>
    </row>
    <row r="49603" spans="43:43" x14ac:dyDescent="0.25">
      <c r="AQ49603" s="6"/>
    </row>
    <row r="49604" spans="43:43" x14ac:dyDescent="0.25">
      <c r="AQ49604" s="6"/>
    </row>
    <row r="49605" spans="43:43" x14ac:dyDescent="0.25">
      <c r="AQ49605" s="6"/>
    </row>
    <row r="49606" spans="43:43" x14ac:dyDescent="0.25">
      <c r="AQ49606" s="6"/>
    </row>
    <row r="49607" spans="43:43" x14ac:dyDescent="0.25">
      <c r="AQ49607" s="6"/>
    </row>
    <row r="49608" spans="43:43" x14ac:dyDescent="0.25">
      <c r="AQ49608" s="6"/>
    </row>
    <row r="49609" spans="43:43" x14ac:dyDescent="0.25">
      <c r="AQ49609" s="6"/>
    </row>
    <row r="49610" spans="43:43" x14ac:dyDescent="0.25">
      <c r="AQ49610" s="6"/>
    </row>
    <row r="49611" spans="43:43" x14ac:dyDescent="0.25">
      <c r="AQ49611" s="6"/>
    </row>
    <row r="49612" spans="43:43" x14ac:dyDescent="0.25">
      <c r="AQ49612" s="6"/>
    </row>
    <row r="49613" spans="43:43" x14ac:dyDescent="0.25">
      <c r="AQ49613" s="6"/>
    </row>
    <row r="49614" spans="43:43" x14ac:dyDescent="0.25">
      <c r="AQ49614" s="6"/>
    </row>
    <row r="49615" spans="43:43" x14ac:dyDescent="0.25">
      <c r="AQ49615" s="6"/>
    </row>
    <row r="49616" spans="43:43" x14ac:dyDescent="0.25">
      <c r="AQ49616" s="6"/>
    </row>
    <row r="49617" spans="43:43" x14ac:dyDescent="0.25">
      <c r="AQ49617" s="6"/>
    </row>
    <row r="49618" spans="43:43" x14ac:dyDescent="0.25">
      <c r="AQ49618" s="6"/>
    </row>
    <row r="49619" spans="43:43" x14ac:dyDescent="0.25">
      <c r="AQ49619" s="6"/>
    </row>
    <row r="49620" spans="43:43" x14ac:dyDescent="0.25">
      <c r="AQ49620" s="6"/>
    </row>
    <row r="49621" spans="43:43" x14ac:dyDescent="0.25">
      <c r="AQ49621" s="6"/>
    </row>
    <row r="49622" spans="43:43" x14ac:dyDescent="0.25">
      <c r="AQ49622" s="6"/>
    </row>
    <row r="49623" spans="43:43" x14ac:dyDescent="0.25">
      <c r="AQ49623" s="6"/>
    </row>
    <row r="49624" spans="43:43" x14ac:dyDescent="0.25">
      <c r="AQ49624" s="6"/>
    </row>
    <row r="49625" spans="43:43" x14ac:dyDescent="0.25">
      <c r="AQ49625" s="6"/>
    </row>
    <row r="49626" spans="43:43" x14ac:dyDescent="0.25">
      <c r="AQ49626" s="6"/>
    </row>
    <row r="49627" spans="43:43" x14ac:dyDescent="0.25">
      <c r="AQ49627" s="6"/>
    </row>
    <row r="49628" spans="43:43" x14ac:dyDescent="0.25">
      <c r="AQ49628" s="6"/>
    </row>
    <row r="49629" spans="43:43" x14ac:dyDescent="0.25">
      <c r="AQ49629" s="6"/>
    </row>
    <row r="49630" spans="43:43" x14ac:dyDescent="0.25">
      <c r="AQ49630" s="6"/>
    </row>
    <row r="49631" spans="43:43" x14ac:dyDescent="0.25">
      <c r="AQ49631" s="6"/>
    </row>
    <row r="49632" spans="43:43" x14ac:dyDescent="0.25">
      <c r="AQ49632" s="6"/>
    </row>
    <row r="49633" spans="43:43" x14ac:dyDescent="0.25">
      <c r="AQ49633" s="6"/>
    </row>
    <row r="49634" spans="43:43" x14ac:dyDescent="0.25">
      <c r="AQ49634" s="6"/>
    </row>
    <row r="49635" spans="43:43" x14ac:dyDescent="0.25">
      <c r="AQ49635" s="6"/>
    </row>
    <row r="49636" spans="43:43" x14ac:dyDescent="0.25">
      <c r="AQ49636" s="6"/>
    </row>
    <row r="49637" spans="43:43" x14ac:dyDescent="0.25">
      <c r="AQ49637" s="6"/>
    </row>
    <row r="49638" spans="43:43" x14ac:dyDescent="0.25">
      <c r="AQ49638" s="6"/>
    </row>
    <row r="49639" spans="43:43" x14ac:dyDescent="0.25">
      <c r="AQ49639" s="6"/>
    </row>
    <row r="49640" spans="43:43" x14ac:dyDescent="0.25">
      <c r="AQ49640" s="6"/>
    </row>
    <row r="49641" spans="43:43" x14ac:dyDescent="0.25">
      <c r="AQ49641" s="6"/>
    </row>
    <row r="49642" spans="43:43" x14ac:dyDescent="0.25">
      <c r="AQ49642" s="6"/>
    </row>
    <row r="49643" spans="43:43" x14ac:dyDescent="0.25">
      <c r="AQ49643" s="6"/>
    </row>
    <row r="49644" spans="43:43" x14ac:dyDescent="0.25">
      <c r="AQ49644" s="6"/>
    </row>
    <row r="49645" spans="43:43" x14ac:dyDescent="0.25">
      <c r="AQ49645" s="6"/>
    </row>
    <row r="49646" spans="43:43" x14ac:dyDescent="0.25">
      <c r="AQ49646" s="6"/>
    </row>
    <row r="49647" spans="43:43" x14ac:dyDescent="0.25">
      <c r="AQ49647" s="6"/>
    </row>
    <row r="49648" spans="43:43" x14ac:dyDescent="0.25">
      <c r="AQ49648" s="6"/>
    </row>
    <row r="49649" spans="43:43" x14ac:dyDescent="0.25">
      <c r="AQ49649" s="6"/>
    </row>
    <row r="49650" spans="43:43" x14ac:dyDescent="0.25">
      <c r="AQ49650" s="6"/>
    </row>
    <row r="49651" spans="43:43" x14ac:dyDescent="0.25">
      <c r="AQ49651" s="6"/>
    </row>
    <row r="49652" spans="43:43" x14ac:dyDescent="0.25">
      <c r="AQ49652" s="6"/>
    </row>
    <row r="49653" spans="43:43" x14ac:dyDescent="0.25">
      <c r="AQ49653" s="6"/>
    </row>
    <row r="49654" spans="43:43" x14ac:dyDescent="0.25">
      <c r="AQ49654" s="6"/>
    </row>
    <row r="49655" spans="43:43" x14ac:dyDescent="0.25">
      <c r="AQ49655" s="6"/>
    </row>
    <row r="49656" spans="43:43" x14ac:dyDescent="0.25">
      <c r="AQ49656" s="6"/>
    </row>
    <row r="49657" spans="43:43" x14ac:dyDescent="0.25">
      <c r="AQ49657" s="6"/>
    </row>
    <row r="49658" spans="43:43" x14ac:dyDescent="0.25">
      <c r="AQ49658" s="6"/>
    </row>
    <row r="49659" spans="43:43" x14ac:dyDescent="0.25">
      <c r="AQ49659" s="6"/>
    </row>
    <row r="49660" spans="43:43" x14ac:dyDescent="0.25">
      <c r="AQ49660" s="6"/>
    </row>
    <row r="49661" spans="43:43" x14ac:dyDescent="0.25">
      <c r="AQ49661" s="6"/>
    </row>
    <row r="49662" spans="43:43" x14ac:dyDescent="0.25">
      <c r="AQ49662" s="6"/>
    </row>
    <row r="49663" spans="43:43" x14ac:dyDescent="0.25">
      <c r="AQ49663" s="6"/>
    </row>
    <row r="49664" spans="43:43" x14ac:dyDescent="0.25">
      <c r="AQ49664" s="6"/>
    </row>
    <row r="49665" spans="43:43" x14ac:dyDescent="0.25">
      <c r="AQ49665" s="6"/>
    </row>
    <row r="49666" spans="43:43" x14ac:dyDescent="0.25">
      <c r="AQ49666" s="6"/>
    </row>
    <row r="49667" spans="43:43" x14ac:dyDescent="0.25">
      <c r="AQ49667" s="6"/>
    </row>
    <row r="49668" spans="43:43" x14ac:dyDescent="0.25">
      <c r="AQ49668" s="6"/>
    </row>
    <row r="49669" spans="43:43" x14ac:dyDescent="0.25">
      <c r="AQ49669" s="6"/>
    </row>
    <row r="49670" spans="43:43" x14ac:dyDescent="0.25">
      <c r="AQ49670" s="6"/>
    </row>
    <row r="49671" spans="43:43" x14ac:dyDescent="0.25">
      <c r="AQ49671" s="6"/>
    </row>
    <row r="49672" spans="43:43" x14ac:dyDescent="0.25">
      <c r="AQ49672" s="6"/>
    </row>
    <row r="49673" spans="43:43" x14ac:dyDescent="0.25">
      <c r="AQ49673" s="6"/>
    </row>
    <row r="49674" spans="43:43" x14ac:dyDescent="0.25">
      <c r="AQ49674" s="6"/>
    </row>
    <row r="49675" spans="43:43" x14ac:dyDescent="0.25">
      <c r="AQ49675" s="6"/>
    </row>
    <row r="49676" spans="43:43" x14ac:dyDescent="0.25">
      <c r="AQ49676" s="6"/>
    </row>
    <row r="49677" spans="43:43" x14ac:dyDescent="0.25">
      <c r="AQ49677" s="6"/>
    </row>
    <row r="49678" spans="43:43" x14ac:dyDescent="0.25">
      <c r="AQ49678" s="6"/>
    </row>
    <row r="49679" spans="43:43" x14ac:dyDescent="0.25">
      <c r="AQ49679" s="6"/>
    </row>
    <row r="49680" spans="43:43" x14ac:dyDescent="0.25">
      <c r="AQ49680" s="6"/>
    </row>
    <row r="49681" spans="43:43" x14ac:dyDescent="0.25">
      <c r="AQ49681" s="6"/>
    </row>
    <row r="49682" spans="43:43" x14ac:dyDescent="0.25">
      <c r="AQ49682" s="6"/>
    </row>
    <row r="49683" spans="43:43" x14ac:dyDescent="0.25">
      <c r="AQ49683" s="6"/>
    </row>
    <row r="49684" spans="43:43" x14ac:dyDescent="0.25">
      <c r="AQ49684" s="6"/>
    </row>
    <row r="49685" spans="43:43" x14ac:dyDescent="0.25">
      <c r="AQ49685" s="6"/>
    </row>
    <row r="49686" spans="43:43" x14ac:dyDescent="0.25">
      <c r="AQ49686" s="6"/>
    </row>
    <row r="49687" spans="43:43" x14ac:dyDescent="0.25">
      <c r="AQ49687" s="6"/>
    </row>
    <row r="49688" spans="43:43" x14ac:dyDescent="0.25">
      <c r="AQ49688" s="6"/>
    </row>
    <row r="49689" spans="43:43" x14ac:dyDescent="0.25">
      <c r="AQ49689" s="6"/>
    </row>
    <row r="49690" spans="43:43" x14ac:dyDescent="0.25">
      <c r="AQ49690" s="6"/>
    </row>
    <row r="49691" spans="43:43" x14ac:dyDescent="0.25">
      <c r="AQ49691" s="6"/>
    </row>
    <row r="49692" spans="43:43" x14ac:dyDescent="0.25">
      <c r="AQ49692" s="6"/>
    </row>
    <row r="49693" spans="43:43" x14ac:dyDescent="0.25">
      <c r="AQ49693" s="6"/>
    </row>
    <row r="49694" spans="43:43" x14ac:dyDescent="0.25">
      <c r="AQ49694" s="6"/>
    </row>
    <row r="49695" spans="43:43" x14ac:dyDescent="0.25">
      <c r="AQ49695" s="6"/>
    </row>
    <row r="49696" spans="43:43" x14ac:dyDescent="0.25">
      <c r="AQ49696" s="6"/>
    </row>
    <row r="49697" spans="43:43" x14ac:dyDescent="0.25">
      <c r="AQ49697" s="6"/>
    </row>
    <row r="49698" spans="43:43" x14ac:dyDescent="0.25">
      <c r="AQ49698" s="6"/>
    </row>
    <row r="49699" spans="43:43" x14ac:dyDescent="0.25">
      <c r="AQ49699" s="6"/>
    </row>
    <row r="49700" spans="43:43" x14ac:dyDescent="0.25">
      <c r="AQ49700" s="6"/>
    </row>
    <row r="49701" spans="43:43" x14ac:dyDescent="0.25">
      <c r="AQ49701" s="6"/>
    </row>
    <row r="49702" spans="43:43" x14ac:dyDescent="0.25">
      <c r="AQ49702" s="6"/>
    </row>
    <row r="49703" spans="43:43" x14ac:dyDescent="0.25">
      <c r="AQ49703" s="6"/>
    </row>
    <row r="49704" spans="43:43" x14ac:dyDescent="0.25">
      <c r="AQ49704" s="6"/>
    </row>
    <row r="49705" spans="43:43" x14ac:dyDescent="0.25">
      <c r="AQ49705" s="6"/>
    </row>
    <row r="49706" spans="43:43" x14ac:dyDescent="0.25">
      <c r="AQ49706" s="6"/>
    </row>
    <row r="49707" spans="43:43" x14ac:dyDescent="0.25">
      <c r="AQ49707" s="6"/>
    </row>
    <row r="49708" spans="43:43" x14ac:dyDescent="0.25">
      <c r="AQ49708" s="6"/>
    </row>
    <row r="49709" spans="43:43" x14ac:dyDescent="0.25">
      <c r="AQ49709" s="6"/>
    </row>
    <row r="49710" spans="43:43" x14ac:dyDescent="0.25">
      <c r="AQ49710" s="6"/>
    </row>
    <row r="49711" spans="43:43" x14ac:dyDescent="0.25">
      <c r="AQ49711" s="6"/>
    </row>
    <row r="49712" spans="43:43" x14ac:dyDescent="0.25">
      <c r="AQ49712" s="6"/>
    </row>
    <row r="49713" spans="43:43" x14ac:dyDescent="0.25">
      <c r="AQ49713" s="6"/>
    </row>
    <row r="49714" spans="43:43" x14ac:dyDescent="0.25">
      <c r="AQ49714" s="6"/>
    </row>
    <row r="49715" spans="43:43" x14ac:dyDescent="0.25">
      <c r="AQ49715" s="6"/>
    </row>
    <row r="49716" spans="43:43" x14ac:dyDescent="0.25">
      <c r="AQ49716" s="6"/>
    </row>
    <row r="49717" spans="43:43" x14ac:dyDescent="0.25">
      <c r="AQ49717" s="6"/>
    </row>
    <row r="49718" spans="43:43" x14ac:dyDescent="0.25">
      <c r="AQ49718" s="6"/>
    </row>
    <row r="49719" spans="43:43" x14ac:dyDescent="0.25">
      <c r="AQ49719" s="6"/>
    </row>
    <row r="49720" spans="43:43" x14ac:dyDescent="0.25">
      <c r="AQ49720" s="6"/>
    </row>
    <row r="49721" spans="43:43" x14ac:dyDescent="0.25">
      <c r="AQ49721" s="6"/>
    </row>
    <row r="49722" spans="43:43" x14ac:dyDescent="0.25">
      <c r="AQ49722" s="6"/>
    </row>
    <row r="49723" spans="43:43" x14ac:dyDescent="0.25">
      <c r="AQ49723" s="6"/>
    </row>
    <row r="49724" spans="43:43" x14ac:dyDescent="0.25">
      <c r="AQ49724" s="6"/>
    </row>
    <row r="49725" spans="43:43" x14ac:dyDescent="0.25">
      <c r="AQ49725" s="6"/>
    </row>
    <row r="49726" spans="43:43" x14ac:dyDescent="0.25">
      <c r="AQ49726" s="6"/>
    </row>
    <row r="49727" spans="43:43" x14ac:dyDescent="0.25">
      <c r="AQ49727" s="6"/>
    </row>
    <row r="49728" spans="43:43" x14ac:dyDescent="0.25">
      <c r="AQ49728" s="6"/>
    </row>
    <row r="49729" spans="43:43" x14ac:dyDescent="0.25">
      <c r="AQ49729" s="6"/>
    </row>
    <row r="49730" spans="43:43" x14ac:dyDescent="0.25">
      <c r="AQ49730" s="6"/>
    </row>
    <row r="49731" spans="43:43" x14ac:dyDescent="0.25">
      <c r="AQ49731" s="6"/>
    </row>
    <row r="49732" spans="43:43" x14ac:dyDescent="0.25">
      <c r="AQ49732" s="6"/>
    </row>
    <row r="49733" spans="43:43" x14ac:dyDescent="0.25">
      <c r="AQ49733" s="6"/>
    </row>
    <row r="49734" spans="43:43" x14ac:dyDescent="0.25">
      <c r="AQ49734" s="6"/>
    </row>
    <row r="49735" spans="43:43" x14ac:dyDescent="0.25">
      <c r="AQ49735" s="6"/>
    </row>
    <row r="49736" spans="43:43" x14ac:dyDescent="0.25">
      <c r="AQ49736" s="6"/>
    </row>
    <row r="49737" spans="43:43" x14ac:dyDescent="0.25">
      <c r="AQ49737" s="6"/>
    </row>
    <row r="49738" spans="43:43" x14ac:dyDescent="0.25">
      <c r="AQ49738" s="6"/>
    </row>
    <row r="49739" spans="43:43" x14ac:dyDescent="0.25">
      <c r="AQ49739" s="6"/>
    </row>
    <row r="49740" spans="43:43" x14ac:dyDescent="0.25">
      <c r="AQ49740" s="6"/>
    </row>
    <row r="49741" spans="43:43" x14ac:dyDescent="0.25">
      <c r="AQ49741" s="6"/>
    </row>
    <row r="49742" spans="43:43" x14ac:dyDescent="0.25">
      <c r="AQ49742" s="6"/>
    </row>
    <row r="49743" spans="43:43" x14ac:dyDescent="0.25">
      <c r="AQ49743" s="6"/>
    </row>
    <row r="49744" spans="43:43" x14ac:dyDescent="0.25">
      <c r="AQ49744" s="6"/>
    </row>
    <row r="49745" spans="43:43" x14ac:dyDescent="0.25">
      <c r="AQ49745" s="6"/>
    </row>
    <row r="49746" spans="43:43" x14ac:dyDescent="0.25">
      <c r="AQ49746" s="6"/>
    </row>
    <row r="49747" spans="43:43" x14ac:dyDescent="0.25">
      <c r="AQ49747" s="6"/>
    </row>
    <row r="49748" spans="43:43" x14ac:dyDescent="0.25">
      <c r="AQ49748" s="6"/>
    </row>
    <row r="49749" spans="43:43" x14ac:dyDescent="0.25">
      <c r="AQ49749" s="6"/>
    </row>
    <row r="49750" spans="43:43" x14ac:dyDescent="0.25">
      <c r="AQ49750" s="6"/>
    </row>
    <row r="49751" spans="43:43" x14ac:dyDescent="0.25">
      <c r="AQ49751" s="6"/>
    </row>
    <row r="49752" spans="43:43" x14ac:dyDescent="0.25">
      <c r="AQ49752" s="6"/>
    </row>
    <row r="49753" spans="43:43" x14ac:dyDescent="0.25">
      <c r="AQ49753" s="6"/>
    </row>
    <row r="49754" spans="43:43" x14ac:dyDescent="0.25">
      <c r="AQ49754" s="6"/>
    </row>
    <row r="49755" spans="43:43" x14ac:dyDescent="0.25">
      <c r="AQ49755" s="6"/>
    </row>
    <row r="49756" spans="43:43" x14ac:dyDescent="0.25">
      <c r="AQ49756" s="6"/>
    </row>
    <row r="49757" spans="43:43" x14ac:dyDescent="0.25">
      <c r="AQ49757" s="6"/>
    </row>
    <row r="49758" spans="43:43" x14ac:dyDescent="0.25">
      <c r="AQ49758" s="6"/>
    </row>
    <row r="49759" spans="43:43" x14ac:dyDescent="0.25">
      <c r="AQ49759" s="6"/>
    </row>
    <row r="49760" spans="43:43" x14ac:dyDescent="0.25">
      <c r="AQ49760" s="6"/>
    </row>
    <row r="49761" spans="43:43" x14ac:dyDescent="0.25">
      <c r="AQ49761" s="6"/>
    </row>
    <row r="49762" spans="43:43" x14ac:dyDescent="0.25">
      <c r="AQ49762" s="6"/>
    </row>
    <row r="49763" spans="43:43" x14ac:dyDescent="0.25">
      <c r="AQ49763" s="6"/>
    </row>
    <row r="49764" spans="43:43" x14ac:dyDescent="0.25">
      <c r="AQ49764" s="6"/>
    </row>
    <row r="49765" spans="43:43" x14ac:dyDescent="0.25">
      <c r="AQ49765" s="6"/>
    </row>
    <row r="49766" spans="43:43" x14ac:dyDescent="0.25">
      <c r="AQ49766" s="6"/>
    </row>
    <row r="49767" spans="43:43" x14ac:dyDescent="0.25">
      <c r="AQ49767" s="6"/>
    </row>
    <row r="49768" spans="43:43" x14ac:dyDescent="0.25">
      <c r="AQ49768" s="6"/>
    </row>
    <row r="49769" spans="43:43" x14ac:dyDescent="0.25">
      <c r="AQ49769" s="6"/>
    </row>
    <row r="49770" spans="43:43" x14ac:dyDescent="0.25">
      <c r="AQ49770" s="6"/>
    </row>
    <row r="49771" spans="43:43" x14ac:dyDescent="0.25">
      <c r="AQ49771" s="6"/>
    </row>
    <row r="49772" spans="43:43" x14ac:dyDescent="0.25">
      <c r="AQ49772" s="6"/>
    </row>
    <row r="49773" spans="43:43" x14ac:dyDescent="0.25">
      <c r="AQ49773" s="6"/>
    </row>
    <row r="49774" spans="43:43" x14ac:dyDescent="0.25">
      <c r="AQ49774" s="6"/>
    </row>
    <row r="49775" spans="43:43" x14ac:dyDescent="0.25">
      <c r="AQ49775" s="6"/>
    </row>
    <row r="49776" spans="43:43" x14ac:dyDescent="0.25">
      <c r="AQ49776" s="6"/>
    </row>
    <row r="49777" spans="43:43" x14ac:dyDescent="0.25">
      <c r="AQ49777" s="6"/>
    </row>
    <row r="49778" spans="43:43" x14ac:dyDescent="0.25">
      <c r="AQ49778" s="6"/>
    </row>
    <row r="49779" spans="43:43" x14ac:dyDescent="0.25">
      <c r="AQ49779" s="6"/>
    </row>
    <row r="49780" spans="43:43" x14ac:dyDescent="0.25">
      <c r="AQ49780" s="6"/>
    </row>
    <row r="49781" spans="43:43" x14ac:dyDescent="0.25">
      <c r="AQ49781" s="6"/>
    </row>
    <row r="49782" spans="43:43" x14ac:dyDescent="0.25">
      <c r="AQ49782" s="6"/>
    </row>
    <row r="49783" spans="43:43" x14ac:dyDescent="0.25">
      <c r="AQ49783" s="6"/>
    </row>
    <row r="49784" spans="43:43" x14ac:dyDescent="0.25">
      <c r="AQ49784" s="6"/>
    </row>
    <row r="49785" spans="43:43" x14ac:dyDescent="0.25">
      <c r="AQ49785" s="6"/>
    </row>
    <row r="49786" spans="43:43" x14ac:dyDescent="0.25">
      <c r="AQ49786" s="6"/>
    </row>
    <row r="49787" spans="43:43" x14ac:dyDescent="0.25">
      <c r="AQ49787" s="6"/>
    </row>
    <row r="49788" spans="43:43" x14ac:dyDescent="0.25">
      <c r="AQ49788" s="6"/>
    </row>
    <row r="49789" spans="43:43" x14ac:dyDescent="0.25">
      <c r="AQ49789" s="6"/>
    </row>
    <row r="49790" spans="43:43" x14ac:dyDescent="0.25">
      <c r="AQ49790" s="6"/>
    </row>
    <row r="49791" spans="43:43" x14ac:dyDescent="0.25">
      <c r="AQ49791" s="6"/>
    </row>
    <row r="49792" spans="43:43" x14ac:dyDescent="0.25">
      <c r="AQ49792" s="6"/>
    </row>
    <row r="49793" spans="43:43" x14ac:dyDescent="0.25">
      <c r="AQ49793" s="6"/>
    </row>
    <row r="49794" spans="43:43" x14ac:dyDescent="0.25">
      <c r="AQ49794" s="6"/>
    </row>
    <row r="49795" spans="43:43" x14ac:dyDescent="0.25">
      <c r="AQ49795" s="6"/>
    </row>
    <row r="49796" spans="43:43" x14ac:dyDescent="0.25">
      <c r="AQ49796" s="6"/>
    </row>
    <row r="49797" spans="43:43" x14ac:dyDescent="0.25">
      <c r="AQ49797" s="6"/>
    </row>
    <row r="49798" spans="43:43" x14ac:dyDescent="0.25">
      <c r="AQ49798" s="6"/>
    </row>
    <row r="49799" spans="43:43" x14ac:dyDescent="0.25">
      <c r="AQ49799" s="6"/>
    </row>
    <row r="49800" spans="43:43" x14ac:dyDescent="0.25">
      <c r="AQ49800" s="6"/>
    </row>
    <row r="49801" spans="43:43" x14ac:dyDescent="0.25">
      <c r="AQ49801" s="6"/>
    </row>
    <row r="49802" spans="43:43" x14ac:dyDescent="0.25">
      <c r="AQ49802" s="6"/>
    </row>
    <row r="49803" spans="43:43" x14ac:dyDescent="0.25">
      <c r="AQ49803" s="6"/>
    </row>
    <row r="49804" spans="43:43" x14ac:dyDescent="0.25">
      <c r="AQ49804" s="6"/>
    </row>
    <row r="49805" spans="43:43" x14ac:dyDescent="0.25">
      <c r="AQ49805" s="6"/>
    </row>
    <row r="49806" spans="43:43" x14ac:dyDescent="0.25">
      <c r="AQ49806" s="6"/>
    </row>
    <row r="49807" spans="43:43" x14ac:dyDescent="0.25">
      <c r="AQ49807" s="6"/>
    </row>
    <row r="49808" spans="43:43" x14ac:dyDescent="0.25">
      <c r="AQ49808" s="6"/>
    </row>
    <row r="49809" spans="43:43" x14ac:dyDescent="0.25">
      <c r="AQ49809" s="6"/>
    </row>
    <row r="49810" spans="43:43" x14ac:dyDescent="0.25">
      <c r="AQ49810" s="6"/>
    </row>
    <row r="49811" spans="43:43" x14ac:dyDescent="0.25">
      <c r="AQ49811" s="6"/>
    </row>
    <row r="49812" spans="43:43" x14ac:dyDescent="0.25">
      <c r="AQ49812" s="6"/>
    </row>
    <row r="49813" spans="43:43" x14ac:dyDescent="0.25">
      <c r="AQ49813" s="6"/>
    </row>
    <row r="49814" spans="43:43" x14ac:dyDescent="0.25">
      <c r="AQ49814" s="6"/>
    </row>
    <row r="49815" spans="43:43" x14ac:dyDescent="0.25">
      <c r="AQ49815" s="6"/>
    </row>
    <row r="49816" spans="43:43" x14ac:dyDescent="0.25">
      <c r="AQ49816" s="6"/>
    </row>
    <row r="49817" spans="43:43" x14ac:dyDescent="0.25">
      <c r="AQ49817" s="6"/>
    </row>
    <row r="49818" spans="43:43" x14ac:dyDescent="0.25">
      <c r="AQ49818" s="6"/>
    </row>
    <row r="49819" spans="43:43" x14ac:dyDescent="0.25">
      <c r="AQ49819" s="6"/>
    </row>
    <row r="49820" spans="43:43" x14ac:dyDescent="0.25">
      <c r="AQ49820" s="6"/>
    </row>
    <row r="49821" spans="43:43" x14ac:dyDescent="0.25">
      <c r="AQ49821" s="6"/>
    </row>
    <row r="49822" spans="43:43" x14ac:dyDescent="0.25">
      <c r="AQ49822" s="6"/>
    </row>
    <row r="49823" spans="43:43" x14ac:dyDescent="0.25">
      <c r="AQ49823" s="6"/>
    </row>
    <row r="49824" spans="43:43" x14ac:dyDescent="0.25">
      <c r="AQ49824" s="6"/>
    </row>
    <row r="49825" spans="43:43" x14ac:dyDescent="0.25">
      <c r="AQ49825" s="6"/>
    </row>
    <row r="49826" spans="43:43" x14ac:dyDescent="0.25">
      <c r="AQ49826" s="6"/>
    </row>
    <row r="49827" spans="43:43" x14ac:dyDescent="0.25">
      <c r="AQ49827" s="6"/>
    </row>
    <row r="49828" spans="43:43" x14ac:dyDescent="0.25">
      <c r="AQ49828" s="6"/>
    </row>
    <row r="49829" spans="43:43" x14ac:dyDescent="0.25">
      <c r="AQ49829" s="6"/>
    </row>
    <row r="49830" spans="43:43" x14ac:dyDescent="0.25">
      <c r="AQ49830" s="6"/>
    </row>
    <row r="49831" spans="43:43" x14ac:dyDescent="0.25">
      <c r="AQ49831" s="6"/>
    </row>
    <row r="49832" spans="43:43" x14ac:dyDescent="0.25">
      <c r="AQ49832" s="6"/>
    </row>
    <row r="49833" spans="43:43" x14ac:dyDescent="0.25">
      <c r="AQ49833" s="6"/>
    </row>
    <row r="49834" spans="43:43" x14ac:dyDescent="0.25">
      <c r="AQ49834" s="6"/>
    </row>
    <row r="49835" spans="43:43" x14ac:dyDescent="0.25">
      <c r="AQ49835" s="6"/>
    </row>
    <row r="49836" spans="43:43" x14ac:dyDescent="0.25">
      <c r="AQ49836" s="6"/>
    </row>
    <row r="49837" spans="43:43" x14ac:dyDescent="0.25">
      <c r="AQ49837" s="6"/>
    </row>
    <row r="49838" spans="43:43" x14ac:dyDescent="0.25">
      <c r="AQ49838" s="6"/>
    </row>
    <row r="49839" spans="43:43" x14ac:dyDescent="0.25">
      <c r="AQ49839" s="6"/>
    </row>
    <row r="49840" spans="43:43" x14ac:dyDescent="0.25">
      <c r="AQ49840" s="6"/>
    </row>
    <row r="49841" spans="43:43" x14ac:dyDescent="0.25">
      <c r="AQ49841" s="6"/>
    </row>
    <row r="49842" spans="43:43" x14ac:dyDescent="0.25">
      <c r="AQ49842" s="6"/>
    </row>
    <row r="49843" spans="43:43" x14ac:dyDescent="0.25">
      <c r="AQ49843" s="6"/>
    </row>
    <row r="49844" spans="43:43" x14ac:dyDescent="0.25">
      <c r="AQ49844" s="6"/>
    </row>
    <row r="49845" spans="43:43" x14ac:dyDescent="0.25">
      <c r="AQ49845" s="6"/>
    </row>
    <row r="49846" spans="43:43" x14ac:dyDescent="0.25">
      <c r="AQ49846" s="6"/>
    </row>
    <row r="49847" spans="43:43" x14ac:dyDescent="0.25">
      <c r="AQ49847" s="6"/>
    </row>
    <row r="49848" spans="43:43" x14ac:dyDescent="0.25">
      <c r="AQ49848" s="6"/>
    </row>
    <row r="49849" spans="43:43" x14ac:dyDescent="0.25">
      <c r="AQ49849" s="6"/>
    </row>
    <row r="49850" spans="43:43" x14ac:dyDescent="0.25">
      <c r="AQ49850" s="6"/>
    </row>
    <row r="49851" spans="43:43" x14ac:dyDescent="0.25">
      <c r="AQ49851" s="6"/>
    </row>
    <row r="49852" spans="43:43" x14ac:dyDescent="0.25">
      <c r="AQ49852" s="6"/>
    </row>
    <row r="49853" spans="43:43" x14ac:dyDescent="0.25">
      <c r="AQ49853" s="6"/>
    </row>
    <row r="49854" spans="43:43" x14ac:dyDescent="0.25">
      <c r="AQ49854" s="6"/>
    </row>
    <row r="49855" spans="43:43" x14ac:dyDescent="0.25">
      <c r="AQ49855" s="6"/>
    </row>
    <row r="49856" spans="43:43" x14ac:dyDescent="0.25">
      <c r="AQ49856" s="6"/>
    </row>
    <row r="49857" spans="43:43" x14ac:dyDescent="0.25">
      <c r="AQ49857" s="6"/>
    </row>
    <row r="49858" spans="43:43" x14ac:dyDescent="0.25">
      <c r="AQ49858" s="6"/>
    </row>
    <row r="49859" spans="43:43" x14ac:dyDescent="0.25">
      <c r="AQ49859" s="6"/>
    </row>
    <row r="49860" spans="43:43" x14ac:dyDescent="0.25">
      <c r="AQ49860" s="6"/>
    </row>
    <row r="49861" spans="43:43" x14ac:dyDescent="0.25">
      <c r="AQ49861" s="6"/>
    </row>
    <row r="49862" spans="43:43" x14ac:dyDescent="0.25">
      <c r="AQ49862" s="6"/>
    </row>
    <row r="49863" spans="43:43" x14ac:dyDescent="0.25">
      <c r="AQ49863" s="6"/>
    </row>
    <row r="49864" spans="43:43" x14ac:dyDescent="0.25">
      <c r="AQ49864" s="6"/>
    </row>
    <row r="49865" spans="43:43" x14ac:dyDescent="0.25">
      <c r="AQ49865" s="6"/>
    </row>
    <row r="49866" spans="43:43" x14ac:dyDescent="0.25">
      <c r="AQ49866" s="6"/>
    </row>
    <row r="49867" spans="43:43" x14ac:dyDescent="0.25">
      <c r="AQ49867" s="6"/>
    </row>
    <row r="49868" spans="43:43" x14ac:dyDescent="0.25">
      <c r="AQ49868" s="6"/>
    </row>
    <row r="49869" spans="43:43" x14ac:dyDescent="0.25">
      <c r="AQ49869" s="6"/>
    </row>
    <row r="49870" spans="43:43" x14ac:dyDescent="0.25">
      <c r="AQ49870" s="6"/>
    </row>
    <row r="49871" spans="43:43" x14ac:dyDescent="0.25">
      <c r="AQ49871" s="6"/>
    </row>
    <row r="49872" spans="43:43" x14ac:dyDescent="0.25">
      <c r="AQ49872" s="6"/>
    </row>
    <row r="49873" spans="43:43" x14ac:dyDescent="0.25">
      <c r="AQ49873" s="6"/>
    </row>
    <row r="49874" spans="43:43" x14ac:dyDescent="0.25">
      <c r="AQ49874" s="6"/>
    </row>
    <row r="49875" spans="43:43" x14ac:dyDescent="0.25">
      <c r="AQ49875" s="6"/>
    </row>
    <row r="49876" spans="43:43" x14ac:dyDescent="0.25">
      <c r="AQ49876" s="6"/>
    </row>
    <row r="49877" spans="43:43" x14ac:dyDescent="0.25">
      <c r="AQ49877" s="6"/>
    </row>
    <row r="49878" spans="43:43" x14ac:dyDescent="0.25">
      <c r="AQ49878" s="6"/>
    </row>
    <row r="49879" spans="43:43" x14ac:dyDescent="0.25">
      <c r="AQ49879" s="6"/>
    </row>
    <row r="49880" spans="43:43" x14ac:dyDescent="0.25">
      <c r="AQ49880" s="6"/>
    </row>
    <row r="49881" spans="43:43" x14ac:dyDescent="0.25">
      <c r="AQ49881" s="6"/>
    </row>
    <row r="49882" spans="43:43" x14ac:dyDescent="0.25">
      <c r="AQ49882" s="6"/>
    </row>
    <row r="49883" spans="43:43" x14ac:dyDescent="0.25">
      <c r="AQ49883" s="6"/>
    </row>
    <row r="49884" spans="43:43" x14ac:dyDescent="0.25">
      <c r="AQ49884" s="6"/>
    </row>
    <row r="49885" spans="43:43" x14ac:dyDescent="0.25">
      <c r="AQ49885" s="6"/>
    </row>
    <row r="49886" spans="43:43" x14ac:dyDescent="0.25">
      <c r="AQ49886" s="6"/>
    </row>
    <row r="49887" spans="43:43" x14ac:dyDescent="0.25">
      <c r="AQ49887" s="6"/>
    </row>
    <row r="49888" spans="43:43" x14ac:dyDescent="0.25">
      <c r="AQ49888" s="6"/>
    </row>
    <row r="49889" spans="43:43" x14ac:dyDescent="0.25">
      <c r="AQ49889" s="6"/>
    </row>
    <row r="49890" spans="43:43" x14ac:dyDescent="0.25">
      <c r="AQ49890" s="6"/>
    </row>
    <row r="49891" spans="43:43" x14ac:dyDescent="0.25">
      <c r="AQ49891" s="6"/>
    </row>
    <row r="49892" spans="43:43" x14ac:dyDescent="0.25">
      <c r="AQ49892" s="6"/>
    </row>
    <row r="49893" spans="43:43" x14ac:dyDescent="0.25">
      <c r="AQ49893" s="6"/>
    </row>
    <row r="49894" spans="43:43" x14ac:dyDescent="0.25">
      <c r="AQ49894" s="6"/>
    </row>
    <row r="49895" spans="43:43" x14ac:dyDescent="0.25">
      <c r="AQ49895" s="6"/>
    </row>
    <row r="49896" spans="43:43" x14ac:dyDescent="0.25">
      <c r="AQ49896" s="6"/>
    </row>
    <row r="49897" spans="43:43" x14ac:dyDescent="0.25">
      <c r="AQ49897" s="6"/>
    </row>
    <row r="49898" spans="43:43" x14ac:dyDescent="0.25">
      <c r="AQ49898" s="6"/>
    </row>
    <row r="49899" spans="43:43" x14ac:dyDescent="0.25">
      <c r="AQ49899" s="6"/>
    </row>
    <row r="49900" spans="43:43" x14ac:dyDescent="0.25">
      <c r="AQ49900" s="6"/>
    </row>
    <row r="49901" spans="43:43" x14ac:dyDescent="0.25">
      <c r="AQ49901" s="6"/>
    </row>
    <row r="49902" spans="43:43" x14ac:dyDescent="0.25">
      <c r="AQ49902" s="6"/>
    </row>
    <row r="49903" spans="43:43" x14ac:dyDescent="0.25">
      <c r="AQ49903" s="6"/>
    </row>
    <row r="49904" spans="43:43" x14ac:dyDescent="0.25">
      <c r="AQ49904" s="6"/>
    </row>
    <row r="49905" spans="43:43" x14ac:dyDescent="0.25">
      <c r="AQ49905" s="6"/>
    </row>
    <row r="49906" spans="43:43" x14ac:dyDescent="0.25">
      <c r="AQ49906" s="6"/>
    </row>
    <row r="49907" spans="43:43" x14ac:dyDescent="0.25">
      <c r="AQ49907" s="6"/>
    </row>
    <row r="49908" spans="43:43" x14ac:dyDescent="0.25">
      <c r="AQ49908" s="6"/>
    </row>
    <row r="49909" spans="43:43" x14ac:dyDescent="0.25">
      <c r="AQ49909" s="6"/>
    </row>
    <row r="49910" spans="43:43" x14ac:dyDescent="0.25">
      <c r="AQ49910" s="6"/>
    </row>
    <row r="49911" spans="43:43" x14ac:dyDescent="0.25">
      <c r="AQ49911" s="6"/>
    </row>
    <row r="49912" spans="43:43" x14ac:dyDescent="0.25">
      <c r="AQ49912" s="6"/>
    </row>
    <row r="49913" spans="43:43" x14ac:dyDescent="0.25">
      <c r="AQ49913" s="6"/>
    </row>
    <row r="49914" spans="43:43" x14ac:dyDescent="0.25">
      <c r="AQ49914" s="6"/>
    </row>
    <row r="49915" spans="43:43" x14ac:dyDescent="0.25">
      <c r="AQ49915" s="6"/>
    </row>
    <row r="49916" spans="43:43" x14ac:dyDescent="0.25">
      <c r="AQ49916" s="6"/>
    </row>
    <row r="49917" spans="43:43" x14ac:dyDescent="0.25">
      <c r="AQ49917" s="6"/>
    </row>
    <row r="49918" spans="43:43" x14ac:dyDescent="0.25">
      <c r="AQ49918" s="6"/>
    </row>
    <row r="49919" spans="43:43" x14ac:dyDescent="0.25">
      <c r="AQ49919" s="6"/>
    </row>
    <row r="49920" spans="43:43" x14ac:dyDescent="0.25">
      <c r="AQ49920" s="6"/>
    </row>
    <row r="49921" spans="43:43" x14ac:dyDescent="0.25">
      <c r="AQ49921" s="6"/>
    </row>
    <row r="49922" spans="43:43" x14ac:dyDescent="0.25">
      <c r="AQ49922" s="6"/>
    </row>
    <row r="49923" spans="43:43" x14ac:dyDescent="0.25">
      <c r="AQ49923" s="6"/>
    </row>
    <row r="49924" spans="43:43" x14ac:dyDescent="0.25">
      <c r="AQ49924" s="6"/>
    </row>
    <row r="49925" spans="43:43" x14ac:dyDescent="0.25">
      <c r="AQ49925" s="6"/>
    </row>
    <row r="49926" spans="43:43" x14ac:dyDescent="0.25">
      <c r="AQ49926" s="6"/>
    </row>
    <row r="49927" spans="43:43" x14ac:dyDescent="0.25">
      <c r="AQ49927" s="6"/>
    </row>
    <row r="49928" spans="43:43" x14ac:dyDescent="0.25">
      <c r="AQ49928" s="6"/>
    </row>
    <row r="49929" spans="43:43" x14ac:dyDescent="0.25">
      <c r="AQ49929" s="6"/>
    </row>
    <row r="49930" spans="43:43" x14ac:dyDescent="0.25">
      <c r="AQ49930" s="6"/>
    </row>
    <row r="49931" spans="43:43" x14ac:dyDescent="0.25">
      <c r="AQ49931" s="6"/>
    </row>
    <row r="49932" spans="43:43" x14ac:dyDescent="0.25">
      <c r="AQ49932" s="6"/>
    </row>
    <row r="49933" spans="43:43" x14ac:dyDescent="0.25">
      <c r="AQ49933" s="6"/>
    </row>
    <row r="49934" spans="43:43" x14ac:dyDescent="0.25">
      <c r="AQ49934" s="6"/>
    </row>
    <row r="49935" spans="43:43" x14ac:dyDescent="0.25">
      <c r="AQ49935" s="6"/>
    </row>
    <row r="49936" spans="43:43" x14ac:dyDescent="0.25">
      <c r="AQ49936" s="6"/>
    </row>
    <row r="49937" spans="43:43" x14ac:dyDescent="0.25">
      <c r="AQ49937" s="6"/>
    </row>
    <row r="49938" spans="43:43" x14ac:dyDescent="0.25">
      <c r="AQ49938" s="6"/>
    </row>
    <row r="49939" spans="43:43" x14ac:dyDescent="0.25">
      <c r="AQ49939" s="6"/>
    </row>
    <row r="49940" spans="43:43" x14ac:dyDescent="0.25">
      <c r="AQ49940" s="6"/>
    </row>
    <row r="49941" spans="43:43" x14ac:dyDescent="0.25">
      <c r="AQ49941" s="6"/>
    </row>
    <row r="49942" spans="43:43" x14ac:dyDescent="0.25">
      <c r="AQ49942" s="6"/>
    </row>
    <row r="49943" spans="43:43" x14ac:dyDescent="0.25">
      <c r="AQ49943" s="6"/>
    </row>
    <row r="49944" spans="43:43" x14ac:dyDescent="0.25">
      <c r="AQ49944" s="6"/>
    </row>
    <row r="49945" spans="43:43" x14ac:dyDescent="0.25">
      <c r="AQ49945" s="6"/>
    </row>
    <row r="49946" spans="43:43" x14ac:dyDescent="0.25">
      <c r="AQ49946" s="6"/>
    </row>
    <row r="49947" spans="43:43" x14ac:dyDescent="0.25">
      <c r="AQ49947" s="6"/>
    </row>
    <row r="49948" spans="43:43" x14ac:dyDescent="0.25">
      <c r="AQ49948" s="6"/>
    </row>
    <row r="49949" spans="43:43" x14ac:dyDescent="0.25">
      <c r="AQ49949" s="6"/>
    </row>
    <row r="49950" spans="43:43" x14ac:dyDescent="0.25">
      <c r="AQ49950" s="6"/>
    </row>
    <row r="49951" spans="43:43" x14ac:dyDescent="0.25">
      <c r="AQ49951" s="6"/>
    </row>
    <row r="49952" spans="43:43" x14ac:dyDescent="0.25">
      <c r="AQ49952" s="6"/>
    </row>
    <row r="49953" spans="43:43" x14ac:dyDescent="0.25">
      <c r="AQ49953" s="6"/>
    </row>
    <row r="49954" spans="43:43" x14ac:dyDescent="0.25">
      <c r="AQ49954" s="6"/>
    </row>
    <row r="49955" spans="43:43" x14ac:dyDescent="0.25">
      <c r="AQ49955" s="6"/>
    </row>
    <row r="49956" spans="43:43" x14ac:dyDescent="0.25">
      <c r="AQ49956" s="6"/>
    </row>
    <row r="49957" spans="43:43" x14ac:dyDescent="0.25">
      <c r="AQ49957" s="6"/>
    </row>
    <row r="49958" spans="43:43" x14ac:dyDescent="0.25">
      <c r="AQ49958" s="6"/>
    </row>
    <row r="49959" spans="43:43" x14ac:dyDescent="0.25">
      <c r="AQ49959" s="6"/>
    </row>
    <row r="49960" spans="43:43" x14ac:dyDescent="0.25">
      <c r="AQ49960" s="6"/>
    </row>
    <row r="49961" spans="43:43" x14ac:dyDescent="0.25">
      <c r="AQ49961" s="6"/>
    </row>
    <row r="49962" spans="43:43" x14ac:dyDescent="0.25">
      <c r="AQ49962" s="6"/>
    </row>
    <row r="49963" spans="43:43" x14ac:dyDescent="0.25">
      <c r="AQ49963" s="6"/>
    </row>
    <row r="49964" spans="43:43" x14ac:dyDescent="0.25">
      <c r="AQ49964" s="6"/>
    </row>
    <row r="49965" spans="43:43" x14ac:dyDescent="0.25">
      <c r="AQ49965" s="6"/>
    </row>
    <row r="49966" spans="43:43" x14ac:dyDescent="0.25">
      <c r="AQ49966" s="6"/>
    </row>
    <row r="49967" spans="43:43" x14ac:dyDescent="0.25">
      <c r="AQ49967" s="6"/>
    </row>
    <row r="49968" spans="43:43" x14ac:dyDescent="0.25">
      <c r="AQ49968" s="6"/>
    </row>
    <row r="49969" spans="43:43" x14ac:dyDescent="0.25">
      <c r="AQ49969" s="6"/>
    </row>
    <row r="49970" spans="43:43" x14ac:dyDescent="0.25">
      <c r="AQ49970" s="6"/>
    </row>
    <row r="49971" spans="43:43" x14ac:dyDescent="0.25">
      <c r="AQ49971" s="6"/>
    </row>
    <row r="49972" spans="43:43" x14ac:dyDescent="0.25">
      <c r="AQ49972" s="6"/>
    </row>
    <row r="49973" spans="43:43" x14ac:dyDescent="0.25">
      <c r="AQ49973" s="6"/>
    </row>
    <row r="49974" spans="43:43" x14ac:dyDescent="0.25">
      <c r="AQ49974" s="6"/>
    </row>
    <row r="49975" spans="43:43" x14ac:dyDescent="0.25">
      <c r="AQ49975" s="6"/>
    </row>
    <row r="49976" spans="43:43" x14ac:dyDescent="0.25">
      <c r="AQ49976" s="6"/>
    </row>
    <row r="49977" spans="43:43" x14ac:dyDescent="0.25">
      <c r="AQ49977" s="6"/>
    </row>
    <row r="49978" spans="43:43" x14ac:dyDescent="0.25">
      <c r="AQ49978" s="6"/>
    </row>
    <row r="49979" spans="43:43" x14ac:dyDescent="0.25">
      <c r="AQ49979" s="6"/>
    </row>
    <row r="49980" spans="43:43" x14ac:dyDescent="0.25">
      <c r="AQ49980" s="6"/>
    </row>
    <row r="49981" spans="43:43" x14ac:dyDescent="0.25">
      <c r="AQ49981" s="6"/>
    </row>
    <row r="49982" spans="43:43" x14ac:dyDescent="0.25">
      <c r="AQ49982" s="6"/>
    </row>
    <row r="49983" spans="43:43" x14ac:dyDescent="0.25">
      <c r="AQ49983" s="6"/>
    </row>
    <row r="49984" spans="43:43" x14ac:dyDescent="0.25">
      <c r="AQ49984" s="6"/>
    </row>
    <row r="49985" spans="43:43" x14ac:dyDescent="0.25">
      <c r="AQ49985" s="6"/>
    </row>
    <row r="49986" spans="43:43" x14ac:dyDescent="0.25">
      <c r="AQ49986" s="6"/>
    </row>
    <row r="49987" spans="43:43" x14ac:dyDescent="0.25">
      <c r="AQ49987" s="6"/>
    </row>
    <row r="49988" spans="43:43" x14ac:dyDescent="0.25">
      <c r="AQ49988" s="6"/>
    </row>
    <row r="49989" spans="43:43" x14ac:dyDescent="0.25">
      <c r="AQ49989" s="6"/>
    </row>
    <row r="49990" spans="43:43" x14ac:dyDescent="0.25">
      <c r="AQ49990" s="6"/>
    </row>
    <row r="49991" spans="43:43" x14ac:dyDescent="0.25">
      <c r="AQ49991" s="6"/>
    </row>
    <row r="49992" spans="43:43" x14ac:dyDescent="0.25">
      <c r="AQ49992" s="6"/>
    </row>
    <row r="49993" spans="43:43" x14ac:dyDescent="0.25">
      <c r="AQ49993" s="6"/>
    </row>
    <row r="49994" spans="43:43" x14ac:dyDescent="0.25">
      <c r="AQ49994" s="6"/>
    </row>
    <row r="49995" spans="43:43" x14ac:dyDescent="0.25">
      <c r="AQ49995" s="6"/>
    </row>
    <row r="49996" spans="43:43" x14ac:dyDescent="0.25">
      <c r="AQ49996" s="6"/>
    </row>
    <row r="49997" spans="43:43" x14ac:dyDescent="0.25">
      <c r="AQ49997" s="6"/>
    </row>
    <row r="49998" spans="43:43" x14ac:dyDescent="0.25">
      <c r="AQ49998" s="6"/>
    </row>
    <row r="49999" spans="43:43" x14ac:dyDescent="0.25">
      <c r="AQ49999" s="6"/>
    </row>
    <row r="50000" spans="43:43" x14ac:dyDescent="0.25">
      <c r="AQ50000" s="6"/>
    </row>
    <row r="50001" spans="43:43" x14ac:dyDescent="0.25">
      <c r="AQ50001" s="6"/>
    </row>
    <row r="50002" spans="43:43" x14ac:dyDescent="0.25">
      <c r="AQ50002" s="6"/>
    </row>
    <row r="50003" spans="43:43" x14ac:dyDescent="0.25">
      <c r="AQ50003" s="6"/>
    </row>
    <row r="50004" spans="43:43" x14ac:dyDescent="0.25">
      <c r="AQ50004" s="6"/>
    </row>
    <row r="50005" spans="43:43" x14ac:dyDescent="0.25">
      <c r="AQ50005" s="6"/>
    </row>
    <row r="50006" spans="43:43" x14ac:dyDescent="0.25">
      <c r="AQ50006" s="6"/>
    </row>
    <row r="50007" spans="43:43" x14ac:dyDescent="0.25">
      <c r="AQ50007" s="6"/>
    </row>
    <row r="50008" spans="43:43" x14ac:dyDescent="0.25">
      <c r="AQ50008" s="6"/>
    </row>
    <row r="50009" spans="43:43" x14ac:dyDescent="0.25">
      <c r="AQ50009" s="6"/>
    </row>
    <row r="50010" spans="43:43" x14ac:dyDescent="0.25">
      <c r="AQ50010" s="6"/>
    </row>
    <row r="50011" spans="43:43" x14ac:dyDescent="0.25">
      <c r="AQ50011" s="6"/>
    </row>
    <row r="50012" spans="43:43" x14ac:dyDescent="0.25">
      <c r="AQ50012" s="6"/>
    </row>
    <row r="50013" spans="43:43" x14ac:dyDescent="0.25">
      <c r="AQ50013" s="6"/>
    </row>
    <row r="50014" spans="43:43" x14ac:dyDescent="0.25">
      <c r="AQ50014" s="6"/>
    </row>
    <row r="50015" spans="43:43" x14ac:dyDescent="0.25">
      <c r="AQ50015" s="6"/>
    </row>
    <row r="50016" spans="43:43" x14ac:dyDescent="0.25">
      <c r="AQ50016" s="6"/>
    </row>
    <row r="50017" spans="43:43" x14ac:dyDescent="0.25">
      <c r="AQ50017" s="6"/>
    </row>
    <row r="50018" spans="43:43" x14ac:dyDescent="0.25">
      <c r="AQ50018" s="6"/>
    </row>
    <row r="50019" spans="43:43" x14ac:dyDescent="0.25">
      <c r="AQ50019" s="6"/>
    </row>
    <row r="50020" spans="43:43" x14ac:dyDescent="0.25">
      <c r="AQ50020" s="6"/>
    </row>
    <row r="50021" spans="43:43" x14ac:dyDescent="0.25">
      <c r="AQ50021" s="6"/>
    </row>
    <row r="50022" spans="43:43" x14ac:dyDescent="0.25">
      <c r="AQ50022" s="6"/>
    </row>
    <row r="50023" spans="43:43" x14ac:dyDescent="0.25">
      <c r="AQ50023" s="6"/>
    </row>
    <row r="50024" spans="43:43" x14ac:dyDescent="0.25">
      <c r="AQ50024" s="6"/>
    </row>
    <row r="50025" spans="43:43" x14ac:dyDescent="0.25">
      <c r="AQ50025" s="6"/>
    </row>
    <row r="50026" spans="43:43" x14ac:dyDescent="0.25">
      <c r="AQ50026" s="6"/>
    </row>
    <row r="50027" spans="43:43" x14ac:dyDescent="0.25">
      <c r="AQ50027" s="6"/>
    </row>
    <row r="50028" spans="43:43" x14ac:dyDescent="0.25">
      <c r="AQ50028" s="6"/>
    </row>
    <row r="50029" spans="43:43" x14ac:dyDescent="0.25">
      <c r="AQ50029" s="6"/>
    </row>
    <row r="50030" spans="43:43" x14ac:dyDescent="0.25">
      <c r="AQ50030" s="6"/>
    </row>
    <row r="50031" spans="43:43" x14ac:dyDescent="0.25">
      <c r="AQ50031" s="6"/>
    </row>
    <row r="50032" spans="43:43" x14ac:dyDescent="0.25">
      <c r="AQ50032" s="6"/>
    </row>
    <row r="50033" spans="43:43" x14ac:dyDescent="0.25">
      <c r="AQ50033" s="6"/>
    </row>
    <row r="50034" spans="43:43" x14ac:dyDescent="0.25">
      <c r="AQ50034" s="6"/>
    </row>
    <row r="50035" spans="43:43" x14ac:dyDescent="0.25">
      <c r="AQ50035" s="6"/>
    </row>
    <row r="50036" spans="43:43" x14ac:dyDescent="0.25">
      <c r="AQ50036" s="6"/>
    </row>
    <row r="50037" spans="43:43" x14ac:dyDescent="0.25">
      <c r="AQ50037" s="6"/>
    </row>
    <row r="50038" spans="43:43" x14ac:dyDescent="0.25">
      <c r="AQ50038" s="6"/>
    </row>
    <row r="50039" spans="43:43" x14ac:dyDescent="0.25">
      <c r="AQ50039" s="6"/>
    </row>
    <row r="50040" spans="43:43" x14ac:dyDescent="0.25">
      <c r="AQ50040" s="6"/>
    </row>
    <row r="50041" spans="43:43" x14ac:dyDescent="0.25">
      <c r="AQ50041" s="6"/>
    </row>
    <row r="50042" spans="43:43" x14ac:dyDescent="0.25">
      <c r="AQ50042" s="6"/>
    </row>
    <row r="50043" spans="43:43" x14ac:dyDescent="0.25">
      <c r="AQ50043" s="6"/>
    </row>
    <row r="50044" spans="43:43" x14ac:dyDescent="0.25">
      <c r="AQ50044" s="6"/>
    </row>
    <row r="50045" spans="43:43" x14ac:dyDescent="0.25">
      <c r="AQ50045" s="6"/>
    </row>
    <row r="50046" spans="43:43" x14ac:dyDescent="0.25">
      <c r="AQ50046" s="6"/>
    </row>
    <row r="50047" spans="43:43" x14ac:dyDescent="0.25">
      <c r="AQ50047" s="6"/>
    </row>
    <row r="50048" spans="43:43" x14ac:dyDescent="0.25">
      <c r="AQ50048" s="6"/>
    </row>
    <row r="50049" spans="43:43" x14ac:dyDescent="0.25">
      <c r="AQ50049" s="6"/>
    </row>
    <row r="50050" spans="43:43" x14ac:dyDescent="0.25">
      <c r="AQ50050" s="6"/>
    </row>
    <row r="50051" spans="43:43" x14ac:dyDescent="0.25">
      <c r="AQ50051" s="6"/>
    </row>
    <row r="50052" spans="43:43" x14ac:dyDescent="0.25">
      <c r="AQ50052" s="6"/>
    </row>
    <row r="50053" spans="43:43" x14ac:dyDescent="0.25">
      <c r="AQ50053" s="6"/>
    </row>
    <row r="50054" spans="43:43" x14ac:dyDescent="0.25">
      <c r="AQ50054" s="6"/>
    </row>
    <row r="50055" spans="43:43" x14ac:dyDescent="0.25">
      <c r="AQ50055" s="6"/>
    </row>
    <row r="50056" spans="43:43" x14ac:dyDescent="0.25">
      <c r="AQ50056" s="6"/>
    </row>
    <row r="50057" spans="43:43" x14ac:dyDescent="0.25">
      <c r="AQ50057" s="6"/>
    </row>
    <row r="50058" spans="43:43" x14ac:dyDescent="0.25">
      <c r="AQ50058" s="6"/>
    </row>
    <row r="50059" spans="43:43" x14ac:dyDescent="0.25">
      <c r="AQ50059" s="6"/>
    </row>
    <row r="50060" spans="43:43" x14ac:dyDescent="0.25">
      <c r="AQ50060" s="6"/>
    </row>
    <row r="50061" spans="43:43" x14ac:dyDescent="0.25">
      <c r="AQ50061" s="6"/>
    </row>
    <row r="50062" spans="43:43" x14ac:dyDescent="0.25">
      <c r="AQ50062" s="6"/>
    </row>
    <row r="50063" spans="43:43" x14ac:dyDescent="0.25">
      <c r="AQ50063" s="6"/>
    </row>
    <row r="50064" spans="43:43" x14ac:dyDescent="0.25">
      <c r="AQ50064" s="6"/>
    </row>
    <row r="50065" spans="43:43" x14ac:dyDescent="0.25">
      <c r="AQ50065" s="6"/>
    </row>
    <row r="50066" spans="43:43" x14ac:dyDescent="0.25">
      <c r="AQ50066" s="6"/>
    </row>
    <row r="50067" spans="43:43" x14ac:dyDescent="0.25">
      <c r="AQ50067" s="6"/>
    </row>
    <row r="50068" spans="43:43" x14ac:dyDescent="0.25">
      <c r="AQ50068" s="6"/>
    </row>
    <row r="50069" spans="43:43" x14ac:dyDescent="0.25">
      <c r="AQ50069" s="6"/>
    </row>
    <row r="50070" spans="43:43" x14ac:dyDescent="0.25">
      <c r="AQ50070" s="6"/>
    </row>
    <row r="50071" spans="43:43" x14ac:dyDescent="0.25">
      <c r="AQ50071" s="6"/>
    </row>
    <row r="50072" spans="43:43" x14ac:dyDescent="0.25">
      <c r="AQ50072" s="6"/>
    </row>
    <row r="50073" spans="43:43" x14ac:dyDescent="0.25">
      <c r="AQ50073" s="6"/>
    </row>
    <row r="50074" spans="43:43" x14ac:dyDescent="0.25">
      <c r="AQ50074" s="6"/>
    </row>
    <row r="50075" spans="43:43" x14ac:dyDescent="0.25">
      <c r="AQ50075" s="6"/>
    </row>
    <row r="50076" spans="43:43" x14ac:dyDescent="0.25">
      <c r="AQ50076" s="6"/>
    </row>
    <row r="50077" spans="43:43" x14ac:dyDescent="0.25">
      <c r="AQ50077" s="6"/>
    </row>
    <row r="50078" spans="43:43" x14ac:dyDescent="0.25">
      <c r="AQ50078" s="6"/>
    </row>
    <row r="50079" spans="43:43" x14ac:dyDescent="0.25">
      <c r="AQ50079" s="6"/>
    </row>
    <row r="50080" spans="43:43" x14ac:dyDescent="0.25">
      <c r="AQ50080" s="6"/>
    </row>
    <row r="50081" spans="43:43" x14ac:dyDescent="0.25">
      <c r="AQ50081" s="6"/>
    </row>
    <row r="50082" spans="43:43" x14ac:dyDescent="0.25">
      <c r="AQ50082" s="6"/>
    </row>
    <row r="50083" spans="43:43" x14ac:dyDescent="0.25">
      <c r="AQ50083" s="6"/>
    </row>
    <row r="50084" spans="43:43" x14ac:dyDescent="0.25">
      <c r="AQ50084" s="6"/>
    </row>
    <row r="50085" spans="43:43" x14ac:dyDescent="0.25">
      <c r="AQ50085" s="6"/>
    </row>
    <row r="50086" spans="43:43" x14ac:dyDescent="0.25">
      <c r="AQ50086" s="6"/>
    </row>
    <row r="50087" spans="43:43" x14ac:dyDescent="0.25">
      <c r="AQ50087" s="6"/>
    </row>
    <row r="50088" spans="43:43" x14ac:dyDescent="0.25">
      <c r="AQ50088" s="6"/>
    </row>
    <row r="50089" spans="43:43" x14ac:dyDescent="0.25">
      <c r="AQ50089" s="6"/>
    </row>
    <row r="50090" spans="43:43" x14ac:dyDescent="0.25">
      <c r="AQ50090" s="6"/>
    </row>
    <row r="50091" spans="43:43" x14ac:dyDescent="0.25">
      <c r="AQ50091" s="6"/>
    </row>
    <row r="50092" spans="43:43" x14ac:dyDescent="0.25">
      <c r="AQ50092" s="6"/>
    </row>
    <row r="50093" spans="43:43" x14ac:dyDescent="0.25">
      <c r="AQ50093" s="6"/>
    </row>
    <row r="50094" spans="43:43" x14ac:dyDescent="0.25">
      <c r="AQ50094" s="6"/>
    </row>
    <row r="50095" spans="43:43" x14ac:dyDescent="0.25">
      <c r="AQ50095" s="6"/>
    </row>
    <row r="50096" spans="43:43" x14ac:dyDescent="0.25">
      <c r="AQ50096" s="6"/>
    </row>
    <row r="50097" spans="43:43" x14ac:dyDescent="0.25">
      <c r="AQ50097" s="6"/>
    </row>
    <row r="50098" spans="43:43" x14ac:dyDescent="0.25">
      <c r="AQ50098" s="6"/>
    </row>
    <row r="50099" spans="43:43" x14ac:dyDescent="0.25">
      <c r="AQ50099" s="6"/>
    </row>
    <row r="50100" spans="43:43" x14ac:dyDescent="0.25">
      <c r="AQ50100" s="6"/>
    </row>
    <row r="50101" spans="43:43" x14ac:dyDescent="0.25">
      <c r="AQ50101" s="6"/>
    </row>
    <row r="50102" spans="43:43" x14ac:dyDescent="0.25">
      <c r="AQ50102" s="6"/>
    </row>
    <row r="50103" spans="43:43" x14ac:dyDescent="0.25">
      <c r="AQ50103" s="6"/>
    </row>
    <row r="50104" spans="43:43" x14ac:dyDescent="0.25">
      <c r="AQ50104" s="6"/>
    </row>
    <row r="50105" spans="43:43" x14ac:dyDescent="0.25">
      <c r="AQ50105" s="6"/>
    </row>
    <row r="50106" spans="43:43" x14ac:dyDescent="0.25">
      <c r="AQ50106" s="6"/>
    </row>
    <row r="50107" spans="43:43" x14ac:dyDescent="0.25">
      <c r="AQ50107" s="6"/>
    </row>
    <row r="50108" spans="43:43" x14ac:dyDescent="0.25">
      <c r="AQ50108" s="6"/>
    </row>
    <row r="50109" spans="43:43" x14ac:dyDescent="0.25">
      <c r="AQ50109" s="6"/>
    </row>
    <row r="50110" spans="43:43" x14ac:dyDescent="0.25">
      <c r="AQ50110" s="6"/>
    </row>
    <row r="50111" spans="43:43" x14ac:dyDescent="0.25">
      <c r="AQ50111" s="6"/>
    </row>
    <row r="50112" spans="43:43" x14ac:dyDescent="0.25">
      <c r="AQ50112" s="6"/>
    </row>
    <row r="50113" spans="43:43" x14ac:dyDescent="0.25">
      <c r="AQ50113" s="6"/>
    </row>
    <row r="50114" spans="43:43" x14ac:dyDescent="0.25">
      <c r="AQ50114" s="6"/>
    </row>
    <row r="50115" spans="43:43" x14ac:dyDescent="0.25">
      <c r="AQ50115" s="6"/>
    </row>
    <row r="50116" spans="43:43" x14ac:dyDescent="0.25">
      <c r="AQ50116" s="6"/>
    </row>
    <row r="50117" spans="43:43" x14ac:dyDescent="0.25">
      <c r="AQ50117" s="6"/>
    </row>
    <row r="50118" spans="43:43" x14ac:dyDescent="0.25">
      <c r="AQ50118" s="6"/>
    </row>
    <row r="50119" spans="43:43" x14ac:dyDescent="0.25">
      <c r="AQ50119" s="6"/>
    </row>
    <row r="50120" spans="43:43" x14ac:dyDescent="0.25">
      <c r="AQ50120" s="6"/>
    </row>
    <row r="50121" spans="43:43" x14ac:dyDescent="0.25">
      <c r="AQ50121" s="6"/>
    </row>
    <row r="50122" spans="43:43" x14ac:dyDescent="0.25">
      <c r="AQ50122" s="6"/>
    </row>
    <row r="50123" spans="43:43" x14ac:dyDescent="0.25">
      <c r="AQ50123" s="6"/>
    </row>
    <row r="50124" spans="43:43" x14ac:dyDescent="0.25">
      <c r="AQ50124" s="6"/>
    </row>
    <row r="50125" spans="43:43" x14ac:dyDescent="0.25">
      <c r="AQ50125" s="6"/>
    </row>
    <row r="50126" spans="43:43" x14ac:dyDescent="0.25">
      <c r="AQ50126" s="6"/>
    </row>
    <row r="50127" spans="43:43" x14ac:dyDescent="0.25">
      <c r="AQ50127" s="6"/>
    </row>
    <row r="50128" spans="43:43" x14ac:dyDescent="0.25">
      <c r="AQ50128" s="6"/>
    </row>
    <row r="50129" spans="43:43" x14ac:dyDescent="0.25">
      <c r="AQ50129" s="6"/>
    </row>
    <row r="50130" spans="43:43" x14ac:dyDescent="0.25">
      <c r="AQ50130" s="6"/>
    </row>
    <row r="50131" spans="43:43" x14ac:dyDescent="0.25">
      <c r="AQ50131" s="6"/>
    </row>
    <row r="50132" spans="43:43" x14ac:dyDescent="0.25">
      <c r="AQ50132" s="6"/>
    </row>
    <row r="50133" spans="43:43" x14ac:dyDescent="0.25">
      <c r="AQ50133" s="6"/>
    </row>
    <row r="50134" spans="43:43" x14ac:dyDescent="0.25">
      <c r="AQ50134" s="6"/>
    </row>
    <row r="50135" spans="43:43" x14ac:dyDescent="0.25">
      <c r="AQ50135" s="6"/>
    </row>
    <row r="50136" spans="43:43" x14ac:dyDescent="0.25">
      <c r="AQ50136" s="6"/>
    </row>
    <row r="50137" spans="43:43" x14ac:dyDescent="0.25">
      <c r="AQ50137" s="6"/>
    </row>
    <row r="50138" spans="43:43" x14ac:dyDescent="0.25">
      <c r="AQ50138" s="6"/>
    </row>
    <row r="50139" spans="43:43" x14ac:dyDescent="0.25">
      <c r="AQ50139" s="6"/>
    </row>
    <row r="50140" spans="43:43" x14ac:dyDescent="0.25">
      <c r="AQ50140" s="6"/>
    </row>
    <row r="50141" spans="43:43" x14ac:dyDescent="0.25">
      <c r="AQ50141" s="6"/>
    </row>
    <row r="50142" spans="43:43" x14ac:dyDescent="0.25">
      <c r="AQ50142" s="6"/>
    </row>
    <row r="50143" spans="43:43" x14ac:dyDescent="0.25">
      <c r="AQ50143" s="6"/>
    </row>
    <row r="50144" spans="43:43" x14ac:dyDescent="0.25">
      <c r="AQ50144" s="6"/>
    </row>
    <row r="50145" spans="43:43" x14ac:dyDescent="0.25">
      <c r="AQ50145" s="6"/>
    </row>
    <row r="50146" spans="43:43" x14ac:dyDescent="0.25">
      <c r="AQ50146" s="6"/>
    </row>
    <row r="50147" spans="43:43" x14ac:dyDescent="0.25">
      <c r="AQ50147" s="6"/>
    </row>
    <row r="50148" spans="43:43" x14ac:dyDescent="0.25">
      <c r="AQ50148" s="6"/>
    </row>
    <row r="50149" spans="43:43" x14ac:dyDescent="0.25">
      <c r="AQ50149" s="6"/>
    </row>
    <row r="50150" spans="43:43" x14ac:dyDescent="0.25">
      <c r="AQ50150" s="6"/>
    </row>
    <row r="50151" spans="43:43" x14ac:dyDescent="0.25">
      <c r="AQ50151" s="6"/>
    </row>
    <row r="50152" spans="43:43" x14ac:dyDescent="0.25">
      <c r="AQ50152" s="6"/>
    </row>
    <row r="50153" spans="43:43" x14ac:dyDescent="0.25">
      <c r="AQ50153" s="6"/>
    </row>
    <row r="50154" spans="43:43" x14ac:dyDescent="0.25">
      <c r="AQ50154" s="6"/>
    </row>
    <row r="50155" spans="43:43" x14ac:dyDescent="0.25">
      <c r="AQ50155" s="6"/>
    </row>
    <row r="50156" spans="43:43" x14ac:dyDescent="0.25">
      <c r="AQ50156" s="6"/>
    </row>
    <row r="50157" spans="43:43" x14ac:dyDescent="0.25">
      <c r="AQ50157" s="6"/>
    </row>
    <row r="50158" spans="43:43" x14ac:dyDescent="0.25">
      <c r="AQ50158" s="6"/>
    </row>
    <row r="50159" spans="43:43" x14ac:dyDescent="0.25">
      <c r="AQ50159" s="6"/>
    </row>
    <row r="50160" spans="43:43" x14ac:dyDescent="0.25">
      <c r="AQ50160" s="6"/>
    </row>
    <row r="50161" spans="43:43" x14ac:dyDescent="0.25">
      <c r="AQ50161" s="6"/>
    </row>
    <row r="50162" spans="43:43" x14ac:dyDescent="0.25">
      <c r="AQ50162" s="6"/>
    </row>
    <row r="50163" spans="43:43" x14ac:dyDescent="0.25">
      <c r="AQ50163" s="6"/>
    </row>
    <row r="50164" spans="43:43" x14ac:dyDescent="0.25">
      <c r="AQ50164" s="6"/>
    </row>
    <row r="50165" spans="43:43" x14ac:dyDescent="0.25">
      <c r="AQ50165" s="6"/>
    </row>
    <row r="50166" spans="43:43" x14ac:dyDescent="0.25">
      <c r="AQ50166" s="6"/>
    </row>
    <row r="50167" spans="43:43" x14ac:dyDescent="0.25">
      <c r="AQ50167" s="6"/>
    </row>
    <row r="50168" spans="43:43" x14ac:dyDescent="0.25">
      <c r="AQ50168" s="6"/>
    </row>
    <row r="50169" spans="43:43" x14ac:dyDescent="0.25">
      <c r="AQ50169" s="6"/>
    </row>
    <row r="50170" spans="43:43" x14ac:dyDescent="0.25">
      <c r="AQ50170" s="6"/>
    </row>
    <row r="50171" spans="43:43" x14ac:dyDescent="0.25">
      <c r="AQ50171" s="6"/>
    </row>
    <row r="50172" spans="43:43" x14ac:dyDescent="0.25">
      <c r="AQ50172" s="6"/>
    </row>
    <row r="50173" spans="43:43" x14ac:dyDescent="0.25">
      <c r="AQ50173" s="6"/>
    </row>
    <row r="50174" spans="43:43" x14ac:dyDescent="0.25">
      <c r="AQ50174" s="6"/>
    </row>
    <row r="50175" spans="43:43" x14ac:dyDescent="0.25">
      <c r="AQ50175" s="6"/>
    </row>
    <row r="50176" spans="43:43" x14ac:dyDescent="0.25">
      <c r="AQ50176" s="6"/>
    </row>
    <row r="50177" spans="43:43" x14ac:dyDescent="0.25">
      <c r="AQ50177" s="6"/>
    </row>
    <row r="50178" spans="43:43" x14ac:dyDescent="0.25">
      <c r="AQ50178" s="6"/>
    </row>
    <row r="50179" spans="43:43" x14ac:dyDescent="0.25">
      <c r="AQ50179" s="6"/>
    </row>
    <row r="50180" spans="43:43" x14ac:dyDescent="0.25">
      <c r="AQ50180" s="6"/>
    </row>
    <row r="50181" spans="43:43" x14ac:dyDescent="0.25">
      <c r="AQ50181" s="6"/>
    </row>
    <row r="50182" spans="43:43" x14ac:dyDescent="0.25">
      <c r="AQ50182" s="6"/>
    </row>
    <row r="50183" spans="43:43" x14ac:dyDescent="0.25">
      <c r="AQ50183" s="6"/>
    </row>
    <row r="50184" spans="43:43" x14ac:dyDescent="0.25">
      <c r="AQ50184" s="6"/>
    </row>
    <row r="50185" spans="43:43" x14ac:dyDescent="0.25">
      <c r="AQ50185" s="6"/>
    </row>
    <row r="50186" spans="43:43" x14ac:dyDescent="0.25">
      <c r="AQ50186" s="6"/>
    </row>
    <row r="50187" spans="43:43" x14ac:dyDescent="0.25">
      <c r="AQ50187" s="6"/>
    </row>
    <row r="50188" spans="43:43" x14ac:dyDescent="0.25">
      <c r="AQ50188" s="6"/>
    </row>
    <row r="50189" spans="43:43" x14ac:dyDescent="0.25">
      <c r="AQ50189" s="6"/>
    </row>
    <row r="50190" spans="43:43" x14ac:dyDescent="0.25">
      <c r="AQ50190" s="6"/>
    </row>
    <row r="50191" spans="43:43" x14ac:dyDescent="0.25">
      <c r="AQ50191" s="6"/>
    </row>
    <row r="50192" spans="43:43" x14ac:dyDescent="0.25">
      <c r="AQ50192" s="6"/>
    </row>
    <row r="50193" spans="43:43" x14ac:dyDescent="0.25">
      <c r="AQ50193" s="6"/>
    </row>
    <row r="50194" spans="43:43" x14ac:dyDescent="0.25">
      <c r="AQ50194" s="6"/>
    </row>
    <row r="50195" spans="43:43" x14ac:dyDescent="0.25">
      <c r="AQ50195" s="6"/>
    </row>
    <row r="50196" spans="43:43" x14ac:dyDescent="0.25">
      <c r="AQ50196" s="6"/>
    </row>
    <row r="50197" spans="43:43" x14ac:dyDescent="0.25">
      <c r="AQ50197" s="6"/>
    </row>
    <row r="50198" spans="43:43" x14ac:dyDescent="0.25">
      <c r="AQ50198" s="6"/>
    </row>
    <row r="50199" spans="43:43" x14ac:dyDescent="0.25">
      <c r="AQ50199" s="6"/>
    </row>
    <row r="50200" spans="43:43" x14ac:dyDescent="0.25">
      <c r="AQ50200" s="6"/>
    </row>
    <row r="50201" spans="43:43" x14ac:dyDescent="0.25">
      <c r="AQ50201" s="6"/>
    </row>
    <row r="50202" spans="43:43" x14ac:dyDescent="0.25">
      <c r="AQ50202" s="6"/>
    </row>
    <row r="50203" spans="43:43" x14ac:dyDescent="0.25">
      <c r="AQ50203" s="6"/>
    </row>
    <row r="50204" spans="43:43" x14ac:dyDescent="0.25">
      <c r="AQ50204" s="6"/>
    </row>
    <row r="50205" spans="43:43" x14ac:dyDescent="0.25">
      <c r="AQ50205" s="6"/>
    </row>
    <row r="50206" spans="43:43" x14ac:dyDescent="0.25">
      <c r="AQ50206" s="6"/>
    </row>
    <row r="50207" spans="43:43" x14ac:dyDescent="0.25">
      <c r="AQ50207" s="6"/>
    </row>
    <row r="50208" spans="43:43" x14ac:dyDescent="0.25">
      <c r="AQ50208" s="6"/>
    </row>
    <row r="50209" spans="43:43" x14ac:dyDescent="0.25">
      <c r="AQ50209" s="6"/>
    </row>
    <row r="50210" spans="43:43" x14ac:dyDescent="0.25">
      <c r="AQ50210" s="6"/>
    </row>
    <row r="50211" spans="43:43" x14ac:dyDescent="0.25">
      <c r="AQ50211" s="6"/>
    </row>
    <row r="50212" spans="43:43" x14ac:dyDescent="0.25">
      <c r="AQ50212" s="6"/>
    </row>
    <row r="50213" spans="43:43" x14ac:dyDescent="0.25">
      <c r="AQ50213" s="6"/>
    </row>
    <row r="50214" spans="43:43" x14ac:dyDescent="0.25">
      <c r="AQ50214" s="6"/>
    </row>
    <row r="50215" spans="43:43" x14ac:dyDescent="0.25">
      <c r="AQ50215" s="6"/>
    </row>
    <row r="50216" spans="43:43" x14ac:dyDescent="0.25">
      <c r="AQ50216" s="6"/>
    </row>
    <row r="50217" spans="43:43" x14ac:dyDescent="0.25">
      <c r="AQ50217" s="6"/>
    </row>
    <row r="50218" spans="43:43" x14ac:dyDescent="0.25">
      <c r="AQ50218" s="6"/>
    </row>
    <row r="50219" spans="43:43" x14ac:dyDescent="0.25">
      <c r="AQ50219" s="6"/>
    </row>
    <row r="50220" spans="43:43" x14ac:dyDescent="0.25">
      <c r="AQ50220" s="6"/>
    </row>
    <row r="50221" spans="43:43" x14ac:dyDescent="0.25">
      <c r="AQ50221" s="6"/>
    </row>
    <row r="50222" spans="43:43" x14ac:dyDescent="0.25">
      <c r="AQ50222" s="6"/>
    </row>
    <row r="50223" spans="43:43" x14ac:dyDescent="0.25">
      <c r="AQ50223" s="6"/>
    </row>
    <row r="50224" spans="43:43" x14ac:dyDescent="0.25">
      <c r="AQ50224" s="6"/>
    </row>
    <row r="50225" spans="43:43" x14ac:dyDescent="0.25">
      <c r="AQ50225" s="6"/>
    </row>
    <row r="50226" spans="43:43" x14ac:dyDescent="0.25">
      <c r="AQ50226" s="6"/>
    </row>
    <row r="50227" spans="43:43" x14ac:dyDescent="0.25">
      <c r="AQ50227" s="6"/>
    </row>
    <row r="50228" spans="43:43" x14ac:dyDescent="0.25">
      <c r="AQ50228" s="6"/>
    </row>
    <row r="50229" spans="43:43" x14ac:dyDescent="0.25">
      <c r="AQ50229" s="6"/>
    </row>
    <row r="50230" spans="43:43" x14ac:dyDescent="0.25">
      <c r="AQ50230" s="6"/>
    </row>
    <row r="50231" spans="43:43" x14ac:dyDescent="0.25">
      <c r="AQ50231" s="6"/>
    </row>
    <row r="50232" spans="43:43" x14ac:dyDescent="0.25">
      <c r="AQ50232" s="6"/>
    </row>
    <row r="50233" spans="43:43" x14ac:dyDescent="0.25">
      <c r="AQ50233" s="6"/>
    </row>
    <row r="50234" spans="43:43" x14ac:dyDescent="0.25">
      <c r="AQ50234" s="6"/>
    </row>
    <row r="50235" spans="43:43" x14ac:dyDescent="0.25">
      <c r="AQ50235" s="6"/>
    </row>
    <row r="50236" spans="43:43" x14ac:dyDescent="0.25">
      <c r="AQ50236" s="6"/>
    </row>
    <row r="50237" spans="43:43" x14ac:dyDescent="0.25">
      <c r="AQ50237" s="6"/>
    </row>
    <row r="50238" spans="43:43" x14ac:dyDescent="0.25">
      <c r="AQ50238" s="6"/>
    </row>
    <row r="50239" spans="43:43" x14ac:dyDescent="0.25">
      <c r="AQ50239" s="6"/>
    </row>
    <row r="50240" spans="43:43" x14ac:dyDescent="0.25">
      <c r="AQ50240" s="6"/>
    </row>
    <row r="50241" spans="43:43" x14ac:dyDescent="0.25">
      <c r="AQ50241" s="6"/>
    </row>
    <row r="50242" spans="43:43" x14ac:dyDescent="0.25">
      <c r="AQ50242" s="6"/>
    </row>
    <row r="50243" spans="43:43" x14ac:dyDescent="0.25">
      <c r="AQ50243" s="6"/>
    </row>
    <row r="50244" spans="43:43" x14ac:dyDescent="0.25">
      <c r="AQ50244" s="6"/>
    </row>
    <row r="50245" spans="43:43" x14ac:dyDescent="0.25">
      <c r="AQ50245" s="6"/>
    </row>
    <row r="50246" spans="43:43" x14ac:dyDescent="0.25">
      <c r="AQ50246" s="6"/>
    </row>
    <row r="50247" spans="43:43" x14ac:dyDescent="0.25">
      <c r="AQ50247" s="6"/>
    </row>
    <row r="50248" spans="43:43" x14ac:dyDescent="0.25">
      <c r="AQ50248" s="6"/>
    </row>
    <row r="50249" spans="43:43" x14ac:dyDescent="0.25">
      <c r="AQ50249" s="6"/>
    </row>
    <row r="50250" spans="43:43" x14ac:dyDescent="0.25">
      <c r="AQ50250" s="6"/>
    </row>
    <row r="50251" spans="43:43" x14ac:dyDescent="0.25">
      <c r="AQ50251" s="6"/>
    </row>
    <row r="50252" spans="43:43" x14ac:dyDescent="0.25">
      <c r="AQ50252" s="6"/>
    </row>
    <row r="50253" spans="43:43" x14ac:dyDescent="0.25">
      <c r="AQ50253" s="6"/>
    </row>
    <row r="50254" spans="43:43" x14ac:dyDescent="0.25">
      <c r="AQ50254" s="6"/>
    </row>
    <row r="50255" spans="43:43" x14ac:dyDescent="0.25">
      <c r="AQ50255" s="6"/>
    </row>
    <row r="50256" spans="43:43" x14ac:dyDescent="0.25">
      <c r="AQ50256" s="6"/>
    </row>
    <row r="50257" spans="43:43" x14ac:dyDescent="0.25">
      <c r="AQ50257" s="6"/>
    </row>
    <row r="50258" spans="43:43" x14ac:dyDescent="0.25">
      <c r="AQ50258" s="6"/>
    </row>
    <row r="50259" spans="43:43" x14ac:dyDescent="0.25">
      <c r="AQ50259" s="6"/>
    </row>
    <row r="50260" spans="43:43" x14ac:dyDescent="0.25">
      <c r="AQ50260" s="6"/>
    </row>
    <row r="50261" spans="43:43" x14ac:dyDescent="0.25">
      <c r="AQ50261" s="6"/>
    </row>
    <row r="50262" spans="43:43" x14ac:dyDescent="0.25">
      <c r="AQ50262" s="6"/>
    </row>
    <row r="50263" spans="43:43" x14ac:dyDescent="0.25">
      <c r="AQ50263" s="6"/>
    </row>
    <row r="50264" spans="43:43" x14ac:dyDescent="0.25">
      <c r="AQ50264" s="6"/>
    </row>
    <row r="50265" spans="43:43" x14ac:dyDescent="0.25">
      <c r="AQ50265" s="6"/>
    </row>
    <row r="50266" spans="43:43" x14ac:dyDescent="0.25">
      <c r="AQ50266" s="6"/>
    </row>
    <row r="50267" spans="43:43" x14ac:dyDescent="0.25">
      <c r="AQ50267" s="6"/>
    </row>
    <row r="50268" spans="43:43" x14ac:dyDescent="0.25">
      <c r="AQ50268" s="6"/>
    </row>
    <row r="50269" spans="43:43" x14ac:dyDescent="0.25">
      <c r="AQ50269" s="6"/>
    </row>
    <row r="50270" spans="43:43" x14ac:dyDescent="0.25">
      <c r="AQ50270" s="6"/>
    </row>
    <row r="50271" spans="43:43" x14ac:dyDescent="0.25">
      <c r="AQ50271" s="6"/>
    </row>
    <row r="50272" spans="43:43" x14ac:dyDescent="0.25">
      <c r="AQ50272" s="6"/>
    </row>
    <row r="50273" spans="43:43" x14ac:dyDescent="0.25">
      <c r="AQ50273" s="6"/>
    </row>
    <row r="50274" spans="43:43" x14ac:dyDescent="0.25">
      <c r="AQ50274" s="6"/>
    </row>
    <row r="50275" spans="43:43" x14ac:dyDescent="0.25">
      <c r="AQ50275" s="6"/>
    </row>
    <row r="50276" spans="43:43" x14ac:dyDescent="0.25">
      <c r="AQ50276" s="6"/>
    </row>
    <row r="50277" spans="43:43" x14ac:dyDescent="0.25">
      <c r="AQ50277" s="6"/>
    </row>
    <row r="50278" spans="43:43" x14ac:dyDescent="0.25">
      <c r="AQ50278" s="6"/>
    </row>
    <row r="50279" spans="43:43" x14ac:dyDescent="0.25">
      <c r="AQ50279" s="6"/>
    </row>
    <row r="50280" spans="43:43" x14ac:dyDescent="0.25">
      <c r="AQ50280" s="6"/>
    </row>
    <row r="50281" spans="43:43" x14ac:dyDescent="0.25">
      <c r="AQ50281" s="6"/>
    </row>
    <row r="50282" spans="43:43" x14ac:dyDescent="0.25">
      <c r="AQ50282" s="6"/>
    </row>
    <row r="50283" spans="43:43" x14ac:dyDescent="0.25">
      <c r="AQ50283" s="6"/>
    </row>
    <row r="50284" spans="43:43" x14ac:dyDescent="0.25">
      <c r="AQ50284" s="6"/>
    </row>
    <row r="50285" spans="43:43" x14ac:dyDescent="0.25">
      <c r="AQ50285" s="6"/>
    </row>
    <row r="50286" spans="43:43" x14ac:dyDescent="0.25">
      <c r="AQ50286" s="6"/>
    </row>
    <row r="50287" spans="43:43" x14ac:dyDescent="0.25">
      <c r="AQ50287" s="6"/>
    </row>
    <row r="50288" spans="43:43" x14ac:dyDescent="0.25">
      <c r="AQ50288" s="6"/>
    </row>
    <row r="50289" spans="43:43" x14ac:dyDescent="0.25">
      <c r="AQ50289" s="6"/>
    </row>
    <row r="50290" spans="43:43" x14ac:dyDescent="0.25">
      <c r="AQ50290" s="6"/>
    </row>
    <row r="50291" spans="43:43" x14ac:dyDescent="0.25">
      <c r="AQ50291" s="6"/>
    </row>
    <row r="50292" spans="43:43" x14ac:dyDescent="0.25">
      <c r="AQ50292" s="6"/>
    </row>
    <row r="50293" spans="43:43" x14ac:dyDescent="0.25">
      <c r="AQ50293" s="6"/>
    </row>
    <row r="50294" spans="43:43" x14ac:dyDescent="0.25">
      <c r="AQ50294" s="6"/>
    </row>
    <row r="50295" spans="43:43" x14ac:dyDescent="0.25">
      <c r="AQ50295" s="6"/>
    </row>
    <row r="50296" spans="43:43" x14ac:dyDescent="0.25">
      <c r="AQ50296" s="6"/>
    </row>
    <row r="50297" spans="43:43" x14ac:dyDescent="0.25">
      <c r="AQ50297" s="6"/>
    </row>
    <row r="50298" spans="43:43" x14ac:dyDescent="0.25">
      <c r="AQ50298" s="6"/>
    </row>
    <row r="50299" spans="43:43" x14ac:dyDescent="0.25">
      <c r="AQ50299" s="6"/>
    </row>
    <row r="50300" spans="43:43" x14ac:dyDescent="0.25">
      <c r="AQ50300" s="6"/>
    </row>
    <row r="50301" spans="43:43" x14ac:dyDescent="0.25">
      <c r="AQ50301" s="6"/>
    </row>
    <row r="50302" spans="43:43" x14ac:dyDescent="0.25">
      <c r="AQ50302" s="6"/>
    </row>
    <row r="50303" spans="43:43" x14ac:dyDescent="0.25">
      <c r="AQ50303" s="6"/>
    </row>
    <row r="50304" spans="43:43" x14ac:dyDescent="0.25">
      <c r="AQ50304" s="6"/>
    </row>
    <row r="50305" spans="43:43" x14ac:dyDescent="0.25">
      <c r="AQ50305" s="6"/>
    </row>
    <row r="50306" spans="43:43" x14ac:dyDescent="0.25">
      <c r="AQ50306" s="6"/>
    </row>
    <row r="50307" spans="43:43" x14ac:dyDescent="0.25">
      <c r="AQ50307" s="6"/>
    </row>
    <row r="50308" spans="43:43" x14ac:dyDescent="0.25">
      <c r="AQ50308" s="6"/>
    </row>
    <row r="50309" spans="43:43" x14ac:dyDescent="0.25">
      <c r="AQ50309" s="6"/>
    </row>
    <row r="50310" spans="43:43" x14ac:dyDescent="0.25">
      <c r="AQ50310" s="6"/>
    </row>
    <row r="50311" spans="43:43" x14ac:dyDescent="0.25">
      <c r="AQ50311" s="6"/>
    </row>
    <row r="50312" spans="43:43" x14ac:dyDescent="0.25">
      <c r="AQ50312" s="6"/>
    </row>
    <row r="50313" spans="43:43" x14ac:dyDescent="0.25">
      <c r="AQ50313" s="6"/>
    </row>
    <row r="50314" spans="43:43" x14ac:dyDescent="0.25">
      <c r="AQ50314" s="6"/>
    </row>
    <row r="50315" spans="43:43" x14ac:dyDescent="0.25">
      <c r="AQ50315" s="6"/>
    </row>
    <row r="50316" spans="43:43" x14ac:dyDescent="0.25">
      <c r="AQ50316" s="6"/>
    </row>
    <row r="50317" spans="43:43" x14ac:dyDescent="0.25">
      <c r="AQ50317" s="6"/>
    </row>
    <row r="50318" spans="43:43" x14ac:dyDescent="0.25">
      <c r="AQ50318" s="6"/>
    </row>
    <row r="50319" spans="43:43" x14ac:dyDescent="0.25">
      <c r="AQ50319" s="6"/>
    </row>
    <row r="50320" spans="43:43" x14ac:dyDescent="0.25">
      <c r="AQ50320" s="6"/>
    </row>
    <row r="50321" spans="43:43" x14ac:dyDescent="0.25">
      <c r="AQ50321" s="6"/>
    </row>
    <row r="50322" spans="43:43" x14ac:dyDescent="0.25">
      <c r="AQ50322" s="6"/>
    </row>
    <row r="50323" spans="43:43" x14ac:dyDescent="0.25">
      <c r="AQ50323" s="6"/>
    </row>
    <row r="50324" spans="43:43" x14ac:dyDescent="0.25">
      <c r="AQ50324" s="6"/>
    </row>
    <row r="50325" spans="43:43" x14ac:dyDescent="0.25">
      <c r="AQ50325" s="6"/>
    </row>
    <row r="50326" spans="43:43" x14ac:dyDescent="0.25">
      <c r="AQ50326" s="6"/>
    </row>
    <row r="50327" spans="43:43" x14ac:dyDescent="0.25">
      <c r="AQ50327" s="6"/>
    </row>
    <row r="50328" spans="43:43" x14ac:dyDescent="0.25">
      <c r="AQ50328" s="6"/>
    </row>
    <row r="50329" spans="43:43" x14ac:dyDescent="0.25">
      <c r="AQ50329" s="6"/>
    </row>
    <row r="50330" spans="43:43" x14ac:dyDescent="0.25">
      <c r="AQ50330" s="6"/>
    </row>
    <row r="50331" spans="43:43" x14ac:dyDescent="0.25">
      <c r="AQ50331" s="6"/>
    </row>
    <row r="50332" spans="43:43" x14ac:dyDescent="0.25">
      <c r="AQ50332" s="6"/>
    </row>
    <row r="50333" spans="43:43" x14ac:dyDescent="0.25">
      <c r="AQ50333" s="6"/>
    </row>
    <row r="50334" spans="43:43" x14ac:dyDescent="0.25">
      <c r="AQ50334" s="6"/>
    </row>
    <row r="50335" spans="43:43" x14ac:dyDescent="0.25">
      <c r="AQ50335" s="6"/>
    </row>
    <row r="50336" spans="43:43" x14ac:dyDescent="0.25">
      <c r="AQ50336" s="6"/>
    </row>
    <row r="50337" spans="43:43" x14ac:dyDescent="0.25">
      <c r="AQ50337" s="6"/>
    </row>
    <row r="50338" spans="43:43" x14ac:dyDescent="0.25">
      <c r="AQ50338" s="6"/>
    </row>
    <row r="50339" spans="43:43" x14ac:dyDescent="0.25">
      <c r="AQ50339" s="6"/>
    </row>
    <row r="50340" spans="43:43" x14ac:dyDescent="0.25">
      <c r="AQ50340" s="6"/>
    </row>
    <row r="50341" spans="43:43" x14ac:dyDescent="0.25">
      <c r="AQ50341" s="6"/>
    </row>
    <row r="50342" spans="43:43" x14ac:dyDescent="0.25">
      <c r="AQ50342" s="6"/>
    </row>
    <row r="50343" spans="43:43" x14ac:dyDescent="0.25">
      <c r="AQ50343" s="6"/>
    </row>
    <row r="50344" spans="43:43" x14ac:dyDescent="0.25">
      <c r="AQ50344" s="6"/>
    </row>
    <row r="50345" spans="43:43" x14ac:dyDescent="0.25">
      <c r="AQ50345" s="6"/>
    </row>
    <row r="50346" spans="43:43" x14ac:dyDescent="0.25">
      <c r="AQ50346" s="6"/>
    </row>
    <row r="50347" spans="43:43" x14ac:dyDescent="0.25">
      <c r="AQ50347" s="6"/>
    </row>
    <row r="50348" spans="43:43" x14ac:dyDescent="0.25">
      <c r="AQ50348" s="6"/>
    </row>
    <row r="50349" spans="43:43" x14ac:dyDescent="0.25">
      <c r="AQ50349" s="6"/>
    </row>
    <row r="50350" spans="43:43" x14ac:dyDescent="0.25">
      <c r="AQ50350" s="6"/>
    </row>
    <row r="50351" spans="43:43" x14ac:dyDescent="0.25">
      <c r="AQ50351" s="6"/>
    </row>
    <row r="50352" spans="43:43" x14ac:dyDescent="0.25">
      <c r="AQ50352" s="6"/>
    </row>
    <row r="50353" spans="43:43" x14ac:dyDescent="0.25">
      <c r="AQ50353" s="6"/>
    </row>
    <row r="50354" spans="43:43" x14ac:dyDescent="0.25">
      <c r="AQ50354" s="6"/>
    </row>
    <row r="50355" spans="43:43" x14ac:dyDescent="0.25">
      <c r="AQ50355" s="6"/>
    </row>
    <row r="50356" spans="43:43" x14ac:dyDescent="0.25">
      <c r="AQ50356" s="6"/>
    </row>
    <row r="50357" spans="43:43" x14ac:dyDescent="0.25">
      <c r="AQ50357" s="6"/>
    </row>
    <row r="50358" spans="43:43" x14ac:dyDescent="0.25">
      <c r="AQ50358" s="6"/>
    </row>
    <row r="50359" spans="43:43" x14ac:dyDescent="0.25">
      <c r="AQ50359" s="6"/>
    </row>
    <row r="50360" spans="43:43" x14ac:dyDescent="0.25">
      <c r="AQ50360" s="6"/>
    </row>
    <row r="50361" spans="43:43" x14ac:dyDescent="0.25">
      <c r="AQ50361" s="6"/>
    </row>
    <row r="50362" spans="43:43" x14ac:dyDescent="0.25">
      <c r="AQ50362" s="6"/>
    </row>
    <row r="50363" spans="43:43" x14ac:dyDescent="0.25">
      <c r="AQ50363" s="6"/>
    </row>
    <row r="50364" spans="43:43" x14ac:dyDescent="0.25">
      <c r="AQ50364" s="6"/>
    </row>
    <row r="50365" spans="43:43" x14ac:dyDescent="0.25">
      <c r="AQ50365" s="6"/>
    </row>
    <row r="50366" spans="43:43" x14ac:dyDescent="0.25">
      <c r="AQ50366" s="6"/>
    </row>
    <row r="50367" spans="43:43" x14ac:dyDescent="0.25">
      <c r="AQ50367" s="6"/>
    </row>
    <row r="50368" spans="43:43" x14ac:dyDescent="0.25">
      <c r="AQ50368" s="6"/>
    </row>
    <row r="50369" spans="43:43" x14ac:dyDescent="0.25">
      <c r="AQ50369" s="6"/>
    </row>
    <row r="50370" spans="43:43" x14ac:dyDescent="0.25">
      <c r="AQ50370" s="6"/>
    </row>
    <row r="50371" spans="43:43" x14ac:dyDescent="0.25">
      <c r="AQ50371" s="6"/>
    </row>
    <row r="50372" spans="43:43" x14ac:dyDescent="0.25">
      <c r="AQ50372" s="6"/>
    </row>
    <row r="50373" spans="43:43" x14ac:dyDescent="0.25">
      <c r="AQ50373" s="6"/>
    </row>
    <row r="50374" spans="43:43" x14ac:dyDescent="0.25">
      <c r="AQ50374" s="6"/>
    </row>
    <row r="50375" spans="43:43" x14ac:dyDescent="0.25">
      <c r="AQ50375" s="6"/>
    </row>
    <row r="50376" spans="43:43" x14ac:dyDescent="0.25">
      <c r="AQ50376" s="6"/>
    </row>
    <row r="50377" spans="43:43" x14ac:dyDescent="0.25">
      <c r="AQ50377" s="6"/>
    </row>
    <row r="50378" spans="43:43" x14ac:dyDescent="0.25">
      <c r="AQ50378" s="6"/>
    </row>
    <row r="50379" spans="43:43" x14ac:dyDescent="0.25">
      <c r="AQ50379" s="6"/>
    </row>
    <row r="50380" spans="43:43" x14ac:dyDescent="0.25">
      <c r="AQ50380" s="6"/>
    </row>
    <row r="50381" spans="43:43" x14ac:dyDescent="0.25">
      <c r="AQ50381" s="6"/>
    </row>
    <row r="50382" spans="43:43" x14ac:dyDescent="0.25">
      <c r="AQ50382" s="6"/>
    </row>
    <row r="50383" spans="43:43" x14ac:dyDescent="0.25">
      <c r="AQ50383" s="6"/>
    </row>
    <row r="50384" spans="43:43" x14ac:dyDescent="0.25">
      <c r="AQ50384" s="6"/>
    </row>
    <row r="50385" spans="43:43" x14ac:dyDescent="0.25">
      <c r="AQ50385" s="6"/>
    </row>
    <row r="50386" spans="43:43" x14ac:dyDescent="0.25">
      <c r="AQ50386" s="6"/>
    </row>
    <row r="50387" spans="43:43" x14ac:dyDescent="0.25">
      <c r="AQ50387" s="6"/>
    </row>
    <row r="50388" spans="43:43" x14ac:dyDescent="0.25">
      <c r="AQ50388" s="6"/>
    </row>
    <row r="50389" spans="43:43" x14ac:dyDescent="0.25">
      <c r="AQ50389" s="6"/>
    </row>
    <row r="50390" spans="43:43" x14ac:dyDescent="0.25">
      <c r="AQ50390" s="6"/>
    </row>
    <row r="50391" spans="43:43" x14ac:dyDescent="0.25">
      <c r="AQ50391" s="6"/>
    </row>
    <row r="50392" spans="43:43" x14ac:dyDescent="0.25">
      <c r="AQ50392" s="6"/>
    </row>
    <row r="50393" spans="43:43" x14ac:dyDescent="0.25">
      <c r="AQ50393" s="6"/>
    </row>
    <row r="50394" spans="43:43" x14ac:dyDescent="0.25">
      <c r="AQ50394" s="6"/>
    </row>
    <row r="50395" spans="43:43" x14ac:dyDescent="0.25">
      <c r="AQ50395" s="6"/>
    </row>
    <row r="50396" spans="43:43" x14ac:dyDescent="0.25">
      <c r="AQ50396" s="6"/>
    </row>
    <row r="50397" spans="43:43" x14ac:dyDescent="0.25">
      <c r="AQ50397" s="6"/>
    </row>
    <row r="50398" spans="43:43" x14ac:dyDescent="0.25">
      <c r="AQ50398" s="6"/>
    </row>
    <row r="50399" spans="43:43" x14ac:dyDescent="0.25">
      <c r="AQ50399" s="6"/>
    </row>
    <row r="50400" spans="43:43" x14ac:dyDescent="0.25">
      <c r="AQ50400" s="6"/>
    </row>
    <row r="50401" spans="43:43" x14ac:dyDescent="0.25">
      <c r="AQ50401" s="6"/>
    </row>
    <row r="50402" spans="43:43" x14ac:dyDescent="0.25">
      <c r="AQ50402" s="6"/>
    </row>
    <row r="50403" spans="43:43" x14ac:dyDescent="0.25">
      <c r="AQ50403" s="6"/>
    </row>
    <row r="50404" spans="43:43" x14ac:dyDescent="0.25">
      <c r="AQ50404" s="6"/>
    </row>
    <row r="50405" spans="43:43" x14ac:dyDescent="0.25">
      <c r="AQ50405" s="6"/>
    </row>
    <row r="50406" spans="43:43" x14ac:dyDescent="0.25">
      <c r="AQ50406" s="6"/>
    </row>
    <row r="50407" spans="43:43" x14ac:dyDescent="0.25">
      <c r="AQ50407" s="6"/>
    </row>
    <row r="50408" spans="43:43" x14ac:dyDescent="0.25">
      <c r="AQ50408" s="6"/>
    </row>
    <row r="50409" spans="43:43" x14ac:dyDescent="0.25">
      <c r="AQ50409" s="6"/>
    </row>
    <row r="50410" spans="43:43" x14ac:dyDescent="0.25">
      <c r="AQ50410" s="6"/>
    </row>
    <row r="50411" spans="43:43" x14ac:dyDescent="0.25">
      <c r="AQ50411" s="6"/>
    </row>
    <row r="50412" spans="43:43" x14ac:dyDescent="0.25">
      <c r="AQ50412" s="6"/>
    </row>
    <row r="50413" spans="43:43" x14ac:dyDescent="0.25">
      <c r="AQ50413" s="6"/>
    </row>
    <row r="50414" spans="43:43" x14ac:dyDescent="0.25">
      <c r="AQ50414" s="6"/>
    </row>
    <row r="50415" spans="43:43" x14ac:dyDescent="0.25">
      <c r="AQ50415" s="6"/>
    </row>
    <row r="50416" spans="43:43" x14ac:dyDescent="0.25">
      <c r="AQ50416" s="6"/>
    </row>
    <row r="50417" spans="43:43" x14ac:dyDescent="0.25">
      <c r="AQ50417" s="6"/>
    </row>
    <row r="50418" spans="43:43" x14ac:dyDescent="0.25">
      <c r="AQ50418" s="6"/>
    </row>
    <row r="50419" spans="43:43" x14ac:dyDescent="0.25">
      <c r="AQ50419" s="6"/>
    </row>
    <row r="50420" spans="43:43" x14ac:dyDescent="0.25">
      <c r="AQ50420" s="6"/>
    </row>
    <row r="50421" spans="43:43" x14ac:dyDescent="0.25">
      <c r="AQ50421" s="6"/>
    </row>
    <row r="50422" spans="43:43" x14ac:dyDescent="0.25">
      <c r="AQ50422" s="6"/>
    </row>
    <row r="50423" spans="43:43" x14ac:dyDescent="0.25">
      <c r="AQ50423" s="6"/>
    </row>
    <row r="50424" spans="43:43" x14ac:dyDescent="0.25">
      <c r="AQ50424" s="6"/>
    </row>
    <row r="50425" spans="43:43" x14ac:dyDescent="0.25">
      <c r="AQ50425" s="6"/>
    </row>
    <row r="50426" spans="43:43" x14ac:dyDescent="0.25">
      <c r="AQ50426" s="6"/>
    </row>
    <row r="50427" spans="43:43" x14ac:dyDescent="0.25">
      <c r="AQ50427" s="6"/>
    </row>
    <row r="50428" spans="43:43" x14ac:dyDescent="0.25">
      <c r="AQ50428" s="6"/>
    </row>
    <row r="50429" spans="43:43" x14ac:dyDescent="0.25">
      <c r="AQ50429" s="6"/>
    </row>
    <row r="50430" spans="43:43" x14ac:dyDescent="0.25">
      <c r="AQ50430" s="6"/>
    </row>
    <row r="50431" spans="43:43" x14ac:dyDescent="0.25">
      <c r="AQ50431" s="6"/>
    </row>
    <row r="50432" spans="43:43" x14ac:dyDescent="0.25">
      <c r="AQ50432" s="6"/>
    </row>
    <row r="50433" spans="43:43" x14ac:dyDescent="0.25">
      <c r="AQ50433" s="6"/>
    </row>
    <row r="50434" spans="43:43" x14ac:dyDescent="0.25">
      <c r="AQ50434" s="6"/>
    </row>
    <row r="50435" spans="43:43" x14ac:dyDescent="0.25">
      <c r="AQ50435" s="6"/>
    </row>
    <row r="50436" spans="43:43" x14ac:dyDescent="0.25">
      <c r="AQ50436" s="6"/>
    </row>
    <row r="50437" spans="43:43" x14ac:dyDescent="0.25">
      <c r="AQ50437" s="6"/>
    </row>
    <row r="50438" spans="43:43" x14ac:dyDescent="0.25">
      <c r="AQ50438" s="6"/>
    </row>
    <row r="50439" spans="43:43" x14ac:dyDescent="0.25">
      <c r="AQ50439" s="6"/>
    </row>
    <row r="50440" spans="43:43" x14ac:dyDescent="0.25">
      <c r="AQ50440" s="6"/>
    </row>
    <row r="50441" spans="43:43" x14ac:dyDescent="0.25">
      <c r="AQ50441" s="6"/>
    </row>
    <row r="50442" spans="43:43" x14ac:dyDescent="0.25">
      <c r="AQ50442" s="6"/>
    </row>
    <row r="50443" spans="43:43" x14ac:dyDescent="0.25">
      <c r="AQ50443" s="6"/>
    </row>
    <row r="50444" spans="43:43" x14ac:dyDescent="0.25">
      <c r="AQ50444" s="6"/>
    </row>
    <row r="50445" spans="43:43" x14ac:dyDescent="0.25">
      <c r="AQ50445" s="6"/>
    </row>
    <row r="50446" spans="43:43" x14ac:dyDescent="0.25">
      <c r="AQ50446" s="6"/>
    </row>
    <row r="50447" spans="43:43" x14ac:dyDescent="0.25">
      <c r="AQ50447" s="6"/>
    </row>
    <row r="50448" spans="43:43" x14ac:dyDescent="0.25">
      <c r="AQ50448" s="6"/>
    </row>
    <row r="50449" spans="43:43" x14ac:dyDescent="0.25">
      <c r="AQ50449" s="6"/>
    </row>
    <row r="50450" spans="43:43" x14ac:dyDescent="0.25">
      <c r="AQ50450" s="6"/>
    </row>
    <row r="50451" spans="43:43" x14ac:dyDescent="0.25">
      <c r="AQ50451" s="6"/>
    </row>
    <row r="50452" spans="43:43" x14ac:dyDescent="0.25">
      <c r="AQ50452" s="6"/>
    </row>
    <row r="50453" spans="43:43" x14ac:dyDescent="0.25">
      <c r="AQ50453" s="6"/>
    </row>
    <row r="50454" spans="43:43" x14ac:dyDescent="0.25">
      <c r="AQ50454" s="6"/>
    </row>
    <row r="50455" spans="43:43" x14ac:dyDescent="0.25">
      <c r="AQ50455" s="6"/>
    </row>
    <row r="50456" spans="43:43" x14ac:dyDescent="0.25">
      <c r="AQ50456" s="6"/>
    </row>
    <row r="50457" spans="43:43" x14ac:dyDescent="0.25">
      <c r="AQ50457" s="6"/>
    </row>
    <row r="50458" spans="43:43" x14ac:dyDescent="0.25">
      <c r="AQ50458" s="6"/>
    </row>
    <row r="50459" spans="43:43" x14ac:dyDescent="0.25">
      <c r="AQ50459" s="6"/>
    </row>
    <row r="50460" spans="43:43" x14ac:dyDescent="0.25">
      <c r="AQ50460" s="6"/>
    </row>
    <row r="50461" spans="43:43" x14ac:dyDescent="0.25">
      <c r="AQ50461" s="6"/>
    </row>
    <row r="50462" spans="43:43" x14ac:dyDescent="0.25">
      <c r="AQ50462" s="6"/>
    </row>
    <row r="50463" spans="43:43" x14ac:dyDescent="0.25">
      <c r="AQ50463" s="6"/>
    </row>
    <row r="50464" spans="43:43" x14ac:dyDescent="0.25">
      <c r="AQ50464" s="6"/>
    </row>
    <row r="50465" spans="43:43" x14ac:dyDescent="0.25">
      <c r="AQ50465" s="6"/>
    </row>
    <row r="50466" spans="43:43" x14ac:dyDescent="0.25">
      <c r="AQ50466" s="6"/>
    </row>
    <row r="50467" spans="43:43" x14ac:dyDescent="0.25">
      <c r="AQ50467" s="6"/>
    </row>
    <row r="50468" spans="43:43" x14ac:dyDescent="0.25">
      <c r="AQ50468" s="6"/>
    </row>
    <row r="50469" spans="43:43" x14ac:dyDescent="0.25">
      <c r="AQ50469" s="6"/>
    </row>
    <row r="50470" spans="43:43" x14ac:dyDescent="0.25">
      <c r="AQ50470" s="6"/>
    </row>
    <row r="50471" spans="43:43" x14ac:dyDescent="0.25">
      <c r="AQ50471" s="6"/>
    </row>
    <row r="50472" spans="43:43" x14ac:dyDescent="0.25">
      <c r="AQ50472" s="6"/>
    </row>
    <row r="50473" spans="43:43" x14ac:dyDescent="0.25">
      <c r="AQ50473" s="6"/>
    </row>
    <row r="50474" spans="43:43" x14ac:dyDescent="0.25">
      <c r="AQ50474" s="6"/>
    </row>
    <row r="50475" spans="43:43" x14ac:dyDescent="0.25">
      <c r="AQ50475" s="6"/>
    </row>
    <row r="50476" spans="43:43" x14ac:dyDescent="0.25">
      <c r="AQ50476" s="6"/>
    </row>
    <row r="50477" spans="43:43" x14ac:dyDescent="0.25">
      <c r="AQ50477" s="6"/>
    </row>
    <row r="50478" spans="43:43" x14ac:dyDescent="0.25">
      <c r="AQ50478" s="6"/>
    </row>
    <row r="50479" spans="43:43" x14ac:dyDescent="0.25">
      <c r="AQ50479" s="6"/>
    </row>
    <row r="50480" spans="43:43" x14ac:dyDescent="0.25">
      <c r="AQ50480" s="6"/>
    </row>
    <row r="50481" spans="43:43" x14ac:dyDescent="0.25">
      <c r="AQ50481" s="6"/>
    </row>
    <row r="50482" spans="43:43" x14ac:dyDescent="0.25">
      <c r="AQ50482" s="6"/>
    </row>
    <row r="50483" spans="43:43" x14ac:dyDescent="0.25">
      <c r="AQ50483" s="6"/>
    </row>
    <row r="50484" spans="43:43" x14ac:dyDescent="0.25">
      <c r="AQ50484" s="6"/>
    </row>
    <row r="50485" spans="43:43" x14ac:dyDescent="0.25">
      <c r="AQ50485" s="6"/>
    </row>
    <row r="50486" spans="43:43" x14ac:dyDescent="0.25">
      <c r="AQ50486" s="6"/>
    </row>
    <row r="50487" spans="43:43" x14ac:dyDescent="0.25">
      <c r="AQ50487" s="6"/>
    </row>
    <row r="50488" spans="43:43" x14ac:dyDescent="0.25">
      <c r="AQ50488" s="6"/>
    </row>
    <row r="50489" spans="43:43" x14ac:dyDescent="0.25">
      <c r="AQ50489" s="6"/>
    </row>
    <row r="50490" spans="43:43" x14ac:dyDescent="0.25">
      <c r="AQ50490" s="6"/>
    </row>
    <row r="50491" spans="43:43" x14ac:dyDescent="0.25">
      <c r="AQ50491" s="6"/>
    </row>
    <row r="50492" spans="43:43" x14ac:dyDescent="0.25">
      <c r="AQ50492" s="6"/>
    </row>
    <row r="50493" spans="43:43" x14ac:dyDescent="0.25">
      <c r="AQ50493" s="6"/>
    </row>
    <row r="50494" spans="43:43" x14ac:dyDescent="0.25">
      <c r="AQ50494" s="6"/>
    </row>
    <row r="50495" spans="43:43" x14ac:dyDescent="0.25">
      <c r="AQ50495" s="6"/>
    </row>
    <row r="50496" spans="43:43" x14ac:dyDescent="0.25">
      <c r="AQ50496" s="6"/>
    </row>
    <row r="50497" spans="43:43" x14ac:dyDescent="0.25">
      <c r="AQ50497" s="6"/>
    </row>
    <row r="50498" spans="43:43" x14ac:dyDescent="0.25">
      <c r="AQ50498" s="6"/>
    </row>
    <row r="50499" spans="43:43" x14ac:dyDescent="0.25">
      <c r="AQ50499" s="6"/>
    </row>
    <row r="50500" spans="43:43" x14ac:dyDescent="0.25">
      <c r="AQ50500" s="6"/>
    </row>
    <row r="50501" spans="43:43" x14ac:dyDescent="0.25">
      <c r="AQ50501" s="6"/>
    </row>
    <row r="50502" spans="43:43" x14ac:dyDescent="0.25">
      <c r="AQ50502" s="6"/>
    </row>
    <row r="50503" spans="43:43" x14ac:dyDescent="0.25">
      <c r="AQ50503" s="6"/>
    </row>
    <row r="50504" spans="43:43" x14ac:dyDescent="0.25">
      <c r="AQ50504" s="6"/>
    </row>
    <row r="50505" spans="43:43" x14ac:dyDescent="0.25">
      <c r="AQ50505" s="6"/>
    </row>
    <row r="50506" spans="43:43" x14ac:dyDescent="0.25">
      <c r="AQ50506" s="6"/>
    </row>
    <row r="50507" spans="43:43" x14ac:dyDescent="0.25">
      <c r="AQ50507" s="6"/>
    </row>
    <row r="50508" spans="43:43" x14ac:dyDescent="0.25">
      <c r="AQ50508" s="6"/>
    </row>
    <row r="50509" spans="43:43" x14ac:dyDescent="0.25">
      <c r="AQ50509" s="6"/>
    </row>
    <row r="50510" spans="43:43" x14ac:dyDescent="0.25">
      <c r="AQ50510" s="6"/>
    </row>
    <row r="50511" spans="43:43" x14ac:dyDescent="0.25">
      <c r="AQ50511" s="6"/>
    </row>
    <row r="50512" spans="43:43" x14ac:dyDescent="0.25">
      <c r="AQ50512" s="6"/>
    </row>
    <row r="50513" spans="43:43" x14ac:dyDescent="0.25">
      <c r="AQ50513" s="6"/>
    </row>
    <row r="50514" spans="43:43" x14ac:dyDescent="0.25">
      <c r="AQ50514" s="6"/>
    </row>
    <row r="50515" spans="43:43" x14ac:dyDescent="0.25">
      <c r="AQ50515" s="6"/>
    </row>
    <row r="50516" spans="43:43" x14ac:dyDescent="0.25">
      <c r="AQ50516" s="6"/>
    </row>
    <row r="50517" spans="43:43" x14ac:dyDescent="0.25">
      <c r="AQ50517" s="6"/>
    </row>
    <row r="50518" spans="43:43" x14ac:dyDescent="0.25">
      <c r="AQ50518" s="6"/>
    </row>
    <row r="50519" spans="43:43" x14ac:dyDescent="0.25">
      <c r="AQ50519" s="6"/>
    </row>
    <row r="50520" spans="43:43" x14ac:dyDescent="0.25">
      <c r="AQ50520" s="6"/>
    </row>
    <row r="50521" spans="43:43" x14ac:dyDescent="0.25">
      <c r="AQ50521" s="6"/>
    </row>
    <row r="50522" spans="43:43" x14ac:dyDescent="0.25">
      <c r="AQ50522" s="6"/>
    </row>
    <row r="50523" spans="43:43" x14ac:dyDescent="0.25">
      <c r="AQ50523" s="6"/>
    </row>
    <row r="50524" spans="43:43" x14ac:dyDescent="0.25">
      <c r="AQ50524" s="6"/>
    </row>
    <row r="50525" spans="43:43" x14ac:dyDescent="0.25">
      <c r="AQ50525" s="6"/>
    </row>
    <row r="50526" spans="43:43" x14ac:dyDescent="0.25">
      <c r="AQ50526" s="6"/>
    </row>
    <row r="50527" spans="43:43" x14ac:dyDescent="0.25">
      <c r="AQ50527" s="6"/>
    </row>
    <row r="50528" spans="43:43" x14ac:dyDescent="0.25">
      <c r="AQ50528" s="6"/>
    </row>
    <row r="50529" spans="43:43" x14ac:dyDescent="0.25">
      <c r="AQ50529" s="6"/>
    </row>
    <row r="50530" spans="43:43" x14ac:dyDescent="0.25">
      <c r="AQ50530" s="6"/>
    </row>
    <row r="50531" spans="43:43" x14ac:dyDescent="0.25">
      <c r="AQ50531" s="6"/>
    </row>
    <row r="50532" spans="43:43" x14ac:dyDescent="0.25">
      <c r="AQ50532" s="6"/>
    </row>
    <row r="50533" spans="43:43" x14ac:dyDescent="0.25">
      <c r="AQ50533" s="6"/>
    </row>
    <row r="50534" spans="43:43" x14ac:dyDescent="0.25">
      <c r="AQ50534" s="6"/>
    </row>
    <row r="50535" spans="43:43" x14ac:dyDescent="0.25">
      <c r="AQ50535" s="6"/>
    </row>
    <row r="50536" spans="43:43" x14ac:dyDescent="0.25">
      <c r="AQ50536" s="6"/>
    </row>
    <row r="50537" spans="43:43" x14ac:dyDescent="0.25">
      <c r="AQ50537" s="6"/>
    </row>
    <row r="50538" spans="43:43" x14ac:dyDescent="0.25">
      <c r="AQ50538" s="6"/>
    </row>
    <row r="50539" spans="43:43" x14ac:dyDescent="0.25">
      <c r="AQ50539" s="6"/>
    </row>
    <row r="50540" spans="43:43" x14ac:dyDescent="0.25">
      <c r="AQ50540" s="6"/>
    </row>
    <row r="50541" spans="43:43" x14ac:dyDescent="0.25">
      <c r="AQ50541" s="6"/>
    </row>
    <row r="50542" spans="43:43" x14ac:dyDescent="0.25">
      <c r="AQ50542" s="6"/>
    </row>
    <row r="50543" spans="43:43" x14ac:dyDescent="0.25">
      <c r="AQ50543" s="6"/>
    </row>
    <row r="50544" spans="43:43" x14ac:dyDescent="0.25">
      <c r="AQ50544" s="6"/>
    </row>
    <row r="50545" spans="43:43" x14ac:dyDescent="0.25">
      <c r="AQ50545" s="6"/>
    </row>
    <row r="50546" spans="43:43" x14ac:dyDescent="0.25">
      <c r="AQ50546" s="6"/>
    </row>
    <row r="50547" spans="43:43" x14ac:dyDescent="0.25">
      <c r="AQ50547" s="6"/>
    </row>
    <row r="50548" spans="43:43" x14ac:dyDescent="0.25">
      <c r="AQ50548" s="6"/>
    </row>
    <row r="50549" spans="43:43" x14ac:dyDescent="0.25">
      <c r="AQ50549" s="6"/>
    </row>
    <row r="50550" spans="43:43" x14ac:dyDescent="0.25">
      <c r="AQ50550" s="6"/>
    </row>
    <row r="50551" spans="43:43" x14ac:dyDescent="0.25">
      <c r="AQ50551" s="6"/>
    </row>
    <row r="50552" spans="43:43" x14ac:dyDescent="0.25">
      <c r="AQ50552" s="6"/>
    </row>
    <row r="50553" spans="43:43" x14ac:dyDescent="0.25">
      <c r="AQ50553" s="6"/>
    </row>
    <row r="50554" spans="43:43" x14ac:dyDescent="0.25">
      <c r="AQ50554" s="6"/>
    </row>
    <row r="50555" spans="43:43" x14ac:dyDescent="0.25">
      <c r="AQ50555" s="6"/>
    </row>
    <row r="50556" spans="43:43" x14ac:dyDescent="0.25">
      <c r="AQ50556" s="6"/>
    </row>
    <row r="50557" spans="43:43" x14ac:dyDescent="0.25">
      <c r="AQ50557" s="6"/>
    </row>
    <row r="50558" spans="43:43" x14ac:dyDescent="0.25">
      <c r="AQ50558" s="6"/>
    </row>
    <row r="50559" spans="43:43" x14ac:dyDescent="0.25">
      <c r="AQ50559" s="6"/>
    </row>
    <row r="50560" spans="43:43" x14ac:dyDescent="0.25">
      <c r="AQ50560" s="6"/>
    </row>
    <row r="50561" spans="43:43" x14ac:dyDescent="0.25">
      <c r="AQ50561" s="6"/>
    </row>
    <row r="50562" spans="43:43" x14ac:dyDescent="0.25">
      <c r="AQ50562" s="6"/>
    </row>
    <row r="50563" spans="43:43" x14ac:dyDescent="0.25">
      <c r="AQ50563" s="6"/>
    </row>
    <row r="50564" spans="43:43" x14ac:dyDescent="0.25">
      <c r="AQ50564" s="6"/>
    </row>
    <row r="50565" spans="43:43" x14ac:dyDescent="0.25">
      <c r="AQ50565" s="6"/>
    </row>
    <row r="50566" spans="43:43" x14ac:dyDescent="0.25">
      <c r="AQ50566" s="6"/>
    </row>
    <row r="50567" spans="43:43" x14ac:dyDescent="0.25">
      <c r="AQ50567" s="6"/>
    </row>
    <row r="50568" spans="43:43" x14ac:dyDescent="0.25">
      <c r="AQ50568" s="6"/>
    </row>
    <row r="50569" spans="43:43" x14ac:dyDescent="0.25">
      <c r="AQ50569" s="6"/>
    </row>
    <row r="50570" spans="43:43" x14ac:dyDescent="0.25">
      <c r="AQ50570" s="6"/>
    </row>
    <row r="50571" spans="43:43" x14ac:dyDescent="0.25">
      <c r="AQ50571" s="6"/>
    </row>
    <row r="50572" spans="43:43" x14ac:dyDescent="0.25">
      <c r="AQ50572" s="6"/>
    </row>
    <row r="50573" spans="43:43" x14ac:dyDescent="0.25">
      <c r="AQ50573" s="6"/>
    </row>
    <row r="50574" spans="43:43" x14ac:dyDescent="0.25">
      <c r="AQ50574" s="6"/>
    </row>
    <row r="50575" spans="43:43" x14ac:dyDescent="0.25">
      <c r="AQ50575" s="6"/>
    </row>
    <row r="50576" spans="43:43" x14ac:dyDescent="0.25">
      <c r="AQ50576" s="6"/>
    </row>
    <row r="50577" spans="43:43" x14ac:dyDescent="0.25">
      <c r="AQ50577" s="6"/>
    </row>
    <row r="50578" spans="43:43" x14ac:dyDescent="0.25">
      <c r="AQ50578" s="6"/>
    </row>
    <row r="50579" spans="43:43" x14ac:dyDescent="0.25">
      <c r="AQ50579" s="6"/>
    </row>
    <row r="50580" spans="43:43" x14ac:dyDescent="0.25">
      <c r="AQ50580" s="6"/>
    </row>
    <row r="50581" spans="43:43" x14ac:dyDescent="0.25">
      <c r="AQ50581" s="6"/>
    </row>
    <row r="50582" spans="43:43" x14ac:dyDescent="0.25">
      <c r="AQ50582" s="6"/>
    </row>
    <row r="50583" spans="43:43" x14ac:dyDescent="0.25">
      <c r="AQ50583" s="6"/>
    </row>
    <row r="50584" spans="43:43" x14ac:dyDescent="0.25">
      <c r="AQ50584" s="6"/>
    </row>
    <row r="50585" spans="43:43" x14ac:dyDescent="0.25">
      <c r="AQ50585" s="6"/>
    </row>
    <row r="50586" spans="43:43" x14ac:dyDescent="0.25">
      <c r="AQ50586" s="6"/>
    </row>
    <row r="50587" spans="43:43" x14ac:dyDescent="0.25">
      <c r="AQ50587" s="6"/>
    </row>
    <row r="50588" spans="43:43" x14ac:dyDescent="0.25">
      <c r="AQ50588" s="6"/>
    </row>
    <row r="50589" spans="43:43" x14ac:dyDescent="0.25">
      <c r="AQ50589" s="6"/>
    </row>
    <row r="50590" spans="43:43" x14ac:dyDescent="0.25">
      <c r="AQ50590" s="6"/>
    </row>
    <row r="50591" spans="43:43" x14ac:dyDescent="0.25">
      <c r="AQ50591" s="6"/>
    </row>
    <row r="50592" spans="43:43" x14ac:dyDescent="0.25">
      <c r="AQ50592" s="6"/>
    </row>
    <row r="50593" spans="43:43" x14ac:dyDescent="0.25">
      <c r="AQ50593" s="6"/>
    </row>
    <row r="50594" spans="43:43" x14ac:dyDescent="0.25">
      <c r="AQ50594" s="6"/>
    </row>
    <row r="50595" spans="43:43" x14ac:dyDescent="0.25">
      <c r="AQ50595" s="6"/>
    </row>
    <row r="50596" spans="43:43" x14ac:dyDescent="0.25">
      <c r="AQ50596" s="6"/>
    </row>
    <row r="50597" spans="43:43" x14ac:dyDescent="0.25">
      <c r="AQ50597" s="6"/>
    </row>
    <row r="50598" spans="43:43" x14ac:dyDescent="0.25">
      <c r="AQ50598" s="6"/>
    </row>
    <row r="50599" spans="43:43" x14ac:dyDescent="0.25">
      <c r="AQ50599" s="6"/>
    </row>
    <row r="50600" spans="43:43" x14ac:dyDescent="0.25">
      <c r="AQ50600" s="6"/>
    </row>
    <row r="50601" spans="43:43" x14ac:dyDescent="0.25">
      <c r="AQ50601" s="6"/>
    </row>
    <row r="50602" spans="43:43" x14ac:dyDescent="0.25">
      <c r="AQ50602" s="6"/>
    </row>
    <row r="50603" spans="43:43" x14ac:dyDescent="0.25">
      <c r="AQ50603" s="6"/>
    </row>
    <row r="50604" spans="43:43" x14ac:dyDescent="0.25">
      <c r="AQ50604" s="6"/>
    </row>
    <row r="50605" spans="43:43" x14ac:dyDescent="0.25">
      <c r="AQ50605" s="6"/>
    </row>
    <row r="50606" spans="43:43" x14ac:dyDescent="0.25">
      <c r="AQ50606" s="6"/>
    </row>
    <row r="50607" spans="43:43" x14ac:dyDescent="0.25">
      <c r="AQ50607" s="6"/>
    </row>
    <row r="50608" spans="43:43" x14ac:dyDescent="0.25">
      <c r="AQ50608" s="6"/>
    </row>
    <row r="50609" spans="43:43" x14ac:dyDescent="0.25">
      <c r="AQ50609" s="6"/>
    </row>
    <row r="50610" spans="43:43" x14ac:dyDescent="0.25">
      <c r="AQ50610" s="6"/>
    </row>
    <row r="50611" spans="43:43" x14ac:dyDescent="0.25">
      <c r="AQ50611" s="6"/>
    </row>
    <row r="50612" spans="43:43" x14ac:dyDescent="0.25">
      <c r="AQ50612" s="6"/>
    </row>
    <row r="50613" spans="43:43" x14ac:dyDescent="0.25">
      <c r="AQ50613" s="6"/>
    </row>
    <row r="50614" spans="43:43" x14ac:dyDescent="0.25">
      <c r="AQ50614" s="6"/>
    </row>
    <row r="50615" spans="43:43" x14ac:dyDescent="0.25">
      <c r="AQ50615" s="6"/>
    </row>
    <row r="50616" spans="43:43" x14ac:dyDescent="0.25">
      <c r="AQ50616" s="6"/>
    </row>
    <row r="50617" spans="43:43" x14ac:dyDescent="0.25">
      <c r="AQ50617" s="6"/>
    </row>
    <row r="50618" spans="43:43" x14ac:dyDescent="0.25">
      <c r="AQ50618" s="6"/>
    </row>
    <row r="50619" spans="43:43" x14ac:dyDescent="0.25">
      <c r="AQ50619" s="6"/>
    </row>
    <row r="50620" spans="43:43" x14ac:dyDescent="0.25">
      <c r="AQ50620" s="6"/>
    </row>
    <row r="50621" spans="43:43" x14ac:dyDescent="0.25">
      <c r="AQ50621" s="6"/>
    </row>
    <row r="50622" spans="43:43" x14ac:dyDescent="0.25">
      <c r="AQ50622" s="6"/>
    </row>
    <row r="50623" spans="43:43" x14ac:dyDescent="0.25">
      <c r="AQ50623" s="6"/>
    </row>
    <row r="50624" spans="43:43" x14ac:dyDescent="0.25">
      <c r="AQ50624" s="6"/>
    </row>
    <row r="50625" spans="43:43" x14ac:dyDescent="0.25">
      <c r="AQ50625" s="6"/>
    </row>
    <row r="50626" spans="43:43" x14ac:dyDescent="0.25">
      <c r="AQ50626" s="6"/>
    </row>
    <row r="50627" spans="43:43" x14ac:dyDescent="0.25">
      <c r="AQ50627" s="6"/>
    </row>
    <row r="50628" spans="43:43" x14ac:dyDescent="0.25">
      <c r="AQ50628" s="6"/>
    </row>
    <row r="50629" spans="43:43" x14ac:dyDescent="0.25">
      <c r="AQ50629" s="6"/>
    </row>
    <row r="50630" spans="43:43" x14ac:dyDescent="0.25">
      <c r="AQ50630" s="6"/>
    </row>
    <row r="50631" spans="43:43" x14ac:dyDescent="0.25">
      <c r="AQ50631" s="6"/>
    </row>
    <row r="50632" spans="43:43" x14ac:dyDescent="0.25">
      <c r="AQ50632" s="6"/>
    </row>
    <row r="50633" spans="43:43" x14ac:dyDescent="0.25">
      <c r="AQ50633" s="6"/>
    </row>
    <row r="50634" spans="43:43" x14ac:dyDescent="0.25">
      <c r="AQ50634" s="6"/>
    </row>
    <row r="50635" spans="43:43" x14ac:dyDescent="0.25">
      <c r="AQ50635" s="6"/>
    </row>
    <row r="50636" spans="43:43" x14ac:dyDescent="0.25">
      <c r="AQ50636" s="6"/>
    </row>
    <row r="50637" spans="43:43" x14ac:dyDescent="0.25">
      <c r="AQ50637" s="6"/>
    </row>
    <row r="50638" spans="43:43" x14ac:dyDescent="0.25">
      <c r="AQ50638" s="6"/>
    </row>
    <row r="50639" spans="43:43" x14ac:dyDescent="0.25">
      <c r="AQ50639" s="6"/>
    </row>
    <row r="50640" spans="43:43" x14ac:dyDescent="0.25">
      <c r="AQ50640" s="6"/>
    </row>
    <row r="50641" spans="43:43" x14ac:dyDescent="0.25">
      <c r="AQ50641" s="6"/>
    </row>
    <row r="50642" spans="43:43" x14ac:dyDescent="0.25">
      <c r="AQ50642" s="6"/>
    </row>
    <row r="50643" spans="43:43" x14ac:dyDescent="0.25">
      <c r="AQ50643" s="6"/>
    </row>
    <row r="50644" spans="43:43" x14ac:dyDescent="0.25">
      <c r="AQ50644" s="6"/>
    </row>
    <row r="50645" spans="43:43" x14ac:dyDescent="0.25">
      <c r="AQ50645" s="6"/>
    </row>
    <row r="50646" spans="43:43" x14ac:dyDescent="0.25">
      <c r="AQ50646" s="6"/>
    </row>
    <row r="50647" spans="43:43" x14ac:dyDescent="0.25">
      <c r="AQ50647" s="6"/>
    </row>
    <row r="50648" spans="43:43" x14ac:dyDescent="0.25">
      <c r="AQ50648" s="6"/>
    </row>
    <row r="50649" spans="43:43" x14ac:dyDescent="0.25">
      <c r="AQ50649" s="6"/>
    </row>
    <row r="50650" spans="43:43" x14ac:dyDescent="0.25">
      <c r="AQ50650" s="6"/>
    </row>
    <row r="50651" spans="43:43" x14ac:dyDescent="0.25">
      <c r="AQ50651" s="6"/>
    </row>
    <row r="50652" spans="43:43" x14ac:dyDescent="0.25">
      <c r="AQ50652" s="6"/>
    </row>
    <row r="50653" spans="43:43" x14ac:dyDescent="0.25">
      <c r="AQ50653" s="6"/>
    </row>
    <row r="50654" spans="43:43" x14ac:dyDescent="0.25">
      <c r="AQ50654" s="6"/>
    </row>
    <row r="50655" spans="43:43" x14ac:dyDescent="0.25">
      <c r="AQ50655" s="6"/>
    </row>
    <row r="50656" spans="43:43" x14ac:dyDescent="0.25">
      <c r="AQ50656" s="6"/>
    </row>
    <row r="50657" spans="43:43" x14ac:dyDescent="0.25">
      <c r="AQ50657" s="6"/>
    </row>
    <row r="50658" spans="43:43" x14ac:dyDescent="0.25">
      <c r="AQ50658" s="6"/>
    </row>
    <row r="50659" spans="43:43" x14ac:dyDescent="0.25">
      <c r="AQ50659" s="6"/>
    </row>
    <row r="50660" spans="43:43" x14ac:dyDescent="0.25">
      <c r="AQ50660" s="6"/>
    </row>
    <row r="50661" spans="43:43" x14ac:dyDescent="0.25">
      <c r="AQ50661" s="6"/>
    </row>
    <row r="50662" spans="43:43" x14ac:dyDescent="0.25">
      <c r="AQ50662" s="6"/>
    </row>
    <row r="50663" spans="43:43" x14ac:dyDescent="0.25">
      <c r="AQ50663" s="6"/>
    </row>
    <row r="50664" spans="43:43" x14ac:dyDescent="0.25">
      <c r="AQ50664" s="6"/>
    </row>
    <row r="50665" spans="43:43" x14ac:dyDescent="0.25">
      <c r="AQ50665" s="6"/>
    </row>
    <row r="50666" spans="43:43" x14ac:dyDescent="0.25">
      <c r="AQ50666" s="6"/>
    </row>
    <row r="50667" spans="43:43" x14ac:dyDescent="0.25">
      <c r="AQ50667" s="6"/>
    </row>
    <row r="50668" spans="43:43" x14ac:dyDescent="0.25">
      <c r="AQ50668" s="6"/>
    </row>
    <row r="50669" spans="43:43" x14ac:dyDescent="0.25">
      <c r="AQ50669" s="6"/>
    </row>
    <row r="50670" spans="43:43" x14ac:dyDescent="0.25">
      <c r="AQ50670" s="6"/>
    </row>
    <row r="50671" spans="43:43" x14ac:dyDescent="0.25">
      <c r="AQ50671" s="6"/>
    </row>
    <row r="50672" spans="43:43" x14ac:dyDescent="0.25">
      <c r="AQ50672" s="6"/>
    </row>
    <row r="50673" spans="43:43" x14ac:dyDescent="0.25">
      <c r="AQ50673" s="6"/>
    </row>
    <row r="50674" spans="43:43" x14ac:dyDescent="0.25">
      <c r="AQ50674" s="6"/>
    </row>
    <row r="50675" spans="43:43" x14ac:dyDescent="0.25">
      <c r="AQ50675" s="6"/>
    </row>
    <row r="50676" spans="43:43" x14ac:dyDescent="0.25">
      <c r="AQ50676" s="6"/>
    </row>
    <row r="50677" spans="43:43" x14ac:dyDescent="0.25">
      <c r="AQ50677" s="6"/>
    </row>
    <row r="50678" spans="43:43" x14ac:dyDescent="0.25">
      <c r="AQ50678" s="6"/>
    </row>
    <row r="50679" spans="43:43" x14ac:dyDescent="0.25">
      <c r="AQ50679" s="6"/>
    </row>
    <row r="50680" spans="43:43" x14ac:dyDescent="0.25">
      <c r="AQ50680" s="6"/>
    </row>
    <row r="50681" spans="43:43" x14ac:dyDescent="0.25">
      <c r="AQ50681" s="6"/>
    </row>
    <row r="50682" spans="43:43" x14ac:dyDescent="0.25">
      <c r="AQ50682" s="6"/>
    </row>
    <row r="50683" spans="43:43" x14ac:dyDescent="0.25">
      <c r="AQ50683" s="6"/>
    </row>
    <row r="50684" spans="43:43" x14ac:dyDescent="0.25">
      <c r="AQ50684" s="6"/>
    </row>
    <row r="50685" spans="43:43" x14ac:dyDescent="0.25">
      <c r="AQ50685" s="6"/>
    </row>
    <row r="50686" spans="43:43" x14ac:dyDescent="0.25">
      <c r="AQ50686" s="6"/>
    </row>
    <row r="50687" spans="43:43" x14ac:dyDescent="0.25">
      <c r="AQ50687" s="6"/>
    </row>
    <row r="50688" spans="43:43" x14ac:dyDescent="0.25">
      <c r="AQ50688" s="6"/>
    </row>
    <row r="50689" spans="43:43" x14ac:dyDescent="0.25">
      <c r="AQ50689" s="6"/>
    </row>
    <row r="50690" spans="43:43" x14ac:dyDescent="0.25">
      <c r="AQ50690" s="6"/>
    </row>
    <row r="50691" spans="43:43" x14ac:dyDescent="0.25">
      <c r="AQ50691" s="6"/>
    </row>
    <row r="50692" spans="43:43" x14ac:dyDescent="0.25">
      <c r="AQ50692" s="6"/>
    </row>
    <row r="50693" spans="43:43" x14ac:dyDescent="0.25">
      <c r="AQ50693" s="6"/>
    </row>
    <row r="50694" spans="43:43" x14ac:dyDescent="0.25">
      <c r="AQ50694" s="6"/>
    </row>
    <row r="50695" spans="43:43" x14ac:dyDescent="0.25">
      <c r="AQ50695" s="6"/>
    </row>
    <row r="50696" spans="43:43" x14ac:dyDescent="0.25">
      <c r="AQ50696" s="6"/>
    </row>
    <row r="50697" spans="43:43" x14ac:dyDescent="0.25">
      <c r="AQ50697" s="6"/>
    </row>
    <row r="50698" spans="43:43" x14ac:dyDescent="0.25">
      <c r="AQ50698" s="6"/>
    </row>
    <row r="50699" spans="43:43" x14ac:dyDescent="0.25">
      <c r="AQ50699" s="6"/>
    </row>
    <row r="50700" spans="43:43" x14ac:dyDescent="0.25">
      <c r="AQ50700" s="6"/>
    </row>
    <row r="50701" spans="43:43" x14ac:dyDescent="0.25">
      <c r="AQ50701" s="6"/>
    </row>
    <row r="50702" spans="43:43" x14ac:dyDescent="0.25">
      <c r="AQ50702" s="6"/>
    </row>
    <row r="50703" spans="43:43" x14ac:dyDescent="0.25">
      <c r="AQ50703" s="6"/>
    </row>
    <row r="50704" spans="43:43" x14ac:dyDescent="0.25">
      <c r="AQ50704" s="6"/>
    </row>
    <row r="50705" spans="43:43" x14ac:dyDescent="0.25">
      <c r="AQ50705" s="6"/>
    </row>
    <row r="50706" spans="43:43" x14ac:dyDescent="0.25">
      <c r="AQ50706" s="6"/>
    </row>
    <row r="50707" spans="43:43" x14ac:dyDescent="0.25">
      <c r="AQ50707" s="6"/>
    </row>
    <row r="50708" spans="43:43" x14ac:dyDescent="0.25">
      <c r="AQ50708" s="6"/>
    </row>
    <row r="50709" spans="43:43" x14ac:dyDescent="0.25">
      <c r="AQ50709" s="6"/>
    </row>
    <row r="50710" spans="43:43" x14ac:dyDescent="0.25">
      <c r="AQ50710" s="6"/>
    </row>
    <row r="50711" spans="43:43" x14ac:dyDescent="0.25">
      <c r="AQ50711" s="6"/>
    </row>
    <row r="50712" spans="43:43" x14ac:dyDescent="0.25">
      <c r="AQ50712" s="6"/>
    </row>
    <row r="50713" spans="43:43" x14ac:dyDescent="0.25">
      <c r="AQ50713" s="6"/>
    </row>
    <row r="50714" spans="43:43" x14ac:dyDescent="0.25">
      <c r="AQ50714" s="6"/>
    </row>
    <row r="50715" spans="43:43" x14ac:dyDescent="0.25">
      <c r="AQ50715" s="6"/>
    </row>
    <row r="50716" spans="43:43" x14ac:dyDescent="0.25">
      <c r="AQ50716" s="6"/>
    </row>
    <row r="50717" spans="43:43" x14ac:dyDescent="0.25">
      <c r="AQ50717" s="6"/>
    </row>
    <row r="50718" spans="43:43" x14ac:dyDescent="0.25">
      <c r="AQ50718" s="6"/>
    </row>
    <row r="50719" spans="43:43" x14ac:dyDescent="0.25">
      <c r="AQ50719" s="6"/>
    </row>
    <row r="50720" spans="43:43" x14ac:dyDescent="0.25">
      <c r="AQ50720" s="6"/>
    </row>
    <row r="50721" spans="43:43" x14ac:dyDescent="0.25">
      <c r="AQ50721" s="6"/>
    </row>
    <row r="50722" spans="43:43" x14ac:dyDescent="0.25">
      <c r="AQ50722" s="6"/>
    </row>
    <row r="50723" spans="43:43" x14ac:dyDescent="0.25">
      <c r="AQ50723" s="6"/>
    </row>
    <row r="50724" spans="43:43" x14ac:dyDescent="0.25">
      <c r="AQ50724" s="6"/>
    </row>
    <row r="50725" spans="43:43" x14ac:dyDescent="0.25">
      <c r="AQ50725" s="6"/>
    </row>
    <row r="50726" spans="43:43" x14ac:dyDescent="0.25">
      <c r="AQ50726" s="6"/>
    </row>
    <row r="50727" spans="43:43" x14ac:dyDescent="0.25">
      <c r="AQ50727" s="6"/>
    </row>
    <row r="50728" spans="43:43" x14ac:dyDescent="0.25">
      <c r="AQ50728" s="6"/>
    </row>
    <row r="50729" spans="43:43" x14ac:dyDescent="0.25">
      <c r="AQ50729" s="6"/>
    </row>
    <row r="50730" spans="43:43" x14ac:dyDescent="0.25">
      <c r="AQ50730" s="6"/>
    </row>
    <row r="50731" spans="43:43" x14ac:dyDescent="0.25">
      <c r="AQ50731" s="6"/>
    </row>
    <row r="50732" spans="43:43" x14ac:dyDescent="0.25">
      <c r="AQ50732" s="6"/>
    </row>
    <row r="50733" spans="43:43" x14ac:dyDescent="0.25">
      <c r="AQ50733" s="6"/>
    </row>
    <row r="50734" spans="43:43" x14ac:dyDescent="0.25">
      <c r="AQ50734" s="6"/>
    </row>
    <row r="50735" spans="43:43" x14ac:dyDescent="0.25">
      <c r="AQ50735" s="6"/>
    </row>
    <row r="50736" spans="43:43" x14ac:dyDescent="0.25">
      <c r="AQ50736" s="6"/>
    </row>
    <row r="50737" spans="43:43" x14ac:dyDescent="0.25">
      <c r="AQ50737" s="6"/>
    </row>
    <row r="50738" spans="43:43" x14ac:dyDescent="0.25">
      <c r="AQ50738" s="6"/>
    </row>
    <row r="50739" spans="43:43" x14ac:dyDescent="0.25">
      <c r="AQ50739" s="6"/>
    </row>
    <row r="50740" spans="43:43" x14ac:dyDescent="0.25">
      <c r="AQ50740" s="6"/>
    </row>
    <row r="50741" spans="43:43" x14ac:dyDescent="0.25">
      <c r="AQ50741" s="6"/>
    </row>
    <row r="50742" spans="43:43" x14ac:dyDescent="0.25">
      <c r="AQ50742" s="6"/>
    </row>
    <row r="50743" spans="43:43" x14ac:dyDescent="0.25">
      <c r="AQ50743" s="6"/>
    </row>
    <row r="50744" spans="43:43" x14ac:dyDescent="0.25">
      <c r="AQ50744" s="6"/>
    </row>
    <row r="50745" spans="43:43" x14ac:dyDescent="0.25">
      <c r="AQ50745" s="6"/>
    </row>
    <row r="50746" spans="43:43" x14ac:dyDescent="0.25">
      <c r="AQ50746" s="6"/>
    </row>
    <row r="50747" spans="43:43" x14ac:dyDescent="0.25">
      <c r="AQ50747" s="6"/>
    </row>
    <row r="50748" spans="43:43" x14ac:dyDescent="0.25">
      <c r="AQ50748" s="6"/>
    </row>
    <row r="50749" spans="43:43" x14ac:dyDescent="0.25">
      <c r="AQ50749" s="6"/>
    </row>
    <row r="50750" spans="43:43" x14ac:dyDescent="0.25">
      <c r="AQ50750" s="6"/>
    </row>
    <row r="50751" spans="43:43" x14ac:dyDescent="0.25">
      <c r="AQ50751" s="6"/>
    </row>
    <row r="50752" spans="43:43" x14ac:dyDescent="0.25">
      <c r="AQ50752" s="6"/>
    </row>
    <row r="50753" spans="43:43" x14ac:dyDescent="0.25">
      <c r="AQ50753" s="6"/>
    </row>
    <row r="50754" spans="43:43" x14ac:dyDescent="0.25">
      <c r="AQ50754" s="6"/>
    </row>
    <row r="50755" spans="43:43" x14ac:dyDescent="0.25">
      <c r="AQ50755" s="6"/>
    </row>
    <row r="50756" spans="43:43" x14ac:dyDescent="0.25">
      <c r="AQ50756" s="6"/>
    </row>
    <row r="50757" spans="43:43" x14ac:dyDescent="0.25">
      <c r="AQ50757" s="6"/>
    </row>
    <row r="50758" spans="43:43" x14ac:dyDescent="0.25">
      <c r="AQ50758" s="6"/>
    </row>
    <row r="50759" spans="43:43" x14ac:dyDescent="0.25">
      <c r="AQ50759" s="6"/>
    </row>
    <row r="50760" spans="43:43" x14ac:dyDescent="0.25">
      <c r="AQ50760" s="6"/>
    </row>
    <row r="50761" spans="43:43" x14ac:dyDescent="0.25">
      <c r="AQ50761" s="6"/>
    </row>
    <row r="50762" spans="43:43" x14ac:dyDescent="0.25">
      <c r="AQ50762" s="6"/>
    </row>
    <row r="50763" spans="43:43" x14ac:dyDescent="0.25">
      <c r="AQ50763" s="6"/>
    </row>
    <row r="50764" spans="43:43" x14ac:dyDescent="0.25">
      <c r="AQ50764" s="6"/>
    </row>
    <row r="50765" spans="43:43" x14ac:dyDescent="0.25">
      <c r="AQ50765" s="6"/>
    </row>
    <row r="50766" spans="43:43" x14ac:dyDescent="0.25">
      <c r="AQ50766" s="6"/>
    </row>
    <row r="50767" spans="43:43" x14ac:dyDescent="0.25">
      <c r="AQ50767" s="6"/>
    </row>
    <row r="50768" spans="43:43" x14ac:dyDescent="0.25">
      <c r="AQ50768" s="6"/>
    </row>
    <row r="50769" spans="43:43" x14ac:dyDescent="0.25">
      <c r="AQ50769" s="6"/>
    </row>
    <row r="50770" spans="43:43" x14ac:dyDescent="0.25">
      <c r="AQ50770" s="6"/>
    </row>
    <row r="50771" spans="43:43" x14ac:dyDescent="0.25">
      <c r="AQ50771" s="6"/>
    </row>
    <row r="50772" spans="43:43" x14ac:dyDescent="0.25">
      <c r="AQ50772" s="6"/>
    </row>
    <row r="50773" spans="43:43" x14ac:dyDescent="0.25">
      <c r="AQ50773" s="6"/>
    </row>
    <row r="50774" spans="43:43" x14ac:dyDescent="0.25">
      <c r="AQ50774" s="6"/>
    </row>
    <row r="50775" spans="43:43" x14ac:dyDescent="0.25">
      <c r="AQ50775" s="6"/>
    </row>
    <row r="50776" spans="43:43" x14ac:dyDescent="0.25">
      <c r="AQ50776" s="6"/>
    </row>
    <row r="50777" spans="43:43" x14ac:dyDescent="0.25">
      <c r="AQ50777" s="6"/>
    </row>
    <row r="50778" spans="43:43" x14ac:dyDescent="0.25">
      <c r="AQ50778" s="6"/>
    </row>
    <row r="50779" spans="43:43" x14ac:dyDescent="0.25">
      <c r="AQ50779" s="6"/>
    </row>
    <row r="50780" spans="43:43" x14ac:dyDescent="0.25">
      <c r="AQ50780" s="6"/>
    </row>
    <row r="50781" spans="43:43" x14ac:dyDescent="0.25">
      <c r="AQ50781" s="6"/>
    </row>
    <row r="50782" spans="43:43" x14ac:dyDescent="0.25">
      <c r="AQ50782" s="6"/>
    </row>
    <row r="50783" spans="43:43" x14ac:dyDescent="0.25">
      <c r="AQ50783" s="6"/>
    </row>
    <row r="50784" spans="43:43" x14ac:dyDescent="0.25">
      <c r="AQ50784" s="6"/>
    </row>
    <row r="50785" spans="43:43" x14ac:dyDescent="0.25">
      <c r="AQ50785" s="6"/>
    </row>
    <row r="50786" spans="43:43" x14ac:dyDescent="0.25">
      <c r="AQ50786" s="6"/>
    </row>
    <row r="50787" spans="43:43" x14ac:dyDescent="0.25">
      <c r="AQ50787" s="6"/>
    </row>
    <row r="50788" spans="43:43" x14ac:dyDescent="0.25">
      <c r="AQ50788" s="6"/>
    </row>
    <row r="50789" spans="43:43" x14ac:dyDescent="0.25">
      <c r="AQ50789" s="6"/>
    </row>
    <row r="50790" spans="43:43" x14ac:dyDescent="0.25">
      <c r="AQ50790" s="6"/>
    </row>
    <row r="50791" spans="43:43" x14ac:dyDescent="0.25">
      <c r="AQ50791" s="6"/>
    </row>
    <row r="50792" spans="43:43" x14ac:dyDescent="0.25">
      <c r="AQ50792" s="6"/>
    </row>
    <row r="50793" spans="43:43" x14ac:dyDescent="0.25">
      <c r="AQ50793" s="6"/>
    </row>
    <row r="50794" spans="43:43" x14ac:dyDescent="0.25">
      <c r="AQ50794" s="6"/>
    </row>
    <row r="50795" spans="43:43" x14ac:dyDescent="0.25">
      <c r="AQ50795" s="6"/>
    </row>
    <row r="50796" spans="43:43" x14ac:dyDescent="0.25">
      <c r="AQ50796" s="6"/>
    </row>
    <row r="50797" spans="43:43" x14ac:dyDescent="0.25">
      <c r="AQ50797" s="6"/>
    </row>
    <row r="50798" spans="43:43" x14ac:dyDescent="0.25">
      <c r="AQ50798" s="6"/>
    </row>
    <row r="50799" spans="43:43" x14ac:dyDescent="0.25">
      <c r="AQ50799" s="6"/>
    </row>
    <row r="50800" spans="43:43" x14ac:dyDescent="0.25">
      <c r="AQ50800" s="6"/>
    </row>
    <row r="50801" spans="43:43" x14ac:dyDescent="0.25">
      <c r="AQ50801" s="6"/>
    </row>
    <row r="50802" spans="43:43" x14ac:dyDescent="0.25">
      <c r="AQ50802" s="6"/>
    </row>
    <row r="50803" spans="43:43" x14ac:dyDescent="0.25">
      <c r="AQ50803" s="6"/>
    </row>
    <row r="50804" spans="43:43" x14ac:dyDescent="0.25">
      <c r="AQ50804" s="6"/>
    </row>
    <row r="50805" spans="43:43" x14ac:dyDescent="0.25">
      <c r="AQ50805" s="6"/>
    </row>
    <row r="50806" spans="43:43" x14ac:dyDescent="0.25">
      <c r="AQ50806" s="6"/>
    </row>
    <row r="50807" spans="43:43" x14ac:dyDescent="0.25">
      <c r="AQ50807" s="6"/>
    </row>
    <row r="50808" spans="43:43" x14ac:dyDescent="0.25">
      <c r="AQ50808" s="6"/>
    </row>
    <row r="50809" spans="43:43" x14ac:dyDescent="0.25">
      <c r="AQ50809" s="6"/>
    </row>
    <row r="50810" spans="43:43" x14ac:dyDescent="0.25">
      <c r="AQ50810" s="6"/>
    </row>
    <row r="50811" spans="43:43" x14ac:dyDescent="0.25">
      <c r="AQ50811" s="6"/>
    </row>
    <row r="50812" spans="43:43" x14ac:dyDescent="0.25">
      <c r="AQ50812" s="6"/>
    </row>
    <row r="50813" spans="43:43" x14ac:dyDescent="0.25">
      <c r="AQ50813" s="6"/>
    </row>
    <row r="50814" spans="43:43" x14ac:dyDescent="0.25">
      <c r="AQ50814" s="6"/>
    </row>
    <row r="50815" spans="43:43" x14ac:dyDescent="0.25">
      <c r="AQ50815" s="6"/>
    </row>
    <row r="50816" spans="43:43" x14ac:dyDescent="0.25">
      <c r="AQ50816" s="6"/>
    </row>
    <row r="50817" spans="43:43" x14ac:dyDescent="0.25">
      <c r="AQ50817" s="6"/>
    </row>
    <row r="50818" spans="43:43" x14ac:dyDescent="0.25">
      <c r="AQ50818" s="6"/>
    </row>
    <row r="50819" spans="43:43" x14ac:dyDescent="0.25">
      <c r="AQ50819" s="6"/>
    </row>
    <row r="50820" spans="43:43" x14ac:dyDescent="0.25">
      <c r="AQ50820" s="6"/>
    </row>
    <row r="50821" spans="43:43" x14ac:dyDescent="0.25">
      <c r="AQ50821" s="6"/>
    </row>
    <row r="50822" spans="43:43" x14ac:dyDescent="0.25">
      <c r="AQ50822" s="6"/>
    </row>
    <row r="50823" spans="43:43" x14ac:dyDescent="0.25">
      <c r="AQ50823" s="6"/>
    </row>
    <row r="50824" spans="43:43" x14ac:dyDescent="0.25">
      <c r="AQ50824" s="6"/>
    </row>
    <row r="50825" spans="43:43" x14ac:dyDescent="0.25">
      <c r="AQ50825" s="6"/>
    </row>
    <row r="50826" spans="43:43" x14ac:dyDescent="0.25">
      <c r="AQ50826" s="6"/>
    </row>
    <row r="50827" spans="43:43" x14ac:dyDescent="0.25">
      <c r="AQ50827" s="6"/>
    </row>
    <row r="50828" spans="43:43" x14ac:dyDescent="0.25">
      <c r="AQ50828" s="6"/>
    </row>
    <row r="50829" spans="43:43" x14ac:dyDescent="0.25">
      <c r="AQ50829" s="6"/>
    </row>
    <row r="50830" spans="43:43" x14ac:dyDescent="0.25">
      <c r="AQ50830" s="6"/>
    </row>
    <row r="50831" spans="43:43" x14ac:dyDescent="0.25">
      <c r="AQ50831" s="6"/>
    </row>
    <row r="50832" spans="43:43" x14ac:dyDescent="0.25">
      <c r="AQ50832" s="6"/>
    </row>
    <row r="50833" spans="43:43" x14ac:dyDescent="0.25">
      <c r="AQ50833" s="6"/>
    </row>
    <row r="50834" spans="43:43" x14ac:dyDescent="0.25">
      <c r="AQ50834" s="6"/>
    </row>
    <row r="50835" spans="43:43" x14ac:dyDescent="0.25">
      <c r="AQ50835" s="6"/>
    </row>
    <row r="50836" spans="43:43" x14ac:dyDescent="0.25">
      <c r="AQ50836" s="6"/>
    </row>
    <row r="50837" spans="43:43" x14ac:dyDescent="0.25">
      <c r="AQ50837" s="6"/>
    </row>
    <row r="50838" spans="43:43" x14ac:dyDescent="0.25">
      <c r="AQ50838" s="6"/>
    </row>
    <row r="50839" spans="43:43" x14ac:dyDescent="0.25">
      <c r="AQ50839" s="6"/>
    </row>
    <row r="50840" spans="43:43" x14ac:dyDescent="0.25">
      <c r="AQ50840" s="6"/>
    </row>
    <row r="50841" spans="43:43" x14ac:dyDescent="0.25">
      <c r="AQ50841" s="6"/>
    </row>
    <row r="50842" spans="43:43" x14ac:dyDescent="0.25">
      <c r="AQ50842" s="6"/>
    </row>
    <row r="50843" spans="43:43" x14ac:dyDescent="0.25">
      <c r="AQ50843" s="6"/>
    </row>
    <row r="50844" spans="43:43" x14ac:dyDescent="0.25">
      <c r="AQ50844" s="6"/>
    </row>
    <row r="50845" spans="43:43" x14ac:dyDescent="0.25">
      <c r="AQ50845" s="6"/>
    </row>
    <row r="50846" spans="43:43" x14ac:dyDescent="0.25">
      <c r="AQ50846" s="6"/>
    </row>
    <row r="50847" spans="43:43" x14ac:dyDescent="0.25">
      <c r="AQ50847" s="6"/>
    </row>
    <row r="50848" spans="43:43" x14ac:dyDescent="0.25">
      <c r="AQ50848" s="6"/>
    </row>
    <row r="50849" spans="43:43" x14ac:dyDescent="0.25">
      <c r="AQ50849" s="6"/>
    </row>
    <row r="50850" spans="43:43" x14ac:dyDescent="0.25">
      <c r="AQ50850" s="6"/>
    </row>
    <row r="50851" spans="43:43" x14ac:dyDescent="0.25">
      <c r="AQ50851" s="6"/>
    </row>
    <row r="50852" spans="43:43" x14ac:dyDescent="0.25">
      <c r="AQ50852" s="6"/>
    </row>
    <row r="50853" spans="43:43" x14ac:dyDescent="0.25">
      <c r="AQ50853" s="6"/>
    </row>
    <row r="50854" spans="43:43" x14ac:dyDescent="0.25">
      <c r="AQ50854" s="6"/>
    </row>
    <row r="50855" spans="43:43" x14ac:dyDescent="0.25">
      <c r="AQ50855" s="6"/>
    </row>
    <row r="50856" spans="43:43" x14ac:dyDescent="0.25">
      <c r="AQ50856" s="6"/>
    </row>
    <row r="50857" spans="43:43" x14ac:dyDescent="0.25">
      <c r="AQ50857" s="6"/>
    </row>
    <row r="50858" spans="43:43" x14ac:dyDescent="0.25">
      <c r="AQ50858" s="6"/>
    </row>
    <row r="50859" spans="43:43" x14ac:dyDescent="0.25">
      <c r="AQ50859" s="6"/>
    </row>
    <row r="50860" spans="43:43" x14ac:dyDescent="0.25">
      <c r="AQ50860" s="6"/>
    </row>
    <row r="50861" spans="43:43" x14ac:dyDescent="0.25">
      <c r="AQ50861" s="6"/>
    </row>
    <row r="50862" spans="43:43" x14ac:dyDescent="0.25">
      <c r="AQ50862" s="6"/>
    </row>
    <row r="50863" spans="43:43" x14ac:dyDescent="0.25">
      <c r="AQ50863" s="6"/>
    </row>
    <row r="50864" spans="43:43" x14ac:dyDescent="0.25">
      <c r="AQ50864" s="6"/>
    </row>
    <row r="50865" spans="43:43" x14ac:dyDescent="0.25">
      <c r="AQ50865" s="6"/>
    </row>
    <row r="50866" spans="43:43" x14ac:dyDescent="0.25">
      <c r="AQ50866" s="6"/>
    </row>
    <row r="50867" spans="43:43" x14ac:dyDescent="0.25">
      <c r="AQ50867" s="6"/>
    </row>
    <row r="50868" spans="43:43" x14ac:dyDescent="0.25">
      <c r="AQ50868" s="6"/>
    </row>
    <row r="50869" spans="43:43" x14ac:dyDescent="0.25">
      <c r="AQ50869" s="6"/>
    </row>
    <row r="50870" spans="43:43" x14ac:dyDescent="0.25">
      <c r="AQ50870" s="6"/>
    </row>
    <row r="50871" spans="43:43" x14ac:dyDescent="0.25">
      <c r="AQ50871" s="6"/>
    </row>
    <row r="50872" spans="43:43" x14ac:dyDescent="0.25">
      <c r="AQ50872" s="6"/>
    </row>
    <row r="50873" spans="43:43" x14ac:dyDescent="0.25">
      <c r="AQ50873" s="6"/>
    </row>
    <row r="50874" spans="43:43" x14ac:dyDescent="0.25">
      <c r="AQ50874" s="6"/>
    </row>
    <row r="50875" spans="43:43" x14ac:dyDescent="0.25">
      <c r="AQ50875" s="6"/>
    </row>
    <row r="50876" spans="43:43" x14ac:dyDescent="0.25">
      <c r="AQ50876" s="6"/>
    </row>
    <row r="50877" spans="43:43" x14ac:dyDescent="0.25">
      <c r="AQ50877" s="6"/>
    </row>
    <row r="50878" spans="43:43" x14ac:dyDescent="0.25">
      <c r="AQ50878" s="6"/>
    </row>
    <row r="50879" spans="43:43" x14ac:dyDescent="0.25">
      <c r="AQ50879" s="6"/>
    </row>
    <row r="50880" spans="43:43" x14ac:dyDescent="0.25">
      <c r="AQ50880" s="6"/>
    </row>
    <row r="50881" spans="43:43" x14ac:dyDescent="0.25">
      <c r="AQ50881" s="6"/>
    </row>
    <row r="50882" spans="43:43" x14ac:dyDescent="0.25">
      <c r="AQ50882" s="6"/>
    </row>
    <row r="50883" spans="43:43" x14ac:dyDescent="0.25">
      <c r="AQ50883" s="6"/>
    </row>
    <row r="50884" spans="43:43" x14ac:dyDescent="0.25">
      <c r="AQ50884" s="6"/>
    </row>
    <row r="50885" spans="43:43" x14ac:dyDescent="0.25">
      <c r="AQ50885" s="6"/>
    </row>
    <row r="50886" spans="43:43" x14ac:dyDescent="0.25">
      <c r="AQ50886" s="6"/>
    </row>
    <row r="50887" spans="43:43" x14ac:dyDescent="0.25">
      <c r="AQ50887" s="6"/>
    </row>
    <row r="50888" spans="43:43" x14ac:dyDescent="0.25">
      <c r="AQ50888" s="6"/>
    </row>
    <row r="50889" spans="43:43" x14ac:dyDescent="0.25">
      <c r="AQ50889" s="6"/>
    </row>
    <row r="50890" spans="43:43" x14ac:dyDescent="0.25">
      <c r="AQ50890" s="6"/>
    </row>
    <row r="50891" spans="43:43" x14ac:dyDescent="0.25">
      <c r="AQ50891" s="6"/>
    </row>
    <row r="50892" spans="43:43" x14ac:dyDescent="0.25">
      <c r="AQ50892" s="6"/>
    </row>
    <row r="50893" spans="43:43" x14ac:dyDescent="0.25">
      <c r="AQ50893" s="6"/>
    </row>
    <row r="50894" spans="43:43" x14ac:dyDescent="0.25">
      <c r="AQ50894" s="6"/>
    </row>
    <row r="50895" spans="43:43" x14ac:dyDescent="0.25">
      <c r="AQ50895" s="6"/>
    </row>
    <row r="50896" spans="43:43" x14ac:dyDescent="0.25">
      <c r="AQ50896" s="6"/>
    </row>
    <row r="50897" spans="43:43" x14ac:dyDescent="0.25">
      <c r="AQ50897" s="6"/>
    </row>
    <row r="50898" spans="43:43" x14ac:dyDescent="0.25">
      <c r="AQ50898" s="6"/>
    </row>
    <row r="50899" spans="43:43" x14ac:dyDescent="0.25">
      <c r="AQ50899" s="6"/>
    </row>
    <row r="50900" spans="43:43" x14ac:dyDescent="0.25">
      <c r="AQ50900" s="6"/>
    </row>
    <row r="50901" spans="43:43" x14ac:dyDescent="0.25">
      <c r="AQ50901" s="6"/>
    </row>
    <row r="50902" spans="43:43" x14ac:dyDescent="0.25">
      <c r="AQ50902" s="6"/>
    </row>
    <row r="50903" spans="43:43" x14ac:dyDescent="0.25">
      <c r="AQ50903" s="6"/>
    </row>
    <row r="50904" spans="43:43" x14ac:dyDescent="0.25">
      <c r="AQ50904" s="6"/>
    </row>
    <row r="50905" spans="43:43" x14ac:dyDescent="0.25">
      <c r="AQ50905" s="6"/>
    </row>
    <row r="50906" spans="43:43" x14ac:dyDescent="0.25">
      <c r="AQ50906" s="6"/>
    </row>
    <row r="50907" spans="43:43" x14ac:dyDescent="0.25">
      <c r="AQ50907" s="6"/>
    </row>
    <row r="50908" spans="43:43" x14ac:dyDescent="0.25">
      <c r="AQ50908" s="6"/>
    </row>
    <row r="50909" spans="43:43" x14ac:dyDescent="0.25">
      <c r="AQ50909" s="6"/>
    </row>
    <row r="50910" spans="43:43" x14ac:dyDescent="0.25">
      <c r="AQ50910" s="6"/>
    </row>
    <row r="50911" spans="43:43" x14ac:dyDescent="0.25">
      <c r="AQ50911" s="6"/>
    </row>
    <row r="50912" spans="43:43" x14ac:dyDescent="0.25">
      <c r="AQ50912" s="6"/>
    </row>
    <row r="50913" spans="43:43" x14ac:dyDescent="0.25">
      <c r="AQ50913" s="6"/>
    </row>
    <row r="50914" spans="43:43" x14ac:dyDescent="0.25">
      <c r="AQ50914" s="6"/>
    </row>
    <row r="50915" spans="43:43" x14ac:dyDescent="0.25">
      <c r="AQ50915" s="6"/>
    </row>
    <row r="50916" spans="43:43" x14ac:dyDescent="0.25">
      <c r="AQ50916" s="6"/>
    </row>
    <row r="50917" spans="43:43" x14ac:dyDescent="0.25">
      <c r="AQ50917" s="6"/>
    </row>
    <row r="50918" spans="43:43" x14ac:dyDescent="0.25">
      <c r="AQ50918" s="6"/>
    </row>
    <row r="50919" spans="43:43" x14ac:dyDescent="0.25">
      <c r="AQ50919" s="6"/>
    </row>
    <row r="50920" spans="43:43" x14ac:dyDescent="0.25">
      <c r="AQ50920" s="6"/>
    </row>
    <row r="50921" spans="43:43" x14ac:dyDescent="0.25">
      <c r="AQ50921" s="6"/>
    </row>
    <row r="50922" spans="43:43" x14ac:dyDescent="0.25">
      <c r="AQ50922" s="6"/>
    </row>
    <row r="50923" spans="43:43" x14ac:dyDescent="0.25">
      <c r="AQ50923" s="6"/>
    </row>
    <row r="50924" spans="43:43" x14ac:dyDescent="0.25">
      <c r="AQ50924" s="6"/>
    </row>
    <row r="50925" spans="43:43" x14ac:dyDescent="0.25">
      <c r="AQ50925" s="6"/>
    </row>
    <row r="50926" spans="43:43" x14ac:dyDescent="0.25">
      <c r="AQ50926" s="6"/>
    </row>
    <row r="50927" spans="43:43" x14ac:dyDescent="0.25">
      <c r="AQ50927" s="6"/>
    </row>
    <row r="50928" spans="43:43" x14ac:dyDescent="0.25">
      <c r="AQ50928" s="6"/>
    </row>
    <row r="50929" spans="43:43" x14ac:dyDescent="0.25">
      <c r="AQ50929" s="6"/>
    </row>
    <row r="50930" spans="43:43" x14ac:dyDescent="0.25">
      <c r="AQ50930" s="6"/>
    </row>
    <row r="50931" spans="43:43" x14ac:dyDescent="0.25">
      <c r="AQ50931" s="6"/>
    </row>
    <row r="50932" spans="43:43" x14ac:dyDescent="0.25">
      <c r="AQ50932" s="6"/>
    </row>
    <row r="50933" spans="43:43" x14ac:dyDescent="0.25">
      <c r="AQ50933" s="6"/>
    </row>
    <row r="50934" spans="43:43" x14ac:dyDescent="0.25">
      <c r="AQ50934" s="6"/>
    </row>
    <row r="50935" spans="43:43" x14ac:dyDescent="0.25">
      <c r="AQ50935" s="6"/>
    </row>
    <row r="50936" spans="43:43" x14ac:dyDescent="0.25">
      <c r="AQ50936" s="6"/>
    </row>
    <row r="50937" spans="43:43" x14ac:dyDescent="0.25">
      <c r="AQ50937" s="6"/>
    </row>
    <row r="50938" spans="43:43" x14ac:dyDescent="0.25">
      <c r="AQ50938" s="6"/>
    </row>
    <row r="50939" spans="43:43" x14ac:dyDescent="0.25">
      <c r="AQ50939" s="6"/>
    </row>
    <row r="50940" spans="43:43" x14ac:dyDescent="0.25">
      <c r="AQ50940" s="6"/>
    </row>
    <row r="50941" spans="43:43" x14ac:dyDescent="0.25">
      <c r="AQ50941" s="6"/>
    </row>
    <row r="50942" spans="43:43" x14ac:dyDescent="0.25">
      <c r="AQ50942" s="6"/>
    </row>
    <row r="50943" spans="43:43" x14ac:dyDescent="0.25">
      <c r="AQ50943" s="6"/>
    </row>
    <row r="50944" spans="43:43" x14ac:dyDescent="0.25">
      <c r="AQ50944" s="6"/>
    </row>
    <row r="50945" spans="43:43" x14ac:dyDescent="0.25">
      <c r="AQ50945" s="6"/>
    </row>
    <row r="50946" spans="43:43" x14ac:dyDescent="0.25">
      <c r="AQ50946" s="6"/>
    </row>
    <row r="50947" spans="43:43" x14ac:dyDescent="0.25">
      <c r="AQ50947" s="6"/>
    </row>
    <row r="50948" spans="43:43" x14ac:dyDescent="0.25">
      <c r="AQ50948" s="6"/>
    </row>
    <row r="50949" spans="43:43" x14ac:dyDescent="0.25">
      <c r="AQ50949" s="6"/>
    </row>
    <row r="50950" spans="43:43" x14ac:dyDescent="0.25">
      <c r="AQ50950" s="6"/>
    </row>
    <row r="50951" spans="43:43" x14ac:dyDescent="0.25">
      <c r="AQ50951" s="6"/>
    </row>
    <row r="50952" spans="43:43" x14ac:dyDescent="0.25">
      <c r="AQ50952" s="6"/>
    </row>
    <row r="50953" spans="43:43" x14ac:dyDescent="0.25">
      <c r="AQ50953" s="6"/>
    </row>
    <row r="50954" spans="43:43" x14ac:dyDescent="0.25">
      <c r="AQ50954" s="6"/>
    </row>
    <row r="50955" spans="43:43" x14ac:dyDescent="0.25">
      <c r="AQ50955" s="6"/>
    </row>
    <row r="50956" spans="43:43" x14ac:dyDescent="0.25">
      <c r="AQ50956" s="6"/>
    </row>
    <row r="50957" spans="43:43" x14ac:dyDescent="0.25">
      <c r="AQ50957" s="6"/>
    </row>
    <row r="50958" spans="43:43" x14ac:dyDescent="0.25">
      <c r="AQ50958" s="6"/>
    </row>
    <row r="50959" spans="43:43" x14ac:dyDescent="0.25">
      <c r="AQ50959" s="6"/>
    </row>
    <row r="50960" spans="43:43" x14ac:dyDescent="0.25">
      <c r="AQ50960" s="6"/>
    </row>
    <row r="50961" spans="43:43" x14ac:dyDescent="0.25">
      <c r="AQ50961" s="6"/>
    </row>
    <row r="50962" spans="43:43" x14ac:dyDescent="0.25">
      <c r="AQ50962" s="6"/>
    </row>
    <row r="50963" spans="43:43" x14ac:dyDescent="0.25">
      <c r="AQ50963" s="6"/>
    </row>
    <row r="50964" spans="43:43" x14ac:dyDescent="0.25">
      <c r="AQ50964" s="6"/>
    </row>
    <row r="50965" spans="43:43" x14ac:dyDescent="0.25">
      <c r="AQ50965" s="6"/>
    </row>
    <row r="50966" spans="43:43" x14ac:dyDescent="0.25">
      <c r="AQ50966" s="6"/>
    </row>
    <row r="50967" spans="43:43" x14ac:dyDescent="0.25">
      <c r="AQ50967" s="6"/>
    </row>
    <row r="50968" spans="43:43" x14ac:dyDescent="0.25">
      <c r="AQ50968" s="6"/>
    </row>
    <row r="50969" spans="43:43" x14ac:dyDescent="0.25">
      <c r="AQ50969" s="6"/>
    </row>
    <row r="50970" spans="43:43" x14ac:dyDescent="0.25">
      <c r="AQ50970" s="6"/>
    </row>
    <row r="50971" spans="43:43" x14ac:dyDescent="0.25">
      <c r="AQ50971" s="6"/>
    </row>
    <row r="50972" spans="43:43" x14ac:dyDescent="0.25">
      <c r="AQ50972" s="6"/>
    </row>
    <row r="50973" spans="43:43" x14ac:dyDescent="0.25">
      <c r="AQ50973" s="6"/>
    </row>
    <row r="50974" spans="43:43" x14ac:dyDescent="0.25">
      <c r="AQ50974" s="6"/>
    </row>
    <row r="50975" spans="43:43" x14ac:dyDescent="0.25">
      <c r="AQ50975" s="6"/>
    </row>
    <row r="50976" spans="43:43" x14ac:dyDescent="0.25">
      <c r="AQ50976" s="6"/>
    </row>
    <row r="50977" spans="43:43" x14ac:dyDescent="0.25">
      <c r="AQ50977" s="6"/>
    </row>
    <row r="50978" spans="43:43" x14ac:dyDescent="0.25">
      <c r="AQ50978" s="6"/>
    </row>
    <row r="50979" spans="43:43" x14ac:dyDescent="0.25">
      <c r="AQ50979" s="6"/>
    </row>
    <row r="50980" spans="43:43" x14ac:dyDescent="0.25">
      <c r="AQ50980" s="6"/>
    </row>
    <row r="50981" spans="43:43" x14ac:dyDescent="0.25">
      <c r="AQ50981" s="6"/>
    </row>
    <row r="50982" spans="43:43" x14ac:dyDescent="0.25">
      <c r="AQ50982" s="6"/>
    </row>
    <row r="50983" spans="43:43" x14ac:dyDescent="0.25">
      <c r="AQ50983" s="6"/>
    </row>
    <row r="50984" spans="43:43" x14ac:dyDescent="0.25">
      <c r="AQ50984" s="6"/>
    </row>
    <row r="50985" spans="43:43" x14ac:dyDescent="0.25">
      <c r="AQ50985" s="6"/>
    </row>
    <row r="50986" spans="43:43" x14ac:dyDescent="0.25">
      <c r="AQ50986" s="6"/>
    </row>
    <row r="50987" spans="43:43" x14ac:dyDescent="0.25">
      <c r="AQ50987" s="6"/>
    </row>
    <row r="50988" spans="43:43" x14ac:dyDescent="0.25">
      <c r="AQ50988" s="6"/>
    </row>
    <row r="50989" spans="43:43" x14ac:dyDescent="0.25">
      <c r="AQ50989" s="6"/>
    </row>
    <row r="50990" spans="43:43" x14ac:dyDescent="0.25">
      <c r="AQ50990" s="6"/>
    </row>
    <row r="50991" spans="43:43" x14ac:dyDescent="0.25">
      <c r="AQ50991" s="6"/>
    </row>
    <row r="50992" spans="43:43" x14ac:dyDescent="0.25">
      <c r="AQ50992" s="6"/>
    </row>
    <row r="50993" spans="43:43" x14ac:dyDescent="0.25">
      <c r="AQ50993" s="6"/>
    </row>
    <row r="50994" spans="43:43" x14ac:dyDescent="0.25">
      <c r="AQ50994" s="6"/>
    </row>
    <row r="50995" spans="43:43" x14ac:dyDescent="0.25">
      <c r="AQ50995" s="6"/>
    </row>
    <row r="50996" spans="43:43" x14ac:dyDescent="0.25">
      <c r="AQ50996" s="6"/>
    </row>
    <row r="50997" spans="43:43" x14ac:dyDescent="0.25">
      <c r="AQ50997" s="6"/>
    </row>
    <row r="50998" spans="43:43" x14ac:dyDescent="0.25">
      <c r="AQ50998" s="6"/>
    </row>
    <row r="50999" spans="43:43" x14ac:dyDescent="0.25">
      <c r="AQ50999" s="6"/>
    </row>
    <row r="51000" spans="43:43" x14ac:dyDescent="0.25">
      <c r="AQ51000" s="6"/>
    </row>
    <row r="51001" spans="43:43" x14ac:dyDescent="0.25">
      <c r="AQ51001" s="6"/>
    </row>
    <row r="51002" spans="43:43" x14ac:dyDescent="0.25">
      <c r="AQ51002" s="6"/>
    </row>
    <row r="51003" spans="43:43" x14ac:dyDescent="0.25">
      <c r="AQ51003" s="6"/>
    </row>
    <row r="51004" spans="43:43" x14ac:dyDescent="0.25">
      <c r="AQ51004" s="6"/>
    </row>
    <row r="51005" spans="43:43" x14ac:dyDescent="0.25">
      <c r="AQ51005" s="6"/>
    </row>
    <row r="51006" spans="43:43" x14ac:dyDescent="0.25">
      <c r="AQ51006" s="6"/>
    </row>
    <row r="51007" spans="43:43" x14ac:dyDescent="0.25">
      <c r="AQ51007" s="6"/>
    </row>
    <row r="51008" spans="43:43" x14ac:dyDescent="0.25">
      <c r="AQ51008" s="6"/>
    </row>
    <row r="51009" spans="43:43" x14ac:dyDescent="0.25">
      <c r="AQ51009" s="6"/>
    </row>
    <row r="51010" spans="43:43" x14ac:dyDescent="0.25">
      <c r="AQ51010" s="6"/>
    </row>
    <row r="51011" spans="43:43" x14ac:dyDescent="0.25">
      <c r="AQ51011" s="6"/>
    </row>
    <row r="51012" spans="43:43" x14ac:dyDescent="0.25">
      <c r="AQ51012" s="6"/>
    </row>
    <row r="51013" spans="43:43" x14ac:dyDescent="0.25">
      <c r="AQ51013" s="6"/>
    </row>
    <row r="51014" spans="43:43" x14ac:dyDescent="0.25">
      <c r="AQ51014" s="6"/>
    </row>
    <row r="51015" spans="43:43" x14ac:dyDescent="0.25">
      <c r="AQ51015" s="6"/>
    </row>
    <row r="51016" spans="43:43" x14ac:dyDescent="0.25">
      <c r="AQ51016" s="6"/>
    </row>
    <row r="51017" spans="43:43" x14ac:dyDescent="0.25">
      <c r="AQ51017" s="6"/>
    </row>
    <row r="51018" spans="43:43" x14ac:dyDescent="0.25">
      <c r="AQ51018" s="6"/>
    </row>
    <row r="51019" spans="43:43" x14ac:dyDescent="0.25">
      <c r="AQ51019" s="6"/>
    </row>
    <row r="51020" spans="43:43" x14ac:dyDescent="0.25">
      <c r="AQ51020" s="6"/>
    </row>
    <row r="51021" spans="43:43" x14ac:dyDescent="0.25">
      <c r="AQ51021" s="6"/>
    </row>
    <row r="51022" spans="43:43" x14ac:dyDescent="0.25">
      <c r="AQ51022" s="6"/>
    </row>
    <row r="51023" spans="43:43" x14ac:dyDescent="0.25">
      <c r="AQ51023" s="6"/>
    </row>
    <row r="51024" spans="43:43" x14ac:dyDescent="0.25">
      <c r="AQ51024" s="6"/>
    </row>
    <row r="51025" spans="43:43" x14ac:dyDescent="0.25">
      <c r="AQ51025" s="6"/>
    </row>
    <row r="51026" spans="43:43" x14ac:dyDescent="0.25">
      <c r="AQ51026" s="6"/>
    </row>
    <row r="51027" spans="43:43" x14ac:dyDescent="0.25">
      <c r="AQ51027" s="6"/>
    </row>
    <row r="51028" spans="43:43" x14ac:dyDescent="0.25">
      <c r="AQ51028" s="6"/>
    </row>
    <row r="51029" spans="43:43" x14ac:dyDescent="0.25">
      <c r="AQ51029" s="6"/>
    </row>
    <row r="51030" spans="43:43" x14ac:dyDescent="0.25">
      <c r="AQ51030" s="6"/>
    </row>
    <row r="51031" spans="43:43" x14ac:dyDescent="0.25">
      <c r="AQ51031" s="6"/>
    </row>
    <row r="51032" spans="43:43" x14ac:dyDescent="0.25">
      <c r="AQ51032" s="6"/>
    </row>
    <row r="51033" spans="43:43" x14ac:dyDescent="0.25">
      <c r="AQ51033" s="6"/>
    </row>
    <row r="51034" spans="43:43" x14ac:dyDescent="0.25">
      <c r="AQ51034" s="6"/>
    </row>
    <row r="51035" spans="43:43" x14ac:dyDescent="0.25">
      <c r="AQ51035" s="6"/>
    </row>
    <row r="51036" spans="43:43" x14ac:dyDescent="0.25">
      <c r="AQ51036" s="6"/>
    </row>
    <row r="51037" spans="43:43" x14ac:dyDescent="0.25">
      <c r="AQ51037" s="6"/>
    </row>
    <row r="51038" spans="43:43" x14ac:dyDescent="0.25">
      <c r="AQ51038" s="6"/>
    </row>
    <row r="51039" spans="43:43" x14ac:dyDescent="0.25">
      <c r="AQ51039" s="6"/>
    </row>
    <row r="51040" spans="43:43" x14ac:dyDescent="0.25">
      <c r="AQ51040" s="6"/>
    </row>
    <row r="51041" spans="43:43" x14ac:dyDescent="0.25">
      <c r="AQ51041" s="6"/>
    </row>
    <row r="51042" spans="43:43" x14ac:dyDescent="0.25">
      <c r="AQ51042" s="6"/>
    </row>
    <row r="51043" spans="43:43" x14ac:dyDescent="0.25">
      <c r="AQ51043" s="6"/>
    </row>
    <row r="51044" spans="43:43" x14ac:dyDescent="0.25">
      <c r="AQ51044" s="6"/>
    </row>
    <row r="51045" spans="43:43" x14ac:dyDescent="0.25">
      <c r="AQ51045" s="6"/>
    </row>
    <row r="51046" spans="43:43" x14ac:dyDescent="0.25">
      <c r="AQ51046" s="6"/>
    </row>
    <row r="51047" spans="43:43" x14ac:dyDescent="0.25">
      <c r="AQ51047" s="6"/>
    </row>
    <row r="51048" spans="43:43" x14ac:dyDescent="0.25">
      <c r="AQ51048" s="6"/>
    </row>
    <row r="51049" spans="43:43" x14ac:dyDescent="0.25">
      <c r="AQ51049" s="6"/>
    </row>
    <row r="51050" spans="43:43" x14ac:dyDescent="0.25">
      <c r="AQ51050" s="6"/>
    </row>
    <row r="51051" spans="43:43" x14ac:dyDescent="0.25">
      <c r="AQ51051" s="6"/>
    </row>
    <row r="51052" spans="43:43" x14ac:dyDescent="0.25">
      <c r="AQ51052" s="6"/>
    </row>
    <row r="51053" spans="43:43" x14ac:dyDescent="0.25">
      <c r="AQ51053" s="6"/>
    </row>
    <row r="51054" spans="43:43" x14ac:dyDescent="0.25">
      <c r="AQ51054" s="6"/>
    </row>
    <row r="51055" spans="43:43" x14ac:dyDescent="0.25">
      <c r="AQ51055" s="6"/>
    </row>
    <row r="51056" spans="43:43" x14ac:dyDescent="0.25">
      <c r="AQ51056" s="6"/>
    </row>
    <row r="51057" spans="43:43" x14ac:dyDescent="0.25">
      <c r="AQ51057" s="6"/>
    </row>
    <row r="51058" spans="43:43" x14ac:dyDescent="0.25">
      <c r="AQ51058" s="6"/>
    </row>
    <row r="51059" spans="43:43" x14ac:dyDescent="0.25">
      <c r="AQ51059" s="6"/>
    </row>
    <row r="51060" spans="43:43" x14ac:dyDescent="0.25">
      <c r="AQ51060" s="6"/>
    </row>
    <row r="51061" spans="43:43" x14ac:dyDescent="0.25">
      <c r="AQ51061" s="6"/>
    </row>
    <row r="51062" spans="43:43" x14ac:dyDescent="0.25">
      <c r="AQ51062" s="6"/>
    </row>
    <row r="51063" spans="43:43" x14ac:dyDescent="0.25">
      <c r="AQ51063" s="6"/>
    </row>
    <row r="51064" spans="43:43" x14ac:dyDescent="0.25">
      <c r="AQ51064" s="6"/>
    </row>
    <row r="51065" spans="43:43" x14ac:dyDescent="0.25">
      <c r="AQ51065" s="6"/>
    </row>
    <row r="51066" spans="43:43" x14ac:dyDescent="0.25">
      <c r="AQ51066" s="6"/>
    </row>
    <row r="51067" spans="43:43" x14ac:dyDescent="0.25">
      <c r="AQ51067" s="6"/>
    </row>
    <row r="51068" spans="43:43" x14ac:dyDescent="0.25">
      <c r="AQ51068" s="6"/>
    </row>
    <row r="51069" spans="43:43" x14ac:dyDescent="0.25">
      <c r="AQ51069" s="6"/>
    </row>
    <row r="51070" spans="43:43" x14ac:dyDescent="0.25">
      <c r="AQ51070" s="6"/>
    </row>
    <row r="51071" spans="43:43" x14ac:dyDescent="0.25">
      <c r="AQ51071" s="6"/>
    </row>
    <row r="51072" spans="43:43" x14ac:dyDescent="0.25">
      <c r="AQ51072" s="6"/>
    </row>
    <row r="51073" spans="43:43" x14ac:dyDescent="0.25">
      <c r="AQ51073" s="6"/>
    </row>
    <row r="51074" spans="43:43" x14ac:dyDescent="0.25">
      <c r="AQ51074" s="6"/>
    </row>
    <row r="51075" spans="43:43" x14ac:dyDescent="0.25">
      <c r="AQ51075" s="6"/>
    </row>
    <row r="51076" spans="43:43" x14ac:dyDescent="0.25">
      <c r="AQ51076" s="6"/>
    </row>
    <row r="51077" spans="43:43" x14ac:dyDescent="0.25">
      <c r="AQ51077" s="6"/>
    </row>
    <row r="51078" spans="43:43" x14ac:dyDescent="0.25">
      <c r="AQ51078" s="6"/>
    </row>
    <row r="51079" spans="43:43" x14ac:dyDescent="0.25">
      <c r="AQ51079" s="6"/>
    </row>
    <row r="51080" spans="43:43" x14ac:dyDescent="0.25">
      <c r="AQ51080" s="6"/>
    </row>
    <row r="51081" spans="43:43" x14ac:dyDescent="0.25">
      <c r="AQ51081" s="6"/>
    </row>
    <row r="51082" spans="43:43" x14ac:dyDescent="0.25">
      <c r="AQ51082" s="6"/>
    </row>
    <row r="51083" spans="43:43" x14ac:dyDescent="0.25">
      <c r="AQ51083" s="6"/>
    </row>
    <row r="51084" spans="43:43" x14ac:dyDescent="0.25">
      <c r="AQ51084" s="6"/>
    </row>
    <row r="51085" spans="43:43" x14ac:dyDescent="0.25">
      <c r="AQ51085" s="6"/>
    </row>
    <row r="51086" spans="43:43" x14ac:dyDescent="0.25">
      <c r="AQ51086" s="6"/>
    </row>
    <row r="51087" spans="43:43" x14ac:dyDescent="0.25">
      <c r="AQ51087" s="6"/>
    </row>
    <row r="51088" spans="43:43" x14ac:dyDescent="0.25">
      <c r="AQ51088" s="6"/>
    </row>
    <row r="51089" spans="43:43" x14ac:dyDescent="0.25">
      <c r="AQ51089" s="6"/>
    </row>
    <row r="51090" spans="43:43" x14ac:dyDescent="0.25">
      <c r="AQ51090" s="6"/>
    </row>
    <row r="51091" spans="43:43" x14ac:dyDescent="0.25">
      <c r="AQ51091" s="6"/>
    </row>
    <row r="51092" spans="43:43" x14ac:dyDescent="0.25">
      <c r="AQ51092" s="6"/>
    </row>
    <row r="51093" spans="43:43" x14ac:dyDescent="0.25">
      <c r="AQ51093" s="6"/>
    </row>
    <row r="51094" spans="43:43" x14ac:dyDescent="0.25">
      <c r="AQ51094" s="6"/>
    </row>
    <row r="51095" spans="43:43" x14ac:dyDescent="0.25">
      <c r="AQ51095" s="6"/>
    </row>
    <row r="51096" spans="43:43" x14ac:dyDescent="0.25">
      <c r="AQ51096" s="6"/>
    </row>
    <row r="51097" spans="43:43" x14ac:dyDescent="0.25">
      <c r="AQ51097" s="6"/>
    </row>
    <row r="51098" spans="43:43" x14ac:dyDescent="0.25">
      <c r="AQ51098" s="6"/>
    </row>
    <row r="51099" spans="43:43" x14ac:dyDescent="0.25">
      <c r="AQ51099" s="6"/>
    </row>
    <row r="51100" spans="43:43" x14ac:dyDescent="0.25">
      <c r="AQ51100" s="6"/>
    </row>
    <row r="51101" spans="43:43" x14ac:dyDescent="0.25">
      <c r="AQ51101" s="6"/>
    </row>
    <row r="51102" spans="43:43" x14ac:dyDescent="0.25">
      <c r="AQ51102" s="6"/>
    </row>
    <row r="51103" spans="43:43" x14ac:dyDescent="0.25">
      <c r="AQ51103" s="6"/>
    </row>
    <row r="51104" spans="43:43" x14ac:dyDescent="0.25">
      <c r="AQ51104" s="6"/>
    </row>
    <row r="51105" spans="43:43" x14ac:dyDescent="0.25">
      <c r="AQ51105" s="6"/>
    </row>
    <row r="51106" spans="43:43" x14ac:dyDescent="0.25">
      <c r="AQ51106" s="6"/>
    </row>
    <row r="51107" spans="43:43" x14ac:dyDescent="0.25">
      <c r="AQ51107" s="6"/>
    </row>
    <row r="51108" spans="43:43" x14ac:dyDescent="0.25">
      <c r="AQ51108" s="6"/>
    </row>
    <row r="51109" spans="43:43" x14ac:dyDescent="0.25">
      <c r="AQ51109" s="6"/>
    </row>
    <row r="51110" spans="43:43" x14ac:dyDescent="0.25">
      <c r="AQ51110" s="6"/>
    </row>
    <row r="51111" spans="43:43" x14ac:dyDescent="0.25">
      <c r="AQ51111" s="6"/>
    </row>
    <row r="51112" spans="43:43" x14ac:dyDescent="0.25">
      <c r="AQ51112" s="6"/>
    </row>
    <row r="51113" spans="43:43" x14ac:dyDescent="0.25">
      <c r="AQ51113" s="6"/>
    </row>
    <row r="51114" spans="43:43" x14ac:dyDescent="0.25">
      <c r="AQ51114" s="6"/>
    </row>
    <row r="51115" spans="43:43" x14ac:dyDescent="0.25">
      <c r="AQ51115" s="6"/>
    </row>
    <row r="51116" spans="43:43" x14ac:dyDescent="0.25">
      <c r="AQ51116" s="6"/>
    </row>
    <row r="51117" spans="43:43" x14ac:dyDescent="0.25">
      <c r="AQ51117" s="6"/>
    </row>
    <row r="51118" spans="43:43" x14ac:dyDescent="0.25">
      <c r="AQ51118" s="6"/>
    </row>
    <row r="51119" spans="43:43" x14ac:dyDescent="0.25">
      <c r="AQ51119" s="6"/>
    </row>
    <row r="51120" spans="43:43" x14ac:dyDescent="0.25">
      <c r="AQ51120" s="6"/>
    </row>
    <row r="51121" spans="43:43" x14ac:dyDescent="0.25">
      <c r="AQ51121" s="6"/>
    </row>
    <row r="51122" spans="43:43" x14ac:dyDescent="0.25">
      <c r="AQ51122" s="6"/>
    </row>
    <row r="51123" spans="43:43" x14ac:dyDescent="0.25">
      <c r="AQ51123" s="6"/>
    </row>
    <row r="51124" spans="43:43" x14ac:dyDescent="0.25">
      <c r="AQ51124" s="6"/>
    </row>
    <row r="51125" spans="43:43" x14ac:dyDescent="0.25">
      <c r="AQ51125" s="6"/>
    </row>
    <row r="51126" spans="43:43" x14ac:dyDescent="0.25">
      <c r="AQ51126" s="6"/>
    </row>
    <row r="51127" spans="43:43" x14ac:dyDescent="0.25">
      <c r="AQ51127" s="6"/>
    </row>
    <row r="51128" spans="43:43" x14ac:dyDescent="0.25">
      <c r="AQ51128" s="6"/>
    </row>
    <row r="51129" spans="43:43" x14ac:dyDescent="0.25">
      <c r="AQ51129" s="6"/>
    </row>
    <row r="51130" spans="43:43" x14ac:dyDescent="0.25">
      <c r="AQ51130" s="6"/>
    </row>
    <row r="51131" spans="43:43" x14ac:dyDescent="0.25">
      <c r="AQ51131" s="6"/>
    </row>
    <row r="51132" spans="43:43" x14ac:dyDescent="0.25">
      <c r="AQ51132" s="6"/>
    </row>
    <row r="51133" spans="43:43" x14ac:dyDescent="0.25">
      <c r="AQ51133" s="6"/>
    </row>
    <row r="51134" spans="43:43" x14ac:dyDescent="0.25">
      <c r="AQ51134" s="6"/>
    </row>
    <row r="51135" spans="43:43" x14ac:dyDescent="0.25">
      <c r="AQ51135" s="6"/>
    </row>
    <row r="51136" spans="43:43" x14ac:dyDescent="0.25">
      <c r="AQ51136" s="6"/>
    </row>
    <row r="51137" spans="43:43" x14ac:dyDescent="0.25">
      <c r="AQ51137" s="6"/>
    </row>
    <row r="51138" spans="43:43" x14ac:dyDescent="0.25">
      <c r="AQ51138" s="6"/>
    </row>
    <row r="51139" spans="43:43" x14ac:dyDescent="0.25">
      <c r="AQ51139" s="6"/>
    </row>
    <row r="51140" spans="43:43" x14ac:dyDescent="0.25">
      <c r="AQ51140" s="6"/>
    </row>
    <row r="51141" spans="43:43" x14ac:dyDescent="0.25">
      <c r="AQ51141" s="6"/>
    </row>
    <row r="51142" spans="43:43" x14ac:dyDescent="0.25">
      <c r="AQ51142" s="6"/>
    </row>
    <row r="51143" spans="43:43" x14ac:dyDescent="0.25">
      <c r="AQ51143" s="6"/>
    </row>
    <row r="51144" spans="43:43" x14ac:dyDescent="0.25">
      <c r="AQ51144" s="6"/>
    </row>
    <row r="51145" spans="43:43" x14ac:dyDescent="0.25">
      <c r="AQ51145" s="6"/>
    </row>
    <row r="51146" spans="43:43" x14ac:dyDescent="0.25">
      <c r="AQ51146" s="6"/>
    </row>
    <row r="51147" spans="43:43" x14ac:dyDescent="0.25">
      <c r="AQ51147" s="6"/>
    </row>
    <row r="51148" spans="43:43" x14ac:dyDescent="0.25">
      <c r="AQ51148" s="6"/>
    </row>
    <row r="51149" spans="43:43" x14ac:dyDescent="0.25">
      <c r="AQ51149" s="6"/>
    </row>
    <row r="51150" spans="43:43" x14ac:dyDescent="0.25">
      <c r="AQ51150" s="6"/>
    </row>
    <row r="51151" spans="43:43" x14ac:dyDescent="0.25">
      <c r="AQ51151" s="6"/>
    </row>
    <row r="51152" spans="43:43" x14ac:dyDescent="0.25">
      <c r="AQ51152" s="6"/>
    </row>
    <row r="51153" spans="43:43" x14ac:dyDescent="0.25">
      <c r="AQ51153" s="6"/>
    </row>
    <row r="51154" spans="43:43" x14ac:dyDescent="0.25">
      <c r="AQ51154" s="6"/>
    </row>
    <row r="51155" spans="43:43" x14ac:dyDescent="0.25">
      <c r="AQ51155" s="6"/>
    </row>
    <row r="51156" spans="43:43" x14ac:dyDescent="0.25">
      <c r="AQ51156" s="6"/>
    </row>
    <row r="51157" spans="43:43" x14ac:dyDescent="0.25">
      <c r="AQ51157" s="6"/>
    </row>
    <row r="51158" spans="43:43" x14ac:dyDescent="0.25">
      <c r="AQ51158" s="6"/>
    </row>
    <row r="51159" spans="43:43" x14ac:dyDescent="0.25">
      <c r="AQ51159" s="6"/>
    </row>
    <row r="51160" spans="43:43" x14ac:dyDescent="0.25">
      <c r="AQ51160" s="6"/>
    </row>
    <row r="51161" spans="43:43" x14ac:dyDescent="0.25">
      <c r="AQ51161" s="6"/>
    </row>
    <row r="51162" spans="43:43" x14ac:dyDescent="0.25">
      <c r="AQ51162" s="6"/>
    </row>
    <row r="51163" spans="43:43" x14ac:dyDescent="0.25">
      <c r="AQ51163" s="6"/>
    </row>
    <row r="51164" spans="43:43" x14ac:dyDescent="0.25">
      <c r="AQ51164" s="6"/>
    </row>
    <row r="51165" spans="43:43" x14ac:dyDescent="0.25">
      <c r="AQ51165" s="6"/>
    </row>
    <row r="51166" spans="43:43" x14ac:dyDescent="0.25">
      <c r="AQ51166" s="6"/>
    </row>
    <row r="51167" spans="43:43" x14ac:dyDescent="0.25">
      <c r="AQ51167" s="6"/>
    </row>
    <row r="51168" spans="43:43" x14ac:dyDescent="0.25">
      <c r="AQ51168" s="6"/>
    </row>
    <row r="51169" spans="43:43" x14ac:dyDescent="0.25">
      <c r="AQ51169" s="6"/>
    </row>
    <row r="51170" spans="43:43" x14ac:dyDescent="0.25">
      <c r="AQ51170" s="6"/>
    </row>
    <row r="51171" spans="43:43" x14ac:dyDescent="0.25">
      <c r="AQ51171" s="6"/>
    </row>
    <row r="51172" spans="43:43" x14ac:dyDescent="0.25">
      <c r="AQ51172" s="6"/>
    </row>
    <row r="51173" spans="43:43" x14ac:dyDescent="0.25">
      <c r="AQ51173" s="6"/>
    </row>
    <row r="51174" spans="43:43" x14ac:dyDescent="0.25">
      <c r="AQ51174" s="6"/>
    </row>
    <row r="51175" spans="43:43" x14ac:dyDescent="0.25">
      <c r="AQ51175" s="6"/>
    </row>
    <row r="51176" spans="43:43" x14ac:dyDescent="0.25">
      <c r="AQ51176" s="6"/>
    </row>
    <row r="51177" spans="43:43" x14ac:dyDescent="0.25">
      <c r="AQ51177" s="6"/>
    </row>
    <row r="51178" spans="43:43" x14ac:dyDescent="0.25">
      <c r="AQ51178" s="6"/>
    </row>
    <row r="51179" spans="43:43" x14ac:dyDescent="0.25">
      <c r="AQ51179" s="6"/>
    </row>
    <row r="51180" spans="43:43" x14ac:dyDescent="0.25">
      <c r="AQ51180" s="6"/>
    </row>
    <row r="51181" spans="43:43" x14ac:dyDescent="0.25">
      <c r="AQ51181" s="6"/>
    </row>
    <row r="51182" spans="43:43" x14ac:dyDescent="0.25">
      <c r="AQ51182" s="6"/>
    </row>
    <row r="51183" spans="43:43" x14ac:dyDescent="0.25">
      <c r="AQ51183" s="6"/>
    </row>
    <row r="51184" spans="43:43" x14ac:dyDescent="0.25">
      <c r="AQ51184" s="6"/>
    </row>
    <row r="51185" spans="43:43" x14ac:dyDescent="0.25">
      <c r="AQ51185" s="6"/>
    </row>
    <row r="51186" spans="43:43" x14ac:dyDescent="0.25">
      <c r="AQ51186" s="6"/>
    </row>
    <row r="51187" spans="43:43" x14ac:dyDescent="0.25">
      <c r="AQ51187" s="6"/>
    </row>
    <row r="51188" spans="43:43" x14ac:dyDescent="0.25">
      <c r="AQ51188" s="6"/>
    </row>
    <row r="51189" spans="43:43" x14ac:dyDescent="0.25">
      <c r="AQ51189" s="6"/>
    </row>
    <row r="51190" spans="43:43" x14ac:dyDescent="0.25">
      <c r="AQ51190" s="6"/>
    </row>
    <row r="51191" spans="43:43" x14ac:dyDescent="0.25">
      <c r="AQ51191" s="6"/>
    </row>
    <row r="51192" spans="43:43" x14ac:dyDescent="0.25">
      <c r="AQ51192" s="6"/>
    </row>
    <row r="51193" spans="43:43" x14ac:dyDescent="0.25">
      <c r="AQ51193" s="6"/>
    </row>
    <row r="51194" spans="43:43" x14ac:dyDescent="0.25">
      <c r="AQ51194" s="6"/>
    </row>
    <row r="51195" spans="43:43" x14ac:dyDescent="0.25">
      <c r="AQ51195" s="6"/>
    </row>
    <row r="51196" spans="43:43" x14ac:dyDescent="0.25">
      <c r="AQ51196" s="6"/>
    </row>
    <row r="51197" spans="43:43" x14ac:dyDescent="0.25">
      <c r="AQ51197" s="6"/>
    </row>
    <row r="51198" spans="43:43" x14ac:dyDescent="0.25">
      <c r="AQ51198" s="6"/>
    </row>
    <row r="51199" spans="43:43" x14ac:dyDescent="0.25">
      <c r="AQ51199" s="6"/>
    </row>
    <row r="51200" spans="43:43" x14ac:dyDescent="0.25">
      <c r="AQ51200" s="6"/>
    </row>
    <row r="51201" spans="43:43" x14ac:dyDescent="0.25">
      <c r="AQ51201" s="6"/>
    </row>
    <row r="51202" spans="43:43" x14ac:dyDescent="0.25">
      <c r="AQ51202" s="6"/>
    </row>
    <row r="51203" spans="43:43" x14ac:dyDescent="0.25">
      <c r="AQ51203" s="6"/>
    </row>
    <row r="51204" spans="43:43" x14ac:dyDescent="0.25">
      <c r="AQ51204" s="6"/>
    </row>
    <row r="51205" spans="43:43" x14ac:dyDescent="0.25">
      <c r="AQ51205" s="6"/>
    </row>
    <row r="51206" spans="43:43" x14ac:dyDescent="0.25">
      <c r="AQ51206" s="6"/>
    </row>
    <row r="51207" spans="43:43" x14ac:dyDescent="0.25">
      <c r="AQ51207" s="6"/>
    </row>
    <row r="51208" spans="43:43" x14ac:dyDescent="0.25">
      <c r="AQ51208" s="6"/>
    </row>
    <row r="51209" spans="43:43" x14ac:dyDescent="0.25">
      <c r="AQ51209" s="6"/>
    </row>
    <row r="51210" spans="43:43" x14ac:dyDescent="0.25">
      <c r="AQ51210" s="6"/>
    </row>
    <row r="51211" spans="43:43" x14ac:dyDescent="0.25">
      <c r="AQ51211" s="6"/>
    </row>
    <row r="51212" spans="43:43" x14ac:dyDescent="0.25">
      <c r="AQ51212" s="6"/>
    </row>
    <row r="51213" spans="43:43" x14ac:dyDescent="0.25">
      <c r="AQ51213" s="6"/>
    </row>
    <row r="51214" spans="43:43" x14ac:dyDescent="0.25">
      <c r="AQ51214" s="6"/>
    </row>
    <row r="51215" spans="43:43" x14ac:dyDescent="0.25">
      <c r="AQ51215" s="6"/>
    </row>
    <row r="51216" spans="43:43" x14ac:dyDescent="0.25">
      <c r="AQ51216" s="6"/>
    </row>
    <row r="51217" spans="43:43" x14ac:dyDescent="0.25">
      <c r="AQ51217" s="6"/>
    </row>
    <row r="51218" spans="43:43" x14ac:dyDescent="0.25">
      <c r="AQ51218" s="6"/>
    </row>
    <row r="51219" spans="43:43" x14ac:dyDescent="0.25">
      <c r="AQ51219" s="6"/>
    </row>
    <row r="51220" spans="43:43" x14ac:dyDescent="0.25">
      <c r="AQ51220" s="6"/>
    </row>
    <row r="51221" spans="43:43" x14ac:dyDescent="0.25">
      <c r="AQ51221" s="6"/>
    </row>
    <row r="51222" spans="43:43" x14ac:dyDescent="0.25">
      <c r="AQ51222" s="6"/>
    </row>
    <row r="51223" spans="43:43" x14ac:dyDescent="0.25">
      <c r="AQ51223" s="6"/>
    </row>
    <row r="51224" spans="43:43" x14ac:dyDescent="0.25">
      <c r="AQ51224" s="6"/>
    </row>
    <row r="51225" spans="43:43" x14ac:dyDescent="0.25">
      <c r="AQ51225" s="6"/>
    </row>
    <row r="51226" spans="43:43" x14ac:dyDescent="0.25">
      <c r="AQ51226" s="6"/>
    </row>
    <row r="51227" spans="43:43" x14ac:dyDescent="0.25">
      <c r="AQ51227" s="6"/>
    </row>
    <row r="51228" spans="43:43" x14ac:dyDescent="0.25">
      <c r="AQ51228" s="6"/>
    </row>
    <row r="51229" spans="43:43" x14ac:dyDescent="0.25">
      <c r="AQ51229" s="6"/>
    </row>
    <row r="51230" spans="43:43" x14ac:dyDescent="0.25">
      <c r="AQ51230" s="6"/>
    </row>
    <row r="51231" spans="43:43" x14ac:dyDescent="0.25">
      <c r="AQ51231" s="6"/>
    </row>
    <row r="51232" spans="43:43" x14ac:dyDescent="0.25">
      <c r="AQ51232" s="6"/>
    </row>
    <row r="51233" spans="43:43" x14ac:dyDescent="0.25">
      <c r="AQ51233" s="6"/>
    </row>
    <row r="51234" spans="43:43" x14ac:dyDescent="0.25">
      <c r="AQ51234" s="6"/>
    </row>
    <row r="51235" spans="43:43" x14ac:dyDescent="0.25">
      <c r="AQ51235" s="6"/>
    </row>
    <row r="51236" spans="43:43" x14ac:dyDescent="0.25">
      <c r="AQ51236" s="6"/>
    </row>
    <row r="51237" spans="43:43" x14ac:dyDescent="0.25">
      <c r="AQ51237" s="6"/>
    </row>
    <row r="51238" spans="43:43" x14ac:dyDescent="0.25">
      <c r="AQ51238" s="6"/>
    </row>
    <row r="51239" spans="43:43" x14ac:dyDescent="0.25">
      <c r="AQ51239" s="6"/>
    </row>
    <row r="51240" spans="43:43" x14ac:dyDescent="0.25">
      <c r="AQ51240" s="6"/>
    </row>
    <row r="51241" spans="43:43" x14ac:dyDescent="0.25">
      <c r="AQ51241" s="6"/>
    </row>
    <row r="51242" spans="43:43" x14ac:dyDescent="0.25">
      <c r="AQ51242" s="6"/>
    </row>
    <row r="51243" spans="43:43" x14ac:dyDescent="0.25">
      <c r="AQ51243" s="6"/>
    </row>
    <row r="51244" spans="43:43" x14ac:dyDescent="0.25">
      <c r="AQ51244" s="6"/>
    </row>
    <row r="51245" spans="43:43" x14ac:dyDescent="0.25">
      <c r="AQ51245" s="6"/>
    </row>
    <row r="51246" spans="43:43" x14ac:dyDescent="0.25">
      <c r="AQ51246" s="6"/>
    </row>
    <row r="51247" spans="43:43" x14ac:dyDescent="0.25">
      <c r="AQ51247" s="6"/>
    </row>
    <row r="51248" spans="43:43" x14ac:dyDescent="0.25">
      <c r="AQ51248" s="6"/>
    </row>
    <row r="51249" spans="43:43" x14ac:dyDescent="0.25">
      <c r="AQ51249" s="6"/>
    </row>
    <row r="51250" spans="43:43" x14ac:dyDescent="0.25">
      <c r="AQ51250" s="6"/>
    </row>
    <row r="51251" spans="43:43" x14ac:dyDescent="0.25">
      <c r="AQ51251" s="6"/>
    </row>
    <row r="51252" spans="43:43" x14ac:dyDescent="0.25">
      <c r="AQ51252" s="6"/>
    </row>
    <row r="51253" spans="43:43" x14ac:dyDescent="0.25">
      <c r="AQ51253" s="6"/>
    </row>
    <row r="51254" spans="43:43" x14ac:dyDescent="0.25">
      <c r="AQ51254" s="6"/>
    </row>
    <row r="51255" spans="43:43" x14ac:dyDescent="0.25">
      <c r="AQ51255" s="6"/>
    </row>
    <row r="51256" spans="43:43" x14ac:dyDescent="0.25">
      <c r="AQ51256" s="6"/>
    </row>
    <row r="51257" spans="43:43" x14ac:dyDescent="0.25">
      <c r="AQ51257" s="6"/>
    </row>
    <row r="51258" spans="43:43" x14ac:dyDescent="0.25">
      <c r="AQ51258" s="6"/>
    </row>
    <row r="51259" spans="43:43" x14ac:dyDescent="0.25">
      <c r="AQ51259" s="6"/>
    </row>
    <row r="51260" spans="43:43" x14ac:dyDescent="0.25">
      <c r="AQ51260" s="6"/>
    </row>
    <row r="51261" spans="43:43" x14ac:dyDescent="0.25">
      <c r="AQ51261" s="6"/>
    </row>
    <row r="51262" spans="43:43" x14ac:dyDescent="0.25">
      <c r="AQ51262" s="6"/>
    </row>
    <row r="51263" spans="43:43" x14ac:dyDescent="0.25">
      <c r="AQ51263" s="6"/>
    </row>
    <row r="51264" spans="43:43" x14ac:dyDescent="0.25">
      <c r="AQ51264" s="6"/>
    </row>
    <row r="51265" spans="43:43" x14ac:dyDescent="0.25">
      <c r="AQ51265" s="6"/>
    </row>
    <row r="51266" spans="43:43" x14ac:dyDescent="0.25">
      <c r="AQ51266" s="6"/>
    </row>
    <row r="51267" spans="43:43" x14ac:dyDescent="0.25">
      <c r="AQ51267" s="6"/>
    </row>
    <row r="51268" spans="43:43" x14ac:dyDescent="0.25">
      <c r="AQ51268" s="6"/>
    </row>
    <row r="51269" spans="43:43" x14ac:dyDescent="0.25">
      <c r="AQ51269" s="6"/>
    </row>
    <row r="51270" spans="43:43" x14ac:dyDescent="0.25">
      <c r="AQ51270" s="6"/>
    </row>
    <row r="51271" spans="43:43" x14ac:dyDescent="0.25">
      <c r="AQ51271" s="6"/>
    </row>
    <row r="51272" spans="43:43" x14ac:dyDescent="0.25">
      <c r="AQ51272" s="6"/>
    </row>
    <row r="51273" spans="43:43" x14ac:dyDescent="0.25">
      <c r="AQ51273" s="6"/>
    </row>
    <row r="51274" spans="43:43" x14ac:dyDescent="0.25">
      <c r="AQ51274" s="6"/>
    </row>
    <row r="51275" spans="43:43" x14ac:dyDescent="0.25">
      <c r="AQ51275" s="6"/>
    </row>
    <row r="51276" spans="43:43" x14ac:dyDescent="0.25">
      <c r="AQ51276" s="6"/>
    </row>
    <row r="51277" spans="43:43" x14ac:dyDescent="0.25">
      <c r="AQ51277" s="6"/>
    </row>
    <row r="51278" spans="43:43" x14ac:dyDescent="0.25">
      <c r="AQ51278" s="6"/>
    </row>
    <row r="51279" spans="43:43" x14ac:dyDescent="0.25">
      <c r="AQ51279" s="6"/>
    </row>
    <row r="51280" spans="43:43" x14ac:dyDescent="0.25">
      <c r="AQ51280" s="6"/>
    </row>
    <row r="51281" spans="43:43" x14ac:dyDescent="0.25">
      <c r="AQ51281" s="6"/>
    </row>
    <row r="51282" spans="43:43" x14ac:dyDescent="0.25">
      <c r="AQ51282" s="6"/>
    </row>
    <row r="51283" spans="43:43" x14ac:dyDescent="0.25">
      <c r="AQ51283" s="6"/>
    </row>
    <row r="51284" spans="43:43" x14ac:dyDescent="0.25">
      <c r="AQ51284" s="6"/>
    </row>
    <row r="51285" spans="43:43" x14ac:dyDescent="0.25">
      <c r="AQ51285" s="6"/>
    </row>
    <row r="51286" spans="43:43" x14ac:dyDescent="0.25">
      <c r="AQ51286" s="6"/>
    </row>
    <row r="51287" spans="43:43" x14ac:dyDescent="0.25">
      <c r="AQ51287" s="6"/>
    </row>
    <row r="51288" spans="43:43" x14ac:dyDescent="0.25">
      <c r="AQ51288" s="6"/>
    </row>
    <row r="51289" spans="43:43" x14ac:dyDescent="0.25">
      <c r="AQ51289" s="6"/>
    </row>
    <row r="51290" spans="43:43" x14ac:dyDescent="0.25">
      <c r="AQ51290" s="6"/>
    </row>
    <row r="51291" spans="43:43" x14ac:dyDescent="0.25">
      <c r="AQ51291" s="6"/>
    </row>
    <row r="51292" spans="43:43" x14ac:dyDescent="0.25">
      <c r="AQ51292" s="6"/>
    </row>
    <row r="51293" spans="43:43" x14ac:dyDescent="0.25">
      <c r="AQ51293" s="6"/>
    </row>
    <row r="51294" spans="43:43" x14ac:dyDescent="0.25">
      <c r="AQ51294" s="6"/>
    </row>
    <row r="51295" spans="43:43" x14ac:dyDescent="0.25">
      <c r="AQ51295" s="6"/>
    </row>
    <row r="51296" spans="43:43" x14ac:dyDescent="0.25">
      <c r="AQ51296" s="6"/>
    </row>
    <row r="51297" spans="43:43" x14ac:dyDescent="0.25">
      <c r="AQ51297" s="6"/>
    </row>
    <row r="51298" spans="43:43" x14ac:dyDescent="0.25">
      <c r="AQ51298" s="6"/>
    </row>
    <row r="51299" spans="43:43" x14ac:dyDescent="0.25">
      <c r="AQ51299" s="6"/>
    </row>
    <row r="51300" spans="43:43" x14ac:dyDescent="0.25">
      <c r="AQ51300" s="6"/>
    </row>
    <row r="51301" spans="43:43" x14ac:dyDescent="0.25">
      <c r="AQ51301" s="6"/>
    </row>
    <row r="51302" spans="43:43" x14ac:dyDescent="0.25">
      <c r="AQ51302" s="6"/>
    </row>
    <row r="51303" spans="43:43" x14ac:dyDescent="0.25">
      <c r="AQ51303" s="6"/>
    </row>
    <row r="51304" spans="43:43" x14ac:dyDescent="0.25">
      <c r="AQ51304" s="6"/>
    </row>
    <row r="51305" spans="43:43" x14ac:dyDescent="0.25">
      <c r="AQ51305" s="6"/>
    </row>
    <row r="51306" spans="43:43" x14ac:dyDescent="0.25">
      <c r="AQ51306" s="6"/>
    </row>
    <row r="51307" spans="43:43" x14ac:dyDescent="0.25">
      <c r="AQ51307" s="6"/>
    </row>
    <row r="51308" spans="43:43" x14ac:dyDescent="0.25">
      <c r="AQ51308" s="6"/>
    </row>
    <row r="51309" spans="43:43" x14ac:dyDescent="0.25">
      <c r="AQ51309" s="6"/>
    </row>
    <row r="51310" spans="43:43" x14ac:dyDescent="0.25">
      <c r="AQ51310" s="6"/>
    </row>
    <row r="51311" spans="43:43" x14ac:dyDescent="0.25">
      <c r="AQ51311" s="6"/>
    </row>
    <row r="51312" spans="43:43" x14ac:dyDescent="0.25">
      <c r="AQ51312" s="6"/>
    </row>
    <row r="51313" spans="43:43" x14ac:dyDescent="0.25">
      <c r="AQ51313" s="6"/>
    </row>
    <row r="51314" spans="43:43" x14ac:dyDescent="0.25">
      <c r="AQ51314" s="6"/>
    </row>
    <row r="51315" spans="43:43" x14ac:dyDescent="0.25">
      <c r="AQ51315" s="6"/>
    </row>
    <row r="51316" spans="43:43" x14ac:dyDescent="0.25">
      <c r="AQ51316" s="6"/>
    </row>
    <row r="51317" spans="43:43" x14ac:dyDescent="0.25">
      <c r="AQ51317" s="6"/>
    </row>
    <row r="51318" spans="43:43" x14ac:dyDescent="0.25">
      <c r="AQ51318" s="6"/>
    </row>
    <row r="51319" spans="43:43" x14ac:dyDescent="0.25">
      <c r="AQ51319" s="6"/>
    </row>
    <row r="51320" spans="43:43" x14ac:dyDescent="0.25">
      <c r="AQ51320" s="6"/>
    </row>
    <row r="51321" spans="43:43" x14ac:dyDescent="0.25">
      <c r="AQ51321" s="6"/>
    </row>
    <row r="51322" spans="43:43" x14ac:dyDescent="0.25">
      <c r="AQ51322" s="6"/>
    </row>
    <row r="51323" spans="43:43" x14ac:dyDescent="0.25">
      <c r="AQ51323" s="6"/>
    </row>
    <row r="51324" spans="43:43" x14ac:dyDescent="0.25">
      <c r="AQ51324" s="6"/>
    </row>
    <row r="51325" spans="43:43" x14ac:dyDescent="0.25">
      <c r="AQ51325" s="6"/>
    </row>
    <row r="51326" spans="43:43" x14ac:dyDescent="0.25">
      <c r="AQ51326" s="6"/>
    </row>
    <row r="51327" spans="43:43" x14ac:dyDescent="0.25">
      <c r="AQ51327" s="6"/>
    </row>
    <row r="51328" spans="43:43" x14ac:dyDescent="0.25">
      <c r="AQ51328" s="6"/>
    </row>
    <row r="51329" spans="43:43" x14ac:dyDescent="0.25">
      <c r="AQ51329" s="6"/>
    </row>
    <row r="51330" spans="43:43" x14ac:dyDescent="0.25">
      <c r="AQ51330" s="6"/>
    </row>
    <row r="51331" spans="43:43" x14ac:dyDescent="0.25">
      <c r="AQ51331" s="6"/>
    </row>
    <row r="51332" spans="43:43" x14ac:dyDescent="0.25">
      <c r="AQ51332" s="6"/>
    </row>
    <row r="51333" spans="43:43" x14ac:dyDescent="0.25">
      <c r="AQ51333" s="6"/>
    </row>
    <row r="51334" spans="43:43" x14ac:dyDescent="0.25">
      <c r="AQ51334" s="6"/>
    </row>
    <row r="51335" spans="43:43" x14ac:dyDescent="0.25">
      <c r="AQ51335" s="6"/>
    </row>
    <row r="51336" spans="43:43" x14ac:dyDescent="0.25">
      <c r="AQ51336" s="6"/>
    </row>
    <row r="51337" spans="43:43" x14ac:dyDescent="0.25">
      <c r="AQ51337" s="6"/>
    </row>
    <row r="51338" spans="43:43" x14ac:dyDescent="0.25">
      <c r="AQ51338" s="6"/>
    </row>
    <row r="51339" spans="43:43" x14ac:dyDescent="0.25">
      <c r="AQ51339" s="6"/>
    </row>
    <row r="51340" spans="43:43" x14ac:dyDescent="0.25">
      <c r="AQ51340" s="6"/>
    </row>
    <row r="51341" spans="43:43" x14ac:dyDescent="0.25">
      <c r="AQ51341" s="6"/>
    </row>
    <row r="51342" spans="43:43" x14ac:dyDescent="0.25">
      <c r="AQ51342" s="6"/>
    </row>
    <row r="51343" spans="43:43" x14ac:dyDescent="0.25">
      <c r="AQ51343" s="6"/>
    </row>
    <row r="51344" spans="43:43" x14ac:dyDescent="0.25">
      <c r="AQ51344" s="6"/>
    </row>
    <row r="51345" spans="43:43" x14ac:dyDescent="0.25">
      <c r="AQ51345" s="6"/>
    </row>
    <row r="51346" spans="43:43" x14ac:dyDescent="0.25">
      <c r="AQ51346" s="6"/>
    </row>
    <row r="51347" spans="43:43" x14ac:dyDescent="0.25">
      <c r="AQ51347" s="6"/>
    </row>
    <row r="51348" spans="43:43" x14ac:dyDescent="0.25">
      <c r="AQ51348" s="6"/>
    </row>
    <row r="51349" spans="43:43" x14ac:dyDescent="0.25">
      <c r="AQ51349" s="6"/>
    </row>
    <row r="51350" spans="43:43" x14ac:dyDescent="0.25">
      <c r="AQ51350" s="6"/>
    </row>
    <row r="51351" spans="43:43" x14ac:dyDescent="0.25">
      <c r="AQ51351" s="6"/>
    </row>
    <row r="51352" spans="43:43" x14ac:dyDescent="0.25">
      <c r="AQ51352" s="6"/>
    </row>
    <row r="51353" spans="43:43" x14ac:dyDescent="0.25">
      <c r="AQ51353" s="6"/>
    </row>
    <row r="51354" spans="43:43" x14ac:dyDescent="0.25">
      <c r="AQ51354" s="6"/>
    </row>
    <row r="51355" spans="43:43" x14ac:dyDescent="0.25">
      <c r="AQ51355" s="6"/>
    </row>
    <row r="51356" spans="43:43" x14ac:dyDescent="0.25">
      <c r="AQ51356" s="6"/>
    </row>
    <row r="51357" spans="43:43" x14ac:dyDescent="0.25">
      <c r="AQ51357" s="6"/>
    </row>
    <row r="51358" spans="43:43" x14ac:dyDescent="0.25">
      <c r="AQ51358" s="6"/>
    </row>
    <row r="51359" spans="43:43" x14ac:dyDescent="0.25">
      <c r="AQ51359" s="6"/>
    </row>
    <row r="51360" spans="43:43" x14ac:dyDescent="0.25">
      <c r="AQ51360" s="6"/>
    </row>
    <row r="51361" spans="43:43" x14ac:dyDescent="0.25">
      <c r="AQ51361" s="6"/>
    </row>
    <row r="51362" spans="43:43" x14ac:dyDescent="0.25">
      <c r="AQ51362" s="6"/>
    </row>
    <row r="51363" spans="43:43" x14ac:dyDescent="0.25">
      <c r="AQ51363" s="6"/>
    </row>
    <row r="51364" spans="43:43" x14ac:dyDescent="0.25">
      <c r="AQ51364" s="6"/>
    </row>
    <row r="51365" spans="43:43" x14ac:dyDescent="0.25">
      <c r="AQ51365" s="6"/>
    </row>
    <row r="51366" spans="43:43" x14ac:dyDescent="0.25">
      <c r="AQ51366" s="6"/>
    </row>
    <row r="51367" spans="43:43" x14ac:dyDescent="0.25">
      <c r="AQ51367" s="6"/>
    </row>
    <row r="51368" spans="43:43" x14ac:dyDescent="0.25">
      <c r="AQ51368" s="6"/>
    </row>
    <row r="51369" spans="43:43" x14ac:dyDescent="0.25">
      <c r="AQ51369" s="6"/>
    </row>
    <row r="51370" spans="43:43" x14ac:dyDescent="0.25">
      <c r="AQ51370" s="6"/>
    </row>
    <row r="51371" spans="43:43" x14ac:dyDescent="0.25">
      <c r="AQ51371" s="6"/>
    </row>
    <row r="51372" spans="43:43" x14ac:dyDescent="0.25">
      <c r="AQ51372" s="6"/>
    </row>
    <row r="51373" spans="43:43" x14ac:dyDescent="0.25">
      <c r="AQ51373" s="6"/>
    </row>
    <row r="51374" spans="43:43" x14ac:dyDescent="0.25">
      <c r="AQ51374" s="6"/>
    </row>
    <row r="51375" spans="43:43" x14ac:dyDescent="0.25">
      <c r="AQ51375" s="6"/>
    </row>
    <row r="51376" spans="43:43" x14ac:dyDescent="0.25">
      <c r="AQ51376" s="6"/>
    </row>
    <row r="51377" spans="43:43" x14ac:dyDescent="0.25">
      <c r="AQ51377" s="6"/>
    </row>
    <row r="51378" spans="43:43" x14ac:dyDescent="0.25">
      <c r="AQ51378" s="6"/>
    </row>
    <row r="51379" spans="43:43" x14ac:dyDescent="0.25">
      <c r="AQ51379" s="6"/>
    </row>
    <row r="51380" spans="43:43" x14ac:dyDescent="0.25">
      <c r="AQ51380" s="6"/>
    </row>
    <row r="51381" spans="43:43" x14ac:dyDescent="0.25">
      <c r="AQ51381" s="6"/>
    </row>
    <row r="51382" spans="43:43" x14ac:dyDescent="0.25">
      <c r="AQ51382" s="6"/>
    </row>
    <row r="51383" spans="43:43" x14ac:dyDescent="0.25">
      <c r="AQ51383" s="6"/>
    </row>
    <row r="51384" spans="43:43" x14ac:dyDescent="0.25">
      <c r="AQ51384" s="6"/>
    </row>
    <row r="51385" spans="43:43" x14ac:dyDescent="0.25">
      <c r="AQ51385" s="6"/>
    </row>
    <row r="51386" spans="43:43" x14ac:dyDescent="0.25">
      <c r="AQ51386" s="6"/>
    </row>
    <row r="51387" spans="43:43" x14ac:dyDescent="0.25">
      <c r="AQ51387" s="6"/>
    </row>
    <row r="51388" spans="43:43" x14ac:dyDescent="0.25">
      <c r="AQ51388" s="6"/>
    </row>
    <row r="51389" spans="43:43" x14ac:dyDescent="0.25">
      <c r="AQ51389" s="6"/>
    </row>
    <row r="51390" spans="43:43" x14ac:dyDescent="0.25">
      <c r="AQ51390" s="6"/>
    </row>
    <row r="51391" spans="43:43" x14ac:dyDescent="0.25">
      <c r="AQ51391" s="6"/>
    </row>
    <row r="51392" spans="43:43" x14ac:dyDescent="0.25">
      <c r="AQ51392" s="6"/>
    </row>
    <row r="51393" spans="43:43" x14ac:dyDescent="0.25">
      <c r="AQ51393" s="6"/>
    </row>
    <row r="51394" spans="43:43" x14ac:dyDescent="0.25">
      <c r="AQ51394" s="6"/>
    </row>
    <row r="51395" spans="43:43" x14ac:dyDescent="0.25">
      <c r="AQ51395" s="6"/>
    </row>
    <row r="51396" spans="43:43" x14ac:dyDescent="0.25">
      <c r="AQ51396" s="6"/>
    </row>
    <row r="51397" spans="43:43" x14ac:dyDescent="0.25">
      <c r="AQ51397" s="6"/>
    </row>
    <row r="51398" spans="43:43" x14ac:dyDescent="0.25">
      <c r="AQ51398" s="6"/>
    </row>
    <row r="51399" spans="43:43" x14ac:dyDescent="0.25">
      <c r="AQ51399" s="6"/>
    </row>
    <row r="51400" spans="43:43" x14ac:dyDescent="0.25">
      <c r="AQ51400" s="6"/>
    </row>
    <row r="51401" spans="43:43" x14ac:dyDescent="0.25">
      <c r="AQ51401" s="6"/>
    </row>
    <row r="51402" spans="43:43" x14ac:dyDescent="0.25">
      <c r="AQ51402" s="6"/>
    </row>
    <row r="51403" spans="43:43" x14ac:dyDescent="0.25">
      <c r="AQ51403" s="6"/>
    </row>
    <row r="51404" spans="43:43" x14ac:dyDescent="0.25">
      <c r="AQ51404" s="6"/>
    </row>
    <row r="51405" spans="43:43" x14ac:dyDescent="0.25">
      <c r="AQ51405" s="6"/>
    </row>
    <row r="51406" spans="43:43" x14ac:dyDescent="0.25">
      <c r="AQ51406" s="6"/>
    </row>
    <row r="51407" spans="43:43" x14ac:dyDescent="0.25">
      <c r="AQ51407" s="6"/>
    </row>
    <row r="51408" spans="43:43" x14ac:dyDescent="0.25">
      <c r="AQ51408" s="6"/>
    </row>
    <row r="51409" spans="43:43" x14ac:dyDescent="0.25">
      <c r="AQ51409" s="6"/>
    </row>
    <row r="51410" spans="43:43" x14ac:dyDescent="0.25">
      <c r="AQ51410" s="6"/>
    </row>
    <row r="51411" spans="43:43" x14ac:dyDescent="0.25">
      <c r="AQ51411" s="6"/>
    </row>
    <row r="51412" spans="43:43" x14ac:dyDescent="0.25">
      <c r="AQ51412" s="6"/>
    </row>
    <row r="51413" spans="43:43" x14ac:dyDescent="0.25">
      <c r="AQ51413" s="6"/>
    </row>
    <row r="51414" spans="43:43" x14ac:dyDescent="0.25">
      <c r="AQ51414" s="6"/>
    </row>
    <row r="51415" spans="43:43" x14ac:dyDescent="0.25">
      <c r="AQ51415" s="6"/>
    </row>
    <row r="51416" spans="43:43" x14ac:dyDescent="0.25">
      <c r="AQ51416" s="6"/>
    </row>
    <row r="51417" spans="43:43" x14ac:dyDescent="0.25">
      <c r="AQ51417" s="6"/>
    </row>
    <row r="51418" spans="43:43" x14ac:dyDescent="0.25">
      <c r="AQ51418" s="6"/>
    </row>
    <row r="51419" spans="43:43" x14ac:dyDescent="0.25">
      <c r="AQ51419" s="6"/>
    </row>
    <row r="51420" spans="43:43" x14ac:dyDescent="0.25">
      <c r="AQ51420" s="6"/>
    </row>
    <row r="51421" spans="43:43" x14ac:dyDescent="0.25">
      <c r="AQ51421" s="6"/>
    </row>
    <row r="51422" spans="43:43" x14ac:dyDescent="0.25">
      <c r="AQ51422" s="6"/>
    </row>
    <row r="51423" spans="43:43" x14ac:dyDescent="0.25">
      <c r="AQ51423" s="6"/>
    </row>
    <row r="51424" spans="43:43" x14ac:dyDescent="0.25">
      <c r="AQ51424" s="6"/>
    </row>
    <row r="51425" spans="43:43" x14ac:dyDescent="0.25">
      <c r="AQ51425" s="6"/>
    </row>
    <row r="51426" spans="43:43" x14ac:dyDescent="0.25">
      <c r="AQ51426" s="6"/>
    </row>
    <row r="51427" spans="43:43" x14ac:dyDescent="0.25">
      <c r="AQ51427" s="6"/>
    </row>
    <row r="51428" spans="43:43" x14ac:dyDescent="0.25">
      <c r="AQ51428" s="6"/>
    </row>
    <row r="51429" spans="43:43" x14ac:dyDescent="0.25">
      <c r="AQ51429" s="6"/>
    </row>
    <row r="51430" spans="43:43" x14ac:dyDescent="0.25">
      <c r="AQ51430" s="6"/>
    </row>
    <row r="51431" spans="43:43" x14ac:dyDescent="0.25">
      <c r="AQ51431" s="6"/>
    </row>
    <row r="51432" spans="43:43" x14ac:dyDescent="0.25">
      <c r="AQ51432" s="6"/>
    </row>
    <row r="51433" spans="43:43" x14ac:dyDescent="0.25">
      <c r="AQ51433" s="6"/>
    </row>
    <row r="51434" spans="43:43" x14ac:dyDescent="0.25">
      <c r="AQ51434" s="6"/>
    </row>
    <row r="51435" spans="43:43" x14ac:dyDescent="0.25">
      <c r="AQ51435" s="6"/>
    </row>
    <row r="51436" spans="43:43" x14ac:dyDescent="0.25">
      <c r="AQ51436" s="6"/>
    </row>
    <row r="51437" spans="43:43" x14ac:dyDescent="0.25">
      <c r="AQ51437" s="6"/>
    </row>
    <row r="51438" spans="43:43" x14ac:dyDescent="0.25">
      <c r="AQ51438" s="6"/>
    </row>
    <row r="51439" spans="43:43" x14ac:dyDescent="0.25">
      <c r="AQ51439" s="6"/>
    </row>
    <row r="51440" spans="43:43" x14ac:dyDescent="0.25">
      <c r="AQ51440" s="6"/>
    </row>
    <row r="51441" spans="43:43" x14ac:dyDescent="0.25">
      <c r="AQ51441" s="6"/>
    </row>
    <row r="51442" spans="43:43" x14ac:dyDescent="0.25">
      <c r="AQ51442" s="6"/>
    </row>
    <row r="51443" spans="43:43" x14ac:dyDescent="0.25">
      <c r="AQ51443" s="6"/>
    </row>
    <row r="51444" spans="43:43" x14ac:dyDescent="0.25">
      <c r="AQ51444" s="6"/>
    </row>
    <row r="51445" spans="43:43" x14ac:dyDescent="0.25">
      <c r="AQ51445" s="6"/>
    </row>
    <row r="51446" spans="43:43" x14ac:dyDescent="0.25">
      <c r="AQ51446" s="6"/>
    </row>
    <row r="51447" spans="43:43" x14ac:dyDescent="0.25">
      <c r="AQ51447" s="6"/>
    </row>
    <row r="51448" spans="43:43" x14ac:dyDescent="0.25">
      <c r="AQ51448" s="6"/>
    </row>
    <row r="51449" spans="43:43" x14ac:dyDescent="0.25">
      <c r="AQ51449" s="6"/>
    </row>
    <row r="51450" spans="43:43" x14ac:dyDescent="0.25">
      <c r="AQ51450" s="6"/>
    </row>
    <row r="51451" spans="43:43" x14ac:dyDescent="0.25">
      <c r="AQ51451" s="6"/>
    </row>
    <row r="51452" spans="43:43" x14ac:dyDescent="0.25">
      <c r="AQ51452" s="6"/>
    </row>
    <row r="51453" spans="43:43" x14ac:dyDescent="0.25">
      <c r="AQ51453" s="6"/>
    </row>
    <row r="51454" spans="43:43" x14ac:dyDescent="0.25">
      <c r="AQ51454" s="6"/>
    </row>
    <row r="51455" spans="43:43" x14ac:dyDescent="0.25">
      <c r="AQ51455" s="6"/>
    </row>
    <row r="51456" spans="43:43" x14ac:dyDescent="0.25">
      <c r="AQ51456" s="6"/>
    </row>
    <row r="51457" spans="43:43" x14ac:dyDescent="0.25">
      <c r="AQ51457" s="6"/>
    </row>
    <row r="51458" spans="43:43" x14ac:dyDescent="0.25">
      <c r="AQ51458" s="6"/>
    </row>
    <row r="51459" spans="43:43" x14ac:dyDescent="0.25">
      <c r="AQ51459" s="6"/>
    </row>
    <row r="51460" spans="43:43" x14ac:dyDescent="0.25">
      <c r="AQ51460" s="6"/>
    </row>
    <row r="51461" spans="43:43" x14ac:dyDescent="0.25">
      <c r="AQ51461" s="6"/>
    </row>
    <row r="51462" spans="43:43" x14ac:dyDescent="0.25">
      <c r="AQ51462" s="6"/>
    </row>
    <row r="51463" spans="43:43" x14ac:dyDescent="0.25">
      <c r="AQ51463" s="6"/>
    </row>
    <row r="51464" spans="43:43" x14ac:dyDescent="0.25">
      <c r="AQ51464" s="6"/>
    </row>
    <row r="51465" spans="43:43" x14ac:dyDescent="0.25">
      <c r="AQ51465" s="6"/>
    </row>
    <row r="51466" spans="43:43" x14ac:dyDescent="0.25">
      <c r="AQ51466" s="6"/>
    </row>
    <row r="51467" spans="43:43" x14ac:dyDescent="0.25">
      <c r="AQ51467" s="6"/>
    </row>
    <row r="51468" spans="43:43" x14ac:dyDescent="0.25">
      <c r="AQ51468" s="6"/>
    </row>
    <row r="51469" spans="43:43" x14ac:dyDescent="0.25">
      <c r="AQ51469" s="6"/>
    </row>
    <row r="51470" spans="43:43" x14ac:dyDescent="0.25">
      <c r="AQ51470" s="6"/>
    </row>
    <row r="51471" spans="43:43" x14ac:dyDescent="0.25">
      <c r="AQ51471" s="6"/>
    </row>
    <row r="51472" spans="43:43" x14ac:dyDescent="0.25">
      <c r="AQ51472" s="6"/>
    </row>
    <row r="51473" spans="43:43" x14ac:dyDescent="0.25">
      <c r="AQ51473" s="6"/>
    </row>
    <row r="51474" spans="43:43" x14ac:dyDescent="0.25">
      <c r="AQ51474" s="6"/>
    </row>
    <row r="51475" spans="43:43" x14ac:dyDescent="0.25">
      <c r="AQ51475" s="6"/>
    </row>
    <row r="51476" spans="43:43" x14ac:dyDescent="0.25">
      <c r="AQ51476" s="6"/>
    </row>
    <row r="51477" spans="43:43" x14ac:dyDescent="0.25">
      <c r="AQ51477" s="6"/>
    </row>
    <row r="51478" spans="43:43" x14ac:dyDescent="0.25">
      <c r="AQ51478" s="6"/>
    </row>
    <row r="51479" spans="43:43" x14ac:dyDescent="0.25">
      <c r="AQ51479" s="6"/>
    </row>
    <row r="51480" spans="43:43" x14ac:dyDescent="0.25">
      <c r="AQ51480" s="6"/>
    </row>
    <row r="51481" spans="43:43" x14ac:dyDescent="0.25">
      <c r="AQ51481" s="6"/>
    </row>
    <row r="51482" spans="43:43" x14ac:dyDescent="0.25">
      <c r="AQ51482" s="6"/>
    </row>
    <row r="51483" spans="43:43" x14ac:dyDescent="0.25">
      <c r="AQ51483" s="6"/>
    </row>
    <row r="51484" spans="43:43" x14ac:dyDescent="0.25">
      <c r="AQ51484" s="6"/>
    </row>
    <row r="51485" spans="43:43" x14ac:dyDescent="0.25">
      <c r="AQ51485" s="6"/>
    </row>
    <row r="51486" spans="43:43" x14ac:dyDescent="0.25">
      <c r="AQ51486" s="6"/>
    </row>
    <row r="51487" spans="43:43" x14ac:dyDescent="0.25">
      <c r="AQ51487" s="6"/>
    </row>
    <row r="51488" spans="43:43" x14ac:dyDescent="0.25">
      <c r="AQ51488" s="6"/>
    </row>
    <row r="51489" spans="43:43" x14ac:dyDescent="0.25">
      <c r="AQ51489" s="6"/>
    </row>
    <row r="51490" spans="43:43" x14ac:dyDescent="0.25">
      <c r="AQ51490" s="6"/>
    </row>
    <row r="51491" spans="43:43" x14ac:dyDescent="0.25">
      <c r="AQ51491" s="6"/>
    </row>
    <row r="51492" spans="43:43" x14ac:dyDescent="0.25">
      <c r="AQ51492" s="6"/>
    </row>
    <row r="51493" spans="43:43" x14ac:dyDescent="0.25">
      <c r="AQ51493" s="6"/>
    </row>
    <row r="51494" spans="43:43" x14ac:dyDescent="0.25">
      <c r="AQ51494" s="6"/>
    </row>
    <row r="51495" spans="43:43" x14ac:dyDescent="0.25">
      <c r="AQ51495" s="6"/>
    </row>
    <row r="51496" spans="43:43" x14ac:dyDescent="0.25">
      <c r="AQ51496" s="6"/>
    </row>
    <row r="51497" spans="43:43" x14ac:dyDescent="0.25">
      <c r="AQ51497" s="6"/>
    </row>
    <row r="51498" spans="43:43" x14ac:dyDescent="0.25">
      <c r="AQ51498" s="6"/>
    </row>
    <row r="51499" spans="43:43" x14ac:dyDescent="0.25">
      <c r="AQ51499" s="6"/>
    </row>
    <row r="51500" spans="43:43" x14ac:dyDescent="0.25">
      <c r="AQ51500" s="6"/>
    </row>
    <row r="51501" spans="43:43" x14ac:dyDescent="0.25">
      <c r="AQ51501" s="6"/>
    </row>
    <row r="51502" spans="43:43" x14ac:dyDescent="0.25">
      <c r="AQ51502" s="6"/>
    </row>
    <row r="51503" spans="43:43" x14ac:dyDescent="0.25">
      <c r="AQ51503" s="6"/>
    </row>
    <row r="51504" spans="43:43" x14ac:dyDescent="0.25">
      <c r="AQ51504" s="6"/>
    </row>
    <row r="51505" spans="43:43" x14ac:dyDescent="0.25">
      <c r="AQ51505" s="6"/>
    </row>
    <row r="51506" spans="43:43" x14ac:dyDescent="0.25">
      <c r="AQ51506" s="6"/>
    </row>
    <row r="51507" spans="43:43" x14ac:dyDescent="0.25">
      <c r="AQ51507" s="6"/>
    </row>
    <row r="51508" spans="43:43" x14ac:dyDescent="0.25">
      <c r="AQ51508" s="6"/>
    </row>
    <row r="51509" spans="43:43" x14ac:dyDescent="0.25">
      <c r="AQ51509" s="6"/>
    </row>
    <row r="51510" spans="43:43" x14ac:dyDescent="0.25">
      <c r="AQ51510" s="6"/>
    </row>
    <row r="51511" spans="43:43" x14ac:dyDescent="0.25">
      <c r="AQ51511" s="6"/>
    </row>
    <row r="51512" spans="43:43" x14ac:dyDescent="0.25">
      <c r="AQ51512" s="6"/>
    </row>
    <row r="51513" spans="43:43" x14ac:dyDescent="0.25">
      <c r="AQ51513" s="6"/>
    </row>
    <row r="51514" spans="43:43" x14ac:dyDescent="0.25">
      <c r="AQ51514" s="6"/>
    </row>
    <row r="51515" spans="43:43" x14ac:dyDescent="0.25">
      <c r="AQ51515" s="6"/>
    </row>
    <row r="51516" spans="43:43" x14ac:dyDescent="0.25">
      <c r="AQ51516" s="6"/>
    </row>
    <row r="51517" spans="43:43" x14ac:dyDescent="0.25">
      <c r="AQ51517" s="6"/>
    </row>
    <row r="51518" spans="43:43" x14ac:dyDescent="0.25">
      <c r="AQ51518" s="6"/>
    </row>
    <row r="51519" spans="43:43" x14ac:dyDescent="0.25">
      <c r="AQ51519" s="6"/>
    </row>
    <row r="51520" spans="43:43" x14ac:dyDescent="0.25">
      <c r="AQ51520" s="6"/>
    </row>
    <row r="51521" spans="43:43" x14ac:dyDescent="0.25">
      <c r="AQ51521" s="6"/>
    </row>
    <row r="51522" spans="43:43" x14ac:dyDescent="0.25">
      <c r="AQ51522" s="6"/>
    </row>
    <row r="51523" spans="43:43" x14ac:dyDescent="0.25">
      <c r="AQ51523" s="6"/>
    </row>
    <row r="51524" spans="43:43" x14ac:dyDescent="0.25">
      <c r="AQ51524" s="6"/>
    </row>
    <row r="51525" spans="43:43" x14ac:dyDescent="0.25">
      <c r="AQ51525" s="6"/>
    </row>
    <row r="51526" spans="43:43" x14ac:dyDescent="0.25">
      <c r="AQ51526" s="6"/>
    </row>
    <row r="51527" spans="43:43" x14ac:dyDescent="0.25">
      <c r="AQ51527" s="6"/>
    </row>
    <row r="51528" spans="43:43" x14ac:dyDescent="0.25">
      <c r="AQ51528" s="6"/>
    </row>
    <row r="51529" spans="43:43" x14ac:dyDescent="0.25">
      <c r="AQ51529" s="6"/>
    </row>
    <row r="51530" spans="43:43" x14ac:dyDescent="0.25">
      <c r="AQ51530" s="6"/>
    </row>
    <row r="51531" spans="43:43" x14ac:dyDescent="0.25">
      <c r="AQ51531" s="6"/>
    </row>
    <row r="51532" spans="43:43" x14ac:dyDescent="0.25">
      <c r="AQ51532" s="6"/>
    </row>
    <row r="51533" spans="43:43" x14ac:dyDescent="0.25">
      <c r="AQ51533" s="6"/>
    </row>
    <row r="51534" spans="43:43" x14ac:dyDescent="0.25">
      <c r="AQ51534" s="6"/>
    </row>
    <row r="51535" spans="43:43" x14ac:dyDescent="0.25">
      <c r="AQ51535" s="6"/>
    </row>
    <row r="51536" spans="43:43" x14ac:dyDescent="0.25">
      <c r="AQ51536" s="6"/>
    </row>
    <row r="51537" spans="43:43" x14ac:dyDescent="0.25">
      <c r="AQ51537" s="6"/>
    </row>
    <row r="51538" spans="43:43" x14ac:dyDescent="0.25">
      <c r="AQ51538" s="6"/>
    </row>
    <row r="51539" spans="43:43" x14ac:dyDescent="0.25">
      <c r="AQ51539" s="6"/>
    </row>
    <row r="51540" spans="43:43" x14ac:dyDescent="0.25">
      <c r="AQ51540" s="6"/>
    </row>
    <row r="51541" spans="43:43" x14ac:dyDescent="0.25">
      <c r="AQ51541" s="6"/>
    </row>
    <row r="51542" spans="43:43" x14ac:dyDescent="0.25">
      <c r="AQ51542" s="6"/>
    </row>
    <row r="51543" spans="43:43" x14ac:dyDescent="0.25">
      <c r="AQ51543" s="6"/>
    </row>
    <row r="51544" spans="43:43" x14ac:dyDescent="0.25">
      <c r="AQ51544" s="6"/>
    </row>
    <row r="51545" spans="43:43" x14ac:dyDescent="0.25">
      <c r="AQ51545" s="6"/>
    </row>
    <row r="51546" spans="43:43" x14ac:dyDescent="0.25">
      <c r="AQ51546" s="6"/>
    </row>
    <row r="51547" spans="43:43" x14ac:dyDescent="0.25">
      <c r="AQ51547" s="6"/>
    </row>
    <row r="51548" spans="43:43" x14ac:dyDescent="0.25">
      <c r="AQ51548" s="6"/>
    </row>
    <row r="51549" spans="43:43" x14ac:dyDescent="0.25">
      <c r="AQ51549" s="6"/>
    </row>
    <row r="51550" spans="43:43" x14ac:dyDescent="0.25">
      <c r="AQ51550" s="6"/>
    </row>
    <row r="51551" spans="43:43" x14ac:dyDescent="0.25">
      <c r="AQ51551" s="6"/>
    </row>
    <row r="51552" spans="43:43" x14ac:dyDescent="0.25">
      <c r="AQ51552" s="6"/>
    </row>
    <row r="51553" spans="43:43" x14ac:dyDescent="0.25">
      <c r="AQ51553" s="6"/>
    </row>
    <row r="51554" spans="43:43" x14ac:dyDescent="0.25">
      <c r="AQ51554" s="6"/>
    </row>
    <row r="51555" spans="43:43" x14ac:dyDescent="0.25">
      <c r="AQ51555" s="6"/>
    </row>
    <row r="51556" spans="43:43" x14ac:dyDescent="0.25">
      <c r="AQ51556" s="6"/>
    </row>
    <row r="51557" spans="43:43" x14ac:dyDescent="0.25">
      <c r="AQ51557" s="6"/>
    </row>
    <row r="51558" spans="43:43" x14ac:dyDescent="0.25">
      <c r="AQ51558" s="6"/>
    </row>
    <row r="51559" spans="43:43" x14ac:dyDescent="0.25">
      <c r="AQ51559" s="6"/>
    </row>
    <row r="51560" spans="43:43" x14ac:dyDescent="0.25">
      <c r="AQ51560" s="6"/>
    </row>
    <row r="51561" spans="43:43" x14ac:dyDescent="0.25">
      <c r="AQ51561" s="6"/>
    </row>
    <row r="51562" spans="43:43" x14ac:dyDescent="0.25">
      <c r="AQ51562" s="6"/>
    </row>
    <row r="51563" spans="43:43" x14ac:dyDescent="0.25">
      <c r="AQ51563" s="6"/>
    </row>
    <row r="51564" spans="43:43" x14ac:dyDescent="0.25">
      <c r="AQ51564" s="6"/>
    </row>
    <row r="51565" spans="43:43" x14ac:dyDescent="0.25">
      <c r="AQ51565" s="6"/>
    </row>
    <row r="51566" spans="43:43" x14ac:dyDescent="0.25">
      <c r="AQ51566" s="6"/>
    </row>
    <row r="51567" spans="43:43" x14ac:dyDescent="0.25">
      <c r="AQ51567" s="6"/>
    </row>
    <row r="51568" spans="43:43" x14ac:dyDescent="0.25">
      <c r="AQ51568" s="6"/>
    </row>
    <row r="51569" spans="43:43" x14ac:dyDescent="0.25">
      <c r="AQ51569" s="6"/>
    </row>
    <row r="51570" spans="43:43" x14ac:dyDescent="0.25">
      <c r="AQ51570" s="6"/>
    </row>
    <row r="51571" spans="43:43" x14ac:dyDescent="0.25">
      <c r="AQ51571" s="6"/>
    </row>
    <row r="51572" spans="43:43" x14ac:dyDescent="0.25">
      <c r="AQ51572" s="6"/>
    </row>
    <row r="51573" spans="43:43" x14ac:dyDescent="0.25">
      <c r="AQ51573" s="6"/>
    </row>
    <row r="51574" spans="43:43" x14ac:dyDescent="0.25">
      <c r="AQ51574" s="6"/>
    </row>
    <row r="51575" spans="43:43" x14ac:dyDescent="0.25">
      <c r="AQ51575" s="6"/>
    </row>
    <row r="51576" spans="43:43" x14ac:dyDescent="0.25">
      <c r="AQ51576" s="6"/>
    </row>
    <row r="51577" spans="43:43" x14ac:dyDescent="0.25">
      <c r="AQ51577" s="6"/>
    </row>
    <row r="51578" spans="43:43" x14ac:dyDescent="0.25">
      <c r="AQ51578" s="6"/>
    </row>
    <row r="51579" spans="43:43" x14ac:dyDescent="0.25">
      <c r="AQ51579" s="6"/>
    </row>
    <row r="51580" spans="43:43" x14ac:dyDescent="0.25">
      <c r="AQ51580" s="6"/>
    </row>
    <row r="51581" spans="43:43" x14ac:dyDescent="0.25">
      <c r="AQ51581" s="6"/>
    </row>
    <row r="51582" spans="43:43" x14ac:dyDescent="0.25">
      <c r="AQ51582" s="6"/>
    </row>
    <row r="51583" spans="43:43" x14ac:dyDescent="0.25">
      <c r="AQ51583" s="6"/>
    </row>
    <row r="51584" spans="43:43" x14ac:dyDescent="0.25">
      <c r="AQ51584" s="6"/>
    </row>
    <row r="51585" spans="43:43" x14ac:dyDescent="0.25">
      <c r="AQ51585" s="6"/>
    </row>
    <row r="51586" spans="43:43" x14ac:dyDescent="0.25">
      <c r="AQ51586" s="6"/>
    </row>
    <row r="51587" spans="43:43" x14ac:dyDescent="0.25">
      <c r="AQ51587" s="6"/>
    </row>
    <row r="51588" spans="43:43" x14ac:dyDescent="0.25">
      <c r="AQ51588" s="6"/>
    </row>
    <row r="51589" spans="43:43" x14ac:dyDescent="0.25">
      <c r="AQ51589" s="6"/>
    </row>
    <row r="51590" spans="43:43" x14ac:dyDescent="0.25">
      <c r="AQ51590" s="6"/>
    </row>
    <row r="51591" spans="43:43" x14ac:dyDescent="0.25">
      <c r="AQ51591" s="6"/>
    </row>
    <row r="51592" spans="43:43" x14ac:dyDescent="0.25">
      <c r="AQ51592" s="6"/>
    </row>
    <row r="51593" spans="43:43" x14ac:dyDescent="0.25">
      <c r="AQ51593" s="6"/>
    </row>
    <row r="51594" spans="43:43" x14ac:dyDescent="0.25">
      <c r="AQ51594" s="6"/>
    </row>
    <row r="51595" spans="43:43" x14ac:dyDescent="0.25">
      <c r="AQ51595" s="6"/>
    </row>
    <row r="51596" spans="43:43" x14ac:dyDescent="0.25">
      <c r="AQ51596" s="6"/>
    </row>
    <row r="51597" spans="43:43" x14ac:dyDescent="0.25">
      <c r="AQ51597" s="6"/>
    </row>
    <row r="51598" spans="43:43" x14ac:dyDescent="0.25">
      <c r="AQ51598" s="6"/>
    </row>
    <row r="51599" spans="43:43" x14ac:dyDescent="0.25">
      <c r="AQ51599" s="6"/>
    </row>
    <row r="51600" spans="43:43" x14ac:dyDescent="0.25">
      <c r="AQ51600" s="6"/>
    </row>
    <row r="51601" spans="43:43" x14ac:dyDescent="0.25">
      <c r="AQ51601" s="6"/>
    </row>
    <row r="51602" spans="43:43" x14ac:dyDescent="0.25">
      <c r="AQ51602" s="6"/>
    </row>
    <row r="51603" spans="43:43" x14ac:dyDescent="0.25">
      <c r="AQ51603" s="6"/>
    </row>
    <row r="51604" spans="43:43" x14ac:dyDescent="0.25">
      <c r="AQ51604" s="6"/>
    </row>
    <row r="51605" spans="43:43" x14ac:dyDescent="0.25">
      <c r="AQ51605" s="6"/>
    </row>
    <row r="51606" spans="43:43" x14ac:dyDescent="0.25">
      <c r="AQ51606" s="6"/>
    </row>
    <row r="51607" spans="43:43" x14ac:dyDescent="0.25">
      <c r="AQ51607" s="6"/>
    </row>
    <row r="51608" spans="43:43" x14ac:dyDescent="0.25">
      <c r="AQ51608" s="6"/>
    </row>
    <row r="51609" spans="43:43" x14ac:dyDescent="0.25">
      <c r="AQ51609" s="6"/>
    </row>
    <row r="51610" spans="43:43" x14ac:dyDescent="0.25">
      <c r="AQ51610" s="6"/>
    </row>
    <row r="51611" spans="43:43" x14ac:dyDescent="0.25">
      <c r="AQ51611" s="6"/>
    </row>
    <row r="51612" spans="43:43" x14ac:dyDescent="0.25">
      <c r="AQ51612" s="6"/>
    </row>
    <row r="51613" spans="43:43" x14ac:dyDescent="0.25">
      <c r="AQ51613" s="6"/>
    </row>
    <row r="51614" spans="43:43" x14ac:dyDescent="0.25">
      <c r="AQ51614" s="6"/>
    </row>
    <row r="51615" spans="43:43" x14ac:dyDescent="0.25">
      <c r="AQ51615" s="6"/>
    </row>
    <row r="51616" spans="43:43" x14ac:dyDescent="0.25">
      <c r="AQ51616" s="6"/>
    </row>
    <row r="51617" spans="43:43" x14ac:dyDescent="0.25">
      <c r="AQ51617" s="6"/>
    </row>
    <row r="51618" spans="43:43" x14ac:dyDescent="0.25">
      <c r="AQ51618" s="6"/>
    </row>
    <row r="51619" spans="43:43" x14ac:dyDescent="0.25">
      <c r="AQ51619" s="6"/>
    </row>
    <row r="51620" spans="43:43" x14ac:dyDescent="0.25">
      <c r="AQ51620" s="6"/>
    </row>
    <row r="51621" spans="43:43" x14ac:dyDescent="0.25">
      <c r="AQ51621" s="6"/>
    </row>
    <row r="51622" spans="43:43" x14ac:dyDescent="0.25">
      <c r="AQ51622" s="6"/>
    </row>
    <row r="51623" spans="43:43" x14ac:dyDescent="0.25">
      <c r="AQ51623" s="6"/>
    </row>
    <row r="51624" spans="43:43" x14ac:dyDescent="0.25">
      <c r="AQ51624" s="6"/>
    </row>
    <row r="51625" spans="43:43" x14ac:dyDescent="0.25">
      <c r="AQ51625" s="6"/>
    </row>
    <row r="51626" spans="43:43" x14ac:dyDescent="0.25">
      <c r="AQ51626" s="6"/>
    </row>
    <row r="51627" spans="43:43" x14ac:dyDescent="0.25">
      <c r="AQ51627" s="6"/>
    </row>
    <row r="51628" spans="43:43" x14ac:dyDescent="0.25">
      <c r="AQ51628" s="6"/>
    </row>
    <row r="51629" spans="43:43" x14ac:dyDescent="0.25">
      <c r="AQ51629" s="6"/>
    </row>
    <row r="51630" spans="43:43" x14ac:dyDescent="0.25">
      <c r="AQ51630" s="6"/>
    </row>
    <row r="51631" spans="43:43" x14ac:dyDescent="0.25">
      <c r="AQ51631" s="6"/>
    </row>
    <row r="51632" spans="43:43" x14ac:dyDescent="0.25">
      <c r="AQ51632" s="6"/>
    </row>
    <row r="51633" spans="43:43" x14ac:dyDescent="0.25">
      <c r="AQ51633" s="6"/>
    </row>
    <row r="51634" spans="43:43" x14ac:dyDescent="0.25">
      <c r="AQ51634" s="6"/>
    </row>
    <row r="51635" spans="43:43" x14ac:dyDescent="0.25">
      <c r="AQ51635" s="6"/>
    </row>
    <row r="51636" spans="43:43" x14ac:dyDescent="0.25">
      <c r="AQ51636" s="6"/>
    </row>
    <row r="51637" spans="43:43" x14ac:dyDescent="0.25">
      <c r="AQ51637" s="6"/>
    </row>
    <row r="51638" spans="43:43" x14ac:dyDescent="0.25">
      <c r="AQ51638" s="6"/>
    </row>
    <row r="51639" spans="43:43" x14ac:dyDescent="0.25">
      <c r="AQ51639" s="6"/>
    </row>
    <row r="51640" spans="43:43" x14ac:dyDescent="0.25">
      <c r="AQ51640" s="6"/>
    </row>
    <row r="51641" spans="43:43" x14ac:dyDescent="0.25">
      <c r="AQ51641" s="6"/>
    </row>
    <row r="51642" spans="43:43" x14ac:dyDescent="0.25">
      <c r="AQ51642" s="6"/>
    </row>
    <row r="51643" spans="43:43" x14ac:dyDescent="0.25">
      <c r="AQ51643" s="6"/>
    </row>
    <row r="51644" spans="43:43" x14ac:dyDescent="0.25">
      <c r="AQ51644" s="6"/>
    </row>
    <row r="51645" spans="43:43" x14ac:dyDescent="0.25">
      <c r="AQ51645" s="6"/>
    </row>
    <row r="51646" spans="43:43" x14ac:dyDescent="0.25">
      <c r="AQ51646" s="6"/>
    </row>
    <row r="51647" spans="43:43" x14ac:dyDescent="0.25">
      <c r="AQ51647" s="6"/>
    </row>
    <row r="51648" spans="43:43" x14ac:dyDescent="0.25">
      <c r="AQ51648" s="6"/>
    </row>
    <row r="51649" spans="43:43" x14ac:dyDescent="0.25">
      <c r="AQ51649" s="6"/>
    </row>
    <row r="51650" spans="43:43" x14ac:dyDescent="0.25">
      <c r="AQ51650" s="6"/>
    </row>
    <row r="51651" spans="43:43" x14ac:dyDescent="0.25">
      <c r="AQ51651" s="6"/>
    </row>
    <row r="51652" spans="43:43" x14ac:dyDescent="0.25">
      <c r="AQ51652" s="6"/>
    </row>
    <row r="51653" spans="43:43" x14ac:dyDescent="0.25">
      <c r="AQ51653" s="6"/>
    </row>
    <row r="51654" spans="43:43" x14ac:dyDescent="0.25">
      <c r="AQ51654" s="6"/>
    </row>
    <row r="51655" spans="43:43" x14ac:dyDescent="0.25">
      <c r="AQ51655" s="6"/>
    </row>
    <row r="51656" spans="43:43" x14ac:dyDescent="0.25">
      <c r="AQ51656" s="6"/>
    </row>
    <row r="51657" spans="43:43" x14ac:dyDescent="0.25">
      <c r="AQ51657" s="6"/>
    </row>
    <row r="51658" spans="43:43" x14ac:dyDescent="0.25">
      <c r="AQ51658" s="6"/>
    </row>
    <row r="51659" spans="43:43" x14ac:dyDescent="0.25">
      <c r="AQ51659" s="6"/>
    </row>
    <row r="51660" spans="43:43" x14ac:dyDescent="0.25">
      <c r="AQ51660" s="6"/>
    </row>
    <row r="51661" spans="43:43" x14ac:dyDescent="0.25">
      <c r="AQ51661" s="6"/>
    </row>
    <row r="51662" spans="43:43" x14ac:dyDescent="0.25">
      <c r="AQ51662" s="6"/>
    </row>
    <row r="51663" spans="43:43" x14ac:dyDescent="0.25">
      <c r="AQ51663" s="6"/>
    </row>
    <row r="51664" spans="43:43" x14ac:dyDescent="0.25">
      <c r="AQ51664" s="6"/>
    </row>
    <row r="51665" spans="43:43" x14ac:dyDescent="0.25">
      <c r="AQ51665" s="6"/>
    </row>
    <row r="51666" spans="43:43" x14ac:dyDescent="0.25">
      <c r="AQ51666" s="6"/>
    </row>
    <row r="51667" spans="43:43" x14ac:dyDescent="0.25">
      <c r="AQ51667" s="6"/>
    </row>
    <row r="51668" spans="43:43" x14ac:dyDescent="0.25">
      <c r="AQ51668" s="6"/>
    </row>
    <row r="51669" spans="43:43" x14ac:dyDescent="0.25">
      <c r="AQ51669" s="6"/>
    </row>
    <row r="51670" spans="43:43" x14ac:dyDescent="0.25">
      <c r="AQ51670" s="6"/>
    </row>
    <row r="51671" spans="43:43" x14ac:dyDescent="0.25">
      <c r="AQ51671" s="6"/>
    </row>
    <row r="51672" spans="43:43" x14ac:dyDescent="0.25">
      <c r="AQ51672" s="6"/>
    </row>
    <row r="51673" spans="43:43" x14ac:dyDescent="0.25">
      <c r="AQ51673" s="6"/>
    </row>
    <row r="51674" spans="43:43" x14ac:dyDescent="0.25">
      <c r="AQ51674" s="6"/>
    </row>
    <row r="51675" spans="43:43" x14ac:dyDescent="0.25">
      <c r="AQ51675" s="6"/>
    </row>
    <row r="51676" spans="43:43" x14ac:dyDescent="0.25">
      <c r="AQ51676" s="6"/>
    </row>
    <row r="51677" spans="43:43" x14ac:dyDescent="0.25">
      <c r="AQ51677" s="6"/>
    </row>
    <row r="51678" spans="43:43" x14ac:dyDescent="0.25">
      <c r="AQ51678" s="6"/>
    </row>
    <row r="51679" spans="43:43" x14ac:dyDescent="0.25">
      <c r="AQ51679" s="6"/>
    </row>
    <row r="51680" spans="43:43" x14ac:dyDescent="0.25">
      <c r="AQ51680" s="6"/>
    </row>
    <row r="51681" spans="43:43" x14ac:dyDescent="0.25">
      <c r="AQ51681" s="6"/>
    </row>
    <row r="51682" spans="43:43" x14ac:dyDescent="0.25">
      <c r="AQ51682" s="6"/>
    </row>
    <row r="51683" spans="43:43" x14ac:dyDescent="0.25">
      <c r="AQ51683" s="6"/>
    </row>
    <row r="51684" spans="43:43" x14ac:dyDescent="0.25">
      <c r="AQ51684" s="6"/>
    </row>
    <row r="51685" spans="43:43" x14ac:dyDescent="0.25">
      <c r="AQ51685" s="6"/>
    </row>
    <row r="51686" spans="43:43" x14ac:dyDescent="0.25">
      <c r="AQ51686" s="6"/>
    </row>
    <row r="51687" spans="43:43" x14ac:dyDescent="0.25">
      <c r="AQ51687" s="6"/>
    </row>
    <row r="51688" spans="43:43" x14ac:dyDescent="0.25">
      <c r="AQ51688" s="6"/>
    </row>
    <row r="51689" spans="43:43" x14ac:dyDescent="0.25">
      <c r="AQ51689" s="6"/>
    </row>
    <row r="51690" spans="43:43" x14ac:dyDescent="0.25">
      <c r="AQ51690" s="6"/>
    </row>
    <row r="51691" spans="43:43" x14ac:dyDescent="0.25">
      <c r="AQ51691" s="6"/>
    </row>
    <row r="51692" spans="43:43" x14ac:dyDescent="0.25">
      <c r="AQ51692" s="6"/>
    </row>
    <row r="51693" spans="43:43" x14ac:dyDescent="0.25">
      <c r="AQ51693" s="6"/>
    </row>
    <row r="51694" spans="43:43" x14ac:dyDescent="0.25">
      <c r="AQ51694" s="6"/>
    </row>
    <row r="51695" spans="43:43" x14ac:dyDescent="0.25">
      <c r="AQ51695" s="6"/>
    </row>
    <row r="51696" spans="43:43" x14ac:dyDescent="0.25">
      <c r="AQ51696" s="6"/>
    </row>
    <row r="51697" spans="43:43" x14ac:dyDescent="0.25">
      <c r="AQ51697" s="6"/>
    </row>
    <row r="51698" spans="43:43" x14ac:dyDescent="0.25">
      <c r="AQ51698" s="6"/>
    </row>
    <row r="51699" spans="43:43" x14ac:dyDescent="0.25">
      <c r="AQ51699" s="6"/>
    </row>
    <row r="51700" spans="43:43" x14ac:dyDescent="0.25">
      <c r="AQ51700" s="6"/>
    </row>
    <row r="51701" spans="43:43" x14ac:dyDescent="0.25">
      <c r="AQ51701" s="6"/>
    </row>
    <row r="51702" spans="43:43" x14ac:dyDescent="0.25">
      <c r="AQ51702" s="6"/>
    </row>
    <row r="51703" spans="43:43" x14ac:dyDescent="0.25">
      <c r="AQ51703" s="6"/>
    </row>
    <row r="51704" spans="43:43" x14ac:dyDescent="0.25">
      <c r="AQ51704" s="6"/>
    </row>
    <row r="51705" spans="43:43" x14ac:dyDescent="0.25">
      <c r="AQ51705" s="6"/>
    </row>
    <row r="51706" spans="43:43" x14ac:dyDescent="0.25">
      <c r="AQ51706" s="6"/>
    </row>
    <row r="51707" spans="43:43" x14ac:dyDescent="0.25">
      <c r="AQ51707" s="6"/>
    </row>
    <row r="51708" spans="43:43" x14ac:dyDescent="0.25">
      <c r="AQ51708" s="6"/>
    </row>
    <row r="51709" spans="43:43" x14ac:dyDescent="0.25">
      <c r="AQ51709" s="6"/>
    </row>
    <row r="51710" spans="43:43" x14ac:dyDescent="0.25">
      <c r="AQ51710" s="6"/>
    </row>
    <row r="51711" spans="43:43" x14ac:dyDescent="0.25">
      <c r="AQ51711" s="6"/>
    </row>
    <row r="51712" spans="43:43" x14ac:dyDescent="0.25">
      <c r="AQ51712" s="6"/>
    </row>
    <row r="51713" spans="43:43" x14ac:dyDescent="0.25">
      <c r="AQ51713" s="6"/>
    </row>
    <row r="51714" spans="43:43" x14ac:dyDescent="0.25">
      <c r="AQ51714" s="6"/>
    </row>
    <row r="51715" spans="43:43" x14ac:dyDescent="0.25">
      <c r="AQ51715" s="6"/>
    </row>
    <row r="51716" spans="43:43" x14ac:dyDescent="0.25">
      <c r="AQ51716" s="6"/>
    </row>
    <row r="51717" spans="43:43" x14ac:dyDescent="0.25">
      <c r="AQ51717" s="6"/>
    </row>
    <row r="51718" spans="43:43" x14ac:dyDescent="0.25">
      <c r="AQ51718" s="6"/>
    </row>
    <row r="51719" spans="43:43" x14ac:dyDescent="0.25">
      <c r="AQ51719" s="6"/>
    </row>
    <row r="51720" spans="43:43" x14ac:dyDescent="0.25">
      <c r="AQ51720" s="6"/>
    </row>
    <row r="51721" spans="43:43" x14ac:dyDescent="0.25">
      <c r="AQ51721" s="6"/>
    </row>
    <row r="51722" spans="43:43" x14ac:dyDescent="0.25">
      <c r="AQ51722" s="6"/>
    </row>
    <row r="51723" spans="43:43" x14ac:dyDescent="0.25">
      <c r="AQ51723" s="6"/>
    </row>
    <row r="51724" spans="43:43" x14ac:dyDescent="0.25">
      <c r="AQ51724" s="6"/>
    </row>
    <row r="51725" spans="43:43" x14ac:dyDescent="0.25">
      <c r="AQ51725" s="6"/>
    </row>
    <row r="51726" spans="43:43" x14ac:dyDescent="0.25">
      <c r="AQ51726" s="6"/>
    </row>
    <row r="51727" spans="43:43" x14ac:dyDescent="0.25">
      <c r="AQ51727" s="6"/>
    </row>
    <row r="51728" spans="43:43" x14ac:dyDescent="0.25">
      <c r="AQ51728" s="6"/>
    </row>
    <row r="51729" spans="43:43" x14ac:dyDescent="0.25">
      <c r="AQ51729" s="6"/>
    </row>
    <row r="51730" spans="43:43" x14ac:dyDescent="0.25">
      <c r="AQ51730" s="6"/>
    </row>
    <row r="51731" spans="43:43" x14ac:dyDescent="0.25">
      <c r="AQ51731" s="6"/>
    </row>
    <row r="51732" spans="43:43" x14ac:dyDescent="0.25">
      <c r="AQ51732" s="6"/>
    </row>
    <row r="51733" spans="43:43" x14ac:dyDescent="0.25">
      <c r="AQ51733" s="6"/>
    </row>
    <row r="51734" spans="43:43" x14ac:dyDescent="0.25">
      <c r="AQ51734" s="6"/>
    </row>
    <row r="51735" spans="43:43" x14ac:dyDescent="0.25">
      <c r="AQ51735" s="6"/>
    </row>
    <row r="51736" spans="43:43" x14ac:dyDescent="0.25">
      <c r="AQ51736" s="6"/>
    </row>
    <row r="51737" spans="43:43" x14ac:dyDescent="0.25">
      <c r="AQ51737" s="6"/>
    </row>
    <row r="51738" spans="43:43" x14ac:dyDescent="0.25">
      <c r="AQ51738" s="6"/>
    </row>
    <row r="51739" spans="43:43" x14ac:dyDescent="0.25">
      <c r="AQ51739" s="6"/>
    </row>
    <row r="51740" spans="43:43" x14ac:dyDescent="0.25">
      <c r="AQ51740" s="6"/>
    </row>
    <row r="51741" spans="43:43" x14ac:dyDescent="0.25">
      <c r="AQ51741" s="6"/>
    </row>
    <row r="51742" spans="43:43" x14ac:dyDescent="0.25">
      <c r="AQ51742" s="6"/>
    </row>
    <row r="51743" spans="43:43" x14ac:dyDescent="0.25">
      <c r="AQ51743" s="6"/>
    </row>
    <row r="51744" spans="43:43" x14ac:dyDescent="0.25">
      <c r="AQ51744" s="6"/>
    </row>
    <row r="51745" spans="43:43" x14ac:dyDescent="0.25">
      <c r="AQ51745" s="6"/>
    </row>
    <row r="51746" spans="43:43" x14ac:dyDescent="0.25">
      <c r="AQ51746" s="6"/>
    </row>
    <row r="51747" spans="43:43" x14ac:dyDescent="0.25">
      <c r="AQ51747" s="6"/>
    </row>
    <row r="51748" spans="43:43" x14ac:dyDescent="0.25">
      <c r="AQ51748" s="6"/>
    </row>
    <row r="51749" spans="43:43" x14ac:dyDescent="0.25">
      <c r="AQ51749" s="6"/>
    </row>
    <row r="51750" spans="43:43" x14ac:dyDescent="0.25">
      <c r="AQ51750" s="6"/>
    </row>
    <row r="51751" spans="43:43" x14ac:dyDescent="0.25">
      <c r="AQ51751" s="6"/>
    </row>
    <row r="51752" spans="43:43" x14ac:dyDescent="0.25">
      <c r="AQ51752" s="6"/>
    </row>
    <row r="51753" spans="43:43" x14ac:dyDescent="0.25">
      <c r="AQ51753" s="6"/>
    </row>
    <row r="51754" spans="43:43" x14ac:dyDescent="0.25">
      <c r="AQ51754" s="6"/>
    </row>
    <row r="51755" spans="43:43" x14ac:dyDescent="0.25">
      <c r="AQ51755" s="6"/>
    </row>
    <row r="51756" spans="43:43" x14ac:dyDescent="0.25">
      <c r="AQ51756" s="6"/>
    </row>
    <row r="51757" spans="43:43" x14ac:dyDescent="0.25">
      <c r="AQ51757" s="6"/>
    </row>
    <row r="51758" spans="43:43" x14ac:dyDescent="0.25">
      <c r="AQ51758" s="6"/>
    </row>
    <row r="51759" spans="43:43" x14ac:dyDescent="0.25">
      <c r="AQ51759" s="6"/>
    </row>
    <row r="51760" spans="43:43" x14ac:dyDescent="0.25">
      <c r="AQ51760" s="6"/>
    </row>
    <row r="51761" spans="43:43" x14ac:dyDescent="0.25">
      <c r="AQ51761" s="6"/>
    </row>
    <row r="51762" spans="43:43" x14ac:dyDescent="0.25">
      <c r="AQ51762" s="6"/>
    </row>
    <row r="51763" spans="43:43" x14ac:dyDescent="0.25">
      <c r="AQ51763" s="6"/>
    </row>
    <row r="51764" spans="43:43" x14ac:dyDescent="0.25">
      <c r="AQ51764" s="6"/>
    </row>
    <row r="51765" spans="43:43" x14ac:dyDescent="0.25">
      <c r="AQ51765" s="6"/>
    </row>
    <row r="51766" spans="43:43" x14ac:dyDescent="0.25">
      <c r="AQ51766" s="6"/>
    </row>
    <row r="51767" spans="43:43" x14ac:dyDescent="0.25">
      <c r="AQ51767" s="6"/>
    </row>
    <row r="51768" spans="43:43" x14ac:dyDescent="0.25">
      <c r="AQ51768" s="6"/>
    </row>
    <row r="51769" spans="43:43" x14ac:dyDescent="0.25">
      <c r="AQ51769" s="6"/>
    </row>
    <row r="51770" spans="43:43" x14ac:dyDescent="0.25">
      <c r="AQ51770" s="6"/>
    </row>
    <row r="51771" spans="43:43" x14ac:dyDescent="0.25">
      <c r="AQ51771" s="6"/>
    </row>
    <row r="51772" spans="43:43" x14ac:dyDescent="0.25">
      <c r="AQ51772" s="6"/>
    </row>
    <row r="51773" spans="43:43" x14ac:dyDescent="0.25">
      <c r="AQ51773" s="6"/>
    </row>
    <row r="51774" spans="43:43" x14ac:dyDescent="0.25">
      <c r="AQ51774" s="6"/>
    </row>
    <row r="51775" spans="43:43" x14ac:dyDescent="0.25">
      <c r="AQ51775" s="6"/>
    </row>
    <row r="51776" spans="43:43" x14ac:dyDescent="0.25">
      <c r="AQ51776" s="6"/>
    </row>
    <row r="51777" spans="43:43" x14ac:dyDescent="0.25">
      <c r="AQ51777" s="6"/>
    </row>
    <row r="51778" spans="43:43" x14ac:dyDescent="0.25">
      <c r="AQ51778" s="6"/>
    </row>
    <row r="51779" spans="43:43" x14ac:dyDescent="0.25">
      <c r="AQ51779" s="6"/>
    </row>
    <row r="51780" spans="43:43" x14ac:dyDescent="0.25">
      <c r="AQ51780" s="6"/>
    </row>
    <row r="51781" spans="43:43" x14ac:dyDescent="0.25">
      <c r="AQ51781" s="6"/>
    </row>
    <row r="51782" spans="43:43" x14ac:dyDescent="0.25">
      <c r="AQ51782" s="6"/>
    </row>
    <row r="51783" spans="43:43" x14ac:dyDescent="0.25">
      <c r="AQ51783" s="6"/>
    </row>
    <row r="51784" spans="43:43" x14ac:dyDescent="0.25">
      <c r="AQ51784" s="6"/>
    </row>
    <row r="51785" spans="43:43" x14ac:dyDescent="0.25">
      <c r="AQ51785" s="6"/>
    </row>
    <row r="51786" spans="43:43" x14ac:dyDescent="0.25">
      <c r="AQ51786" s="6"/>
    </row>
    <row r="51787" spans="43:43" x14ac:dyDescent="0.25">
      <c r="AQ51787" s="6"/>
    </row>
    <row r="51788" spans="43:43" x14ac:dyDescent="0.25">
      <c r="AQ51788" s="6"/>
    </row>
    <row r="51789" spans="43:43" x14ac:dyDescent="0.25">
      <c r="AQ51789" s="6"/>
    </row>
    <row r="51790" spans="43:43" x14ac:dyDescent="0.25">
      <c r="AQ51790" s="6"/>
    </row>
    <row r="51791" spans="43:43" x14ac:dyDescent="0.25">
      <c r="AQ51791" s="6"/>
    </row>
    <row r="51792" spans="43:43" x14ac:dyDescent="0.25">
      <c r="AQ51792" s="6"/>
    </row>
    <row r="51793" spans="43:43" x14ac:dyDescent="0.25">
      <c r="AQ51793" s="6"/>
    </row>
    <row r="51794" spans="43:43" x14ac:dyDescent="0.25">
      <c r="AQ51794" s="6"/>
    </row>
    <row r="51795" spans="43:43" x14ac:dyDescent="0.25">
      <c r="AQ51795" s="6"/>
    </row>
    <row r="51796" spans="43:43" x14ac:dyDescent="0.25">
      <c r="AQ51796" s="6"/>
    </row>
    <row r="51797" spans="43:43" x14ac:dyDescent="0.25">
      <c r="AQ51797" s="6"/>
    </row>
    <row r="51798" spans="43:43" x14ac:dyDescent="0.25">
      <c r="AQ51798" s="6"/>
    </row>
    <row r="51799" spans="43:43" x14ac:dyDescent="0.25">
      <c r="AQ51799" s="6"/>
    </row>
    <row r="51800" spans="43:43" x14ac:dyDescent="0.25">
      <c r="AQ51800" s="6"/>
    </row>
    <row r="51801" spans="43:43" x14ac:dyDescent="0.25">
      <c r="AQ51801" s="6"/>
    </row>
    <row r="51802" spans="43:43" x14ac:dyDescent="0.25">
      <c r="AQ51802" s="6"/>
    </row>
    <row r="51803" spans="43:43" x14ac:dyDescent="0.25">
      <c r="AQ51803" s="6"/>
    </row>
    <row r="51804" spans="43:43" x14ac:dyDescent="0.25">
      <c r="AQ51804" s="6"/>
    </row>
    <row r="51805" spans="43:43" x14ac:dyDescent="0.25">
      <c r="AQ51805" s="6"/>
    </row>
    <row r="51806" spans="43:43" x14ac:dyDescent="0.25">
      <c r="AQ51806" s="6"/>
    </row>
    <row r="51807" spans="43:43" x14ac:dyDescent="0.25">
      <c r="AQ51807" s="6"/>
    </row>
    <row r="51808" spans="43:43" x14ac:dyDescent="0.25">
      <c r="AQ51808" s="6"/>
    </row>
    <row r="51809" spans="43:43" x14ac:dyDescent="0.25">
      <c r="AQ51809" s="6"/>
    </row>
    <row r="51810" spans="43:43" x14ac:dyDescent="0.25">
      <c r="AQ51810" s="6"/>
    </row>
    <row r="51811" spans="43:43" x14ac:dyDescent="0.25">
      <c r="AQ51811" s="6"/>
    </row>
    <row r="51812" spans="43:43" x14ac:dyDescent="0.25">
      <c r="AQ51812" s="6"/>
    </row>
    <row r="51813" spans="43:43" x14ac:dyDescent="0.25">
      <c r="AQ51813" s="6"/>
    </row>
    <row r="51814" spans="43:43" x14ac:dyDescent="0.25">
      <c r="AQ51814" s="6"/>
    </row>
    <row r="51815" spans="43:43" x14ac:dyDescent="0.25">
      <c r="AQ51815" s="6"/>
    </row>
    <row r="51816" spans="43:43" x14ac:dyDescent="0.25">
      <c r="AQ51816" s="6"/>
    </row>
    <row r="51817" spans="43:43" x14ac:dyDescent="0.25">
      <c r="AQ51817" s="6"/>
    </row>
    <row r="51818" spans="43:43" x14ac:dyDescent="0.25">
      <c r="AQ51818" s="6"/>
    </row>
    <row r="51819" spans="43:43" x14ac:dyDescent="0.25">
      <c r="AQ51819" s="6"/>
    </row>
    <row r="51820" spans="43:43" x14ac:dyDescent="0.25">
      <c r="AQ51820" s="6"/>
    </row>
    <row r="51821" spans="43:43" x14ac:dyDescent="0.25">
      <c r="AQ51821" s="6"/>
    </row>
    <row r="51822" spans="43:43" x14ac:dyDescent="0.25">
      <c r="AQ51822" s="6"/>
    </row>
    <row r="51823" spans="43:43" x14ac:dyDescent="0.25">
      <c r="AQ51823" s="6"/>
    </row>
    <row r="51824" spans="43:43" x14ac:dyDescent="0.25">
      <c r="AQ51824" s="6"/>
    </row>
    <row r="51825" spans="43:43" x14ac:dyDescent="0.25">
      <c r="AQ51825" s="6"/>
    </row>
    <row r="51826" spans="43:43" x14ac:dyDescent="0.25">
      <c r="AQ51826" s="6"/>
    </row>
    <row r="51827" spans="43:43" x14ac:dyDescent="0.25">
      <c r="AQ51827" s="6"/>
    </row>
    <row r="51828" spans="43:43" x14ac:dyDescent="0.25">
      <c r="AQ51828" s="6"/>
    </row>
    <row r="51829" spans="43:43" x14ac:dyDescent="0.25">
      <c r="AQ51829" s="6"/>
    </row>
    <row r="51830" spans="43:43" x14ac:dyDescent="0.25">
      <c r="AQ51830" s="6"/>
    </row>
    <row r="51831" spans="43:43" x14ac:dyDescent="0.25">
      <c r="AQ51831" s="6"/>
    </row>
    <row r="51832" spans="43:43" x14ac:dyDescent="0.25">
      <c r="AQ51832" s="6"/>
    </row>
    <row r="51833" spans="43:43" x14ac:dyDescent="0.25">
      <c r="AQ51833" s="6"/>
    </row>
    <row r="51834" spans="43:43" x14ac:dyDescent="0.25">
      <c r="AQ51834" s="6"/>
    </row>
    <row r="51835" spans="43:43" x14ac:dyDescent="0.25">
      <c r="AQ51835" s="6"/>
    </row>
    <row r="51836" spans="43:43" x14ac:dyDescent="0.25">
      <c r="AQ51836" s="6"/>
    </row>
    <row r="51837" spans="43:43" x14ac:dyDescent="0.25">
      <c r="AQ51837" s="6"/>
    </row>
    <row r="51838" spans="43:43" x14ac:dyDescent="0.25">
      <c r="AQ51838" s="6"/>
    </row>
    <row r="51839" spans="43:43" x14ac:dyDescent="0.25">
      <c r="AQ51839" s="6"/>
    </row>
    <row r="51840" spans="43:43" x14ac:dyDescent="0.25">
      <c r="AQ51840" s="6"/>
    </row>
    <row r="51841" spans="43:43" x14ac:dyDescent="0.25">
      <c r="AQ51841" s="6"/>
    </row>
    <row r="51842" spans="43:43" x14ac:dyDescent="0.25">
      <c r="AQ51842" s="6"/>
    </row>
    <row r="51843" spans="43:43" x14ac:dyDescent="0.25">
      <c r="AQ51843" s="6"/>
    </row>
    <row r="51844" spans="43:43" x14ac:dyDescent="0.25">
      <c r="AQ51844" s="6"/>
    </row>
    <row r="51845" spans="43:43" x14ac:dyDescent="0.25">
      <c r="AQ51845" s="6"/>
    </row>
    <row r="51846" spans="43:43" x14ac:dyDescent="0.25">
      <c r="AQ51846" s="6"/>
    </row>
    <row r="51847" spans="43:43" x14ac:dyDescent="0.25">
      <c r="AQ51847" s="6"/>
    </row>
    <row r="51848" spans="43:43" x14ac:dyDescent="0.25">
      <c r="AQ51848" s="6"/>
    </row>
    <row r="51849" spans="43:43" x14ac:dyDescent="0.25">
      <c r="AQ51849" s="6"/>
    </row>
    <row r="51850" spans="43:43" x14ac:dyDescent="0.25">
      <c r="AQ51850" s="6"/>
    </row>
    <row r="51851" spans="43:43" x14ac:dyDescent="0.25">
      <c r="AQ51851" s="6"/>
    </row>
    <row r="51852" spans="43:43" x14ac:dyDescent="0.25">
      <c r="AQ51852" s="6"/>
    </row>
    <row r="51853" spans="43:43" x14ac:dyDescent="0.25">
      <c r="AQ51853" s="6"/>
    </row>
    <row r="51854" spans="43:43" x14ac:dyDescent="0.25">
      <c r="AQ51854" s="6"/>
    </row>
    <row r="51855" spans="43:43" x14ac:dyDescent="0.25">
      <c r="AQ51855" s="6"/>
    </row>
    <row r="51856" spans="43:43" x14ac:dyDescent="0.25">
      <c r="AQ51856" s="6"/>
    </row>
    <row r="51857" spans="43:43" x14ac:dyDescent="0.25">
      <c r="AQ51857" s="6"/>
    </row>
    <row r="51858" spans="43:43" x14ac:dyDescent="0.25">
      <c r="AQ51858" s="6"/>
    </row>
    <row r="51859" spans="43:43" x14ac:dyDescent="0.25">
      <c r="AQ51859" s="6"/>
    </row>
    <row r="51860" spans="43:43" x14ac:dyDescent="0.25">
      <c r="AQ51860" s="6"/>
    </row>
    <row r="51861" spans="43:43" x14ac:dyDescent="0.25">
      <c r="AQ51861" s="6"/>
    </row>
    <row r="51862" spans="43:43" x14ac:dyDescent="0.25">
      <c r="AQ51862" s="6"/>
    </row>
    <row r="51863" spans="43:43" x14ac:dyDescent="0.25">
      <c r="AQ51863" s="6"/>
    </row>
    <row r="51864" spans="43:43" x14ac:dyDescent="0.25">
      <c r="AQ51864" s="6"/>
    </row>
    <row r="51865" spans="43:43" x14ac:dyDescent="0.25">
      <c r="AQ51865" s="6"/>
    </row>
    <row r="51866" spans="43:43" x14ac:dyDescent="0.25">
      <c r="AQ51866" s="6"/>
    </row>
    <row r="51867" spans="43:43" x14ac:dyDescent="0.25">
      <c r="AQ51867" s="6"/>
    </row>
    <row r="51868" spans="43:43" x14ac:dyDescent="0.25">
      <c r="AQ51868" s="6"/>
    </row>
    <row r="51869" spans="43:43" x14ac:dyDescent="0.25">
      <c r="AQ51869" s="6"/>
    </row>
    <row r="51870" spans="43:43" x14ac:dyDescent="0.25">
      <c r="AQ51870" s="6"/>
    </row>
    <row r="51871" spans="43:43" x14ac:dyDescent="0.25">
      <c r="AQ51871" s="6"/>
    </row>
    <row r="51872" spans="43:43" x14ac:dyDescent="0.25">
      <c r="AQ51872" s="6"/>
    </row>
    <row r="51873" spans="43:43" x14ac:dyDescent="0.25">
      <c r="AQ51873" s="6"/>
    </row>
    <row r="51874" spans="43:43" x14ac:dyDescent="0.25">
      <c r="AQ51874" s="6"/>
    </row>
    <row r="51875" spans="43:43" x14ac:dyDescent="0.25">
      <c r="AQ51875" s="6"/>
    </row>
    <row r="51876" spans="43:43" x14ac:dyDescent="0.25">
      <c r="AQ51876" s="6"/>
    </row>
    <row r="51877" spans="43:43" x14ac:dyDescent="0.25">
      <c r="AQ51877" s="6"/>
    </row>
    <row r="51878" spans="43:43" x14ac:dyDescent="0.25">
      <c r="AQ51878" s="6"/>
    </row>
    <row r="51879" spans="43:43" x14ac:dyDescent="0.25">
      <c r="AQ51879" s="6"/>
    </row>
    <row r="51880" spans="43:43" x14ac:dyDescent="0.25">
      <c r="AQ51880" s="6"/>
    </row>
    <row r="51881" spans="43:43" x14ac:dyDescent="0.25">
      <c r="AQ51881" s="6"/>
    </row>
    <row r="51882" spans="43:43" x14ac:dyDescent="0.25">
      <c r="AQ51882" s="6"/>
    </row>
    <row r="51883" spans="43:43" x14ac:dyDescent="0.25">
      <c r="AQ51883" s="6"/>
    </row>
    <row r="51884" spans="43:43" x14ac:dyDescent="0.25">
      <c r="AQ51884" s="6"/>
    </row>
    <row r="51885" spans="43:43" x14ac:dyDescent="0.25">
      <c r="AQ51885" s="6"/>
    </row>
    <row r="51886" spans="43:43" x14ac:dyDescent="0.25">
      <c r="AQ51886" s="6"/>
    </row>
    <row r="51887" spans="43:43" x14ac:dyDescent="0.25">
      <c r="AQ51887" s="6"/>
    </row>
    <row r="51888" spans="43:43" x14ac:dyDescent="0.25">
      <c r="AQ51888" s="6"/>
    </row>
    <row r="51889" spans="43:43" x14ac:dyDescent="0.25">
      <c r="AQ51889" s="6"/>
    </row>
    <row r="51890" spans="43:43" x14ac:dyDescent="0.25">
      <c r="AQ51890" s="6"/>
    </row>
    <row r="51891" spans="43:43" x14ac:dyDescent="0.25">
      <c r="AQ51891" s="6"/>
    </row>
    <row r="51892" spans="43:43" x14ac:dyDescent="0.25">
      <c r="AQ51892" s="6"/>
    </row>
    <row r="51893" spans="43:43" x14ac:dyDescent="0.25">
      <c r="AQ51893" s="6"/>
    </row>
    <row r="51894" spans="43:43" x14ac:dyDescent="0.25">
      <c r="AQ51894" s="6"/>
    </row>
    <row r="51895" spans="43:43" x14ac:dyDescent="0.25">
      <c r="AQ51895" s="6"/>
    </row>
    <row r="51896" spans="43:43" x14ac:dyDescent="0.25">
      <c r="AQ51896" s="6"/>
    </row>
    <row r="51897" spans="43:43" x14ac:dyDescent="0.25">
      <c r="AQ51897" s="6"/>
    </row>
    <row r="51898" spans="43:43" x14ac:dyDescent="0.25">
      <c r="AQ51898" s="6"/>
    </row>
    <row r="51899" spans="43:43" x14ac:dyDescent="0.25">
      <c r="AQ51899" s="6"/>
    </row>
    <row r="51900" spans="43:43" x14ac:dyDescent="0.25">
      <c r="AQ51900" s="6"/>
    </row>
    <row r="51901" spans="43:43" x14ac:dyDescent="0.25">
      <c r="AQ51901" s="6"/>
    </row>
    <row r="51902" spans="43:43" x14ac:dyDescent="0.25">
      <c r="AQ51902" s="6"/>
    </row>
    <row r="51903" spans="43:43" x14ac:dyDescent="0.25">
      <c r="AQ51903" s="6"/>
    </row>
    <row r="51904" spans="43:43" x14ac:dyDescent="0.25">
      <c r="AQ51904" s="6"/>
    </row>
    <row r="51905" spans="43:43" x14ac:dyDescent="0.25">
      <c r="AQ51905" s="6"/>
    </row>
    <row r="51906" spans="43:43" x14ac:dyDescent="0.25">
      <c r="AQ51906" s="6"/>
    </row>
    <row r="51907" spans="43:43" x14ac:dyDescent="0.25">
      <c r="AQ51907" s="6"/>
    </row>
    <row r="51908" spans="43:43" x14ac:dyDescent="0.25">
      <c r="AQ51908" s="6"/>
    </row>
    <row r="51909" spans="43:43" x14ac:dyDescent="0.25">
      <c r="AQ51909" s="6"/>
    </row>
    <row r="51910" spans="43:43" x14ac:dyDescent="0.25">
      <c r="AQ51910" s="6"/>
    </row>
    <row r="51911" spans="43:43" x14ac:dyDescent="0.25">
      <c r="AQ51911" s="6"/>
    </row>
    <row r="51912" spans="43:43" x14ac:dyDescent="0.25">
      <c r="AQ51912" s="6"/>
    </row>
    <row r="51913" spans="43:43" x14ac:dyDescent="0.25">
      <c r="AQ51913" s="6"/>
    </row>
    <row r="51914" spans="43:43" x14ac:dyDescent="0.25">
      <c r="AQ51914" s="6"/>
    </row>
    <row r="51915" spans="43:43" x14ac:dyDescent="0.25">
      <c r="AQ51915" s="6"/>
    </row>
    <row r="51916" spans="43:43" x14ac:dyDescent="0.25">
      <c r="AQ51916" s="6"/>
    </row>
    <row r="51917" spans="43:43" x14ac:dyDescent="0.25">
      <c r="AQ51917" s="6"/>
    </row>
    <row r="51918" spans="43:43" x14ac:dyDescent="0.25">
      <c r="AQ51918" s="6"/>
    </row>
    <row r="51919" spans="43:43" x14ac:dyDescent="0.25">
      <c r="AQ51919" s="6"/>
    </row>
    <row r="51920" spans="43:43" x14ac:dyDescent="0.25">
      <c r="AQ51920" s="6"/>
    </row>
    <row r="51921" spans="43:43" x14ac:dyDescent="0.25">
      <c r="AQ51921" s="6"/>
    </row>
    <row r="51922" spans="43:43" x14ac:dyDescent="0.25">
      <c r="AQ51922" s="6"/>
    </row>
    <row r="51923" spans="43:43" x14ac:dyDescent="0.25">
      <c r="AQ51923" s="6"/>
    </row>
    <row r="51924" spans="43:43" x14ac:dyDescent="0.25">
      <c r="AQ51924" s="6"/>
    </row>
    <row r="51925" spans="43:43" x14ac:dyDescent="0.25">
      <c r="AQ51925" s="6"/>
    </row>
    <row r="51926" spans="43:43" x14ac:dyDescent="0.25">
      <c r="AQ51926" s="6"/>
    </row>
    <row r="51927" spans="43:43" x14ac:dyDescent="0.25">
      <c r="AQ51927" s="6"/>
    </row>
    <row r="51928" spans="43:43" x14ac:dyDescent="0.25">
      <c r="AQ51928" s="6"/>
    </row>
    <row r="51929" spans="43:43" x14ac:dyDescent="0.25">
      <c r="AQ51929" s="6"/>
    </row>
    <row r="51930" spans="43:43" x14ac:dyDescent="0.25">
      <c r="AQ51930" s="6"/>
    </row>
    <row r="51931" spans="43:43" x14ac:dyDescent="0.25">
      <c r="AQ51931" s="6"/>
    </row>
    <row r="51932" spans="43:43" x14ac:dyDescent="0.25">
      <c r="AQ51932" s="6"/>
    </row>
    <row r="51933" spans="43:43" x14ac:dyDescent="0.25">
      <c r="AQ51933" s="6"/>
    </row>
    <row r="51934" spans="43:43" x14ac:dyDescent="0.25">
      <c r="AQ51934" s="6"/>
    </row>
    <row r="51935" spans="43:43" x14ac:dyDescent="0.25">
      <c r="AQ51935" s="6"/>
    </row>
    <row r="51936" spans="43:43" x14ac:dyDescent="0.25">
      <c r="AQ51936" s="6"/>
    </row>
    <row r="51937" spans="43:43" x14ac:dyDescent="0.25">
      <c r="AQ51937" s="6"/>
    </row>
    <row r="51938" spans="43:43" x14ac:dyDescent="0.25">
      <c r="AQ51938" s="6"/>
    </row>
    <row r="51939" spans="43:43" x14ac:dyDescent="0.25">
      <c r="AQ51939" s="6"/>
    </row>
    <row r="51940" spans="43:43" x14ac:dyDescent="0.25">
      <c r="AQ51940" s="6"/>
    </row>
    <row r="51941" spans="43:43" x14ac:dyDescent="0.25">
      <c r="AQ51941" s="6"/>
    </row>
    <row r="51942" spans="43:43" x14ac:dyDescent="0.25">
      <c r="AQ51942" s="6"/>
    </row>
    <row r="51943" spans="43:43" x14ac:dyDescent="0.25">
      <c r="AQ51943" s="6"/>
    </row>
    <row r="51944" spans="43:43" x14ac:dyDescent="0.25">
      <c r="AQ51944" s="6"/>
    </row>
    <row r="51945" spans="43:43" x14ac:dyDescent="0.25">
      <c r="AQ51945" s="6"/>
    </row>
    <row r="51946" spans="43:43" x14ac:dyDescent="0.25">
      <c r="AQ51946" s="6"/>
    </row>
    <row r="51947" spans="43:43" x14ac:dyDescent="0.25">
      <c r="AQ51947" s="6"/>
    </row>
    <row r="51948" spans="43:43" x14ac:dyDescent="0.25">
      <c r="AQ51948" s="6"/>
    </row>
    <row r="51949" spans="43:43" x14ac:dyDescent="0.25">
      <c r="AQ51949" s="6"/>
    </row>
    <row r="51950" spans="43:43" x14ac:dyDescent="0.25">
      <c r="AQ51950" s="6"/>
    </row>
    <row r="51951" spans="43:43" x14ac:dyDescent="0.25">
      <c r="AQ51951" s="6"/>
    </row>
    <row r="51952" spans="43:43" x14ac:dyDescent="0.25">
      <c r="AQ51952" s="6"/>
    </row>
    <row r="51953" spans="43:43" x14ac:dyDescent="0.25">
      <c r="AQ51953" s="6"/>
    </row>
    <row r="51954" spans="43:43" x14ac:dyDescent="0.25">
      <c r="AQ51954" s="6"/>
    </row>
    <row r="51955" spans="43:43" x14ac:dyDescent="0.25">
      <c r="AQ51955" s="6"/>
    </row>
    <row r="51956" spans="43:43" x14ac:dyDescent="0.25">
      <c r="AQ51956" s="6"/>
    </row>
    <row r="51957" spans="43:43" x14ac:dyDescent="0.25">
      <c r="AQ51957" s="6"/>
    </row>
    <row r="51958" spans="43:43" x14ac:dyDescent="0.25">
      <c r="AQ51958" s="6"/>
    </row>
    <row r="51959" spans="43:43" x14ac:dyDescent="0.25">
      <c r="AQ51959" s="6"/>
    </row>
    <row r="51960" spans="43:43" x14ac:dyDescent="0.25">
      <c r="AQ51960" s="6"/>
    </row>
    <row r="51961" spans="43:43" x14ac:dyDescent="0.25">
      <c r="AQ51961" s="6"/>
    </row>
    <row r="51962" spans="43:43" x14ac:dyDescent="0.25">
      <c r="AQ51962" s="6"/>
    </row>
    <row r="51963" spans="43:43" x14ac:dyDescent="0.25">
      <c r="AQ51963" s="6"/>
    </row>
    <row r="51964" spans="43:43" x14ac:dyDescent="0.25">
      <c r="AQ51964" s="6"/>
    </row>
    <row r="51965" spans="43:43" x14ac:dyDescent="0.25">
      <c r="AQ51965" s="6"/>
    </row>
    <row r="51966" spans="43:43" x14ac:dyDescent="0.25">
      <c r="AQ51966" s="6"/>
    </row>
    <row r="51967" spans="43:43" x14ac:dyDescent="0.25">
      <c r="AQ51967" s="6"/>
    </row>
    <row r="51968" spans="43:43" x14ac:dyDescent="0.25">
      <c r="AQ51968" s="6"/>
    </row>
    <row r="51969" spans="43:43" x14ac:dyDescent="0.25">
      <c r="AQ51969" s="6"/>
    </row>
    <row r="51970" spans="43:43" x14ac:dyDescent="0.25">
      <c r="AQ51970" s="6"/>
    </row>
    <row r="51971" spans="43:43" x14ac:dyDescent="0.25">
      <c r="AQ51971" s="6"/>
    </row>
    <row r="51972" spans="43:43" x14ac:dyDescent="0.25">
      <c r="AQ51972" s="6"/>
    </row>
    <row r="51973" spans="43:43" x14ac:dyDescent="0.25">
      <c r="AQ51973" s="6"/>
    </row>
    <row r="51974" spans="43:43" x14ac:dyDescent="0.25">
      <c r="AQ51974" s="6"/>
    </row>
    <row r="51975" spans="43:43" x14ac:dyDescent="0.25">
      <c r="AQ51975" s="6"/>
    </row>
    <row r="51976" spans="43:43" x14ac:dyDescent="0.25">
      <c r="AQ51976" s="6"/>
    </row>
    <row r="51977" spans="43:43" x14ac:dyDescent="0.25">
      <c r="AQ51977" s="6"/>
    </row>
    <row r="51978" spans="43:43" x14ac:dyDescent="0.25">
      <c r="AQ51978" s="6"/>
    </row>
    <row r="51979" spans="43:43" x14ac:dyDescent="0.25">
      <c r="AQ51979" s="6"/>
    </row>
    <row r="51980" spans="43:43" x14ac:dyDescent="0.25">
      <c r="AQ51980" s="6"/>
    </row>
    <row r="51981" spans="43:43" x14ac:dyDescent="0.25">
      <c r="AQ51981" s="6"/>
    </row>
    <row r="51982" spans="43:43" x14ac:dyDescent="0.25">
      <c r="AQ51982" s="6"/>
    </row>
    <row r="51983" spans="43:43" x14ac:dyDescent="0.25">
      <c r="AQ51983" s="6"/>
    </row>
    <row r="51984" spans="43:43" x14ac:dyDescent="0.25">
      <c r="AQ51984" s="6"/>
    </row>
    <row r="51985" spans="43:43" x14ac:dyDescent="0.25">
      <c r="AQ51985" s="6"/>
    </row>
    <row r="51986" spans="43:43" x14ac:dyDescent="0.25">
      <c r="AQ51986" s="6"/>
    </row>
    <row r="51987" spans="43:43" x14ac:dyDescent="0.25">
      <c r="AQ51987" s="6"/>
    </row>
    <row r="51988" spans="43:43" x14ac:dyDescent="0.25">
      <c r="AQ51988" s="6"/>
    </row>
    <row r="51989" spans="43:43" x14ac:dyDescent="0.25">
      <c r="AQ51989" s="6"/>
    </row>
    <row r="51990" spans="43:43" x14ac:dyDescent="0.25">
      <c r="AQ51990" s="6"/>
    </row>
    <row r="51991" spans="43:43" x14ac:dyDescent="0.25">
      <c r="AQ51991" s="6"/>
    </row>
    <row r="51992" spans="43:43" x14ac:dyDescent="0.25">
      <c r="AQ51992" s="6"/>
    </row>
    <row r="51993" spans="43:43" x14ac:dyDescent="0.25">
      <c r="AQ51993" s="6"/>
    </row>
    <row r="51994" spans="43:43" x14ac:dyDescent="0.25">
      <c r="AQ51994" s="6"/>
    </row>
    <row r="51995" spans="43:43" x14ac:dyDescent="0.25">
      <c r="AQ51995" s="6"/>
    </row>
    <row r="51996" spans="43:43" x14ac:dyDescent="0.25">
      <c r="AQ51996" s="6"/>
    </row>
    <row r="51997" spans="43:43" x14ac:dyDescent="0.25">
      <c r="AQ51997" s="6"/>
    </row>
    <row r="51998" spans="43:43" x14ac:dyDescent="0.25">
      <c r="AQ51998" s="6"/>
    </row>
    <row r="51999" spans="43:43" x14ac:dyDescent="0.25">
      <c r="AQ51999" s="6"/>
    </row>
    <row r="52000" spans="43:43" x14ac:dyDescent="0.25">
      <c r="AQ52000" s="6"/>
    </row>
    <row r="52001" spans="43:43" x14ac:dyDescent="0.25">
      <c r="AQ52001" s="6"/>
    </row>
    <row r="52002" spans="43:43" x14ac:dyDescent="0.25">
      <c r="AQ52002" s="6"/>
    </row>
    <row r="52003" spans="43:43" x14ac:dyDescent="0.25">
      <c r="AQ52003" s="6"/>
    </row>
    <row r="52004" spans="43:43" x14ac:dyDescent="0.25">
      <c r="AQ52004" s="6"/>
    </row>
    <row r="52005" spans="43:43" x14ac:dyDescent="0.25">
      <c r="AQ52005" s="6"/>
    </row>
    <row r="52006" spans="43:43" x14ac:dyDescent="0.25">
      <c r="AQ52006" s="6"/>
    </row>
    <row r="52007" spans="43:43" x14ac:dyDescent="0.25">
      <c r="AQ52007" s="6"/>
    </row>
    <row r="52008" spans="43:43" x14ac:dyDescent="0.25">
      <c r="AQ52008" s="6"/>
    </row>
    <row r="52009" spans="43:43" x14ac:dyDescent="0.25">
      <c r="AQ52009" s="6"/>
    </row>
    <row r="52010" spans="43:43" x14ac:dyDescent="0.25">
      <c r="AQ52010" s="6"/>
    </row>
    <row r="52011" spans="43:43" x14ac:dyDescent="0.25">
      <c r="AQ52011" s="6"/>
    </row>
    <row r="52012" spans="43:43" x14ac:dyDescent="0.25">
      <c r="AQ52012" s="6"/>
    </row>
    <row r="52013" spans="43:43" x14ac:dyDescent="0.25">
      <c r="AQ52013" s="6"/>
    </row>
    <row r="52014" spans="43:43" x14ac:dyDescent="0.25">
      <c r="AQ52014" s="6"/>
    </row>
    <row r="52015" spans="43:43" x14ac:dyDescent="0.25">
      <c r="AQ52015" s="6"/>
    </row>
    <row r="52016" spans="43:43" x14ac:dyDescent="0.25">
      <c r="AQ52016" s="6"/>
    </row>
    <row r="52017" spans="43:43" x14ac:dyDescent="0.25">
      <c r="AQ52017" s="6"/>
    </row>
    <row r="52018" spans="43:43" x14ac:dyDescent="0.25">
      <c r="AQ52018" s="6"/>
    </row>
    <row r="52019" spans="43:43" x14ac:dyDescent="0.25">
      <c r="AQ52019" s="6"/>
    </row>
    <row r="52020" spans="43:43" x14ac:dyDescent="0.25">
      <c r="AQ52020" s="6"/>
    </row>
    <row r="52021" spans="43:43" x14ac:dyDescent="0.25">
      <c r="AQ52021" s="6"/>
    </row>
    <row r="52022" spans="43:43" x14ac:dyDescent="0.25">
      <c r="AQ52022" s="6"/>
    </row>
    <row r="52023" spans="43:43" x14ac:dyDescent="0.25">
      <c r="AQ52023" s="6"/>
    </row>
    <row r="52024" spans="43:43" x14ac:dyDescent="0.25">
      <c r="AQ52024" s="6"/>
    </row>
    <row r="52025" spans="43:43" x14ac:dyDescent="0.25">
      <c r="AQ52025" s="6"/>
    </row>
    <row r="52026" spans="43:43" x14ac:dyDescent="0.25">
      <c r="AQ52026" s="6"/>
    </row>
    <row r="52027" spans="43:43" x14ac:dyDescent="0.25">
      <c r="AQ52027" s="6"/>
    </row>
    <row r="52028" spans="43:43" x14ac:dyDescent="0.25">
      <c r="AQ52028" s="6"/>
    </row>
    <row r="52029" spans="43:43" x14ac:dyDescent="0.25">
      <c r="AQ52029" s="6"/>
    </row>
    <row r="52030" spans="43:43" x14ac:dyDescent="0.25">
      <c r="AQ52030" s="6"/>
    </row>
    <row r="52031" spans="43:43" x14ac:dyDescent="0.25">
      <c r="AQ52031" s="6"/>
    </row>
    <row r="52032" spans="43:43" x14ac:dyDescent="0.25">
      <c r="AQ52032" s="6"/>
    </row>
    <row r="52033" spans="43:43" x14ac:dyDescent="0.25">
      <c r="AQ52033" s="6"/>
    </row>
    <row r="52034" spans="43:43" x14ac:dyDescent="0.25">
      <c r="AQ52034" s="6"/>
    </row>
    <row r="52035" spans="43:43" x14ac:dyDescent="0.25">
      <c r="AQ52035" s="6"/>
    </row>
    <row r="52036" spans="43:43" x14ac:dyDescent="0.25">
      <c r="AQ52036" s="6"/>
    </row>
    <row r="52037" spans="43:43" x14ac:dyDescent="0.25">
      <c r="AQ52037" s="6"/>
    </row>
    <row r="52038" spans="43:43" x14ac:dyDescent="0.25">
      <c r="AQ52038" s="6"/>
    </row>
    <row r="52039" spans="43:43" x14ac:dyDescent="0.25">
      <c r="AQ52039" s="6"/>
    </row>
    <row r="52040" spans="43:43" x14ac:dyDescent="0.25">
      <c r="AQ52040" s="6"/>
    </row>
    <row r="52041" spans="43:43" x14ac:dyDescent="0.25">
      <c r="AQ52041" s="6"/>
    </row>
    <row r="52042" spans="43:43" x14ac:dyDescent="0.25">
      <c r="AQ52042" s="6"/>
    </row>
    <row r="52043" spans="43:43" x14ac:dyDescent="0.25">
      <c r="AQ52043" s="6"/>
    </row>
    <row r="52044" spans="43:43" x14ac:dyDescent="0.25">
      <c r="AQ52044" s="6"/>
    </row>
    <row r="52045" spans="43:43" x14ac:dyDescent="0.25">
      <c r="AQ52045" s="6"/>
    </row>
    <row r="52046" spans="43:43" x14ac:dyDescent="0.25">
      <c r="AQ52046" s="6"/>
    </row>
    <row r="52047" spans="43:43" x14ac:dyDescent="0.25">
      <c r="AQ52047" s="6"/>
    </row>
    <row r="52048" spans="43:43" x14ac:dyDescent="0.25">
      <c r="AQ52048" s="6"/>
    </row>
    <row r="52049" spans="43:43" x14ac:dyDescent="0.25">
      <c r="AQ52049" s="6"/>
    </row>
    <row r="52050" spans="43:43" x14ac:dyDescent="0.25">
      <c r="AQ52050" s="6"/>
    </row>
    <row r="52051" spans="43:43" x14ac:dyDescent="0.25">
      <c r="AQ52051" s="6"/>
    </row>
    <row r="52052" spans="43:43" x14ac:dyDescent="0.25">
      <c r="AQ52052" s="6"/>
    </row>
    <row r="52053" spans="43:43" x14ac:dyDescent="0.25">
      <c r="AQ52053" s="6"/>
    </row>
    <row r="52054" spans="43:43" x14ac:dyDescent="0.25">
      <c r="AQ52054" s="6"/>
    </row>
    <row r="52055" spans="43:43" x14ac:dyDescent="0.25">
      <c r="AQ52055" s="6"/>
    </row>
    <row r="52056" spans="43:43" x14ac:dyDescent="0.25">
      <c r="AQ52056" s="6"/>
    </row>
    <row r="52057" spans="43:43" x14ac:dyDescent="0.25">
      <c r="AQ52057" s="6"/>
    </row>
    <row r="52058" spans="43:43" x14ac:dyDescent="0.25">
      <c r="AQ52058" s="6"/>
    </row>
    <row r="52059" spans="43:43" x14ac:dyDescent="0.25">
      <c r="AQ52059" s="6"/>
    </row>
    <row r="52060" spans="43:43" x14ac:dyDescent="0.25">
      <c r="AQ52060" s="6"/>
    </row>
    <row r="52061" spans="43:43" x14ac:dyDescent="0.25">
      <c r="AQ52061" s="6"/>
    </row>
    <row r="52062" spans="43:43" x14ac:dyDescent="0.25">
      <c r="AQ52062" s="6"/>
    </row>
    <row r="52063" spans="43:43" x14ac:dyDescent="0.25">
      <c r="AQ52063" s="6"/>
    </row>
    <row r="52064" spans="43:43" x14ac:dyDescent="0.25">
      <c r="AQ52064" s="6"/>
    </row>
    <row r="52065" spans="43:43" x14ac:dyDescent="0.25">
      <c r="AQ52065" s="6"/>
    </row>
    <row r="52066" spans="43:43" x14ac:dyDescent="0.25">
      <c r="AQ52066" s="6"/>
    </row>
    <row r="52067" spans="43:43" x14ac:dyDescent="0.25">
      <c r="AQ52067" s="6"/>
    </row>
    <row r="52068" spans="43:43" x14ac:dyDescent="0.25">
      <c r="AQ52068" s="6"/>
    </row>
    <row r="52069" spans="43:43" x14ac:dyDescent="0.25">
      <c r="AQ52069" s="6"/>
    </row>
    <row r="52070" spans="43:43" x14ac:dyDescent="0.25">
      <c r="AQ52070" s="6"/>
    </row>
    <row r="52071" spans="43:43" x14ac:dyDescent="0.25">
      <c r="AQ52071" s="6"/>
    </row>
    <row r="52072" spans="43:43" x14ac:dyDescent="0.25">
      <c r="AQ52072" s="6"/>
    </row>
    <row r="52073" spans="43:43" x14ac:dyDescent="0.25">
      <c r="AQ52073" s="6"/>
    </row>
    <row r="52074" spans="43:43" x14ac:dyDescent="0.25">
      <c r="AQ52074" s="6"/>
    </row>
    <row r="52075" spans="43:43" x14ac:dyDescent="0.25">
      <c r="AQ52075" s="6"/>
    </row>
    <row r="52076" spans="43:43" x14ac:dyDescent="0.25">
      <c r="AQ52076" s="6"/>
    </row>
    <row r="52077" spans="43:43" x14ac:dyDescent="0.25">
      <c r="AQ52077" s="6"/>
    </row>
    <row r="52078" spans="43:43" x14ac:dyDescent="0.25">
      <c r="AQ52078" s="6"/>
    </row>
    <row r="52079" spans="43:43" x14ac:dyDescent="0.25">
      <c r="AQ52079" s="6"/>
    </row>
    <row r="52080" spans="43:43" x14ac:dyDescent="0.25">
      <c r="AQ52080" s="6"/>
    </row>
    <row r="52081" spans="43:43" x14ac:dyDescent="0.25">
      <c r="AQ52081" s="6"/>
    </row>
    <row r="52082" spans="43:43" x14ac:dyDescent="0.25">
      <c r="AQ52082" s="6"/>
    </row>
    <row r="52083" spans="43:43" x14ac:dyDescent="0.25">
      <c r="AQ52083" s="6"/>
    </row>
    <row r="52084" spans="43:43" x14ac:dyDescent="0.25">
      <c r="AQ52084" s="6"/>
    </row>
    <row r="52085" spans="43:43" x14ac:dyDescent="0.25">
      <c r="AQ52085" s="6"/>
    </row>
    <row r="52086" spans="43:43" x14ac:dyDescent="0.25">
      <c r="AQ52086" s="6"/>
    </row>
    <row r="52087" spans="43:43" x14ac:dyDescent="0.25">
      <c r="AQ52087" s="6"/>
    </row>
    <row r="52088" spans="43:43" x14ac:dyDescent="0.25">
      <c r="AQ52088" s="6"/>
    </row>
    <row r="52089" spans="43:43" x14ac:dyDescent="0.25">
      <c r="AQ52089" s="6"/>
    </row>
    <row r="52090" spans="43:43" x14ac:dyDescent="0.25">
      <c r="AQ52090" s="6"/>
    </row>
    <row r="52091" spans="43:43" x14ac:dyDescent="0.25">
      <c r="AQ52091" s="6"/>
    </row>
    <row r="52092" spans="43:43" x14ac:dyDescent="0.25">
      <c r="AQ52092" s="6"/>
    </row>
    <row r="52093" spans="43:43" x14ac:dyDescent="0.25">
      <c r="AQ52093" s="6"/>
    </row>
    <row r="52094" spans="43:43" x14ac:dyDescent="0.25">
      <c r="AQ52094" s="6"/>
    </row>
    <row r="52095" spans="43:43" x14ac:dyDescent="0.25">
      <c r="AQ52095" s="6"/>
    </row>
    <row r="52096" spans="43:43" x14ac:dyDescent="0.25">
      <c r="AQ52096" s="6"/>
    </row>
    <row r="52097" spans="43:43" x14ac:dyDescent="0.25">
      <c r="AQ52097" s="6"/>
    </row>
    <row r="52098" spans="43:43" x14ac:dyDescent="0.25">
      <c r="AQ52098" s="6"/>
    </row>
    <row r="52099" spans="43:43" x14ac:dyDescent="0.25">
      <c r="AQ52099" s="6"/>
    </row>
    <row r="52100" spans="43:43" x14ac:dyDescent="0.25">
      <c r="AQ52100" s="6"/>
    </row>
    <row r="52101" spans="43:43" x14ac:dyDescent="0.25">
      <c r="AQ52101" s="6"/>
    </row>
    <row r="52102" spans="43:43" x14ac:dyDescent="0.25">
      <c r="AQ52102" s="6"/>
    </row>
    <row r="52103" spans="43:43" x14ac:dyDescent="0.25">
      <c r="AQ52103" s="6"/>
    </row>
    <row r="52104" spans="43:43" x14ac:dyDescent="0.25">
      <c r="AQ52104" s="6"/>
    </row>
    <row r="52105" spans="43:43" x14ac:dyDescent="0.25">
      <c r="AQ52105" s="6"/>
    </row>
    <row r="52106" spans="43:43" x14ac:dyDescent="0.25">
      <c r="AQ52106" s="6"/>
    </row>
    <row r="52107" spans="43:43" x14ac:dyDescent="0.25">
      <c r="AQ52107" s="6"/>
    </row>
    <row r="52108" spans="43:43" x14ac:dyDescent="0.25">
      <c r="AQ52108" s="6"/>
    </row>
    <row r="52109" spans="43:43" x14ac:dyDescent="0.25">
      <c r="AQ52109" s="6"/>
    </row>
    <row r="52110" spans="43:43" x14ac:dyDescent="0.25">
      <c r="AQ52110" s="6"/>
    </row>
    <row r="52111" spans="43:43" x14ac:dyDescent="0.25">
      <c r="AQ52111" s="6"/>
    </row>
    <row r="52112" spans="43:43" x14ac:dyDescent="0.25">
      <c r="AQ52112" s="6"/>
    </row>
    <row r="52113" spans="43:43" x14ac:dyDescent="0.25">
      <c r="AQ52113" s="6"/>
    </row>
    <row r="52114" spans="43:43" x14ac:dyDescent="0.25">
      <c r="AQ52114" s="6"/>
    </row>
    <row r="52115" spans="43:43" x14ac:dyDescent="0.25">
      <c r="AQ52115" s="6"/>
    </row>
    <row r="52116" spans="43:43" x14ac:dyDescent="0.25">
      <c r="AQ52116" s="6"/>
    </row>
    <row r="52117" spans="43:43" x14ac:dyDescent="0.25">
      <c r="AQ52117" s="6"/>
    </row>
    <row r="52118" spans="43:43" x14ac:dyDescent="0.25">
      <c r="AQ52118" s="6"/>
    </row>
    <row r="52119" spans="43:43" x14ac:dyDescent="0.25">
      <c r="AQ52119" s="6"/>
    </row>
    <row r="52120" spans="43:43" x14ac:dyDescent="0.25">
      <c r="AQ52120" s="6"/>
    </row>
    <row r="52121" spans="43:43" x14ac:dyDescent="0.25">
      <c r="AQ52121" s="6"/>
    </row>
    <row r="52122" spans="43:43" x14ac:dyDescent="0.25">
      <c r="AQ52122" s="6"/>
    </row>
    <row r="52123" spans="43:43" x14ac:dyDescent="0.25">
      <c r="AQ52123" s="6"/>
    </row>
    <row r="52124" spans="43:43" x14ac:dyDescent="0.25">
      <c r="AQ52124" s="6"/>
    </row>
    <row r="52125" spans="43:43" x14ac:dyDescent="0.25">
      <c r="AQ52125" s="6"/>
    </row>
    <row r="52126" spans="43:43" x14ac:dyDescent="0.25">
      <c r="AQ52126" s="6"/>
    </row>
    <row r="52127" spans="43:43" x14ac:dyDescent="0.25">
      <c r="AQ52127" s="6"/>
    </row>
    <row r="52128" spans="43:43" x14ac:dyDescent="0.25">
      <c r="AQ52128" s="6"/>
    </row>
    <row r="52129" spans="43:43" x14ac:dyDescent="0.25">
      <c r="AQ52129" s="6"/>
    </row>
    <row r="52130" spans="43:43" x14ac:dyDescent="0.25">
      <c r="AQ52130" s="6"/>
    </row>
    <row r="52131" spans="43:43" x14ac:dyDescent="0.25">
      <c r="AQ52131" s="6"/>
    </row>
    <row r="52132" spans="43:43" x14ac:dyDescent="0.25">
      <c r="AQ52132" s="6"/>
    </row>
    <row r="52133" spans="43:43" x14ac:dyDescent="0.25">
      <c r="AQ52133" s="6"/>
    </row>
    <row r="52134" spans="43:43" x14ac:dyDescent="0.25">
      <c r="AQ52134" s="6"/>
    </row>
    <row r="52135" spans="43:43" x14ac:dyDescent="0.25">
      <c r="AQ52135" s="6"/>
    </row>
    <row r="52136" spans="43:43" x14ac:dyDescent="0.25">
      <c r="AQ52136" s="6"/>
    </row>
    <row r="52137" spans="43:43" x14ac:dyDescent="0.25">
      <c r="AQ52137" s="6"/>
    </row>
    <row r="52138" spans="43:43" x14ac:dyDescent="0.25">
      <c r="AQ52138" s="6"/>
    </row>
    <row r="52139" spans="43:43" x14ac:dyDescent="0.25">
      <c r="AQ52139" s="6"/>
    </row>
    <row r="52140" spans="43:43" x14ac:dyDescent="0.25">
      <c r="AQ52140" s="6"/>
    </row>
    <row r="52141" spans="43:43" x14ac:dyDescent="0.25">
      <c r="AQ52141" s="6"/>
    </row>
    <row r="52142" spans="43:43" x14ac:dyDescent="0.25">
      <c r="AQ52142" s="6"/>
    </row>
    <row r="52143" spans="43:43" x14ac:dyDescent="0.25">
      <c r="AQ52143" s="6"/>
    </row>
    <row r="52144" spans="43:43" x14ac:dyDescent="0.25">
      <c r="AQ52144" s="6"/>
    </row>
    <row r="52145" spans="43:43" x14ac:dyDescent="0.25">
      <c r="AQ52145" s="6"/>
    </row>
    <row r="52146" spans="43:43" x14ac:dyDescent="0.25">
      <c r="AQ52146" s="6"/>
    </row>
    <row r="52147" spans="43:43" x14ac:dyDescent="0.25">
      <c r="AQ52147" s="6"/>
    </row>
    <row r="52148" spans="43:43" x14ac:dyDescent="0.25">
      <c r="AQ52148" s="6"/>
    </row>
    <row r="52149" spans="43:43" x14ac:dyDescent="0.25">
      <c r="AQ52149" s="6"/>
    </row>
    <row r="52150" spans="43:43" x14ac:dyDescent="0.25">
      <c r="AQ52150" s="6"/>
    </row>
    <row r="52151" spans="43:43" x14ac:dyDescent="0.25">
      <c r="AQ52151" s="6"/>
    </row>
    <row r="52152" spans="43:43" x14ac:dyDescent="0.25">
      <c r="AQ52152" s="6"/>
    </row>
    <row r="52153" spans="43:43" x14ac:dyDescent="0.25">
      <c r="AQ52153" s="6"/>
    </row>
    <row r="52154" spans="43:43" x14ac:dyDescent="0.25">
      <c r="AQ52154" s="6"/>
    </row>
    <row r="52155" spans="43:43" x14ac:dyDescent="0.25">
      <c r="AQ52155" s="6"/>
    </row>
    <row r="52156" spans="43:43" x14ac:dyDescent="0.25">
      <c r="AQ52156" s="6"/>
    </row>
    <row r="52157" spans="43:43" x14ac:dyDescent="0.25">
      <c r="AQ52157" s="6"/>
    </row>
    <row r="52158" spans="43:43" x14ac:dyDescent="0.25">
      <c r="AQ52158" s="6"/>
    </row>
    <row r="52159" spans="43:43" x14ac:dyDescent="0.25">
      <c r="AQ52159" s="6"/>
    </row>
    <row r="52160" spans="43:43" x14ac:dyDescent="0.25">
      <c r="AQ52160" s="6"/>
    </row>
    <row r="52161" spans="43:43" x14ac:dyDescent="0.25">
      <c r="AQ52161" s="6"/>
    </row>
    <row r="52162" spans="43:43" x14ac:dyDescent="0.25">
      <c r="AQ52162" s="6"/>
    </row>
    <row r="52163" spans="43:43" x14ac:dyDescent="0.25">
      <c r="AQ52163" s="6"/>
    </row>
    <row r="52164" spans="43:43" x14ac:dyDescent="0.25">
      <c r="AQ52164" s="6"/>
    </row>
    <row r="52165" spans="43:43" x14ac:dyDescent="0.25">
      <c r="AQ52165" s="6"/>
    </row>
    <row r="52166" spans="43:43" x14ac:dyDescent="0.25">
      <c r="AQ52166" s="6"/>
    </row>
    <row r="52167" spans="43:43" x14ac:dyDescent="0.25">
      <c r="AQ52167" s="6"/>
    </row>
    <row r="52168" spans="43:43" x14ac:dyDescent="0.25">
      <c r="AQ52168" s="6"/>
    </row>
    <row r="52169" spans="43:43" x14ac:dyDescent="0.25">
      <c r="AQ52169" s="6"/>
    </row>
    <row r="52170" spans="43:43" x14ac:dyDescent="0.25">
      <c r="AQ52170" s="6"/>
    </row>
    <row r="52171" spans="43:43" x14ac:dyDescent="0.25">
      <c r="AQ52171" s="6"/>
    </row>
    <row r="52172" spans="43:43" x14ac:dyDescent="0.25">
      <c r="AQ52172" s="6"/>
    </row>
    <row r="52173" spans="43:43" x14ac:dyDescent="0.25">
      <c r="AQ52173" s="6"/>
    </row>
    <row r="52174" spans="43:43" x14ac:dyDescent="0.25">
      <c r="AQ52174" s="6"/>
    </row>
    <row r="52175" spans="43:43" x14ac:dyDescent="0.25">
      <c r="AQ52175" s="6"/>
    </row>
    <row r="52176" spans="43:43" x14ac:dyDescent="0.25">
      <c r="AQ52176" s="6"/>
    </row>
    <row r="52177" spans="43:43" x14ac:dyDescent="0.25">
      <c r="AQ52177" s="6"/>
    </row>
    <row r="52178" spans="43:43" x14ac:dyDescent="0.25">
      <c r="AQ52178" s="6"/>
    </row>
    <row r="52179" spans="43:43" x14ac:dyDescent="0.25">
      <c r="AQ52179" s="6"/>
    </row>
    <row r="52180" spans="43:43" x14ac:dyDescent="0.25">
      <c r="AQ52180" s="6"/>
    </row>
    <row r="52181" spans="43:43" x14ac:dyDescent="0.25">
      <c r="AQ52181" s="6"/>
    </row>
    <row r="52182" spans="43:43" x14ac:dyDescent="0.25">
      <c r="AQ52182" s="6"/>
    </row>
    <row r="52183" spans="43:43" x14ac:dyDescent="0.25">
      <c r="AQ52183" s="6"/>
    </row>
    <row r="52184" spans="43:43" x14ac:dyDescent="0.25">
      <c r="AQ52184" s="6"/>
    </row>
    <row r="52185" spans="43:43" x14ac:dyDescent="0.25">
      <c r="AQ52185" s="6"/>
    </row>
    <row r="52186" spans="43:43" x14ac:dyDescent="0.25">
      <c r="AQ52186" s="6"/>
    </row>
    <row r="52187" spans="43:43" x14ac:dyDescent="0.25">
      <c r="AQ52187" s="6"/>
    </row>
    <row r="52188" spans="43:43" x14ac:dyDescent="0.25">
      <c r="AQ52188" s="6"/>
    </row>
    <row r="52189" spans="43:43" x14ac:dyDescent="0.25">
      <c r="AQ52189" s="6"/>
    </row>
    <row r="52190" spans="43:43" x14ac:dyDescent="0.25">
      <c r="AQ52190" s="6"/>
    </row>
    <row r="52191" spans="43:43" x14ac:dyDescent="0.25">
      <c r="AQ52191" s="6"/>
    </row>
    <row r="52192" spans="43:43" x14ac:dyDescent="0.25">
      <c r="AQ52192" s="6"/>
    </row>
    <row r="52193" spans="43:43" x14ac:dyDescent="0.25">
      <c r="AQ52193" s="6"/>
    </row>
    <row r="52194" spans="43:43" x14ac:dyDescent="0.25">
      <c r="AQ52194" s="6"/>
    </row>
    <row r="52195" spans="43:43" x14ac:dyDescent="0.25">
      <c r="AQ52195" s="6"/>
    </row>
    <row r="52196" spans="43:43" x14ac:dyDescent="0.25">
      <c r="AQ52196" s="6"/>
    </row>
    <row r="52197" spans="43:43" x14ac:dyDescent="0.25">
      <c r="AQ52197" s="6"/>
    </row>
    <row r="52198" spans="43:43" x14ac:dyDescent="0.25">
      <c r="AQ52198" s="6"/>
    </row>
    <row r="52199" spans="43:43" x14ac:dyDescent="0.25">
      <c r="AQ52199" s="6"/>
    </row>
    <row r="52200" spans="43:43" x14ac:dyDescent="0.25">
      <c r="AQ52200" s="6"/>
    </row>
    <row r="52201" spans="43:43" x14ac:dyDescent="0.25">
      <c r="AQ52201" s="6"/>
    </row>
    <row r="52202" spans="43:43" x14ac:dyDescent="0.25">
      <c r="AQ52202" s="6"/>
    </row>
    <row r="52203" spans="43:43" x14ac:dyDescent="0.25">
      <c r="AQ52203" s="6"/>
    </row>
    <row r="52204" spans="43:43" x14ac:dyDescent="0.25">
      <c r="AQ52204" s="6"/>
    </row>
    <row r="52205" spans="43:43" x14ac:dyDescent="0.25">
      <c r="AQ52205" s="6"/>
    </row>
    <row r="52206" spans="43:43" x14ac:dyDescent="0.25">
      <c r="AQ52206" s="6"/>
    </row>
    <row r="52207" spans="43:43" x14ac:dyDescent="0.25">
      <c r="AQ52207" s="6"/>
    </row>
    <row r="52208" spans="43:43" x14ac:dyDescent="0.25">
      <c r="AQ52208" s="6"/>
    </row>
    <row r="52209" spans="43:43" x14ac:dyDescent="0.25">
      <c r="AQ52209" s="6"/>
    </row>
    <row r="52210" spans="43:43" x14ac:dyDescent="0.25">
      <c r="AQ52210" s="6"/>
    </row>
    <row r="52211" spans="43:43" x14ac:dyDescent="0.25">
      <c r="AQ52211" s="6"/>
    </row>
    <row r="52212" spans="43:43" x14ac:dyDescent="0.25">
      <c r="AQ52212" s="6"/>
    </row>
    <row r="52213" spans="43:43" x14ac:dyDescent="0.25">
      <c r="AQ52213" s="6"/>
    </row>
    <row r="52214" spans="43:43" x14ac:dyDescent="0.25">
      <c r="AQ52214" s="6"/>
    </row>
    <row r="52215" spans="43:43" x14ac:dyDescent="0.25">
      <c r="AQ52215" s="6"/>
    </row>
    <row r="52216" spans="43:43" x14ac:dyDescent="0.25">
      <c r="AQ52216" s="6"/>
    </row>
    <row r="52217" spans="43:43" x14ac:dyDescent="0.25">
      <c r="AQ52217" s="6"/>
    </row>
    <row r="52218" spans="43:43" x14ac:dyDescent="0.25">
      <c r="AQ52218" s="6"/>
    </row>
    <row r="52219" spans="43:43" x14ac:dyDescent="0.25">
      <c r="AQ52219" s="6"/>
    </row>
    <row r="52220" spans="43:43" x14ac:dyDescent="0.25">
      <c r="AQ52220" s="6"/>
    </row>
    <row r="52221" spans="43:43" x14ac:dyDescent="0.25">
      <c r="AQ52221" s="6"/>
    </row>
    <row r="52222" spans="43:43" x14ac:dyDescent="0.25">
      <c r="AQ52222" s="6"/>
    </row>
    <row r="52223" spans="43:43" x14ac:dyDescent="0.25">
      <c r="AQ52223" s="6"/>
    </row>
    <row r="52224" spans="43:43" x14ac:dyDescent="0.25">
      <c r="AQ52224" s="6"/>
    </row>
    <row r="52225" spans="43:43" x14ac:dyDescent="0.25">
      <c r="AQ52225" s="6"/>
    </row>
    <row r="52226" spans="43:43" x14ac:dyDescent="0.25">
      <c r="AQ52226" s="6"/>
    </row>
    <row r="52227" spans="43:43" x14ac:dyDescent="0.25">
      <c r="AQ52227" s="6"/>
    </row>
    <row r="52228" spans="43:43" x14ac:dyDescent="0.25">
      <c r="AQ52228" s="6"/>
    </row>
    <row r="52229" spans="43:43" x14ac:dyDescent="0.25">
      <c r="AQ52229" s="6"/>
    </row>
    <row r="52230" spans="43:43" x14ac:dyDescent="0.25">
      <c r="AQ52230" s="6"/>
    </row>
    <row r="52231" spans="43:43" x14ac:dyDescent="0.25">
      <c r="AQ52231" s="6"/>
    </row>
    <row r="52232" spans="43:43" x14ac:dyDescent="0.25">
      <c r="AQ52232" s="6"/>
    </row>
    <row r="52233" spans="43:43" x14ac:dyDescent="0.25">
      <c r="AQ52233" s="6"/>
    </row>
    <row r="52234" spans="43:43" x14ac:dyDescent="0.25">
      <c r="AQ52234" s="6"/>
    </row>
    <row r="52235" spans="43:43" x14ac:dyDescent="0.25">
      <c r="AQ52235" s="6"/>
    </row>
    <row r="52236" spans="43:43" x14ac:dyDescent="0.25">
      <c r="AQ52236" s="6"/>
    </row>
    <row r="52237" spans="43:43" x14ac:dyDescent="0.25">
      <c r="AQ52237" s="6"/>
    </row>
    <row r="52238" spans="43:43" x14ac:dyDescent="0.25">
      <c r="AQ52238" s="6"/>
    </row>
    <row r="52239" spans="43:43" x14ac:dyDescent="0.25">
      <c r="AQ52239" s="6"/>
    </row>
    <row r="52240" spans="43:43" x14ac:dyDescent="0.25">
      <c r="AQ52240" s="6"/>
    </row>
    <row r="52241" spans="43:43" x14ac:dyDescent="0.25">
      <c r="AQ52241" s="6"/>
    </row>
    <row r="52242" spans="43:43" x14ac:dyDescent="0.25">
      <c r="AQ52242" s="6"/>
    </row>
    <row r="52243" spans="43:43" x14ac:dyDescent="0.25">
      <c r="AQ52243" s="6"/>
    </row>
    <row r="52244" spans="43:43" x14ac:dyDescent="0.25">
      <c r="AQ52244" s="6"/>
    </row>
    <row r="52245" spans="43:43" x14ac:dyDescent="0.25">
      <c r="AQ52245" s="6"/>
    </row>
    <row r="52246" spans="43:43" x14ac:dyDescent="0.25">
      <c r="AQ52246" s="6"/>
    </row>
    <row r="52247" spans="43:43" x14ac:dyDescent="0.25">
      <c r="AQ52247" s="6"/>
    </row>
    <row r="52248" spans="43:43" x14ac:dyDescent="0.25">
      <c r="AQ52248" s="6"/>
    </row>
    <row r="52249" spans="43:43" x14ac:dyDescent="0.25">
      <c r="AQ52249" s="6"/>
    </row>
    <row r="52250" spans="43:43" x14ac:dyDescent="0.25">
      <c r="AQ52250" s="6"/>
    </row>
    <row r="52251" spans="43:43" x14ac:dyDescent="0.25">
      <c r="AQ52251" s="6"/>
    </row>
    <row r="52252" spans="43:43" x14ac:dyDescent="0.25">
      <c r="AQ52252" s="6"/>
    </row>
    <row r="52253" spans="43:43" x14ac:dyDescent="0.25">
      <c r="AQ52253" s="6"/>
    </row>
    <row r="52254" spans="43:43" x14ac:dyDescent="0.25">
      <c r="AQ52254" s="6"/>
    </row>
    <row r="52255" spans="43:43" x14ac:dyDescent="0.25">
      <c r="AQ52255" s="6"/>
    </row>
    <row r="52256" spans="43:43" x14ac:dyDescent="0.25">
      <c r="AQ52256" s="6"/>
    </row>
    <row r="52257" spans="43:43" x14ac:dyDescent="0.25">
      <c r="AQ52257" s="6"/>
    </row>
    <row r="52258" spans="43:43" x14ac:dyDescent="0.25">
      <c r="AQ52258" s="6"/>
    </row>
    <row r="52259" spans="43:43" x14ac:dyDescent="0.25">
      <c r="AQ52259" s="6"/>
    </row>
    <row r="52260" spans="43:43" x14ac:dyDescent="0.25">
      <c r="AQ52260" s="6"/>
    </row>
    <row r="52261" spans="43:43" x14ac:dyDescent="0.25">
      <c r="AQ52261" s="6"/>
    </row>
    <row r="52262" spans="43:43" x14ac:dyDescent="0.25">
      <c r="AQ52262" s="6"/>
    </row>
    <row r="52263" spans="43:43" x14ac:dyDescent="0.25">
      <c r="AQ52263" s="6"/>
    </row>
    <row r="52264" spans="43:43" x14ac:dyDescent="0.25">
      <c r="AQ52264" s="6"/>
    </row>
    <row r="52265" spans="43:43" x14ac:dyDescent="0.25">
      <c r="AQ52265" s="6"/>
    </row>
    <row r="52266" spans="43:43" x14ac:dyDescent="0.25">
      <c r="AQ52266" s="6"/>
    </row>
    <row r="52267" spans="43:43" x14ac:dyDescent="0.25">
      <c r="AQ52267" s="6"/>
    </row>
    <row r="52268" spans="43:43" x14ac:dyDescent="0.25">
      <c r="AQ52268" s="6"/>
    </row>
    <row r="52269" spans="43:43" x14ac:dyDescent="0.25">
      <c r="AQ52269" s="6"/>
    </row>
    <row r="52270" spans="43:43" x14ac:dyDescent="0.25">
      <c r="AQ52270" s="6"/>
    </row>
    <row r="52271" spans="43:43" x14ac:dyDescent="0.25">
      <c r="AQ52271" s="6"/>
    </row>
    <row r="52272" spans="43:43" x14ac:dyDescent="0.25">
      <c r="AQ52272" s="6"/>
    </row>
    <row r="52273" spans="43:43" x14ac:dyDescent="0.25">
      <c r="AQ52273" s="6"/>
    </row>
    <row r="52274" spans="43:43" x14ac:dyDescent="0.25">
      <c r="AQ52274" s="6"/>
    </row>
    <row r="52275" spans="43:43" x14ac:dyDescent="0.25">
      <c r="AQ52275" s="6"/>
    </row>
    <row r="52276" spans="43:43" x14ac:dyDescent="0.25">
      <c r="AQ52276" s="6"/>
    </row>
    <row r="52277" spans="43:43" x14ac:dyDescent="0.25">
      <c r="AQ52277" s="6"/>
    </row>
    <row r="52278" spans="43:43" x14ac:dyDescent="0.25">
      <c r="AQ52278" s="6"/>
    </row>
    <row r="52279" spans="43:43" x14ac:dyDescent="0.25">
      <c r="AQ52279" s="6"/>
    </row>
    <row r="52280" spans="43:43" x14ac:dyDescent="0.25">
      <c r="AQ52280" s="6"/>
    </row>
    <row r="52281" spans="43:43" x14ac:dyDescent="0.25">
      <c r="AQ52281" s="6"/>
    </row>
    <row r="52282" spans="43:43" x14ac:dyDescent="0.25">
      <c r="AQ52282" s="6"/>
    </row>
    <row r="52283" spans="43:43" x14ac:dyDescent="0.25">
      <c r="AQ52283" s="6"/>
    </row>
    <row r="52284" spans="43:43" x14ac:dyDescent="0.25">
      <c r="AQ52284" s="6"/>
    </row>
    <row r="52285" spans="43:43" x14ac:dyDescent="0.25">
      <c r="AQ52285" s="6"/>
    </row>
    <row r="52286" spans="43:43" x14ac:dyDescent="0.25">
      <c r="AQ52286" s="6"/>
    </row>
    <row r="52287" spans="43:43" x14ac:dyDescent="0.25">
      <c r="AQ52287" s="6"/>
    </row>
    <row r="52288" spans="43:43" x14ac:dyDescent="0.25">
      <c r="AQ52288" s="6"/>
    </row>
    <row r="52289" spans="43:43" x14ac:dyDescent="0.25">
      <c r="AQ52289" s="6"/>
    </row>
    <row r="52290" spans="43:43" x14ac:dyDescent="0.25">
      <c r="AQ52290" s="6"/>
    </row>
    <row r="52291" spans="43:43" x14ac:dyDescent="0.25">
      <c r="AQ52291" s="6"/>
    </row>
    <row r="52292" spans="43:43" x14ac:dyDescent="0.25">
      <c r="AQ52292" s="6"/>
    </row>
    <row r="52293" spans="43:43" x14ac:dyDescent="0.25">
      <c r="AQ52293" s="6"/>
    </row>
    <row r="52294" spans="43:43" x14ac:dyDescent="0.25">
      <c r="AQ52294" s="6"/>
    </row>
    <row r="52295" spans="43:43" x14ac:dyDescent="0.25">
      <c r="AQ52295" s="6"/>
    </row>
    <row r="52296" spans="43:43" x14ac:dyDescent="0.25">
      <c r="AQ52296" s="6"/>
    </row>
    <row r="52297" spans="43:43" x14ac:dyDescent="0.25">
      <c r="AQ52297" s="6"/>
    </row>
    <row r="52298" spans="43:43" x14ac:dyDescent="0.25">
      <c r="AQ52298" s="6"/>
    </row>
    <row r="52299" spans="43:43" x14ac:dyDescent="0.25">
      <c r="AQ52299" s="6"/>
    </row>
    <row r="52300" spans="43:43" x14ac:dyDescent="0.25">
      <c r="AQ52300" s="6"/>
    </row>
    <row r="52301" spans="43:43" x14ac:dyDescent="0.25">
      <c r="AQ52301" s="6"/>
    </row>
    <row r="52302" spans="43:43" x14ac:dyDescent="0.25">
      <c r="AQ52302" s="6"/>
    </row>
    <row r="52303" spans="43:43" x14ac:dyDescent="0.25">
      <c r="AQ52303" s="6"/>
    </row>
    <row r="52304" spans="43:43" x14ac:dyDescent="0.25">
      <c r="AQ52304" s="6"/>
    </row>
    <row r="52305" spans="43:43" x14ac:dyDescent="0.25">
      <c r="AQ52305" s="6"/>
    </row>
    <row r="52306" spans="43:43" x14ac:dyDescent="0.25">
      <c r="AQ52306" s="6"/>
    </row>
    <row r="52307" spans="43:43" x14ac:dyDescent="0.25">
      <c r="AQ52307" s="6"/>
    </row>
    <row r="52308" spans="43:43" x14ac:dyDescent="0.25">
      <c r="AQ52308" s="6"/>
    </row>
    <row r="52309" spans="43:43" x14ac:dyDescent="0.25">
      <c r="AQ52309" s="6"/>
    </row>
    <row r="52310" spans="43:43" x14ac:dyDescent="0.25">
      <c r="AQ52310" s="6"/>
    </row>
    <row r="52311" spans="43:43" x14ac:dyDescent="0.25">
      <c r="AQ52311" s="6"/>
    </row>
    <row r="52312" spans="43:43" x14ac:dyDescent="0.25">
      <c r="AQ52312" s="6"/>
    </row>
    <row r="52313" spans="43:43" x14ac:dyDescent="0.25">
      <c r="AQ52313" s="6"/>
    </row>
    <row r="52314" spans="43:43" x14ac:dyDescent="0.25">
      <c r="AQ52314" s="6"/>
    </row>
    <row r="52315" spans="43:43" x14ac:dyDescent="0.25">
      <c r="AQ52315" s="6"/>
    </row>
    <row r="52316" spans="43:43" x14ac:dyDescent="0.25">
      <c r="AQ52316" s="6"/>
    </row>
    <row r="52317" spans="43:43" x14ac:dyDescent="0.25">
      <c r="AQ52317" s="6"/>
    </row>
    <row r="52318" spans="43:43" x14ac:dyDescent="0.25">
      <c r="AQ52318" s="6"/>
    </row>
    <row r="52319" spans="43:43" x14ac:dyDescent="0.25">
      <c r="AQ52319" s="6"/>
    </row>
    <row r="52320" spans="43:43" x14ac:dyDescent="0.25">
      <c r="AQ52320" s="6"/>
    </row>
    <row r="52321" spans="43:43" x14ac:dyDescent="0.25">
      <c r="AQ52321" s="6"/>
    </row>
    <row r="52322" spans="43:43" x14ac:dyDescent="0.25">
      <c r="AQ52322" s="6"/>
    </row>
    <row r="52323" spans="43:43" x14ac:dyDescent="0.25">
      <c r="AQ52323" s="6"/>
    </row>
    <row r="52324" spans="43:43" x14ac:dyDescent="0.25">
      <c r="AQ52324" s="6"/>
    </row>
    <row r="52325" spans="43:43" x14ac:dyDescent="0.25">
      <c r="AQ52325" s="6"/>
    </row>
    <row r="52326" spans="43:43" x14ac:dyDescent="0.25">
      <c r="AQ52326" s="6"/>
    </row>
    <row r="52327" spans="43:43" x14ac:dyDescent="0.25">
      <c r="AQ52327" s="6"/>
    </row>
    <row r="52328" spans="43:43" x14ac:dyDescent="0.25">
      <c r="AQ52328" s="6"/>
    </row>
    <row r="52329" spans="43:43" x14ac:dyDescent="0.25">
      <c r="AQ52329" s="6"/>
    </row>
    <row r="52330" spans="43:43" x14ac:dyDescent="0.25">
      <c r="AQ52330" s="6"/>
    </row>
    <row r="52331" spans="43:43" x14ac:dyDescent="0.25">
      <c r="AQ52331" s="6"/>
    </row>
    <row r="52332" spans="43:43" x14ac:dyDescent="0.25">
      <c r="AQ52332" s="6"/>
    </row>
    <row r="52333" spans="43:43" x14ac:dyDescent="0.25">
      <c r="AQ52333" s="6"/>
    </row>
    <row r="52334" spans="43:43" x14ac:dyDescent="0.25">
      <c r="AQ52334" s="6"/>
    </row>
    <row r="52335" spans="43:43" x14ac:dyDescent="0.25">
      <c r="AQ52335" s="6"/>
    </row>
    <row r="52336" spans="43:43" x14ac:dyDescent="0.25">
      <c r="AQ52336" s="6"/>
    </row>
    <row r="52337" spans="43:43" x14ac:dyDescent="0.25">
      <c r="AQ52337" s="6"/>
    </row>
    <row r="52338" spans="43:43" x14ac:dyDescent="0.25">
      <c r="AQ52338" s="6"/>
    </row>
    <row r="52339" spans="43:43" x14ac:dyDescent="0.25">
      <c r="AQ52339" s="6"/>
    </row>
    <row r="52340" spans="43:43" x14ac:dyDescent="0.25">
      <c r="AQ52340" s="6"/>
    </row>
    <row r="52341" spans="43:43" x14ac:dyDescent="0.25">
      <c r="AQ52341" s="6"/>
    </row>
    <row r="52342" spans="43:43" x14ac:dyDescent="0.25">
      <c r="AQ52342" s="6"/>
    </row>
    <row r="52343" spans="43:43" x14ac:dyDescent="0.25">
      <c r="AQ52343" s="6"/>
    </row>
    <row r="52344" spans="43:43" x14ac:dyDescent="0.25">
      <c r="AQ52344" s="6"/>
    </row>
    <row r="52345" spans="43:43" x14ac:dyDescent="0.25">
      <c r="AQ52345" s="6"/>
    </row>
    <row r="52346" spans="43:43" x14ac:dyDescent="0.25">
      <c r="AQ52346" s="6"/>
    </row>
    <row r="52347" spans="43:43" x14ac:dyDescent="0.25">
      <c r="AQ52347" s="6"/>
    </row>
    <row r="52348" spans="43:43" x14ac:dyDescent="0.25">
      <c r="AQ52348" s="6"/>
    </row>
    <row r="52349" spans="43:43" x14ac:dyDescent="0.25">
      <c r="AQ52349" s="6"/>
    </row>
    <row r="52350" spans="43:43" x14ac:dyDescent="0.25">
      <c r="AQ52350" s="6"/>
    </row>
    <row r="52351" spans="43:43" x14ac:dyDescent="0.25">
      <c r="AQ52351" s="6"/>
    </row>
    <row r="52352" spans="43:43" x14ac:dyDescent="0.25">
      <c r="AQ52352" s="6"/>
    </row>
    <row r="52353" spans="43:43" x14ac:dyDescent="0.25">
      <c r="AQ52353" s="6"/>
    </row>
    <row r="52354" spans="43:43" x14ac:dyDescent="0.25">
      <c r="AQ52354" s="6"/>
    </row>
    <row r="52355" spans="43:43" x14ac:dyDescent="0.25">
      <c r="AQ52355" s="6"/>
    </row>
    <row r="52356" spans="43:43" x14ac:dyDescent="0.25">
      <c r="AQ52356" s="6"/>
    </row>
    <row r="52357" spans="43:43" x14ac:dyDescent="0.25">
      <c r="AQ52357" s="6"/>
    </row>
    <row r="52358" spans="43:43" x14ac:dyDescent="0.25">
      <c r="AQ52358" s="6"/>
    </row>
    <row r="52359" spans="43:43" x14ac:dyDescent="0.25">
      <c r="AQ52359" s="6"/>
    </row>
    <row r="52360" spans="43:43" x14ac:dyDescent="0.25">
      <c r="AQ52360" s="6"/>
    </row>
    <row r="52361" spans="43:43" x14ac:dyDescent="0.25">
      <c r="AQ52361" s="6"/>
    </row>
    <row r="52362" spans="43:43" x14ac:dyDescent="0.25">
      <c r="AQ52362" s="6"/>
    </row>
    <row r="52363" spans="43:43" x14ac:dyDescent="0.25">
      <c r="AQ52363" s="6"/>
    </row>
    <row r="52364" spans="43:43" x14ac:dyDescent="0.25">
      <c r="AQ52364" s="6"/>
    </row>
    <row r="52365" spans="43:43" x14ac:dyDescent="0.25">
      <c r="AQ52365" s="6"/>
    </row>
    <row r="52366" spans="43:43" x14ac:dyDescent="0.25">
      <c r="AQ52366" s="6"/>
    </row>
    <row r="52367" spans="43:43" x14ac:dyDescent="0.25">
      <c r="AQ52367" s="6"/>
    </row>
    <row r="52368" spans="43:43" x14ac:dyDescent="0.25">
      <c r="AQ52368" s="6"/>
    </row>
    <row r="52369" spans="43:43" x14ac:dyDescent="0.25">
      <c r="AQ52369" s="6"/>
    </row>
    <row r="52370" spans="43:43" x14ac:dyDescent="0.25">
      <c r="AQ52370" s="6"/>
    </row>
    <row r="52371" spans="43:43" x14ac:dyDescent="0.25">
      <c r="AQ52371" s="6"/>
    </row>
    <row r="52372" spans="43:43" x14ac:dyDescent="0.25">
      <c r="AQ52372" s="6"/>
    </row>
    <row r="52373" spans="43:43" x14ac:dyDescent="0.25">
      <c r="AQ52373" s="6"/>
    </row>
    <row r="52374" spans="43:43" x14ac:dyDescent="0.25">
      <c r="AQ52374" s="6"/>
    </row>
    <row r="52375" spans="43:43" x14ac:dyDescent="0.25">
      <c r="AQ52375" s="6"/>
    </row>
    <row r="52376" spans="43:43" x14ac:dyDescent="0.25">
      <c r="AQ52376" s="6"/>
    </row>
    <row r="52377" spans="43:43" x14ac:dyDescent="0.25">
      <c r="AQ52377" s="6"/>
    </row>
    <row r="52378" spans="43:43" x14ac:dyDescent="0.25">
      <c r="AQ52378" s="6"/>
    </row>
    <row r="52379" spans="43:43" x14ac:dyDescent="0.25">
      <c r="AQ52379" s="6"/>
    </row>
    <row r="52380" spans="43:43" x14ac:dyDescent="0.25">
      <c r="AQ52380" s="6"/>
    </row>
    <row r="52381" spans="43:43" x14ac:dyDescent="0.25">
      <c r="AQ52381" s="6"/>
    </row>
    <row r="52382" spans="43:43" x14ac:dyDescent="0.25">
      <c r="AQ52382" s="6"/>
    </row>
    <row r="52383" spans="43:43" x14ac:dyDescent="0.25">
      <c r="AQ52383" s="6"/>
    </row>
    <row r="52384" spans="43:43" x14ac:dyDescent="0.25">
      <c r="AQ52384" s="6"/>
    </row>
    <row r="52385" spans="43:43" x14ac:dyDescent="0.25">
      <c r="AQ52385" s="6"/>
    </row>
    <row r="52386" spans="43:43" x14ac:dyDescent="0.25">
      <c r="AQ52386" s="6"/>
    </row>
    <row r="52387" spans="43:43" x14ac:dyDescent="0.25">
      <c r="AQ52387" s="6"/>
    </row>
    <row r="52388" spans="43:43" x14ac:dyDescent="0.25">
      <c r="AQ52388" s="6"/>
    </row>
    <row r="52389" spans="43:43" x14ac:dyDescent="0.25">
      <c r="AQ52389" s="6"/>
    </row>
    <row r="52390" spans="43:43" x14ac:dyDescent="0.25">
      <c r="AQ52390" s="6"/>
    </row>
    <row r="52391" spans="43:43" x14ac:dyDescent="0.25">
      <c r="AQ52391" s="6"/>
    </row>
    <row r="52392" spans="43:43" x14ac:dyDescent="0.25">
      <c r="AQ52392" s="6"/>
    </row>
    <row r="52393" spans="43:43" x14ac:dyDescent="0.25">
      <c r="AQ52393" s="6"/>
    </row>
    <row r="52394" spans="43:43" x14ac:dyDescent="0.25">
      <c r="AQ52394" s="6"/>
    </row>
    <row r="52395" spans="43:43" x14ac:dyDescent="0.25">
      <c r="AQ52395" s="6"/>
    </row>
    <row r="52396" spans="43:43" x14ac:dyDescent="0.25">
      <c r="AQ52396" s="6"/>
    </row>
    <row r="52397" spans="43:43" x14ac:dyDescent="0.25">
      <c r="AQ52397" s="6"/>
    </row>
    <row r="52398" spans="43:43" x14ac:dyDescent="0.25">
      <c r="AQ52398" s="6"/>
    </row>
    <row r="52399" spans="43:43" x14ac:dyDescent="0.25">
      <c r="AQ52399" s="6"/>
    </row>
    <row r="52400" spans="43:43" x14ac:dyDescent="0.25">
      <c r="AQ52400" s="6"/>
    </row>
    <row r="52401" spans="43:43" x14ac:dyDescent="0.25">
      <c r="AQ52401" s="6"/>
    </row>
    <row r="52402" spans="43:43" x14ac:dyDescent="0.25">
      <c r="AQ52402" s="6"/>
    </row>
    <row r="52403" spans="43:43" x14ac:dyDescent="0.25">
      <c r="AQ52403" s="6"/>
    </row>
    <row r="52404" spans="43:43" x14ac:dyDescent="0.25">
      <c r="AQ52404" s="6"/>
    </row>
    <row r="52405" spans="43:43" x14ac:dyDescent="0.25">
      <c r="AQ52405" s="6"/>
    </row>
    <row r="52406" spans="43:43" x14ac:dyDescent="0.25">
      <c r="AQ52406" s="6"/>
    </row>
    <row r="52407" spans="43:43" x14ac:dyDescent="0.25">
      <c r="AQ52407" s="6"/>
    </row>
    <row r="52408" spans="43:43" x14ac:dyDescent="0.25">
      <c r="AQ52408" s="6"/>
    </row>
    <row r="52409" spans="43:43" x14ac:dyDescent="0.25">
      <c r="AQ52409" s="6"/>
    </row>
    <row r="52410" spans="43:43" x14ac:dyDescent="0.25">
      <c r="AQ52410" s="6"/>
    </row>
    <row r="52411" spans="43:43" x14ac:dyDescent="0.25">
      <c r="AQ52411" s="6"/>
    </row>
    <row r="52412" spans="43:43" x14ac:dyDescent="0.25">
      <c r="AQ52412" s="6"/>
    </row>
    <row r="52413" spans="43:43" x14ac:dyDescent="0.25">
      <c r="AQ52413" s="6"/>
    </row>
    <row r="52414" spans="43:43" x14ac:dyDescent="0.25">
      <c r="AQ52414" s="6"/>
    </row>
    <row r="52415" spans="43:43" x14ac:dyDescent="0.25">
      <c r="AQ52415" s="6"/>
    </row>
    <row r="52416" spans="43:43" x14ac:dyDescent="0.25">
      <c r="AQ52416" s="6"/>
    </row>
    <row r="52417" spans="43:43" x14ac:dyDescent="0.25">
      <c r="AQ52417" s="6"/>
    </row>
    <row r="52418" spans="43:43" x14ac:dyDescent="0.25">
      <c r="AQ52418" s="6"/>
    </row>
    <row r="52419" spans="43:43" x14ac:dyDescent="0.25">
      <c r="AQ52419" s="6"/>
    </row>
    <row r="52420" spans="43:43" x14ac:dyDescent="0.25">
      <c r="AQ52420" s="6"/>
    </row>
    <row r="52421" spans="43:43" x14ac:dyDescent="0.25">
      <c r="AQ52421" s="6"/>
    </row>
    <row r="52422" spans="43:43" x14ac:dyDescent="0.25">
      <c r="AQ52422" s="6"/>
    </row>
    <row r="52423" spans="43:43" x14ac:dyDescent="0.25">
      <c r="AQ52423" s="6"/>
    </row>
    <row r="52424" spans="43:43" x14ac:dyDescent="0.25">
      <c r="AQ52424" s="6"/>
    </row>
    <row r="52425" spans="43:43" x14ac:dyDescent="0.25">
      <c r="AQ52425" s="6"/>
    </row>
    <row r="52426" spans="43:43" x14ac:dyDescent="0.25">
      <c r="AQ52426" s="6"/>
    </row>
    <row r="52427" spans="43:43" x14ac:dyDescent="0.25">
      <c r="AQ52427" s="6"/>
    </row>
    <row r="52428" spans="43:43" x14ac:dyDescent="0.25">
      <c r="AQ52428" s="6"/>
    </row>
    <row r="52429" spans="43:43" x14ac:dyDescent="0.25">
      <c r="AQ52429" s="6"/>
    </row>
    <row r="52430" spans="43:43" x14ac:dyDescent="0.25">
      <c r="AQ52430" s="6"/>
    </row>
    <row r="52431" spans="43:43" x14ac:dyDescent="0.25">
      <c r="AQ52431" s="6"/>
    </row>
    <row r="52432" spans="43:43" x14ac:dyDescent="0.25">
      <c r="AQ52432" s="6"/>
    </row>
    <row r="52433" spans="43:43" x14ac:dyDescent="0.25">
      <c r="AQ52433" s="6"/>
    </row>
    <row r="52434" spans="43:43" x14ac:dyDescent="0.25">
      <c r="AQ52434" s="6"/>
    </row>
    <row r="52435" spans="43:43" x14ac:dyDescent="0.25">
      <c r="AQ52435" s="6"/>
    </row>
    <row r="52436" spans="43:43" x14ac:dyDescent="0.25">
      <c r="AQ52436" s="6"/>
    </row>
    <row r="52437" spans="43:43" x14ac:dyDescent="0.25">
      <c r="AQ52437" s="6"/>
    </row>
    <row r="52438" spans="43:43" x14ac:dyDescent="0.25">
      <c r="AQ52438" s="6"/>
    </row>
    <row r="52439" spans="43:43" x14ac:dyDescent="0.25">
      <c r="AQ52439" s="6"/>
    </row>
    <row r="52440" spans="43:43" x14ac:dyDescent="0.25">
      <c r="AQ52440" s="6"/>
    </row>
    <row r="52441" spans="43:43" x14ac:dyDescent="0.25">
      <c r="AQ52441" s="6"/>
    </row>
    <row r="52442" spans="43:43" x14ac:dyDescent="0.25">
      <c r="AQ52442" s="6"/>
    </row>
    <row r="52443" spans="43:43" x14ac:dyDescent="0.25">
      <c r="AQ52443" s="6"/>
    </row>
    <row r="52444" spans="43:43" x14ac:dyDescent="0.25">
      <c r="AQ52444" s="6"/>
    </row>
    <row r="52445" spans="43:43" x14ac:dyDescent="0.25">
      <c r="AQ52445" s="6"/>
    </row>
    <row r="52446" spans="43:43" x14ac:dyDescent="0.25">
      <c r="AQ52446" s="6"/>
    </row>
    <row r="52447" spans="43:43" x14ac:dyDescent="0.25">
      <c r="AQ52447" s="6"/>
    </row>
    <row r="52448" spans="43:43" x14ac:dyDescent="0.25">
      <c r="AQ52448" s="6"/>
    </row>
    <row r="52449" spans="43:43" x14ac:dyDescent="0.25">
      <c r="AQ52449" s="6"/>
    </row>
    <row r="52450" spans="43:43" x14ac:dyDescent="0.25">
      <c r="AQ52450" s="6"/>
    </row>
    <row r="52451" spans="43:43" x14ac:dyDescent="0.25">
      <c r="AQ52451" s="6"/>
    </row>
    <row r="52452" spans="43:43" x14ac:dyDescent="0.25">
      <c r="AQ52452" s="6"/>
    </row>
    <row r="52453" spans="43:43" x14ac:dyDescent="0.25">
      <c r="AQ52453" s="6"/>
    </row>
    <row r="52454" spans="43:43" x14ac:dyDescent="0.25">
      <c r="AQ52454" s="6"/>
    </row>
    <row r="52455" spans="43:43" x14ac:dyDescent="0.25">
      <c r="AQ52455" s="6"/>
    </row>
    <row r="52456" spans="43:43" x14ac:dyDescent="0.25">
      <c r="AQ52456" s="6"/>
    </row>
    <row r="52457" spans="43:43" x14ac:dyDescent="0.25">
      <c r="AQ52457" s="6"/>
    </row>
    <row r="52458" spans="43:43" x14ac:dyDescent="0.25">
      <c r="AQ52458" s="6"/>
    </row>
    <row r="52459" spans="43:43" x14ac:dyDescent="0.25">
      <c r="AQ52459" s="6"/>
    </row>
    <row r="52460" spans="43:43" x14ac:dyDescent="0.25">
      <c r="AQ52460" s="6"/>
    </row>
    <row r="52461" spans="43:43" x14ac:dyDescent="0.25">
      <c r="AQ52461" s="6"/>
    </row>
    <row r="52462" spans="43:43" x14ac:dyDescent="0.25">
      <c r="AQ52462" s="6"/>
    </row>
    <row r="52463" spans="43:43" x14ac:dyDescent="0.25">
      <c r="AQ52463" s="6"/>
    </row>
    <row r="52464" spans="43:43" x14ac:dyDescent="0.25">
      <c r="AQ52464" s="6"/>
    </row>
    <row r="52465" spans="43:43" x14ac:dyDescent="0.25">
      <c r="AQ52465" s="6"/>
    </row>
    <row r="52466" spans="43:43" x14ac:dyDescent="0.25">
      <c r="AQ52466" s="6"/>
    </row>
    <row r="52467" spans="43:43" x14ac:dyDescent="0.25">
      <c r="AQ52467" s="6"/>
    </row>
    <row r="52468" spans="43:43" x14ac:dyDescent="0.25">
      <c r="AQ52468" s="6"/>
    </row>
    <row r="52469" spans="43:43" x14ac:dyDescent="0.25">
      <c r="AQ52469" s="6"/>
    </row>
    <row r="52470" spans="43:43" x14ac:dyDescent="0.25">
      <c r="AQ52470" s="6"/>
    </row>
    <row r="52471" spans="43:43" x14ac:dyDescent="0.25">
      <c r="AQ52471" s="6"/>
    </row>
    <row r="52472" spans="43:43" x14ac:dyDescent="0.25">
      <c r="AQ52472" s="6"/>
    </row>
    <row r="52473" spans="43:43" x14ac:dyDescent="0.25">
      <c r="AQ52473" s="6"/>
    </row>
    <row r="52474" spans="43:43" x14ac:dyDescent="0.25">
      <c r="AQ52474" s="6"/>
    </row>
    <row r="52475" spans="43:43" x14ac:dyDescent="0.25">
      <c r="AQ52475" s="6"/>
    </row>
    <row r="52476" spans="43:43" x14ac:dyDescent="0.25">
      <c r="AQ52476" s="6"/>
    </row>
    <row r="52477" spans="43:43" x14ac:dyDescent="0.25">
      <c r="AQ52477" s="6"/>
    </row>
    <row r="52478" spans="43:43" x14ac:dyDescent="0.25">
      <c r="AQ52478" s="6"/>
    </row>
    <row r="52479" spans="43:43" x14ac:dyDescent="0.25">
      <c r="AQ52479" s="6"/>
    </row>
    <row r="52480" spans="43:43" x14ac:dyDescent="0.25">
      <c r="AQ52480" s="6"/>
    </row>
    <row r="52481" spans="43:43" x14ac:dyDescent="0.25">
      <c r="AQ52481" s="6"/>
    </row>
    <row r="52482" spans="43:43" x14ac:dyDescent="0.25">
      <c r="AQ52482" s="6"/>
    </row>
    <row r="52483" spans="43:43" x14ac:dyDescent="0.25">
      <c r="AQ52483" s="6"/>
    </row>
    <row r="52484" spans="43:43" x14ac:dyDescent="0.25">
      <c r="AQ52484" s="6"/>
    </row>
    <row r="52485" spans="43:43" x14ac:dyDescent="0.25">
      <c r="AQ52485" s="6"/>
    </row>
    <row r="52486" spans="43:43" x14ac:dyDescent="0.25">
      <c r="AQ52486" s="6"/>
    </row>
    <row r="52487" spans="43:43" x14ac:dyDescent="0.25">
      <c r="AQ52487" s="6"/>
    </row>
    <row r="52488" spans="43:43" x14ac:dyDescent="0.25">
      <c r="AQ52488" s="6"/>
    </row>
    <row r="52489" spans="43:43" x14ac:dyDescent="0.25">
      <c r="AQ52489" s="6"/>
    </row>
    <row r="52490" spans="43:43" x14ac:dyDescent="0.25">
      <c r="AQ52490" s="6"/>
    </row>
    <row r="52491" spans="43:43" x14ac:dyDescent="0.25">
      <c r="AQ52491" s="6"/>
    </row>
    <row r="52492" spans="43:43" x14ac:dyDescent="0.25">
      <c r="AQ52492" s="6"/>
    </row>
    <row r="52493" spans="43:43" x14ac:dyDescent="0.25">
      <c r="AQ52493" s="6"/>
    </row>
    <row r="52494" spans="43:43" x14ac:dyDescent="0.25">
      <c r="AQ52494" s="6"/>
    </row>
    <row r="52495" spans="43:43" x14ac:dyDescent="0.25">
      <c r="AQ52495" s="6"/>
    </row>
    <row r="52496" spans="43:43" x14ac:dyDescent="0.25">
      <c r="AQ52496" s="6"/>
    </row>
    <row r="52497" spans="43:43" x14ac:dyDescent="0.25">
      <c r="AQ52497" s="6"/>
    </row>
    <row r="52498" spans="43:43" x14ac:dyDescent="0.25">
      <c r="AQ52498" s="6"/>
    </row>
    <row r="52499" spans="43:43" x14ac:dyDescent="0.25">
      <c r="AQ52499" s="6"/>
    </row>
    <row r="52500" spans="43:43" x14ac:dyDescent="0.25">
      <c r="AQ52500" s="6"/>
    </row>
    <row r="52501" spans="43:43" x14ac:dyDescent="0.25">
      <c r="AQ52501" s="6"/>
    </row>
    <row r="52502" spans="43:43" x14ac:dyDescent="0.25">
      <c r="AQ52502" s="6"/>
    </row>
    <row r="52503" spans="43:43" x14ac:dyDescent="0.25">
      <c r="AQ52503" s="6"/>
    </row>
    <row r="52504" spans="43:43" x14ac:dyDescent="0.25">
      <c r="AQ52504" s="6"/>
    </row>
    <row r="52505" spans="43:43" x14ac:dyDescent="0.25">
      <c r="AQ52505" s="6"/>
    </row>
    <row r="52506" spans="43:43" x14ac:dyDescent="0.25">
      <c r="AQ52506" s="6"/>
    </row>
    <row r="52507" spans="43:43" x14ac:dyDescent="0.25">
      <c r="AQ52507" s="6"/>
    </row>
    <row r="52508" spans="43:43" x14ac:dyDescent="0.25">
      <c r="AQ52508" s="6"/>
    </row>
    <row r="52509" spans="43:43" x14ac:dyDescent="0.25">
      <c r="AQ52509" s="6"/>
    </row>
    <row r="52510" spans="43:43" x14ac:dyDescent="0.25">
      <c r="AQ52510" s="6"/>
    </row>
    <row r="52511" spans="43:43" x14ac:dyDescent="0.25">
      <c r="AQ52511" s="6"/>
    </row>
    <row r="52512" spans="43:43" x14ac:dyDescent="0.25">
      <c r="AQ52512" s="6"/>
    </row>
    <row r="52513" spans="43:43" x14ac:dyDescent="0.25">
      <c r="AQ52513" s="6"/>
    </row>
    <row r="52514" spans="43:43" x14ac:dyDescent="0.25">
      <c r="AQ52514" s="6"/>
    </row>
    <row r="52515" spans="43:43" x14ac:dyDescent="0.25">
      <c r="AQ52515" s="6"/>
    </row>
    <row r="52516" spans="43:43" x14ac:dyDescent="0.25">
      <c r="AQ52516" s="6"/>
    </row>
    <row r="52517" spans="43:43" x14ac:dyDescent="0.25">
      <c r="AQ52517" s="6"/>
    </row>
    <row r="52518" spans="43:43" x14ac:dyDescent="0.25">
      <c r="AQ52518" s="6"/>
    </row>
    <row r="52519" spans="43:43" x14ac:dyDescent="0.25">
      <c r="AQ52519" s="6"/>
    </row>
    <row r="52520" spans="43:43" x14ac:dyDescent="0.25">
      <c r="AQ52520" s="6"/>
    </row>
    <row r="52521" spans="43:43" x14ac:dyDescent="0.25">
      <c r="AQ52521" s="6"/>
    </row>
    <row r="52522" spans="43:43" x14ac:dyDescent="0.25">
      <c r="AQ52522" s="6"/>
    </row>
    <row r="52523" spans="43:43" x14ac:dyDescent="0.25">
      <c r="AQ52523" s="6"/>
    </row>
    <row r="52524" spans="43:43" x14ac:dyDescent="0.25">
      <c r="AQ52524" s="6"/>
    </row>
    <row r="52525" spans="43:43" x14ac:dyDescent="0.25">
      <c r="AQ52525" s="6"/>
    </row>
    <row r="52526" spans="43:43" x14ac:dyDescent="0.25">
      <c r="AQ52526" s="6"/>
    </row>
    <row r="52527" spans="43:43" x14ac:dyDescent="0.25">
      <c r="AQ52527" s="6"/>
    </row>
    <row r="52528" spans="43:43" x14ac:dyDescent="0.25">
      <c r="AQ52528" s="6"/>
    </row>
    <row r="52529" spans="43:43" x14ac:dyDescent="0.25">
      <c r="AQ52529" s="6"/>
    </row>
    <row r="52530" spans="43:43" x14ac:dyDescent="0.25">
      <c r="AQ52530" s="6"/>
    </row>
    <row r="52531" spans="43:43" x14ac:dyDescent="0.25">
      <c r="AQ52531" s="6"/>
    </row>
    <row r="52532" spans="43:43" x14ac:dyDescent="0.25">
      <c r="AQ52532" s="6"/>
    </row>
    <row r="52533" spans="43:43" x14ac:dyDescent="0.25">
      <c r="AQ52533" s="6"/>
    </row>
    <row r="52534" spans="43:43" x14ac:dyDescent="0.25">
      <c r="AQ52534" s="6"/>
    </row>
    <row r="52535" spans="43:43" x14ac:dyDescent="0.25">
      <c r="AQ52535" s="6"/>
    </row>
    <row r="52536" spans="43:43" x14ac:dyDescent="0.25">
      <c r="AQ52536" s="6"/>
    </row>
    <row r="52537" spans="43:43" x14ac:dyDescent="0.25">
      <c r="AQ52537" s="6"/>
    </row>
    <row r="52538" spans="43:43" x14ac:dyDescent="0.25">
      <c r="AQ52538" s="6"/>
    </row>
    <row r="52539" spans="43:43" x14ac:dyDescent="0.25">
      <c r="AQ52539" s="6"/>
    </row>
    <row r="52540" spans="43:43" x14ac:dyDescent="0.25">
      <c r="AQ52540" s="6"/>
    </row>
    <row r="52541" spans="43:43" x14ac:dyDescent="0.25">
      <c r="AQ52541" s="6"/>
    </row>
    <row r="52542" spans="43:43" x14ac:dyDescent="0.25">
      <c r="AQ52542" s="6"/>
    </row>
    <row r="52543" spans="43:43" x14ac:dyDescent="0.25">
      <c r="AQ52543" s="6"/>
    </row>
    <row r="52544" spans="43:43" x14ac:dyDescent="0.25">
      <c r="AQ52544" s="6"/>
    </row>
    <row r="52545" spans="43:43" x14ac:dyDescent="0.25">
      <c r="AQ52545" s="6"/>
    </row>
    <row r="52546" spans="43:43" x14ac:dyDescent="0.25">
      <c r="AQ52546" s="6"/>
    </row>
    <row r="52547" spans="43:43" x14ac:dyDescent="0.25">
      <c r="AQ52547" s="6"/>
    </row>
    <row r="52548" spans="43:43" x14ac:dyDescent="0.25">
      <c r="AQ52548" s="6"/>
    </row>
    <row r="52549" spans="43:43" x14ac:dyDescent="0.25">
      <c r="AQ52549" s="6"/>
    </row>
    <row r="52550" spans="43:43" x14ac:dyDescent="0.25">
      <c r="AQ52550" s="6"/>
    </row>
    <row r="52551" spans="43:43" x14ac:dyDescent="0.25">
      <c r="AQ52551" s="6"/>
    </row>
    <row r="52552" spans="43:43" x14ac:dyDescent="0.25">
      <c r="AQ52552" s="6"/>
    </row>
    <row r="52553" spans="43:43" x14ac:dyDescent="0.25">
      <c r="AQ52553" s="6"/>
    </row>
    <row r="52554" spans="43:43" x14ac:dyDescent="0.25">
      <c r="AQ52554" s="6"/>
    </row>
    <row r="52555" spans="43:43" x14ac:dyDescent="0.25">
      <c r="AQ52555" s="6"/>
    </row>
    <row r="52556" spans="43:43" x14ac:dyDescent="0.25">
      <c r="AQ52556" s="6"/>
    </row>
    <row r="52557" spans="43:43" x14ac:dyDescent="0.25">
      <c r="AQ52557" s="6"/>
    </row>
    <row r="52558" spans="43:43" x14ac:dyDescent="0.25">
      <c r="AQ52558" s="6"/>
    </row>
    <row r="52559" spans="43:43" x14ac:dyDescent="0.25">
      <c r="AQ52559" s="6"/>
    </row>
    <row r="52560" spans="43:43" x14ac:dyDescent="0.25">
      <c r="AQ52560" s="6"/>
    </row>
    <row r="52561" spans="43:43" x14ac:dyDescent="0.25">
      <c r="AQ52561" s="6"/>
    </row>
    <row r="52562" spans="43:43" x14ac:dyDescent="0.25">
      <c r="AQ52562" s="6"/>
    </row>
    <row r="52563" spans="43:43" x14ac:dyDescent="0.25">
      <c r="AQ52563" s="6"/>
    </row>
    <row r="52564" spans="43:43" x14ac:dyDescent="0.25">
      <c r="AQ52564" s="6"/>
    </row>
    <row r="52565" spans="43:43" x14ac:dyDescent="0.25">
      <c r="AQ52565" s="6"/>
    </row>
    <row r="52566" spans="43:43" x14ac:dyDescent="0.25">
      <c r="AQ52566" s="6"/>
    </row>
    <row r="52567" spans="43:43" x14ac:dyDescent="0.25">
      <c r="AQ52567" s="6"/>
    </row>
    <row r="52568" spans="43:43" x14ac:dyDescent="0.25">
      <c r="AQ52568" s="6"/>
    </row>
    <row r="52569" spans="43:43" x14ac:dyDescent="0.25">
      <c r="AQ52569" s="6"/>
    </row>
    <row r="52570" spans="43:43" x14ac:dyDescent="0.25">
      <c r="AQ52570" s="6"/>
    </row>
    <row r="52571" spans="43:43" x14ac:dyDescent="0.25">
      <c r="AQ52571" s="6"/>
    </row>
    <row r="52572" spans="43:43" x14ac:dyDescent="0.25">
      <c r="AQ52572" s="6"/>
    </row>
    <row r="52573" spans="43:43" x14ac:dyDescent="0.25">
      <c r="AQ52573" s="6"/>
    </row>
    <row r="52574" spans="43:43" x14ac:dyDescent="0.25">
      <c r="AQ52574" s="6"/>
    </row>
    <row r="52575" spans="43:43" x14ac:dyDescent="0.25">
      <c r="AQ52575" s="6"/>
    </row>
    <row r="52576" spans="43:43" x14ac:dyDescent="0.25">
      <c r="AQ52576" s="6"/>
    </row>
    <row r="52577" spans="43:43" x14ac:dyDescent="0.25">
      <c r="AQ52577" s="6"/>
    </row>
    <row r="52578" spans="43:43" x14ac:dyDescent="0.25">
      <c r="AQ52578" s="6"/>
    </row>
    <row r="52579" spans="43:43" x14ac:dyDescent="0.25">
      <c r="AQ52579" s="6"/>
    </row>
    <row r="52580" spans="43:43" x14ac:dyDescent="0.25">
      <c r="AQ52580" s="6"/>
    </row>
    <row r="52581" spans="43:43" x14ac:dyDescent="0.25">
      <c r="AQ52581" s="6"/>
    </row>
    <row r="52582" spans="43:43" x14ac:dyDescent="0.25">
      <c r="AQ52582" s="6"/>
    </row>
    <row r="52583" spans="43:43" x14ac:dyDescent="0.25">
      <c r="AQ52583" s="6"/>
    </row>
    <row r="52584" spans="43:43" x14ac:dyDescent="0.25">
      <c r="AQ52584" s="6"/>
    </row>
    <row r="52585" spans="43:43" x14ac:dyDescent="0.25">
      <c r="AQ52585" s="6"/>
    </row>
    <row r="52586" spans="43:43" x14ac:dyDescent="0.25">
      <c r="AQ52586" s="6"/>
    </row>
    <row r="52587" spans="43:43" x14ac:dyDescent="0.25">
      <c r="AQ52587" s="6"/>
    </row>
    <row r="52588" spans="43:43" x14ac:dyDescent="0.25">
      <c r="AQ52588" s="6"/>
    </row>
    <row r="52589" spans="43:43" x14ac:dyDescent="0.25">
      <c r="AQ52589" s="6"/>
    </row>
    <row r="52590" spans="43:43" x14ac:dyDescent="0.25">
      <c r="AQ52590" s="6"/>
    </row>
    <row r="52591" spans="43:43" x14ac:dyDescent="0.25">
      <c r="AQ52591" s="6"/>
    </row>
    <row r="52592" spans="43:43" x14ac:dyDescent="0.25">
      <c r="AQ52592" s="6"/>
    </row>
    <row r="52593" spans="43:43" x14ac:dyDescent="0.25">
      <c r="AQ52593" s="6"/>
    </row>
    <row r="52594" spans="43:43" x14ac:dyDescent="0.25">
      <c r="AQ52594" s="6"/>
    </row>
    <row r="52595" spans="43:43" x14ac:dyDescent="0.25">
      <c r="AQ52595" s="6"/>
    </row>
    <row r="52596" spans="43:43" x14ac:dyDescent="0.25">
      <c r="AQ52596" s="6"/>
    </row>
    <row r="52597" spans="43:43" x14ac:dyDescent="0.25">
      <c r="AQ52597" s="6"/>
    </row>
    <row r="52598" spans="43:43" x14ac:dyDescent="0.25">
      <c r="AQ52598" s="6"/>
    </row>
    <row r="52599" spans="43:43" x14ac:dyDescent="0.25">
      <c r="AQ52599" s="6"/>
    </row>
    <row r="52600" spans="43:43" x14ac:dyDescent="0.25">
      <c r="AQ52600" s="6"/>
    </row>
    <row r="52601" spans="43:43" x14ac:dyDescent="0.25">
      <c r="AQ52601" s="6"/>
    </row>
    <row r="52602" spans="43:43" x14ac:dyDescent="0.25">
      <c r="AQ52602" s="6"/>
    </row>
    <row r="52603" spans="43:43" x14ac:dyDescent="0.25">
      <c r="AQ52603" s="6"/>
    </row>
    <row r="52604" spans="43:43" x14ac:dyDescent="0.25">
      <c r="AQ52604" s="6"/>
    </row>
    <row r="52605" spans="43:43" x14ac:dyDescent="0.25">
      <c r="AQ52605" s="6"/>
    </row>
    <row r="52606" spans="43:43" x14ac:dyDescent="0.25">
      <c r="AQ52606" s="6"/>
    </row>
    <row r="52607" spans="43:43" x14ac:dyDescent="0.25">
      <c r="AQ52607" s="6"/>
    </row>
    <row r="52608" spans="43:43" x14ac:dyDescent="0.25">
      <c r="AQ52608" s="6"/>
    </row>
    <row r="52609" spans="43:43" x14ac:dyDescent="0.25">
      <c r="AQ52609" s="6"/>
    </row>
    <row r="52610" spans="43:43" x14ac:dyDescent="0.25">
      <c r="AQ52610" s="6"/>
    </row>
    <row r="52611" spans="43:43" x14ac:dyDescent="0.25">
      <c r="AQ52611" s="6"/>
    </row>
    <row r="52612" spans="43:43" x14ac:dyDescent="0.25">
      <c r="AQ52612" s="6"/>
    </row>
    <row r="52613" spans="43:43" x14ac:dyDescent="0.25">
      <c r="AQ52613" s="6"/>
    </row>
    <row r="52614" spans="43:43" x14ac:dyDescent="0.25">
      <c r="AQ52614" s="6"/>
    </row>
    <row r="52615" spans="43:43" x14ac:dyDescent="0.25">
      <c r="AQ52615" s="6"/>
    </row>
    <row r="52616" spans="43:43" x14ac:dyDescent="0.25">
      <c r="AQ52616" s="6"/>
    </row>
    <row r="52617" spans="43:43" x14ac:dyDescent="0.25">
      <c r="AQ52617" s="6"/>
    </row>
    <row r="52618" spans="43:43" x14ac:dyDescent="0.25">
      <c r="AQ52618" s="6"/>
    </row>
    <row r="52619" spans="43:43" x14ac:dyDescent="0.25">
      <c r="AQ52619" s="6"/>
    </row>
    <row r="52620" spans="43:43" x14ac:dyDescent="0.25">
      <c r="AQ52620" s="6"/>
    </row>
    <row r="52621" spans="43:43" x14ac:dyDescent="0.25">
      <c r="AQ52621" s="6"/>
    </row>
    <row r="52622" spans="43:43" x14ac:dyDescent="0.25">
      <c r="AQ52622" s="6"/>
    </row>
    <row r="52623" spans="43:43" x14ac:dyDescent="0.25">
      <c r="AQ52623" s="6"/>
    </row>
    <row r="52624" spans="43:43" x14ac:dyDescent="0.25">
      <c r="AQ52624" s="6"/>
    </row>
    <row r="52625" spans="43:43" x14ac:dyDescent="0.25">
      <c r="AQ52625" s="6"/>
    </row>
    <row r="52626" spans="43:43" x14ac:dyDescent="0.25">
      <c r="AQ52626" s="6"/>
    </row>
    <row r="52627" spans="43:43" x14ac:dyDescent="0.25">
      <c r="AQ52627" s="6"/>
    </row>
    <row r="52628" spans="43:43" x14ac:dyDescent="0.25">
      <c r="AQ52628" s="6"/>
    </row>
    <row r="52629" spans="43:43" x14ac:dyDescent="0.25">
      <c r="AQ52629" s="6"/>
    </row>
    <row r="52630" spans="43:43" x14ac:dyDescent="0.25">
      <c r="AQ52630" s="6"/>
    </row>
    <row r="52631" spans="43:43" x14ac:dyDescent="0.25">
      <c r="AQ52631" s="6"/>
    </row>
    <row r="52632" spans="43:43" x14ac:dyDescent="0.25">
      <c r="AQ52632" s="6"/>
    </row>
    <row r="52633" spans="43:43" x14ac:dyDescent="0.25">
      <c r="AQ52633" s="6"/>
    </row>
    <row r="52634" spans="43:43" x14ac:dyDescent="0.25">
      <c r="AQ52634" s="6"/>
    </row>
    <row r="52635" spans="43:43" x14ac:dyDescent="0.25">
      <c r="AQ52635" s="6"/>
    </row>
    <row r="52636" spans="43:43" x14ac:dyDescent="0.25">
      <c r="AQ52636" s="6"/>
    </row>
    <row r="52637" spans="43:43" x14ac:dyDescent="0.25">
      <c r="AQ52637" s="6"/>
    </row>
    <row r="52638" spans="43:43" x14ac:dyDescent="0.25">
      <c r="AQ52638" s="6"/>
    </row>
    <row r="52639" spans="43:43" x14ac:dyDescent="0.25">
      <c r="AQ52639" s="6"/>
    </row>
    <row r="52640" spans="43:43" x14ac:dyDescent="0.25">
      <c r="AQ52640" s="6"/>
    </row>
    <row r="52641" spans="43:43" x14ac:dyDescent="0.25">
      <c r="AQ52641" s="6"/>
    </row>
    <row r="52642" spans="43:43" x14ac:dyDescent="0.25">
      <c r="AQ52642" s="6"/>
    </row>
    <row r="52643" spans="43:43" x14ac:dyDescent="0.25">
      <c r="AQ52643" s="6"/>
    </row>
    <row r="52644" spans="43:43" x14ac:dyDescent="0.25">
      <c r="AQ52644" s="6"/>
    </row>
    <row r="52645" spans="43:43" x14ac:dyDescent="0.25">
      <c r="AQ52645" s="6"/>
    </row>
    <row r="52646" spans="43:43" x14ac:dyDescent="0.25">
      <c r="AQ52646" s="6"/>
    </row>
    <row r="52647" spans="43:43" x14ac:dyDescent="0.25">
      <c r="AQ52647" s="6"/>
    </row>
    <row r="52648" spans="43:43" x14ac:dyDescent="0.25">
      <c r="AQ52648" s="6"/>
    </row>
    <row r="52649" spans="43:43" x14ac:dyDescent="0.25">
      <c r="AQ52649" s="6"/>
    </row>
    <row r="52650" spans="43:43" x14ac:dyDescent="0.25">
      <c r="AQ52650" s="6"/>
    </row>
    <row r="52651" spans="43:43" x14ac:dyDescent="0.25">
      <c r="AQ52651" s="6"/>
    </row>
    <row r="52652" spans="43:43" x14ac:dyDescent="0.25">
      <c r="AQ52652" s="6"/>
    </row>
    <row r="52653" spans="43:43" x14ac:dyDescent="0.25">
      <c r="AQ52653" s="6"/>
    </row>
    <row r="52654" spans="43:43" x14ac:dyDescent="0.25">
      <c r="AQ52654" s="6"/>
    </row>
    <row r="52655" spans="43:43" x14ac:dyDescent="0.25">
      <c r="AQ52655" s="6"/>
    </row>
    <row r="52656" spans="43:43" x14ac:dyDescent="0.25">
      <c r="AQ52656" s="6"/>
    </row>
    <row r="52657" spans="43:43" x14ac:dyDescent="0.25">
      <c r="AQ52657" s="6"/>
    </row>
    <row r="52658" spans="43:43" x14ac:dyDescent="0.25">
      <c r="AQ52658" s="6"/>
    </row>
    <row r="52659" spans="43:43" x14ac:dyDescent="0.25">
      <c r="AQ52659" s="6"/>
    </row>
    <row r="52660" spans="43:43" x14ac:dyDescent="0.25">
      <c r="AQ52660" s="6"/>
    </row>
    <row r="52661" spans="43:43" x14ac:dyDescent="0.25">
      <c r="AQ52661" s="6"/>
    </row>
    <row r="52662" spans="43:43" x14ac:dyDescent="0.25">
      <c r="AQ52662" s="6"/>
    </row>
    <row r="52663" spans="43:43" x14ac:dyDescent="0.25">
      <c r="AQ52663" s="6"/>
    </row>
    <row r="52664" spans="43:43" x14ac:dyDescent="0.25">
      <c r="AQ52664" s="6"/>
    </row>
    <row r="52665" spans="43:43" x14ac:dyDescent="0.25">
      <c r="AQ52665" s="6"/>
    </row>
    <row r="52666" spans="43:43" x14ac:dyDescent="0.25">
      <c r="AQ52666" s="6"/>
    </row>
    <row r="52667" spans="43:43" x14ac:dyDescent="0.25">
      <c r="AQ52667" s="6"/>
    </row>
    <row r="52668" spans="43:43" x14ac:dyDescent="0.25">
      <c r="AQ52668" s="6"/>
    </row>
    <row r="52669" spans="43:43" x14ac:dyDescent="0.25">
      <c r="AQ52669" s="6"/>
    </row>
    <row r="52670" spans="43:43" x14ac:dyDescent="0.25">
      <c r="AQ52670" s="6"/>
    </row>
    <row r="52671" spans="43:43" x14ac:dyDescent="0.25">
      <c r="AQ52671" s="6"/>
    </row>
    <row r="52672" spans="43:43" x14ac:dyDescent="0.25">
      <c r="AQ52672" s="6"/>
    </row>
    <row r="52673" spans="43:43" x14ac:dyDescent="0.25">
      <c r="AQ52673" s="6"/>
    </row>
    <row r="52674" spans="43:43" x14ac:dyDescent="0.25">
      <c r="AQ52674" s="6"/>
    </row>
    <row r="52675" spans="43:43" x14ac:dyDescent="0.25">
      <c r="AQ52675" s="6"/>
    </row>
    <row r="52676" spans="43:43" x14ac:dyDescent="0.25">
      <c r="AQ52676" s="6"/>
    </row>
    <row r="52677" spans="43:43" x14ac:dyDescent="0.25">
      <c r="AQ52677" s="6"/>
    </row>
    <row r="52678" spans="43:43" x14ac:dyDescent="0.25">
      <c r="AQ52678" s="6"/>
    </row>
    <row r="52679" spans="43:43" x14ac:dyDescent="0.25">
      <c r="AQ52679" s="6"/>
    </row>
    <row r="52680" spans="43:43" x14ac:dyDescent="0.25">
      <c r="AQ52680" s="6"/>
    </row>
    <row r="52681" spans="43:43" x14ac:dyDescent="0.25">
      <c r="AQ52681" s="6"/>
    </row>
    <row r="52682" spans="43:43" x14ac:dyDescent="0.25">
      <c r="AQ52682" s="6"/>
    </row>
    <row r="52683" spans="43:43" x14ac:dyDescent="0.25">
      <c r="AQ52683" s="6"/>
    </row>
    <row r="52684" spans="43:43" x14ac:dyDescent="0.25">
      <c r="AQ52684" s="6"/>
    </row>
    <row r="52685" spans="43:43" x14ac:dyDescent="0.25">
      <c r="AQ52685" s="6"/>
    </row>
    <row r="52686" spans="43:43" x14ac:dyDescent="0.25">
      <c r="AQ52686" s="6"/>
    </row>
    <row r="52687" spans="43:43" x14ac:dyDescent="0.25">
      <c r="AQ52687" s="6"/>
    </row>
    <row r="52688" spans="43:43" x14ac:dyDescent="0.25">
      <c r="AQ52688" s="6"/>
    </row>
    <row r="52689" spans="43:43" x14ac:dyDescent="0.25">
      <c r="AQ52689" s="6"/>
    </row>
    <row r="52690" spans="43:43" x14ac:dyDescent="0.25">
      <c r="AQ52690" s="6"/>
    </row>
    <row r="52691" spans="43:43" x14ac:dyDescent="0.25">
      <c r="AQ52691" s="6"/>
    </row>
    <row r="52692" spans="43:43" x14ac:dyDescent="0.25">
      <c r="AQ52692" s="6"/>
    </row>
    <row r="52693" spans="43:43" x14ac:dyDescent="0.25">
      <c r="AQ52693" s="6"/>
    </row>
    <row r="52694" spans="43:43" x14ac:dyDescent="0.25">
      <c r="AQ52694" s="6"/>
    </row>
    <row r="52695" spans="43:43" x14ac:dyDescent="0.25">
      <c r="AQ52695" s="6"/>
    </row>
    <row r="52696" spans="43:43" x14ac:dyDescent="0.25">
      <c r="AQ52696" s="6"/>
    </row>
    <row r="52697" spans="43:43" x14ac:dyDescent="0.25">
      <c r="AQ52697" s="6"/>
    </row>
    <row r="52698" spans="43:43" x14ac:dyDescent="0.25">
      <c r="AQ52698" s="6"/>
    </row>
    <row r="52699" spans="43:43" x14ac:dyDescent="0.25">
      <c r="AQ52699" s="6"/>
    </row>
    <row r="52700" spans="43:43" x14ac:dyDescent="0.25">
      <c r="AQ52700" s="6"/>
    </row>
    <row r="52701" spans="43:43" x14ac:dyDescent="0.25">
      <c r="AQ52701" s="6"/>
    </row>
    <row r="52702" spans="43:43" x14ac:dyDescent="0.25">
      <c r="AQ52702" s="6"/>
    </row>
    <row r="52703" spans="43:43" x14ac:dyDescent="0.25">
      <c r="AQ52703" s="6"/>
    </row>
    <row r="52704" spans="43:43" x14ac:dyDescent="0.25">
      <c r="AQ52704" s="6"/>
    </row>
    <row r="52705" spans="43:43" x14ac:dyDescent="0.25">
      <c r="AQ52705" s="6"/>
    </row>
    <row r="52706" spans="43:43" x14ac:dyDescent="0.25">
      <c r="AQ52706" s="6"/>
    </row>
    <row r="52707" spans="43:43" x14ac:dyDescent="0.25">
      <c r="AQ52707" s="6"/>
    </row>
    <row r="52708" spans="43:43" x14ac:dyDescent="0.25">
      <c r="AQ52708" s="6"/>
    </row>
    <row r="52709" spans="43:43" x14ac:dyDescent="0.25">
      <c r="AQ52709" s="6"/>
    </row>
    <row r="52710" spans="43:43" x14ac:dyDescent="0.25">
      <c r="AQ52710" s="6"/>
    </row>
    <row r="52711" spans="43:43" x14ac:dyDescent="0.25">
      <c r="AQ52711" s="6"/>
    </row>
    <row r="52712" spans="43:43" x14ac:dyDescent="0.25">
      <c r="AQ52712" s="6"/>
    </row>
    <row r="52713" spans="43:43" x14ac:dyDescent="0.25">
      <c r="AQ52713" s="6"/>
    </row>
    <row r="52714" spans="43:43" x14ac:dyDescent="0.25">
      <c r="AQ52714" s="6"/>
    </row>
    <row r="52715" spans="43:43" x14ac:dyDescent="0.25">
      <c r="AQ52715" s="6"/>
    </row>
    <row r="52716" spans="43:43" x14ac:dyDescent="0.25">
      <c r="AQ52716" s="6"/>
    </row>
    <row r="52717" spans="43:43" x14ac:dyDescent="0.25">
      <c r="AQ52717" s="6"/>
    </row>
    <row r="52718" spans="43:43" x14ac:dyDescent="0.25">
      <c r="AQ52718" s="6"/>
    </row>
    <row r="52719" spans="43:43" x14ac:dyDescent="0.25">
      <c r="AQ52719" s="6"/>
    </row>
    <row r="52720" spans="43:43" x14ac:dyDescent="0.25">
      <c r="AQ52720" s="6"/>
    </row>
    <row r="52721" spans="43:43" x14ac:dyDescent="0.25">
      <c r="AQ52721" s="6"/>
    </row>
    <row r="52722" spans="43:43" x14ac:dyDescent="0.25">
      <c r="AQ52722" s="6"/>
    </row>
    <row r="52723" spans="43:43" x14ac:dyDescent="0.25">
      <c r="AQ52723" s="6"/>
    </row>
    <row r="52724" spans="43:43" x14ac:dyDescent="0.25">
      <c r="AQ52724" s="6"/>
    </row>
    <row r="52725" spans="43:43" x14ac:dyDescent="0.25">
      <c r="AQ52725" s="6"/>
    </row>
    <row r="52726" spans="43:43" x14ac:dyDescent="0.25">
      <c r="AQ52726" s="6"/>
    </row>
    <row r="52727" spans="43:43" x14ac:dyDescent="0.25">
      <c r="AQ52727" s="6"/>
    </row>
    <row r="52728" spans="43:43" x14ac:dyDescent="0.25">
      <c r="AQ52728" s="6"/>
    </row>
    <row r="52729" spans="43:43" x14ac:dyDescent="0.25">
      <c r="AQ52729" s="6"/>
    </row>
    <row r="52730" spans="43:43" x14ac:dyDescent="0.25">
      <c r="AQ52730" s="6"/>
    </row>
    <row r="52731" spans="43:43" x14ac:dyDescent="0.25">
      <c r="AQ52731" s="6"/>
    </row>
    <row r="52732" spans="43:43" x14ac:dyDescent="0.25">
      <c r="AQ52732" s="6"/>
    </row>
    <row r="52733" spans="43:43" x14ac:dyDescent="0.25">
      <c r="AQ52733" s="6"/>
    </row>
    <row r="52734" spans="43:43" x14ac:dyDescent="0.25">
      <c r="AQ52734" s="6"/>
    </row>
    <row r="52735" spans="43:43" x14ac:dyDescent="0.25">
      <c r="AQ52735" s="6"/>
    </row>
    <row r="52736" spans="43:43" x14ac:dyDescent="0.25">
      <c r="AQ52736" s="6"/>
    </row>
    <row r="52737" spans="43:43" x14ac:dyDescent="0.25">
      <c r="AQ52737" s="6"/>
    </row>
    <row r="52738" spans="43:43" x14ac:dyDescent="0.25">
      <c r="AQ52738" s="6"/>
    </row>
    <row r="52739" spans="43:43" x14ac:dyDescent="0.25">
      <c r="AQ52739" s="6"/>
    </row>
    <row r="52740" spans="43:43" x14ac:dyDescent="0.25">
      <c r="AQ52740" s="6"/>
    </row>
    <row r="52741" spans="43:43" x14ac:dyDescent="0.25">
      <c r="AQ52741" s="6"/>
    </row>
    <row r="52742" spans="43:43" x14ac:dyDescent="0.25">
      <c r="AQ52742" s="6"/>
    </row>
    <row r="52743" spans="43:43" x14ac:dyDescent="0.25">
      <c r="AQ52743" s="6"/>
    </row>
    <row r="52744" spans="43:43" x14ac:dyDescent="0.25">
      <c r="AQ52744" s="6"/>
    </row>
    <row r="52745" spans="43:43" x14ac:dyDescent="0.25">
      <c r="AQ52745" s="6"/>
    </row>
    <row r="52746" spans="43:43" x14ac:dyDescent="0.25">
      <c r="AQ52746" s="6"/>
    </row>
    <row r="52747" spans="43:43" x14ac:dyDescent="0.25">
      <c r="AQ52747" s="6"/>
    </row>
    <row r="52748" spans="43:43" x14ac:dyDescent="0.25">
      <c r="AQ52748" s="6"/>
    </row>
    <row r="52749" spans="43:43" x14ac:dyDescent="0.25">
      <c r="AQ52749" s="6"/>
    </row>
    <row r="52750" spans="43:43" x14ac:dyDescent="0.25">
      <c r="AQ52750" s="6"/>
    </row>
    <row r="52751" spans="43:43" x14ac:dyDescent="0.25">
      <c r="AQ52751" s="6"/>
    </row>
    <row r="52752" spans="43:43" x14ac:dyDescent="0.25">
      <c r="AQ52752" s="6"/>
    </row>
    <row r="52753" spans="43:43" x14ac:dyDescent="0.25">
      <c r="AQ52753" s="6"/>
    </row>
    <row r="52754" spans="43:43" x14ac:dyDescent="0.25">
      <c r="AQ52754" s="6"/>
    </row>
    <row r="52755" spans="43:43" x14ac:dyDescent="0.25">
      <c r="AQ52755" s="6"/>
    </row>
    <row r="52756" spans="43:43" x14ac:dyDescent="0.25">
      <c r="AQ52756" s="6"/>
    </row>
    <row r="52757" spans="43:43" x14ac:dyDescent="0.25">
      <c r="AQ52757" s="6"/>
    </row>
    <row r="52758" spans="43:43" x14ac:dyDescent="0.25">
      <c r="AQ52758" s="6"/>
    </row>
    <row r="52759" spans="43:43" x14ac:dyDescent="0.25">
      <c r="AQ52759" s="6"/>
    </row>
    <row r="52760" spans="43:43" x14ac:dyDescent="0.25">
      <c r="AQ52760" s="6"/>
    </row>
    <row r="52761" spans="43:43" x14ac:dyDescent="0.25">
      <c r="AQ52761" s="6"/>
    </row>
    <row r="52762" spans="43:43" x14ac:dyDescent="0.25">
      <c r="AQ52762" s="6"/>
    </row>
    <row r="52763" spans="43:43" x14ac:dyDescent="0.25">
      <c r="AQ52763" s="6"/>
    </row>
    <row r="52764" spans="43:43" x14ac:dyDescent="0.25">
      <c r="AQ52764" s="6"/>
    </row>
    <row r="52765" spans="43:43" x14ac:dyDescent="0.25">
      <c r="AQ52765" s="6"/>
    </row>
    <row r="52766" spans="43:43" x14ac:dyDescent="0.25">
      <c r="AQ52766" s="6"/>
    </row>
    <row r="52767" spans="43:43" x14ac:dyDescent="0.25">
      <c r="AQ52767" s="6"/>
    </row>
    <row r="52768" spans="43:43" x14ac:dyDescent="0.25">
      <c r="AQ52768" s="6"/>
    </row>
    <row r="52769" spans="43:43" x14ac:dyDescent="0.25">
      <c r="AQ52769" s="6"/>
    </row>
    <row r="52770" spans="43:43" x14ac:dyDescent="0.25">
      <c r="AQ52770" s="6"/>
    </row>
    <row r="52771" spans="43:43" x14ac:dyDescent="0.25">
      <c r="AQ52771" s="6"/>
    </row>
    <row r="52772" spans="43:43" x14ac:dyDescent="0.25">
      <c r="AQ52772" s="6"/>
    </row>
    <row r="52773" spans="43:43" x14ac:dyDescent="0.25">
      <c r="AQ52773" s="6"/>
    </row>
    <row r="52774" spans="43:43" x14ac:dyDescent="0.25">
      <c r="AQ52774" s="6"/>
    </row>
    <row r="52775" spans="43:43" x14ac:dyDescent="0.25">
      <c r="AQ52775" s="6"/>
    </row>
    <row r="52776" spans="43:43" x14ac:dyDescent="0.25">
      <c r="AQ52776" s="6"/>
    </row>
    <row r="52777" spans="43:43" x14ac:dyDescent="0.25">
      <c r="AQ52777" s="6"/>
    </row>
    <row r="52778" spans="43:43" x14ac:dyDescent="0.25">
      <c r="AQ52778" s="6"/>
    </row>
    <row r="52779" spans="43:43" x14ac:dyDescent="0.25">
      <c r="AQ52779" s="6"/>
    </row>
    <row r="52780" spans="43:43" x14ac:dyDescent="0.25">
      <c r="AQ52780" s="6"/>
    </row>
    <row r="52781" spans="43:43" x14ac:dyDescent="0.25">
      <c r="AQ52781" s="6"/>
    </row>
    <row r="52782" spans="43:43" x14ac:dyDescent="0.25">
      <c r="AQ52782" s="6"/>
    </row>
    <row r="52783" spans="43:43" x14ac:dyDescent="0.25">
      <c r="AQ52783" s="6"/>
    </row>
    <row r="52784" spans="43:43" x14ac:dyDescent="0.25">
      <c r="AQ52784" s="6"/>
    </row>
    <row r="52785" spans="43:43" x14ac:dyDescent="0.25">
      <c r="AQ52785" s="6"/>
    </row>
    <row r="52786" spans="43:43" x14ac:dyDescent="0.25">
      <c r="AQ52786" s="6"/>
    </row>
    <row r="52787" spans="43:43" x14ac:dyDescent="0.25">
      <c r="AQ52787" s="6"/>
    </row>
    <row r="52788" spans="43:43" x14ac:dyDescent="0.25">
      <c r="AQ52788" s="6"/>
    </row>
    <row r="52789" spans="43:43" x14ac:dyDescent="0.25">
      <c r="AQ52789" s="6"/>
    </row>
    <row r="52790" spans="43:43" x14ac:dyDescent="0.25">
      <c r="AQ52790" s="6"/>
    </row>
    <row r="52791" spans="43:43" x14ac:dyDescent="0.25">
      <c r="AQ52791" s="6"/>
    </row>
    <row r="52792" spans="43:43" x14ac:dyDescent="0.25">
      <c r="AQ52792" s="6"/>
    </row>
    <row r="52793" spans="43:43" x14ac:dyDescent="0.25">
      <c r="AQ52793" s="6"/>
    </row>
    <row r="52794" spans="43:43" x14ac:dyDescent="0.25">
      <c r="AQ52794" s="6"/>
    </row>
    <row r="52795" spans="43:43" x14ac:dyDescent="0.25">
      <c r="AQ52795" s="6"/>
    </row>
    <row r="52796" spans="43:43" x14ac:dyDescent="0.25">
      <c r="AQ52796" s="6"/>
    </row>
    <row r="52797" spans="43:43" x14ac:dyDescent="0.25">
      <c r="AQ52797" s="6"/>
    </row>
    <row r="52798" spans="43:43" x14ac:dyDescent="0.25">
      <c r="AQ52798" s="6"/>
    </row>
    <row r="52799" spans="43:43" x14ac:dyDescent="0.25">
      <c r="AQ52799" s="6"/>
    </row>
    <row r="52800" spans="43:43" x14ac:dyDescent="0.25">
      <c r="AQ52800" s="6"/>
    </row>
    <row r="52801" spans="43:43" x14ac:dyDescent="0.25">
      <c r="AQ52801" s="6"/>
    </row>
    <row r="52802" spans="43:43" x14ac:dyDescent="0.25">
      <c r="AQ52802" s="6"/>
    </row>
    <row r="52803" spans="43:43" x14ac:dyDescent="0.25">
      <c r="AQ52803" s="6"/>
    </row>
    <row r="52804" spans="43:43" x14ac:dyDescent="0.25">
      <c r="AQ52804" s="6"/>
    </row>
    <row r="52805" spans="43:43" x14ac:dyDescent="0.25">
      <c r="AQ52805" s="6"/>
    </row>
    <row r="52806" spans="43:43" x14ac:dyDescent="0.25">
      <c r="AQ52806" s="6"/>
    </row>
    <row r="52807" spans="43:43" x14ac:dyDescent="0.25">
      <c r="AQ52807" s="6"/>
    </row>
    <row r="52808" spans="43:43" x14ac:dyDescent="0.25">
      <c r="AQ52808" s="6"/>
    </row>
    <row r="52809" spans="43:43" x14ac:dyDescent="0.25">
      <c r="AQ52809" s="6"/>
    </row>
    <row r="52810" spans="43:43" x14ac:dyDescent="0.25">
      <c r="AQ52810" s="6"/>
    </row>
    <row r="52811" spans="43:43" x14ac:dyDescent="0.25">
      <c r="AQ52811" s="6"/>
    </row>
    <row r="52812" spans="43:43" x14ac:dyDescent="0.25">
      <c r="AQ52812" s="6"/>
    </row>
    <row r="52813" spans="43:43" x14ac:dyDescent="0.25">
      <c r="AQ52813" s="6"/>
    </row>
    <row r="52814" spans="43:43" x14ac:dyDescent="0.25">
      <c r="AQ52814" s="6"/>
    </row>
    <row r="52815" spans="43:43" x14ac:dyDescent="0.25">
      <c r="AQ52815" s="6"/>
    </row>
    <row r="52816" spans="43:43" x14ac:dyDescent="0.25">
      <c r="AQ52816" s="6"/>
    </row>
    <row r="52817" spans="43:43" x14ac:dyDescent="0.25">
      <c r="AQ52817" s="6"/>
    </row>
    <row r="52818" spans="43:43" x14ac:dyDescent="0.25">
      <c r="AQ52818" s="6"/>
    </row>
    <row r="52819" spans="43:43" x14ac:dyDescent="0.25">
      <c r="AQ52819" s="6"/>
    </row>
    <row r="52820" spans="43:43" x14ac:dyDescent="0.25">
      <c r="AQ52820" s="6"/>
    </row>
    <row r="52821" spans="43:43" x14ac:dyDescent="0.25">
      <c r="AQ52821" s="6"/>
    </row>
    <row r="52822" spans="43:43" x14ac:dyDescent="0.25">
      <c r="AQ52822" s="6"/>
    </row>
    <row r="52823" spans="43:43" x14ac:dyDescent="0.25">
      <c r="AQ52823" s="6"/>
    </row>
    <row r="52824" spans="43:43" x14ac:dyDescent="0.25">
      <c r="AQ52824" s="6"/>
    </row>
    <row r="52825" spans="43:43" x14ac:dyDescent="0.25">
      <c r="AQ52825" s="6"/>
    </row>
    <row r="52826" spans="43:43" x14ac:dyDescent="0.25">
      <c r="AQ52826" s="6"/>
    </row>
    <row r="52827" spans="43:43" x14ac:dyDescent="0.25">
      <c r="AQ52827" s="6"/>
    </row>
    <row r="52828" spans="43:43" x14ac:dyDescent="0.25">
      <c r="AQ52828" s="6"/>
    </row>
    <row r="52829" spans="43:43" x14ac:dyDescent="0.25">
      <c r="AQ52829" s="6"/>
    </row>
    <row r="52830" spans="43:43" x14ac:dyDescent="0.25">
      <c r="AQ52830" s="6"/>
    </row>
    <row r="52831" spans="43:43" x14ac:dyDescent="0.25">
      <c r="AQ52831" s="6"/>
    </row>
    <row r="52832" spans="43:43" x14ac:dyDescent="0.25">
      <c r="AQ52832" s="6"/>
    </row>
    <row r="52833" spans="43:43" x14ac:dyDescent="0.25">
      <c r="AQ52833" s="6"/>
    </row>
    <row r="52834" spans="43:43" x14ac:dyDescent="0.25">
      <c r="AQ52834" s="6"/>
    </row>
    <row r="52835" spans="43:43" x14ac:dyDescent="0.25">
      <c r="AQ52835" s="6"/>
    </row>
    <row r="52836" spans="43:43" x14ac:dyDescent="0.25">
      <c r="AQ52836" s="6"/>
    </row>
    <row r="52837" spans="43:43" x14ac:dyDescent="0.25">
      <c r="AQ52837" s="6"/>
    </row>
    <row r="52838" spans="43:43" x14ac:dyDescent="0.25">
      <c r="AQ52838" s="6"/>
    </row>
    <row r="52839" spans="43:43" x14ac:dyDescent="0.25">
      <c r="AQ52839" s="6"/>
    </row>
    <row r="52840" spans="43:43" x14ac:dyDescent="0.25">
      <c r="AQ52840" s="6"/>
    </row>
    <row r="52841" spans="43:43" x14ac:dyDescent="0.25">
      <c r="AQ52841" s="6"/>
    </row>
    <row r="52842" spans="43:43" x14ac:dyDescent="0.25">
      <c r="AQ52842" s="6"/>
    </row>
    <row r="52843" spans="43:43" x14ac:dyDescent="0.25">
      <c r="AQ52843" s="6"/>
    </row>
    <row r="52844" spans="43:43" x14ac:dyDescent="0.25">
      <c r="AQ52844" s="6"/>
    </row>
    <row r="52845" spans="43:43" x14ac:dyDescent="0.25">
      <c r="AQ52845" s="6"/>
    </row>
    <row r="52846" spans="43:43" x14ac:dyDescent="0.25">
      <c r="AQ52846" s="6"/>
    </row>
    <row r="52847" spans="43:43" x14ac:dyDescent="0.25">
      <c r="AQ52847" s="6"/>
    </row>
    <row r="52848" spans="43:43" x14ac:dyDescent="0.25">
      <c r="AQ52848" s="6"/>
    </row>
    <row r="52849" spans="43:43" x14ac:dyDescent="0.25">
      <c r="AQ52849" s="6"/>
    </row>
    <row r="52850" spans="43:43" x14ac:dyDescent="0.25">
      <c r="AQ52850" s="6"/>
    </row>
    <row r="52851" spans="43:43" x14ac:dyDescent="0.25">
      <c r="AQ52851" s="6"/>
    </row>
    <row r="52852" spans="43:43" x14ac:dyDescent="0.25">
      <c r="AQ52852" s="6"/>
    </row>
    <row r="52853" spans="43:43" x14ac:dyDescent="0.25">
      <c r="AQ52853" s="6"/>
    </row>
    <row r="52854" spans="43:43" x14ac:dyDescent="0.25">
      <c r="AQ52854" s="6"/>
    </row>
    <row r="52855" spans="43:43" x14ac:dyDescent="0.25">
      <c r="AQ52855" s="6"/>
    </row>
    <row r="52856" spans="43:43" x14ac:dyDescent="0.25">
      <c r="AQ52856" s="6"/>
    </row>
    <row r="52857" spans="43:43" x14ac:dyDescent="0.25">
      <c r="AQ52857" s="6"/>
    </row>
    <row r="52858" spans="43:43" x14ac:dyDescent="0.25">
      <c r="AQ52858" s="6"/>
    </row>
    <row r="52859" spans="43:43" x14ac:dyDescent="0.25">
      <c r="AQ52859" s="6"/>
    </row>
    <row r="52860" spans="43:43" x14ac:dyDescent="0.25">
      <c r="AQ52860" s="6"/>
    </row>
    <row r="52861" spans="43:43" x14ac:dyDescent="0.25">
      <c r="AQ52861" s="6"/>
    </row>
    <row r="52862" spans="43:43" x14ac:dyDescent="0.25">
      <c r="AQ52862" s="6"/>
    </row>
    <row r="52863" spans="43:43" x14ac:dyDescent="0.25">
      <c r="AQ52863" s="6"/>
    </row>
    <row r="52864" spans="43:43" x14ac:dyDescent="0.25">
      <c r="AQ52864" s="6"/>
    </row>
    <row r="52865" spans="43:43" x14ac:dyDescent="0.25">
      <c r="AQ52865" s="6"/>
    </row>
    <row r="52866" spans="43:43" x14ac:dyDescent="0.25">
      <c r="AQ52866" s="6"/>
    </row>
    <row r="52867" spans="43:43" x14ac:dyDescent="0.25">
      <c r="AQ52867" s="6"/>
    </row>
    <row r="52868" spans="43:43" x14ac:dyDescent="0.25">
      <c r="AQ52868" s="6"/>
    </row>
    <row r="52869" spans="43:43" x14ac:dyDescent="0.25">
      <c r="AQ52869" s="6"/>
    </row>
    <row r="52870" spans="43:43" x14ac:dyDescent="0.25">
      <c r="AQ52870" s="6"/>
    </row>
    <row r="52871" spans="43:43" x14ac:dyDescent="0.25">
      <c r="AQ52871" s="6"/>
    </row>
    <row r="52872" spans="43:43" x14ac:dyDescent="0.25">
      <c r="AQ52872" s="6"/>
    </row>
    <row r="52873" spans="43:43" x14ac:dyDescent="0.25">
      <c r="AQ52873" s="6"/>
    </row>
    <row r="52874" spans="43:43" x14ac:dyDescent="0.25">
      <c r="AQ52874" s="6"/>
    </row>
    <row r="52875" spans="43:43" x14ac:dyDescent="0.25">
      <c r="AQ52875" s="6"/>
    </row>
    <row r="52876" spans="43:43" x14ac:dyDescent="0.25">
      <c r="AQ52876" s="6"/>
    </row>
    <row r="52877" spans="43:43" x14ac:dyDescent="0.25">
      <c r="AQ52877" s="6"/>
    </row>
    <row r="52878" spans="43:43" x14ac:dyDescent="0.25">
      <c r="AQ52878" s="6"/>
    </row>
    <row r="52879" spans="43:43" x14ac:dyDescent="0.25">
      <c r="AQ52879" s="6"/>
    </row>
    <row r="52880" spans="43:43" x14ac:dyDescent="0.25">
      <c r="AQ52880" s="6"/>
    </row>
    <row r="52881" spans="43:43" x14ac:dyDescent="0.25">
      <c r="AQ52881" s="6"/>
    </row>
    <row r="52882" spans="43:43" x14ac:dyDescent="0.25">
      <c r="AQ52882" s="6"/>
    </row>
    <row r="52883" spans="43:43" x14ac:dyDescent="0.25">
      <c r="AQ52883" s="6"/>
    </row>
    <row r="52884" spans="43:43" x14ac:dyDescent="0.25">
      <c r="AQ52884" s="6"/>
    </row>
    <row r="52885" spans="43:43" x14ac:dyDescent="0.25">
      <c r="AQ52885" s="6"/>
    </row>
    <row r="52886" spans="43:43" x14ac:dyDescent="0.25">
      <c r="AQ52886" s="6"/>
    </row>
    <row r="52887" spans="43:43" x14ac:dyDescent="0.25">
      <c r="AQ52887" s="6"/>
    </row>
    <row r="52888" spans="43:43" x14ac:dyDescent="0.25">
      <c r="AQ52888" s="6"/>
    </row>
    <row r="52889" spans="43:43" x14ac:dyDescent="0.25">
      <c r="AQ52889" s="6"/>
    </row>
    <row r="52890" spans="43:43" x14ac:dyDescent="0.25">
      <c r="AQ52890" s="6"/>
    </row>
    <row r="52891" spans="43:43" x14ac:dyDescent="0.25">
      <c r="AQ52891" s="6"/>
    </row>
    <row r="52892" spans="43:43" x14ac:dyDescent="0.25">
      <c r="AQ52892" s="6"/>
    </row>
    <row r="52893" spans="43:43" x14ac:dyDescent="0.25">
      <c r="AQ52893" s="6"/>
    </row>
    <row r="52894" spans="43:43" x14ac:dyDescent="0.25">
      <c r="AQ52894" s="6"/>
    </row>
    <row r="52895" spans="43:43" x14ac:dyDescent="0.25">
      <c r="AQ52895" s="6"/>
    </row>
    <row r="52896" spans="43:43" x14ac:dyDescent="0.25">
      <c r="AQ52896" s="6"/>
    </row>
    <row r="52897" spans="43:43" x14ac:dyDescent="0.25">
      <c r="AQ52897" s="6"/>
    </row>
    <row r="52898" spans="43:43" x14ac:dyDescent="0.25">
      <c r="AQ52898" s="6"/>
    </row>
    <row r="52899" spans="43:43" x14ac:dyDescent="0.25">
      <c r="AQ52899" s="6"/>
    </row>
    <row r="52900" spans="43:43" x14ac:dyDescent="0.25">
      <c r="AQ52900" s="6"/>
    </row>
    <row r="52901" spans="43:43" x14ac:dyDescent="0.25">
      <c r="AQ52901" s="6"/>
    </row>
    <row r="52902" spans="43:43" x14ac:dyDescent="0.25">
      <c r="AQ52902" s="6"/>
    </row>
    <row r="52903" spans="43:43" x14ac:dyDescent="0.25">
      <c r="AQ52903" s="6"/>
    </row>
    <row r="52904" spans="43:43" x14ac:dyDescent="0.25">
      <c r="AQ52904" s="6"/>
    </row>
    <row r="52905" spans="43:43" x14ac:dyDescent="0.25">
      <c r="AQ52905" s="6"/>
    </row>
    <row r="52906" spans="43:43" x14ac:dyDescent="0.25">
      <c r="AQ52906" s="6"/>
    </row>
    <row r="52907" spans="43:43" x14ac:dyDescent="0.25">
      <c r="AQ52907" s="6"/>
    </row>
    <row r="52908" spans="43:43" x14ac:dyDescent="0.25">
      <c r="AQ52908" s="6"/>
    </row>
    <row r="52909" spans="43:43" x14ac:dyDescent="0.25">
      <c r="AQ52909" s="6"/>
    </row>
    <row r="52910" spans="43:43" x14ac:dyDescent="0.25">
      <c r="AQ52910" s="6"/>
    </row>
    <row r="52911" spans="43:43" x14ac:dyDescent="0.25">
      <c r="AQ52911" s="6"/>
    </row>
    <row r="52912" spans="43:43" x14ac:dyDescent="0.25">
      <c r="AQ52912" s="6"/>
    </row>
    <row r="52913" spans="43:43" x14ac:dyDescent="0.25">
      <c r="AQ52913" s="6"/>
    </row>
    <row r="52914" spans="43:43" x14ac:dyDescent="0.25">
      <c r="AQ52914" s="6"/>
    </row>
    <row r="52915" spans="43:43" x14ac:dyDescent="0.25">
      <c r="AQ52915" s="6"/>
    </row>
    <row r="52916" spans="43:43" x14ac:dyDescent="0.25">
      <c r="AQ52916" s="6"/>
    </row>
    <row r="52917" spans="43:43" x14ac:dyDescent="0.25">
      <c r="AQ52917" s="6"/>
    </row>
    <row r="52918" spans="43:43" x14ac:dyDescent="0.25">
      <c r="AQ52918" s="6"/>
    </row>
    <row r="52919" spans="43:43" x14ac:dyDescent="0.25">
      <c r="AQ52919" s="6"/>
    </row>
    <row r="52920" spans="43:43" x14ac:dyDescent="0.25">
      <c r="AQ52920" s="6"/>
    </row>
    <row r="52921" spans="43:43" x14ac:dyDescent="0.25">
      <c r="AQ52921" s="6"/>
    </row>
    <row r="52922" spans="43:43" x14ac:dyDescent="0.25">
      <c r="AQ52922" s="6"/>
    </row>
    <row r="52923" spans="43:43" x14ac:dyDescent="0.25">
      <c r="AQ52923" s="6"/>
    </row>
    <row r="52924" spans="43:43" x14ac:dyDescent="0.25">
      <c r="AQ52924" s="6"/>
    </row>
    <row r="52925" spans="43:43" x14ac:dyDescent="0.25">
      <c r="AQ52925" s="6"/>
    </row>
    <row r="52926" spans="43:43" x14ac:dyDescent="0.25">
      <c r="AQ52926" s="6"/>
    </row>
    <row r="52927" spans="43:43" x14ac:dyDescent="0.25">
      <c r="AQ52927" s="6"/>
    </row>
    <row r="52928" spans="43:43" x14ac:dyDescent="0.25">
      <c r="AQ52928" s="6"/>
    </row>
    <row r="52929" spans="43:43" x14ac:dyDescent="0.25">
      <c r="AQ52929" s="6"/>
    </row>
    <row r="52930" spans="43:43" x14ac:dyDescent="0.25">
      <c r="AQ52930" s="6"/>
    </row>
    <row r="52931" spans="43:43" x14ac:dyDescent="0.25">
      <c r="AQ52931" s="6"/>
    </row>
    <row r="52932" spans="43:43" x14ac:dyDescent="0.25">
      <c r="AQ52932" s="6"/>
    </row>
    <row r="52933" spans="43:43" x14ac:dyDescent="0.25">
      <c r="AQ52933" s="6"/>
    </row>
    <row r="52934" spans="43:43" x14ac:dyDescent="0.25">
      <c r="AQ52934" s="6"/>
    </row>
    <row r="52935" spans="43:43" x14ac:dyDescent="0.25">
      <c r="AQ52935" s="6"/>
    </row>
    <row r="52936" spans="43:43" x14ac:dyDescent="0.25">
      <c r="AQ52936" s="6"/>
    </row>
    <row r="52937" spans="43:43" x14ac:dyDescent="0.25">
      <c r="AQ52937" s="6"/>
    </row>
    <row r="52938" spans="43:43" x14ac:dyDescent="0.25">
      <c r="AQ52938" s="6"/>
    </row>
    <row r="52939" spans="43:43" x14ac:dyDescent="0.25">
      <c r="AQ52939" s="6"/>
    </row>
    <row r="52940" spans="43:43" x14ac:dyDescent="0.25">
      <c r="AQ52940" s="6"/>
    </row>
    <row r="52941" spans="43:43" x14ac:dyDescent="0.25">
      <c r="AQ52941" s="6"/>
    </row>
    <row r="52942" spans="43:43" x14ac:dyDescent="0.25">
      <c r="AQ52942" s="6"/>
    </row>
    <row r="52943" spans="43:43" x14ac:dyDescent="0.25">
      <c r="AQ52943" s="6"/>
    </row>
    <row r="52944" spans="43:43" x14ac:dyDescent="0.25">
      <c r="AQ52944" s="6"/>
    </row>
    <row r="52945" spans="43:43" x14ac:dyDescent="0.25">
      <c r="AQ52945" s="6"/>
    </row>
    <row r="52946" spans="43:43" x14ac:dyDescent="0.25">
      <c r="AQ52946" s="6"/>
    </row>
    <row r="52947" spans="43:43" x14ac:dyDescent="0.25">
      <c r="AQ52947" s="6"/>
    </row>
    <row r="52948" spans="43:43" x14ac:dyDescent="0.25">
      <c r="AQ52948" s="6"/>
    </row>
    <row r="52949" spans="43:43" x14ac:dyDescent="0.25">
      <c r="AQ52949" s="6"/>
    </row>
    <row r="52950" spans="43:43" x14ac:dyDescent="0.25">
      <c r="AQ52950" s="6"/>
    </row>
    <row r="52951" spans="43:43" x14ac:dyDescent="0.25">
      <c r="AQ52951" s="6"/>
    </row>
    <row r="52952" spans="43:43" x14ac:dyDescent="0.25">
      <c r="AQ52952" s="6"/>
    </row>
    <row r="52953" spans="43:43" x14ac:dyDescent="0.25">
      <c r="AQ52953" s="6"/>
    </row>
    <row r="52954" spans="43:43" x14ac:dyDescent="0.25">
      <c r="AQ52954" s="6"/>
    </row>
    <row r="52955" spans="43:43" x14ac:dyDescent="0.25">
      <c r="AQ52955" s="6"/>
    </row>
    <row r="52956" spans="43:43" x14ac:dyDescent="0.25">
      <c r="AQ52956" s="6"/>
    </row>
    <row r="52957" spans="43:43" x14ac:dyDescent="0.25">
      <c r="AQ52957" s="6"/>
    </row>
    <row r="52958" spans="43:43" x14ac:dyDescent="0.25">
      <c r="AQ52958" s="6"/>
    </row>
    <row r="52959" spans="43:43" x14ac:dyDescent="0.25">
      <c r="AQ52959" s="6"/>
    </row>
    <row r="52960" spans="43:43" x14ac:dyDescent="0.25">
      <c r="AQ52960" s="6"/>
    </row>
    <row r="52961" spans="43:43" x14ac:dyDescent="0.25">
      <c r="AQ52961" s="6"/>
    </row>
    <row r="52962" spans="43:43" x14ac:dyDescent="0.25">
      <c r="AQ52962" s="6"/>
    </row>
    <row r="52963" spans="43:43" x14ac:dyDescent="0.25">
      <c r="AQ52963" s="6"/>
    </row>
    <row r="52964" spans="43:43" x14ac:dyDescent="0.25">
      <c r="AQ52964" s="6"/>
    </row>
    <row r="52965" spans="43:43" x14ac:dyDescent="0.25">
      <c r="AQ52965" s="6"/>
    </row>
    <row r="52966" spans="43:43" x14ac:dyDescent="0.25">
      <c r="AQ52966" s="6"/>
    </row>
    <row r="52967" spans="43:43" x14ac:dyDescent="0.25">
      <c r="AQ52967" s="6"/>
    </row>
    <row r="52968" spans="43:43" x14ac:dyDescent="0.25">
      <c r="AQ52968" s="6"/>
    </row>
    <row r="52969" spans="43:43" x14ac:dyDescent="0.25">
      <c r="AQ52969" s="6"/>
    </row>
    <row r="52970" spans="43:43" x14ac:dyDescent="0.25">
      <c r="AQ52970" s="6"/>
    </row>
    <row r="52971" spans="43:43" x14ac:dyDescent="0.25">
      <c r="AQ52971" s="6"/>
    </row>
    <row r="52972" spans="43:43" x14ac:dyDescent="0.25">
      <c r="AQ52972" s="6"/>
    </row>
    <row r="52973" spans="43:43" x14ac:dyDescent="0.25">
      <c r="AQ52973" s="6"/>
    </row>
    <row r="52974" spans="43:43" x14ac:dyDescent="0.25">
      <c r="AQ52974" s="6"/>
    </row>
    <row r="52975" spans="43:43" x14ac:dyDescent="0.25">
      <c r="AQ52975" s="6"/>
    </row>
    <row r="52976" spans="43:43" x14ac:dyDescent="0.25">
      <c r="AQ52976" s="6"/>
    </row>
    <row r="52977" spans="43:43" x14ac:dyDescent="0.25">
      <c r="AQ52977" s="6"/>
    </row>
    <row r="52978" spans="43:43" x14ac:dyDescent="0.25">
      <c r="AQ52978" s="6"/>
    </row>
    <row r="52979" spans="43:43" x14ac:dyDescent="0.25">
      <c r="AQ52979" s="6"/>
    </row>
    <row r="52980" spans="43:43" x14ac:dyDescent="0.25">
      <c r="AQ52980" s="6"/>
    </row>
    <row r="52981" spans="43:43" x14ac:dyDescent="0.25">
      <c r="AQ52981" s="6"/>
    </row>
    <row r="52982" spans="43:43" x14ac:dyDescent="0.25">
      <c r="AQ52982" s="6"/>
    </row>
    <row r="52983" spans="43:43" x14ac:dyDescent="0.25">
      <c r="AQ52983" s="6"/>
    </row>
    <row r="52984" spans="43:43" x14ac:dyDescent="0.25">
      <c r="AQ52984" s="6"/>
    </row>
    <row r="52985" spans="43:43" x14ac:dyDescent="0.25">
      <c r="AQ52985" s="6"/>
    </row>
    <row r="52986" spans="43:43" x14ac:dyDescent="0.25">
      <c r="AQ52986" s="6"/>
    </row>
    <row r="52987" spans="43:43" x14ac:dyDescent="0.25">
      <c r="AQ52987" s="6"/>
    </row>
    <row r="52988" spans="43:43" x14ac:dyDescent="0.25">
      <c r="AQ52988" s="6"/>
    </row>
    <row r="52989" spans="43:43" x14ac:dyDescent="0.25">
      <c r="AQ52989" s="6"/>
    </row>
    <row r="52990" spans="43:43" x14ac:dyDescent="0.25">
      <c r="AQ52990" s="6"/>
    </row>
    <row r="52991" spans="43:43" x14ac:dyDescent="0.25">
      <c r="AQ52991" s="6"/>
    </row>
    <row r="52992" spans="43:43" x14ac:dyDescent="0.25">
      <c r="AQ52992" s="6"/>
    </row>
    <row r="52993" spans="43:43" x14ac:dyDescent="0.25">
      <c r="AQ52993" s="6"/>
    </row>
    <row r="52994" spans="43:43" x14ac:dyDescent="0.25">
      <c r="AQ52994" s="6"/>
    </row>
    <row r="52995" spans="43:43" x14ac:dyDescent="0.25">
      <c r="AQ52995" s="6"/>
    </row>
    <row r="52996" spans="43:43" x14ac:dyDescent="0.25">
      <c r="AQ52996" s="6"/>
    </row>
    <row r="52997" spans="43:43" x14ac:dyDescent="0.25">
      <c r="AQ52997" s="6"/>
    </row>
    <row r="52998" spans="43:43" x14ac:dyDescent="0.25">
      <c r="AQ52998" s="6"/>
    </row>
    <row r="52999" spans="43:43" x14ac:dyDescent="0.25">
      <c r="AQ52999" s="6"/>
    </row>
    <row r="53000" spans="43:43" x14ac:dyDescent="0.25">
      <c r="AQ53000" s="6"/>
    </row>
    <row r="53001" spans="43:43" x14ac:dyDescent="0.25">
      <c r="AQ53001" s="6"/>
    </row>
    <row r="53002" spans="43:43" x14ac:dyDescent="0.25">
      <c r="AQ53002" s="6"/>
    </row>
    <row r="53003" spans="43:43" x14ac:dyDescent="0.25">
      <c r="AQ53003" s="6"/>
    </row>
    <row r="53004" spans="43:43" x14ac:dyDescent="0.25">
      <c r="AQ53004" s="6"/>
    </row>
    <row r="53005" spans="43:43" x14ac:dyDescent="0.25">
      <c r="AQ53005" s="6"/>
    </row>
    <row r="53006" spans="43:43" x14ac:dyDescent="0.25">
      <c r="AQ53006" s="6"/>
    </row>
    <row r="53007" spans="43:43" x14ac:dyDescent="0.25">
      <c r="AQ53007" s="6"/>
    </row>
    <row r="53008" spans="43:43" x14ac:dyDescent="0.25">
      <c r="AQ53008" s="6"/>
    </row>
    <row r="53009" spans="43:43" x14ac:dyDescent="0.25">
      <c r="AQ53009" s="6"/>
    </row>
    <row r="53010" spans="43:43" x14ac:dyDescent="0.25">
      <c r="AQ53010" s="6"/>
    </row>
    <row r="53011" spans="43:43" x14ac:dyDescent="0.25">
      <c r="AQ53011" s="6"/>
    </row>
    <row r="53012" spans="43:43" x14ac:dyDescent="0.25">
      <c r="AQ53012" s="6"/>
    </row>
    <row r="53013" spans="43:43" x14ac:dyDescent="0.25">
      <c r="AQ53013" s="6"/>
    </row>
    <row r="53014" spans="43:43" x14ac:dyDescent="0.25">
      <c r="AQ53014" s="6"/>
    </row>
    <row r="53015" spans="43:43" x14ac:dyDescent="0.25">
      <c r="AQ53015" s="6"/>
    </row>
    <row r="53016" spans="43:43" x14ac:dyDescent="0.25">
      <c r="AQ53016" s="6"/>
    </row>
    <row r="53017" spans="43:43" x14ac:dyDescent="0.25">
      <c r="AQ53017" s="6"/>
    </row>
    <row r="53018" spans="43:43" x14ac:dyDescent="0.25">
      <c r="AQ53018" s="6"/>
    </row>
    <row r="53019" spans="43:43" x14ac:dyDescent="0.25">
      <c r="AQ53019" s="6"/>
    </row>
    <row r="53020" spans="43:43" x14ac:dyDescent="0.25">
      <c r="AQ53020" s="6"/>
    </row>
    <row r="53021" spans="43:43" x14ac:dyDescent="0.25">
      <c r="AQ53021" s="6"/>
    </row>
    <row r="53022" spans="43:43" x14ac:dyDescent="0.25">
      <c r="AQ53022" s="6"/>
    </row>
    <row r="53023" spans="43:43" x14ac:dyDescent="0.25">
      <c r="AQ53023" s="6"/>
    </row>
    <row r="53024" spans="43:43" x14ac:dyDescent="0.25">
      <c r="AQ53024" s="6"/>
    </row>
    <row r="53025" spans="43:43" x14ac:dyDescent="0.25">
      <c r="AQ53025" s="6"/>
    </row>
    <row r="53026" spans="43:43" x14ac:dyDescent="0.25">
      <c r="AQ53026" s="6"/>
    </row>
    <row r="53027" spans="43:43" x14ac:dyDescent="0.25">
      <c r="AQ53027" s="6"/>
    </row>
    <row r="53028" spans="43:43" x14ac:dyDescent="0.25">
      <c r="AQ53028" s="6"/>
    </row>
    <row r="53029" spans="43:43" x14ac:dyDescent="0.25">
      <c r="AQ53029" s="6"/>
    </row>
    <row r="53030" spans="43:43" x14ac:dyDescent="0.25">
      <c r="AQ53030" s="6"/>
    </row>
    <row r="53031" spans="43:43" x14ac:dyDescent="0.25">
      <c r="AQ53031" s="6"/>
    </row>
    <row r="53032" spans="43:43" x14ac:dyDescent="0.25">
      <c r="AQ53032" s="6"/>
    </row>
    <row r="53033" spans="43:43" x14ac:dyDescent="0.25">
      <c r="AQ53033" s="6"/>
    </row>
    <row r="53034" spans="43:43" x14ac:dyDescent="0.25">
      <c r="AQ53034" s="6"/>
    </row>
    <row r="53035" spans="43:43" x14ac:dyDescent="0.25">
      <c r="AQ53035" s="6"/>
    </row>
    <row r="53036" spans="43:43" x14ac:dyDescent="0.25">
      <c r="AQ53036" s="6"/>
    </row>
    <row r="53037" spans="43:43" x14ac:dyDescent="0.25">
      <c r="AQ53037" s="6"/>
    </row>
    <row r="53038" spans="43:43" x14ac:dyDescent="0.25">
      <c r="AQ53038" s="6"/>
    </row>
    <row r="53039" spans="43:43" x14ac:dyDescent="0.25">
      <c r="AQ53039" s="6"/>
    </row>
    <row r="53040" spans="43:43" x14ac:dyDescent="0.25">
      <c r="AQ53040" s="6"/>
    </row>
    <row r="53041" spans="43:43" x14ac:dyDescent="0.25">
      <c r="AQ53041" s="6"/>
    </row>
    <row r="53042" spans="43:43" x14ac:dyDescent="0.25">
      <c r="AQ53042" s="6"/>
    </row>
    <row r="53043" spans="43:43" x14ac:dyDescent="0.25">
      <c r="AQ53043" s="6"/>
    </row>
    <row r="53044" spans="43:43" x14ac:dyDescent="0.25">
      <c r="AQ53044" s="6"/>
    </row>
    <row r="53045" spans="43:43" x14ac:dyDescent="0.25">
      <c r="AQ53045" s="6"/>
    </row>
    <row r="53046" spans="43:43" x14ac:dyDescent="0.25">
      <c r="AQ53046" s="6"/>
    </row>
    <row r="53047" spans="43:43" x14ac:dyDescent="0.25">
      <c r="AQ53047" s="6"/>
    </row>
    <row r="53048" spans="43:43" x14ac:dyDescent="0.25">
      <c r="AQ53048" s="6"/>
    </row>
    <row r="53049" spans="43:43" x14ac:dyDescent="0.25">
      <c r="AQ53049" s="6"/>
    </row>
    <row r="53050" spans="43:43" x14ac:dyDescent="0.25">
      <c r="AQ53050" s="6"/>
    </row>
    <row r="53051" spans="43:43" x14ac:dyDescent="0.25">
      <c r="AQ53051" s="6"/>
    </row>
    <row r="53052" spans="43:43" x14ac:dyDescent="0.25">
      <c r="AQ53052" s="6"/>
    </row>
    <row r="53053" spans="43:43" x14ac:dyDescent="0.25">
      <c r="AQ53053" s="6"/>
    </row>
    <row r="53054" spans="43:43" x14ac:dyDescent="0.25">
      <c r="AQ53054" s="6"/>
    </row>
    <row r="53055" spans="43:43" x14ac:dyDescent="0.25">
      <c r="AQ53055" s="6"/>
    </row>
    <row r="53056" spans="43:43" x14ac:dyDescent="0.25">
      <c r="AQ53056" s="6"/>
    </row>
    <row r="53057" spans="43:43" x14ac:dyDescent="0.25">
      <c r="AQ53057" s="6"/>
    </row>
    <row r="53058" spans="43:43" x14ac:dyDescent="0.25">
      <c r="AQ53058" s="6"/>
    </row>
    <row r="53059" spans="43:43" x14ac:dyDescent="0.25">
      <c r="AQ53059" s="6"/>
    </row>
    <row r="53060" spans="43:43" x14ac:dyDescent="0.25">
      <c r="AQ53060" s="6"/>
    </row>
    <row r="53061" spans="43:43" x14ac:dyDescent="0.25">
      <c r="AQ53061" s="6"/>
    </row>
    <row r="53062" spans="43:43" x14ac:dyDescent="0.25">
      <c r="AQ53062" s="6"/>
    </row>
    <row r="53063" spans="43:43" x14ac:dyDescent="0.25">
      <c r="AQ53063" s="6"/>
    </row>
    <row r="53064" spans="43:43" x14ac:dyDescent="0.25">
      <c r="AQ53064" s="6"/>
    </row>
    <row r="53065" spans="43:43" x14ac:dyDescent="0.25">
      <c r="AQ53065" s="6"/>
    </row>
    <row r="53066" spans="43:43" x14ac:dyDescent="0.25">
      <c r="AQ53066" s="6"/>
    </row>
    <row r="53067" spans="43:43" x14ac:dyDescent="0.25">
      <c r="AQ53067" s="6"/>
    </row>
    <row r="53068" spans="43:43" x14ac:dyDescent="0.25">
      <c r="AQ53068" s="6"/>
    </row>
    <row r="53069" spans="43:43" x14ac:dyDescent="0.25">
      <c r="AQ53069" s="6"/>
    </row>
    <row r="53070" spans="43:43" x14ac:dyDescent="0.25">
      <c r="AQ53070" s="6"/>
    </row>
    <row r="53071" spans="43:43" x14ac:dyDescent="0.25">
      <c r="AQ53071" s="6"/>
    </row>
    <row r="53072" spans="43:43" x14ac:dyDescent="0.25">
      <c r="AQ53072" s="6"/>
    </row>
    <row r="53073" spans="43:43" x14ac:dyDescent="0.25">
      <c r="AQ53073" s="6"/>
    </row>
    <row r="53074" spans="43:43" x14ac:dyDescent="0.25">
      <c r="AQ53074" s="6"/>
    </row>
    <row r="53075" spans="43:43" x14ac:dyDescent="0.25">
      <c r="AQ53075" s="6"/>
    </row>
    <row r="53076" spans="43:43" x14ac:dyDescent="0.25">
      <c r="AQ53076" s="6"/>
    </row>
    <row r="53077" spans="43:43" x14ac:dyDescent="0.25">
      <c r="AQ53077" s="6"/>
    </row>
    <row r="53078" spans="43:43" x14ac:dyDescent="0.25">
      <c r="AQ53078" s="6"/>
    </row>
    <row r="53079" spans="43:43" x14ac:dyDescent="0.25">
      <c r="AQ53079" s="6"/>
    </row>
    <row r="53080" spans="43:43" x14ac:dyDescent="0.25">
      <c r="AQ53080" s="6"/>
    </row>
    <row r="53081" spans="43:43" x14ac:dyDescent="0.25">
      <c r="AQ53081" s="6"/>
    </row>
    <row r="53082" spans="43:43" x14ac:dyDescent="0.25">
      <c r="AQ53082" s="6"/>
    </row>
    <row r="53083" spans="43:43" x14ac:dyDescent="0.25">
      <c r="AQ53083" s="6"/>
    </row>
    <row r="53084" spans="43:43" x14ac:dyDescent="0.25">
      <c r="AQ53084" s="6"/>
    </row>
    <row r="53085" spans="43:43" x14ac:dyDescent="0.25">
      <c r="AQ53085" s="6"/>
    </row>
    <row r="53086" spans="43:43" x14ac:dyDescent="0.25">
      <c r="AQ53086" s="6"/>
    </row>
    <row r="53087" spans="43:43" x14ac:dyDescent="0.25">
      <c r="AQ53087" s="6"/>
    </row>
    <row r="53088" spans="43:43" x14ac:dyDescent="0.25">
      <c r="AQ53088" s="6"/>
    </row>
    <row r="53089" spans="43:43" x14ac:dyDescent="0.25">
      <c r="AQ53089" s="6"/>
    </row>
    <row r="53090" spans="43:43" x14ac:dyDescent="0.25">
      <c r="AQ53090" s="6"/>
    </row>
    <row r="53091" spans="43:43" x14ac:dyDescent="0.25">
      <c r="AQ53091" s="6"/>
    </row>
    <row r="53092" spans="43:43" x14ac:dyDescent="0.25">
      <c r="AQ53092" s="6"/>
    </row>
    <row r="53093" spans="43:43" x14ac:dyDescent="0.25">
      <c r="AQ53093" s="6"/>
    </row>
    <row r="53094" spans="43:43" x14ac:dyDescent="0.25">
      <c r="AQ53094" s="6"/>
    </row>
    <row r="53095" spans="43:43" x14ac:dyDescent="0.25">
      <c r="AQ53095" s="6"/>
    </row>
    <row r="53096" spans="43:43" x14ac:dyDescent="0.25">
      <c r="AQ53096" s="6"/>
    </row>
    <row r="53097" spans="43:43" x14ac:dyDescent="0.25">
      <c r="AQ53097" s="6"/>
    </row>
    <row r="53098" spans="43:43" x14ac:dyDescent="0.25">
      <c r="AQ53098" s="6"/>
    </row>
    <row r="53099" spans="43:43" x14ac:dyDescent="0.25">
      <c r="AQ53099" s="6"/>
    </row>
    <row r="53100" spans="43:43" x14ac:dyDescent="0.25">
      <c r="AQ53100" s="6"/>
    </row>
    <row r="53101" spans="43:43" x14ac:dyDescent="0.25">
      <c r="AQ53101" s="6"/>
    </row>
    <row r="53102" spans="43:43" x14ac:dyDescent="0.25">
      <c r="AQ53102" s="6"/>
    </row>
    <row r="53103" spans="43:43" x14ac:dyDescent="0.25">
      <c r="AQ53103" s="6"/>
    </row>
    <row r="53104" spans="43:43" x14ac:dyDescent="0.25">
      <c r="AQ53104" s="6"/>
    </row>
    <row r="53105" spans="43:43" x14ac:dyDescent="0.25">
      <c r="AQ53105" s="6"/>
    </row>
    <row r="53106" spans="43:43" x14ac:dyDescent="0.25">
      <c r="AQ53106" s="6"/>
    </row>
    <row r="53107" spans="43:43" x14ac:dyDescent="0.25">
      <c r="AQ53107" s="6"/>
    </row>
    <row r="53108" spans="43:43" x14ac:dyDescent="0.25">
      <c r="AQ53108" s="6"/>
    </row>
    <row r="53109" spans="43:43" x14ac:dyDescent="0.25">
      <c r="AQ53109" s="6"/>
    </row>
    <row r="53110" spans="43:43" x14ac:dyDescent="0.25">
      <c r="AQ53110" s="6"/>
    </row>
    <row r="53111" spans="43:43" x14ac:dyDescent="0.25">
      <c r="AQ53111" s="6"/>
    </row>
    <row r="53112" spans="43:43" x14ac:dyDescent="0.25">
      <c r="AQ53112" s="6"/>
    </row>
    <row r="53113" spans="43:43" x14ac:dyDescent="0.25">
      <c r="AQ53113" s="6"/>
    </row>
    <row r="53114" spans="43:43" x14ac:dyDescent="0.25">
      <c r="AQ53114" s="6"/>
    </row>
    <row r="53115" spans="43:43" x14ac:dyDescent="0.25">
      <c r="AQ53115" s="6"/>
    </row>
    <row r="53116" spans="43:43" x14ac:dyDescent="0.25">
      <c r="AQ53116" s="6"/>
    </row>
    <row r="53117" spans="43:43" x14ac:dyDescent="0.25">
      <c r="AQ53117" s="6"/>
    </row>
    <row r="53118" spans="43:43" x14ac:dyDescent="0.25">
      <c r="AQ53118" s="6"/>
    </row>
    <row r="53119" spans="43:43" x14ac:dyDescent="0.25">
      <c r="AQ53119" s="6"/>
    </row>
    <row r="53120" spans="43:43" x14ac:dyDescent="0.25">
      <c r="AQ53120" s="6"/>
    </row>
    <row r="53121" spans="43:43" x14ac:dyDescent="0.25">
      <c r="AQ53121" s="6"/>
    </row>
    <row r="53122" spans="43:43" x14ac:dyDescent="0.25">
      <c r="AQ53122" s="6"/>
    </row>
    <row r="53123" spans="43:43" x14ac:dyDescent="0.25">
      <c r="AQ53123" s="6"/>
    </row>
    <row r="53124" spans="43:43" x14ac:dyDescent="0.25">
      <c r="AQ53124" s="6"/>
    </row>
    <row r="53125" spans="43:43" x14ac:dyDescent="0.25">
      <c r="AQ53125" s="6"/>
    </row>
    <row r="53126" spans="43:43" x14ac:dyDescent="0.25">
      <c r="AQ53126" s="6"/>
    </row>
    <row r="53127" spans="43:43" x14ac:dyDescent="0.25">
      <c r="AQ53127" s="6"/>
    </row>
    <row r="53128" spans="43:43" x14ac:dyDescent="0.25">
      <c r="AQ53128" s="6"/>
    </row>
    <row r="53129" spans="43:43" x14ac:dyDescent="0.25">
      <c r="AQ53129" s="6"/>
    </row>
    <row r="53130" spans="43:43" x14ac:dyDescent="0.25">
      <c r="AQ53130" s="6"/>
    </row>
    <row r="53131" spans="43:43" x14ac:dyDescent="0.25">
      <c r="AQ53131" s="6"/>
    </row>
    <row r="53132" spans="43:43" x14ac:dyDescent="0.25">
      <c r="AQ53132" s="6"/>
    </row>
    <row r="53133" spans="43:43" x14ac:dyDescent="0.25">
      <c r="AQ53133" s="6"/>
    </row>
    <row r="53134" spans="43:43" x14ac:dyDescent="0.25">
      <c r="AQ53134" s="6"/>
    </row>
    <row r="53135" spans="43:43" x14ac:dyDescent="0.25">
      <c r="AQ53135" s="6"/>
    </row>
    <row r="53136" spans="43:43" x14ac:dyDescent="0.25">
      <c r="AQ53136" s="6"/>
    </row>
    <row r="53137" spans="43:43" x14ac:dyDescent="0.25">
      <c r="AQ53137" s="6"/>
    </row>
    <row r="53138" spans="43:43" x14ac:dyDescent="0.25">
      <c r="AQ53138" s="6"/>
    </row>
    <row r="53139" spans="43:43" x14ac:dyDescent="0.25">
      <c r="AQ53139" s="6"/>
    </row>
    <row r="53140" spans="43:43" x14ac:dyDescent="0.25">
      <c r="AQ53140" s="6"/>
    </row>
    <row r="53141" spans="43:43" x14ac:dyDescent="0.25">
      <c r="AQ53141" s="6"/>
    </row>
    <row r="53142" spans="43:43" x14ac:dyDescent="0.25">
      <c r="AQ53142" s="6"/>
    </row>
    <row r="53143" spans="43:43" x14ac:dyDescent="0.25">
      <c r="AQ53143" s="6"/>
    </row>
    <row r="53144" spans="43:43" x14ac:dyDescent="0.25">
      <c r="AQ53144" s="6"/>
    </row>
    <row r="53145" spans="43:43" x14ac:dyDescent="0.25">
      <c r="AQ53145" s="6"/>
    </row>
    <row r="53146" spans="43:43" x14ac:dyDescent="0.25">
      <c r="AQ53146" s="6"/>
    </row>
    <row r="53147" spans="43:43" x14ac:dyDescent="0.25">
      <c r="AQ53147" s="6"/>
    </row>
    <row r="53148" spans="43:43" x14ac:dyDescent="0.25">
      <c r="AQ53148" s="6"/>
    </row>
    <row r="53149" spans="43:43" x14ac:dyDescent="0.25">
      <c r="AQ53149" s="6"/>
    </row>
    <row r="53150" spans="43:43" x14ac:dyDescent="0.25">
      <c r="AQ53150" s="6"/>
    </row>
    <row r="53151" spans="43:43" x14ac:dyDescent="0.25">
      <c r="AQ53151" s="6"/>
    </row>
    <row r="53152" spans="43:43" x14ac:dyDescent="0.25">
      <c r="AQ53152" s="6"/>
    </row>
    <row r="53153" spans="43:43" x14ac:dyDescent="0.25">
      <c r="AQ53153" s="6"/>
    </row>
    <row r="53154" spans="43:43" x14ac:dyDescent="0.25">
      <c r="AQ53154" s="6"/>
    </row>
    <row r="53155" spans="43:43" x14ac:dyDescent="0.25">
      <c r="AQ53155" s="6"/>
    </row>
    <row r="53156" spans="43:43" x14ac:dyDescent="0.25">
      <c r="AQ53156" s="6"/>
    </row>
    <row r="53157" spans="43:43" x14ac:dyDescent="0.25">
      <c r="AQ53157" s="6"/>
    </row>
    <row r="53158" spans="43:43" x14ac:dyDescent="0.25">
      <c r="AQ53158" s="6"/>
    </row>
    <row r="53159" spans="43:43" x14ac:dyDescent="0.25">
      <c r="AQ53159" s="6"/>
    </row>
    <row r="53160" spans="43:43" x14ac:dyDescent="0.25">
      <c r="AQ53160" s="6"/>
    </row>
    <row r="53161" spans="43:43" x14ac:dyDescent="0.25">
      <c r="AQ53161" s="6"/>
    </row>
    <row r="53162" spans="43:43" x14ac:dyDescent="0.25">
      <c r="AQ53162" s="6"/>
    </row>
    <row r="53163" spans="43:43" x14ac:dyDescent="0.25">
      <c r="AQ53163" s="6"/>
    </row>
    <row r="53164" spans="43:43" x14ac:dyDescent="0.25">
      <c r="AQ53164" s="6"/>
    </row>
    <row r="53165" spans="43:43" x14ac:dyDescent="0.25">
      <c r="AQ53165" s="6"/>
    </row>
    <row r="53166" spans="43:43" x14ac:dyDescent="0.25">
      <c r="AQ53166" s="6"/>
    </row>
    <row r="53167" spans="43:43" x14ac:dyDescent="0.25">
      <c r="AQ53167" s="6"/>
    </row>
    <row r="53168" spans="43:43" x14ac:dyDescent="0.25">
      <c r="AQ53168" s="6"/>
    </row>
    <row r="53169" spans="43:43" x14ac:dyDescent="0.25">
      <c r="AQ53169" s="6"/>
    </row>
    <row r="53170" spans="43:43" x14ac:dyDescent="0.25">
      <c r="AQ53170" s="6"/>
    </row>
    <row r="53171" spans="43:43" x14ac:dyDescent="0.25">
      <c r="AQ53171" s="6"/>
    </row>
    <row r="53172" spans="43:43" x14ac:dyDescent="0.25">
      <c r="AQ53172" s="6"/>
    </row>
    <row r="53173" spans="43:43" x14ac:dyDescent="0.25">
      <c r="AQ53173" s="6"/>
    </row>
    <row r="53174" spans="43:43" x14ac:dyDescent="0.25">
      <c r="AQ53174" s="6"/>
    </row>
    <row r="53175" spans="43:43" x14ac:dyDescent="0.25">
      <c r="AQ53175" s="6"/>
    </row>
    <row r="53176" spans="43:43" x14ac:dyDescent="0.25">
      <c r="AQ53176" s="6"/>
    </row>
    <row r="53177" spans="43:43" x14ac:dyDescent="0.25">
      <c r="AQ53177" s="6"/>
    </row>
    <row r="53178" spans="43:43" x14ac:dyDescent="0.25">
      <c r="AQ53178" s="6"/>
    </row>
    <row r="53179" spans="43:43" x14ac:dyDescent="0.25">
      <c r="AQ53179" s="6"/>
    </row>
    <row r="53180" spans="43:43" x14ac:dyDescent="0.25">
      <c r="AQ53180" s="6"/>
    </row>
    <row r="53181" spans="43:43" x14ac:dyDescent="0.25">
      <c r="AQ53181" s="6"/>
    </row>
    <row r="53182" spans="43:43" x14ac:dyDescent="0.25">
      <c r="AQ53182" s="6"/>
    </row>
    <row r="53183" spans="43:43" x14ac:dyDescent="0.25">
      <c r="AQ53183" s="6"/>
    </row>
    <row r="53184" spans="43:43" x14ac:dyDescent="0.25">
      <c r="AQ53184" s="6"/>
    </row>
    <row r="53185" spans="43:43" x14ac:dyDescent="0.25">
      <c r="AQ53185" s="6"/>
    </row>
    <row r="53186" spans="43:43" x14ac:dyDescent="0.25">
      <c r="AQ53186" s="6"/>
    </row>
    <row r="53187" spans="43:43" x14ac:dyDescent="0.25">
      <c r="AQ53187" s="6"/>
    </row>
    <row r="53188" spans="43:43" x14ac:dyDescent="0.25">
      <c r="AQ53188" s="6"/>
    </row>
    <row r="53189" spans="43:43" x14ac:dyDescent="0.25">
      <c r="AQ53189" s="6"/>
    </row>
    <row r="53190" spans="43:43" x14ac:dyDescent="0.25">
      <c r="AQ53190" s="6"/>
    </row>
    <row r="53191" spans="43:43" x14ac:dyDescent="0.25">
      <c r="AQ53191" s="6"/>
    </row>
    <row r="53192" spans="43:43" x14ac:dyDescent="0.25">
      <c r="AQ53192" s="6"/>
    </row>
    <row r="53193" spans="43:43" x14ac:dyDescent="0.25">
      <c r="AQ53193" s="6"/>
    </row>
    <row r="53194" spans="43:43" x14ac:dyDescent="0.25">
      <c r="AQ53194" s="6"/>
    </row>
    <row r="53195" spans="43:43" x14ac:dyDescent="0.25">
      <c r="AQ53195" s="6"/>
    </row>
    <row r="53196" spans="43:43" x14ac:dyDescent="0.25">
      <c r="AQ53196" s="6"/>
    </row>
    <row r="53197" spans="43:43" x14ac:dyDescent="0.25">
      <c r="AQ53197" s="6"/>
    </row>
    <row r="53198" spans="43:43" x14ac:dyDescent="0.25">
      <c r="AQ53198" s="6"/>
    </row>
    <row r="53199" spans="43:43" x14ac:dyDescent="0.25">
      <c r="AQ53199" s="6"/>
    </row>
    <row r="53200" spans="43:43" x14ac:dyDescent="0.25">
      <c r="AQ53200" s="6"/>
    </row>
    <row r="53201" spans="43:43" x14ac:dyDescent="0.25">
      <c r="AQ53201" s="6"/>
    </row>
    <row r="53202" spans="43:43" x14ac:dyDescent="0.25">
      <c r="AQ53202" s="6"/>
    </row>
    <row r="53203" spans="43:43" x14ac:dyDescent="0.25">
      <c r="AQ53203" s="6"/>
    </row>
    <row r="53204" spans="43:43" x14ac:dyDescent="0.25">
      <c r="AQ53204" s="6"/>
    </row>
    <row r="53205" spans="43:43" x14ac:dyDescent="0.25">
      <c r="AQ53205" s="6"/>
    </row>
    <row r="53206" spans="43:43" x14ac:dyDescent="0.25">
      <c r="AQ53206" s="6"/>
    </row>
    <row r="53207" spans="43:43" x14ac:dyDescent="0.25">
      <c r="AQ53207" s="6"/>
    </row>
    <row r="53208" spans="43:43" x14ac:dyDescent="0.25">
      <c r="AQ53208" s="6"/>
    </row>
    <row r="53209" spans="43:43" x14ac:dyDescent="0.25">
      <c r="AQ53209" s="6"/>
    </row>
    <row r="53210" spans="43:43" x14ac:dyDescent="0.25">
      <c r="AQ53210" s="6"/>
    </row>
    <row r="53211" spans="43:43" x14ac:dyDescent="0.25">
      <c r="AQ53211" s="6"/>
    </row>
    <row r="53212" spans="43:43" x14ac:dyDescent="0.25">
      <c r="AQ53212" s="6"/>
    </row>
    <row r="53213" spans="43:43" x14ac:dyDescent="0.25">
      <c r="AQ53213" s="6"/>
    </row>
    <row r="53214" spans="43:43" x14ac:dyDescent="0.25">
      <c r="AQ53214" s="6"/>
    </row>
    <row r="53215" spans="43:43" x14ac:dyDescent="0.25">
      <c r="AQ53215" s="6"/>
    </row>
    <row r="53216" spans="43:43" x14ac:dyDescent="0.25">
      <c r="AQ53216" s="6"/>
    </row>
    <row r="53217" spans="43:43" x14ac:dyDescent="0.25">
      <c r="AQ53217" s="6"/>
    </row>
    <row r="53218" spans="43:43" x14ac:dyDescent="0.25">
      <c r="AQ53218" s="6"/>
    </row>
    <row r="53219" spans="43:43" x14ac:dyDescent="0.25">
      <c r="AQ53219" s="6"/>
    </row>
    <row r="53220" spans="43:43" x14ac:dyDescent="0.25">
      <c r="AQ53220" s="6"/>
    </row>
    <row r="53221" spans="43:43" x14ac:dyDescent="0.25">
      <c r="AQ53221" s="6"/>
    </row>
    <row r="53222" spans="43:43" x14ac:dyDescent="0.25">
      <c r="AQ53222" s="6"/>
    </row>
    <row r="53223" spans="43:43" x14ac:dyDescent="0.25">
      <c r="AQ53223" s="6"/>
    </row>
    <row r="53224" spans="43:43" x14ac:dyDescent="0.25">
      <c r="AQ53224" s="6"/>
    </row>
    <row r="53225" spans="43:43" x14ac:dyDescent="0.25">
      <c r="AQ53225" s="6"/>
    </row>
    <row r="53226" spans="43:43" x14ac:dyDescent="0.25">
      <c r="AQ53226" s="6"/>
    </row>
    <row r="53227" spans="43:43" x14ac:dyDescent="0.25">
      <c r="AQ53227" s="6"/>
    </row>
    <row r="53228" spans="43:43" x14ac:dyDescent="0.25">
      <c r="AQ53228" s="6"/>
    </row>
    <row r="53229" spans="43:43" x14ac:dyDescent="0.25">
      <c r="AQ53229" s="6"/>
    </row>
    <row r="53230" spans="43:43" x14ac:dyDescent="0.25">
      <c r="AQ53230" s="6"/>
    </row>
    <row r="53231" spans="43:43" x14ac:dyDescent="0.25">
      <c r="AQ53231" s="6"/>
    </row>
    <row r="53232" spans="43:43" x14ac:dyDescent="0.25">
      <c r="AQ53232" s="6"/>
    </row>
    <row r="53233" spans="43:43" x14ac:dyDescent="0.25">
      <c r="AQ53233" s="6"/>
    </row>
    <row r="53234" spans="43:43" x14ac:dyDescent="0.25">
      <c r="AQ53234" s="6"/>
    </row>
    <row r="53235" spans="43:43" x14ac:dyDescent="0.25">
      <c r="AQ53235" s="6"/>
    </row>
    <row r="53236" spans="43:43" x14ac:dyDescent="0.25">
      <c r="AQ53236" s="6"/>
    </row>
    <row r="53237" spans="43:43" x14ac:dyDescent="0.25">
      <c r="AQ53237" s="6"/>
    </row>
    <row r="53238" spans="43:43" x14ac:dyDescent="0.25">
      <c r="AQ53238" s="6"/>
    </row>
    <row r="53239" spans="43:43" x14ac:dyDescent="0.25">
      <c r="AQ53239" s="6"/>
    </row>
    <row r="53240" spans="43:43" x14ac:dyDescent="0.25">
      <c r="AQ53240" s="6"/>
    </row>
    <row r="53241" spans="43:43" x14ac:dyDescent="0.25">
      <c r="AQ53241" s="6"/>
    </row>
    <row r="53242" spans="43:43" x14ac:dyDescent="0.25">
      <c r="AQ53242" s="6"/>
    </row>
    <row r="53243" spans="43:43" x14ac:dyDescent="0.25">
      <c r="AQ53243" s="6"/>
    </row>
    <row r="53244" spans="43:43" x14ac:dyDescent="0.25">
      <c r="AQ53244" s="6"/>
    </row>
    <row r="53245" spans="43:43" x14ac:dyDescent="0.25">
      <c r="AQ53245" s="6"/>
    </row>
    <row r="53246" spans="43:43" x14ac:dyDescent="0.25">
      <c r="AQ53246" s="6"/>
    </row>
    <row r="53247" spans="43:43" x14ac:dyDescent="0.25">
      <c r="AQ53247" s="6"/>
    </row>
    <row r="53248" spans="43:43" x14ac:dyDescent="0.25">
      <c r="AQ53248" s="6"/>
    </row>
    <row r="53249" spans="43:43" x14ac:dyDescent="0.25">
      <c r="AQ53249" s="6"/>
    </row>
    <row r="53250" spans="43:43" x14ac:dyDescent="0.25">
      <c r="AQ53250" s="6"/>
    </row>
    <row r="53251" spans="43:43" x14ac:dyDescent="0.25">
      <c r="AQ53251" s="6"/>
    </row>
    <row r="53252" spans="43:43" x14ac:dyDescent="0.25">
      <c r="AQ53252" s="6"/>
    </row>
    <row r="53253" spans="43:43" x14ac:dyDescent="0.25">
      <c r="AQ53253" s="6"/>
    </row>
    <row r="53254" spans="43:43" x14ac:dyDescent="0.25">
      <c r="AQ53254" s="6"/>
    </row>
    <row r="53255" spans="43:43" x14ac:dyDescent="0.25">
      <c r="AQ53255" s="6"/>
    </row>
    <row r="53256" spans="43:43" x14ac:dyDescent="0.25">
      <c r="AQ53256" s="6"/>
    </row>
    <row r="53257" spans="43:43" x14ac:dyDescent="0.25">
      <c r="AQ53257" s="6"/>
    </row>
    <row r="53258" spans="43:43" x14ac:dyDescent="0.25">
      <c r="AQ53258" s="6"/>
    </row>
    <row r="53259" spans="43:43" x14ac:dyDescent="0.25">
      <c r="AQ53259" s="6"/>
    </row>
    <row r="53260" spans="43:43" x14ac:dyDescent="0.25">
      <c r="AQ53260" s="6"/>
    </row>
    <row r="53261" spans="43:43" x14ac:dyDescent="0.25">
      <c r="AQ53261" s="6"/>
    </row>
    <row r="53262" spans="43:43" x14ac:dyDescent="0.25">
      <c r="AQ53262" s="6"/>
    </row>
    <row r="53263" spans="43:43" x14ac:dyDescent="0.25">
      <c r="AQ53263" s="6"/>
    </row>
    <row r="53264" spans="43:43" x14ac:dyDescent="0.25">
      <c r="AQ53264" s="6"/>
    </row>
    <row r="53265" spans="43:43" x14ac:dyDescent="0.25">
      <c r="AQ53265" s="6"/>
    </row>
    <row r="53266" spans="43:43" x14ac:dyDescent="0.25">
      <c r="AQ53266" s="6"/>
    </row>
    <row r="53267" spans="43:43" x14ac:dyDescent="0.25">
      <c r="AQ53267" s="6"/>
    </row>
    <row r="53268" spans="43:43" x14ac:dyDescent="0.25">
      <c r="AQ53268" s="6"/>
    </row>
    <row r="53269" spans="43:43" x14ac:dyDescent="0.25">
      <c r="AQ53269" s="6"/>
    </row>
    <row r="53270" spans="43:43" x14ac:dyDescent="0.25">
      <c r="AQ53270" s="6"/>
    </row>
    <row r="53271" spans="43:43" x14ac:dyDescent="0.25">
      <c r="AQ53271" s="6"/>
    </row>
    <row r="53272" spans="43:43" x14ac:dyDescent="0.25">
      <c r="AQ53272" s="6"/>
    </row>
    <row r="53273" spans="43:43" x14ac:dyDescent="0.25">
      <c r="AQ53273" s="6"/>
    </row>
    <row r="53274" spans="43:43" x14ac:dyDescent="0.25">
      <c r="AQ53274" s="6"/>
    </row>
    <row r="53275" spans="43:43" x14ac:dyDescent="0.25">
      <c r="AQ53275" s="6"/>
    </row>
    <row r="53276" spans="43:43" x14ac:dyDescent="0.25">
      <c r="AQ53276" s="6"/>
    </row>
    <row r="53277" spans="43:43" x14ac:dyDescent="0.25">
      <c r="AQ53277" s="6"/>
    </row>
    <row r="53278" spans="43:43" x14ac:dyDescent="0.25">
      <c r="AQ53278" s="6"/>
    </row>
    <row r="53279" spans="43:43" x14ac:dyDescent="0.25">
      <c r="AQ53279" s="6"/>
    </row>
    <row r="53280" spans="43:43" x14ac:dyDescent="0.25">
      <c r="AQ53280" s="6"/>
    </row>
    <row r="53281" spans="43:43" x14ac:dyDescent="0.25">
      <c r="AQ53281" s="6"/>
    </row>
    <row r="53282" spans="43:43" x14ac:dyDescent="0.25">
      <c r="AQ53282" s="6"/>
    </row>
    <row r="53283" spans="43:43" x14ac:dyDescent="0.25">
      <c r="AQ53283" s="6"/>
    </row>
    <row r="53284" spans="43:43" x14ac:dyDescent="0.25">
      <c r="AQ53284" s="6"/>
    </row>
    <row r="53285" spans="43:43" x14ac:dyDescent="0.25">
      <c r="AQ53285" s="6"/>
    </row>
    <row r="53286" spans="43:43" x14ac:dyDescent="0.25">
      <c r="AQ53286" s="6"/>
    </row>
    <row r="53287" spans="43:43" x14ac:dyDescent="0.25">
      <c r="AQ53287" s="6"/>
    </row>
    <row r="53288" spans="43:43" x14ac:dyDescent="0.25">
      <c r="AQ53288" s="6"/>
    </row>
    <row r="53289" spans="43:43" x14ac:dyDescent="0.25">
      <c r="AQ53289" s="6"/>
    </row>
    <row r="53290" spans="43:43" x14ac:dyDescent="0.25">
      <c r="AQ53290" s="6"/>
    </row>
    <row r="53291" spans="43:43" x14ac:dyDescent="0.25">
      <c r="AQ53291" s="6"/>
    </row>
    <row r="53292" spans="43:43" x14ac:dyDescent="0.25">
      <c r="AQ53292" s="6"/>
    </row>
    <row r="53293" spans="43:43" x14ac:dyDescent="0.25">
      <c r="AQ53293" s="6"/>
    </row>
    <row r="53294" spans="43:43" x14ac:dyDescent="0.25">
      <c r="AQ53294" s="6"/>
    </row>
    <row r="53295" spans="43:43" x14ac:dyDescent="0.25">
      <c r="AQ53295" s="6"/>
    </row>
    <row r="53296" spans="43:43" x14ac:dyDescent="0.25">
      <c r="AQ53296" s="6"/>
    </row>
    <row r="53297" spans="43:43" x14ac:dyDescent="0.25">
      <c r="AQ53297" s="6"/>
    </row>
    <row r="53298" spans="43:43" x14ac:dyDescent="0.25">
      <c r="AQ53298" s="6"/>
    </row>
    <row r="53299" spans="43:43" x14ac:dyDescent="0.25">
      <c r="AQ53299" s="6"/>
    </row>
    <row r="53300" spans="43:43" x14ac:dyDescent="0.25">
      <c r="AQ53300" s="6"/>
    </row>
    <row r="53301" spans="43:43" x14ac:dyDescent="0.25">
      <c r="AQ53301" s="6"/>
    </row>
    <row r="53302" spans="43:43" x14ac:dyDescent="0.25">
      <c r="AQ53302" s="6"/>
    </row>
    <row r="53303" spans="43:43" x14ac:dyDescent="0.25">
      <c r="AQ53303" s="6"/>
    </row>
    <row r="53304" spans="43:43" x14ac:dyDescent="0.25">
      <c r="AQ53304" s="6"/>
    </row>
    <row r="53305" spans="43:43" x14ac:dyDescent="0.25">
      <c r="AQ53305" s="6"/>
    </row>
    <row r="53306" spans="43:43" x14ac:dyDescent="0.25">
      <c r="AQ53306" s="6"/>
    </row>
    <row r="53307" spans="43:43" x14ac:dyDescent="0.25">
      <c r="AQ53307" s="6"/>
    </row>
    <row r="53308" spans="43:43" x14ac:dyDescent="0.25">
      <c r="AQ53308" s="6"/>
    </row>
    <row r="53309" spans="43:43" x14ac:dyDescent="0.25">
      <c r="AQ53309" s="6"/>
    </row>
    <row r="53310" spans="43:43" x14ac:dyDescent="0.25">
      <c r="AQ53310" s="6"/>
    </row>
    <row r="53311" spans="43:43" x14ac:dyDescent="0.25">
      <c r="AQ53311" s="6"/>
    </row>
    <row r="53312" spans="43:43" x14ac:dyDescent="0.25">
      <c r="AQ53312" s="6"/>
    </row>
    <row r="53313" spans="43:43" x14ac:dyDescent="0.25">
      <c r="AQ53313" s="6"/>
    </row>
    <row r="53314" spans="43:43" x14ac:dyDescent="0.25">
      <c r="AQ53314" s="6"/>
    </row>
    <row r="53315" spans="43:43" x14ac:dyDescent="0.25">
      <c r="AQ53315" s="6"/>
    </row>
    <row r="53316" spans="43:43" x14ac:dyDescent="0.25">
      <c r="AQ53316" s="6"/>
    </row>
    <row r="53317" spans="43:43" x14ac:dyDescent="0.25">
      <c r="AQ53317" s="6"/>
    </row>
    <row r="53318" spans="43:43" x14ac:dyDescent="0.25">
      <c r="AQ53318" s="6"/>
    </row>
    <row r="53319" spans="43:43" x14ac:dyDescent="0.25">
      <c r="AQ53319" s="6"/>
    </row>
    <row r="53320" spans="43:43" x14ac:dyDescent="0.25">
      <c r="AQ53320" s="6"/>
    </row>
    <row r="53321" spans="43:43" x14ac:dyDescent="0.25">
      <c r="AQ53321" s="6"/>
    </row>
    <row r="53322" spans="43:43" x14ac:dyDescent="0.25">
      <c r="AQ53322" s="6"/>
    </row>
    <row r="53323" spans="43:43" x14ac:dyDescent="0.25">
      <c r="AQ53323" s="6"/>
    </row>
    <row r="53324" spans="43:43" x14ac:dyDescent="0.25">
      <c r="AQ53324" s="6"/>
    </row>
    <row r="53325" spans="43:43" x14ac:dyDescent="0.25">
      <c r="AQ53325" s="6"/>
    </row>
    <row r="53326" spans="43:43" x14ac:dyDescent="0.25">
      <c r="AQ53326" s="6"/>
    </row>
    <row r="53327" spans="43:43" x14ac:dyDescent="0.25">
      <c r="AQ53327" s="6"/>
    </row>
    <row r="53328" spans="43:43" x14ac:dyDescent="0.25">
      <c r="AQ53328" s="6"/>
    </row>
    <row r="53329" spans="43:43" x14ac:dyDescent="0.25">
      <c r="AQ53329" s="6"/>
    </row>
    <row r="53330" spans="43:43" x14ac:dyDescent="0.25">
      <c r="AQ53330" s="6"/>
    </row>
    <row r="53331" spans="43:43" x14ac:dyDescent="0.25">
      <c r="AQ53331" s="6"/>
    </row>
    <row r="53332" spans="43:43" x14ac:dyDescent="0.25">
      <c r="AQ53332" s="6"/>
    </row>
    <row r="53333" spans="43:43" x14ac:dyDescent="0.25">
      <c r="AQ53333" s="6"/>
    </row>
    <row r="53334" spans="43:43" x14ac:dyDescent="0.25">
      <c r="AQ53334" s="6"/>
    </row>
    <row r="53335" spans="43:43" x14ac:dyDescent="0.25">
      <c r="AQ53335" s="6"/>
    </row>
    <row r="53336" spans="43:43" x14ac:dyDescent="0.25">
      <c r="AQ53336" s="6"/>
    </row>
    <row r="53337" spans="43:43" x14ac:dyDescent="0.25">
      <c r="AQ53337" s="6"/>
    </row>
    <row r="53338" spans="43:43" x14ac:dyDescent="0.25">
      <c r="AQ53338" s="6"/>
    </row>
    <row r="53339" spans="43:43" x14ac:dyDescent="0.25">
      <c r="AQ53339" s="6"/>
    </row>
    <row r="53340" spans="43:43" x14ac:dyDescent="0.25">
      <c r="AQ53340" s="6"/>
    </row>
    <row r="53341" spans="43:43" x14ac:dyDescent="0.25">
      <c r="AQ53341" s="6"/>
    </row>
    <row r="53342" spans="43:43" x14ac:dyDescent="0.25">
      <c r="AQ53342" s="6"/>
    </row>
    <row r="53343" spans="43:43" x14ac:dyDescent="0.25">
      <c r="AQ53343" s="6"/>
    </row>
    <row r="53344" spans="43:43" x14ac:dyDescent="0.25">
      <c r="AQ53344" s="6"/>
    </row>
    <row r="53345" spans="43:43" x14ac:dyDescent="0.25">
      <c r="AQ53345" s="6"/>
    </row>
    <row r="53346" spans="43:43" x14ac:dyDescent="0.25">
      <c r="AQ53346" s="6"/>
    </row>
    <row r="53347" spans="43:43" x14ac:dyDescent="0.25">
      <c r="AQ53347" s="6"/>
    </row>
    <row r="53348" spans="43:43" x14ac:dyDescent="0.25">
      <c r="AQ53348" s="6"/>
    </row>
    <row r="53349" spans="43:43" x14ac:dyDescent="0.25">
      <c r="AQ53349" s="6"/>
    </row>
    <row r="53350" spans="43:43" x14ac:dyDescent="0.25">
      <c r="AQ53350" s="6"/>
    </row>
    <row r="53351" spans="43:43" x14ac:dyDescent="0.25">
      <c r="AQ53351" s="6"/>
    </row>
    <row r="53352" spans="43:43" x14ac:dyDescent="0.25">
      <c r="AQ53352" s="6"/>
    </row>
    <row r="53353" spans="43:43" x14ac:dyDescent="0.25">
      <c r="AQ53353" s="6"/>
    </row>
    <row r="53354" spans="43:43" x14ac:dyDescent="0.25">
      <c r="AQ53354" s="6"/>
    </row>
    <row r="53355" spans="43:43" x14ac:dyDescent="0.25">
      <c r="AQ53355" s="6"/>
    </row>
    <row r="53356" spans="43:43" x14ac:dyDescent="0.25">
      <c r="AQ53356" s="6"/>
    </row>
    <row r="53357" spans="43:43" x14ac:dyDescent="0.25">
      <c r="AQ53357" s="6"/>
    </row>
    <row r="53358" spans="43:43" x14ac:dyDescent="0.25">
      <c r="AQ53358" s="6"/>
    </row>
    <row r="53359" spans="43:43" x14ac:dyDescent="0.25">
      <c r="AQ53359" s="6"/>
    </row>
    <row r="53360" spans="43:43" x14ac:dyDescent="0.25">
      <c r="AQ53360" s="6"/>
    </row>
    <row r="53361" spans="43:43" x14ac:dyDescent="0.25">
      <c r="AQ53361" s="6"/>
    </row>
    <row r="53362" spans="43:43" x14ac:dyDescent="0.25">
      <c r="AQ53362" s="6"/>
    </row>
    <row r="53363" spans="43:43" x14ac:dyDescent="0.25">
      <c r="AQ53363" s="6"/>
    </row>
    <row r="53364" spans="43:43" x14ac:dyDescent="0.25">
      <c r="AQ53364" s="6"/>
    </row>
    <row r="53365" spans="43:43" x14ac:dyDescent="0.25">
      <c r="AQ53365" s="6"/>
    </row>
    <row r="53366" spans="43:43" x14ac:dyDescent="0.25">
      <c r="AQ53366" s="6"/>
    </row>
    <row r="53367" spans="43:43" x14ac:dyDescent="0.25">
      <c r="AQ53367" s="6"/>
    </row>
    <row r="53368" spans="43:43" x14ac:dyDescent="0.25">
      <c r="AQ53368" s="6"/>
    </row>
    <row r="53369" spans="43:43" x14ac:dyDescent="0.25">
      <c r="AQ53369" s="6"/>
    </row>
    <row r="53370" spans="43:43" x14ac:dyDescent="0.25">
      <c r="AQ53370" s="6"/>
    </row>
    <row r="53371" spans="43:43" x14ac:dyDescent="0.25">
      <c r="AQ53371" s="6"/>
    </row>
    <row r="53372" spans="43:43" x14ac:dyDescent="0.25">
      <c r="AQ53372" s="6"/>
    </row>
    <row r="53373" spans="43:43" x14ac:dyDescent="0.25">
      <c r="AQ53373" s="6"/>
    </row>
    <row r="53374" spans="43:43" x14ac:dyDescent="0.25">
      <c r="AQ53374" s="6"/>
    </row>
    <row r="53375" spans="43:43" x14ac:dyDescent="0.25">
      <c r="AQ53375" s="6"/>
    </row>
    <row r="53376" spans="43:43" x14ac:dyDescent="0.25">
      <c r="AQ53376" s="6"/>
    </row>
    <row r="53377" spans="43:43" x14ac:dyDescent="0.25">
      <c r="AQ53377" s="6"/>
    </row>
    <row r="53378" spans="43:43" x14ac:dyDescent="0.25">
      <c r="AQ53378" s="6"/>
    </row>
    <row r="53379" spans="43:43" x14ac:dyDescent="0.25">
      <c r="AQ53379" s="6"/>
    </row>
    <row r="53380" spans="43:43" x14ac:dyDescent="0.25">
      <c r="AQ53380" s="6"/>
    </row>
    <row r="53381" spans="43:43" x14ac:dyDescent="0.25">
      <c r="AQ53381" s="6"/>
    </row>
    <row r="53382" spans="43:43" x14ac:dyDescent="0.25">
      <c r="AQ53382" s="6"/>
    </row>
    <row r="53383" spans="43:43" x14ac:dyDescent="0.25">
      <c r="AQ53383" s="6"/>
    </row>
    <row r="53384" spans="43:43" x14ac:dyDescent="0.25">
      <c r="AQ53384" s="6"/>
    </row>
    <row r="53385" spans="43:43" x14ac:dyDescent="0.25">
      <c r="AQ53385" s="6"/>
    </row>
    <row r="53386" spans="43:43" x14ac:dyDescent="0.25">
      <c r="AQ53386" s="6"/>
    </row>
    <row r="53387" spans="43:43" x14ac:dyDescent="0.25">
      <c r="AQ53387" s="6"/>
    </row>
    <row r="53388" spans="43:43" x14ac:dyDescent="0.25">
      <c r="AQ53388" s="6"/>
    </row>
    <row r="53389" spans="43:43" x14ac:dyDescent="0.25">
      <c r="AQ53389" s="6"/>
    </row>
    <row r="53390" spans="43:43" x14ac:dyDescent="0.25">
      <c r="AQ53390" s="6"/>
    </row>
    <row r="53391" spans="43:43" x14ac:dyDescent="0.25">
      <c r="AQ53391" s="6"/>
    </row>
    <row r="53392" spans="43:43" x14ac:dyDescent="0.25">
      <c r="AQ53392" s="6"/>
    </row>
    <row r="53393" spans="43:43" x14ac:dyDescent="0.25">
      <c r="AQ53393" s="6"/>
    </row>
    <row r="53394" spans="43:43" x14ac:dyDescent="0.25">
      <c r="AQ53394" s="6"/>
    </row>
    <row r="53395" spans="43:43" x14ac:dyDescent="0.25">
      <c r="AQ53395" s="6"/>
    </row>
    <row r="53396" spans="43:43" x14ac:dyDescent="0.25">
      <c r="AQ53396" s="6"/>
    </row>
    <row r="53397" spans="43:43" x14ac:dyDescent="0.25">
      <c r="AQ53397" s="6"/>
    </row>
    <row r="53398" spans="43:43" x14ac:dyDescent="0.25">
      <c r="AQ53398" s="6"/>
    </row>
    <row r="53399" spans="43:43" x14ac:dyDescent="0.25">
      <c r="AQ53399" s="6"/>
    </row>
    <row r="53400" spans="43:43" x14ac:dyDescent="0.25">
      <c r="AQ53400" s="6"/>
    </row>
    <row r="53401" spans="43:43" x14ac:dyDescent="0.25">
      <c r="AQ53401" s="6"/>
    </row>
    <row r="53402" spans="43:43" x14ac:dyDescent="0.25">
      <c r="AQ53402" s="6"/>
    </row>
    <row r="53403" spans="43:43" x14ac:dyDescent="0.25">
      <c r="AQ53403" s="6"/>
    </row>
    <row r="53404" spans="43:43" x14ac:dyDescent="0.25">
      <c r="AQ53404" s="6"/>
    </row>
    <row r="53405" spans="43:43" x14ac:dyDescent="0.25">
      <c r="AQ53405" s="6"/>
    </row>
    <row r="53406" spans="43:43" x14ac:dyDescent="0.25">
      <c r="AQ53406" s="6"/>
    </row>
    <row r="53407" spans="43:43" x14ac:dyDescent="0.25">
      <c r="AQ53407" s="6"/>
    </row>
    <row r="53408" spans="43:43" x14ac:dyDescent="0.25">
      <c r="AQ53408" s="6"/>
    </row>
    <row r="53409" spans="43:43" x14ac:dyDescent="0.25">
      <c r="AQ53409" s="6"/>
    </row>
    <row r="53410" spans="43:43" x14ac:dyDescent="0.25">
      <c r="AQ53410" s="6"/>
    </row>
    <row r="53411" spans="43:43" x14ac:dyDescent="0.25">
      <c r="AQ53411" s="6"/>
    </row>
    <row r="53412" spans="43:43" x14ac:dyDescent="0.25">
      <c r="AQ53412" s="6"/>
    </row>
    <row r="53413" spans="43:43" x14ac:dyDescent="0.25">
      <c r="AQ53413" s="6"/>
    </row>
    <row r="53414" spans="43:43" x14ac:dyDescent="0.25">
      <c r="AQ53414" s="6"/>
    </row>
    <row r="53415" spans="43:43" x14ac:dyDescent="0.25">
      <c r="AQ53415" s="6"/>
    </row>
    <row r="53416" spans="43:43" x14ac:dyDescent="0.25">
      <c r="AQ53416" s="6"/>
    </row>
    <row r="53417" spans="43:43" x14ac:dyDescent="0.25">
      <c r="AQ53417" s="6"/>
    </row>
    <row r="53418" spans="43:43" x14ac:dyDescent="0.25">
      <c r="AQ53418" s="6"/>
    </row>
    <row r="53419" spans="43:43" x14ac:dyDescent="0.25">
      <c r="AQ53419" s="6"/>
    </row>
    <row r="53420" spans="43:43" x14ac:dyDescent="0.25">
      <c r="AQ53420" s="6"/>
    </row>
    <row r="53421" spans="43:43" x14ac:dyDescent="0.25">
      <c r="AQ53421" s="6"/>
    </row>
    <row r="53422" spans="43:43" x14ac:dyDescent="0.25">
      <c r="AQ53422" s="6"/>
    </row>
    <row r="53423" spans="43:43" x14ac:dyDescent="0.25">
      <c r="AQ53423" s="6"/>
    </row>
    <row r="53424" spans="43:43" x14ac:dyDescent="0.25">
      <c r="AQ53424" s="6"/>
    </row>
    <row r="53425" spans="43:43" x14ac:dyDescent="0.25">
      <c r="AQ53425" s="6"/>
    </row>
    <row r="53426" spans="43:43" x14ac:dyDescent="0.25">
      <c r="AQ53426" s="6"/>
    </row>
    <row r="53427" spans="43:43" x14ac:dyDescent="0.25">
      <c r="AQ53427" s="6"/>
    </row>
    <row r="53428" spans="43:43" x14ac:dyDescent="0.25">
      <c r="AQ53428" s="6"/>
    </row>
    <row r="53429" spans="43:43" x14ac:dyDescent="0.25">
      <c r="AQ53429" s="6"/>
    </row>
    <row r="53430" spans="43:43" x14ac:dyDescent="0.25">
      <c r="AQ53430" s="6"/>
    </row>
    <row r="53431" spans="43:43" x14ac:dyDescent="0.25">
      <c r="AQ53431" s="6"/>
    </row>
    <row r="53432" spans="43:43" x14ac:dyDescent="0.25">
      <c r="AQ53432" s="6"/>
    </row>
    <row r="53433" spans="43:43" x14ac:dyDescent="0.25">
      <c r="AQ53433" s="6"/>
    </row>
    <row r="53434" spans="43:43" x14ac:dyDescent="0.25">
      <c r="AQ53434" s="6"/>
    </row>
    <row r="53435" spans="43:43" x14ac:dyDescent="0.25">
      <c r="AQ53435" s="6"/>
    </row>
    <row r="53436" spans="43:43" x14ac:dyDescent="0.25">
      <c r="AQ53436" s="6"/>
    </row>
    <row r="53437" spans="43:43" x14ac:dyDescent="0.25">
      <c r="AQ53437" s="6"/>
    </row>
    <row r="53438" spans="43:43" x14ac:dyDescent="0.25">
      <c r="AQ53438" s="6"/>
    </row>
    <row r="53439" spans="43:43" x14ac:dyDescent="0.25">
      <c r="AQ53439" s="6"/>
    </row>
    <row r="53440" spans="43:43" x14ac:dyDescent="0.25">
      <c r="AQ53440" s="6"/>
    </row>
    <row r="53441" spans="43:43" x14ac:dyDescent="0.25">
      <c r="AQ53441" s="6"/>
    </row>
    <row r="53442" spans="43:43" x14ac:dyDescent="0.25">
      <c r="AQ53442" s="6"/>
    </row>
    <row r="53443" spans="43:43" x14ac:dyDescent="0.25">
      <c r="AQ53443" s="6"/>
    </row>
    <row r="53444" spans="43:43" x14ac:dyDescent="0.25">
      <c r="AQ53444" s="6"/>
    </row>
    <row r="53445" spans="43:43" x14ac:dyDescent="0.25">
      <c r="AQ53445" s="6"/>
    </row>
    <row r="53446" spans="43:43" x14ac:dyDescent="0.25">
      <c r="AQ53446" s="6"/>
    </row>
    <row r="53447" spans="43:43" x14ac:dyDescent="0.25">
      <c r="AQ53447" s="6"/>
    </row>
    <row r="53448" spans="43:43" x14ac:dyDescent="0.25">
      <c r="AQ53448" s="6"/>
    </row>
    <row r="53449" spans="43:43" x14ac:dyDescent="0.25">
      <c r="AQ53449" s="6"/>
    </row>
    <row r="53450" spans="43:43" x14ac:dyDescent="0.25">
      <c r="AQ53450" s="6"/>
    </row>
    <row r="53451" spans="43:43" x14ac:dyDescent="0.25">
      <c r="AQ53451" s="6"/>
    </row>
    <row r="53452" spans="43:43" x14ac:dyDescent="0.25">
      <c r="AQ53452" s="6"/>
    </row>
    <row r="53453" spans="43:43" x14ac:dyDescent="0.25">
      <c r="AQ53453" s="6"/>
    </row>
    <row r="53454" spans="43:43" x14ac:dyDescent="0.25">
      <c r="AQ53454" s="6"/>
    </row>
    <row r="53455" spans="43:43" x14ac:dyDescent="0.25">
      <c r="AQ53455" s="6"/>
    </row>
    <row r="53456" spans="43:43" x14ac:dyDescent="0.25">
      <c r="AQ53456" s="6"/>
    </row>
    <row r="53457" spans="43:43" x14ac:dyDescent="0.25">
      <c r="AQ53457" s="6"/>
    </row>
    <row r="53458" spans="43:43" x14ac:dyDescent="0.25">
      <c r="AQ53458" s="6"/>
    </row>
    <row r="53459" spans="43:43" x14ac:dyDescent="0.25">
      <c r="AQ53459" s="6"/>
    </row>
    <row r="53460" spans="43:43" x14ac:dyDescent="0.25">
      <c r="AQ53460" s="6"/>
    </row>
    <row r="53461" spans="43:43" x14ac:dyDescent="0.25">
      <c r="AQ53461" s="6"/>
    </row>
    <row r="53462" spans="43:43" x14ac:dyDescent="0.25">
      <c r="AQ53462" s="6"/>
    </row>
    <row r="53463" spans="43:43" x14ac:dyDescent="0.25">
      <c r="AQ53463" s="6"/>
    </row>
    <row r="53464" spans="43:43" x14ac:dyDescent="0.25">
      <c r="AQ53464" s="6"/>
    </row>
    <row r="53465" spans="43:43" x14ac:dyDescent="0.25">
      <c r="AQ53465" s="6"/>
    </row>
    <row r="53466" spans="43:43" x14ac:dyDescent="0.25">
      <c r="AQ53466" s="6"/>
    </row>
    <row r="53467" spans="43:43" x14ac:dyDescent="0.25">
      <c r="AQ53467" s="6"/>
    </row>
    <row r="53468" spans="43:43" x14ac:dyDescent="0.25">
      <c r="AQ53468" s="6"/>
    </row>
    <row r="53469" spans="43:43" x14ac:dyDescent="0.25">
      <c r="AQ53469" s="6"/>
    </row>
    <row r="53470" spans="43:43" x14ac:dyDescent="0.25">
      <c r="AQ53470" s="6"/>
    </row>
    <row r="53471" spans="43:43" x14ac:dyDescent="0.25">
      <c r="AQ53471" s="6"/>
    </row>
    <row r="53472" spans="43:43" x14ac:dyDescent="0.25">
      <c r="AQ53472" s="6"/>
    </row>
    <row r="53473" spans="43:43" x14ac:dyDescent="0.25">
      <c r="AQ53473" s="6"/>
    </row>
    <row r="53474" spans="43:43" x14ac:dyDescent="0.25">
      <c r="AQ53474" s="6"/>
    </row>
    <row r="53475" spans="43:43" x14ac:dyDescent="0.25">
      <c r="AQ53475" s="6"/>
    </row>
    <row r="53476" spans="43:43" x14ac:dyDescent="0.25">
      <c r="AQ53476" s="6"/>
    </row>
    <row r="53477" spans="43:43" x14ac:dyDescent="0.25">
      <c r="AQ53477" s="6"/>
    </row>
    <row r="53478" spans="43:43" x14ac:dyDescent="0.25">
      <c r="AQ53478" s="6"/>
    </row>
    <row r="53479" spans="43:43" x14ac:dyDescent="0.25">
      <c r="AQ53479" s="6"/>
    </row>
    <row r="53480" spans="43:43" x14ac:dyDescent="0.25">
      <c r="AQ53480" s="6"/>
    </row>
    <row r="53481" spans="43:43" x14ac:dyDescent="0.25">
      <c r="AQ53481" s="6"/>
    </row>
    <row r="53482" spans="43:43" x14ac:dyDescent="0.25">
      <c r="AQ53482" s="6"/>
    </row>
    <row r="53483" spans="43:43" x14ac:dyDescent="0.25">
      <c r="AQ53483" s="6"/>
    </row>
    <row r="53484" spans="43:43" x14ac:dyDescent="0.25">
      <c r="AQ53484" s="6"/>
    </row>
    <row r="53485" spans="43:43" x14ac:dyDescent="0.25">
      <c r="AQ53485" s="6"/>
    </row>
    <row r="53486" spans="43:43" x14ac:dyDescent="0.25">
      <c r="AQ53486" s="6"/>
    </row>
    <row r="53487" spans="43:43" x14ac:dyDescent="0.25">
      <c r="AQ53487" s="6"/>
    </row>
    <row r="53488" spans="43:43" x14ac:dyDescent="0.25">
      <c r="AQ53488" s="6"/>
    </row>
    <row r="53489" spans="43:43" x14ac:dyDescent="0.25">
      <c r="AQ53489" s="6"/>
    </row>
    <row r="53490" spans="43:43" x14ac:dyDescent="0.25">
      <c r="AQ53490" s="6"/>
    </row>
    <row r="53491" spans="43:43" x14ac:dyDescent="0.25">
      <c r="AQ53491" s="6"/>
    </row>
    <row r="53492" spans="43:43" x14ac:dyDescent="0.25">
      <c r="AQ53492" s="6"/>
    </row>
    <row r="53493" spans="43:43" x14ac:dyDescent="0.25">
      <c r="AQ53493" s="6"/>
    </row>
    <row r="53494" spans="43:43" x14ac:dyDescent="0.25">
      <c r="AQ53494" s="6"/>
    </row>
    <row r="53495" spans="43:43" x14ac:dyDescent="0.25">
      <c r="AQ53495" s="6"/>
    </row>
    <row r="53496" spans="43:43" x14ac:dyDescent="0.25">
      <c r="AQ53496" s="6"/>
    </row>
    <row r="53497" spans="43:43" x14ac:dyDescent="0.25">
      <c r="AQ53497" s="6"/>
    </row>
    <row r="53498" spans="43:43" x14ac:dyDescent="0.25">
      <c r="AQ53498" s="6"/>
    </row>
    <row r="53499" spans="43:43" x14ac:dyDescent="0.25">
      <c r="AQ53499" s="6"/>
    </row>
    <row r="53500" spans="43:43" x14ac:dyDescent="0.25">
      <c r="AQ53500" s="6"/>
    </row>
    <row r="53501" spans="43:43" x14ac:dyDescent="0.25">
      <c r="AQ53501" s="6"/>
    </row>
    <row r="53502" spans="43:43" x14ac:dyDescent="0.25">
      <c r="AQ53502" s="6"/>
    </row>
    <row r="53503" spans="43:43" x14ac:dyDescent="0.25">
      <c r="AQ53503" s="6"/>
    </row>
    <row r="53504" spans="43:43" x14ac:dyDescent="0.25">
      <c r="AQ53504" s="6"/>
    </row>
    <row r="53505" spans="43:43" x14ac:dyDescent="0.25">
      <c r="AQ53505" s="6"/>
    </row>
    <row r="53506" spans="43:43" x14ac:dyDescent="0.25">
      <c r="AQ53506" s="6"/>
    </row>
    <row r="53507" spans="43:43" x14ac:dyDescent="0.25">
      <c r="AQ53507" s="6"/>
    </row>
    <row r="53508" spans="43:43" x14ac:dyDescent="0.25">
      <c r="AQ53508" s="6"/>
    </row>
    <row r="53509" spans="43:43" x14ac:dyDescent="0.25">
      <c r="AQ53509" s="6"/>
    </row>
    <row r="53510" spans="43:43" x14ac:dyDescent="0.25">
      <c r="AQ53510" s="6"/>
    </row>
    <row r="53511" spans="43:43" x14ac:dyDescent="0.25">
      <c r="AQ53511" s="6"/>
    </row>
    <row r="53512" spans="43:43" x14ac:dyDescent="0.25">
      <c r="AQ53512" s="6"/>
    </row>
    <row r="53513" spans="43:43" x14ac:dyDescent="0.25">
      <c r="AQ53513" s="6"/>
    </row>
    <row r="53514" spans="43:43" x14ac:dyDescent="0.25">
      <c r="AQ53514" s="6"/>
    </row>
    <row r="53515" spans="43:43" x14ac:dyDescent="0.25">
      <c r="AQ53515" s="6"/>
    </row>
    <row r="53516" spans="43:43" x14ac:dyDescent="0.25">
      <c r="AQ53516" s="6"/>
    </row>
    <row r="53517" spans="43:43" x14ac:dyDescent="0.25">
      <c r="AQ53517" s="6"/>
    </row>
    <row r="53518" spans="43:43" x14ac:dyDescent="0.25">
      <c r="AQ53518" s="6"/>
    </row>
    <row r="53519" spans="43:43" x14ac:dyDescent="0.25">
      <c r="AQ53519" s="6"/>
    </row>
    <row r="53520" spans="43:43" x14ac:dyDescent="0.25">
      <c r="AQ53520" s="6"/>
    </row>
    <row r="53521" spans="43:43" x14ac:dyDescent="0.25">
      <c r="AQ53521" s="6"/>
    </row>
    <row r="53522" spans="43:43" x14ac:dyDescent="0.25">
      <c r="AQ53522" s="6"/>
    </row>
    <row r="53523" spans="43:43" x14ac:dyDescent="0.25">
      <c r="AQ53523" s="6"/>
    </row>
    <row r="53524" spans="43:43" x14ac:dyDescent="0.25">
      <c r="AQ53524" s="6"/>
    </row>
    <row r="53525" spans="43:43" x14ac:dyDescent="0.25">
      <c r="AQ53525" s="6"/>
    </row>
    <row r="53526" spans="43:43" x14ac:dyDescent="0.25">
      <c r="AQ53526" s="6"/>
    </row>
    <row r="53527" spans="43:43" x14ac:dyDescent="0.25">
      <c r="AQ53527" s="6"/>
    </row>
    <row r="53528" spans="43:43" x14ac:dyDescent="0.25">
      <c r="AQ53528" s="6"/>
    </row>
    <row r="53529" spans="43:43" x14ac:dyDescent="0.25">
      <c r="AQ53529" s="6"/>
    </row>
    <row r="53530" spans="43:43" x14ac:dyDescent="0.25">
      <c r="AQ53530" s="6"/>
    </row>
    <row r="53531" spans="43:43" x14ac:dyDescent="0.25">
      <c r="AQ53531" s="6"/>
    </row>
    <row r="53532" spans="43:43" x14ac:dyDescent="0.25">
      <c r="AQ53532" s="6"/>
    </row>
    <row r="53533" spans="43:43" x14ac:dyDescent="0.25">
      <c r="AQ53533" s="6"/>
    </row>
    <row r="53534" spans="43:43" x14ac:dyDescent="0.25">
      <c r="AQ53534" s="6"/>
    </row>
    <row r="53535" spans="43:43" x14ac:dyDescent="0.25">
      <c r="AQ53535" s="6"/>
    </row>
    <row r="53536" spans="43:43" x14ac:dyDescent="0.25">
      <c r="AQ53536" s="6"/>
    </row>
    <row r="53537" spans="43:43" x14ac:dyDescent="0.25">
      <c r="AQ53537" s="6"/>
    </row>
    <row r="53538" spans="43:43" x14ac:dyDescent="0.25">
      <c r="AQ53538" s="6"/>
    </row>
    <row r="53539" spans="43:43" x14ac:dyDescent="0.25">
      <c r="AQ53539" s="6"/>
    </row>
    <row r="53540" spans="43:43" x14ac:dyDescent="0.25">
      <c r="AQ53540" s="6"/>
    </row>
    <row r="53541" spans="43:43" x14ac:dyDescent="0.25">
      <c r="AQ53541" s="6"/>
    </row>
    <row r="53542" spans="43:43" x14ac:dyDescent="0.25">
      <c r="AQ53542" s="6"/>
    </row>
    <row r="53543" spans="43:43" x14ac:dyDescent="0.25">
      <c r="AQ53543" s="6"/>
    </row>
    <row r="53544" spans="43:43" x14ac:dyDescent="0.25">
      <c r="AQ53544" s="6"/>
    </row>
    <row r="53545" spans="43:43" x14ac:dyDescent="0.25">
      <c r="AQ53545" s="6"/>
    </row>
    <row r="53546" spans="43:43" x14ac:dyDescent="0.25">
      <c r="AQ53546" s="6"/>
    </row>
    <row r="53547" spans="43:43" x14ac:dyDescent="0.25">
      <c r="AQ53547" s="6"/>
    </row>
    <row r="53548" spans="43:43" x14ac:dyDescent="0.25">
      <c r="AQ53548" s="6"/>
    </row>
    <row r="53549" spans="43:43" x14ac:dyDescent="0.25">
      <c r="AQ53549" s="6"/>
    </row>
    <row r="53550" spans="43:43" x14ac:dyDescent="0.25">
      <c r="AQ53550" s="6"/>
    </row>
    <row r="53551" spans="43:43" x14ac:dyDescent="0.25">
      <c r="AQ53551" s="6"/>
    </row>
    <row r="53552" spans="43:43" x14ac:dyDescent="0.25">
      <c r="AQ53552" s="6"/>
    </row>
    <row r="53553" spans="43:43" x14ac:dyDescent="0.25">
      <c r="AQ53553" s="6"/>
    </row>
    <row r="53554" spans="43:43" x14ac:dyDescent="0.25">
      <c r="AQ53554" s="6"/>
    </row>
    <row r="53555" spans="43:43" x14ac:dyDescent="0.25">
      <c r="AQ53555" s="6"/>
    </row>
    <row r="53556" spans="43:43" x14ac:dyDescent="0.25">
      <c r="AQ53556" s="6"/>
    </row>
    <row r="53557" spans="43:43" x14ac:dyDescent="0.25">
      <c r="AQ53557" s="6"/>
    </row>
    <row r="53558" spans="43:43" x14ac:dyDescent="0.25">
      <c r="AQ53558" s="6"/>
    </row>
    <row r="53559" spans="43:43" x14ac:dyDescent="0.25">
      <c r="AQ53559" s="6"/>
    </row>
    <row r="53560" spans="43:43" x14ac:dyDescent="0.25">
      <c r="AQ53560" s="6"/>
    </row>
    <row r="53561" spans="43:43" x14ac:dyDescent="0.25">
      <c r="AQ53561" s="6"/>
    </row>
    <row r="53562" spans="43:43" x14ac:dyDescent="0.25">
      <c r="AQ53562" s="6"/>
    </row>
    <row r="53563" spans="43:43" x14ac:dyDescent="0.25">
      <c r="AQ53563" s="6"/>
    </row>
    <row r="53564" spans="43:43" x14ac:dyDescent="0.25">
      <c r="AQ53564" s="6"/>
    </row>
    <row r="53565" spans="43:43" x14ac:dyDescent="0.25">
      <c r="AQ53565" s="6"/>
    </row>
    <row r="53566" spans="43:43" x14ac:dyDescent="0.25">
      <c r="AQ53566" s="6"/>
    </row>
    <row r="53567" spans="43:43" x14ac:dyDescent="0.25">
      <c r="AQ53567" s="6"/>
    </row>
    <row r="53568" spans="43:43" x14ac:dyDescent="0.25">
      <c r="AQ53568" s="6"/>
    </row>
    <row r="53569" spans="43:43" x14ac:dyDescent="0.25">
      <c r="AQ53569" s="6"/>
    </row>
    <row r="53570" spans="43:43" x14ac:dyDescent="0.25">
      <c r="AQ53570" s="6"/>
    </row>
    <row r="53571" spans="43:43" x14ac:dyDescent="0.25">
      <c r="AQ53571" s="6"/>
    </row>
    <row r="53572" spans="43:43" x14ac:dyDescent="0.25">
      <c r="AQ53572" s="6"/>
    </row>
    <row r="53573" spans="43:43" x14ac:dyDescent="0.25">
      <c r="AQ53573" s="6"/>
    </row>
    <row r="53574" spans="43:43" x14ac:dyDescent="0.25">
      <c r="AQ53574" s="6"/>
    </row>
    <row r="53575" spans="43:43" x14ac:dyDescent="0.25">
      <c r="AQ53575" s="6"/>
    </row>
    <row r="53576" spans="43:43" x14ac:dyDescent="0.25">
      <c r="AQ53576" s="6"/>
    </row>
    <row r="53577" spans="43:43" x14ac:dyDescent="0.25">
      <c r="AQ53577" s="6"/>
    </row>
    <row r="53578" spans="43:43" x14ac:dyDescent="0.25">
      <c r="AQ53578" s="6"/>
    </row>
    <row r="53579" spans="43:43" x14ac:dyDescent="0.25">
      <c r="AQ53579" s="6"/>
    </row>
    <row r="53580" spans="43:43" x14ac:dyDescent="0.25">
      <c r="AQ53580" s="6"/>
    </row>
    <row r="53581" spans="43:43" x14ac:dyDescent="0.25">
      <c r="AQ53581" s="6"/>
    </row>
    <row r="53582" spans="43:43" x14ac:dyDescent="0.25">
      <c r="AQ53582" s="6"/>
    </row>
    <row r="53583" spans="43:43" x14ac:dyDescent="0.25">
      <c r="AQ53583" s="6"/>
    </row>
    <row r="53584" spans="43:43" x14ac:dyDescent="0.25">
      <c r="AQ53584" s="6"/>
    </row>
    <row r="53585" spans="43:43" x14ac:dyDescent="0.25">
      <c r="AQ53585" s="6"/>
    </row>
    <row r="53586" spans="43:43" x14ac:dyDescent="0.25">
      <c r="AQ53586" s="6"/>
    </row>
    <row r="53587" spans="43:43" x14ac:dyDescent="0.25">
      <c r="AQ53587" s="6"/>
    </row>
    <row r="53588" spans="43:43" x14ac:dyDescent="0.25">
      <c r="AQ53588" s="6"/>
    </row>
    <row r="53589" spans="43:43" x14ac:dyDescent="0.25">
      <c r="AQ53589" s="6"/>
    </row>
    <row r="53590" spans="43:43" x14ac:dyDescent="0.25">
      <c r="AQ53590" s="6"/>
    </row>
    <row r="53591" spans="43:43" x14ac:dyDescent="0.25">
      <c r="AQ53591" s="6"/>
    </row>
    <row r="53592" spans="43:43" x14ac:dyDescent="0.25">
      <c r="AQ53592" s="6"/>
    </row>
    <row r="53593" spans="43:43" x14ac:dyDescent="0.25">
      <c r="AQ53593" s="6"/>
    </row>
    <row r="53594" spans="43:43" x14ac:dyDescent="0.25">
      <c r="AQ53594" s="6"/>
    </row>
    <row r="53595" spans="43:43" x14ac:dyDescent="0.25">
      <c r="AQ53595" s="6"/>
    </row>
    <row r="53596" spans="43:43" x14ac:dyDescent="0.25">
      <c r="AQ53596" s="6"/>
    </row>
    <row r="53597" spans="43:43" x14ac:dyDescent="0.25">
      <c r="AQ53597" s="6"/>
    </row>
    <row r="53598" spans="43:43" x14ac:dyDescent="0.25">
      <c r="AQ53598" s="6"/>
    </row>
    <row r="53599" spans="43:43" x14ac:dyDescent="0.25">
      <c r="AQ53599" s="6"/>
    </row>
    <row r="53600" spans="43:43" x14ac:dyDescent="0.25">
      <c r="AQ53600" s="6"/>
    </row>
    <row r="53601" spans="43:43" x14ac:dyDescent="0.25">
      <c r="AQ53601" s="6"/>
    </row>
    <row r="53602" spans="43:43" x14ac:dyDescent="0.25">
      <c r="AQ53602" s="6"/>
    </row>
    <row r="53603" spans="43:43" x14ac:dyDescent="0.25">
      <c r="AQ53603" s="6"/>
    </row>
    <row r="53604" spans="43:43" x14ac:dyDescent="0.25">
      <c r="AQ53604" s="6"/>
    </row>
    <row r="53605" spans="43:43" x14ac:dyDescent="0.25">
      <c r="AQ53605" s="6"/>
    </row>
    <row r="53606" spans="43:43" x14ac:dyDescent="0.25">
      <c r="AQ53606" s="6"/>
    </row>
    <row r="53607" spans="43:43" x14ac:dyDescent="0.25">
      <c r="AQ53607" s="6"/>
    </row>
    <row r="53608" spans="43:43" x14ac:dyDescent="0.25">
      <c r="AQ53608" s="6"/>
    </row>
    <row r="53609" spans="43:43" x14ac:dyDescent="0.25">
      <c r="AQ53609" s="6"/>
    </row>
    <row r="53610" spans="43:43" x14ac:dyDescent="0.25">
      <c r="AQ53610" s="6"/>
    </row>
    <row r="53611" spans="43:43" x14ac:dyDescent="0.25">
      <c r="AQ53611" s="6"/>
    </row>
    <row r="53612" spans="43:43" x14ac:dyDescent="0.25">
      <c r="AQ53612" s="6"/>
    </row>
    <row r="53613" spans="43:43" x14ac:dyDescent="0.25">
      <c r="AQ53613" s="6"/>
    </row>
    <row r="53614" spans="43:43" x14ac:dyDescent="0.25">
      <c r="AQ53614" s="6"/>
    </row>
    <row r="53615" spans="43:43" x14ac:dyDescent="0.25">
      <c r="AQ53615" s="6"/>
    </row>
    <row r="53616" spans="43:43" x14ac:dyDescent="0.25">
      <c r="AQ53616" s="6"/>
    </row>
    <row r="53617" spans="43:43" x14ac:dyDescent="0.25">
      <c r="AQ53617" s="6"/>
    </row>
    <row r="53618" spans="43:43" x14ac:dyDescent="0.25">
      <c r="AQ53618" s="6"/>
    </row>
    <row r="53619" spans="43:43" x14ac:dyDescent="0.25">
      <c r="AQ53619" s="6"/>
    </row>
    <row r="53620" spans="43:43" x14ac:dyDescent="0.25">
      <c r="AQ53620" s="6"/>
    </row>
    <row r="53621" spans="43:43" x14ac:dyDescent="0.25">
      <c r="AQ53621" s="6"/>
    </row>
    <row r="53622" spans="43:43" x14ac:dyDescent="0.25">
      <c r="AQ53622" s="6"/>
    </row>
    <row r="53623" spans="43:43" x14ac:dyDescent="0.25">
      <c r="AQ53623" s="6"/>
    </row>
    <row r="53624" spans="43:43" x14ac:dyDescent="0.25">
      <c r="AQ53624" s="6"/>
    </row>
    <row r="53625" spans="43:43" x14ac:dyDescent="0.25">
      <c r="AQ53625" s="6"/>
    </row>
    <row r="53626" spans="43:43" x14ac:dyDescent="0.25">
      <c r="AQ53626" s="6"/>
    </row>
    <row r="53627" spans="43:43" x14ac:dyDescent="0.25">
      <c r="AQ53627" s="6"/>
    </row>
    <row r="53628" spans="43:43" x14ac:dyDescent="0.25">
      <c r="AQ53628" s="6"/>
    </row>
    <row r="53629" spans="43:43" x14ac:dyDescent="0.25">
      <c r="AQ53629" s="6"/>
    </row>
    <row r="53630" spans="43:43" x14ac:dyDescent="0.25">
      <c r="AQ53630" s="6"/>
    </row>
    <row r="53631" spans="43:43" x14ac:dyDescent="0.25">
      <c r="AQ53631" s="6"/>
    </row>
    <row r="53632" spans="43:43" x14ac:dyDescent="0.25">
      <c r="AQ53632" s="6"/>
    </row>
    <row r="53633" spans="43:43" x14ac:dyDescent="0.25">
      <c r="AQ53633" s="6"/>
    </row>
    <row r="53634" spans="43:43" x14ac:dyDescent="0.25">
      <c r="AQ53634" s="6"/>
    </row>
    <row r="53635" spans="43:43" x14ac:dyDescent="0.25">
      <c r="AQ53635" s="6"/>
    </row>
    <row r="53636" spans="43:43" x14ac:dyDescent="0.25">
      <c r="AQ53636" s="6"/>
    </row>
    <row r="53637" spans="43:43" x14ac:dyDescent="0.25">
      <c r="AQ53637" s="6"/>
    </row>
    <row r="53638" spans="43:43" x14ac:dyDescent="0.25">
      <c r="AQ53638" s="6"/>
    </row>
    <row r="53639" spans="43:43" x14ac:dyDescent="0.25">
      <c r="AQ53639" s="6"/>
    </row>
    <row r="53640" spans="43:43" x14ac:dyDescent="0.25">
      <c r="AQ53640" s="6"/>
    </row>
    <row r="53641" spans="43:43" x14ac:dyDescent="0.25">
      <c r="AQ53641" s="6"/>
    </row>
    <row r="53642" spans="43:43" x14ac:dyDescent="0.25">
      <c r="AQ53642" s="6"/>
    </row>
    <row r="53643" spans="43:43" x14ac:dyDescent="0.25">
      <c r="AQ53643" s="6"/>
    </row>
    <row r="53644" spans="43:43" x14ac:dyDescent="0.25">
      <c r="AQ53644" s="6"/>
    </row>
    <row r="53645" spans="43:43" x14ac:dyDescent="0.25">
      <c r="AQ53645" s="6"/>
    </row>
    <row r="53646" spans="43:43" x14ac:dyDescent="0.25">
      <c r="AQ53646" s="6"/>
    </row>
    <row r="53647" spans="43:43" x14ac:dyDescent="0.25">
      <c r="AQ53647" s="6"/>
    </row>
    <row r="53648" spans="43:43" x14ac:dyDescent="0.25">
      <c r="AQ53648" s="6"/>
    </row>
    <row r="53649" spans="43:43" x14ac:dyDescent="0.25">
      <c r="AQ53649" s="6"/>
    </row>
    <row r="53650" spans="43:43" x14ac:dyDescent="0.25">
      <c r="AQ53650" s="6"/>
    </row>
    <row r="53651" spans="43:43" x14ac:dyDescent="0.25">
      <c r="AQ53651" s="6"/>
    </row>
    <row r="53652" spans="43:43" x14ac:dyDescent="0.25">
      <c r="AQ53652" s="6"/>
    </row>
    <row r="53653" spans="43:43" x14ac:dyDescent="0.25">
      <c r="AQ53653" s="6"/>
    </row>
    <row r="53654" spans="43:43" x14ac:dyDescent="0.25">
      <c r="AQ53654" s="6"/>
    </row>
    <row r="53655" spans="43:43" x14ac:dyDescent="0.25">
      <c r="AQ53655" s="6"/>
    </row>
    <row r="53656" spans="43:43" x14ac:dyDescent="0.25">
      <c r="AQ53656" s="6"/>
    </row>
    <row r="53657" spans="43:43" x14ac:dyDescent="0.25">
      <c r="AQ53657" s="6"/>
    </row>
    <row r="53658" spans="43:43" x14ac:dyDescent="0.25">
      <c r="AQ53658" s="6"/>
    </row>
    <row r="53659" spans="43:43" x14ac:dyDescent="0.25">
      <c r="AQ53659" s="6"/>
    </row>
    <row r="53660" spans="43:43" x14ac:dyDescent="0.25">
      <c r="AQ53660" s="6"/>
    </row>
    <row r="53661" spans="43:43" x14ac:dyDescent="0.25">
      <c r="AQ53661" s="6"/>
    </row>
    <row r="53662" spans="43:43" x14ac:dyDescent="0.25">
      <c r="AQ53662" s="6"/>
    </row>
    <row r="53663" spans="43:43" x14ac:dyDescent="0.25">
      <c r="AQ53663" s="6"/>
    </row>
    <row r="53664" spans="43:43" x14ac:dyDescent="0.25">
      <c r="AQ53664" s="6"/>
    </row>
    <row r="53665" spans="43:43" x14ac:dyDescent="0.25">
      <c r="AQ53665" s="6"/>
    </row>
    <row r="53666" spans="43:43" x14ac:dyDescent="0.25">
      <c r="AQ53666" s="6"/>
    </row>
    <row r="53667" spans="43:43" x14ac:dyDescent="0.25">
      <c r="AQ53667" s="6"/>
    </row>
    <row r="53668" spans="43:43" x14ac:dyDescent="0.25">
      <c r="AQ53668" s="6"/>
    </row>
    <row r="53669" spans="43:43" x14ac:dyDescent="0.25">
      <c r="AQ53669" s="6"/>
    </row>
    <row r="53670" spans="43:43" x14ac:dyDescent="0.25">
      <c r="AQ53670" s="6"/>
    </row>
    <row r="53671" spans="43:43" x14ac:dyDescent="0.25">
      <c r="AQ53671" s="6"/>
    </row>
    <row r="53672" spans="43:43" x14ac:dyDescent="0.25">
      <c r="AQ53672" s="6"/>
    </row>
    <row r="53673" spans="43:43" x14ac:dyDescent="0.25">
      <c r="AQ53673" s="6"/>
    </row>
    <row r="53674" spans="43:43" x14ac:dyDescent="0.25">
      <c r="AQ53674" s="6"/>
    </row>
    <row r="53675" spans="43:43" x14ac:dyDescent="0.25">
      <c r="AQ53675" s="6"/>
    </row>
    <row r="53676" spans="43:43" x14ac:dyDescent="0.25">
      <c r="AQ53676" s="6"/>
    </row>
    <row r="53677" spans="43:43" x14ac:dyDescent="0.25">
      <c r="AQ53677" s="6"/>
    </row>
    <row r="53678" spans="43:43" x14ac:dyDescent="0.25">
      <c r="AQ53678" s="6"/>
    </row>
    <row r="53679" spans="43:43" x14ac:dyDescent="0.25">
      <c r="AQ53679" s="6"/>
    </row>
    <row r="53680" spans="43:43" x14ac:dyDescent="0.25">
      <c r="AQ53680" s="6"/>
    </row>
    <row r="53681" spans="43:43" x14ac:dyDescent="0.25">
      <c r="AQ53681" s="6"/>
    </row>
    <row r="53682" spans="43:43" x14ac:dyDescent="0.25">
      <c r="AQ53682" s="6"/>
    </row>
    <row r="53683" spans="43:43" x14ac:dyDescent="0.25">
      <c r="AQ53683" s="6"/>
    </row>
    <row r="53684" spans="43:43" x14ac:dyDescent="0.25">
      <c r="AQ53684" s="6"/>
    </row>
    <row r="53685" spans="43:43" x14ac:dyDescent="0.25">
      <c r="AQ53685" s="6"/>
    </row>
    <row r="53686" spans="43:43" x14ac:dyDescent="0.25">
      <c r="AQ53686" s="6"/>
    </row>
    <row r="53687" spans="43:43" x14ac:dyDescent="0.25">
      <c r="AQ53687" s="6"/>
    </row>
    <row r="53688" spans="43:43" x14ac:dyDescent="0.25">
      <c r="AQ53688" s="6"/>
    </row>
    <row r="53689" spans="43:43" x14ac:dyDescent="0.25">
      <c r="AQ53689" s="6"/>
    </row>
    <row r="53690" spans="43:43" x14ac:dyDescent="0.25">
      <c r="AQ53690" s="6"/>
    </row>
    <row r="53691" spans="43:43" x14ac:dyDescent="0.25">
      <c r="AQ53691" s="6"/>
    </row>
    <row r="53692" spans="43:43" x14ac:dyDescent="0.25">
      <c r="AQ53692" s="6"/>
    </row>
    <row r="53693" spans="43:43" x14ac:dyDescent="0.25">
      <c r="AQ53693" s="6"/>
    </row>
    <row r="53694" spans="43:43" x14ac:dyDescent="0.25">
      <c r="AQ53694" s="6"/>
    </row>
    <row r="53695" spans="43:43" x14ac:dyDescent="0.25">
      <c r="AQ53695" s="6"/>
    </row>
    <row r="53696" spans="43:43" x14ac:dyDescent="0.25">
      <c r="AQ53696" s="6"/>
    </row>
    <row r="53697" spans="43:43" x14ac:dyDescent="0.25">
      <c r="AQ53697" s="6"/>
    </row>
    <row r="53698" spans="43:43" x14ac:dyDescent="0.25">
      <c r="AQ53698" s="6"/>
    </row>
    <row r="53699" spans="43:43" x14ac:dyDescent="0.25">
      <c r="AQ53699" s="6"/>
    </row>
    <row r="53700" spans="43:43" x14ac:dyDescent="0.25">
      <c r="AQ53700" s="6"/>
    </row>
    <row r="53701" spans="43:43" x14ac:dyDescent="0.25">
      <c r="AQ53701" s="6"/>
    </row>
    <row r="53702" spans="43:43" x14ac:dyDescent="0.25">
      <c r="AQ53702" s="6"/>
    </row>
    <row r="53703" spans="43:43" x14ac:dyDescent="0.25">
      <c r="AQ53703" s="6"/>
    </row>
    <row r="53704" spans="43:43" x14ac:dyDescent="0.25">
      <c r="AQ53704" s="6"/>
    </row>
    <row r="53705" spans="43:43" x14ac:dyDescent="0.25">
      <c r="AQ53705" s="6"/>
    </row>
    <row r="53706" spans="43:43" x14ac:dyDescent="0.25">
      <c r="AQ53706" s="6"/>
    </row>
    <row r="53707" spans="43:43" x14ac:dyDescent="0.25">
      <c r="AQ53707" s="6"/>
    </row>
    <row r="53708" spans="43:43" x14ac:dyDescent="0.25">
      <c r="AQ53708" s="6"/>
    </row>
    <row r="53709" spans="43:43" x14ac:dyDescent="0.25">
      <c r="AQ53709" s="6"/>
    </row>
    <row r="53710" spans="43:43" x14ac:dyDescent="0.25">
      <c r="AQ53710" s="6"/>
    </row>
    <row r="53711" spans="43:43" x14ac:dyDescent="0.25">
      <c r="AQ53711" s="6"/>
    </row>
    <row r="53712" spans="43:43" x14ac:dyDescent="0.25">
      <c r="AQ53712" s="6"/>
    </row>
    <row r="53713" spans="43:43" x14ac:dyDescent="0.25">
      <c r="AQ53713" s="6"/>
    </row>
    <row r="53714" spans="43:43" x14ac:dyDescent="0.25">
      <c r="AQ53714" s="6"/>
    </row>
    <row r="53715" spans="43:43" x14ac:dyDescent="0.25">
      <c r="AQ53715" s="6"/>
    </row>
    <row r="53716" spans="43:43" x14ac:dyDescent="0.25">
      <c r="AQ53716" s="6"/>
    </row>
    <row r="53717" spans="43:43" x14ac:dyDescent="0.25">
      <c r="AQ53717" s="6"/>
    </row>
    <row r="53718" spans="43:43" x14ac:dyDescent="0.25">
      <c r="AQ53718" s="6"/>
    </row>
    <row r="53719" spans="43:43" x14ac:dyDescent="0.25">
      <c r="AQ53719" s="6"/>
    </row>
    <row r="53720" spans="43:43" x14ac:dyDescent="0.25">
      <c r="AQ53720" s="6"/>
    </row>
    <row r="53721" spans="43:43" x14ac:dyDescent="0.25">
      <c r="AQ53721" s="6"/>
    </row>
    <row r="53722" spans="43:43" x14ac:dyDescent="0.25">
      <c r="AQ53722" s="6"/>
    </row>
    <row r="53723" spans="43:43" x14ac:dyDescent="0.25">
      <c r="AQ53723" s="6"/>
    </row>
    <row r="53724" spans="43:43" x14ac:dyDescent="0.25">
      <c r="AQ53724" s="6"/>
    </row>
    <row r="53725" spans="43:43" x14ac:dyDescent="0.25">
      <c r="AQ53725" s="6"/>
    </row>
    <row r="53726" spans="43:43" x14ac:dyDescent="0.25">
      <c r="AQ53726" s="6"/>
    </row>
    <row r="53727" spans="43:43" x14ac:dyDescent="0.25">
      <c r="AQ53727" s="6"/>
    </row>
    <row r="53728" spans="43:43" x14ac:dyDescent="0.25">
      <c r="AQ53728" s="6"/>
    </row>
    <row r="53729" spans="43:43" x14ac:dyDescent="0.25">
      <c r="AQ53729" s="6"/>
    </row>
    <row r="53730" spans="43:43" x14ac:dyDescent="0.25">
      <c r="AQ53730" s="6"/>
    </row>
    <row r="53731" spans="43:43" x14ac:dyDescent="0.25">
      <c r="AQ53731" s="6"/>
    </row>
    <row r="53732" spans="43:43" x14ac:dyDescent="0.25">
      <c r="AQ53732" s="6"/>
    </row>
    <row r="53733" spans="43:43" x14ac:dyDescent="0.25">
      <c r="AQ53733" s="6"/>
    </row>
    <row r="53734" spans="43:43" x14ac:dyDescent="0.25">
      <c r="AQ53734" s="6"/>
    </row>
    <row r="53735" spans="43:43" x14ac:dyDescent="0.25">
      <c r="AQ53735" s="6"/>
    </row>
    <row r="53736" spans="43:43" x14ac:dyDescent="0.25">
      <c r="AQ53736" s="6"/>
    </row>
    <row r="53737" spans="43:43" x14ac:dyDescent="0.25">
      <c r="AQ53737" s="6"/>
    </row>
    <row r="53738" spans="43:43" x14ac:dyDescent="0.25">
      <c r="AQ53738" s="6"/>
    </row>
    <row r="53739" spans="43:43" x14ac:dyDescent="0.25">
      <c r="AQ53739" s="6"/>
    </row>
    <row r="53740" spans="43:43" x14ac:dyDescent="0.25">
      <c r="AQ53740" s="6"/>
    </row>
    <row r="53741" spans="43:43" x14ac:dyDescent="0.25">
      <c r="AQ53741" s="6"/>
    </row>
    <row r="53742" spans="43:43" x14ac:dyDescent="0.25">
      <c r="AQ53742" s="6"/>
    </row>
    <row r="53743" spans="43:43" x14ac:dyDescent="0.25">
      <c r="AQ53743" s="6"/>
    </row>
    <row r="53744" spans="43:43" x14ac:dyDescent="0.25">
      <c r="AQ53744" s="6"/>
    </row>
    <row r="53745" spans="43:43" x14ac:dyDescent="0.25">
      <c r="AQ53745" s="6"/>
    </row>
    <row r="53746" spans="43:43" x14ac:dyDescent="0.25">
      <c r="AQ53746" s="6"/>
    </row>
    <row r="53747" spans="43:43" x14ac:dyDescent="0.25">
      <c r="AQ53747" s="6"/>
    </row>
    <row r="53748" spans="43:43" x14ac:dyDescent="0.25">
      <c r="AQ53748" s="6"/>
    </row>
    <row r="53749" spans="43:43" x14ac:dyDescent="0.25">
      <c r="AQ53749" s="6"/>
    </row>
    <row r="53750" spans="43:43" x14ac:dyDescent="0.25">
      <c r="AQ53750" s="6"/>
    </row>
    <row r="53751" spans="43:43" x14ac:dyDescent="0.25">
      <c r="AQ53751" s="6"/>
    </row>
    <row r="53752" spans="43:43" x14ac:dyDescent="0.25">
      <c r="AQ53752" s="6"/>
    </row>
    <row r="53753" spans="43:43" x14ac:dyDescent="0.25">
      <c r="AQ53753" s="6"/>
    </row>
    <row r="53754" spans="43:43" x14ac:dyDescent="0.25">
      <c r="AQ53754" s="6"/>
    </row>
    <row r="53755" spans="43:43" x14ac:dyDescent="0.25">
      <c r="AQ53755" s="6"/>
    </row>
    <row r="53756" spans="43:43" x14ac:dyDescent="0.25">
      <c r="AQ53756" s="6"/>
    </row>
    <row r="53757" spans="43:43" x14ac:dyDescent="0.25">
      <c r="AQ53757" s="6"/>
    </row>
    <row r="53758" spans="43:43" x14ac:dyDescent="0.25">
      <c r="AQ53758" s="6"/>
    </row>
    <row r="53759" spans="43:43" x14ac:dyDescent="0.25">
      <c r="AQ53759" s="6"/>
    </row>
    <row r="53760" spans="43:43" x14ac:dyDescent="0.25">
      <c r="AQ53760" s="6"/>
    </row>
    <row r="53761" spans="43:43" x14ac:dyDescent="0.25">
      <c r="AQ53761" s="6"/>
    </row>
    <row r="53762" spans="43:43" x14ac:dyDescent="0.25">
      <c r="AQ53762" s="6"/>
    </row>
    <row r="53763" spans="43:43" x14ac:dyDescent="0.25">
      <c r="AQ53763" s="6"/>
    </row>
    <row r="53764" spans="43:43" x14ac:dyDescent="0.25">
      <c r="AQ53764" s="6"/>
    </row>
    <row r="53765" spans="43:43" x14ac:dyDescent="0.25">
      <c r="AQ53765" s="6"/>
    </row>
    <row r="53766" spans="43:43" x14ac:dyDescent="0.25">
      <c r="AQ53766" s="6"/>
    </row>
    <row r="53767" spans="43:43" x14ac:dyDescent="0.25">
      <c r="AQ53767" s="6"/>
    </row>
    <row r="53768" spans="43:43" x14ac:dyDescent="0.25">
      <c r="AQ53768" s="6"/>
    </row>
    <row r="53769" spans="43:43" x14ac:dyDescent="0.25">
      <c r="AQ53769" s="6"/>
    </row>
    <row r="53770" spans="43:43" x14ac:dyDescent="0.25">
      <c r="AQ53770" s="6"/>
    </row>
    <row r="53771" spans="43:43" x14ac:dyDescent="0.25">
      <c r="AQ53771" s="6"/>
    </row>
    <row r="53772" spans="43:43" x14ac:dyDescent="0.25">
      <c r="AQ53772" s="6"/>
    </row>
    <row r="53773" spans="43:43" x14ac:dyDescent="0.25">
      <c r="AQ53773" s="6"/>
    </row>
    <row r="53774" spans="43:43" x14ac:dyDescent="0.25">
      <c r="AQ53774" s="6"/>
    </row>
    <row r="53775" spans="43:43" x14ac:dyDescent="0.25">
      <c r="AQ53775" s="6"/>
    </row>
    <row r="53776" spans="43:43" x14ac:dyDescent="0.25">
      <c r="AQ53776" s="6"/>
    </row>
    <row r="53777" spans="43:43" x14ac:dyDescent="0.25">
      <c r="AQ53777" s="6"/>
    </row>
    <row r="53778" spans="43:43" x14ac:dyDescent="0.25">
      <c r="AQ53778" s="6"/>
    </row>
    <row r="53779" spans="43:43" x14ac:dyDescent="0.25">
      <c r="AQ53779" s="6"/>
    </row>
    <row r="53780" spans="43:43" x14ac:dyDescent="0.25">
      <c r="AQ53780" s="6"/>
    </row>
    <row r="53781" spans="43:43" x14ac:dyDescent="0.25">
      <c r="AQ53781" s="6"/>
    </row>
    <row r="53782" spans="43:43" x14ac:dyDescent="0.25">
      <c r="AQ53782" s="6"/>
    </row>
    <row r="53783" spans="43:43" x14ac:dyDescent="0.25">
      <c r="AQ53783" s="6"/>
    </row>
    <row r="53784" spans="43:43" x14ac:dyDescent="0.25">
      <c r="AQ53784" s="6"/>
    </row>
    <row r="53785" spans="43:43" x14ac:dyDescent="0.25">
      <c r="AQ53785" s="6"/>
    </row>
    <row r="53786" spans="43:43" x14ac:dyDescent="0.25">
      <c r="AQ53786" s="6"/>
    </row>
    <row r="53787" spans="43:43" x14ac:dyDescent="0.25">
      <c r="AQ53787" s="6"/>
    </row>
    <row r="53788" spans="43:43" x14ac:dyDescent="0.25">
      <c r="AQ53788" s="6"/>
    </row>
    <row r="53789" spans="43:43" x14ac:dyDescent="0.25">
      <c r="AQ53789" s="6"/>
    </row>
    <row r="53790" spans="43:43" x14ac:dyDescent="0.25">
      <c r="AQ53790" s="6"/>
    </row>
    <row r="53791" spans="43:43" x14ac:dyDescent="0.25">
      <c r="AQ53791" s="6"/>
    </row>
    <row r="53792" spans="43:43" x14ac:dyDescent="0.25">
      <c r="AQ53792" s="6"/>
    </row>
    <row r="53793" spans="43:43" x14ac:dyDescent="0.25">
      <c r="AQ53793" s="6"/>
    </row>
    <row r="53794" spans="43:43" x14ac:dyDescent="0.25">
      <c r="AQ53794" s="6"/>
    </row>
    <row r="53795" spans="43:43" x14ac:dyDescent="0.25">
      <c r="AQ53795" s="6"/>
    </row>
    <row r="53796" spans="43:43" x14ac:dyDescent="0.25">
      <c r="AQ53796" s="6"/>
    </row>
    <row r="53797" spans="43:43" x14ac:dyDescent="0.25">
      <c r="AQ53797" s="6"/>
    </row>
    <row r="53798" spans="43:43" x14ac:dyDescent="0.25">
      <c r="AQ53798" s="6"/>
    </row>
    <row r="53799" spans="43:43" x14ac:dyDescent="0.25">
      <c r="AQ53799" s="6"/>
    </row>
    <row r="53800" spans="43:43" x14ac:dyDescent="0.25">
      <c r="AQ53800" s="6"/>
    </row>
    <row r="53801" spans="43:43" x14ac:dyDescent="0.25">
      <c r="AQ53801" s="6"/>
    </row>
    <row r="53802" spans="43:43" x14ac:dyDescent="0.25">
      <c r="AQ53802" s="6"/>
    </row>
    <row r="53803" spans="43:43" x14ac:dyDescent="0.25">
      <c r="AQ53803" s="6"/>
    </row>
    <row r="53804" spans="43:43" x14ac:dyDescent="0.25">
      <c r="AQ53804" s="6"/>
    </row>
    <row r="53805" spans="43:43" x14ac:dyDescent="0.25">
      <c r="AQ53805" s="6"/>
    </row>
    <row r="53806" spans="43:43" x14ac:dyDescent="0.25">
      <c r="AQ53806" s="6"/>
    </row>
    <row r="53807" spans="43:43" x14ac:dyDescent="0.25">
      <c r="AQ53807" s="6"/>
    </row>
    <row r="53808" spans="43:43" x14ac:dyDescent="0.25">
      <c r="AQ53808" s="6"/>
    </row>
    <row r="53809" spans="43:43" x14ac:dyDescent="0.25">
      <c r="AQ53809" s="6"/>
    </row>
    <row r="53810" spans="43:43" x14ac:dyDescent="0.25">
      <c r="AQ53810" s="6"/>
    </row>
    <row r="53811" spans="43:43" x14ac:dyDescent="0.25">
      <c r="AQ53811" s="6"/>
    </row>
    <row r="53812" spans="43:43" x14ac:dyDescent="0.25">
      <c r="AQ53812" s="6"/>
    </row>
    <row r="53813" spans="43:43" x14ac:dyDescent="0.25">
      <c r="AQ53813" s="6"/>
    </row>
    <row r="53814" spans="43:43" x14ac:dyDescent="0.25">
      <c r="AQ53814" s="6"/>
    </row>
    <row r="53815" spans="43:43" x14ac:dyDescent="0.25">
      <c r="AQ53815" s="6"/>
    </row>
    <row r="53816" spans="43:43" x14ac:dyDescent="0.25">
      <c r="AQ53816" s="6"/>
    </row>
    <row r="53817" spans="43:43" x14ac:dyDescent="0.25">
      <c r="AQ53817" s="6"/>
    </row>
    <row r="53818" spans="43:43" x14ac:dyDescent="0.25">
      <c r="AQ53818" s="6"/>
    </row>
    <row r="53819" spans="43:43" x14ac:dyDescent="0.25">
      <c r="AQ53819" s="6"/>
    </row>
    <row r="53820" spans="43:43" x14ac:dyDescent="0.25">
      <c r="AQ53820" s="6"/>
    </row>
    <row r="53821" spans="43:43" x14ac:dyDescent="0.25">
      <c r="AQ53821" s="6"/>
    </row>
    <row r="53822" spans="43:43" x14ac:dyDescent="0.25">
      <c r="AQ53822" s="6"/>
    </row>
    <row r="53823" spans="43:43" x14ac:dyDescent="0.25">
      <c r="AQ53823" s="6"/>
    </row>
    <row r="53824" spans="43:43" x14ac:dyDescent="0.25">
      <c r="AQ53824" s="6"/>
    </row>
    <row r="53825" spans="43:43" x14ac:dyDescent="0.25">
      <c r="AQ53825" s="6"/>
    </row>
    <row r="53826" spans="43:43" x14ac:dyDescent="0.25">
      <c r="AQ53826" s="6"/>
    </row>
    <row r="53827" spans="43:43" x14ac:dyDescent="0.25">
      <c r="AQ53827" s="6"/>
    </row>
    <row r="53828" spans="43:43" x14ac:dyDescent="0.25">
      <c r="AQ53828" s="6"/>
    </row>
    <row r="53829" spans="43:43" x14ac:dyDescent="0.25">
      <c r="AQ53829" s="6"/>
    </row>
    <row r="53830" spans="43:43" x14ac:dyDescent="0.25">
      <c r="AQ53830" s="6"/>
    </row>
    <row r="53831" spans="43:43" x14ac:dyDescent="0.25">
      <c r="AQ53831" s="6"/>
    </row>
    <row r="53832" spans="43:43" x14ac:dyDescent="0.25">
      <c r="AQ53832" s="6"/>
    </row>
    <row r="53833" spans="43:43" x14ac:dyDescent="0.25">
      <c r="AQ53833" s="6"/>
    </row>
    <row r="53834" spans="43:43" x14ac:dyDescent="0.25">
      <c r="AQ53834" s="6"/>
    </row>
    <row r="53835" spans="43:43" x14ac:dyDescent="0.25">
      <c r="AQ53835" s="6"/>
    </row>
    <row r="53836" spans="43:43" x14ac:dyDescent="0.25">
      <c r="AQ53836" s="6"/>
    </row>
    <row r="53837" spans="43:43" x14ac:dyDescent="0.25">
      <c r="AQ53837" s="6"/>
    </row>
    <row r="53838" spans="43:43" x14ac:dyDescent="0.25">
      <c r="AQ53838" s="6"/>
    </row>
    <row r="53839" spans="43:43" x14ac:dyDescent="0.25">
      <c r="AQ53839" s="6"/>
    </row>
    <row r="53840" spans="43:43" x14ac:dyDescent="0.25">
      <c r="AQ53840" s="6"/>
    </row>
    <row r="53841" spans="43:43" x14ac:dyDescent="0.25">
      <c r="AQ53841" s="6"/>
    </row>
    <row r="53842" spans="43:43" x14ac:dyDescent="0.25">
      <c r="AQ53842" s="6"/>
    </row>
    <row r="53843" spans="43:43" x14ac:dyDescent="0.25">
      <c r="AQ53843" s="6"/>
    </row>
    <row r="53844" spans="43:43" x14ac:dyDescent="0.25">
      <c r="AQ53844" s="6"/>
    </row>
    <row r="53845" spans="43:43" x14ac:dyDescent="0.25">
      <c r="AQ53845" s="6"/>
    </row>
    <row r="53846" spans="43:43" x14ac:dyDescent="0.25">
      <c r="AQ53846" s="6"/>
    </row>
    <row r="53847" spans="43:43" x14ac:dyDescent="0.25">
      <c r="AQ53847" s="6"/>
    </row>
    <row r="53848" spans="43:43" x14ac:dyDescent="0.25">
      <c r="AQ53848" s="6"/>
    </row>
    <row r="53849" spans="43:43" x14ac:dyDescent="0.25">
      <c r="AQ53849" s="6"/>
    </row>
    <row r="53850" spans="43:43" x14ac:dyDescent="0.25">
      <c r="AQ53850" s="6"/>
    </row>
    <row r="53851" spans="43:43" x14ac:dyDescent="0.25">
      <c r="AQ53851" s="6"/>
    </row>
    <row r="53852" spans="43:43" x14ac:dyDescent="0.25">
      <c r="AQ53852" s="6"/>
    </row>
    <row r="53853" spans="43:43" x14ac:dyDescent="0.25">
      <c r="AQ53853" s="6"/>
    </row>
    <row r="53854" spans="43:43" x14ac:dyDescent="0.25">
      <c r="AQ53854" s="6"/>
    </row>
    <row r="53855" spans="43:43" x14ac:dyDescent="0.25">
      <c r="AQ53855" s="6"/>
    </row>
    <row r="53856" spans="43:43" x14ac:dyDescent="0.25">
      <c r="AQ53856" s="6"/>
    </row>
    <row r="53857" spans="43:43" x14ac:dyDescent="0.25">
      <c r="AQ53857" s="6"/>
    </row>
    <row r="53858" spans="43:43" x14ac:dyDescent="0.25">
      <c r="AQ53858" s="6"/>
    </row>
    <row r="53859" spans="43:43" x14ac:dyDescent="0.25">
      <c r="AQ53859" s="6"/>
    </row>
    <row r="53860" spans="43:43" x14ac:dyDescent="0.25">
      <c r="AQ53860" s="6"/>
    </row>
    <row r="53861" spans="43:43" x14ac:dyDescent="0.25">
      <c r="AQ53861" s="6"/>
    </row>
    <row r="53862" spans="43:43" x14ac:dyDescent="0.25">
      <c r="AQ53862" s="6"/>
    </row>
    <row r="53863" spans="43:43" x14ac:dyDescent="0.25">
      <c r="AQ53863" s="6"/>
    </row>
    <row r="53864" spans="43:43" x14ac:dyDescent="0.25">
      <c r="AQ53864" s="6"/>
    </row>
    <row r="53865" spans="43:43" x14ac:dyDescent="0.25">
      <c r="AQ53865" s="6"/>
    </row>
    <row r="53866" spans="43:43" x14ac:dyDescent="0.25">
      <c r="AQ53866" s="6"/>
    </row>
    <row r="53867" spans="43:43" x14ac:dyDescent="0.25">
      <c r="AQ53867" s="6"/>
    </row>
    <row r="53868" spans="43:43" x14ac:dyDescent="0.25">
      <c r="AQ53868" s="6"/>
    </row>
    <row r="53869" spans="43:43" x14ac:dyDescent="0.25">
      <c r="AQ53869" s="6"/>
    </row>
    <row r="53870" spans="43:43" x14ac:dyDescent="0.25">
      <c r="AQ53870" s="6"/>
    </row>
    <row r="53871" spans="43:43" x14ac:dyDescent="0.25">
      <c r="AQ53871" s="6"/>
    </row>
    <row r="53872" spans="43:43" x14ac:dyDescent="0.25">
      <c r="AQ53872" s="6"/>
    </row>
    <row r="53873" spans="43:43" x14ac:dyDescent="0.25">
      <c r="AQ53873" s="6"/>
    </row>
    <row r="53874" spans="43:43" x14ac:dyDescent="0.25">
      <c r="AQ53874" s="6"/>
    </row>
    <row r="53875" spans="43:43" x14ac:dyDescent="0.25">
      <c r="AQ53875" s="6"/>
    </row>
    <row r="53876" spans="43:43" x14ac:dyDescent="0.25">
      <c r="AQ53876" s="6"/>
    </row>
    <row r="53877" spans="43:43" x14ac:dyDescent="0.25">
      <c r="AQ53877" s="6"/>
    </row>
    <row r="53878" spans="43:43" x14ac:dyDescent="0.25">
      <c r="AQ53878" s="6"/>
    </row>
    <row r="53879" spans="43:43" x14ac:dyDescent="0.25">
      <c r="AQ53879" s="6"/>
    </row>
    <row r="53880" spans="43:43" x14ac:dyDescent="0.25">
      <c r="AQ53880" s="6"/>
    </row>
    <row r="53881" spans="43:43" x14ac:dyDescent="0.25">
      <c r="AQ53881" s="6"/>
    </row>
    <row r="53882" spans="43:43" x14ac:dyDescent="0.25">
      <c r="AQ53882" s="6"/>
    </row>
    <row r="53883" spans="43:43" x14ac:dyDescent="0.25">
      <c r="AQ53883" s="6"/>
    </row>
    <row r="53884" spans="43:43" x14ac:dyDescent="0.25">
      <c r="AQ53884" s="6"/>
    </row>
    <row r="53885" spans="43:43" x14ac:dyDescent="0.25">
      <c r="AQ53885" s="6"/>
    </row>
    <row r="53886" spans="43:43" x14ac:dyDescent="0.25">
      <c r="AQ53886" s="6"/>
    </row>
    <row r="53887" spans="43:43" x14ac:dyDescent="0.25">
      <c r="AQ53887" s="6"/>
    </row>
    <row r="53888" spans="43:43" x14ac:dyDescent="0.25">
      <c r="AQ53888" s="6"/>
    </row>
    <row r="53889" spans="43:43" x14ac:dyDescent="0.25">
      <c r="AQ53889" s="6"/>
    </row>
    <row r="53890" spans="43:43" x14ac:dyDescent="0.25">
      <c r="AQ53890" s="6"/>
    </row>
    <row r="53891" spans="43:43" x14ac:dyDescent="0.25">
      <c r="AQ53891" s="6"/>
    </row>
    <row r="53892" spans="43:43" x14ac:dyDescent="0.25">
      <c r="AQ53892" s="6"/>
    </row>
    <row r="53893" spans="43:43" x14ac:dyDescent="0.25">
      <c r="AQ53893" s="6"/>
    </row>
    <row r="53894" spans="43:43" x14ac:dyDescent="0.25">
      <c r="AQ53894" s="6"/>
    </row>
    <row r="53895" spans="43:43" x14ac:dyDescent="0.25">
      <c r="AQ53895" s="6"/>
    </row>
    <row r="53896" spans="43:43" x14ac:dyDescent="0.25">
      <c r="AQ53896" s="6"/>
    </row>
    <row r="53897" spans="43:43" x14ac:dyDescent="0.25">
      <c r="AQ53897" s="6"/>
    </row>
    <row r="53898" spans="43:43" x14ac:dyDescent="0.25">
      <c r="AQ53898" s="6"/>
    </row>
    <row r="53899" spans="43:43" x14ac:dyDescent="0.25">
      <c r="AQ53899" s="6"/>
    </row>
    <row r="53900" spans="43:43" x14ac:dyDescent="0.25">
      <c r="AQ53900" s="6"/>
    </row>
    <row r="53901" spans="43:43" x14ac:dyDescent="0.25">
      <c r="AQ53901" s="6"/>
    </row>
    <row r="53902" spans="43:43" x14ac:dyDescent="0.25">
      <c r="AQ53902" s="6"/>
    </row>
    <row r="53903" spans="43:43" x14ac:dyDescent="0.25">
      <c r="AQ53903" s="6"/>
    </row>
    <row r="53904" spans="43:43" x14ac:dyDescent="0.25">
      <c r="AQ53904" s="6"/>
    </row>
    <row r="53905" spans="43:43" x14ac:dyDescent="0.25">
      <c r="AQ53905" s="6"/>
    </row>
    <row r="53906" spans="43:43" x14ac:dyDescent="0.25">
      <c r="AQ53906" s="6"/>
    </row>
    <row r="53907" spans="43:43" x14ac:dyDescent="0.25">
      <c r="AQ53907" s="6"/>
    </row>
    <row r="53908" spans="43:43" x14ac:dyDescent="0.25">
      <c r="AQ53908" s="6"/>
    </row>
    <row r="53909" spans="43:43" x14ac:dyDescent="0.25">
      <c r="AQ53909" s="6"/>
    </row>
    <row r="53910" spans="43:43" x14ac:dyDescent="0.25">
      <c r="AQ53910" s="6"/>
    </row>
    <row r="53911" spans="43:43" x14ac:dyDescent="0.25">
      <c r="AQ53911" s="6"/>
    </row>
    <row r="53912" spans="43:43" x14ac:dyDescent="0.25">
      <c r="AQ53912" s="6"/>
    </row>
    <row r="53913" spans="43:43" x14ac:dyDescent="0.25">
      <c r="AQ53913" s="6"/>
    </row>
    <row r="53914" spans="43:43" x14ac:dyDescent="0.25">
      <c r="AQ53914" s="6"/>
    </row>
    <row r="53915" spans="43:43" x14ac:dyDescent="0.25">
      <c r="AQ53915" s="6"/>
    </row>
    <row r="53916" spans="43:43" x14ac:dyDescent="0.25">
      <c r="AQ53916" s="6"/>
    </row>
    <row r="53917" spans="43:43" x14ac:dyDescent="0.25">
      <c r="AQ53917" s="6"/>
    </row>
    <row r="53918" spans="43:43" x14ac:dyDescent="0.25">
      <c r="AQ53918" s="6"/>
    </row>
    <row r="53919" spans="43:43" x14ac:dyDescent="0.25">
      <c r="AQ53919" s="6"/>
    </row>
    <row r="53920" spans="43:43" x14ac:dyDescent="0.25">
      <c r="AQ53920" s="6"/>
    </row>
    <row r="53921" spans="43:43" x14ac:dyDescent="0.25">
      <c r="AQ53921" s="6"/>
    </row>
    <row r="53922" spans="43:43" x14ac:dyDescent="0.25">
      <c r="AQ53922" s="6"/>
    </row>
    <row r="53923" spans="43:43" x14ac:dyDescent="0.25">
      <c r="AQ53923" s="6"/>
    </row>
    <row r="53924" spans="43:43" x14ac:dyDescent="0.25">
      <c r="AQ53924" s="6"/>
    </row>
    <row r="53925" spans="43:43" x14ac:dyDescent="0.25">
      <c r="AQ53925" s="6"/>
    </row>
    <row r="53926" spans="43:43" x14ac:dyDescent="0.25">
      <c r="AQ53926" s="6"/>
    </row>
    <row r="53927" spans="43:43" x14ac:dyDescent="0.25">
      <c r="AQ53927" s="6"/>
    </row>
    <row r="53928" spans="43:43" x14ac:dyDescent="0.25">
      <c r="AQ53928" s="6"/>
    </row>
    <row r="53929" spans="43:43" x14ac:dyDescent="0.25">
      <c r="AQ53929" s="6"/>
    </row>
    <row r="53930" spans="43:43" x14ac:dyDescent="0.25">
      <c r="AQ53930" s="6"/>
    </row>
    <row r="53931" spans="43:43" x14ac:dyDescent="0.25">
      <c r="AQ53931" s="6"/>
    </row>
    <row r="53932" spans="43:43" x14ac:dyDescent="0.25">
      <c r="AQ53932" s="6"/>
    </row>
    <row r="53933" spans="43:43" x14ac:dyDescent="0.25">
      <c r="AQ53933" s="6"/>
    </row>
    <row r="53934" spans="43:43" x14ac:dyDescent="0.25">
      <c r="AQ53934" s="6"/>
    </row>
    <row r="53935" spans="43:43" x14ac:dyDescent="0.25">
      <c r="AQ53935" s="6"/>
    </row>
    <row r="53936" spans="43:43" x14ac:dyDescent="0.25">
      <c r="AQ53936" s="6"/>
    </row>
    <row r="53937" spans="43:43" x14ac:dyDescent="0.25">
      <c r="AQ53937" s="6"/>
    </row>
    <row r="53938" spans="43:43" x14ac:dyDescent="0.25">
      <c r="AQ53938" s="6"/>
    </row>
    <row r="53939" spans="43:43" x14ac:dyDescent="0.25">
      <c r="AQ53939" s="6"/>
    </row>
    <row r="53940" spans="43:43" x14ac:dyDescent="0.25">
      <c r="AQ53940" s="6"/>
    </row>
    <row r="53941" spans="43:43" x14ac:dyDescent="0.25">
      <c r="AQ53941" s="6"/>
    </row>
    <row r="53942" spans="43:43" x14ac:dyDescent="0.25">
      <c r="AQ53942" s="6"/>
    </row>
    <row r="53943" spans="43:43" x14ac:dyDescent="0.25">
      <c r="AQ53943" s="6"/>
    </row>
    <row r="53944" spans="43:43" x14ac:dyDescent="0.25">
      <c r="AQ53944" s="6"/>
    </row>
    <row r="53945" spans="43:43" x14ac:dyDescent="0.25">
      <c r="AQ53945" s="6"/>
    </row>
    <row r="53946" spans="43:43" x14ac:dyDescent="0.25">
      <c r="AQ53946" s="6"/>
    </row>
    <row r="53947" spans="43:43" x14ac:dyDescent="0.25">
      <c r="AQ53947" s="6"/>
    </row>
    <row r="53948" spans="43:43" x14ac:dyDescent="0.25">
      <c r="AQ53948" s="6"/>
    </row>
    <row r="53949" spans="43:43" x14ac:dyDescent="0.25">
      <c r="AQ53949" s="6"/>
    </row>
    <row r="53950" spans="43:43" x14ac:dyDescent="0.25">
      <c r="AQ53950" s="6"/>
    </row>
    <row r="53951" spans="43:43" x14ac:dyDescent="0.25">
      <c r="AQ53951" s="6"/>
    </row>
    <row r="53952" spans="43:43" x14ac:dyDescent="0.25">
      <c r="AQ53952" s="6"/>
    </row>
    <row r="53953" spans="43:43" x14ac:dyDescent="0.25">
      <c r="AQ53953" s="6"/>
    </row>
    <row r="53954" spans="43:43" x14ac:dyDescent="0.25">
      <c r="AQ53954" s="6"/>
    </row>
    <row r="53955" spans="43:43" x14ac:dyDescent="0.25">
      <c r="AQ53955" s="6"/>
    </row>
    <row r="53956" spans="43:43" x14ac:dyDescent="0.25">
      <c r="AQ53956" s="6"/>
    </row>
    <row r="53957" spans="43:43" x14ac:dyDescent="0.25">
      <c r="AQ53957" s="6"/>
    </row>
    <row r="53958" spans="43:43" x14ac:dyDescent="0.25">
      <c r="AQ53958" s="6"/>
    </row>
    <row r="53959" spans="43:43" x14ac:dyDescent="0.25">
      <c r="AQ53959" s="6"/>
    </row>
    <row r="53960" spans="43:43" x14ac:dyDescent="0.25">
      <c r="AQ53960" s="6"/>
    </row>
    <row r="53961" spans="43:43" x14ac:dyDescent="0.25">
      <c r="AQ53961" s="6"/>
    </row>
    <row r="53962" spans="43:43" x14ac:dyDescent="0.25">
      <c r="AQ53962" s="6"/>
    </row>
    <row r="53963" spans="43:43" x14ac:dyDescent="0.25">
      <c r="AQ53963" s="6"/>
    </row>
    <row r="53964" spans="43:43" x14ac:dyDescent="0.25">
      <c r="AQ53964" s="6"/>
    </row>
    <row r="53965" spans="43:43" x14ac:dyDescent="0.25">
      <c r="AQ53965" s="6"/>
    </row>
    <row r="53966" spans="43:43" x14ac:dyDescent="0.25">
      <c r="AQ53966" s="6"/>
    </row>
    <row r="53967" spans="43:43" x14ac:dyDescent="0.25">
      <c r="AQ53967" s="6"/>
    </row>
    <row r="53968" spans="43:43" x14ac:dyDescent="0.25">
      <c r="AQ53968" s="6"/>
    </row>
    <row r="53969" spans="43:43" x14ac:dyDescent="0.25">
      <c r="AQ53969" s="6"/>
    </row>
    <row r="53970" spans="43:43" x14ac:dyDescent="0.25">
      <c r="AQ53970" s="6"/>
    </row>
    <row r="53971" spans="43:43" x14ac:dyDescent="0.25">
      <c r="AQ53971" s="6"/>
    </row>
    <row r="53972" spans="43:43" x14ac:dyDescent="0.25">
      <c r="AQ53972" s="6"/>
    </row>
    <row r="53973" spans="43:43" x14ac:dyDescent="0.25">
      <c r="AQ53973" s="6"/>
    </row>
    <row r="53974" spans="43:43" x14ac:dyDescent="0.25">
      <c r="AQ53974" s="6"/>
    </row>
    <row r="53975" spans="43:43" x14ac:dyDescent="0.25">
      <c r="AQ53975" s="6"/>
    </row>
    <row r="53976" spans="43:43" x14ac:dyDescent="0.25">
      <c r="AQ53976" s="6"/>
    </row>
    <row r="53977" spans="43:43" x14ac:dyDescent="0.25">
      <c r="AQ53977" s="6"/>
    </row>
    <row r="53978" spans="43:43" x14ac:dyDescent="0.25">
      <c r="AQ53978" s="6"/>
    </row>
    <row r="53979" spans="43:43" x14ac:dyDescent="0.25">
      <c r="AQ53979" s="6"/>
    </row>
    <row r="53980" spans="43:43" x14ac:dyDescent="0.25">
      <c r="AQ53980" s="6"/>
    </row>
    <row r="53981" spans="43:43" x14ac:dyDescent="0.25">
      <c r="AQ53981" s="6"/>
    </row>
    <row r="53982" spans="43:43" x14ac:dyDescent="0.25">
      <c r="AQ53982" s="6"/>
    </row>
    <row r="53983" spans="43:43" x14ac:dyDescent="0.25">
      <c r="AQ53983" s="6"/>
    </row>
    <row r="53984" spans="43:43" x14ac:dyDescent="0.25">
      <c r="AQ53984" s="6"/>
    </row>
    <row r="53985" spans="43:43" x14ac:dyDescent="0.25">
      <c r="AQ53985" s="6"/>
    </row>
    <row r="53986" spans="43:43" x14ac:dyDescent="0.25">
      <c r="AQ53986" s="6"/>
    </row>
    <row r="53987" spans="43:43" x14ac:dyDescent="0.25">
      <c r="AQ53987" s="6"/>
    </row>
    <row r="53988" spans="43:43" x14ac:dyDescent="0.25">
      <c r="AQ53988" s="6"/>
    </row>
    <row r="53989" spans="43:43" x14ac:dyDescent="0.25">
      <c r="AQ53989" s="6"/>
    </row>
    <row r="53990" spans="43:43" x14ac:dyDescent="0.25">
      <c r="AQ53990" s="6"/>
    </row>
    <row r="53991" spans="43:43" x14ac:dyDescent="0.25">
      <c r="AQ53991" s="6"/>
    </row>
    <row r="53992" spans="43:43" x14ac:dyDescent="0.25">
      <c r="AQ53992" s="6"/>
    </row>
    <row r="53993" spans="43:43" x14ac:dyDescent="0.25">
      <c r="AQ53993" s="6"/>
    </row>
    <row r="53994" spans="43:43" x14ac:dyDescent="0.25">
      <c r="AQ53994" s="6"/>
    </row>
    <row r="53995" spans="43:43" x14ac:dyDescent="0.25">
      <c r="AQ53995" s="6"/>
    </row>
    <row r="53996" spans="43:43" x14ac:dyDescent="0.25">
      <c r="AQ53996" s="6"/>
    </row>
    <row r="53997" spans="43:43" x14ac:dyDescent="0.25">
      <c r="AQ53997" s="6"/>
    </row>
    <row r="53998" spans="43:43" x14ac:dyDescent="0.25">
      <c r="AQ53998" s="6"/>
    </row>
    <row r="53999" spans="43:43" x14ac:dyDescent="0.25">
      <c r="AQ53999" s="6"/>
    </row>
    <row r="54000" spans="43:43" x14ac:dyDescent="0.25">
      <c r="AQ54000" s="6"/>
    </row>
    <row r="54001" spans="43:43" x14ac:dyDescent="0.25">
      <c r="AQ54001" s="6"/>
    </row>
    <row r="54002" spans="43:43" x14ac:dyDescent="0.25">
      <c r="AQ54002" s="6"/>
    </row>
    <row r="54003" spans="43:43" x14ac:dyDescent="0.25">
      <c r="AQ54003" s="6"/>
    </row>
    <row r="54004" spans="43:43" x14ac:dyDescent="0.25">
      <c r="AQ54004" s="6"/>
    </row>
    <row r="54005" spans="43:43" x14ac:dyDescent="0.25">
      <c r="AQ54005" s="6"/>
    </row>
    <row r="54006" spans="43:43" x14ac:dyDescent="0.25">
      <c r="AQ54006" s="6"/>
    </row>
    <row r="54007" spans="43:43" x14ac:dyDescent="0.25">
      <c r="AQ54007" s="6"/>
    </row>
    <row r="54008" spans="43:43" x14ac:dyDescent="0.25">
      <c r="AQ54008" s="6"/>
    </row>
    <row r="54009" spans="43:43" x14ac:dyDescent="0.25">
      <c r="AQ54009" s="6"/>
    </row>
    <row r="54010" spans="43:43" x14ac:dyDescent="0.25">
      <c r="AQ54010" s="6"/>
    </row>
    <row r="54011" spans="43:43" x14ac:dyDescent="0.25">
      <c r="AQ54011" s="6"/>
    </row>
    <row r="54012" spans="43:43" x14ac:dyDescent="0.25">
      <c r="AQ54012" s="6"/>
    </row>
    <row r="54013" spans="43:43" x14ac:dyDescent="0.25">
      <c r="AQ54013" s="6"/>
    </row>
    <row r="54014" spans="43:43" x14ac:dyDescent="0.25">
      <c r="AQ54014" s="6"/>
    </row>
    <row r="54015" spans="43:43" x14ac:dyDescent="0.25">
      <c r="AQ54015" s="6"/>
    </row>
    <row r="54016" spans="43:43" x14ac:dyDescent="0.25">
      <c r="AQ54016" s="6"/>
    </row>
    <row r="54017" spans="43:43" x14ac:dyDescent="0.25">
      <c r="AQ54017" s="6"/>
    </row>
    <row r="54018" spans="43:43" x14ac:dyDescent="0.25">
      <c r="AQ54018" s="6"/>
    </row>
    <row r="54019" spans="43:43" x14ac:dyDescent="0.25">
      <c r="AQ54019" s="6"/>
    </row>
    <row r="54020" spans="43:43" x14ac:dyDescent="0.25">
      <c r="AQ54020" s="6"/>
    </row>
    <row r="54021" spans="43:43" x14ac:dyDescent="0.25">
      <c r="AQ54021" s="6"/>
    </row>
    <row r="54022" spans="43:43" x14ac:dyDescent="0.25">
      <c r="AQ54022" s="6"/>
    </row>
    <row r="54023" spans="43:43" x14ac:dyDescent="0.25">
      <c r="AQ54023" s="6"/>
    </row>
    <row r="54024" spans="43:43" x14ac:dyDescent="0.25">
      <c r="AQ54024" s="6"/>
    </row>
    <row r="54025" spans="43:43" x14ac:dyDescent="0.25">
      <c r="AQ54025" s="6"/>
    </row>
    <row r="54026" spans="43:43" x14ac:dyDescent="0.25">
      <c r="AQ54026" s="6"/>
    </row>
    <row r="54027" spans="43:43" x14ac:dyDescent="0.25">
      <c r="AQ54027" s="6"/>
    </row>
    <row r="54028" spans="43:43" x14ac:dyDescent="0.25">
      <c r="AQ54028" s="6"/>
    </row>
    <row r="54029" spans="43:43" x14ac:dyDescent="0.25">
      <c r="AQ54029" s="6"/>
    </row>
    <row r="54030" spans="43:43" x14ac:dyDescent="0.25">
      <c r="AQ54030" s="6"/>
    </row>
    <row r="54031" spans="43:43" x14ac:dyDescent="0.25">
      <c r="AQ54031" s="6"/>
    </row>
    <row r="54032" spans="43:43" x14ac:dyDescent="0.25">
      <c r="AQ54032" s="6"/>
    </row>
    <row r="54033" spans="43:43" x14ac:dyDescent="0.25">
      <c r="AQ54033" s="6"/>
    </row>
    <row r="54034" spans="43:43" x14ac:dyDescent="0.25">
      <c r="AQ54034" s="6"/>
    </row>
    <row r="54035" spans="43:43" x14ac:dyDescent="0.25">
      <c r="AQ54035" s="6"/>
    </row>
    <row r="54036" spans="43:43" x14ac:dyDescent="0.25">
      <c r="AQ54036" s="6"/>
    </row>
    <row r="54037" spans="43:43" x14ac:dyDescent="0.25">
      <c r="AQ54037" s="6"/>
    </row>
    <row r="54038" spans="43:43" x14ac:dyDescent="0.25">
      <c r="AQ54038" s="6"/>
    </row>
    <row r="54039" spans="43:43" x14ac:dyDescent="0.25">
      <c r="AQ54039" s="6"/>
    </row>
    <row r="54040" spans="43:43" x14ac:dyDescent="0.25">
      <c r="AQ54040" s="6"/>
    </row>
    <row r="54041" spans="43:43" x14ac:dyDescent="0.25">
      <c r="AQ54041" s="6"/>
    </row>
    <row r="54042" spans="43:43" x14ac:dyDescent="0.25">
      <c r="AQ54042" s="6"/>
    </row>
    <row r="54043" spans="43:43" x14ac:dyDescent="0.25">
      <c r="AQ54043" s="6"/>
    </row>
    <row r="54044" spans="43:43" x14ac:dyDescent="0.25">
      <c r="AQ54044" s="6"/>
    </row>
    <row r="54045" spans="43:43" x14ac:dyDescent="0.25">
      <c r="AQ54045" s="6"/>
    </row>
    <row r="54046" spans="43:43" x14ac:dyDescent="0.25">
      <c r="AQ54046" s="6"/>
    </row>
    <row r="54047" spans="43:43" x14ac:dyDescent="0.25">
      <c r="AQ54047" s="6"/>
    </row>
    <row r="54048" spans="43:43" x14ac:dyDescent="0.25">
      <c r="AQ54048" s="6"/>
    </row>
    <row r="54049" spans="43:43" x14ac:dyDescent="0.25">
      <c r="AQ54049" s="6"/>
    </row>
    <row r="54050" spans="43:43" x14ac:dyDescent="0.25">
      <c r="AQ54050" s="6"/>
    </row>
    <row r="54051" spans="43:43" x14ac:dyDescent="0.25">
      <c r="AQ54051" s="6"/>
    </row>
    <row r="54052" spans="43:43" x14ac:dyDescent="0.25">
      <c r="AQ54052" s="6"/>
    </row>
    <row r="54053" spans="43:43" x14ac:dyDescent="0.25">
      <c r="AQ54053" s="6"/>
    </row>
    <row r="54054" spans="43:43" x14ac:dyDescent="0.25">
      <c r="AQ54054" s="6"/>
    </row>
    <row r="54055" spans="43:43" x14ac:dyDescent="0.25">
      <c r="AQ54055" s="6"/>
    </row>
    <row r="54056" spans="43:43" x14ac:dyDescent="0.25">
      <c r="AQ54056" s="6"/>
    </row>
    <row r="54057" spans="43:43" x14ac:dyDescent="0.25">
      <c r="AQ54057" s="6"/>
    </row>
    <row r="54058" spans="43:43" x14ac:dyDescent="0.25">
      <c r="AQ54058" s="6"/>
    </row>
    <row r="54059" spans="43:43" x14ac:dyDescent="0.25">
      <c r="AQ54059" s="6"/>
    </row>
    <row r="54060" spans="43:43" x14ac:dyDescent="0.25">
      <c r="AQ54060" s="6"/>
    </row>
    <row r="54061" spans="43:43" x14ac:dyDescent="0.25">
      <c r="AQ54061" s="6"/>
    </row>
    <row r="54062" spans="43:43" x14ac:dyDescent="0.25">
      <c r="AQ54062" s="6"/>
    </row>
    <row r="54063" spans="43:43" x14ac:dyDescent="0.25">
      <c r="AQ54063" s="6"/>
    </row>
    <row r="54064" spans="43:43" x14ac:dyDescent="0.25">
      <c r="AQ54064" s="6"/>
    </row>
    <row r="54065" spans="43:43" x14ac:dyDescent="0.25">
      <c r="AQ54065" s="6"/>
    </row>
    <row r="54066" spans="43:43" x14ac:dyDescent="0.25">
      <c r="AQ54066" s="6"/>
    </row>
    <row r="54067" spans="43:43" x14ac:dyDescent="0.25">
      <c r="AQ54067" s="6"/>
    </row>
    <row r="54068" spans="43:43" x14ac:dyDescent="0.25">
      <c r="AQ54068" s="6"/>
    </row>
    <row r="54069" spans="43:43" x14ac:dyDescent="0.25">
      <c r="AQ54069" s="6"/>
    </row>
    <row r="54070" spans="43:43" x14ac:dyDescent="0.25">
      <c r="AQ54070" s="6"/>
    </row>
    <row r="54071" spans="43:43" x14ac:dyDescent="0.25">
      <c r="AQ54071" s="6"/>
    </row>
    <row r="54072" spans="43:43" x14ac:dyDescent="0.25">
      <c r="AQ54072" s="6"/>
    </row>
    <row r="54073" spans="43:43" x14ac:dyDescent="0.25">
      <c r="AQ54073" s="6"/>
    </row>
    <row r="54074" spans="43:43" x14ac:dyDescent="0.25">
      <c r="AQ54074" s="6"/>
    </row>
    <row r="54075" spans="43:43" x14ac:dyDescent="0.25">
      <c r="AQ54075" s="6"/>
    </row>
    <row r="54076" spans="43:43" x14ac:dyDescent="0.25">
      <c r="AQ54076" s="6"/>
    </row>
    <row r="54077" spans="43:43" x14ac:dyDescent="0.25">
      <c r="AQ54077" s="6"/>
    </row>
    <row r="54078" spans="43:43" x14ac:dyDescent="0.25">
      <c r="AQ54078" s="6"/>
    </row>
    <row r="54079" spans="43:43" x14ac:dyDescent="0.25">
      <c r="AQ54079" s="6"/>
    </row>
    <row r="54080" spans="43:43" x14ac:dyDescent="0.25">
      <c r="AQ54080" s="6"/>
    </row>
    <row r="54081" spans="43:43" x14ac:dyDescent="0.25">
      <c r="AQ54081" s="6"/>
    </row>
    <row r="54082" spans="43:43" x14ac:dyDescent="0.25">
      <c r="AQ54082" s="6"/>
    </row>
    <row r="54083" spans="43:43" x14ac:dyDescent="0.25">
      <c r="AQ54083" s="6"/>
    </row>
    <row r="54084" spans="43:43" x14ac:dyDescent="0.25">
      <c r="AQ54084" s="6"/>
    </row>
    <row r="54085" spans="43:43" x14ac:dyDescent="0.25">
      <c r="AQ54085" s="6"/>
    </row>
    <row r="54086" spans="43:43" x14ac:dyDescent="0.25">
      <c r="AQ54086" s="6"/>
    </row>
    <row r="54087" spans="43:43" x14ac:dyDescent="0.25">
      <c r="AQ54087" s="6"/>
    </row>
    <row r="54088" spans="43:43" x14ac:dyDescent="0.25">
      <c r="AQ54088" s="6"/>
    </row>
    <row r="54089" spans="43:43" x14ac:dyDescent="0.25">
      <c r="AQ54089" s="6"/>
    </row>
    <row r="54090" spans="43:43" x14ac:dyDescent="0.25">
      <c r="AQ54090" s="6"/>
    </row>
    <row r="54091" spans="43:43" x14ac:dyDescent="0.25">
      <c r="AQ54091" s="6"/>
    </row>
    <row r="54092" spans="43:43" x14ac:dyDescent="0.25">
      <c r="AQ54092" s="6"/>
    </row>
    <row r="54093" spans="43:43" x14ac:dyDescent="0.25">
      <c r="AQ54093" s="6"/>
    </row>
    <row r="54094" spans="43:43" x14ac:dyDescent="0.25">
      <c r="AQ54094" s="6"/>
    </row>
    <row r="54095" spans="43:43" x14ac:dyDescent="0.25">
      <c r="AQ54095" s="6"/>
    </row>
    <row r="54096" spans="43:43" x14ac:dyDescent="0.25">
      <c r="AQ54096" s="6"/>
    </row>
    <row r="54097" spans="43:43" x14ac:dyDescent="0.25">
      <c r="AQ54097" s="6"/>
    </row>
    <row r="54098" spans="43:43" x14ac:dyDescent="0.25">
      <c r="AQ54098" s="6"/>
    </row>
    <row r="54099" spans="43:43" x14ac:dyDescent="0.25">
      <c r="AQ54099" s="6"/>
    </row>
    <row r="54100" spans="43:43" x14ac:dyDescent="0.25">
      <c r="AQ54100" s="6"/>
    </row>
    <row r="54101" spans="43:43" x14ac:dyDescent="0.25">
      <c r="AQ54101" s="6"/>
    </row>
    <row r="54102" spans="43:43" x14ac:dyDescent="0.25">
      <c r="AQ54102" s="6"/>
    </row>
    <row r="54103" spans="43:43" x14ac:dyDescent="0.25">
      <c r="AQ54103" s="6"/>
    </row>
    <row r="54104" spans="43:43" x14ac:dyDescent="0.25">
      <c r="AQ54104" s="6"/>
    </row>
    <row r="54105" spans="43:43" x14ac:dyDescent="0.25">
      <c r="AQ54105" s="6"/>
    </row>
    <row r="54106" spans="43:43" x14ac:dyDescent="0.25">
      <c r="AQ54106" s="6"/>
    </row>
    <row r="54107" spans="43:43" x14ac:dyDescent="0.25">
      <c r="AQ54107" s="6"/>
    </row>
    <row r="54108" spans="43:43" x14ac:dyDescent="0.25">
      <c r="AQ54108" s="6"/>
    </row>
    <row r="54109" spans="43:43" x14ac:dyDescent="0.25">
      <c r="AQ54109" s="6"/>
    </row>
    <row r="54110" spans="43:43" x14ac:dyDescent="0.25">
      <c r="AQ54110" s="6"/>
    </row>
    <row r="54111" spans="43:43" x14ac:dyDescent="0.25">
      <c r="AQ54111" s="6"/>
    </row>
    <row r="54112" spans="43:43" x14ac:dyDescent="0.25">
      <c r="AQ54112" s="6"/>
    </row>
    <row r="54113" spans="43:43" x14ac:dyDescent="0.25">
      <c r="AQ54113" s="6"/>
    </row>
    <row r="54114" spans="43:43" x14ac:dyDescent="0.25">
      <c r="AQ54114" s="6"/>
    </row>
    <row r="54115" spans="43:43" x14ac:dyDescent="0.25">
      <c r="AQ54115" s="6"/>
    </row>
    <row r="54116" spans="43:43" x14ac:dyDescent="0.25">
      <c r="AQ54116" s="6"/>
    </row>
    <row r="54117" spans="43:43" x14ac:dyDescent="0.25">
      <c r="AQ54117" s="6"/>
    </row>
    <row r="54118" spans="43:43" x14ac:dyDescent="0.25">
      <c r="AQ54118" s="6"/>
    </row>
    <row r="54119" spans="43:43" x14ac:dyDescent="0.25">
      <c r="AQ54119" s="6"/>
    </row>
    <row r="54120" spans="43:43" x14ac:dyDescent="0.25">
      <c r="AQ54120" s="6"/>
    </row>
    <row r="54121" spans="43:43" x14ac:dyDescent="0.25">
      <c r="AQ54121" s="6"/>
    </row>
    <row r="54122" spans="43:43" x14ac:dyDescent="0.25">
      <c r="AQ54122" s="6"/>
    </row>
    <row r="54123" spans="43:43" x14ac:dyDescent="0.25">
      <c r="AQ54123" s="6"/>
    </row>
    <row r="54124" spans="43:43" x14ac:dyDescent="0.25">
      <c r="AQ54124" s="6"/>
    </row>
    <row r="54125" spans="43:43" x14ac:dyDescent="0.25">
      <c r="AQ54125" s="6"/>
    </row>
    <row r="54126" spans="43:43" x14ac:dyDescent="0.25">
      <c r="AQ54126" s="6"/>
    </row>
    <row r="54127" spans="43:43" x14ac:dyDescent="0.25">
      <c r="AQ54127" s="6"/>
    </row>
    <row r="54128" spans="43:43" x14ac:dyDescent="0.25">
      <c r="AQ54128" s="6"/>
    </row>
    <row r="54129" spans="43:43" x14ac:dyDescent="0.25">
      <c r="AQ54129" s="6"/>
    </row>
    <row r="54130" spans="43:43" x14ac:dyDescent="0.25">
      <c r="AQ54130" s="6"/>
    </row>
    <row r="54131" spans="43:43" x14ac:dyDescent="0.25">
      <c r="AQ54131" s="6"/>
    </row>
    <row r="54132" spans="43:43" x14ac:dyDescent="0.25">
      <c r="AQ54132" s="6"/>
    </row>
    <row r="54133" spans="43:43" x14ac:dyDescent="0.25">
      <c r="AQ54133" s="6"/>
    </row>
    <row r="54134" spans="43:43" x14ac:dyDescent="0.25">
      <c r="AQ54134" s="6"/>
    </row>
    <row r="54135" spans="43:43" x14ac:dyDescent="0.25">
      <c r="AQ54135" s="6"/>
    </row>
    <row r="54136" spans="43:43" x14ac:dyDescent="0.25">
      <c r="AQ54136" s="6"/>
    </row>
    <row r="54137" spans="43:43" x14ac:dyDescent="0.25">
      <c r="AQ54137" s="6"/>
    </row>
    <row r="54138" spans="43:43" x14ac:dyDescent="0.25">
      <c r="AQ54138" s="6"/>
    </row>
    <row r="54139" spans="43:43" x14ac:dyDescent="0.25">
      <c r="AQ54139" s="6"/>
    </row>
    <row r="54140" spans="43:43" x14ac:dyDescent="0.25">
      <c r="AQ54140" s="6"/>
    </row>
    <row r="54141" spans="43:43" x14ac:dyDescent="0.25">
      <c r="AQ54141" s="6"/>
    </row>
    <row r="54142" spans="43:43" x14ac:dyDescent="0.25">
      <c r="AQ54142" s="6"/>
    </row>
    <row r="54143" spans="43:43" x14ac:dyDescent="0.25">
      <c r="AQ54143" s="6"/>
    </row>
    <row r="54144" spans="43:43" x14ac:dyDescent="0.25">
      <c r="AQ54144" s="6"/>
    </row>
    <row r="54145" spans="43:43" x14ac:dyDescent="0.25">
      <c r="AQ54145" s="6"/>
    </row>
    <row r="54146" spans="43:43" x14ac:dyDescent="0.25">
      <c r="AQ54146" s="6"/>
    </row>
    <row r="54147" spans="43:43" x14ac:dyDescent="0.25">
      <c r="AQ54147" s="6"/>
    </row>
    <row r="54148" spans="43:43" x14ac:dyDescent="0.25">
      <c r="AQ54148" s="6"/>
    </row>
    <row r="54149" spans="43:43" x14ac:dyDescent="0.25">
      <c r="AQ54149" s="6"/>
    </row>
    <row r="54150" spans="43:43" x14ac:dyDescent="0.25">
      <c r="AQ54150" s="6"/>
    </row>
    <row r="54151" spans="43:43" x14ac:dyDescent="0.25">
      <c r="AQ54151" s="6"/>
    </row>
    <row r="54152" spans="43:43" x14ac:dyDescent="0.25">
      <c r="AQ54152" s="6"/>
    </row>
    <row r="54153" spans="43:43" x14ac:dyDescent="0.25">
      <c r="AQ54153" s="6"/>
    </row>
    <row r="54154" spans="43:43" x14ac:dyDescent="0.25">
      <c r="AQ54154" s="6"/>
    </row>
    <row r="54155" spans="43:43" x14ac:dyDescent="0.25">
      <c r="AQ54155" s="6"/>
    </row>
    <row r="54156" spans="43:43" x14ac:dyDescent="0.25">
      <c r="AQ54156" s="6"/>
    </row>
    <row r="54157" spans="43:43" x14ac:dyDescent="0.25">
      <c r="AQ54157" s="6"/>
    </row>
    <row r="54158" spans="43:43" x14ac:dyDescent="0.25">
      <c r="AQ54158" s="6"/>
    </row>
    <row r="54159" spans="43:43" x14ac:dyDescent="0.25">
      <c r="AQ54159" s="6"/>
    </row>
    <row r="54160" spans="43:43" x14ac:dyDescent="0.25">
      <c r="AQ54160" s="6"/>
    </row>
    <row r="54161" spans="43:43" x14ac:dyDescent="0.25">
      <c r="AQ54161" s="6"/>
    </row>
    <row r="54162" spans="43:43" x14ac:dyDescent="0.25">
      <c r="AQ54162" s="6"/>
    </row>
    <row r="54163" spans="43:43" x14ac:dyDescent="0.25">
      <c r="AQ54163" s="6"/>
    </row>
    <row r="54164" spans="43:43" x14ac:dyDescent="0.25">
      <c r="AQ54164" s="6"/>
    </row>
    <row r="54165" spans="43:43" x14ac:dyDescent="0.25">
      <c r="AQ54165" s="6"/>
    </row>
    <row r="54166" spans="43:43" x14ac:dyDescent="0.25">
      <c r="AQ54166" s="6"/>
    </row>
    <row r="54167" spans="43:43" x14ac:dyDescent="0.25">
      <c r="AQ54167" s="6"/>
    </row>
    <row r="54168" spans="43:43" x14ac:dyDescent="0.25">
      <c r="AQ54168" s="6"/>
    </row>
    <row r="54169" spans="43:43" x14ac:dyDescent="0.25">
      <c r="AQ54169" s="6"/>
    </row>
    <row r="54170" spans="43:43" x14ac:dyDescent="0.25">
      <c r="AQ54170" s="6"/>
    </row>
    <row r="54171" spans="43:43" x14ac:dyDescent="0.25">
      <c r="AQ54171" s="6"/>
    </row>
    <row r="54172" spans="43:43" x14ac:dyDescent="0.25">
      <c r="AQ54172" s="6"/>
    </row>
    <row r="54173" spans="43:43" x14ac:dyDescent="0.25">
      <c r="AQ54173" s="6"/>
    </row>
    <row r="54174" spans="43:43" x14ac:dyDescent="0.25">
      <c r="AQ54174" s="6"/>
    </row>
    <row r="54175" spans="43:43" x14ac:dyDescent="0.25">
      <c r="AQ54175" s="6"/>
    </row>
    <row r="54176" spans="43:43" x14ac:dyDescent="0.25">
      <c r="AQ54176" s="6"/>
    </row>
    <row r="54177" spans="43:43" x14ac:dyDescent="0.25">
      <c r="AQ54177" s="6"/>
    </row>
    <row r="54178" spans="43:43" x14ac:dyDescent="0.25">
      <c r="AQ54178" s="6"/>
    </row>
    <row r="54179" spans="43:43" x14ac:dyDescent="0.25">
      <c r="AQ54179" s="6"/>
    </row>
    <row r="54180" spans="43:43" x14ac:dyDescent="0.25">
      <c r="AQ54180" s="6"/>
    </row>
    <row r="54181" spans="43:43" x14ac:dyDescent="0.25">
      <c r="AQ54181" s="6"/>
    </row>
    <row r="54182" spans="43:43" x14ac:dyDescent="0.25">
      <c r="AQ54182" s="6"/>
    </row>
    <row r="54183" spans="43:43" x14ac:dyDescent="0.25">
      <c r="AQ54183" s="6"/>
    </row>
    <row r="54184" spans="43:43" x14ac:dyDescent="0.25">
      <c r="AQ54184" s="6"/>
    </row>
    <row r="54185" spans="43:43" x14ac:dyDescent="0.25">
      <c r="AQ54185" s="6"/>
    </row>
    <row r="54186" spans="43:43" x14ac:dyDescent="0.25">
      <c r="AQ54186" s="6"/>
    </row>
    <row r="54187" spans="43:43" x14ac:dyDescent="0.25">
      <c r="AQ54187" s="6"/>
    </row>
    <row r="54188" spans="43:43" x14ac:dyDescent="0.25">
      <c r="AQ54188" s="6"/>
    </row>
    <row r="54189" spans="43:43" x14ac:dyDescent="0.25">
      <c r="AQ54189" s="6"/>
    </row>
    <row r="54190" spans="43:43" x14ac:dyDescent="0.25">
      <c r="AQ54190" s="6"/>
    </row>
    <row r="54191" spans="43:43" x14ac:dyDescent="0.25">
      <c r="AQ54191" s="6"/>
    </row>
    <row r="54192" spans="43:43" x14ac:dyDescent="0.25">
      <c r="AQ54192" s="6"/>
    </row>
    <row r="54193" spans="43:43" x14ac:dyDescent="0.25">
      <c r="AQ54193" s="6"/>
    </row>
    <row r="54194" spans="43:43" x14ac:dyDescent="0.25">
      <c r="AQ54194" s="6"/>
    </row>
    <row r="54195" spans="43:43" x14ac:dyDescent="0.25">
      <c r="AQ54195" s="6"/>
    </row>
    <row r="54196" spans="43:43" x14ac:dyDescent="0.25">
      <c r="AQ54196" s="6"/>
    </row>
    <row r="54197" spans="43:43" x14ac:dyDescent="0.25">
      <c r="AQ54197" s="6"/>
    </row>
    <row r="54198" spans="43:43" x14ac:dyDescent="0.25">
      <c r="AQ54198" s="6"/>
    </row>
    <row r="54199" spans="43:43" x14ac:dyDescent="0.25">
      <c r="AQ54199" s="6"/>
    </row>
    <row r="54200" spans="43:43" x14ac:dyDescent="0.25">
      <c r="AQ54200" s="6"/>
    </row>
    <row r="54201" spans="43:43" x14ac:dyDescent="0.25">
      <c r="AQ54201" s="6"/>
    </row>
    <row r="54202" spans="43:43" x14ac:dyDescent="0.25">
      <c r="AQ54202" s="6"/>
    </row>
    <row r="54203" spans="43:43" x14ac:dyDescent="0.25">
      <c r="AQ54203" s="6"/>
    </row>
    <row r="54204" spans="43:43" x14ac:dyDescent="0.25">
      <c r="AQ54204" s="6"/>
    </row>
    <row r="54205" spans="43:43" x14ac:dyDescent="0.25">
      <c r="AQ54205" s="6"/>
    </row>
    <row r="54206" spans="43:43" x14ac:dyDescent="0.25">
      <c r="AQ54206" s="6"/>
    </row>
    <row r="54207" spans="43:43" x14ac:dyDescent="0.25">
      <c r="AQ54207" s="6"/>
    </row>
    <row r="54208" spans="43:43" x14ac:dyDescent="0.25">
      <c r="AQ54208" s="6"/>
    </row>
    <row r="54209" spans="43:43" x14ac:dyDescent="0.25">
      <c r="AQ54209" s="6"/>
    </row>
    <row r="54210" spans="43:43" x14ac:dyDescent="0.25">
      <c r="AQ54210" s="6"/>
    </row>
    <row r="54211" spans="43:43" x14ac:dyDescent="0.25">
      <c r="AQ54211" s="6"/>
    </row>
    <row r="54212" spans="43:43" x14ac:dyDescent="0.25">
      <c r="AQ54212" s="6"/>
    </row>
    <row r="54213" spans="43:43" x14ac:dyDescent="0.25">
      <c r="AQ54213" s="6"/>
    </row>
    <row r="54214" spans="43:43" x14ac:dyDescent="0.25">
      <c r="AQ54214" s="6"/>
    </row>
    <row r="54215" spans="43:43" x14ac:dyDescent="0.25">
      <c r="AQ54215" s="6"/>
    </row>
    <row r="54216" spans="43:43" x14ac:dyDescent="0.25">
      <c r="AQ54216" s="6"/>
    </row>
    <row r="54217" spans="43:43" x14ac:dyDescent="0.25">
      <c r="AQ54217" s="6"/>
    </row>
    <row r="54218" spans="43:43" x14ac:dyDescent="0.25">
      <c r="AQ54218" s="6"/>
    </row>
    <row r="54219" spans="43:43" x14ac:dyDescent="0.25">
      <c r="AQ54219" s="6"/>
    </row>
    <row r="54220" spans="43:43" x14ac:dyDescent="0.25">
      <c r="AQ54220" s="6"/>
    </row>
    <row r="54221" spans="43:43" x14ac:dyDescent="0.25">
      <c r="AQ54221" s="6"/>
    </row>
    <row r="54222" spans="43:43" x14ac:dyDescent="0.25">
      <c r="AQ54222" s="6"/>
    </row>
    <row r="54223" spans="43:43" x14ac:dyDescent="0.25">
      <c r="AQ54223" s="6"/>
    </row>
    <row r="54224" spans="43:43" x14ac:dyDescent="0.25">
      <c r="AQ54224" s="6"/>
    </row>
    <row r="54225" spans="43:43" x14ac:dyDescent="0.25">
      <c r="AQ54225" s="6"/>
    </row>
    <row r="54226" spans="43:43" x14ac:dyDescent="0.25">
      <c r="AQ54226" s="6"/>
    </row>
    <row r="54227" spans="43:43" x14ac:dyDescent="0.25">
      <c r="AQ54227" s="6"/>
    </row>
    <row r="54228" spans="43:43" x14ac:dyDescent="0.25">
      <c r="AQ54228" s="6"/>
    </row>
    <row r="54229" spans="43:43" x14ac:dyDescent="0.25">
      <c r="AQ54229" s="6"/>
    </row>
    <row r="54230" spans="43:43" x14ac:dyDescent="0.25">
      <c r="AQ54230" s="6"/>
    </row>
    <row r="54231" spans="43:43" x14ac:dyDescent="0.25">
      <c r="AQ54231" s="6"/>
    </row>
    <row r="54232" spans="43:43" x14ac:dyDescent="0.25">
      <c r="AQ54232" s="6"/>
    </row>
    <row r="54233" spans="43:43" x14ac:dyDescent="0.25">
      <c r="AQ54233" s="6"/>
    </row>
    <row r="54234" spans="43:43" x14ac:dyDescent="0.25">
      <c r="AQ54234" s="6"/>
    </row>
    <row r="54235" spans="43:43" x14ac:dyDescent="0.25">
      <c r="AQ54235" s="6"/>
    </row>
    <row r="54236" spans="43:43" x14ac:dyDescent="0.25">
      <c r="AQ54236" s="6"/>
    </row>
    <row r="54237" spans="43:43" x14ac:dyDescent="0.25">
      <c r="AQ54237" s="6"/>
    </row>
    <row r="54238" spans="43:43" x14ac:dyDescent="0.25">
      <c r="AQ54238" s="6"/>
    </row>
    <row r="54239" spans="43:43" x14ac:dyDescent="0.25">
      <c r="AQ54239" s="6"/>
    </row>
    <row r="54240" spans="43:43" x14ac:dyDescent="0.25">
      <c r="AQ54240" s="6"/>
    </row>
    <row r="54241" spans="43:43" x14ac:dyDescent="0.25">
      <c r="AQ54241" s="6"/>
    </row>
    <row r="54242" spans="43:43" x14ac:dyDescent="0.25">
      <c r="AQ54242" s="6"/>
    </row>
    <row r="54243" spans="43:43" x14ac:dyDescent="0.25">
      <c r="AQ54243" s="6"/>
    </row>
    <row r="54244" spans="43:43" x14ac:dyDescent="0.25">
      <c r="AQ54244" s="6"/>
    </row>
    <row r="54245" spans="43:43" x14ac:dyDescent="0.25">
      <c r="AQ54245" s="6"/>
    </row>
    <row r="54246" spans="43:43" x14ac:dyDescent="0.25">
      <c r="AQ54246" s="6"/>
    </row>
    <row r="54247" spans="43:43" x14ac:dyDescent="0.25">
      <c r="AQ54247" s="6"/>
    </row>
    <row r="54248" spans="43:43" x14ac:dyDescent="0.25">
      <c r="AQ54248" s="6"/>
    </row>
    <row r="54249" spans="43:43" x14ac:dyDescent="0.25">
      <c r="AQ54249" s="6"/>
    </row>
    <row r="54250" spans="43:43" x14ac:dyDescent="0.25">
      <c r="AQ54250" s="6"/>
    </row>
    <row r="54251" spans="43:43" x14ac:dyDescent="0.25">
      <c r="AQ54251" s="6"/>
    </row>
    <row r="54252" spans="43:43" x14ac:dyDescent="0.25">
      <c r="AQ54252" s="6"/>
    </row>
    <row r="54253" spans="43:43" x14ac:dyDescent="0.25">
      <c r="AQ54253" s="6"/>
    </row>
    <row r="54254" spans="43:43" x14ac:dyDescent="0.25">
      <c r="AQ54254" s="6"/>
    </row>
    <row r="54255" spans="43:43" x14ac:dyDescent="0.25">
      <c r="AQ54255" s="6"/>
    </row>
    <row r="54256" spans="43:43" x14ac:dyDescent="0.25">
      <c r="AQ54256" s="6"/>
    </row>
    <row r="54257" spans="43:43" x14ac:dyDescent="0.25">
      <c r="AQ54257" s="6"/>
    </row>
    <row r="54258" spans="43:43" x14ac:dyDescent="0.25">
      <c r="AQ54258" s="6"/>
    </row>
    <row r="54259" spans="43:43" x14ac:dyDescent="0.25">
      <c r="AQ54259" s="6"/>
    </row>
    <row r="54260" spans="43:43" x14ac:dyDescent="0.25">
      <c r="AQ54260" s="6"/>
    </row>
    <row r="54261" spans="43:43" x14ac:dyDescent="0.25">
      <c r="AQ54261" s="6"/>
    </row>
    <row r="54262" spans="43:43" x14ac:dyDescent="0.25">
      <c r="AQ54262" s="6"/>
    </row>
    <row r="54263" spans="43:43" x14ac:dyDescent="0.25">
      <c r="AQ54263" s="6"/>
    </row>
    <row r="54264" spans="43:43" x14ac:dyDescent="0.25">
      <c r="AQ54264" s="6"/>
    </row>
    <row r="54265" spans="43:43" x14ac:dyDescent="0.25">
      <c r="AQ54265" s="6"/>
    </row>
    <row r="54266" spans="43:43" x14ac:dyDescent="0.25">
      <c r="AQ54266" s="6"/>
    </row>
    <row r="54267" spans="43:43" x14ac:dyDescent="0.25">
      <c r="AQ54267" s="6"/>
    </row>
    <row r="54268" spans="43:43" x14ac:dyDescent="0.25">
      <c r="AQ54268" s="6"/>
    </row>
    <row r="54269" spans="43:43" x14ac:dyDescent="0.25">
      <c r="AQ54269" s="6"/>
    </row>
    <row r="54270" spans="43:43" x14ac:dyDescent="0.25">
      <c r="AQ54270" s="6"/>
    </row>
    <row r="54271" spans="43:43" x14ac:dyDescent="0.25">
      <c r="AQ54271" s="6"/>
    </row>
    <row r="54272" spans="43:43" x14ac:dyDescent="0.25">
      <c r="AQ54272" s="6"/>
    </row>
    <row r="54273" spans="43:43" x14ac:dyDescent="0.25">
      <c r="AQ54273" s="6"/>
    </row>
    <row r="54274" spans="43:43" x14ac:dyDescent="0.25">
      <c r="AQ54274" s="6"/>
    </row>
    <row r="54275" spans="43:43" x14ac:dyDescent="0.25">
      <c r="AQ54275" s="6"/>
    </row>
    <row r="54276" spans="43:43" x14ac:dyDescent="0.25">
      <c r="AQ54276" s="6"/>
    </row>
    <row r="54277" spans="43:43" x14ac:dyDescent="0.25">
      <c r="AQ54277" s="6"/>
    </row>
    <row r="54278" spans="43:43" x14ac:dyDescent="0.25">
      <c r="AQ54278" s="6"/>
    </row>
    <row r="54279" spans="43:43" x14ac:dyDescent="0.25">
      <c r="AQ54279" s="6"/>
    </row>
    <row r="54280" spans="43:43" x14ac:dyDescent="0.25">
      <c r="AQ54280" s="6"/>
    </row>
    <row r="54281" spans="43:43" x14ac:dyDescent="0.25">
      <c r="AQ54281" s="6"/>
    </row>
    <row r="54282" spans="43:43" x14ac:dyDescent="0.25">
      <c r="AQ54282" s="6"/>
    </row>
    <row r="54283" spans="43:43" x14ac:dyDescent="0.25">
      <c r="AQ54283" s="6"/>
    </row>
    <row r="54284" spans="43:43" x14ac:dyDescent="0.25">
      <c r="AQ54284" s="6"/>
    </row>
    <row r="54285" spans="43:43" x14ac:dyDescent="0.25">
      <c r="AQ54285" s="6"/>
    </row>
    <row r="54286" spans="43:43" x14ac:dyDescent="0.25">
      <c r="AQ54286" s="6"/>
    </row>
    <row r="54287" spans="43:43" x14ac:dyDescent="0.25">
      <c r="AQ54287" s="6"/>
    </row>
    <row r="54288" spans="43:43" x14ac:dyDescent="0.25">
      <c r="AQ54288" s="6"/>
    </row>
    <row r="54289" spans="43:43" x14ac:dyDescent="0.25">
      <c r="AQ54289" s="6"/>
    </row>
    <row r="54290" spans="43:43" x14ac:dyDescent="0.25">
      <c r="AQ54290" s="6"/>
    </row>
    <row r="54291" spans="43:43" x14ac:dyDescent="0.25">
      <c r="AQ54291" s="6"/>
    </row>
    <row r="54292" spans="43:43" x14ac:dyDescent="0.25">
      <c r="AQ54292" s="6"/>
    </row>
    <row r="54293" spans="43:43" x14ac:dyDescent="0.25">
      <c r="AQ54293" s="6"/>
    </row>
    <row r="54294" spans="43:43" x14ac:dyDescent="0.25">
      <c r="AQ54294" s="6"/>
    </row>
    <row r="54295" spans="43:43" x14ac:dyDescent="0.25">
      <c r="AQ54295" s="6"/>
    </row>
    <row r="54296" spans="43:43" x14ac:dyDescent="0.25">
      <c r="AQ54296" s="6"/>
    </row>
    <row r="54297" spans="43:43" x14ac:dyDescent="0.25">
      <c r="AQ54297" s="6"/>
    </row>
    <row r="54298" spans="43:43" x14ac:dyDescent="0.25">
      <c r="AQ54298" s="6"/>
    </row>
    <row r="54299" spans="43:43" x14ac:dyDescent="0.25">
      <c r="AQ54299" s="6"/>
    </row>
    <row r="54300" spans="43:43" x14ac:dyDescent="0.25">
      <c r="AQ54300" s="6"/>
    </row>
    <row r="54301" spans="43:43" x14ac:dyDescent="0.25">
      <c r="AQ54301" s="6"/>
    </row>
    <row r="54302" spans="43:43" x14ac:dyDescent="0.25">
      <c r="AQ54302" s="6"/>
    </row>
    <row r="54303" spans="43:43" x14ac:dyDescent="0.25">
      <c r="AQ54303" s="6"/>
    </row>
    <row r="54304" spans="43:43" x14ac:dyDescent="0.25">
      <c r="AQ54304" s="6"/>
    </row>
    <row r="54305" spans="43:43" x14ac:dyDescent="0.25">
      <c r="AQ54305" s="6"/>
    </row>
    <row r="54306" spans="43:43" x14ac:dyDescent="0.25">
      <c r="AQ54306" s="6"/>
    </row>
    <row r="54307" spans="43:43" x14ac:dyDescent="0.25">
      <c r="AQ54307" s="6"/>
    </row>
    <row r="54308" spans="43:43" x14ac:dyDescent="0.25">
      <c r="AQ54308" s="6"/>
    </row>
    <row r="54309" spans="43:43" x14ac:dyDescent="0.25">
      <c r="AQ54309" s="6"/>
    </row>
    <row r="54310" spans="43:43" x14ac:dyDescent="0.25">
      <c r="AQ54310" s="6"/>
    </row>
    <row r="54311" spans="43:43" x14ac:dyDescent="0.25">
      <c r="AQ54311" s="6"/>
    </row>
    <row r="54312" spans="43:43" x14ac:dyDescent="0.25">
      <c r="AQ54312" s="6"/>
    </row>
    <row r="54313" spans="43:43" x14ac:dyDescent="0.25">
      <c r="AQ54313" s="6"/>
    </row>
    <row r="54314" spans="43:43" x14ac:dyDescent="0.25">
      <c r="AQ54314" s="6"/>
    </row>
    <row r="54315" spans="43:43" x14ac:dyDescent="0.25">
      <c r="AQ54315" s="6"/>
    </row>
    <row r="54316" spans="43:43" x14ac:dyDescent="0.25">
      <c r="AQ54316" s="6"/>
    </row>
    <row r="54317" spans="43:43" x14ac:dyDescent="0.25">
      <c r="AQ54317" s="6"/>
    </row>
    <row r="54318" spans="43:43" x14ac:dyDescent="0.25">
      <c r="AQ54318" s="6"/>
    </row>
    <row r="54319" spans="43:43" x14ac:dyDescent="0.25">
      <c r="AQ54319" s="6"/>
    </row>
    <row r="54320" spans="43:43" x14ac:dyDescent="0.25">
      <c r="AQ54320" s="6"/>
    </row>
    <row r="54321" spans="43:43" x14ac:dyDescent="0.25">
      <c r="AQ54321" s="6"/>
    </row>
    <row r="54322" spans="43:43" x14ac:dyDescent="0.25">
      <c r="AQ54322" s="6"/>
    </row>
    <row r="54323" spans="43:43" x14ac:dyDescent="0.25">
      <c r="AQ54323" s="6"/>
    </row>
    <row r="54324" spans="43:43" x14ac:dyDescent="0.25">
      <c r="AQ54324" s="6"/>
    </row>
    <row r="54325" spans="43:43" x14ac:dyDescent="0.25">
      <c r="AQ54325" s="6"/>
    </row>
    <row r="54326" spans="43:43" x14ac:dyDescent="0.25">
      <c r="AQ54326" s="6"/>
    </row>
    <row r="54327" spans="43:43" x14ac:dyDescent="0.25">
      <c r="AQ54327" s="6"/>
    </row>
    <row r="54328" spans="43:43" x14ac:dyDescent="0.25">
      <c r="AQ54328" s="6"/>
    </row>
    <row r="54329" spans="43:43" x14ac:dyDescent="0.25">
      <c r="AQ54329" s="6"/>
    </row>
    <row r="54330" spans="43:43" x14ac:dyDescent="0.25">
      <c r="AQ54330" s="6"/>
    </row>
    <row r="54331" spans="43:43" x14ac:dyDescent="0.25">
      <c r="AQ54331" s="6"/>
    </row>
    <row r="54332" spans="43:43" x14ac:dyDescent="0.25">
      <c r="AQ54332" s="6"/>
    </row>
    <row r="54333" spans="43:43" x14ac:dyDescent="0.25">
      <c r="AQ54333" s="6"/>
    </row>
    <row r="54334" spans="43:43" x14ac:dyDescent="0.25">
      <c r="AQ54334" s="6"/>
    </row>
    <row r="54335" spans="43:43" x14ac:dyDescent="0.25">
      <c r="AQ54335" s="6"/>
    </row>
    <row r="54336" spans="43:43" x14ac:dyDescent="0.25">
      <c r="AQ54336" s="6"/>
    </row>
    <row r="54337" spans="43:43" x14ac:dyDescent="0.25">
      <c r="AQ54337" s="6"/>
    </row>
    <row r="54338" spans="43:43" x14ac:dyDescent="0.25">
      <c r="AQ54338" s="6"/>
    </row>
    <row r="54339" spans="43:43" x14ac:dyDescent="0.25">
      <c r="AQ54339" s="6"/>
    </row>
    <row r="54340" spans="43:43" x14ac:dyDescent="0.25">
      <c r="AQ54340" s="6"/>
    </row>
    <row r="54341" spans="43:43" x14ac:dyDescent="0.25">
      <c r="AQ54341" s="6"/>
    </row>
    <row r="54342" spans="43:43" x14ac:dyDescent="0.25">
      <c r="AQ54342" s="6"/>
    </row>
    <row r="54343" spans="43:43" x14ac:dyDescent="0.25">
      <c r="AQ54343" s="6"/>
    </row>
    <row r="54344" spans="43:43" x14ac:dyDescent="0.25">
      <c r="AQ54344" s="6"/>
    </row>
    <row r="54345" spans="43:43" x14ac:dyDescent="0.25">
      <c r="AQ54345" s="6"/>
    </row>
    <row r="54346" spans="43:43" x14ac:dyDescent="0.25">
      <c r="AQ54346" s="6"/>
    </row>
    <row r="54347" spans="43:43" x14ac:dyDescent="0.25">
      <c r="AQ54347" s="6"/>
    </row>
    <row r="54348" spans="43:43" x14ac:dyDescent="0.25">
      <c r="AQ54348" s="6"/>
    </row>
    <row r="54349" spans="43:43" x14ac:dyDescent="0.25">
      <c r="AQ54349" s="6"/>
    </row>
    <row r="54350" spans="43:43" x14ac:dyDescent="0.25">
      <c r="AQ54350" s="6"/>
    </row>
    <row r="54351" spans="43:43" x14ac:dyDescent="0.25">
      <c r="AQ54351" s="6"/>
    </row>
    <row r="54352" spans="43:43" x14ac:dyDescent="0.25">
      <c r="AQ54352" s="6"/>
    </row>
    <row r="54353" spans="43:43" x14ac:dyDescent="0.25">
      <c r="AQ54353" s="6"/>
    </row>
    <row r="54354" spans="43:43" x14ac:dyDescent="0.25">
      <c r="AQ54354" s="6"/>
    </row>
    <row r="54355" spans="43:43" x14ac:dyDescent="0.25">
      <c r="AQ54355" s="6"/>
    </row>
    <row r="54356" spans="43:43" x14ac:dyDescent="0.25">
      <c r="AQ54356" s="6"/>
    </row>
    <row r="54357" spans="43:43" x14ac:dyDescent="0.25">
      <c r="AQ54357" s="6"/>
    </row>
    <row r="54358" spans="43:43" x14ac:dyDescent="0.25">
      <c r="AQ54358" s="6"/>
    </row>
    <row r="54359" spans="43:43" x14ac:dyDescent="0.25">
      <c r="AQ54359" s="6"/>
    </row>
    <row r="54360" spans="43:43" x14ac:dyDescent="0.25">
      <c r="AQ54360" s="6"/>
    </row>
    <row r="54361" spans="43:43" x14ac:dyDescent="0.25">
      <c r="AQ54361" s="6"/>
    </row>
    <row r="54362" spans="43:43" x14ac:dyDescent="0.25">
      <c r="AQ54362" s="6"/>
    </row>
    <row r="54363" spans="43:43" x14ac:dyDescent="0.25">
      <c r="AQ54363" s="6"/>
    </row>
    <row r="54364" spans="43:43" x14ac:dyDescent="0.25">
      <c r="AQ54364" s="6"/>
    </row>
    <row r="54365" spans="43:43" x14ac:dyDescent="0.25">
      <c r="AQ54365" s="6"/>
    </row>
    <row r="54366" spans="43:43" x14ac:dyDescent="0.25">
      <c r="AQ54366" s="6"/>
    </row>
    <row r="54367" spans="43:43" x14ac:dyDescent="0.25">
      <c r="AQ54367" s="6"/>
    </row>
    <row r="54368" spans="43:43" x14ac:dyDescent="0.25">
      <c r="AQ54368" s="6"/>
    </row>
    <row r="54369" spans="43:43" x14ac:dyDescent="0.25">
      <c r="AQ54369" s="6"/>
    </row>
    <row r="54370" spans="43:43" x14ac:dyDescent="0.25">
      <c r="AQ54370" s="6"/>
    </row>
    <row r="54371" spans="43:43" x14ac:dyDescent="0.25">
      <c r="AQ54371" s="6"/>
    </row>
    <row r="54372" spans="43:43" x14ac:dyDescent="0.25">
      <c r="AQ54372" s="6"/>
    </row>
    <row r="54373" spans="43:43" x14ac:dyDescent="0.25">
      <c r="AQ54373" s="6"/>
    </row>
    <row r="54374" spans="43:43" x14ac:dyDescent="0.25">
      <c r="AQ54374" s="6"/>
    </row>
    <row r="54375" spans="43:43" x14ac:dyDescent="0.25">
      <c r="AQ54375" s="6"/>
    </row>
    <row r="54376" spans="43:43" x14ac:dyDescent="0.25">
      <c r="AQ54376" s="6"/>
    </row>
    <row r="54377" spans="43:43" x14ac:dyDescent="0.25">
      <c r="AQ54377" s="6"/>
    </row>
    <row r="54378" spans="43:43" x14ac:dyDescent="0.25">
      <c r="AQ54378" s="6"/>
    </row>
    <row r="54379" spans="43:43" x14ac:dyDescent="0.25">
      <c r="AQ54379" s="6"/>
    </row>
    <row r="54380" spans="43:43" x14ac:dyDescent="0.25">
      <c r="AQ54380" s="6"/>
    </row>
    <row r="54381" spans="43:43" x14ac:dyDescent="0.25">
      <c r="AQ54381" s="6"/>
    </row>
    <row r="54382" spans="43:43" x14ac:dyDescent="0.25">
      <c r="AQ54382" s="6"/>
    </row>
    <row r="54383" spans="43:43" x14ac:dyDescent="0.25">
      <c r="AQ54383" s="6"/>
    </row>
    <row r="54384" spans="43:43" x14ac:dyDescent="0.25">
      <c r="AQ54384" s="6"/>
    </row>
    <row r="54385" spans="43:43" x14ac:dyDescent="0.25">
      <c r="AQ54385" s="6"/>
    </row>
    <row r="54386" spans="43:43" x14ac:dyDescent="0.25">
      <c r="AQ54386" s="6"/>
    </row>
    <row r="54387" spans="43:43" x14ac:dyDescent="0.25">
      <c r="AQ54387" s="6"/>
    </row>
    <row r="54388" spans="43:43" x14ac:dyDescent="0.25">
      <c r="AQ54388" s="6"/>
    </row>
    <row r="54389" spans="43:43" x14ac:dyDescent="0.25">
      <c r="AQ54389" s="6"/>
    </row>
    <row r="54390" spans="43:43" x14ac:dyDescent="0.25">
      <c r="AQ54390" s="6"/>
    </row>
    <row r="54391" spans="43:43" x14ac:dyDescent="0.25">
      <c r="AQ54391" s="6"/>
    </row>
    <row r="54392" spans="43:43" x14ac:dyDescent="0.25">
      <c r="AQ54392" s="6"/>
    </row>
    <row r="54393" spans="43:43" x14ac:dyDescent="0.25">
      <c r="AQ54393" s="6"/>
    </row>
    <row r="54394" spans="43:43" x14ac:dyDescent="0.25">
      <c r="AQ54394" s="6"/>
    </row>
    <row r="54395" spans="43:43" x14ac:dyDescent="0.25">
      <c r="AQ54395" s="6"/>
    </row>
    <row r="54396" spans="43:43" x14ac:dyDescent="0.25">
      <c r="AQ54396" s="6"/>
    </row>
    <row r="54397" spans="43:43" x14ac:dyDescent="0.25">
      <c r="AQ54397" s="6"/>
    </row>
    <row r="54398" spans="43:43" x14ac:dyDescent="0.25">
      <c r="AQ54398" s="6"/>
    </row>
    <row r="54399" spans="43:43" x14ac:dyDescent="0.25">
      <c r="AQ54399" s="6"/>
    </row>
    <row r="54400" spans="43:43" x14ac:dyDescent="0.25">
      <c r="AQ54400" s="6"/>
    </row>
    <row r="54401" spans="43:43" x14ac:dyDescent="0.25">
      <c r="AQ54401" s="6"/>
    </row>
    <row r="54402" spans="43:43" x14ac:dyDescent="0.25">
      <c r="AQ54402" s="6"/>
    </row>
    <row r="54403" spans="43:43" x14ac:dyDescent="0.25">
      <c r="AQ54403" s="6"/>
    </row>
    <row r="54404" spans="43:43" x14ac:dyDescent="0.25">
      <c r="AQ54404" s="6"/>
    </row>
    <row r="54405" spans="43:43" x14ac:dyDescent="0.25">
      <c r="AQ54405" s="6"/>
    </row>
    <row r="54406" spans="43:43" x14ac:dyDescent="0.25">
      <c r="AQ54406" s="6"/>
    </row>
    <row r="54407" spans="43:43" x14ac:dyDescent="0.25">
      <c r="AQ54407" s="6"/>
    </row>
    <row r="54408" spans="43:43" x14ac:dyDescent="0.25">
      <c r="AQ54408" s="6"/>
    </row>
    <row r="54409" spans="43:43" x14ac:dyDescent="0.25">
      <c r="AQ54409" s="6"/>
    </row>
    <row r="54410" spans="43:43" x14ac:dyDescent="0.25">
      <c r="AQ54410" s="6"/>
    </row>
    <row r="54411" spans="43:43" x14ac:dyDescent="0.25">
      <c r="AQ54411" s="6"/>
    </row>
    <row r="54412" spans="43:43" x14ac:dyDescent="0.25">
      <c r="AQ54412" s="6"/>
    </row>
    <row r="54413" spans="43:43" x14ac:dyDescent="0.25">
      <c r="AQ54413" s="6"/>
    </row>
    <row r="54414" spans="43:43" x14ac:dyDescent="0.25">
      <c r="AQ54414" s="6"/>
    </row>
    <row r="54415" spans="43:43" x14ac:dyDescent="0.25">
      <c r="AQ54415" s="6"/>
    </row>
    <row r="54416" spans="43:43" x14ac:dyDescent="0.25">
      <c r="AQ54416" s="6"/>
    </row>
    <row r="54417" spans="43:43" x14ac:dyDescent="0.25">
      <c r="AQ54417" s="6"/>
    </row>
    <row r="54418" spans="43:43" x14ac:dyDescent="0.25">
      <c r="AQ54418" s="6"/>
    </row>
    <row r="54419" spans="43:43" x14ac:dyDescent="0.25">
      <c r="AQ54419" s="6"/>
    </row>
    <row r="54420" spans="43:43" x14ac:dyDescent="0.25">
      <c r="AQ54420" s="6"/>
    </row>
    <row r="54421" spans="43:43" x14ac:dyDescent="0.25">
      <c r="AQ54421" s="6"/>
    </row>
    <row r="54422" spans="43:43" x14ac:dyDescent="0.25">
      <c r="AQ54422" s="6"/>
    </row>
    <row r="54423" spans="43:43" x14ac:dyDescent="0.25">
      <c r="AQ54423" s="6"/>
    </row>
    <row r="54424" spans="43:43" x14ac:dyDescent="0.25">
      <c r="AQ54424" s="6"/>
    </row>
    <row r="54425" spans="43:43" x14ac:dyDescent="0.25">
      <c r="AQ54425" s="6"/>
    </row>
    <row r="54426" spans="43:43" x14ac:dyDescent="0.25">
      <c r="AQ54426" s="6"/>
    </row>
    <row r="54427" spans="43:43" x14ac:dyDescent="0.25">
      <c r="AQ54427" s="6"/>
    </row>
    <row r="54428" spans="43:43" x14ac:dyDescent="0.25">
      <c r="AQ54428" s="6"/>
    </row>
    <row r="54429" spans="43:43" x14ac:dyDescent="0.25">
      <c r="AQ54429" s="6"/>
    </row>
    <row r="54430" spans="43:43" x14ac:dyDescent="0.25">
      <c r="AQ54430" s="6"/>
    </row>
    <row r="54431" spans="43:43" x14ac:dyDescent="0.25">
      <c r="AQ54431" s="6"/>
    </row>
    <row r="54432" spans="43:43" x14ac:dyDescent="0.25">
      <c r="AQ54432" s="6"/>
    </row>
    <row r="54433" spans="43:43" x14ac:dyDescent="0.25">
      <c r="AQ54433" s="6"/>
    </row>
    <row r="54434" spans="43:43" x14ac:dyDescent="0.25">
      <c r="AQ54434" s="6"/>
    </row>
    <row r="54435" spans="43:43" x14ac:dyDescent="0.25">
      <c r="AQ54435" s="6"/>
    </row>
    <row r="54436" spans="43:43" x14ac:dyDescent="0.25">
      <c r="AQ54436" s="6"/>
    </row>
    <row r="54437" spans="43:43" x14ac:dyDescent="0.25">
      <c r="AQ54437" s="6"/>
    </row>
    <row r="54438" spans="43:43" x14ac:dyDescent="0.25">
      <c r="AQ54438" s="6"/>
    </row>
    <row r="54439" spans="43:43" x14ac:dyDescent="0.25">
      <c r="AQ54439" s="6"/>
    </row>
    <row r="54440" spans="43:43" x14ac:dyDescent="0.25">
      <c r="AQ54440" s="6"/>
    </row>
    <row r="54441" spans="43:43" x14ac:dyDescent="0.25">
      <c r="AQ54441" s="6"/>
    </row>
    <row r="54442" spans="43:43" x14ac:dyDescent="0.25">
      <c r="AQ54442" s="6"/>
    </row>
    <row r="54443" spans="43:43" x14ac:dyDescent="0.25">
      <c r="AQ54443" s="6"/>
    </row>
    <row r="54444" spans="43:43" x14ac:dyDescent="0.25">
      <c r="AQ54444" s="6"/>
    </row>
    <row r="54445" spans="43:43" x14ac:dyDescent="0.25">
      <c r="AQ54445" s="6"/>
    </row>
    <row r="54446" spans="43:43" x14ac:dyDescent="0.25">
      <c r="AQ54446" s="6"/>
    </row>
    <row r="54447" spans="43:43" x14ac:dyDescent="0.25">
      <c r="AQ54447" s="6"/>
    </row>
    <row r="54448" spans="43:43" x14ac:dyDescent="0.25">
      <c r="AQ54448" s="6"/>
    </row>
    <row r="54449" spans="43:43" x14ac:dyDescent="0.25">
      <c r="AQ54449" s="6"/>
    </row>
    <row r="54450" spans="43:43" x14ac:dyDescent="0.25">
      <c r="AQ54450" s="6"/>
    </row>
    <row r="54451" spans="43:43" x14ac:dyDescent="0.25">
      <c r="AQ54451" s="6"/>
    </row>
    <row r="54452" spans="43:43" x14ac:dyDescent="0.25">
      <c r="AQ54452" s="6"/>
    </row>
    <row r="54453" spans="43:43" x14ac:dyDescent="0.25">
      <c r="AQ54453" s="6"/>
    </row>
    <row r="54454" spans="43:43" x14ac:dyDescent="0.25">
      <c r="AQ54454" s="6"/>
    </row>
    <row r="54455" spans="43:43" x14ac:dyDescent="0.25">
      <c r="AQ54455" s="6"/>
    </row>
    <row r="54456" spans="43:43" x14ac:dyDescent="0.25">
      <c r="AQ54456" s="6"/>
    </row>
    <row r="54457" spans="43:43" x14ac:dyDescent="0.25">
      <c r="AQ54457" s="6"/>
    </row>
    <row r="54458" spans="43:43" x14ac:dyDescent="0.25">
      <c r="AQ54458" s="6"/>
    </row>
    <row r="54459" spans="43:43" x14ac:dyDescent="0.25">
      <c r="AQ54459" s="6"/>
    </row>
    <row r="54460" spans="43:43" x14ac:dyDescent="0.25">
      <c r="AQ54460" s="6"/>
    </row>
    <row r="54461" spans="43:43" x14ac:dyDescent="0.25">
      <c r="AQ54461" s="6"/>
    </row>
    <row r="54462" spans="43:43" x14ac:dyDescent="0.25">
      <c r="AQ54462" s="6"/>
    </row>
    <row r="54463" spans="43:43" x14ac:dyDescent="0.25">
      <c r="AQ54463" s="6"/>
    </row>
    <row r="54464" spans="43:43" x14ac:dyDescent="0.25">
      <c r="AQ54464" s="6"/>
    </row>
    <row r="54465" spans="43:43" x14ac:dyDescent="0.25">
      <c r="AQ54465" s="6"/>
    </row>
    <row r="54466" spans="43:43" x14ac:dyDescent="0.25">
      <c r="AQ54466" s="6"/>
    </row>
    <row r="54467" spans="43:43" x14ac:dyDescent="0.25">
      <c r="AQ54467" s="6"/>
    </row>
    <row r="54468" spans="43:43" x14ac:dyDescent="0.25">
      <c r="AQ54468" s="6"/>
    </row>
    <row r="54469" spans="43:43" x14ac:dyDescent="0.25">
      <c r="AQ54469" s="6"/>
    </row>
    <row r="54470" spans="43:43" x14ac:dyDescent="0.25">
      <c r="AQ54470" s="6"/>
    </row>
    <row r="54471" spans="43:43" x14ac:dyDescent="0.25">
      <c r="AQ54471" s="6"/>
    </row>
    <row r="54472" spans="43:43" x14ac:dyDescent="0.25">
      <c r="AQ54472" s="6"/>
    </row>
    <row r="54473" spans="43:43" x14ac:dyDescent="0.25">
      <c r="AQ54473" s="6"/>
    </row>
    <row r="54474" spans="43:43" x14ac:dyDescent="0.25">
      <c r="AQ54474" s="6"/>
    </row>
    <row r="54475" spans="43:43" x14ac:dyDescent="0.25">
      <c r="AQ54475" s="6"/>
    </row>
    <row r="54476" spans="43:43" x14ac:dyDescent="0.25">
      <c r="AQ54476" s="6"/>
    </row>
    <row r="54477" spans="43:43" x14ac:dyDescent="0.25">
      <c r="AQ54477" s="6"/>
    </row>
    <row r="54478" spans="43:43" x14ac:dyDescent="0.25">
      <c r="AQ54478" s="6"/>
    </row>
    <row r="54479" spans="43:43" x14ac:dyDescent="0.25">
      <c r="AQ54479" s="6"/>
    </row>
    <row r="54480" spans="43:43" x14ac:dyDescent="0.25">
      <c r="AQ54480" s="6"/>
    </row>
    <row r="54481" spans="43:43" x14ac:dyDescent="0.25">
      <c r="AQ54481" s="6"/>
    </row>
    <row r="54482" spans="43:43" x14ac:dyDescent="0.25">
      <c r="AQ54482" s="6"/>
    </row>
    <row r="54483" spans="43:43" x14ac:dyDescent="0.25">
      <c r="AQ54483" s="6"/>
    </row>
    <row r="54484" spans="43:43" x14ac:dyDescent="0.25">
      <c r="AQ54484" s="6"/>
    </row>
    <row r="54485" spans="43:43" x14ac:dyDescent="0.25">
      <c r="AQ54485" s="6"/>
    </row>
    <row r="54486" spans="43:43" x14ac:dyDescent="0.25">
      <c r="AQ54486" s="6"/>
    </row>
    <row r="54487" spans="43:43" x14ac:dyDescent="0.25">
      <c r="AQ54487" s="6"/>
    </row>
    <row r="54488" spans="43:43" x14ac:dyDescent="0.25">
      <c r="AQ54488" s="6"/>
    </row>
    <row r="54489" spans="43:43" x14ac:dyDescent="0.25">
      <c r="AQ54489" s="6"/>
    </row>
    <row r="54490" spans="43:43" x14ac:dyDescent="0.25">
      <c r="AQ54490" s="6"/>
    </row>
    <row r="54491" spans="43:43" x14ac:dyDescent="0.25">
      <c r="AQ54491" s="6"/>
    </row>
    <row r="54492" spans="43:43" x14ac:dyDescent="0.25">
      <c r="AQ54492" s="6"/>
    </row>
    <row r="54493" spans="43:43" x14ac:dyDescent="0.25">
      <c r="AQ54493" s="6"/>
    </row>
    <row r="54494" spans="43:43" x14ac:dyDescent="0.25">
      <c r="AQ54494" s="6"/>
    </row>
    <row r="54495" spans="43:43" x14ac:dyDescent="0.25">
      <c r="AQ54495" s="6"/>
    </row>
    <row r="54496" spans="43:43" x14ac:dyDescent="0.25">
      <c r="AQ54496" s="6"/>
    </row>
    <row r="54497" spans="43:43" x14ac:dyDescent="0.25">
      <c r="AQ54497" s="6"/>
    </row>
    <row r="54498" spans="43:43" x14ac:dyDescent="0.25">
      <c r="AQ54498" s="6"/>
    </row>
    <row r="54499" spans="43:43" x14ac:dyDescent="0.25">
      <c r="AQ54499" s="6"/>
    </row>
    <row r="54500" spans="43:43" x14ac:dyDescent="0.25">
      <c r="AQ54500" s="6"/>
    </row>
    <row r="54501" spans="43:43" x14ac:dyDescent="0.25">
      <c r="AQ54501" s="6"/>
    </row>
    <row r="54502" spans="43:43" x14ac:dyDescent="0.25">
      <c r="AQ54502" s="6"/>
    </row>
    <row r="54503" spans="43:43" x14ac:dyDescent="0.25">
      <c r="AQ54503" s="6"/>
    </row>
    <row r="54504" spans="43:43" x14ac:dyDescent="0.25">
      <c r="AQ54504" s="6"/>
    </row>
    <row r="54505" spans="43:43" x14ac:dyDescent="0.25">
      <c r="AQ54505" s="6"/>
    </row>
    <row r="54506" spans="43:43" x14ac:dyDescent="0.25">
      <c r="AQ54506" s="6"/>
    </row>
    <row r="54507" spans="43:43" x14ac:dyDescent="0.25">
      <c r="AQ54507" s="6"/>
    </row>
    <row r="54508" spans="43:43" x14ac:dyDescent="0.25">
      <c r="AQ54508" s="6"/>
    </row>
    <row r="54509" spans="43:43" x14ac:dyDescent="0.25">
      <c r="AQ54509" s="6"/>
    </row>
    <row r="54510" spans="43:43" x14ac:dyDescent="0.25">
      <c r="AQ54510" s="6"/>
    </row>
    <row r="54511" spans="43:43" x14ac:dyDescent="0.25">
      <c r="AQ54511" s="6"/>
    </row>
    <row r="54512" spans="43:43" x14ac:dyDescent="0.25">
      <c r="AQ54512" s="6"/>
    </row>
    <row r="54513" spans="43:43" x14ac:dyDescent="0.25">
      <c r="AQ54513" s="6"/>
    </row>
    <row r="54514" spans="43:43" x14ac:dyDescent="0.25">
      <c r="AQ54514" s="6"/>
    </row>
    <row r="54515" spans="43:43" x14ac:dyDescent="0.25">
      <c r="AQ54515" s="6"/>
    </row>
    <row r="54516" spans="43:43" x14ac:dyDescent="0.25">
      <c r="AQ54516" s="6"/>
    </row>
    <row r="54517" spans="43:43" x14ac:dyDescent="0.25">
      <c r="AQ54517" s="6"/>
    </row>
    <row r="54518" spans="43:43" x14ac:dyDescent="0.25">
      <c r="AQ54518" s="6"/>
    </row>
    <row r="54519" spans="43:43" x14ac:dyDescent="0.25">
      <c r="AQ54519" s="6"/>
    </row>
    <row r="54520" spans="43:43" x14ac:dyDescent="0.25">
      <c r="AQ54520" s="6"/>
    </row>
    <row r="54521" spans="43:43" x14ac:dyDescent="0.25">
      <c r="AQ54521" s="6"/>
    </row>
    <row r="54522" spans="43:43" x14ac:dyDescent="0.25">
      <c r="AQ54522" s="6"/>
    </row>
    <row r="54523" spans="43:43" x14ac:dyDescent="0.25">
      <c r="AQ54523" s="6"/>
    </row>
    <row r="54524" spans="43:43" x14ac:dyDescent="0.25">
      <c r="AQ54524" s="6"/>
    </row>
    <row r="54525" spans="43:43" x14ac:dyDescent="0.25">
      <c r="AQ54525" s="6"/>
    </row>
    <row r="54526" spans="43:43" x14ac:dyDescent="0.25">
      <c r="AQ54526" s="6"/>
    </row>
    <row r="54527" spans="43:43" x14ac:dyDescent="0.25">
      <c r="AQ54527" s="6"/>
    </row>
    <row r="54528" spans="43:43" x14ac:dyDescent="0.25">
      <c r="AQ54528" s="6"/>
    </row>
    <row r="54529" spans="43:43" x14ac:dyDescent="0.25">
      <c r="AQ54529" s="6"/>
    </row>
    <row r="54530" spans="43:43" x14ac:dyDescent="0.25">
      <c r="AQ54530" s="6"/>
    </row>
    <row r="54531" spans="43:43" x14ac:dyDescent="0.25">
      <c r="AQ54531" s="6"/>
    </row>
    <row r="54532" spans="43:43" x14ac:dyDescent="0.25">
      <c r="AQ54532" s="6"/>
    </row>
    <row r="54533" spans="43:43" x14ac:dyDescent="0.25">
      <c r="AQ54533" s="6"/>
    </row>
    <row r="54534" spans="43:43" x14ac:dyDescent="0.25">
      <c r="AQ54534" s="6"/>
    </row>
    <row r="54535" spans="43:43" x14ac:dyDescent="0.25">
      <c r="AQ54535" s="6"/>
    </row>
    <row r="54536" spans="43:43" x14ac:dyDescent="0.25">
      <c r="AQ54536" s="6"/>
    </row>
    <row r="54537" spans="43:43" x14ac:dyDescent="0.25">
      <c r="AQ54537" s="6"/>
    </row>
    <row r="54538" spans="43:43" x14ac:dyDescent="0.25">
      <c r="AQ54538" s="6"/>
    </row>
    <row r="54539" spans="43:43" x14ac:dyDescent="0.25">
      <c r="AQ54539" s="6"/>
    </row>
    <row r="54540" spans="43:43" x14ac:dyDescent="0.25">
      <c r="AQ54540" s="6"/>
    </row>
    <row r="54541" spans="43:43" x14ac:dyDescent="0.25">
      <c r="AQ54541" s="6"/>
    </row>
    <row r="54542" spans="43:43" x14ac:dyDescent="0.25">
      <c r="AQ54542" s="6"/>
    </row>
    <row r="54543" spans="43:43" x14ac:dyDescent="0.25">
      <c r="AQ54543" s="6"/>
    </row>
    <row r="54544" spans="43:43" x14ac:dyDescent="0.25">
      <c r="AQ54544" s="6"/>
    </row>
    <row r="54545" spans="43:43" x14ac:dyDescent="0.25">
      <c r="AQ54545" s="6"/>
    </row>
    <row r="54546" spans="43:43" x14ac:dyDescent="0.25">
      <c r="AQ54546" s="6"/>
    </row>
    <row r="54547" spans="43:43" x14ac:dyDescent="0.25">
      <c r="AQ54547" s="6"/>
    </row>
    <row r="54548" spans="43:43" x14ac:dyDescent="0.25">
      <c r="AQ54548" s="6"/>
    </row>
    <row r="54549" spans="43:43" x14ac:dyDescent="0.25">
      <c r="AQ54549" s="6"/>
    </row>
    <row r="54550" spans="43:43" x14ac:dyDescent="0.25">
      <c r="AQ54550" s="6"/>
    </row>
    <row r="54551" spans="43:43" x14ac:dyDescent="0.25">
      <c r="AQ54551" s="6"/>
    </row>
    <row r="54552" spans="43:43" x14ac:dyDescent="0.25">
      <c r="AQ54552" s="6"/>
    </row>
    <row r="54553" spans="43:43" x14ac:dyDescent="0.25">
      <c r="AQ54553" s="6"/>
    </row>
    <row r="54554" spans="43:43" x14ac:dyDescent="0.25">
      <c r="AQ54554" s="6"/>
    </row>
    <row r="54555" spans="43:43" x14ac:dyDescent="0.25">
      <c r="AQ54555" s="6"/>
    </row>
    <row r="54556" spans="43:43" x14ac:dyDescent="0.25">
      <c r="AQ54556" s="6"/>
    </row>
    <row r="54557" spans="43:43" x14ac:dyDescent="0.25">
      <c r="AQ54557" s="6"/>
    </row>
    <row r="54558" spans="43:43" x14ac:dyDescent="0.25">
      <c r="AQ54558" s="6"/>
    </row>
    <row r="54559" spans="43:43" x14ac:dyDescent="0.25">
      <c r="AQ54559" s="6"/>
    </row>
    <row r="54560" spans="43:43" x14ac:dyDescent="0.25">
      <c r="AQ54560" s="6"/>
    </row>
    <row r="54561" spans="43:43" x14ac:dyDescent="0.25">
      <c r="AQ54561" s="6"/>
    </row>
    <row r="54562" spans="43:43" x14ac:dyDescent="0.25">
      <c r="AQ54562" s="6"/>
    </row>
    <row r="54563" spans="43:43" x14ac:dyDescent="0.25">
      <c r="AQ54563" s="6"/>
    </row>
    <row r="54564" spans="43:43" x14ac:dyDescent="0.25">
      <c r="AQ54564" s="6"/>
    </row>
    <row r="54565" spans="43:43" x14ac:dyDescent="0.25">
      <c r="AQ54565" s="6"/>
    </row>
    <row r="54566" spans="43:43" x14ac:dyDescent="0.25">
      <c r="AQ54566" s="6"/>
    </row>
    <row r="54567" spans="43:43" x14ac:dyDescent="0.25">
      <c r="AQ54567" s="6"/>
    </row>
    <row r="54568" spans="43:43" x14ac:dyDescent="0.25">
      <c r="AQ54568" s="6"/>
    </row>
    <row r="54569" spans="43:43" x14ac:dyDescent="0.25">
      <c r="AQ54569" s="6"/>
    </row>
    <row r="54570" spans="43:43" x14ac:dyDescent="0.25">
      <c r="AQ54570" s="6"/>
    </row>
    <row r="54571" spans="43:43" x14ac:dyDescent="0.25">
      <c r="AQ54571" s="6"/>
    </row>
    <row r="54572" spans="43:43" x14ac:dyDescent="0.25">
      <c r="AQ54572" s="6"/>
    </row>
    <row r="54573" spans="43:43" x14ac:dyDescent="0.25">
      <c r="AQ54573" s="6"/>
    </row>
    <row r="54574" spans="43:43" x14ac:dyDescent="0.25">
      <c r="AQ54574" s="6"/>
    </row>
    <row r="54575" spans="43:43" x14ac:dyDescent="0.25">
      <c r="AQ54575" s="6"/>
    </row>
    <row r="54576" spans="43:43" x14ac:dyDescent="0.25">
      <c r="AQ54576" s="6"/>
    </row>
    <row r="54577" spans="43:43" x14ac:dyDescent="0.25">
      <c r="AQ54577" s="6"/>
    </row>
    <row r="54578" spans="43:43" x14ac:dyDescent="0.25">
      <c r="AQ54578" s="6"/>
    </row>
    <row r="54579" spans="43:43" x14ac:dyDescent="0.25">
      <c r="AQ54579" s="6"/>
    </row>
    <row r="54580" spans="43:43" x14ac:dyDescent="0.25">
      <c r="AQ54580" s="6"/>
    </row>
    <row r="54581" spans="43:43" x14ac:dyDescent="0.25">
      <c r="AQ54581" s="6"/>
    </row>
    <row r="54582" spans="43:43" x14ac:dyDescent="0.25">
      <c r="AQ54582" s="6"/>
    </row>
    <row r="54583" spans="43:43" x14ac:dyDescent="0.25">
      <c r="AQ54583" s="6"/>
    </row>
    <row r="54584" spans="43:43" x14ac:dyDescent="0.25">
      <c r="AQ54584" s="6"/>
    </row>
    <row r="54585" spans="43:43" x14ac:dyDescent="0.25">
      <c r="AQ54585" s="6"/>
    </row>
    <row r="54586" spans="43:43" x14ac:dyDescent="0.25">
      <c r="AQ54586" s="6"/>
    </row>
    <row r="54587" spans="43:43" x14ac:dyDescent="0.25">
      <c r="AQ54587" s="6"/>
    </row>
    <row r="54588" spans="43:43" x14ac:dyDescent="0.25">
      <c r="AQ54588" s="6"/>
    </row>
    <row r="54589" spans="43:43" x14ac:dyDescent="0.25">
      <c r="AQ54589" s="6"/>
    </row>
    <row r="54590" spans="43:43" x14ac:dyDescent="0.25">
      <c r="AQ54590" s="6"/>
    </row>
    <row r="54591" spans="43:43" x14ac:dyDescent="0.25">
      <c r="AQ54591" s="6"/>
    </row>
    <row r="54592" spans="43:43" x14ac:dyDescent="0.25">
      <c r="AQ54592" s="6"/>
    </row>
    <row r="54593" spans="43:43" x14ac:dyDescent="0.25">
      <c r="AQ54593" s="6"/>
    </row>
    <row r="54594" spans="43:43" x14ac:dyDescent="0.25">
      <c r="AQ54594" s="6"/>
    </row>
    <row r="54595" spans="43:43" x14ac:dyDescent="0.25">
      <c r="AQ54595" s="6"/>
    </row>
    <row r="54596" spans="43:43" x14ac:dyDescent="0.25">
      <c r="AQ54596" s="6"/>
    </row>
    <row r="54597" spans="43:43" x14ac:dyDescent="0.25">
      <c r="AQ54597" s="6"/>
    </row>
    <row r="54598" spans="43:43" x14ac:dyDescent="0.25">
      <c r="AQ54598" s="6"/>
    </row>
    <row r="54599" spans="43:43" x14ac:dyDescent="0.25">
      <c r="AQ54599" s="6"/>
    </row>
    <row r="54600" spans="43:43" x14ac:dyDescent="0.25">
      <c r="AQ54600" s="6"/>
    </row>
    <row r="54601" spans="43:43" x14ac:dyDescent="0.25">
      <c r="AQ54601" s="6"/>
    </row>
    <row r="54602" spans="43:43" x14ac:dyDescent="0.25">
      <c r="AQ54602" s="6"/>
    </row>
    <row r="54603" spans="43:43" x14ac:dyDescent="0.25">
      <c r="AQ54603" s="6"/>
    </row>
    <row r="54604" spans="43:43" x14ac:dyDescent="0.25">
      <c r="AQ54604" s="6"/>
    </row>
    <row r="54605" spans="43:43" x14ac:dyDescent="0.25">
      <c r="AQ54605" s="6"/>
    </row>
    <row r="54606" spans="43:43" x14ac:dyDescent="0.25">
      <c r="AQ54606" s="6"/>
    </row>
    <row r="54607" spans="43:43" x14ac:dyDescent="0.25">
      <c r="AQ54607" s="6"/>
    </row>
    <row r="54608" spans="43:43" x14ac:dyDescent="0.25">
      <c r="AQ54608" s="6"/>
    </row>
    <row r="54609" spans="43:43" x14ac:dyDescent="0.25">
      <c r="AQ54609" s="6"/>
    </row>
    <row r="54610" spans="43:43" x14ac:dyDescent="0.25">
      <c r="AQ54610" s="6"/>
    </row>
    <row r="54611" spans="43:43" x14ac:dyDescent="0.25">
      <c r="AQ54611" s="6"/>
    </row>
    <row r="54612" spans="43:43" x14ac:dyDescent="0.25">
      <c r="AQ54612" s="6"/>
    </row>
    <row r="54613" spans="43:43" x14ac:dyDescent="0.25">
      <c r="AQ54613" s="6"/>
    </row>
    <row r="54614" spans="43:43" x14ac:dyDescent="0.25">
      <c r="AQ54614" s="6"/>
    </row>
    <row r="54615" spans="43:43" x14ac:dyDescent="0.25">
      <c r="AQ54615" s="6"/>
    </row>
    <row r="54616" spans="43:43" x14ac:dyDescent="0.25">
      <c r="AQ54616" s="6"/>
    </row>
    <row r="54617" spans="43:43" x14ac:dyDescent="0.25">
      <c r="AQ54617" s="6"/>
    </row>
    <row r="54618" spans="43:43" x14ac:dyDescent="0.25">
      <c r="AQ54618" s="6"/>
    </row>
    <row r="54619" spans="43:43" x14ac:dyDescent="0.25">
      <c r="AQ54619" s="6"/>
    </row>
    <row r="54620" spans="43:43" x14ac:dyDescent="0.25">
      <c r="AQ54620" s="6"/>
    </row>
    <row r="54621" spans="43:43" x14ac:dyDescent="0.25">
      <c r="AQ54621" s="6"/>
    </row>
    <row r="54622" spans="43:43" x14ac:dyDescent="0.25">
      <c r="AQ54622" s="6"/>
    </row>
    <row r="54623" spans="43:43" x14ac:dyDescent="0.25">
      <c r="AQ54623" s="6"/>
    </row>
    <row r="54624" spans="43:43" x14ac:dyDescent="0.25">
      <c r="AQ54624" s="6"/>
    </row>
    <row r="54625" spans="43:43" x14ac:dyDescent="0.25">
      <c r="AQ54625" s="6"/>
    </row>
    <row r="54626" spans="43:43" x14ac:dyDescent="0.25">
      <c r="AQ54626" s="6"/>
    </row>
    <row r="54627" spans="43:43" x14ac:dyDescent="0.25">
      <c r="AQ54627" s="6"/>
    </row>
    <row r="54628" spans="43:43" x14ac:dyDescent="0.25">
      <c r="AQ54628" s="6"/>
    </row>
    <row r="54629" spans="43:43" x14ac:dyDescent="0.25">
      <c r="AQ54629" s="6"/>
    </row>
    <row r="54630" spans="43:43" x14ac:dyDescent="0.25">
      <c r="AQ54630" s="6"/>
    </row>
    <row r="54631" spans="43:43" x14ac:dyDescent="0.25">
      <c r="AQ54631" s="6"/>
    </row>
    <row r="54632" spans="43:43" x14ac:dyDescent="0.25">
      <c r="AQ54632" s="6"/>
    </row>
    <row r="54633" spans="43:43" x14ac:dyDescent="0.25">
      <c r="AQ54633" s="6"/>
    </row>
    <row r="54634" spans="43:43" x14ac:dyDescent="0.25">
      <c r="AQ54634" s="6"/>
    </row>
    <row r="54635" spans="43:43" x14ac:dyDescent="0.25">
      <c r="AQ54635" s="6"/>
    </row>
    <row r="54636" spans="43:43" x14ac:dyDescent="0.25">
      <c r="AQ54636" s="6"/>
    </row>
    <row r="54637" spans="43:43" x14ac:dyDescent="0.25">
      <c r="AQ54637" s="6"/>
    </row>
    <row r="54638" spans="43:43" x14ac:dyDescent="0.25">
      <c r="AQ54638" s="6"/>
    </row>
    <row r="54639" spans="43:43" x14ac:dyDescent="0.25">
      <c r="AQ54639" s="6"/>
    </row>
    <row r="54640" spans="43:43" x14ac:dyDescent="0.25">
      <c r="AQ54640" s="6"/>
    </row>
    <row r="54641" spans="43:43" x14ac:dyDescent="0.25">
      <c r="AQ54641" s="6"/>
    </row>
    <row r="54642" spans="43:43" x14ac:dyDescent="0.25">
      <c r="AQ54642" s="6"/>
    </row>
    <row r="54643" spans="43:43" x14ac:dyDescent="0.25">
      <c r="AQ54643" s="6"/>
    </row>
    <row r="54644" spans="43:43" x14ac:dyDescent="0.25">
      <c r="AQ54644" s="6"/>
    </row>
    <row r="54645" spans="43:43" x14ac:dyDescent="0.25">
      <c r="AQ54645" s="6"/>
    </row>
    <row r="54646" spans="43:43" x14ac:dyDescent="0.25">
      <c r="AQ54646" s="6"/>
    </row>
    <row r="54647" spans="43:43" x14ac:dyDescent="0.25">
      <c r="AQ54647" s="6"/>
    </row>
    <row r="54648" spans="43:43" x14ac:dyDescent="0.25">
      <c r="AQ54648" s="6"/>
    </row>
    <row r="54649" spans="43:43" x14ac:dyDescent="0.25">
      <c r="AQ54649" s="6"/>
    </row>
    <row r="54650" spans="43:43" x14ac:dyDescent="0.25">
      <c r="AQ54650" s="6"/>
    </row>
    <row r="54651" spans="43:43" x14ac:dyDescent="0.25">
      <c r="AQ54651" s="6"/>
    </row>
    <row r="54652" spans="43:43" x14ac:dyDescent="0.25">
      <c r="AQ54652" s="6"/>
    </row>
    <row r="54653" spans="43:43" x14ac:dyDescent="0.25">
      <c r="AQ54653" s="6"/>
    </row>
    <row r="54654" spans="43:43" x14ac:dyDescent="0.25">
      <c r="AQ54654" s="6"/>
    </row>
    <row r="54655" spans="43:43" x14ac:dyDescent="0.25">
      <c r="AQ54655" s="6"/>
    </row>
    <row r="54656" spans="43:43" x14ac:dyDescent="0.25">
      <c r="AQ54656" s="6"/>
    </row>
    <row r="54657" spans="43:43" x14ac:dyDescent="0.25">
      <c r="AQ54657" s="6"/>
    </row>
    <row r="54658" spans="43:43" x14ac:dyDescent="0.25">
      <c r="AQ54658" s="6"/>
    </row>
    <row r="54659" spans="43:43" x14ac:dyDescent="0.25">
      <c r="AQ54659" s="6"/>
    </row>
    <row r="54660" spans="43:43" x14ac:dyDescent="0.25">
      <c r="AQ54660" s="6"/>
    </row>
    <row r="54661" spans="43:43" x14ac:dyDescent="0.25">
      <c r="AQ54661" s="6"/>
    </row>
    <row r="54662" spans="43:43" x14ac:dyDescent="0.25">
      <c r="AQ54662" s="6"/>
    </row>
    <row r="54663" spans="43:43" x14ac:dyDescent="0.25">
      <c r="AQ54663" s="6"/>
    </row>
    <row r="54664" spans="43:43" x14ac:dyDescent="0.25">
      <c r="AQ54664" s="6"/>
    </row>
    <row r="54665" spans="43:43" x14ac:dyDescent="0.25">
      <c r="AQ54665" s="6"/>
    </row>
    <row r="54666" spans="43:43" x14ac:dyDescent="0.25">
      <c r="AQ54666" s="6"/>
    </row>
    <row r="54667" spans="43:43" x14ac:dyDescent="0.25">
      <c r="AQ54667" s="6"/>
    </row>
    <row r="54668" spans="43:43" x14ac:dyDescent="0.25">
      <c r="AQ54668" s="6"/>
    </row>
    <row r="54669" spans="43:43" x14ac:dyDescent="0.25">
      <c r="AQ54669" s="6"/>
    </row>
    <row r="54670" spans="43:43" x14ac:dyDescent="0.25">
      <c r="AQ54670" s="6"/>
    </row>
    <row r="54671" spans="43:43" x14ac:dyDescent="0.25">
      <c r="AQ54671" s="6"/>
    </row>
    <row r="54672" spans="43:43" x14ac:dyDescent="0.25">
      <c r="AQ54672" s="6"/>
    </row>
    <row r="54673" spans="43:43" x14ac:dyDescent="0.25">
      <c r="AQ54673" s="6"/>
    </row>
    <row r="54674" spans="43:43" x14ac:dyDescent="0.25">
      <c r="AQ54674" s="6"/>
    </row>
    <row r="54675" spans="43:43" x14ac:dyDescent="0.25">
      <c r="AQ54675" s="6"/>
    </row>
    <row r="54676" spans="43:43" x14ac:dyDescent="0.25">
      <c r="AQ54676" s="6"/>
    </row>
    <row r="54677" spans="43:43" x14ac:dyDescent="0.25">
      <c r="AQ54677" s="6"/>
    </row>
    <row r="54678" spans="43:43" x14ac:dyDescent="0.25">
      <c r="AQ54678" s="6"/>
    </row>
    <row r="54679" spans="43:43" x14ac:dyDescent="0.25">
      <c r="AQ54679" s="6"/>
    </row>
    <row r="54680" spans="43:43" x14ac:dyDescent="0.25">
      <c r="AQ54680" s="6"/>
    </row>
    <row r="54681" spans="43:43" x14ac:dyDescent="0.25">
      <c r="AQ54681" s="6"/>
    </row>
    <row r="54682" spans="43:43" x14ac:dyDescent="0.25">
      <c r="AQ54682" s="6"/>
    </row>
    <row r="54683" spans="43:43" x14ac:dyDescent="0.25">
      <c r="AQ54683" s="6"/>
    </row>
    <row r="54684" spans="43:43" x14ac:dyDescent="0.25">
      <c r="AQ54684" s="6"/>
    </row>
    <row r="54685" spans="43:43" x14ac:dyDescent="0.25">
      <c r="AQ54685" s="6"/>
    </row>
    <row r="54686" spans="43:43" x14ac:dyDescent="0.25">
      <c r="AQ54686" s="6"/>
    </row>
    <row r="54687" spans="43:43" x14ac:dyDescent="0.25">
      <c r="AQ54687" s="6"/>
    </row>
    <row r="54688" spans="43:43" x14ac:dyDescent="0.25">
      <c r="AQ54688" s="6"/>
    </row>
    <row r="54689" spans="43:43" x14ac:dyDescent="0.25">
      <c r="AQ54689" s="6"/>
    </row>
    <row r="54690" spans="43:43" x14ac:dyDescent="0.25">
      <c r="AQ54690" s="6"/>
    </row>
    <row r="54691" spans="43:43" x14ac:dyDescent="0.25">
      <c r="AQ54691" s="6"/>
    </row>
    <row r="54692" spans="43:43" x14ac:dyDescent="0.25">
      <c r="AQ54692" s="6"/>
    </row>
    <row r="54693" spans="43:43" x14ac:dyDescent="0.25">
      <c r="AQ54693" s="6"/>
    </row>
    <row r="54694" spans="43:43" x14ac:dyDescent="0.25">
      <c r="AQ54694" s="6"/>
    </row>
    <row r="54695" spans="43:43" x14ac:dyDescent="0.25">
      <c r="AQ54695" s="6"/>
    </row>
    <row r="54696" spans="43:43" x14ac:dyDescent="0.25">
      <c r="AQ54696" s="6"/>
    </row>
    <row r="54697" spans="43:43" x14ac:dyDescent="0.25">
      <c r="AQ54697" s="6"/>
    </row>
    <row r="54698" spans="43:43" x14ac:dyDescent="0.25">
      <c r="AQ54698" s="6"/>
    </row>
    <row r="54699" spans="43:43" x14ac:dyDescent="0.25">
      <c r="AQ54699" s="6"/>
    </row>
    <row r="54700" spans="43:43" x14ac:dyDescent="0.25">
      <c r="AQ54700" s="6"/>
    </row>
    <row r="54701" spans="43:43" x14ac:dyDescent="0.25">
      <c r="AQ54701" s="6"/>
    </row>
    <row r="54702" spans="43:43" x14ac:dyDescent="0.25">
      <c r="AQ54702" s="6"/>
    </row>
    <row r="54703" spans="43:43" x14ac:dyDescent="0.25">
      <c r="AQ54703" s="6"/>
    </row>
    <row r="54704" spans="43:43" x14ac:dyDescent="0.25">
      <c r="AQ54704" s="6"/>
    </row>
    <row r="54705" spans="43:43" x14ac:dyDescent="0.25">
      <c r="AQ54705" s="6"/>
    </row>
    <row r="54706" spans="43:43" x14ac:dyDescent="0.25">
      <c r="AQ54706" s="6"/>
    </row>
    <row r="54707" spans="43:43" x14ac:dyDescent="0.25">
      <c r="AQ54707" s="6"/>
    </row>
    <row r="54708" spans="43:43" x14ac:dyDescent="0.25">
      <c r="AQ54708" s="6"/>
    </row>
    <row r="54709" spans="43:43" x14ac:dyDescent="0.25">
      <c r="AQ54709" s="6"/>
    </row>
    <row r="54710" spans="43:43" x14ac:dyDescent="0.25">
      <c r="AQ54710" s="6"/>
    </row>
    <row r="54711" spans="43:43" x14ac:dyDescent="0.25">
      <c r="AQ54711" s="6"/>
    </row>
    <row r="54712" spans="43:43" x14ac:dyDescent="0.25">
      <c r="AQ54712" s="6"/>
    </row>
    <row r="54713" spans="43:43" x14ac:dyDescent="0.25">
      <c r="AQ54713" s="6"/>
    </row>
    <row r="54714" spans="43:43" x14ac:dyDescent="0.25">
      <c r="AQ54714" s="6"/>
    </row>
    <row r="54715" spans="43:43" x14ac:dyDescent="0.25">
      <c r="AQ54715" s="6"/>
    </row>
    <row r="54716" spans="43:43" x14ac:dyDescent="0.25">
      <c r="AQ54716" s="6"/>
    </row>
    <row r="54717" spans="43:43" x14ac:dyDescent="0.25">
      <c r="AQ54717" s="6"/>
    </row>
    <row r="54718" spans="43:43" x14ac:dyDescent="0.25">
      <c r="AQ54718" s="6"/>
    </row>
    <row r="54719" spans="43:43" x14ac:dyDescent="0.25">
      <c r="AQ54719" s="6"/>
    </row>
    <row r="54720" spans="43:43" x14ac:dyDescent="0.25">
      <c r="AQ54720" s="6"/>
    </row>
    <row r="54721" spans="43:43" x14ac:dyDescent="0.25">
      <c r="AQ54721" s="6"/>
    </row>
    <row r="54722" spans="43:43" x14ac:dyDescent="0.25">
      <c r="AQ54722" s="6"/>
    </row>
    <row r="54723" spans="43:43" x14ac:dyDescent="0.25">
      <c r="AQ54723" s="6"/>
    </row>
    <row r="54724" spans="43:43" x14ac:dyDescent="0.25">
      <c r="AQ54724" s="6"/>
    </row>
    <row r="54725" spans="43:43" x14ac:dyDescent="0.25">
      <c r="AQ54725" s="6"/>
    </row>
    <row r="54726" spans="43:43" x14ac:dyDescent="0.25">
      <c r="AQ54726" s="6"/>
    </row>
    <row r="54727" spans="43:43" x14ac:dyDescent="0.25">
      <c r="AQ54727" s="6"/>
    </row>
    <row r="54728" spans="43:43" x14ac:dyDescent="0.25">
      <c r="AQ54728" s="6"/>
    </row>
    <row r="54729" spans="43:43" x14ac:dyDescent="0.25">
      <c r="AQ54729" s="6"/>
    </row>
    <row r="54730" spans="43:43" x14ac:dyDescent="0.25">
      <c r="AQ54730" s="6"/>
    </row>
    <row r="54731" spans="43:43" x14ac:dyDescent="0.25">
      <c r="AQ54731" s="6"/>
    </row>
    <row r="54732" spans="43:43" x14ac:dyDescent="0.25">
      <c r="AQ54732" s="6"/>
    </row>
    <row r="54733" spans="43:43" x14ac:dyDescent="0.25">
      <c r="AQ54733" s="6"/>
    </row>
    <row r="54734" spans="43:43" x14ac:dyDescent="0.25">
      <c r="AQ54734" s="6"/>
    </row>
    <row r="54735" spans="43:43" x14ac:dyDescent="0.25">
      <c r="AQ54735" s="6"/>
    </row>
    <row r="54736" spans="43:43" x14ac:dyDescent="0.25">
      <c r="AQ54736" s="6"/>
    </row>
    <row r="54737" spans="43:43" x14ac:dyDescent="0.25">
      <c r="AQ54737" s="6"/>
    </row>
    <row r="54738" spans="43:43" x14ac:dyDescent="0.25">
      <c r="AQ54738" s="6"/>
    </row>
    <row r="54739" spans="43:43" x14ac:dyDescent="0.25">
      <c r="AQ54739" s="6"/>
    </row>
    <row r="54740" spans="43:43" x14ac:dyDescent="0.25">
      <c r="AQ54740" s="6"/>
    </row>
    <row r="54741" spans="43:43" x14ac:dyDescent="0.25">
      <c r="AQ54741" s="6"/>
    </row>
    <row r="54742" spans="43:43" x14ac:dyDescent="0.25">
      <c r="AQ54742" s="6"/>
    </row>
    <row r="54743" spans="43:43" x14ac:dyDescent="0.25">
      <c r="AQ54743" s="6"/>
    </row>
    <row r="54744" spans="43:43" x14ac:dyDescent="0.25">
      <c r="AQ54744" s="6"/>
    </row>
    <row r="54745" spans="43:43" x14ac:dyDescent="0.25">
      <c r="AQ54745" s="6"/>
    </row>
    <row r="54746" spans="43:43" x14ac:dyDescent="0.25">
      <c r="AQ54746" s="6"/>
    </row>
    <row r="54747" spans="43:43" x14ac:dyDescent="0.25">
      <c r="AQ54747" s="6"/>
    </row>
    <row r="54748" spans="43:43" x14ac:dyDescent="0.25">
      <c r="AQ54748" s="6"/>
    </row>
    <row r="54749" spans="43:43" x14ac:dyDescent="0.25">
      <c r="AQ54749" s="6"/>
    </row>
    <row r="54750" spans="43:43" x14ac:dyDescent="0.25">
      <c r="AQ54750" s="6"/>
    </row>
    <row r="54751" spans="43:43" x14ac:dyDescent="0.25">
      <c r="AQ54751" s="6"/>
    </row>
    <row r="54752" spans="43:43" x14ac:dyDescent="0.25">
      <c r="AQ54752" s="6"/>
    </row>
    <row r="54753" spans="43:43" x14ac:dyDescent="0.25">
      <c r="AQ54753" s="6"/>
    </row>
    <row r="54754" spans="43:43" x14ac:dyDescent="0.25">
      <c r="AQ54754" s="6"/>
    </row>
    <row r="54755" spans="43:43" x14ac:dyDescent="0.25">
      <c r="AQ54755" s="6"/>
    </row>
    <row r="54756" spans="43:43" x14ac:dyDescent="0.25">
      <c r="AQ54756" s="6"/>
    </row>
    <row r="54757" spans="43:43" x14ac:dyDescent="0.25">
      <c r="AQ54757" s="6"/>
    </row>
    <row r="54758" spans="43:43" x14ac:dyDescent="0.25">
      <c r="AQ54758" s="6"/>
    </row>
    <row r="54759" spans="43:43" x14ac:dyDescent="0.25">
      <c r="AQ54759" s="6"/>
    </row>
    <row r="54760" spans="43:43" x14ac:dyDescent="0.25">
      <c r="AQ54760" s="6"/>
    </row>
    <row r="54761" spans="43:43" x14ac:dyDescent="0.25">
      <c r="AQ54761" s="6"/>
    </row>
    <row r="54762" spans="43:43" x14ac:dyDescent="0.25">
      <c r="AQ54762" s="6"/>
    </row>
    <row r="54763" spans="43:43" x14ac:dyDescent="0.25">
      <c r="AQ54763" s="6"/>
    </row>
    <row r="54764" spans="43:43" x14ac:dyDescent="0.25">
      <c r="AQ54764" s="6"/>
    </row>
    <row r="54765" spans="43:43" x14ac:dyDescent="0.25">
      <c r="AQ54765" s="6"/>
    </row>
    <row r="54766" spans="43:43" x14ac:dyDescent="0.25">
      <c r="AQ54766" s="6"/>
    </row>
    <row r="54767" spans="43:43" x14ac:dyDescent="0.25">
      <c r="AQ54767" s="6"/>
    </row>
    <row r="54768" spans="43:43" x14ac:dyDescent="0.25">
      <c r="AQ54768" s="6"/>
    </row>
    <row r="54769" spans="43:43" x14ac:dyDescent="0.25">
      <c r="AQ54769" s="6"/>
    </row>
    <row r="54770" spans="43:43" x14ac:dyDescent="0.25">
      <c r="AQ54770" s="6"/>
    </row>
    <row r="54771" spans="43:43" x14ac:dyDescent="0.25">
      <c r="AQ54771" s="6"/>
    </row>
    <row r="54772" spans="43:43" x14ac:dyDescent="0.25">
      <c r="AQ54772" s="6"/>
    </row>
    <row r="54773" spans="43:43" x14ac:dyDescent="0.25">
      <c r="AQ54773" s="6"/>
    </row>
    <row r="54774" spans="43:43" x14ac:dyDescent="0.25">
      <c r="AQ54774" s="6"/>
    </row>
    <row r="54775" spans="43:43" x14ac:dyDescent="0.25">
      <c r="AQ54775" s="6"/>
    </row>
    <row r="54776" spans="43:43" x14ac:dyDescent="0.25">
      <c r="AQ54776" s="6"/>
    </row>
    <row r="54777" spans="43:43" x14ac:dyDescent="0.25">
      <c r="AQ54777" s="6"/>
    </row>
    <row r="54778" spans="43:43" x14ac:dyDescent="0.25">
      <c r="AQ54778" s="6"/>
    </row>
    <row r="54779" spans="43:43" x14ac:dyDescent="0.25">
      <c r="AQ54779" s="6"/>
    </row>
    <row r="54780" spans="43:43" x14ac:dyDescent="0.25">
      <c r="AQ54780" s="6"/>
    </row>
    <row r="54781" spans="43:43" x14ac:dyDescent="0.25">
      <c r="AQ54781" s="6"/>
    </row>
    <row r="54782" spans="43:43" x14ac:dyDescent="0.25">
      <c r="AQ54782" s="6"/>
    </row>
    <row r="54783" spans="43:43" x14ac:dyDescent="0.25">
      <c r="AQ54783" s="6"/>
    </row>
    <row r="54784" spans="43:43" x14ac:dyDescent="0.25">
      <c r="AQ54784" s="6"/>
    </row>
    <row r="54785" spans="43:43" x14ac:dyDescent="0.25">
      <c r="AQ54785" s="6"/>
    </row>
    <row r="54786" spans="43:43" x14ac:dyDescent="0.25">
      <c r="AQ54786" s="6"/>
    </row>
    <row r="54787" spans="43:43" x14ac:dyDescent="0.25">
      <c r="AQ54787" s="6"/>
    </row>
    <row r="54788" spans="43:43" x14ac:dyDescent="0.25">
      <c r="AQ54788" s="6"/>
    </row>
    <row r="54789" spans="43:43" x14ac:dyDescent="0.25">
      <c r="AQ54789" s="6"/>
    </row>
    <row r="54790" spans="43:43" x14ac:dyDescent="0.25">
      <c r="AQ54790" s="6"/>
    </row>
    <row r="54791" spans="43:43" x14ac:dyDescent="0.25">
      <c r="AQ54791" s="6"/>
    </row>
    <row r="54792" spans="43:43" x14ac:dyDescent="0.25">
      <c r="AQ54792" s="6"/>
    </row>
    <row r="54793" spans="43:43" x14ac:dyDescent="0.25">
      <c r="AQ54793" s="6"/>
    </row>
    <row r="54794" spans="43:43" x14ac:dyDescent="0.25">
      <c r="AQ54794" s="6"/>
    </row>
    <row r="54795" spans="43:43" x14ac:dyDescent="0.25">
      <c r="AQ54795" s="6"/>
    </row>
    <row r="54796" spans="43:43" x14ac:dyDescent="0.25">
      <c r="AQ54796" s="6"/>
    </row>
    <row r="54797" spans="43:43" x14ac:dyDescent="0.25">
      <c r="AQ54797" s="6"/>
    </row>
    <row r="54798" spans="43:43" x14ac:dyDescent="0.25">
      <c r="AQ54798" s="6"/>
    </row>
    <row r="54799" spans="43:43" x14ac:dyDescent="0.25">
      <c r="AQ54799" s="6"/>
    </row>
    <row r="54800" spans="43:43" x14ac:dyDescent="0.25">
      <c r="AQ54800" s="6"/>
    </row>
    <row r="54801" spans="43:43" x14ac:dyDescent="0.25">
      <c r="AQ54801" s="6"/>
    </row>
    <row r="54802" spans="43:43" x14ac:dyDescent="0.25">
      <c r="AQ54802" s="6"/>
    </row>
    <row r="54803" spans="43:43" x14ac:dyDescent="0.25">
      <c r="AQ54803" s="6"/>
    </row>
    <row r="54804" spans="43:43" x14ac:dyDescent="0.25">
      <c r="AQ54804" s="6"/>
    </row>
    <row r="54805" spans="43:43" x14ac:dyDescent="0.25">
      <c r="AQ54805" s="6"/>
    </row>
    <row r="54806" spans="43:43" x14ac:dyDescent="0.25">
      <c r="AQ54806" s="6"/>
    </row>
    <row r="54807" spans="43:43" x14ac:dyDescent="0.25">
      <c r="AQ54807" s="6"/>
    </row>
    <row r="54808" spans="43:43" x14ac:dyDescent="0.25">
      <c r="AQ54808" s="6"/>
    </row>
    <row r="54809" spans="43:43" x14ac:dyDescent="0.25">
      <c r="AQ54809" s="6"/>
    </row>
    <row r="54810" spans="43:43" x14ac:dyDescent="0.25">
      <c r="AQ54810" s="6"/>
    </row>
    <row r="54811" spans="43:43" x14ac:dyDescent="0.25">
      <c r="AQ54811" s="6"/>
    </row>
    <row r="54812" spans="43:43" x14ac:dyDescent="0.25">
      <c r="AQ54812" s="6"/>
    </row>
    <row r="54813" spans="43:43" x14ac:dyDescent="0.25">
      <c r="AQ54813" s="6"/>
    </row>
    <row r="54814" spans="43:43" x14ac:dyDescent="0.25">
      <c r="AQ54814" s="6"/>
    </row>
    <row r="54815" spans="43:43" x14ac:dyDescent="0.25">
      <c r="AQ54815" s="6"/>
    </row>
    <row r="54816" spans="43:43" x14ac:dyDescent="0.25">
      <c r="AQ54816" s="6"/>
    </row>
    <row r="54817" spans="43:43" x14ac:dyDescent="0.25">
      <c r="AQ54817" s="6"/>
    </row>
    <row r="54818" spans="43:43" x14ac:dyDescent="0.25">
      <c r="AQ54818" s="6"/>
    </row>
    <row r="54819" spans="43:43" x14ac:dyDescent="0.25">
      <c r="AQ54819" s="6"/>
    </row>
    <row r="54820" spans="43:43" x14ac:dyDescent="0.25">
      <c r="AQ54820" s="6"/>
    </row>
    <row r="54821" spans="43:43" x14ac:dyDescent="0.25">
      <c r="AQ54821" s="6"/>
    </row>
    <row r="54822" spans="43:43" x14ac:dyDescent="0.25">
      <c r="AQ54822" s="6"/>
    </row>
    <row r="54823" spans="43:43" x14ac:dyDescent="0.25">
      <c r="AQ54823" s="6"/>
    </row>
    <row r="54824" spans="43:43" x14ac:dyDescent="0.25">
      <c r="AQ54824" s="6"/>
    </row>
    <row r="54825" spans="43:43" x14ac:dyDescent="0.25">
      <c r="AQ54825" s="6"/>
    </row>
    <row r="54826" spans="43:43" x14ac:dyDescent="0.25">
      <c r="AQ54826" s="6"/>
    </row>
    <row r="54827" spans="43:43" x14ac:dyDescent="0.25">
      <c r="AQ54827" s="6"/>
    </row>
    <row r="54828" spans="43:43" x14ac:dyDescent="0.25">
      <c r="AQ54828" s="6"/>
    </row>
    <row r="54829" spans="43:43" x14ac:dyDescent="0.25">
      <c r="AQ54829" s="6"/>
    </row>
    <row r="54830" spans="43:43" x14ac:dyDescent="0.25">
      <c r="AQ54830" s="6"/>
    </row>
    <row r="54831" spans="43:43" x14ac:dyDescent="0.25">
      <c r="AQ54831" s="6"/>
    </row>
    <row r="54832" spans="43:43" x14ac:dyDescent="0.25">
      <c r="AQ54832" s="6"/>
    </row>
    <row r="54833" spans="43:43" x14ac:dyDescent="0.25">
      <c r="AQ54833" s="6"/>
    </row>
    <row r="54834" spans="43:43" x14ac:dyDescent="0.25">
      <c r="AQ54834" s="6"/>
    </row>
    <row r="54835" spans="43:43" x14ac:dyDescent="0.25">
      <c r="AQ54835" s="6"/>
    </row>
    <row r="54836" spans="43:43" x14ac:dyDescent="0.25">
      <c r="AQ54836" s="6"/>
    </row>
    <row r="54837" spans="43:43" x14ac:dyDescent="0.25">
      <c r="AQ54837" s="6"/>
    </row>
    <row r="54838" spans="43:43" x14ac:dyDescent="0.25">
      <c r="AQ54838" s="6"/>
    </row>
    <row r="54839" spans="43:43" x14ac:dyDescent="0.25">
      <c r="AQ54839" s="6"/>
    </row>
    <row r="54840" spans="43:43" x14ac:dyDescent="0.25">
      <c r="AQ54840" s="6"/>
    </row>
    <row r="54841" spans="43:43" x14ac:dyDescent="0.25">
      <c r="AQ54841" s="6"/>
    </row>
    <row r="54842" spans="43:43" x14ac:dyDescent="0.25">
      <c r="AQ54842" s="6"/>
    </row>
    <row r="54843" spans="43:43" x14ac:dyDescent="0.25">
      <c r="AQ54843" s="6"/>
    </row>
    <row r="54844" spans="43:43" x14ac:dyDescent="0.25">
      <c r="AQ54844" s="6"/>
    </row>
    <row r="54845" spans="43:43" x14ac:dyDescent="0.25">
      <c r="AQ54845" s="6"/>
    </row>
    <row r="54846" spans="43:43" x14ac:dyDescent="0.25">
      <c r="AQ54846" s="6"/>
    </row>
    <row r="54847" spans="43:43" x14ac:dyDescent="0.25">
      <c r="AQ54847" s="6"/>
    </row>
    <row r="54848" spans="43:43" x14ac:dyDescent="0.25">
      <c r="AQ54848" s="6"/>
    </row>
    <row r="54849" spans="43:43" x14ac:dyDescent="0.25">
      <c r="AQ54849" s="6"/>
    </row>
    <row r="54850" spans="43:43" x14ac:dyDescent="0.25">
      <c r="AQ54850" s="6"/>
    </row>
    <row r="54851" spans="43:43" x14ac:dyDescent="0.25">
      <c r="AQ54851" s="6"/>
    </row>
    <row r="54852" spans="43:43" x14ac:dyDescent="0.25">
      <c r="AQ54852" s="6"/>
    </row>
    <row r="54853" spans="43:43" x14ac:dyDescent="0.25">
      <c r="AQ54853" s="6"/>
    </row>
    <row r="54854" spans="43:43" x14ac:dyDescent="0.25">
      <c r="AQ54854" s="6"/>
    </row>
    <row r="54855" spans="43:43" x14ac:dyDescent="0.25">
      <c r="AQ54855" s="6"/>
    </row>
    <row r="54856" spans="43:43" x14ac:dyDescent="0.25">
      <c r="AQ54856" s="6"/>
    </row>
    <row r="54857" spans="43:43" x14ac:dyDescent="0.25">
      <c r="AQ54857" s="6"/>
    </row>
    <row r="54858" spans="43:43" x14ac:dyDescent="0.25">
      <c r="AQ54858" s="6"/>
    </row>
    <row r="54859" spans="43:43" x14ac:dyDescent="0.25">
      <c r="AQ54859" s="6"/>
    </row>
    <row r="54860" spans="43:43" x14ac:dyDescent="0.25">
      <c r="AQ54860" s="6"/>
    </row>
    <row r="54861" spans="43:43" x14ac:dyDescent="0.25">
      <c r="AQ54861" s="6"/>
    </row>
    <row r="54862" spans="43:43" x14ac:dyDescent="0.25">
      <c r="AQ54862" s="6"/>
    </row>
    <row r="54863" spans="43:43" x14ac:dyDescent="0.25">
      <c r="AQ54863" s="6"/>
    </row>
    <row r="54864" spans="43:43" x14ac:dyDescent="0.25">
      <c r="AQ54864" s="6"/>
    </row>
    <row r="54865" spans="43:43" x14ac:dyDescent="0.25">
      <c r="AQ54865" s="6"/>
    </row>
    <row r="54866" spans="43:43" x14ac:dyDescent="0.25">
      <c r="AQ54866" s="6"/>
    </row>
    <row r="54867" spans="43:43" x14ac:dyDescent="0.25">
      <c r="AQ54867" s="6"/>
    </row>
    <row r="54868" spans="43:43" x14ac:dyDescent="0.25">
      <c r="AQ54868" s="6"/>
    </row>
    <row r="54869" spans="43:43" x14ac:dyDescent="0.25">
      <c r="AQ54869" s="6"/>
    </row>
    <row r="54870" spans="43:43" x14ac:dyDescent="0.25">
      <c r="AQ54870" s="6"/>
    </row>
    <row r="54871" spans="43:43" x14ac:dyDescent="0.25">
      <c r="AQ54871" s="6"/>
    </row>
    <row r="54872" spans="43:43" x14ac:dyDescent="0.25">
      <c r="AQ54872" s="6"/>
    </row>
    <row r="54873" spans="43:43" x14ac:dyDescent="0.25">
      <c r="AQ54873" s="6"/>
    </row>
    <row r="54874" spans="43:43" x14ac:dyDescent="0.25">
      <c r="AQ54874" s="6"/>
    </row>
    <row r="54875" spans="43:43" x14ac:dyDescent="0.25">
      <c r="AQ54875" s="6"/>
    </row>
    <row r="54876" spans="43:43" x14ac:dyDescent="0.25">
      <c r="AQ54876" s="6"/>
    </row>
    <row r="54877" spans="43:43" x14ac:dyDescent="0.25">
      <c r="AQ54877" s="6"/>
    </row>
    <row r="54878" spans="43:43" x14ac:dyDescent="0.25">
      <c r="AQ54878" s="6"/>
    </row>
    <row r="54879" spans="43:43" x14ac:dyDescent="0.25">
      <c r="AQ54879" s="6"/>
    </row>
    <row r="54880" spans="43:43" x14ac:dyDescent="0.25">
      <c r="AQ54880" s="6"/>
    </row>
    <row r="54881" spans="43:43" x14ac:dyDescent="0.25">
      <c r="AQ54881" s="6"/>
    </row>
    <row r="54882" spans="43:43" x14ac:dyDescent="0.25">
      <c r="AQ54882" s="6"/>
    </row>
    <row r="54883" spans="43:43" x14ac:dyDescent="0.25">
      <c r="AQ54883" s="6"/>
    </row>
    <row r="54884" spans="43:43" x14ac:dyDescent="0.25">
      <c r="AQ54884" s="6"/>
    </row>
    <row r="54885" spans="43:43" x14ac:dyDescent="0.25">
      <c r="AQ54885" s="6"/>
    </row>
    <row r="54886" spans="43:43" x14ac:dyDescent="0.25">
      <c r="AQ54886" s="6"/>
    </row>
    <row r="54887" spans="43:43" x14ac:dyDescent="0.25">
      <c r="AQ54887" s="6"/>
    </row>
    <row r="54888" spans="43:43" x14ac:dyDescent="0.25">
      <c r="AQ54888" s="6"/>
    </row>
    <row r="54889" spans="43:43" x14ac:dyDescent="0.25">
      <c r="AQ54889" s="6"/>
    </row>
    <row r="54890" spans="43:43" x14ac:dyDescent="0.25">
      <c r="AQ54890" s="6"/>
    </row>
    <row r="54891" spans="43:43" x14ac:dyDescent="0.25">
      <c r="AQ54891" s="6"/>
    </row>
    <row r="54892" spans="43:43" x14ac:dyDescent="0.25">
      <c r="AQ54892" s="6"/>
    </row>
    <row r="54893" spans="43:43" x14ac:dyDescent="0.25">
      <c r="AQ54893" s="6"/>
    </row>
    <row r="54894" spans="43:43" x14ac:dyDescent="0.25">
      <c r="AQ54894" s="6"/>
    </row>
    <row r="54895" spans="43:43" x14ac:dyDescent="0.25">
      <c r="AQ54895" s="6"/>
    </row>
    <row r="54896" spans="43:43" x14ac:dyDescent="0.25">
      <c r="AQ54896" s="6"/>
    </row>
    <row r="54897" spans="43:43" x14ac:dyDescent="0.25">
      <c r="AQ54897" s="6"/>
    </row>
    <row r="54898" spans="43:43" x14ac:dyDescent="0.25">
      <c r="AQ54898" s="6"/>
    </row>
    <row r="54899" spans="43:43" x14ac:dyDescent="0.25">
      <c r="AQ54899" s="6"/>
    </row>
    <row r="54900" spans="43:43" x14ac:dyDescent="0.25">
      <c r="AQ54900" s="6"/>
    </row>
    <row r="54901" spans="43:43" x14ac:dyDescent="0.25">
      <c r="AQ54901" s="6"/>
    </row>
    <row r="54902" spans="43:43" x14ac:dyDescent="0.25">
      <c r="AQ54902" s="6"/>
    </row>
    <row r="54903" spans="43:43" x14ac:dyDescent="0.25">
      <c r="AQ54903" s="6"/>
    </row>
    <row r="54904" spans="43:43" x14ac:dyDescent="0.25">
      <c r="AQ54904" s="6"/>
    </row>
    <row r="54905" spans="43:43" x14ac:dyDescent="0.25">
      <c r="AQ54905" s="6"/>
    </row>
    <row r="54906" spans="43:43" x14ac:dyDescent="0.25">
      <c r="AQ54906" s="6"/>
    </row>
    <row r="54907" spans="43:43" x14ac:dyDescent="0.25">
      <c r="AQ54907" s="6"/>
    </row>
    <row r="54908" spans="43:43" x14ac:dyDescent="0.25">
      <c r="AQ54908" s="6"/>
    </row>
    <row r="54909" spans="43:43" x14ac:dyDescent="0.25">
      <c r="AQ54909" s="6"/>
    </row>
    <row r="54910" spans="43:43" x14ac:dyDescent="0.25">
      <c r="AQ54910" s="6"/>
    </row>
    <row r="54911" spans="43:43" x14ac:dyDescent="0.25">
      <c r="AQ54911" s="6"/>
    </row>
    <row r="54912" spans="43:43" x14ac:dyDescent="0.25">
      <c r="AQ54912" s="6"/>
    </row>
    <row r="54913" spans="43:43" x14ac:dyDescent="0.25">
      <c r="AQ54913" s="6"/>
    </row>
    <row r="54914" spans="43:43" x14ac:dyDescent="0.25">
      <c r="AQ54914" s="6"/>
    </row>
    <row r="54915" spans="43:43" x14ac:dyDescent="0.25">
      <c r="AQ54915" s="6"/>
    </row>
    <row r="54916" spans="43:43" x14ac:dyDescent="0.25">
      <c r="AQ54916" s="6"/>
    </row>
    <row r="54917" spans="43:43" x14ac:dyDescent="0.25">
      <c r="AQ54917" s="6"/>
    </row>
    <row r="54918" spans="43:43" x14ac:dyDescent="0.25">
      <c r="AQ54918" s="6"/>
    </row>
    <row r="54919" spans="43:43" x14ac:dyDescent="0.25">
      <c r="AQ54919" s="6"/>
    </row>
    <row r="54920" spans="43:43" x14ac:dyDescent="0.25">
      <c r="AQ54920" s="6"/>
    </row>
    <row r="54921" spans="43:43" x14ac:dyDescent="0.25">
      <c r="AQ54921" s="6"/>
    </row>
    <row r="54922" spans="43:43" x14ac:dyDescent="0.25">
      <c r="AQ54922" s="6"/>
    </row>
    <row r="54923" spans="43:43" x14ac:dyDescent="0.25">
      <c r="AQ54923" s="6"/>
    </row>
    <row r="54924" spans="43:43" x14ac:dyDescent="0.25">
      <c r="AQ54924" s="6"/>
    </row>
    <row r="54925" spans="43:43" x14ac:dyDescent="0.25">
      <c r="AQ54925" s="6"/>
    </row>
    <row r="54926" spans="43:43" x14ac:dyDescent="0.25">
      <c r="AQ54926" s="6"/>
    </row>
    <row r="54927" spans="43:43" x14ac:dyDescent="0.25">
      <c r="AQ54927" s="6"/>
    </row>
    <row r="54928" spans="43:43" x14ac:dyDescent="0.25">
      <c r="AQ54928" s="6"/>
    </row>
    <row r="54929" spans="43:43" x14ac:dyDescent="0.25">
      <c r="AQ54929" s="6"/>
    </row>
    <row r="54930" spans="43:43" x14ac:dyDescent="0.25">
      <c r="AQ54930" s="6"/>
    </row>
    <row r="54931" spans="43:43" x14ac:dyDescent="0.25">
      <c r="AQ54931" s="6"/>
    </row>
    <row r="54932" spans="43:43" x14ac:dyDescent="0.25">
      <c r="AQ54932" s="6"/>
    </row>
    <row r="54933" spans="43:43" x14ac:dyDescent="0.25">
      <c r="AQ54933" s="6"/>
    </row>
    <row r="54934" spans="43:43" x14ac:dyDescent="0.25">
      <c r="AQ54934" s="6"/>
    </row>
    <row r="54935" spans="43:43" x14ac:dyDescent="0.25">
      <c r="AQ54935" s="6"/>
    </row>
    <row r="54936" spans="43:43" x14ac:dyDescent="0.25">
      <c r="AQ54936" s="6"/>
    </row>
    <row r="54937" spans="43:43" x14ac:dyDescent="0.25">
      <c r="AQ54937" s="6"/>
    </row>
    <row r="54938" spans="43:43" x14ac:dyDescent="0.25">
      <c r="AQ54938" s="6"/>
    </row>
    <row r="54939" spans="43:43" x14ac:dyDescent="0.25">
      <c r="AQ54939" s="6"/>
    </row>
    <row r="54940" spans="43:43" x14ac:dyDescent="0.25">
      <c r="AQ54940" s="6"/>
    </row>
    <row r="54941" spans="43:43" x14ac:dyDescent="0.25">
      <c r="AQ54941" s="6"/>
    </row>
    <row r="54942" spans="43:43" x14ac:dyDescent="0.25">
      <c r="AQ54942" s="6"/>
    </row>
    <row r="54943" spans="43:43" x14ac:dyDescent="0.25">
      <c r="AQ54943" s="6"/>
    </row>
    <row r="54944" spans="43:43" x14ac:dyDescent="0.25">
      <c r="AQ54944" s="6"/>
    </row>
    <row r="54945" spans="43:43" x14ac:dyDescent="0.25">
      <c r="AQ54945" s="6"/>
    </row>
    <row r="54946" spans="43:43" x14ac:dyDescent="0.25">
      <c r="AQ54946" s="6"/>
    </row>
    <row r="54947" spans="43:43" x14ac:dyDescent="0.25">
      <c r="AQ54947" s="6"/>
    </row>
    <row r="54948" spans="43:43" x14ac:dyDescent="0.25">
      <c r="AQ54948" s="6"/>
    </row>
    <row r="54949" spans="43:43" x14ac:dyDescent="0.25">
      <c r="AQ54949" s="6"/>
    </row>
    <row r="54950" spans="43:43" x14ac:dyDescent="0.25">
      <c r="AQ54950" s="6"/>
    </row>
    <row r="54951" spans="43:43" x14ac:dyDescent="0.25">
      <c r="AQ54951" s="6"/>
    </row>
    <row r="54952" spans="43:43" x14ac:dyDescent="0.25">
      <c r="AQ54952" s="6"/>
    </row>
    <row r="54953" spans="43:43" x14ac:dyDescent="0.25">
      <c r="AQ54953" s="6"/>
    </row>
    <row r="54954" spans="43:43" x14ac:dyDescent="0.25">
      <c r="AQ54954" s="6"/>
    </row>
    <row r="54955" spans="43:43" x14ac:dyDescent="0.25">
      <c r="AQ54955" s="6"/>
    </row>
    <row r="54956" spans="43:43" x14ac:dyDescent="0.25">
      <c r="AQ54956" s="6"/>
    </row>
    <row r="54957" spans="43:43" x14ac:dyDescent="0.25">
      <c r="AQ54957" s="6"/>
    </row>
    <row r="54958" spans="43:43" x14ac:dyDescent="0.25">
      <c r="AQ54958" s="6"/>
    </row>
    <row r="54959" spans="43:43" x14ac:dyDescent="0.25">
      <c r="AQ54959" s="6"/>
    </row>
    <row r="54960" spans="43:43" x14ac:dyDescent="0.25">
      <c r="AQ54960" s="6"/>
    </row>
    <row r="54961" spans="43:43" x14ac:dyDescent="0.25">
      <c r="AQ54961" s="6"/>
    </row>
    <row r="54962" spans="43:43" x14ac:dyDescent="0.25">
      <c r="AQ54962" s="6"/>
    </row>
    <row r="54963" spans="43:43" x14ac:dyDescent="0.25">
      <c r="AQ54963" s="6"/>
    </row>
    <row r="54964" spans="43:43" x14ac:dyDescent="0.25">
      <c r="AQ54964" s="6"/>
    </row>
    <row r="54965" spans="43:43" x14ac:dyDescent="0.25">
      <c r="AQ54965" s="6"/>
    </row>
    <row r="54966" spans="43:43" x14ac:dyDescent="0.25">
      <c r="AQ54966" s="6"/>
    </row>
    <row r="54967" spans="43:43" x14ac:dyDescent="0.25">
      <c r="AQ54967" s="6"/>
    </row>
    <row r="54968" spans="43:43" x14ac:dyDescent="0.25">
      <c r="AQ54968" s="6"/>
    </row>
    <row r="54969" spans="43:43" x14ac:dyDescent="0.25">
      <c r="AQ54969" s="6"/>
    </row>
    <row r="54970" spans="43:43" x14ac:dyDescent="0.25">
      <c r="AQ54970" s="6"/>
    </row>
    <row r="54971" spans="43:43" x14ac:dyDescent="0.25">
      <c r="AQ54971" s="6"/>
    </row>
    <row r="54972" spans="43:43" x14ac:dyDescent="0.25">
      <c r="AQ54972" s="6"/>
    </row>
    <row r="54973" spans="43:43" x14ac:dyDescent="0.25">
      <c r="AQ54973" s="6"/>
    </row>
    <row r="54974" spans="43:43" x14ac:dyDescent="0.25">
      <c r="AQ54974" s="6"/>
    </row>
    <row r="54975" spans="43:43" x14ac:dyDescent="0.25">
      <c r="AQ54975" s="6"/>
    </row>
    <row r="54976" spans="43:43" x14ac:dyDescent="0.25">
      <c r="AQ54976" s="6"/>
    </row>
    <row r="54977" spans="43:43" x14ac:dyDescent="0.25">
      <c r="AQ54977" s="6"/>
    </row>
    <row r="54978" spans="43:43" x14ac:dyDescent="0.25">
      <c r="AQ54978" s="6"/>
    </row>
    <row r="54979" spans="43:43" x14ac:dyDescent="0.25">
      <c r="AQ54979" s="6"/>
    </row>
    <row r="54980" spans="43:43" x14ac:dyDescent="0.25">
      <c r="AQ54980" s="6"/>
    </row>
    <row r="54981" spans="43:43" x14ac:dyDescent="0.25">
      <c r="AQ54981" s="6"/>
    </row>
    <row r="54982" spans="43:43" x14ac:dyDescent="0.25">
      <c r="AQ54982" s="6"/>
    </row>
    <row r="54983" spans="43:43" x14ac:dyDescent="0.25">
      <c r="AQ54983" s="6"/>
    </row>
    <row r="54984" spans="43:43" x14ac:dyDescent="0.25">
      <c r="AQ54984" s="6"/>
    </row>
    <row r="54985" spans="43:43" x14ac:dyDescent="0.25">
      <c r="AQ54985" s="6"/>
    </row>
    <row r="54986" spans="43:43" x14ac:dyDescent="0.25">
      <c r="AQ54986" s="6"/>
    </row>
    <row r="54987" spans="43:43" x14ac:dyDescent="0.25">
      <c r="AQ54987" s="6"/>
    </row>
    <row r="54988" spans="43:43" x14ac:dyDescent="0.25">
      <c r="AQ54988" s="6"/>
    </row>
    <row r="54989" spans="43:43" x14ac:dyDescent="0.25">
      <c r="AQ54989" s="6"/>
    </row>
    <row r="54990" spans="43:43" x14ac:dyDescent="0.25">
      <c r="AQ54990" s="6"/>
    </row>
    <row r="54991" spans="43:43" x14ac:dyDescent="0.25">
      <c r="AQ54991" s="6"/>
    </row>
    <row r="54992" spans="43:43" x14ac:dyDescent="0.25">
      <c r="AQ54992" s="6"/>
    </row>
    <row r="54993" spans="43:43" x14ac:dyDescent="0.25">
      <c r="AQ54993" s="6"/>
    </row>
    <row r="54994" spans="43:43" x14ac:dyDescent="0.25">
      <c r="AQ54994" s="6"/>
    </row>
    <row r="54995" spans="43:43" x14ac:dyDescent="0.25">
      <c r="AQ54995" s="6"/>
    </row>
    <row r="54996" spans="43:43" x14ac:dyDescent="0.25">
      <c r="AQ54996" s="6"/>
    </row>
    <row r="54997" spans="43:43" x14ac:dyDescent="0.25">
      <c r="AQ54997" s="6"/>
    </row>
    <row r="54998" spans="43:43" x14ac:dyDescent="0.25">
      <c r="AQ54998" s="6"/>
    </row>
    <row r="54999" spans="43:43" x14ac:dyDescent="0.25">
      <c r="AQ54999" s="6"/>
    </row>
    <row r="55000" spans="43:43" x14ac:dyDescent="0.25">
      <c r="AQ55000" s="6"/>
    </row>
    <row r="55001" spans="43:43" x14ac:dyDescent="0.25">
      <c r="AQ55001" s="6"/>
    </row>
    <row r="55002" spans="43:43" x14ac:dyDescent="0.25">
      <c r="AQ55002" s="6"/>
    </row>
    <row r="55003" spans="43:43" x14ac:dyDescent="0.25">
      <c r="AQ55003" s="6"/>
    </row>
    <row r="55004" spans="43:43" x14ac:dyDescent="0.25">
      <c r="AQ55004" s="6"/>
    </row>
    <row r="55005" spans="43:43" x14ac:dyDescent="0.25">
      <c r="AQ55005" s="6"/>
    </row>
    <row r="55006" spans="43:43" x14ac:dyDescent="0.25">
      <c r="AQ55006" s="6"/>
    </row>
    <row r="55007" spans="43:43" x14ac:dyDescent="0.25">
      <c r="AQ55007" s="6"/>
    </row>
    <row r="55008" spans="43:43" x14ac:dyDescent="0.25">
      <c r="AQ55008" s="6"/>
    </row>
    <row r="55009" spans="43:43" x14ac:dyDescent="0.25">
      <c r="AQ55009" s="6"/>
    </row>
    <row r="55010" spans="43:43" x14ac:dyDescent="0.25">
      <c r="AQ55010" s="6"/>
    </row>
    <row r="55011" spans="43:43" x14ac:dyDescent="0.25">
      <c r="AQ55011" s="6"/>
    </row>
    <row r="55012" spans="43:43" x14ac:dyDescent="0.25">
      <c r="AQ55012" s="6"/>
    </row>
    <row r="55013" spans="43:43" x14ac:dyDescent="0.25">
      <c r="AQ55013" s="6"/>
    </row>
    <row r="55014" spans="43:43" x14ac:dyDescent="0.25">
      <c r="AQ55014" s="6"/>
    </row>
    <row r="55015" spans="43:43" x14ac:dyDescent="0.25">
      <c r="AQ55015" s="6"/>
    </row>
    <row r="55016" spans="43:43" x14ac:dyDescent="0.25">
      <c r="AQ55016" s="6"/>
    </row>
    <row r="55017" spans="43:43" x14ac:dyDescent="0.25">
      <c r="AQ55017" s="6"/>
    </row>
    <row r="55018" spans="43:43" x14ac:dyDescent="0.25">
      <c r="AQ55018" s="6"/>
    </row>
    <row r="55019" spans="43:43" x14ac:dyDescent="0.25">
      <c r="AQ55019" s="6"/>
    </row>
    <row r="55020" spans="43:43" x14ac:dyDescent="0.25">
      <c r="AQ55020" s="6"/>
    </row>
    <row r="55021" spans="43:43" x14ac:dyDescent="0.25">
      <c r="AQ55021" s="6"/>
    </row>
    <row r="55022" spans="43:43" x14ac:dyDescent="0.25">
      <c r="AQ55022" s="6"/>
    </row>
    <row r="55023" spans="43:43" x14ac:dyDescent="0.25">
      <c r="AQ55023" s="6"/>
    </row>
    <row r="55024" spans="43:43" x14ac:dyDescent="0.25">
      <c r="AQ55024" s="6"/>
    </row>
    <row r="55025" spans="43:43" x14ac:dyDescent="0.25">
      <c r="AQ55025" s="6"/>
    </row>
    <row r="55026" spans="43:43" x14ac:dyDescent="0.25">
      <c r="AQ55026" s="6"/>
    </row>
    <row r="55027" spans="43:43" x14ac:dyDescent="0.25">
      <c r="AQ55027" s="6"/>
    </row>
    <row r="55028" spans="43:43" x14ac:dyDescent="0.25">
      <c r="AQ55028" s="6"/>
    </row>
    <row r="55029" spans="43:43" x14ac:dyDescent="0.25">
      <c r="AQ55029" s="6"/>
    </row>
    <row r="55030" spans="43:43" x14ac:dyDescent="0.25">
      <c r="AQ55030" s="6"/>
    </row>
    <row r="55031" spans="43:43" x14ac:dyDescent="0.25">
      <c r="AQ55031" s="6"/>
    </row>
    <row r="55032" spans="43:43" x14ac:dyDescent="0.25">
      <c r="AQ55032" s="6"/>
    </row>
    <row r="55033" spans="43:43" x14ac:dyDescent="0.25">
      <c r="AQ55033" s="6"/>
    </row>
    <row r="55034" spans="43:43" x14ac:dyDescent="0.25">
      <c r="AQ55034" s="6"/>
    </row>
    <row r="55035" spans="43:43" x14ac:dyDescent="0.25">
      <c r="AQ55035" s="6"/>
    </row>
    <row r="55036" spans="43:43" x14ac:dyDescent="0.25">
      <c r="AQ55036" s="6"/>
    </row>
    <row r="55037" spans="43:43" x14ac:dyDescent="0.25">
      <c r="AQ55037" s="6"/>
    </row>
    <row r="55038" spans="43:43" x14ac:dyDescent="0.25">
      <c r="AQ55038" s="6"/>
    </row>
    <row r="55039" spans="43:43" x14ac:dyDescent="0.25">
      <c r="AQ55039" s="6"/>
    </row>
    <row r="55040" spans="43:43" x14ac:dyDescent="0.25">
      <c r="AQ55040" s="6"/>
    </row>
    <row r="55041" spans="43:43" x14ac:dyDescent="0.25">
      <c r="AQ55041" s="6"/>
    </row>
    <row r="55042" spans="43:43" x14ac:dyDescent="0.25">
      <c r="AQ55042" s="6"/>
    </row>
    <row r="55043" spans="43:43" x14ac:dyDescent="0.25">
      <c r="AQ55043" s="6"/>
    </row>
    <row r="55044" spans="43:43" x14ac:dyDescent="0.25">
      <c r="AQ55044" s="6"/>
    </row>
    <row r="55045" spans="43:43" x14ac:dyDescent="0.25">
      <c r="AQ55045" s="6"/>
    </row>
    <row r="55046" spans="43:43" x14ac:dyDescent="0.25">
      <c r="AQ55046" s="6"/>
    </row>
    <row r="55047" spans="43:43" x14ac:dyDescent="0.25">
      <c r="AQ55047" s="6"/>
    </row>
    <row r="55048" spans="43:43" x14ac:dyDescent="0.25">
      <c r="AQ55048" s="6"/>
    </row>
    <row r="55049" spans="43:43" x14ac:dyDescent="0.25">
      <c r="AQ55049" s="6"/>
    </row>
    <row r="55050" spans="43:43" x14ac:dyDescent="0.25">
      <c r="AQ55050" s="6"/>
    </row>
    <row r="55051" spans="43:43" x14ac:dyDescent="0.25">
      <c r="AQ55051" s="6"/>
    </row>
    <row r="55052" spans="43:43" x14ac:dyDescent="0.25">
      <c r="AQ55052" s="6"/>
    </row>
    <row r="55053" spans="43:43" x14ac:dyDescent="0.25">
      <c r="AQ55053" s="6"/>
    </row>
    <row r="55054" spans="43:43" x14ac:dyDescent="0.25">
      <c r="AQ55054" s="6"/>
    </row>
    <row r="55055" spans="43:43" x14ac:dyDescent="0.25">
      <c r="AQ55055" s="6"/>
    </row>
    <row r="55056" spans="43:43" x14ac:dyDescent="0.25">
      <c r="AQ55056" s="6"/>
    </row>
    <row r="55057" spans="43:43" x14ac:dyDescent="0.25">
      <c r="AQ55057" s="6"/>
    </row>
    <row r="55058" spans="43:43" x14ac:dyDescent="0.25">
      <c r="AQ55058" s="6"/>
    </row>
    <row r="55059" spans="43:43" x14ac:dyDescent="0.25">
      <c r="AQ55059" s="6"/>
    </row>
    <row r="55060" spans="43:43" x14ac:dyDescent="0.25">
      <c r="AQ55060" s="6"/>
    </row>
    <row r="55061" spans="43:43" x14ac:dyDescent="0.25">
      <c r="AQ55061" s="6"/>
    </row>
    <row r="55062" spans="43:43" x14ac:dyDescent="0.25">
      <c r="AQ55062" s="6"/>
    </row>
    <row r="55063" spans="43:43" x14ac:dyDescent="0.25">
      <c r="AQ55063" s="6"/>
    </row>
    <row r="55064" spans="43:43" x14ac:dyDescent="0.25">
      <c r="AQ55064" s="6"/>
    </row>
    <row r="55065" spans="43:43" x14ac:dyDescent="0.25">
      <c r="AQ55065" s="6"/>
    </row>
    <row r="55066" spans="43:43" x14ac:dyDescent="0.25">
      <c r="AQ55066" s="6"/>
    </row>
    <row r="55067" spans="43:43" x14ac:dyDescent="0.25">
      <c r="AQ55067" s="6"/>
    </row>
    <row r="55068" spans="43:43" x14ac:dyDescent="0.25">
      <c r="AQ55068" s="6"/>
    </row>
    <row r="55069" spans="43:43" x14ac:dyDescent="0.25">
      <c r="AQ55069" s="6"/>
    </row>
    <row r="55070" spans="43:43" x14ac:dyDescent="0.25">
      <c r="AQ55070" s="6"/>
    </row>
    <row r="55071" spans="43:43" x14ac:dyDescent="0.25">
      <c r="AQ55071" s="6"/>
    </row>
    <row r="55072" spans="43:43" x14ac:dyDescent="0.25">
      <c r="AQ55072" s="6"/>
    </row>
    <row r="55073" spans="43:43" x14ac:dyDescent="0.25">
      <c r="AQ55073" s="6"/>
    </row>
    <row r="55074" spans="43:43" x14ac:dyDescent="0.25">
      <c r="AQ55074" s="6"/>
    </row>
    <row r="55075" spans="43:43" x14ac:dyDescent="0.25">
      <c r="AQ55075" s="6"/>
    </row>
    <row r="55076" spans="43:43" x14ac:dyDescent="0.25">
      <c r="AQ55076" s="6"/>
    </row>
    <row r="55077" spans="43:43" x14ac:dyDescent="0.25">
      <c r="AQ55077" s="6"/>
    </row>
    <row r="55078" spans="43:43" x14ac:dyDescent="0.25">
      <c r="AQ55078" s="6"/>
    </row>
    <row r="55079" spans="43:43" x14ac:dyDescent="0.25">
      <c r="AQ55079" s="6"/>
    </row>
    <row r="55080" spans="43:43" x14ac:dyDescent="0.25">
      <c r="AQ55080" s="6"/>
    </row>
    <row r="55081" spans="43:43" x14ac:dyDescent="0.25">
      <c r="AQ55081" s="6"/>
    </row>
    <row r="55082" spans="43:43" x14ac:dyDescent="0.25">
      <c r="AQ55082" s="6"/>
    </row>
    <row r="55083" spans="43:43" x14ac:dyDescent="0.25">
      <c r="AQ55083" s="6"/>
    </row>
    <row r="55084" spans="43:43" x14ac:dyDescent="0.25">
      <c r="AQ55084" s="6"/>
    </row>
    <row r="55085" spans="43:43" x14ac:dyDescent="0.25">
      <c r="AQ55085" s="6"/>
    </row>
    <row r="55086" spans="43:43" x14ac:dyDescent="0.25">
      <c r="AQ55086" s="6"/>
    </row>
    <row r="55087" spans="43:43" x14ac:dyDescent="0.25">
      <c r="AQ55087" s="6"/>
    </row>
    <row r="55088" spans="43:43" x14ac:dyDescent="0.25">
      <c r="AQ55088" s="6"/>
    </row>
    <row r="55089" spans="43:43" x14ac:dyDescent="0.25">
      <c r="AQ55089" s="6"/>
    </row>
    <row r="55090" spans="43:43" x14ac:dyDescent="0.25">
      <c r="AQ55090" s="6"/>
    </row>
    <row r="55091" spans="43:43" x14ac:dyDescent="0.25">
      <c r="AQ55091" s="6"/>
    </row>
    <row r="55092" spans="43:43" x14ac:dyDescent="0.25">
      <c r="AQ55092" s="6"/>
    </row>
    <row r="55093" spans="43:43" x14ac:dyDescent="0.25">
      <c r="AQ55093" s="6"/>
    </row>
    <row r="55094" spans="43:43" x14ac:dyDescent="0.25">
      <c r="AQ55094" s="6"/>
    </row>
    <row r="55095" spans="43:43" x14ac:dyDescent="0.25">
      <c r="AQ55095" s="6"/>
    </row>
    <row r="55096" spans="43:43" x14ac:dyDescent="0.25">
      <c r="AQ55096" s="6"/>
    </row>
    <row r="55097" spans="43:43" x14ac:dyDescent="0.25">
      <c r="AQ55097" s="6"/>
    </row>
    <row r="55098" spans="43:43" x14ac:dyDescent="0.25">
      <c r="AQ55098" s="6"/>
    </row>
    <row r="55099" spans="43:43" x14ac:dyDescent="0.25">
      <c r="AQ55099" s="6"/>
    </row>
    <row r="55100" spans="43:43" x14ac:dyDescent="0.25">
      <c r="AQ55100" s="6"/>
    </row>
    <row r="55101" spans="43:43" x14ac:dyDescent="0.25">
      <c r="AQ55101" s="6"/>
    </row>
    <row r="55102" spans="43:43" x14ac:dyDescent="0.25">
      <c r="AQ55102" s="6"/>
    </row>
    <row r="55103" spans="43:43" x14ac:dyDescent="0.25">
      <c r="AQ55103" s="6"/>
    </row>
    <row r="55104" spans="43:43" x14ac:dyDescent="0.25">
      <c r="AQ55104" s="6"/>
    </row>
    <row r="55105" spans="43:43" x14ac:dyDescent="0.25">
      <c r="AQ55105" s="6"/>
    </row>
    <row r="55106" spans="43:43" x14ac:dyDescent="0.25">
      <c r="AQ55106" s="6"/>
    </row>
    <row r="55107" spans="43:43" x14ac:dyDescent="0.25">
      <c r="AQ55107" s="6"/>
    </row>
    <row r="55108" spans="43:43" x14ac:dyDescent="0.25">
      <c r="AQ55108" s="6"/>
    </row>
    <row r="55109" spans="43:43" x14ac:dyDescent="0.25">
      <c r="AQ55109" s="6"/>
    </row>
    <row r="55110" spans="43:43" x14ac:dyDescent="0.25">
      <c r="AQ55110" s="6"/>
    </row>
    <row r="55111" spans="43:43" x14ac:dyDescent="0.25">
      <c r="AQ55111" s="6"/>
    </row>
    <row r="55112" spans="43:43" x14ac:dyDescent="0.25">
      <c r="AQ55112" s="6"/>
    </row>
    <row r="55113" spans="43:43" x14ac:dyDescent="0.25">
      <c r="AQ55113" s="6"/>
    </row>
    <row r="55114" spans="43:43" x14ac:dyDescent="0.25">
      <c r="AQ55114" s="6"/>
    </row>
    <row r="55115" spans="43:43" x14ac:dyDescent="0.25">
      <c r="AQ55115" s="6"/>
    </row>
    <row r="55116" spans="43:43" x14ac:dyDescent="0.25">
      <c r="AQ55116" s="6"/>
    </row>
    <row r="55117" spans="43:43" x14ac:dyDescent="0.25">
      <c r="AQ55117" s="6"/>
    </row>
    <row r="55118" spans="43:43" x14ac:dyDescent="0.25">
      <c r="AQ55118" s="6"/>
    </row>
    <row r="55119" spans="43:43" x14ac:dyDescent="0.25">
      <c r="AQ55119" s="6"/>
    </row>
    <row r="55120" spans="43:43" x14ac:dyDescent="0.25">
      <c r="AQ55120" s="6"/>
    </row>
    <row r="55121" spans="43:43" x14ac:dyDescent="0.25">
      <c r="AQ55121" s="6"/>
    </row>
    <row r="55122" spans="43:43" x14ac:dyDescent="0.25">
      <c r="AQ55122" s="6"/>
    </row>
    <row r="55123" spans="43:43" x14ac:dyDescent="0.25">
      <c r="AQ55123" s="6"/>
    </row>
    <row r="55124" spans="43:43" x14ac:dyDescent="0.25">
      <c r="AQ55124" s="6"/>
    </row>
    <row r="55125" spans="43:43" x14ac:dyDescent="0.25">
      <c r="AQ55125" s="6"/>
    </row>
    <row r="55126" spans="43:43" x14ac:dyDescent="0.25">
      <c r="AQ55126" s="6"/>
    </row>
    <row r="55127" spans="43:43" x14ac:dyDescent="0.25">
      <c r="AQ55127" s="6"/>
    </row>
    <row r="55128" spans="43:43" x14ac:dyDescent="0.25">
      <c r="AQ55128" s="6"/>
    </row>
    <row r="55129" spans="43:43" x14ac:dyDescent="0.25">
      <c r="AQ55129" s="6"/>
    </row>
    <row r="55130" spans="43:43" x14ac:dyDescent="0.25">
      <c r="AQ55130" s="6"/>
    </row>
    <row r="55131" spans="43:43" x14ac:dyDescent="0.25">
      <c r="AQ55131" s="6"/>
    </row>
    <row r="55132" spans="43:43" x14ac:dyDescent="0.25">
      <c r="AQ55132" s="6"/>
    </row>
    <row r="55133" spans="43:43" x14ac:dyDescent="0.25">
      <c r="AQ55133" s="6"/>
    </row>
    <row r="55134" spans="43:43" x14ac:dyDescent="0.25">
      <c r="AQ55134" s="6"/>
    </row>
    <row r="55135" spans="43:43" x14ac:dyDescent="0.25">
      <c r="AQ55135" s="6"/>
    </row>
    <row r="55136" spans="43:43" x14ac:dyDescent="0.25">
      <c r="AQ55136" s="6"/>
    </row>
    <row r="55137" spans="43:43" x14ac:dyDescent="0.25">
      <c r="AQ55137" s="6"/>
    </row>
    <row r="55138" spans="43:43" x14ac:dyDescent="0.25">
      <c r="AQ55138" s="6"/>
    </row>
    <row r="55139" spans="43:43" x14ac:dyDescent="0.25">
      <c r="AQ55139" s="6"/>
    </row>
    <row r="55140" spans="43:43" x14ac:dyDescent="0.25">
      <c r="AQ55140" s="6"/>
    </row>
    <row r="55141" spans="43:43" x14ac:dyDescent="0.25">
      <c r="AQ55141" s="6"/>
    </row>
    <row r="55142" spans="43:43" x14ac:dyDescent="0.25">
      <c r="AQ55142" s="6"/>
    </row>
    <row r="55143" spans="43:43" x14ac:dyDescent="0.25">
      <c r="AQ55143" s="6"/>
    </row>
    <row r="55144" spans="43:43" x14ac:dyDescent="0.25">
      <c r="AQ55144" s="6"/>
    </row>
    <row r="55145" spans="43:43" x14ac:dyDescent="0.25">
      <c r="AQ55145" s="6"/>
    </row>
    <row r="55146" spans="43:43" x14ac:dyDescent="0.25">
      <c r="AQ55146" s="6"/>
    </row>
    <row r="55147" spans="43:43" x14ac:dyDescent="0.25">
      <c r="AQ55147" s="6"/>
    </row>
    <row r="55148" spans="43:43" x14ac:dyDescent="0.25">
      <c r="AQ55148" s="6"/>
    </row>
    <row r="55149" spans="43:43" x14ac:dyDescent="0.25">
      <c r="AQ55149" s="6"/>
    </row>
    <row r="55150" spans="43:43" x14ac:dyDescent="0.25">
      <c r="AQ55150" s="6"/>
    </row>
    <row r="55151" spans="43:43" x14ac:dyDescent="0.25">
      <c r="AQ55151" s="6"/>
    </row>
    <row r="55152" spans="43:43" x14ac:dyDescent="0.25">
      <c r="AQ55152" s="6"/>
    </row>
    <row r="55153" spans="43:43" x14ac:dyDescent="0.25">
      <c r="AQ55153" s="6"/>
    </row>
    <row r="55154" spans="43:43" x14ac:dyDescent="0.25">
      <c r="AQ55154" s="6"/>
    </row>
    <row r="55155" spans="43:43" x14ac:dyDescent="0.25">
      <c r="AQ55155" s="6"/>
    </row>
    <row r="55156" spans="43:43" x14ac:dyDescent="0.25">
      <c r="AQ55156" s="6"/>
    </row>
    <row r="55157" spans="43:43" x14ac:dyDescent="0.25">
      <c r="AQ55157" s="6"/>
    </row>
    <row r="55158" spans="43:43" x14ac:dyDescent="0.25">
      <c r="AQ55158" s="6"/>
    </row>
    <row r="55159" spans="43:43" x14ac:dyDescent="0.25">
      <c r="AQ55159" s="6"/>
    </row>
    <row r="55160" spans="43:43" x14ac:dyDescent="0.25">
      <c r="AQ55160" s="6"/>
    </row>
    <row r="55161" spans="43:43" x14ac:dyDescent="0.25">
      <c r="AQ55161" s="6"/>
    </row>
    <row r="55162" spans="43:43" x14ac:dyDescent="0.25">
      <c r="AQ55162" s="6"/>
    </row>
    <row r="55163" spans="43:43" x14ac:dyDescent="0.25">
      <c r="AQ55163" s="6"/>
    </row>
    <row r="55164" spans="43:43" x14ac:dyDescent="0.25">
      <c r="AQ55164" s="6"/>
    </row>
    <row r="55165" spans="43:43" x14ac:dyDescent="0.25">
      <c r="AQ55165" s="6"/>
    </row>
    <row r="55166" spans="43:43" x14ac:dyDescent="0.25">
      <c r="AQ55166" s="6"/>
    </row>
    <row r="55167" spans="43:43" x14ac:dyDescent="0.25">
      <c r="AQ55167" s="6"/>
    </row>
    <row r="55168" spans="43:43" x14ac:dyDescent="0.25">
      <c r="AQ55168" s="6"/>
    </row>
    <row r="55169" spans="43:43" x14ac:dyDescent="0.25">
      <c r="AQ55169" s="6"/>
    </row>
    <row r="55170" spans="43:43" x14ac:dyDescent="0.25">
      <c r="AQ55170" s="6"/>
    </row>
    <row r="55171" spans="43:43" x14ac:dyDescent="0.25">
      <c r="AQ55171" s="6"/>
    </row>
    <row r="55172" spans="43:43" x14ac:dyDescent="0.25">
      <c r="AQ55172" s="6"/>
    </row>
    <row r="55173" spans="43:43" x14ac:dyDescent="0.25">
      <c r="AQ55173" s="6"/>
    </row>
    <row r="55174" spans="43:43" x14ac:dyDescent="0.25">
      <c r="AQ55174" s="6"/>
    </row>
    <row r="55175" spans="43:43" x14ac:dyDescent="0.25">
      <c r="AQ55175" s="6"/>
    </row>
    <row r="55176" spans="43:43" x14ac:dyDescent="0.25">
      <c r="AQ55176" s="6"/>
    </row>
    <row r="55177" spans="43:43" x14ac:dyDescent="0.25">
      <c r="AQ55177" s="6"/>
    </row>
    <row r="55178" spans="43:43" x14ac:dyDescent="0.25">
      <c r="AQ55178" s="6"/>
    </row>
    <row r="55179" spans="43:43" x14ac:dyDescent="0.25">
      <c r="AQ55179" s="6"/>
    </row>
    <row r="55180" spans="43:43" x14ac:dyDescent="0.25">
      <c r="AQ55180" s="6"/>
    </row>
    <row r="55181" spans="43:43" x14ac:dyDescent="0.25">
      <c r="AQ55181" s="6"/>
    </row>
    <row r="55182" spans="43:43" x14ac:dyDescent="0.25">
      <c r="AQ55182" s="6"/>
    </row>
    <row r="55183" spans="43:43" x14ac:dyDescent="0.25">
      <c r="AQ55183" s="6"/>
    </row>
    <row r="55184" spans="43:43" x14ac:dyDescent="0.25">
      <c r="AQ55184" s="6"/>
    </row>
    <row r="55185" spans="43:43" x14ac:dyDescent="0.25">
      <c r="AQ55185" s="6"/>
    </row>
    <row r="55186" spans="43:43" x14ac:dyDescent="0.25">
      <c r="AQ55186" s="6"/>
    </row>
    <row r="55187" spans="43:43" x14ac:dyDescent="0.25">
      <c r="AQ55187" s="6"/>
    </row>
    <row r="55188" spans="43:43" x14ac:dyDescent="0.25">
      <c r="AQ55188" s="6"/>
    </row>
    <row r="55189" spans="43:43" x14ac:dyDescent="0.25">
      <c r="AQ55189" s="6"/>
    </row>
    <row r="55190" spans="43:43" x14ac:dyDescent="0.25">
      <c r="AQ55190" s="6"/>
    </row>
    <row r="55191" spans="43:43" x14ac:dyDescent="0.25">
      <c r="AQ55191" s="6"/>
    </row>
    <row r="55192" spans="43:43" x14ac:dyDescent="0.25">
      <c r="AQ55192" s="6"/>
    </row>
    <row r="55193" spans="43:43" x14ac:dyDescent="0.25">
      <c r="AQ55193" s="6"/>
    </row>
    <row r="55194" spans="43:43" x14ac:dyDescent="0.25">
      <c r="AQ55194" s="6"/>
    </row>
    <row r="55195" spans="43:43" x14ac:dyDescent="0.25">
      <c r="AQ55195" s="6"/>
    </row>
    <row r="55196" spans="43:43" x14ac:dyDescent="0.25">
      <c r="AQ55196" s="6"/>
    </row>
    <row r="55197" spans="43:43" x14ac:dyDescent="0.25">
      <c r="AQ55197" s="6"/>
    </row>
    <row r="55198" spans="43:43" x14ac:dyDescent="0.25">
      <c r="AQ55198" s="6"/>
    </row>
    <row r="55199" spans="43:43" x14ac:dyDescent="0.25">
      <c r="AQ55199" s="6"/>
    </row>
    <row r="55200" spans="43:43" x14ac:dyDescent="0.25">
      <c r="AQ55200" s="6"/>
    </row>
    <row r="55201" spans="43:43" x14ac:dyDescent="0.25">
      <c r="AQ55201" s="6"/>
    </row>
    <row r="55202" spans="43:43" x14ac:dyDescent="0.25">
      <c r="AQ55202" s="6"/>
    </row>
    <row r="55203" spans="43:43" x14ac:dyDescent="0.25">
      <c r="AQ55203" s="6"/>
    </row>
    <row r="55204" spans="43:43" x14ac:dyDescent="0.25">
      <c r="AQ55204" s="6"/>
    </row>
    <row r="55205" spans="43:43" x14ac:dyDescent="0.25">
      <c r="AQ55205" s="6"/>
    </row>
    <row r="55206" spans="43:43" x14ac:dyDescent="0.25">
      <c r="AQ55206" s="6"/>
    </row>
    <row r="55207" spans="43:43" x14ac:dyDescent="0.25">
      <c r="AQ55207" s="6"/>
    </row>
    <row r="55208" spans="43:43" x14ac:dyDescent="0.25">
      <c r="AQ55208" s="6"/>
    </row>
    <row r="55209" spans="43:43" x14ac:dyDescent="0.25">
      <c r="AQ55209" s="6"/>
    </row>
    <row r="55210" spans="43:43" x14ac:dyDescent="0.25">
      <c r="AQ55210" s="6"/>
    </row>
    <row r="55211" spans="43:43" x14ac:dyDescent="0.25">
      <c r="AQ55211" s="6"/>
    </row>
    <row r="55212" spans="43:43" x14ac:dyDescent="0.25">
      <c r="AQ55212" s="6"/>
    </row>
    <row r="55213" spans="43:43" x14ac:dyDescent="0.25">
      <c r="AQ55213" s="6"/>
    </row>
    <row r="55214" spans="43:43" x14ac:dyDescent="0.25">
      <c r="AQ55214" s="6"/>
    </row>
    <row r="55215" spans="43:43" x14ac:dyDescent="0.25">
      <c r="AQ55215" s="6"/>
    </row>
    <row r="55216" spans="43:43" x14ac:dyDescent="0.25">
      <c r="AQ55216" s="6"/>
    </row>
    <row r="55217" spans="43:43" x14ac:dyDescent="0.25">
      <c r="AQ55217" s="6"/>
    </row>
    <row r="55218" spans="43:43" x14ac:dyDescent="0.25">
      <c r="AQ55218" s="6"/>
    </row>
    <row r="55219" spans="43:43" x14ac:dyDescent="0.25">
      <c r="AQ55219" s="6"/>
    </row>
    <row r="55220" spans="43:43" x14ac:dyDescent="0.25">
      <c r="AQ55220" s="6"/>
    </row>
    <row r="55221" spans="43:43" x14ac:dyDescent="0.25">
      <c r="AQ55221" s="6"/>
    </row>
    <row r="55222" spans="43:43" x14ac:dyDescent="0.25">
      <c r="AQ55222" s="6"/>
    </row>
    <row r="55223" spans="43:43" x14ac:dyDescent="0.25">
      <c r="AQ55223" s="6"/>
    </row>
    <row r="55224" spans="43:43" x14ac:dyDescent="0.25">
      <c r="AQ55224" s="6"/>
    </row>
    <row r="55225" spans="43:43" x14ac:dyDescent="0.25">
      <c r="AQ55225" s="6"/>
    </row>
    <row r="55226" spans="43:43" x14ac:dyDescent="0.25">
      <c r="AQ55226" s="6"/>
    </row>
    <row r="55227" spans="43:43" x14ac:dyDescent="0.25">
      <c r="AQ55227" s="6"/>
    </row>
    <row r="55228" spans="43:43" x14ac:dyDescent="0.25">
      <c r="AQ55228" s="6"/>
    </row>
    <row r="55229" spans="43:43" x14ac:dyDescent="0.25">
      <c r="AQ55229" s="6"/>
    </row>
    <row r="55230" spans="43:43" x14ac:dyDescent="0.25">
      <c r="AQ55230" s="6"/>
    </row>
    <row r="55231" spans="43:43" x14ac:dyDescent="0.25">
      <c r="AQ55231" s="6"/>
    </row>
    <row r="55232" spans="43:43" x14ac:dyDescent="0.25">
      <c r="AQ55232" s="6"/>
    </row>
    <row r="55233" spans="43:43" x14ac:dyDescent="0.25">
      <c r="AQ55233" s="6"/>
    </row>
    <row r="55234" spans="43:43" x14ac:dyDescent="0.25">
      <c r="AQ55234" s="6"/>
    </row>
    <row r="55235" spans="43:43" x14ac:dyDescent="0.25">
      <c r="AQ55235" s="6"/>
    </row>
    <row r="55236" spans="43:43" x14ac:dyDescent="0.25">
      <c r="AQ55236" s="6"/>
    </row>
    <row r="55237" spans="43:43" x14ac:dyDescent="0.25">
      <c r="AQ55237" s="6"/>
    </row>
    <row r="55238" spans="43:43" x14ac:dyDescent="0.25">
      <c r="AQ55238" s="6"/>
    </row>
    <row r="55239" spans="43:43" x14ac:dyDescent="0.25">
      <c r="AQ55239" s="6"/>
    </row>
    <row r="55240" spans="43:43" x14ac:dyDescent="0.25">
      <c r="AQ55240" s="6"/>
    </row>
    <row r="55241" spans="43:43" x14ac:dyDescent="0.25">
      <c r="AQ55241" s="6"/>
    </row>
    <row r="55242" spans="43:43" x14ac:dyDescent="0.25">
      <c r="AQ55242" s="6"/>
    </row>
    <row r="55243" spans="43:43" x14ac:dyDescent="0.25">
      <c r="AQ55243" s="6"/>
    </row>
    <row r="55244" spans="43:43" x14ac:dyDescent="0.25">
      <c r="AQ55244" s="6"/>
    </row>
    <row r="55245" spans="43:43" x14ac:dyDescent="0.25">
      <c r="AQ55245" s="6"/>
    </row>
    <row r="55246" spans="43:43" x14ac:dyDescent="0.25">
      <c r="AQ55246" s="6"/>
    </row>
    <row r="55247" spans="43:43" x14ac:dyDescent="0.25">
      <c r="AQ55247" s="6"/>
    </row>
    <row r="55248" spans="43:43" x14ac:dyDescent="0.25">
      <c r="AQ55248" s="6"/>
    </row>
    <row r="55249" spans="43:43" x14ac:dyDescent="0.25">
      <c r="AQ55249" s="6"/>
    </row>
    <row r="55250" spans="43:43" x14ac:dyDescent="0.25">
      <c r="AQ55250" s="6"/>
    </row>
    <row r="55251" spans="43:43" x14ac:dyDescent="0.25">
      <c r="AQ55251" s="6"/>
    </row>
    <row r="55252" spans="43:43" x14ac:dyDescent="0.25">
      <c r="AQ55252" s="6"/>
    </row>
    <row r="55253" spans="43:43" x14ac:dyDescent="0.25">
      <c r="AQ55253" s="6"/>
    </row>
    <row r="55254" spans="43:43" x14ac:dyDescent="0.25">
      <c r="AQ55254" s="6"/>
    </row>
    <row r="55255" spans="43:43" x14ac:dyDescent="0.25">
      <c r="AQ55255" s="6"/>
    </row>
    <row r="55256" spans="43:43" x14ac:dyDescent="0.25">
      <c r="AQ55256" s="6"/>
    </row>
    <row r="55257" spans="43:43" x14ac:dyDescent="0.25">
      <c r="AQ55257" s="6"/>
    </row>
    <row r="55258" spans="43:43" x14ac:dyDescent="0.25">
      <c r="AQ55258" s="6"/>
    </row>
    <row r="55259" spans="43:43" x14ac:dyDescent="0.25">
      <c r="AQ55259" s="6"/>
    </row>
    <row r="55260" spans="43:43" x14ac:dyDescent="0.25">
      <c r="AQ55260" s="6"/>
    </row>
    <row r="55261" spans="43:43" x14ac:dyDescent="0.25">
      <c r="AQ55261" s="6"/>
    </row>
    <row r="55262" spans="43:43" x14ac:dyDescent="0.25">
      <c r="AQ55262" s="6"/>
    </row>
    <row r="55263" spans="43:43" x14ac:dyDescent="0.25">
      <c r="AQ55263" s="6"/>
    </row>
    <row r="55264" spans="43:43" x14ac:dyDescent="0.25">
      <c r="AQ55264" s="6"/>
    </row>
    <row r="55265" spans="43:43" x14ac:dyDescent="0.25">
      <c r="AQ55265" s="6"/>
    </row>
    <row r="55266" spans="43:43" x14ac:dyDescent="0.25">
      <c r="AQ55266" s="6"/>
    </row>
    <row r="55267" spans="43:43" x14ac:dyDescent="0.25">
      <c r="AQ55267" s="6"/>
    </row>
    <row r="55268" spans="43:43" x14ac:dyDescent="0.25">
      <c r="AQ55268" s="6"/>
    </row>
    <row r="55269" spans="43:43" x14ac:dyDescent="0.25">
      <c r="AQ55269" s="6"/>
    </row>
    <row r="55270" spans="43:43" x14ac:dyDescent="0.25">
      <c r="AQ55270" s="6"/>
    </row>
    <row r="55271" spans="43:43" x14ac:dyDescent="0.25">
      <c r="AQ55271" s="6"/>
    </row>
    <row r="55272" spans="43:43" x14ac:dyDescent="0.25">
      <c r="AQ55272" s="6"/>
    </row>
    <row r="55273" spans="43:43" x14ac:dyDescent="0.25">
      <c r="AQ55273" s="6"/>
    </row>
    <row r="55274" spans="43:43" x14ac:dyDescent="0.25">
      <c r="AQ55274" s="6"/>
    </row>
    <row r="55275" spans="43:43" x14ac:dyDescent="0.25">
      <c r="AQ55275" s="6"/>
    </row>
    <row r="55276" spans="43:43" x14ac:dyDescent="0.25">
      <c r="AQ55276" s="6"/>
    </row>
    <row r="55277" spans="43:43" x14ac:dyDescent="0.25">
      <c r="AQ55277" s="6"/>
    </row>
    <row r="55278" spans="43:43" x14ac:dyDescent="0.25">
      <c r="AQ55278" s="6"/>
    </row>
    <row r="55279" spans="43:43" x14ac:dyDescent="0.25">
      <c r="AQ55279" s="6"/>
    </row>
    <row r="55280" spans="43:43" x14ac:dyDescent="0.25">
      <c r="AQ55280" s="6"/>
    </row>
    <row r="55281" spans="43:43" x14ac:dyDescent="0.25">
      <c r="AQ55281" s="6"/>
    </row>
    <row r="55282" spans="43:43" x14ac:dyDescent="0.25">
      <c r="AQ55282" s="6"/>
    </row>
    <row r="55283" spans="43:43" x14ac:dyDescent="0.25">
      <c r="AQ55283" s="6"/>
    </row>
    <row r="55284" spans="43:43" x14ac:dyDescent="0.25">
      <c r="AQ55284" s="6"/>
    </row>
    <row r="55285" spans="43:43" x14ac:dyDescent="0.25">
      <c r="AQ55285" s="6"/>
    </row>
    <row r="55286" spans="43:43" x14ac:dyDescent="0.25">
      <c r="AQ55286" s="6"/>
    </row>
    <row r="55287" spans="43:43" x14ac:dyDescent="0.25">
      <c r="AQ55287" s="6"/>
    </row>
    <row r="55288" spans="43:43" x14ac:dyDescent="0.25">
      <c r="AQ55288" s="6"/>
    </row>
    <row r="55289" spans="43:43" x14ac:dyDescent="0.25">
      <c r="AQ55289" s="6"/>
    </row>
    <row r="55290" spans="43:43" x14ac:dyDescent="0.25">
      <c r="AQ55290" s="6"/>
    </row>
    <row r="55291" spans="43:43" x14ac:dyDescent="0.25">
      <c r="AQ55291" s="6"/>
    </row>
    <row r="55292" spans="43:43" x14ac:dyDescent="0.25">
      <c r="AQ55292" s="6"/>
    </row>
    <row r="55293" spans="43:43" x14ac:dyDescent="0.25">
      <c r="AQ55293" s="6"/>
    </row>
    <row r="55294" spans="43:43" x14ac:dyDescent="0.25">
      <c r="AQ55294" s="6"/>
    </row>
    <row r="55295" spans="43:43" x14ac:dyDescent="0.25">
      <c r="AQ55295" s="6"/>
    </row>
    <row r="55296" spans="43:43" x14ac:dyDescent="0.25">
      <c r="AQ55296" s="6"/>
    </row>
    <row r="55297" spans="43:43" x14ac:dyDescent="0.25">
      <c r="AQ55297" s="6"/>
    </row>
    <row r="55298" spans="43:43" x14ac:dyDescent="0.25">
      <c r="AQ55298" s="6"/>
    </row>
    <row r="55299" spans="43:43" x14ac:dyDescent="0.25">
      <c r="AQ55299" s="6"/>
    </row>
    <row r="55300" spans="43:43" x14ac:dyDescent="0.25">
      <c r="AQ55300" s="6"/>
    </row>
    <row r="55301" spans="43:43" x14ac:dyDescent="0.25">
      <c r="AQ55301" s="6"/>
    </row>
    <row r="55302" spans="43:43" x14ac:dyDescent="0.25">
      <c r="AQ55302" s="6"/>
    </row>
    <row r="55303" spans="43:43" x14ac:dyDescent="0.25">
      <c r="AQ55303" s="6"/>
    </row>
    <row r="55304" spans="43:43" x14ac:dyDescent="0.25">
      <c r="AQ55304" s="6"/>
    </row>
    <row r="55305" spans="43:43" x14ac:dyDescent="0.25">
      <c r="AQ55305" s="6"/>
    </row>
    <row r="55306" spans="43:43" x14ac:dyDescent="0.25">
      <c r="AQ55306" s="6"/>
    </row>
    <row r="55307" spans="43:43" x14ac:dyDescent="0.25">
      <c r="AQ55307" s="6"/>
    </row>
    <row r="55308" spans="43:43" x14ac:dyDescent="0.25">
      <c r="AQ55308" s="6"/>
    </row>
    <row r="55309" spans="43:43" x14ac:dyDescent="0.25">
      <c r="AQ55309" s="6"/>
    </row>
    <row r="55310" spans="43:43" x14ac:dyDescent="0.25">
      <c r="AQ55310" s="6"/>
    </row>
    <row r="55311" spans="43:43" x14ac:dyDescent="0.25">
      <c r="AQ55311" s="6"/>
    </row>
    <row r="55312" spans="43:43" x14ac:dyDescent="0.25">
      <c r="AQ55312" s="6"/>
    </row>
    <row r="55313" spans="43:43" x14ac:dyDescent="0.25">
      <c r="AQ55313" s="6"/>
    </row>
    <row r="55314" spans="43:43" x14ac:dyDescent="0.25">
      <c r="AQ55314" s="6"/>
    </row>
    <row r="55315" spans="43:43" x14ac:dyDescent="0.25">
      <c r="AQ55315" s="6"/>
    </row>
    <row r="55316" spans="43:43" x14ac:dyDescent="0.25">
      <c r="AQ55316" s="6"/>
    </row>
    <row r="55317" spans="43:43" x14ac:dyDescent="0.25">
      <c r="AQ55317" s="6"/>
    </row>
    <row r="55318" spans="43:43" x14ac:dyDescent="0.25">
      <c r="AQ55318" s="6"/>
    </row>
    <row r="55319" spans="43:43" x14ac:dyDescent="0.25">
      <c r="AQ55319" s="6"/>
    </row>
    <row r="55320" spans="43:43" x14ac:dyDescent="0.25">
      <c r="AQ55320" s="6"/>
    </row>
    <row r="55321" spans="43:43" x14ac:dyDescent="0.25">
      <c r="AQ55321" s="6"/>
    </row>
    <row r="55322" spans="43:43" x14ac:dyDescent="0.25">
      <c r="AQ55322" s="6"/>
    </row>
    <row r="55323" spans="43:43" x14ac:dyDescent="0.25">
      <c r="AQ55323" s="6"/>
    </row>
    <row r="55324" spans="43:43" x14ac:dyDescent="0.25">
      <c r="AQ55324" s="6"/>
    </row>
    <row r="55325" spans="43:43" x14ac:dyDescent="0.25">
      <c r="AQ55325" s="6"/>
    </row>
    <row r="55326" spans="43:43" x14ac:dyDescent="0.25">
      <c r="AQ55326" s="6"/>
    </row>
    <row r="55327" spans="43:43" x14ac:dyDescent="0.25">
      <c r="AQ55327" s="6"/>
    </row>
    <row r="55328" spans="43:43" x14ac:dyDescent="0.25">
      <c r="AQ55328" s="6"/>
    </row>
    <row r="55329" spans="43:43" x14ac:dyDescent="0.25">
      <c r="AQ55329" s="6"/>
    </row>
    <row r="55330" spans="43:43" x14ac:dyDescent="0.25">
      <c r="AQ55330" s="6"/>
    </row>
    <row r="55331" spans="43:43" x14ac:dyDescent="0.25">
      <c r="AQ55331" s="6"/>
    </row>
    <row r="55332" spans="43:43" x14ac:dyDescent="0.25">
      <c r="AQ55332" s="6"/>
    </row>
    <row r="55333" spans="43:43" x14ac:dyDescent="0.25">
      <c r="AQ55333" s="6"/>
    </row>
    <row r="55334" spans="43:43" x14ac:dyDescent="0.25">
      <c r="AQ55334" s="6"/>
    </row>
    <row r="55335" spans="43:43" x14ac:dyDescent="0.25">
      <c r="AQ55335" s="6"/>
    </row>
    <row r="55336" spans="43:43" x14ac:dyDescent="0.25">
      <c r="AQ55336" s="6"/>
    </row>
    <row r="55337" spans="43:43" x14ac:dyDescent="0.25">
      <c r="AQ55337" s="6"/>
    </row>
    <row r="55338" spans="43:43" x14ac:dyDescent="0.25">
      <c r="AQ55338" s="6"/>
    </row>
    <row r="55339" spans="43:43" x14ac:dyDescent="0.25">
      <c r="AQ55339" s="6"/>
    </row>
    <row r="55340" spans="43:43" x14ac:dyDescent="0.25">
      <c r="AQ55340" s="6"/>
    </row>
    <row r="55341" spans="43:43" x14ac:dyDescent="0.25">
      <c r="AQ55341" s="6"/>
    </row>
    <row r="55342" spans="43:43" x14ac:dyDescent="0.25">
      <c r="AQ55342" s="6"/>
    </row>
    <row r="55343" spans="43:43" x14ac:dyDescent="0.25">
      <c r="AQ55343" s="6"/>
    </row>
    <row r="55344" spans="43:43" x14ac:dyDescent="0.25">
      <c r="AQ55344" s="6"/>
    </row>
    <row r="55345" spans="43:43" x14ac:dyDescent="0.25">
      <c r="AQ55345" s="6"/>
    </row>
    <row r="55346" spans="43:43" x14ac:dyDescent="0.25">
      <c r="AQ55346" s="6"/>
    </row>
    <row r="55347" spans="43:43" x14ac:dyDescent="0.25">
      <c r="AQ55347" s="6"/>
    </row>
    <row r="55348" spans="43:43" x14ac:dyDescent="0.25">
      <c r="AQ55348" s="6"/>
    </row>
    <row r="55349" spans="43:43" x14ac:dyDescent="0.25">
      <c r="AQ55349" s="6"/>
    </row>
    <row r="55350" spans="43:43" x14ac:dyDescent="0.25">
      <c r="AQ55350" s="6"/>
    </row>
    <row r="55351" spans="43:43" x14ac:dyDescent="0.25">
      <c r="AQ55351" s="6"/>
    </row>
    <row r="55352" spans="43:43" x14ac:dyDescent="0.25">
      <c r="AQ55352" s="6"/>
    </row>
    <row r="55353" spans="43:43" x14ac:dyDescent="0.25">
      <c r="AQ55353" s="6"/>
    </row>
    <row r="55354" spans="43:43" x14ac:dyDescent="0.25">
      <c r="AQ55354" s="6"/>
    </row>
    <row r="55355" spans="43:43" x14ac:dyDescent="0.25">
      <c r="AQ55355" s="6"/>
    </row>
    <row r="55356" spans="43:43" x14ac:dyDescent="0.25">
      <c r="AQ55356" s="6"/>
    </row>
    <row r="55357" spans="43:43" x14ac:dyDescent="0.25">
      <c r="AQ55357" s="6"/>
    </row>
    <row r="55358" spans="43:43" x14ac:dyDescent="0.25">
      <c r="AQ55358" s="6"/>
    </row>
    <row r="55359" spans="43:43" x14ac:dyDescent="0.25">
      <c r="AQ55359" s="6"/>
    </row>
    <row r="55360" spans="43:43" x14ac:dyDescent="0.25">
      <c r="AQ55360" s="6"/>
    </row>
    <row r="55361" spans="43:43" x14ac:dyDescent="0.25">
      <c r="AQ55361" s="6"/>
    </row>
    <row r="55362" spans="43:43" x14ac:dyDescent="0.25">
      <c r="AQ55362" s="6"/>
    </row>
    <row r="55363" spans="43:43" x14ac:dyDescent="0.25">
      <c r="AQ55363" s="6"/>
    </row>
    <row r="55364" spans="43:43" x14ac:dyDescent="0.25">
      <c r="AQ55364" s="6"/>
    </row>
    <row r="55365" spans="43:43" x14ac:dyDescent="0.25">
      <c r="AQ55365" s="6"/>
    </row>
    <row r="55366" spans="43:43" x14ac:dyDescent="0.25">
      <c r="AQ55366" s="6"/>
    </row>
    <row r="55367" spans="43:43" x14ac:dyDescent="0.25">
      <c r="AQ55367" s="6"/>
    </row>
    <row r="55368" spans="43:43" x14ac:dyDescent="0.25">
      <c r="AQ55368" s="6"/>
    </row>
    <row r="55369" spans="43:43" x14ac:dyDescent="0.25">
      <c r="AQ55369" s="6"/>
    </row>
    <row r="55370" spans="43:43" x14ac:dyDescent="0.25">
      <c r="AQ55370" s="6"/>
    </row>
    <row r="55371" spans="43:43" x14ac:dyDescent="0.25">
      <c r="AQ55371" s="6"/>
    </row>
    <row r="55372" spans="43:43" x14ac:dyDescent="0.25">
      <c r="AQ55372" s="6"/>
    </row>
    <row r="55373" spans="43:43" x14ac:dyDescent="0.25">
      <c r="AQ55373" s="6"/>
    </row>
    <row r="55374" spans="43:43" x14ac:dyDescent="0.25">
      <c r="AQ55374" s="6"/>
    </row>
    <row r="55375" spans="43:43" x14ac:dyDescent="0.25">
      <c r="AQ55375" s="6"/>
    </row>
    <row r="55376" spans="43:43" x14ac:dyDescent="0.25">
      <c r="AQ55376" s="6"/>
    </row>
    <row r="55377" spans="43:43" x14ac:dyDescent="0.25">
      <c r="AQ55377" s="6"/>
    </row>
    <row r="55378" spans="43:43" x14ac:dyDescent="0.25">
      <c r="AQ55378" s="6"/>
    </row>
    <row r="55379" spans="43:43" x14ac:dyDescent="0.25">
      <c r="AQ55379" s="6"/>
    </row>
    <row r="55380" spans="43:43" x14ac:dyDescent="0.25">
      <c r="AQ55380" s="6"/>
    </row>
    <row r="55381" spans="43:43" x14ac:dyDescent="0.25">
      <c r="AQ55381" s="6"/>
    </row>
    <row r="55382" spans="43:43" x14ac:dyDescent="0.25">
      <c r="AQ55382" s="6"/>
    </row>
    <row r="55383" spans="43:43" x14ac:dyDescent="0.25">
      <c r="AQ55383" s="6"/>
    </row>
    <row r="55384" spans="43:43" x14ac:dyDescent="0.25">
      <c r="AQ55384" s="6"/>
    </row>
    <row r="55385" spans="43:43" x14ac:dyDescent="0.25">
      <c r="AQ55385" s="6"/>
    </row>
    <row r="55386" spans="43:43" x14ac:dyDescent="0.25">
      <c r="AQ55386" s="6"/>
    </row>
    <row r="55387" spans="43:43" x14ac:dyDescent="0.25">
      <c r="AQ55387" s="6"/>
    </row>
    <row r="55388" spans="43:43" x14ac:dyDescent="0.25">
      <c r="AQ55388" s="6"/>
    </row>
    <row r="55389" spans="43:43" x14ac:dyDescent="0.25">
      <c r="AQ55389" s="6"/>
    </row>
    <row r="55390" spans="43:43" x14ac:dyDescent="0.25">
      <c r="AQ55390" s="6"/>
    </row>
    <row r="55391" spans="43:43" x14ac:dyDescent="0.25">
      <c r="AQ55391" s="6"/>
    </row>
    <row r="55392" spans="43:43" x14ac:dyDescent="0.25">
      <c r="AQ55392" s="6"/>
    </row>
    <row r="55393" spans="43:43" x14ac:dyDescent="0.25">
      <c r="AQ55393" s="6"/>
    </row>
    <row r="55394" spans="43:43" x14ac:dyDescent="0.25">
      <c r="AQ55394" s="6"/>
    </row>
    <row r="55395" spans="43:43" x14ac:dyDescent="0.25">
      <c r="AQ55395" s="6"/>
    </row>
    <row r="55396" spans="43:43" x14ac:dyDescent="0.25">
      <c r="AQ55396" s="6"/>
    </row>
    <row r="55397" spans="43:43" x14ac:dyDescent="0.25">
      <c r="AQ55397" s="6"/>
    </row>
    <row r="55398" spans="43:43" x14ac:dyDescent="0.25">
      <c r="AQ55398" s="6"/>
    </row>
    <row r="55399" spans="43:43" x14ac:dyDescent="0.25">
      <c r="AQ55399" s="6"/>
    </row>
    <row r="55400" spans="43:43" x14ac:dyDescent="0.25">
      <c r="AQ55400" s="6"/>
    </row>
    <row r="55401" spans="43:43" x14ac:dyDescent="0.25">
      <c r="AQ55401" s="6"/>
    </row>
    <row r="55402" spans="43:43" x14ac:dyDescent="0.25">
      <c r="AQ55402" s="6"/>
    </row>
    <row r="55403" spans="43:43" x14ac:dyDescent="0.25">
      <c r="AQ55403" s="6"/>
    </row>
    <row r="55404" spans="43:43" x14ac:dyDescent="0.25">
      <c r="AQ55404" s="6"/>
    </row>
    <row r="55405" spans="43:43" x14ac:dyDescent="0.25">
      <c r="AQ55405" s="6"/>
    </row>
    <row r="55406" spans="43:43" x14ac:dyDescent="0.25">
      <c r="AQ55406" s="6"/>
    </row>
    <row r="55407" spans="43:43" x14ac:dyDescent="0.25">
      <c r="AQ55407" s="6"/>
    </row>
    <row r="55408" spans="43:43" x14ac:dyDescent="0.25">
      <c r="AQ55408" s="6"/>
    </row>
    <row r="55409" spans="43:43" x14ac:dyDescent="0.25">
      <c r="AQ55409" s="6"/>
    </row>
    <row r="55410" spans="43:43" x14ac:dyDescent="0.25">
      <c r="AQ55410" s="6"/>
    </row>
    <row r="55411" spans="43:43" x14ac:dyDescent="0.25">
      <c r="AQ55411" s="6"/>
    </row>
    <row r="55412" spans="43:43" x14ac:dyDescent="0.25">
      <c r="AQ55412" s="6"/>
    </row>
    <row r="55413" spans="43:43" x14ac:dyDescent="0.25">
      <c r="AQ55413" s="6"/>
    </row>
    <row r="55414" spans="43:43" x14ac:dyDescent="0.25">
      <c r="AQ55414" s="6"/>
    </row>
    <row r="55415" spans="43:43" x14ac:dyDescent="0.25">
      <c r="AQ55415" s="6"/>
    </row>
    <row r="55416" spans="43:43" x14ac:dyDescent="0.25">
      <c r="AQ55416" s="6"/>
    </row>
    <row r="55417" spans="43:43" x14ac:dyDescent="0.25">
      <c r="AQ55417" s="6"/>
    </row>
    <row r="55418" spans="43:43" x14ac:dyDescent="0.25">
      <c r="AQ55418" s="6"/>
    </row>
    <row r="55419" spans="43:43" x14ac:dyDescent="0.25">
      <c r="AQ55419" s="6"/>
    </row>
    <row r="55420" spans="43:43" x14ac:dyDescent="0.25">
      <c r="AQ55420" s="6"/>
    </row>
    <row r="55421" spans="43:43" x14ac:dyDescent="0.25">
      <c r="AQ55421" s="6"/>
    </row>
    <row r="55422" spans="43:43" x14ac:dyDescent="0.25">
      <c r="AQ55422" s="6"/>
    </row>
    <row r="55423" spans="43:43" x14ac:dyDescent="0.25">
      <c r="AQ55423" s="6"/>
    </row>
    <row r="55424" spans="43:43" x14ac:dyDescent="0.25">
      <c r="AQ55424" s="6"/>
    </row>
    <row r="55425" spans="43:43" x14ac:dyDescent="0.25">
      <c r="AQ55425" s="6"/>
    </row>
    <row r="55426" spans="43:43" x14ac:dyDescent="0.25">
      <c r="AQ55426" s="6"/>
    </row>
    <row r="55427" spans="43:43" x14ac:dyDescent="0.25">
      <c r="AQ55427" s="6"/>
    </row>
    <row r="55428" spans="43:43" x14ac:dyDescent="0.25">
      <c r="AQ55428" s="6"/>
    </row>
    <row r="55429" spans="43:43" x14ac:dyDescent="0.25">
      <c r="AQ55429" s="6"/>
    </row>
    <row r="55430" spans="43:43" x14ac:dyDescent="0.25">
      <c r="AQ55430" s="6"/>
    </row>
    <row r="55431" spans="43:43" x14ac:dyDescent="0.25">
      <c r="AQ55431" s="6"/>
    </row>
    <row r="55432" spans="43:43" x14ac:dyDescent="0.25">
      <c r="AQ55432" s="6"/>
    </row>
    <row r="55433" spans="43:43" x14ac:dyDescent="0.25">
      <c r="AQ55433" s="6"/>
    </row>
    <row r="55434" spans="43:43" x14ac:dyDescent="0.25">
      <c r="AQ55434" s="6"/>
    </row>
    <row r="55435" spans="43:43" x14ac:dyDescent="0.25">
      <c r="AQ55435" s="6"/>
    </row>
    <row r="55436" spans="43:43" x14ac:dyDescent="0.25">
      <c r="AQ55436" s="6"/>
    </row>
    <row r="55437" spans="43:43" x14ac:dyDescent="0.25">
      <c r="AQ55437" s="6"/>
    </row>
    <row r="55438" spans="43:43" x14ac:dyDescent="0.25">
      <c r="AQ55438" s="6"/>
    </row>
    <row r="55439" spans="43:43" x14ac:dyDescent="0.25">
      <c r="AQ55439" s="6"/>
    </row>
    <row r="55440" spans="43:43" x14ac:dyDescent="0.25">
      <c r="AQ55440" s="6"/>
    </row>
    <row r="55441" spans="43:43" x14ac:dyDescent="0.25">
      <c r="AQ55441" s="6"/>
    </row>
    <row r="55442" spans="43:43" x14ac:dyDescent="0.25">
      <c r="AQ55442" s="6"/>
    </row>
    <row r="55443" spans="43:43" x14ac:dyDescent="0.25">
      <c r="AQ55443" s="6"/>
    </row>
    <row r="55444" spans="43:43" x14ac:dyDescent="0.25">
      <c r="AQ55444" s="6"/>
    </row>
    <row r="55445" spans="43:43" x14ac:dyDescent="0.25">
      <c r="AQ55445" s="6"/>
    </row>
    <row r="55446" spans="43:43" x14ac:dyDescent="0.25">
      <c r="AQ55446" s="6"/>
    </row>
    <row r="55447" spans="43:43" x14ac:dyDescent="0.25">
      <c r="AQ55447" s="6"/>
    </row>
    <row r="55448" spans="43:43" x14ac:dyDescent="0.25">
      <c r="AQ55448" s="6"/>
    </row>
    <row r="55449" spans="43:43" x14ac:dyDescent="0.25">
      <c r="AQ55449" s="6"/>
    </row>
    <row r="55450" spans="43:43" x14ac:dyDescent="0.25">
      <c r="AQ55450" s="6"/>
    </row>
    <row r="55451" spans="43:43" x14ac:dyDescent="0.25">
      <c r="AQ55451" s="6"/>
    </row>
    <row r="55452" spans="43:43" x14ac:dyDescent="0.25">
      <c r="AQ55452" s="6"/>
    </row>
    <row r="55453" spans="43:43" x14ac:dyDescent="0.25">
      <c r="AQ55453" s="6"/>
    </row>
    <row r="55454" spans="43:43" x14ac:dyDescent="0.25">
      <c r="AQ55454" s="6"/>
    </row>
    <row r="55455" spans="43:43" x14ac:dyDescent="0.25">
      <c r="AQ55455" s="6"/>
    </row>
    <row r="55456" spans="43:43" x14ac:dyDescent="0.25">
      <c r="AQ55456" s="6"/>
    </row>
    <row r="55457" spans="43:43" x14ac:dyDescent="0.25">
      <c r="AQ55457" s="6"/>
    </row>
    <row r="55458" spans="43:43" x14ac:dyDescent="0.25">
      <c r="AQ55458" s="6"/>
    </row>
    <row r="55459" spans="43:43" x14ac:dyDescent="0.25">
      <c r="AQ55459" s="6"/>
    </row>
    <row r="55460" spans="43:43" x14ac:dyDescent="0.25">
      <c r="AQ55460" s="6"/>
    </row>
    <row r="55461" spans="43:43" x14ac:dyDescent="0.25">
      <c r="AQ55461" s="6"/>
    </row>
    <row r="55462" spans="43:43" x14ac:dyDescent="0.25">
      <c r="AQ55462" s="6"/>
    </row>
    <row r="55463" spans="43:43" x14ac:dyDescent="0.25">
      <c r="AQ55463" s="6"/>
    </row>
    <row r="55464" spans="43:43" x14ac:dyDescent="0.25">
      <c r="AQ55464" s="6"/>
    </row>
    <row r="55465" spans="43:43" x14ac:dyDescent="0.25">
      <c r="AQ55465" s="6"/>
    </row>
    <row r="55466" spans="43:43" x14ac:dyDescent="0.25">
      <c r="AQ55466" s="6"/>
    </row>
    <row r="55467" spans="43:43" x14ac:dyDescent="0.25">
      <c r="AQ55467" s="6"/>
    </row>
    <row r="55468" spans="43:43" x14ac:dyDescent="0.25">
      <c r="AQ55468" s="6"/>
    </row>
    <row r="55469" spans="43:43" x14ac:dyDescent="0.25">
      <c r="AQ55469" s="6"/>
    </row>
    <row r="55470" spans="43:43" x14ac:dyDescent="0.25">
      <c r="AQ55470" s="6"/>
    </row>
    <row r="55471" spans="43:43" x14ac:dyDescent="0.25">
      <c r="AQ55471" s="6"/>
    </row>
    <row r="55472" spans="43:43" x14ac:dyDescent="0.25">
      <c r="AQ55472" s="6"/>
    </row>
    <row r="55473" spans="43:43" x14ac:dyDescent="0.25">
      <c r="AQ55473" s="6"/>
    </row>
    <row r="55474" spans="43:43" x14ac:dyDescent="0.25">
      <c r="AQ55474" s="6"/>
    </row>
    <row r="55475" spans="43:43" x14ac:dyDescent="0.25">
      <c r="AQ55475" s="6"/>
    </row>
    <row r="55476" spans="43:43" x14ac:dyDescent="0.25">
      <c r="AQ55476" s="6"/>
    </row>
    <row r="55477" spans="43:43" x14ac:dyDescent="0.25">
      <c r="AQ55477" s="6"/>
    </row>
    <row r="55478" spans="43:43" x14ac:dyDescent="0.25">
      <c r="AQ55478" s="6"/>
    </row>
    <row r="55479" spans="43:43" x14ac:dyDescent="0.25">
      <c r="AQ55479" s="6"/>
    </row>
    <row r="55480" spans="43:43" x14ac:dyDescent="0.25">
      <c r="AQ55480" s="6"/>
    </row>
    <row r="55481" spans="43:43" x14ac:dyDescent="0.25">
      <c r="AQ55481" s="6"/>
    </row>
    <row r="55482" spans="43:43" x14ac:dyDescent="0.25">
      <c r="AQ55482" s="6"/>
    </row>
    <row r="55483" spans="43:43" x14ac:dyDescent="0.25">
      <c r="AQ55483" s="6"/>
    </row>
    <row r="55484" spans="43:43" x14ac:dyDescent="0.25">
      <c r="AQ55484" s="6"/>
    </row>
    <row r="55485" spans="43:43" x14ac:dyDescent="0.25">
      <c r="AQ55485" s="6"/>
    </row>
    <row r="55486" spans="43:43" x14ac:dyDescent="0.25">
      <c r="AQ55486" s="6"/>
    </row>
    <row r="55487" spans="43:43" x14ac:dyDescent="0.25">
      <c r="AQ55487" s="6"/>
    </row>
    <row r="55488" spans="43:43" x14ac:dyDescent="0.25">
      <c r="AQ55488" s="6"/>
    </row>
    <row r="55489" spans="43:43" x14ac:dyDescent="0.25">
      <c r="AQ55489" s="6"/>
    </row>
    <row r="55490" spans="43:43" x14ac:dyDescent="0.25">
      <c r="AQ55490" s="6"/>
    </row>
    <row r="55491" spans="43:43" x14ac:dyDescent="0.25">
      <c r="AQ55491" s="6"/>
    </row>
    <row r="55492" spans="43:43" x14ac:dyDescent="0.25">
      <c r="AQ55492" s="6"/>
    </row>
    <row r="55493" spans="43:43" x14ac:dyDescent="0.25">
      <c r="AQ55493" s="6"/>
    </row>
    <row r="55494" spans="43:43" x14ac:dyDescent="0.25">
      <c r="AQ55494" s="6"/>
    </row>
    <row r="55495" spans="43:43" x14ac:dyDescent="0.25">
      <c r="AQ55495" s="6"/>
    </row>
    <row r="55496" spans="43:43" x14ac:dyDescent="0.25">
      <c r="AQ55496" s="6"/>
    </row>
    <row r="55497" spans="43:43" x14ac:dyDescent="0.25">
      <c r="AQ55497" s="6"/>
    </row>
    <row r="55498" spans="43:43" x14ac:dyDescent="0.25">
      <c r="AQ55498" s="6"/>
    </row>
    <row r="55499" spans="43:43" x14ac:dyDescent="0.25">
      <c r="AQ55499" s="6"/>
    </row>
    <row r="55500" spans="43:43" x14ac:dyDescent="0.25">
      <c r="AQ55500" s="6"/>
    </row>
    <row r="55501" spans="43:43" x14ac:dyDescent="0.25">
      <c r="AQ55501" s="6"/>
    </row>
    <row r="55502" spans="43:43" x14ac:dyDescent="0.25">
      <c r="AQ55502" s="6"/>
    </row>
    <row r="55503" spans="43:43" x14ac:dyDescent="0.25">
      <c r="AQ55503" s="6"/>
    </row>
    <row r="55504" spans="43:43" x14ac:dyDescent="0.25">
      <c r="AQ55504" s="6"/>
    </row>
    <row r="55505" spans="43:43" x14ac:dyDescent="0.25">
      <c r="AQ55505" s="6"/>
    </row>
    <row r="55506" spans="43:43" x14ac:dyDescent="0.25">
      <c r="AQ55506" s="6"/>
    </row>
    <row r="55507" spans="43:43" x14ac:dyDescent="0.25">
      <c r="AQ55507" s="6"/>
    </row>
    <row r="55508" spans="43:43" x14ac:dyDescent="0.25">
      <c r="AQ55508" s="6"/>
    </row>
    <row r="55509" spans="43:43" x14ac:dyDescent="0.25">
      <c r="AQ55509" s="6"/>
    </row>
    <row r="55510" spans="43:43" x14ac:dyDescent="0.25">
      <c r="AQ55510" s="6"/>
    </row>
    <row r="55511" spans="43:43" x14ac:dyDescent="0.25">
      <c r="AQ55511" s="6"/>
    </row>
    <row r="55512" spans="43:43" x14ac:dyDescent="0.25">
      <c r="AQ55512" s="6"/>
    </row>
    <row r="55513" spans="43:43" x14ac:dyDescent="0.25">
      <c r="AQ55513" s="6"/>
    </row>
    <row r="55514" spans="43:43" x14ac:dyDescent="0.25">
      <c r="AQ55514" s="6"/>
    </row>
    <row r="55515" spans="43:43" x14ac:dyDescent="0.25">
      <c r="AQ55515" s="6"/>
    </row>
    <row r="55516" spans="43:43" x14ac:dyDescent="0.25">
      <c r="AQ55516" s="6"/>
    </row>
    <row r="55517" spans="43:43" x14ac:dyDescent="0.25">
      <c r="AQ55517" s="6"/>
    </row>
    <row r="55518" spans="43:43" x14ac:dyDescent="0.25">
      <c r="AQ55518" s="6"/>
    </row>
    <row r="55519" spans="43:43" x14ac:dyDescent="0.25">
      <c r="AQ55519" s="6"/>
    </row>
    <row r="55520" spans="43:43" x14ac:dyDescent="0.25">
      <c r="AQ55520" s="6"/>
    </row>
    <row r="55521" spans="43:43" x14ac:dyDescent="0.25">
      <c r="AQ55521" s="6"/>
    </row>
    <row r="55522" spans="43:43" x14ac:dyDescent="0.25">
      <c r="AQ55522" s="6"/>
    </row>
    <row r="55523" spans="43:43" x14ac:dyDescent="0.25">
      <c r="AQ55523" s="6"/>
    </row>
    <row r="55524" spans="43:43" x14ac:dyDescent="0.25">
      <c r="AQ55524" s="6"/>
    </row>
    <row r="55525" spans="43:43" x14ac:dyDescent="0.25">
      <c r="AQ55525" s="6"/>
    </row>
    <row r="55526" spans="43:43" x14ac:dyDescent="0.25">
      <c r="AQ55526" s="6"/>
    </row>
    <row r="55527" spans="43:43" x14ac:dyDescent="0.25">
      <c r="AQ55527" s="6"/>
    </row>
    <row r="55528" spans="43:43" x14ac:dyDescent="0.25">
      <c r="AQ55528" s="6"/>
    </row>
    <row r="55529" spans="43:43" x14ac:dyDescent="0.25">
      <c r="AQ55529" s="6"/>
    </row>
    <row r="55530" spans="43:43" x14ac:dyDescent="0.25">
      <c r="AQ55530" s="6"/>
    </row>
    <row r="55531" spans="43:43" x14ac:dyDescent="0.25">
      <c r="AQ55531" s="6"/>
    </row>
    <row r="55532" spans="43:43" x14ac:dyDescent="0.25">
      <c r="AQ55532" s="6"/>
    </row>
    <row r="55533" spans="43:43" x14ac:dyDescent="0.25">
      <c r="AQ55533" s="6"/>
    </row>
    <row r="55534" spans="43:43" x14ac:dyDescent="0.25">
      <c r="AQ55534" s="6"/>
    </row>
    <row r="55535" spans="43:43" x14ac:dyDescent="0.25">
      <c r="AQ55535" s="6"/>
    </row>
    <row r="55536" spans="43:43" x14ac:dyDescent="0.25">
      <c r="AQ55536" s="6"/>
    </row>
    <row r="55537" spans="43:43" x14ac:dyDescent="0.25">
      <c r="AQ55537" s="6"/>
    </row>
    <row r="55538" spans="43:43" x14ac:dyDescent="0.25">
      <c r="AQ55538" s="6"/>
    </row>
    <row r="55539" spans="43:43" x14ac:dyDescent="0.25">
      <c r="AQ55539" s="6"/>
    </row>
    <row r="55540" spans="43:43" x14ac:dyDescent="0.25">
      <c r="AQ55540" s="6"/>
    </row>
    <row r="55541" spans="43:43" x14ac:dyDescent="0.25">
      <c r="AQ55541" s="6"/>
    </row>
    <row r="55542" spans="43:43" x14ac:dyDescent="0.25">
      <c r="AQ55542" s="6"/>
    </row>
    <row r="55543" spans="43:43" x14ac:dyDescent="0.25">
      <c r="AQ55543" s="6"/>
    </row>
    <row r="55544" spans="43:43" x14ac:dyDescent="0.25">
      <c r="AQ55544" s="6"/>
    </row>
    <row r="55545" spans="43:43" x14ac:dyDescent="0.25">
      <c r="AQ55545" s="6"/>
    </row>
    <row r="55546" spans="43:43" x14ac:dyDescent="0.25">
      <c r="AQ55546" s="6"/>
    </row>
    <row r="55547" spans="43:43" x14ac:dyDescent="0.25">
      <c r="AQ55547" s="6"/>
    </row>
    <row r="55548" spans="43:43" x14ac:dyDescent="0.25">
      <c r="AQ55548" s="6"/>
    </row>
    <row r="55549" spans="43:43" x14ac:dyDescent="0.25">
      <c r="AQ55549" s="6"/>
    </row>
    <row r="55550" spans="43:43" x14ac:dyDescent="0.25">
      <c r="AQ55550" s="6"/>
    </row>
    <row r="55551" spans="43:43" x14ac:dyDescent="0.25">
      <c r="AQ55551" s="6"/>
    </row>
    <row r="55552" spans="43:43" x14ac:dyDescent="0.25">
      <c r="AQ55552" s="6"/>
    </row>
    <row r="55553" spans="43:43" x14ac:dyDescent="0.25">
      <c r="AQ55553" s="6"/>
    </row>
    <row r="55554" spans="43:43" x14ac:dyDescent="0.25">
      <c r="AQ55554" s="6"/>
    </row>
    <row r="55555" spans="43:43" x14ac:dyDescent="0.25">
      <c r="AQ55555" s="6"/>
    </row>
    <row r="55556" spans="43:43" x14ac:dyDescent="0.25">
      <c r="AQ55556" s="6"/>
    </row>
    <row r="55557" spans="43:43" x14ac:dyDescent="0.25">
      <c r="AQ55557" s="6"/>
    </row>
    <row r="55558" spans="43:43" x14ac:dyDescent="0.25">
      <c r="AQ55558" s="6"/>
    </row>
    <row r="55559" spans="43:43" x14ac:dyDescent="0.25">
      <c r="AQ55559" s="6"/>
    </row>
    <row r="55560" spans="43:43" x14ac:dyDescent="0.25">
      <c r="AQ55560" s="6"/>
    </row>
    <row r="55561" spans="43:43" x14ac:dyDescent="0.25">
      <c r="AQ55561" s="6"/>
    </row>
    <row r="55562" spans="43:43" x14ac:dyDescent="0.25">
      <c r="AQ55562" s="6"/>
    </row>
    <row r="55563" spans="43:43" x14ac:dyDescent="0.25">
      <c r="AQ55563" s="6"/>
    </row>
    <row r="55564" spans="43:43" x14ac:dyDescent="0.25">
      <c r="AQ55564" s="6"/>
    </row>
    <row r="55565" spans="43:43" x14ac:dyDescent="0.25">
      <c r="AQ55565" s="6"/>
    </row>
    <row r="55566" spans="43:43" x14ac:dyDescent="0.25">
      <c r="AQ55566" s="6"/>
    </row>
    <row r="55567" spans="43:43" x14ac:dyDescent="0.25">
      <c r="AQ55567" s="6"/>
    </row>
    <row r="55568" spans="43:43" x14ac:dyDescent="0.25">
      <c r="AQ55568" s="6"/>
    </row>
    <row r="55569" spans="43:43" x14ac:dyDescent="0.25">
      <c r="AQ55569" s="6"/>
    </row>
    <row r="55570" spans="43:43" x14ac:dyDescent="0.25">
      <c r="AQ55570" s="6"/>
    </row>
    <row r="55571" spans="43:43" x14ac:dyDescent="0.25">
      <c r="AQ55571" s="6"/>
    </row>
    <row r="55572" spans="43:43" x14ac:dyDescent="0.25">
      <c r="AQ55572" s="6"/>
    </row>
    <row r="55573" spans="43:43" x14ac:dyDescent="0.25">
      <c r="AQ55573" s="6"/>
    </row>
    <row r="55574" spans="43:43" x14ac:dyDescent="0.25">
      <c r="AQ55574" s="6"/>
    </row>
    <row r="55575" spans="43:43" x14ac:dyDescent="0.25">
      <c r="AQ55575" s="6"/>
    </row>
    <row r="55576" spans="43:43" x14ac:dyDescent="0.25">
      <c r="AQ55576" s="6"/>
    </row>
    <row r="55577" spans="43:43" x14ac:dyDescent="0.25">
      <c r="AQ55577" s="6"/>
    </row>
    <row r="55578" spans="43:43" x14ac:dyDescent="0.25">
      <c r="AQ55578" s="6"/>
    </row>
    <row r="55579" spans="43:43" x14ac:dyDescent="0.25">
      <c r="AQ55579" s="6"/>
    </row>
    <row r="55580" spans="43:43" x14ac:dyDescent="0.25">
      <c r="AQ55580" s="6"/>
    </row>
    <row r="55581" spans="43:43" x14ac:dyDescent="0.25">
      <c r="AQ55581" s="6"/>
    </row>
    <row r="55582" spans="43:43" x14ac:dyDescent="0.25">
      <c r="AQ55582" s="6"/>
    </row>
    <row r="55583" spans="43:43" x14ac:dyDescent="0.25">
      <c r="AQ55583" s="6"/>
    </row>
    <row r="55584" spans="43:43" x14ac:dyDescent="0.25">
      <c r="AQ55584" s="6"/>
    </row>
    <row r="55585" spans="43:43" x14ac:dyDescent="0.25">
      <c r="AQ55585" s="6"/>
    </row>
    <row r="55586" spans="43:43" x14ac:dyDescent="0.25">
      <c r="AQ55586" s="6"/>
    </row>
    <row r="55587" spans="43:43" x14ac:dyDescent="0.25">
      <c r="AQ55587" s="6"/>
    </row>
    <row r="55588" spans="43:43" x14ac:dyDescent="0.25">
      <c r="AQ55588" s="6"/>
    </row>
    <row r="55589" spans="43:43" x14ac:dyDescent="0.25">
      <c r="AQ55589" s="6"/>
    </row>
    <row r="55590" spans="43:43" x14ac:dyDescent="0.25">
      <c r="AQ55590" s="6"/>
    </row>
    <row r="55591" spans="43:43" x14ac:dyDescent="0.25">
      <c r="AQ55591" s="6"/>
    </row>
    <row r="55592" spans="43:43" x14ac:dyDescent="0.25">
      <c r="AQ55592" s="6"/>
    </row>
    <row r="55593" spans="43:43" x14ac:dyDescent="0.25">
      <c r="AQ55593" s="6"/>
    </row>
    <row r="55594" spans="43:43" x14ac:dyDescent="0.25">
      <c r="AQ55594" s="6"/>
    </row>
    <row r="55595" spans="43:43" x14ac:dyDescent="0.25">
      <c r="AQ55595" s="6"/>
    </row>
    <row r="55596" spans="43:43" x14ac:dyDescent="0.25">
      <c r="AQ55596" s="6"/>
    </row>
    <row r="55597" spans="43:43" x14ac:dyDescent="0.25">
      <c r="AQ55597" s="6"/>
    </row>
    <row r="55598" spans="43:43" x14ac:dyDescent="0.25">
      <c r="AQ55598" s="6"/>
    </row>
    <row r="55599" spans="43:43" x14ac:dyDescent="0.25">
      <c r="AQ55599" s="6"/>
    </row>
    <row r="55600" spans="43:43" x14ac:dyDescent="0.25">
      <c r="AQ55600" s="6"/>
    </row>
    <row r="55601" spans="43:43" x14ac:dyDescent="0.25">
      <c r="AQ55601" s="6"/>
    </row>
    <row r="55602" spans="43:43" x14ac:dyDescent="0.25">
      <c r="AQ55602" s="6"/>
    </row>
    <row r="55603" spans="43:43" x14ac:dyDescent="0.25">
      <c r="AQ55603" s="6"/>
    </row>
    <row r="55604" spans="43:43" x14ac:dyDescent="0.25">
      <c r="AQ55604" s="6"/>
    </row>
    <row r="55605" spans="43:43" x14ac:dyDescent="0.25">
      <c r="AQ55605" s="6"/>
    </row>
    <row r="55606" spans="43:43" x14ac:dyDescent="0.25">
      <c r="AQ55606" s="6"/>
    </row>
    <row r="55607" spans="43:43" x14ac:dyDescent="0.25">
      <c r="AQ55607" s="6"/>
    </row>
    <row r="55608" spans="43:43" x14ac:dyDescent="0.25">
      <c r="AQ55608" s="6"/>
    </row>
    <row r="55609" spans="43:43" x14ac:dyDescent="0.25">
      <c r="AQ55609" s="6"/>
    </row>
    <row r="55610" spans="43:43" x14ac:dyDescent="0.25">
      <c r="AQ55610" s="6"/>
    </row>
    <row r="55611" spans="43:43" x14ac:dyDescent="0.25">
      <c r="AQ55611" s="6"/>
    </row>
    <row r="55612" spans="43:43" x14ac:dyDescent="0.25">
      <c r="AQ55612" s="6"/>
    </row>
    <row r="55613" spans="43:43" x14ac:dyDescent="0.25">
      <c r="AQ55613" s="6"/>
    </row>
    <row r="55614" spans="43:43" x14ac:dyDescent="0.25">
      <c r="AQ55614" s="6"/>
    </row>
    <row r="55615" spans="43:43" x14ac:dyDescent="0.25">
      <c r="AQ55615" s="6"/>
    </row>
    <row r="55616" spans="43:43" x14ac:dyDescent="0.25">
      <c r="AQ55616" s="6"/>
    </row>
    <row r="55617" spans="43:43" x14ac:dyDescent="0.25">
      <c r="AQ55617" s="6"/>
    </row>
    <row r="55618" spans="43:43" x14ac:dyDescent="0.25">
      <c r="AQ55618" s="6"/>
    </row>
    <row r="55619" spans="43:43" x14ac:dyDescent="0.25">
      <c r="AQ55619" s="6"/>
    </row>
    <row r="55620" spans="43:43" x14ac:dyDescent="0.25">
      <c r="AQ55620" s="6"/>
    </row>
    <row r="55621" spans="43:43" x14ac:dyDescent="0.25">
      <c r="AQ55621" s="6"/>
    </row>
    <row r="55622" spans="43:43" x14ac:dyDescent="0.25">
      <c r="AQ55622" s="6"/>
    </row>
    <row r="55623" spans="43:43" x14ac:dyDescent="0.25">
      <c r="AQ55623" s="6"/>
    </row>
    <row r="55624" spans="43:43" x14ac:dyDescent="0.25">
      <c r="AQ55624" s="6"/>
    </row>
    <row r="55625" spans="43:43" x14ac:dyDescent="0.25">
      <c r="AQ55625" s="6"/>
    </row>
    <row r="55626" spans="43:43" x14ac:dyDescent="0.25">
      <c r="AQ55626" s="6"/>
    </row>
    <row r="55627" spans="43:43" x14ac:dyDescent="0.25">
      <c r="AQ55627" s="6"/>
    </row>
    <row r="55628" spans="43:43" x14ac:dyDescent="0.25">
      <c r="AQ55628" s="6"/>
    </row>
    <row r="55629" spans="43:43" x14ac:dyDescent="0.25">
      <c r="AQ55629" s="6"/>
    </row>
    <row r="55630" spans="43:43" x14ac:dyDescent="0.25">
      <c r="AQ55630" s="6"/>
    </row>
    <row r="55631" spans="43:43" x14ac:dyDescent="0.25">
      <c r="AQ55631" s="6"/>
    </row>
    <row r="55632" spans="43:43" x14ac:dyDescent="0.25">
      <c r="AQ55632" s="6"/>
    </row>
    <row r="55633" spans="43:43" x14ac:dyDescent="0.25">
      <c r="AQ55633" s="6"/>
    </row>
    <row r="55634" spans="43:43" x14ac:dyDescent="0.25">
      <c r="AQ55634" s="6"/>
    </row>
    <row r="55635" spans="43:43" x14ac:dyDescent="0.25">
      <c r="AQ55635" s="6"/>
    </row>
    <row r="55636" spans="43:43" x14ac:dyDescent="0.25">
      <c r="AQ55636" s="6"/>
    </row>
    <row r="55637" spans="43:43" x14ac:dyDescent="0.25">
      <c r="AQ55637" s="6"/>
    </row>
    <row r="55638" spans="43:43" x14ac:dyDescent="0.25">
      <c r="AQ55638" s="6"/>
    </row>
    <row r="55639" spans="43:43" x14ac:dyDescent="0.25">
      <c r="AQ55639" s="6"/>
    </row>
    <row r="55640" spans="43:43" x14ac:dyDescent="0.25">
      <c r="AQ55640" s="6"/>
    </row>
    <row r="55641" spans="43:43" x14ac:dyDescent="0.25">
      <c r="AQ55641" s="6"/>
    </row>
    <row r="55642" spans="43:43" x14ac:dyDescent="0.25">
      <c r="AQ55642" s="6"/>
    </row>
    <row r="55643" spans="43:43" x14ac:dyDescent="0.25">
      <c r="AQ55643" s="6"/>
    </row>
    <row r="55644" spans="43:43" x14ac:dyDescent="0.25">
      <c r="AQ55644" s="6"/>
    </row>
    <row r="55645" spans="43:43" x14ac:dyDescent="0.25">
      <c r="AQ55645" s="6"/>
    </row>
    <row r="55646" spans="43:43" x14ac:dyDescent="0.25">
      <c r="AQ55646" s="6"/>
    </row>
    <row r="55647" spans="43:43" x14ac:dyDescent="0.25">
      <c r="AQ55647" s="6"/>
    </row>
    <row r="55648" spans="43:43" x14ac:dyDescent="0.25">
      <c r="AQ55648" s="6"/>
    </row>
    <row r="55649" spans="43:43" x14ac:dyDescent="0.25">
      <c r="AQ55649" s="6"/>
    </row>
    <row r="55650" spans="43:43" x14ac:dyDescent="0.25">
      <c r="AQ55650" s="6"/>
    </row>
    <row r="55651" spans="43:43" x14ac:dyDescent="0.25">
      <c r="AQ55651" s="6"/>
    </row>
    <row r="55652" spans="43:43" x14ac:dyDescent="0.25">
      <c r="AQ55652" s="6"/>
    </row>
    <row r="55653" spans="43:43" x14ac:dyDescent="0.25">
      <c r="AQ55653" s="6"/>
    </row>
    <row r="55654" spans="43:43" x14ac:dyDescent="0.25">
      <c r="AQ55654" s="6"/>
    </row>
    <row r="55655" spans="43:43" x14ac:dyDescent="0.25">
      <c r="AQ55655" s="6"/>
    </row>
    <row r="55656" spans="43:43" x14ac:dyDescent="0.25">
      <c r="AQ55656" s="6"/>
    </row>
    <row r="55657" spans="43:43" x14ac:dyDescent="0.25">
      <c r="AQ55657" s="6"/>
    </row>
    <row r="55658" spans="43:43" x14ac:dyDescent="0.25">
      <c r="AQ55658" s="6"/>
    </row>
    <row r="55659" spans="43:43" x14ac:dyDescent="0.25">
      <c r="AQ55659" s="6"/>
    </row>
    <row r="55660" spans="43:43" x14ac:dyDescent="0.25">
      <c r="AQ55660" s="6"/>
    </row>
    <row r="55661" spans="43:43" x14ac:dyDescent="0.25">
      <c r="AQ55661" s="6"/>
    </row>
    <row r="55662" spans="43:43" x14ac:dyDescent="0.25">
      <c r="AQ55662" s="6"/>
    </row>
    <row r="55663" spans="43:43" x14ac:dyDescent="0.25">
      <c r="AQ55663" s="6"/>
    </row>
    <row r="55664" spans="43:43" x14ac:dyDescent="0.25">
      <c r="AQ55664" s="6"/>
    </row>
    <row r="55665" spans="43:43" x14ac:dyDescent="0.25">
      <c r="AQ55665" s="6"/>
    </row>
    <row r="55666" spans="43:43" x14ac:dyDescent="0.25">
      <c r="AQ55666" s="6"/>
    </row>
    <row r="55667" spans="43:43" x14ac:dyDescent="0.25">
      <c r="AQ55667" s="6"/>
    </row>
    <row r="55668" spans="43:43" x14ac:dyDescent="0.25">
      <c r="AQ55668" s="6"/>
    </row>
    <row r="55669" spans="43:43" x14ac:dyDescent="0.25">
      <c r="AQ55669" s="6"/>
    </row>
    <row r="55670" spans="43:43" x14ac:dyDescent="0.25">
      <c r="AQ55670" s="6"/>
    </row>
    <row r="55671" spans="43:43" x14ac:dyDescent="0.25">
      <c r="AQ55671" s="6"/>
    </row>
    <row r="55672" spans="43:43" x14ac:dyDescent="0.25">
      <c r="AQ55672" s="6"/>
    </row>
    <row r="55673" spans="43:43" x14ac:dyDescent="0.25">
      <c r="AQ55673" s="6"/>
    </row>
    <row r="55674" spans="43:43" x14ac:dyDescent="0.25">
      <c r="AQ55674" s="6"/>
    </row>
    <row r="55675" spans="43:43" x14ac:dyDescent="0.25">
      <c r="AQ55675" s="6"/>
    </row>
    <row r="55676" spans="43:43" x14ac:dyDescent="0.25">
      <c r="AQ55676" s="6"/>
    </row>
    <row r="55677" spans="43:43" x14ac:dyDescent="0.25">
      <c r="AQ55677" s="6"/>
    </row>
    <row r="55678" spans="43:43" x14ac:dyDescent="0.25">
      <c r="AQ55678" s="6"/>
    </row>
    <row r="55679" spans="43:43" x14ac:dyDescent="0.25">
      <c r="AQ55679" s="6"/>
    </row>
    <row r="55680" spans="43:43" x14ac:dyDescent="0.25">
      <c r="AQ55680" s="6"/>
    </row>
    <row r="55681" spans="43:43" x14ac:dyDescent="0.25">
      <c r="AQ55681" s="6"/>
    </row>
    <row r="55682" spans="43:43" x14ac:dyDescent="0.25">
      <c r="AQ55682" s="6"/>
    </row>
    <row r="55683" spans="43:43" x14ac:dyDescent="0.25">
      <c r="AQ55683" s="6"/>
    </row>
    <row r="55684" spans="43:43" x14ac:dyDescent="0.25">
      <c r="AQ55684" s="6"/>
    </row>
    <row r="55685" spans="43:43" x14ac:dyDescent="0.25">
      <c r="AQ55685" s="6"/>
    </row>
    <row r="55686" spans="43:43" x14ac:dyDescent="0.25">
      <c r="AQ55686" s="6"/>
    </row>
    <row r="55687" spans="43:43" x14ac:dyDescent="0.25">
      <c r="AQ55687" s="6"/>
    </row>
    <row r="55688" spans="43:43" x14ac:dyDescent="0.25">
      <c r="AQ55688" s="6"/>
    </row>
    <row r="55689" spans="43:43" x14ac:dyDescent="0.25">
      <c r="AQ55689" s="6"/>
    </row>
    <row r="55690" spans="43:43" x14ac:dyDescent="0.25">
      <c r="AQ55690" s="6"/>
    </row>
    <row r="55691" spans="43:43" x14ac:dyDescent="0.25">
      <c r="AQ55691" s="6"/>
    </row>
    <row r="55692" spans="43:43" x14ac:dyDescent="0.25">
      <c r="AQ55692" s="6"/>
    </row>
    <row r="55693" spans="43:43" x14ac:dyDescent="0.25">
      <c r="AQ55693" s="6"/>
    </row>
    <row r="55694" spans="43:43" x14ac:dyDescent="0.25">
      <c r="AQ55694" s="6"/>
    </row>
    <row r="55695" spans="43:43" x14ac:dyDescent="0.25">
      <c r="AQ55695" s="6"/>
    </row>
    <row r="55696" spans="43:43" x14ac:dyDescent="0.25">
      <c r="AQ55696" s="6"/>
    </row>
    <row r="55697" spans="43:43" x14ac:dyDescent="0.25">
      <c r="AQ55697" s="6"/>
    </row>
    <row r="55698" spans="43:43" x14ac:dyDescent="0.25">
      <c r="AQ55698" s="6"/>
    </row>
    <row r="55699" spans="43:43" x14ac:dyDescent="0.25">
      <c r="AQ55699" s="6"/>
    </row>
    <row r="55700" spans="43:43" x14ac:dyDescent="0.25">
      <c r="AQ55700" s="6"/>
    </row>
    <row r="55701" spans="43:43" x14ac:dyDescent="0.25">
      <c r="AQ55701" s="6"/>
    </row>
    <row r="55702" spans="43:43" x14ac:dyDescent="0.25">
      <c r="AQ55702" s="6"/>
    </row>
    <row r="55703" spans="43:43" x14ac:dyDescent="0.25">
      <c r="AQ55703" s="6"/>
    </row>
    <row r="55704" spans="43:43" x14ac:dyDescent="0.25">
      <c r="AQ55704" s="6"/>
    </row>
    <row r="55705" spans="43:43" x14ac:dyDescent="0.25">
      <c r="AQ55705" s="6"/>
    </row>
    <row r="55706" spans="43:43" x14ac:dyDescent="0.25">
      <c r="AQ55706" s="6"/>
    </row>
    <row r="55707" spans="43:43" x14ac:dyDescent="0.25">
      <c r="AQ55707" s="6"/>
    </row>
    <row r="55708" spans="43:43" x14ac:dyDescent="0.25">
      <c r="AQ55708" s="6"/>
    </row>
    <row r="55709" spans="43:43" x14ac:dyDescent="0.25">
      <c r="AQ55709" s="6"/>
    </row>
    <row r="55710" spans="43:43" x14ac:dyDescent="0.25">
      <c r="AQ55710" s="6"/>
    </row>
    <row r="55711" spans="43:43" x14ac:dyDescent="0.25">
      <c r="AQ55711" s="6"/>
    </row>
    <row r="55712" spans="43:43" x14ac:dyDescent="0.25">
      <c r="AQ55712" s="6"/>
    </row>
    <row r="55713" spans="43:43" x14ac:dyDescent="0.25">
      <c r="AQ55713" s="6"/>
    </row>
    <row r="55714" spans="43:43" x14ac:dyDescent="0.25">
      <c r="AQ55714" s="6"/>
    </row>
    <row r="55715" spans="43:43" x14ac:dyDescent="0.25">
      <c r="AQ55715" s="6"/>
    </row>
    <row r="55716" spans="43:43" x14ac:dyDescent="0.25">
      <c r="AQ55716" s="6"/>
    </row>
    <row r="55717" spans="43:43" x14ac:dyDescent="0.25">
      <c r="AQ55717" s="6"/>
    </row>
    <row r="55718" spans="43:43" x14ac:dyDescent="0.25">
      <c r="AQ55718" s="6"/>
    </row>
    <row r="55719" spans="43:43" x14ac:dyDescent="0.25">
      <c r="AQ55719" s="6"/>
    </row>
    <row r="55720" spans="43:43" x14ac:dyDescent="0.25">
      <c r="AQ55720" s="6"/>
    </row>
    <row r="55721" spans="43:43" x14ac:dyDescent="0.25">
      <c r="AQ55721" s="6"/>
    </row>
    <row r="55722" spans="43:43" x14ac:dyDescent="0.25">
      <c r="AQ55722" s="6"/>
    </row>
    <row r="55723" spans="43:43" x14ac:dyDescent="0.25">
      <c r="AQ55723" s="6"/>
    </row>
    <row r="55724" spans="43:43" x14ac:dyDescent="0.25">
      <c r="AQ55724" s="6"/>
    </row>
    <row r="55725" spans="43:43" x14ac:dyDescent="0.25">
      <c r="AQ55725" s="6"/>
    </row>
    <row r="55726" spans="43:43" x14ac:dyDescent="0.25">
      <c r="AQ55726" s="6"/>
    </row>
    <row r="55727" spans="43:43" x14ac:dyDescent="0.25">
      <c r="AQ55727" s="6"/>
    </row>
    <row r="55728" spans="43:43" x14ac:dyDescent="0.25">
      <c r="AQ55728" s="6"/>
    </row>
    <row r="55729" spans="43:43" x14ac:dyDescent="0.25">
      <c r="AQ55729" s="6"/>
    </row>
    <row r="55730" spans="43:43" x14ac:dyDescent="0.25">
      <c r="AQ55730" s="6"/>
    </row>
    <row r="55731" spans="43:43" x14ac:dyDescent="0.25">
      <c r="AQ55731" s="6"/>
    </row>
    <row r="55732" spans="43:43" x14ac:dyDescent="0.25">
      <c r="AQ55732" s="6"/>
    </row>
    <row r="55733" spans="43:43" x14ac:dyDescent="0.25">
      <c r="AQ55733" s="6"/>
    </row>
    <row r="55734" spans="43:43" x14ac:dyDescent="0.25">
      <c r="AQ55734" s="6"/>
    </row>
    <row r="55735" spans="43:43" x14ac:dyDescent="0.25">
      <c r="AQ55735" s="6"/>
    </row>
    <row r="55736" spans="43:43" x14ac:dyDescent="0.25">
      <c r="AQ55736" s="6"/>
    </row>
    <row r="55737" spans="43:43" x14ac:dyDescent="0.25">
      <c r="AQ55737" s="6"/>
    </row>
    <row r="55738" spans="43:43" x14ac:dyDescent="0.25">
      <c r="AQ55738" s="6"/>
    </row>
    <row r="55739" spans="43:43" x14ac:dyDescent="0.25">
      <c r="AQ55739" s="6"/>
    </row>
    <row r="55740" spans="43:43" x14ac:dyDescent="0.25">
      <c r="AQ55740" s="6"/>
    </row>
    <row r="55741" spans="43:43" x14ac:dyDescent="0.25">
      <c r="AQ55741" s="6"/>
    </row>
    <row r="55742" spans="43:43" x14ac:dyDescent="0.25">
      <c r="AQ55742" s="6"/>
    </row>
    <row r="55743" spans="43:43" x14ac:dyDescent="0.25">
      <c r="AQ55743" s="6"/>
    </row>
    <row r="55744" spans="43:43" x14ac:dyDescent="0.25">
      <c r="AQ55744" s="6"/>
    </row>
    <row r="55745" spans="43:43" x14ac:dyDescent="0.25">
      <c r="AQ55745" s="6"/>
    </row>
    <row r="55746" spans="43:43" x14ac:dyDescent="0.25">
      <c r="AQ55746" s="6"/>
    </row>
    <row r="55747" spans="43:43" x14ac:dyDescent="0.25">
      <c r="AQ55747" s="6"/>
    </row>
    <row r="55748" spans="43:43" x14ac:dyDescent="0.25">
      <c r="AQ55748" s="6"/>
    </row>
    <row r="55749" spans="43:43" x14ac:dyDescent="0.25">
      <c r="AQ55749" s="6"/>
    </row>
    <row r="55750" spans="43:43" x14ac:dyDescent="0.25">
      <c r="AQ55750" s="6"/>
    </row>
    <row r="55751" spans="43:43" x14ac:dyDescent="0.25">
      <c r="AQ55751" s="6"/>
    </row>
    <row r="55752" spans="43:43" x14ac:dyDescent="0.25">
      <c r="AQ55752" s="6"/>
    </row>
    <row r="55753" spans="43:43" x14ac:dyDescent="0.25">
      <c r="AQ55753" s="6"/>
    </row>
    <row r="55754" spans="43:43" x14ac:dyDescent="0.25">
      <c r="AQ55754" s="6"/>
    </row>
    <row r="55755" spans="43:43" x14ac:dyDescent="0.25">
      <c r="AQ55755" s="6"/>
    </row>
    <row r="55756" spans="43:43" x14ac:dyDescent="0.25">
      <c r="AQ55756" s="6"/>
    </row>
    <row r="55757" spans="43:43" x14ac:dyDescent="0.25">
      <c r="AQ55757" s="6"/>
    </row>
    <row r="55758" spans="43:43" x14ac:dyDescent="0.25">
      <c r="AQ55758" s="6"/>
    </row>
    <row r="55759" spans="43:43" x14ac:dyDescent="0.25">
      <c r="AQ55759" s="6"/>
    </row>
    <row r="55760" spans="43:43" x14ac:dyDescent="0.25">
      <c r="AQ55760" s="6"/>
    </row>
    <row r="55761" spans="43:43" x14ac:dyDescent="0.25">
      <c r="AQ55761" s="6"/>
    </row>
    <row r="55762" spans="43:43" x14ac:dyDescent="0.25">
      <c r="AQ55762" s="6"/>
    </row>
    <row r="55763" spans="43:43" x14ac:dyDescent="0.25">
      <c r="AQ55763" s="6"/>
    </row>
    <row r="55764" spans="43:43" x14ac:dyDescent="0.25">
      <c r="AQ55764" s="6"/>
    </row>
    <row r="55765" spans="43:43" x14ac:dyDescent="0.25">
      <c r="AQ55765" s="6"/>
    </row>
    <row r="55766" spans="43:43" x14ac:dyDescent="0.25">
      <c r="AQ55766" s="6"/>
    </row>
    <row r="55767" spans="43:43" x14ac:dyDescent="0.25">
      <c r="AQ55767" s="6"/>
    </row>
    <row r="55768" spans="43:43" x14ac:dyDescent="0.25">
      <c r="AQ55768" s="6"/>
    </row>
    <row r="55769" spans="43:43" x14ac:dyDescent="0.25">
      <c r="AQ55769" s="6"/>
    </row>
    <row r="55770" spans="43:43" x14ac:dyDescent="0.25">
      <c r="AQ55770" s="6"/>
    </row>
    <row r="55771" spans="43:43" x14ac:dyDescent="0.25">
      <c r="AQ55771" s="6"/>
    </row>
    <row r="55772" spans="43:43" x14ac:dyDescent="0.25">
      <c r="AQ55772" s="6"/>
    </row>
    <row r="55773" spans="43:43" x14ac:dyDescent="0.25">
      <c r="AQ55773" s="6"/>
    </row>
    <row r="55774" spans="43:43" x14ac:dyDescent="0.25">
      <c r="AQ55774" s="6"/>
    </row>
    <row r="55775" spans="43:43" x14ac:dyDescent="0.25">
      <c r="AQ55775" s="6"/>
    </row>
    <row r="55776" spans="43:43" x14ac:dyDescent="0.25">
      <c r="AQ55776" s="6"/>
    </row>
    <row r="55777" spans="43:43" x14ac:dyDescent="0.25">
      <c r="AQ55777" s="6"/>
    </row>
    <row r="55778" spans="43:43" x14ac:dyDescent="0.25">
      <c r="AQ55778" s="6"/>
    </row>
    <row r="55779" spans="43:43" x14ac:dyDescent="0.25">
      <c r="AQ55779" s="6"/>
    </row>
    <row r="55780" spans="43:43" x14ac:dyDescent="0.25">
      <c r="AQ55780" s="6"/>
    </row>
    <row r="55781" spans="43:43" x14ac:dyDescent="0.25">
      <c r="AQ55781" s="6"/>
    </row>
    <row r="55782" spans="43:43" x14ac:dyDescent="0.25">
      <c r="AQ55782" s="6"/>
    </row>
    <row r="55783" spans="43:43" x14ac:dyDescent="0.25">
      <c r="AQ55783" s="6"/>
    </row>
    <row r="55784" spans="43:43" x14ac:dyDescent="0.25">
      <c r="AQ55784" s="6"/>
    </row>
    <row r="55785" spans="43:43" x14ac:dyDescent="0.25">
      <c r="AQ55785" s="6"/>
    </row>
    <row r="55786" spans="43:43" x14ac:dyDescent="0.25">
      <c r="AQ55786" s="6"/>
    </row>
    <row r="55787" spans="43:43" x14ac:dyDescent="0.25">
      <c r="AQ55787" s="6"/>
    </row>
    <row r="55788" spans="43:43" x14ac:dyDescent="0.25">
      <c r="AQ55788" s="6"/>
    </row>
    <row r="55789" spans="43:43" x14ac:dyDescent="0.25">
      <c r="AQ55789" s="6"/>
    </row>
    <row r="55790" spans="43:43" x14ac:dyDescent="0.25">
      <c r="AQ55790" s="6"/>
    </row>
    <row r="55791" spans="43:43" x14ac:dyDescent="0.25">
      <c r="AQ55791" s="6"/>
    </row>
    <row r="55792" spans="43:43" x14ac:dyDescent="0.25">
      <c r="AQ55792" s="6"/>
    </row>
    <row r="55793" spans="43:43" x14ac:dyDescent="0.25">
      <c r="AQ55793" s="6"/>
    </row>
    <row r="55794" spans="43:43" x14ac:dyDescent="0.25">
      <c r="AQ55794" s="6"/>
    </row>
    <row r="55795" spans="43:43" x14ac:dyDescent="0.25">
      <c r="AQ55795" s="6"/>
    </row>
    <row r="55796" spans="43:43" x14ac:dyDescent="0.25">
      <c r="AQ55796" s="6"/>
    </row>
    <row r="55797" spans="43:43" x14ac:dyDescent="0.25">
      <c r="AQ55797" s="6"/>
    </row>
    <row r="55798" spans="43:43" x14ac:dyDescent="0.25">
      <c r="AQ55798" s="6"/>
    </row>
    <row r="55799" spans="43:43" x14ac:dyDescent="0.25">
      <c r="AQ55799" s="6"/>
    </row>
    <row r="55800" spans="43:43" x14ac:dyDescent="0.25">
      <c r="AQ55800" s="6"/>
    </row>
    <row r="55801" spans="43:43" x14ac:dyDescent="0.25">
      <c r="AQ55801" s="6"/>
    </row>
    <row r="55802" spans="43:43" x14ac:dyDescent="0.25">
      <c r="AQ55802" s="6"/>
    </row>
    <row r="55803" spans="43:43" x14ac:dyDescent="0.25">
      <c r="AQ55803" s="6"/>
    </row>
    <row r="55804" spans="43:43" x14ac:dyDescent="0.25">
      <c r="AQ55804" s="6"/>
    </row>
    <row r="55805" spans="43:43" x14ac:dyDescent="0.25">
      <c r="AQ55805" s="6"/>
    </row>
    <row r="55806" spans="43:43" x14ac:dyDescent="0.25">
      <c r="AQ55806" s="6"/>
    </row>
    <row r="55807" spans="43:43" x14ac:dyDescent="0.25">
      <c r="AQ55807" s="6"/>
    </row>
    <row r="55808" spans="43:43" x14ac:dyDescent="0.25">
      <c r="AQ55808" s="6"/>
    </row>
    <row r="55809" spans="43:43" x14ac:dyDescent="0.25">
      <c r="AQ55809" s="6"/>
    </row>
    <row r="55810" spans="43:43" x14ac:dyDescent="0.25">
      <c r="AQ55810" s="6"/>
    </row>
    <row r="55811" spans="43:43" x14ac:dyDescent="0.25">
      <c r="AQ55811" s="6"/>
    </row>
    <row r="55812" spans="43:43" x14ac:dyDescent="0.25">
      <c r="AQ55812" s="6"/>
    </row>
    <row r="55813" spans="43:43" x14ac:dyDescent="0.25">
      <c r="AQ55813" s="6"/>
    </row>
    <row r="55814" spans="43:43" x14ac:dyDescent="0.25">
      <c r="AQ55814" s="6"/>
    </row>
    <row r="55815" spans="43:43" x14ac:dyDescent="0.25">
      <c r="AQ55815" s="6"/>
    </row>
    <row r="55816" spans="43:43" x14ac:dyDescent="0.25">
      <c r="AQ55816" s="6"/>
    </row>
    <row r="55817" spans="43:43" x14ac:dyDescent="0.25">
      <c r="AQ55817" s="6"/>
    </row>
    <row r="55818" spans="43:43" x14ac:dyDescent="0.25">
      <c r="AQ55818" s="6"/>
    </row>
    <row r="55819" spans="43:43" x14ac:dyDescent="0.25">
      <c r="AQ55819" s="6"/>
    </row>
    <row r="55820" spans="43:43" x14ac:dyDescent="0.25">
      <c r="AQ55820" s="6"/>
    </row>
    <row r="55821" spans="43:43" x14ac:dyDescent="0.25">
      <c r="AQ55821" s="6"/>
    </row>
    <row r="55822" spans="43:43" x14ac:dyDescent="0.25">
      <c r="AQ55822" s="6"/>
    </row>
    <row r="55823" spans="43:43" x14ac:dyDescent="0.25">
      <c r="AQ55823" s="6"/>
    </row>
    <row r="55824" spans="43:43" x14ac:dyDescent="0.25">
      <c r="AQ55824" s="6"/>
    </row>
    <row r="55825" spans="43:43" x14ac:dyDescent="0.25">
      <c r="AQ55825" s="6"/>
    </row>
    <row r="55826" spans="43:43" x14ac:dyDescent="0.25">
      <c r="AQ55826" s="6"/>
    </row>
    <row r="55827" spans="43:43" x14ac:dyDescent="0.25">
      <c r="AQ55827" s="6"/>
    </row>
    <row r="55828" spans="43:43" x14ac:dyDescent="0.25">
      <c r="AQ55828" s="6"/>
    </row>
    <row r="55829" spans="43:43" x14ac:dyDescent="0.25">
      <c r="AQ55829" s="6"/>
    </row>
    <row r="55830" spans="43:43" x14ac:dyDescent="0.25">
      <c r="AQ55830" s="6"/>
    </row>
    <row r="55831" spans="43:43" x14ac:dyDescent="0.25">
      <c r="AQ55831" s="6"/>
    </row>
    <row r="55832" spans="43:43" x14ac:dyDescent="0.25">
      <c r="AQ55832" s="6"/>
    </row>
    <row r="55833" spans="43:43" x14ac:dyDescent="0.25">
      <c r="AQ55833" s="6"/>
    </row>
    <row r="55834" spans="43:43" x14ac:dyDescent="0.25">
      <c r="AQ55834" s="6"/>
    </row>
    <row r="55835" spans="43:43" x14ac:dyDescent="0.25">
      <c r="AQ55835" s="6"/>
    </row>
    <row r="55836" spans="43:43" x14ac:dyDescent="0.25">
      <c r="AQ55836" s="6"/>
    </row>
    <row r="55837" spans="43:43" x14ac:dyDescent="0.25">
      <c r="AQ55837" s="6"/>
    </row>
    <row r="55838" spans="43:43" x14ac:dyDescent="0.25">
      <c r="AQ55838" s="6"/>
    </row>
    <row r="55839" spans="43:43" x14ac:dyDescent="0.25">
      <c r="AQ55839" s="6"/>
    </row>
    <row r="55840" spans="43:43" x14ac:dyDescent="0.25">
      <c r="AQ55840" s="6"/>
    </row>
    <row r="55841" spans="43:43" x14ac:dyDescent="0.25">
      <c r="AQ55841" s="6"/>
    </row>
    <row r="55842" spans="43:43" x14ac:dyDescent="0.25">
      <c r="AQ55842" s="6"/>
    </row>
    <row r="55843" spans="43:43" x14ac:dyDescent="0.25">
      <c r="AQ55843" s="6"/>
    </row>
    <row r="55844" spans="43:43" x14ac:dyDescent="0.25">
      <c r="AQ55844" s="6"/>
    </row>
    <row r="55845" spans="43:43" x14ac:dyDescent="0.25">
      <c r="AQ55845" s="6"/>
    </row>
    <row r="55846" spans="43:43" x14ac:dyDescent="0.25">
      <c r="AQ55846" s="6"/>
    </row>
    <row r="55847" spans="43:43" x14ac:dyDescent="0.25">
      <c r="AQ55847" s="6"/>
    </row>
    <row r="55848" spans="43:43" x14ac:dyDescent="0.25">
      <c r="AQ55848" s="6"/>
    </row>
    <row r="55849" spans="43:43" x14ac:dyDescent="0.25">
      <c r="AQ55849" s="6"/>
    </row>
    <row r="55850" spans="43:43" x14ac:dyDescent="0.25">
      <c r="AQ55850" s="6"/>
    </row>
    <row r="55851" spans="43:43" x14ac:dyDescent="0.25">
      <c r="AQ55851" s="6"/>
    </row>
    <row r="55852" spans="43:43" x14ac:dyDescent="0.25">
      <c r="AQ55852" s="6"/>
    </row>
    <row r="55853" spans="43:43" x14ac:dyDescent="0.25">
      <c r="AQ55853" s="6"/>
    </row>
    <row r="55854" spans="43:43" x14ac:dyDescent="0.25">
      <c r="AQ55854" s="6"/>
    </row>
    <row r="55855" spans="43:43" x14ac:dyDescent="0.25">
      <c r="AQ55855" s="6"/>
    </row>
    <row r="55856" spans="43:43" x14ac:dyDescent="0.25">
      <c r="AQ55856" s="6"/>
    </row>
    <row r="55857" spans="43:43" x14ac:dyDescent="0.25">
      <c r="AQ55857" s="6"/>
    </row>
    <row r="55858" spans="43:43" x14ac:dyDescent="0.25">
      <c r="AQ55858" s="6"/>
    </row>
    <row r="55859" spans="43:43" x14ac:dyDescent="0.25">
      <c r="AQ55859" s="6"/>
    </row>
    <row r="55860" spans="43:43" x14ac:dyDescent="0.25">
      <c r="AQ55860" s="6"/>
    </row>
    <row r="55861" spans="43:43" x14ac:dyDescent="0.25">
      <c r="AQ55861" s="6"/>
    </row>
    <row r="55862" spans="43:43" x14ac:dyDescent="0.25">
      <c r="AQ55862" s="6"/>
    </row>
    <row r="55863" spans="43:43" x14ac:dyDescent="0.25">
      <c r="AQ55863" s="6"/>
    </row>
    <row r="55864" spans="43:43" x14ac:dyDescent="0.25">
      <c r="AQ55864" s="6"/>
    </row>
    <row r="55865" spans="43:43" x14ac:dyDescent="0.25">
      <c r="AQ55865" s="6"/>
    </row>
    <row r="55866" spans="43:43" x14ac:dyDescent="0.25">
      <c r="AQ55866" s="6"/>
    </row>
    <row r="55867" spans="43:43" x14ac:dyDescent="0.25">
      <c r="AQ55867" s="6"/>
    </row>
    <row r="55868" spans="43:43" x14ac:dyDescent="0.25">
      <c r="AQ55868" s="6"/>
    </row>
    <row r="55869" spans="43:43" x14ac:dyDescent="0.25">
      <c r="AQ55869" s="6"/>
    </row>
    <row r="55870" spans="43:43" x14ac:dyDescent="0.25">
      <c r="AQ55870" s="6"/>
    </row>
    <row r="55871" spans="43:43" x14ac:dyDescent="0.25">
      <c r="AQ55871" s="6"/>
    </row>
    <row r="55872" spans="43:43" x14ac:dyDescent="0.25">
      <c r="AQ55872" s="6"/>
    </row>
    <row r="55873" spans="43:43" x14ac:dyDescent="0.25">
      <c r="AQ55873" s="6"/>
    </row>
    <row r="55874" spans="43:43" x14ac:dyDescent="0.25">
      <c r="AQ55874" s="6"/>
    </row>
    <row r="55875" spans="43:43" x14ac:dyDescent="0.25">
      <c r="AQ55875" s="6"/>
    </row>
    <row r="55876" spans="43:43" x14ac:dyDescent="0.25">
      <c r="AQ55876" s="6"/>
    </row>
    <row r="55877" spans="43:43" x14ac:dyDescent="0.25">
      <c r="AQ55877" s="6"/>
    </row>
    <row r="55878" spans="43:43" x14ac:dyDescent="0.25">
      <c r="AQ55878" s="6"/>
    </row>
    <row r="55879" spans="43:43" x14ac:dyDescent="0.25">
      <c r="AQ55879" s="6"/>
    </row>
    <row r="55880" spans="43:43" x14ac:dyDescent="0.25">
      <c r="AQ55880" s="6"/>
    </row>
    <row r="55881" spans="43:43" x14ac:dyDescent="0.25">
      <c r="AQ55881" s="6"/>
    </row>
    <row r="55882" spans="43:43" x14ac:dyDescent="0.25">
      <c r="AQ55882" s="6"/>
    </row>
    <row r="55883" spans="43:43" x14ac:dyDescent="0.25">
      <c r="AQ55883" s="6"/>
    </row>
    <row r="55884" spans="43:43" x14ac:dyDescent="0.25">
      <c r="AQ55884" s="6"/>
    </row>
    <row r="55885" spans="43:43" x14ac:dyDescent="0.25">
      <c r="AQ55885" s="6"/>
    </row>
    <row r="55886" spans="43:43" x14ac:dyDescent="0.25">
      <c r="AQ55886" s="6"/>
    </row>
    <row r="55887" spans="43:43" x14ac:dyDescent="0.25">
      <c r="AQ55887" s="6"/>
    </row>
    <row r="55888" spans="43:43" x14ac:dyDescent="0.25">
      <c r="AQ55888" s="6"/>
    </row>
    <row r="55889" spans="43:43" x14ac:dyDescent="0.25">
      <c r="AQ55889" s="6"/>
    </row>
    <row r="55890" spans="43:43" x14ac:dyDescent="0.25">
      <c r="AQ55890" s="6"/>
    </row>
    <row r="55891" spans="43:43" x14ac:dyDescent="0.25">
      <c r="AQ55891" s="6"/>
    </row>
    <row r="55892" spans="43:43" x14ac:dyDescent="0.25">
      <c r="AQ55892" s="6"/>
    </row>
    <row r="55893" spans="43:43" x14ac:dyDescent="0.25">
      <c r="AQ55893" s="6"/>
    </row>
    <row r="55894" spans="43:43" x14ac:dyDescent="0.25">
      <c r="AQ55894" s="6"/>
    </row>
    <row r="55895" spans="43:43" x14ac:dyDescent="0.25">
      <c r="AQ55895" s="6"/>
    </row>
    <row r="55896" spans="43:43" x14ac:dyDescent="0.25">
      <c r="AQ55896" s="6"/>
    </row>
    <row r="55897" spans="43:43" x14ac:dyDescent="0.25">
      <c r="AQ55897" s="6"/>
    </row>
    <row r="55898" spans="43:43" x14ac:dyDescent="0.25">
      <c r="AQ55898" s="6"/>
    </row>
    <row r="55899" spans="43:43" x14ac:dyDescent="0.25">
      <c r="AQ55899" s="6"/>
    </row>
    <row r="55900" spans="43:43" x14ac:dyDescent="0.25">
      <c r="AQ55900" s="6"/>
    </row>
    <row r="55901" spans="43:43" x14ac:dyDescent="0.25">
      <c r="AQ55901" s="6"/>
    </row>
    <row r="55902" spans="43:43" x14ac:dyDescent="0.25">
      <c r="AQ55902" s="6"/>
    </row>
    <row r="55903" spans="43:43" x14ac:dyDescent="0.25">
      <c r="AQ55903" s="6"/>
    </row>
    <row r="55904" spans="43:43" x14ac:dyDescent="0.25">
      <c r="AQ55904" s="6"/>
    </row>
    <row r="55905" spans="43:43" x14ac:dyDescent="0.25">
      <c r="AQ55905" s="6"/>
    </row>
    <row r="55906" spans="43:43" x14ac:dyDescent="0.25">
      <c r="AQ55906" s="6"/>
    </row>
    <row r="55907" spans="43:43" x14ac:dyDescent="0.25">
      <c r="AQ55907" s="6"/>
    </row>
    <row r="55908" spans="43:43" x14ac:dyDescent="0.25">
      <c r="AQ55908" s="6"/>
    </row>
    <row r="55909" spans="43:43" x14ac:dyDescent="0.25">
      <c r="AQ55909" s="6"/>
    </row>
    <row r="55910" spans="43:43" x14ac:dyDescent="0.25">
      <c r="AQ55910" s="6"/>
    </row>
    <row r="55911" spans="43:43" x14ac:dyDescent="0.25">
      <c r="AQ55911" s="6"/>
    </row>
    <row r="55912" spans="43:43" x14ac:dyDescent="0.25">
      <c r="AQ55912" s="6"/>
    </row>
    <row r="55913" spans="43:43" x14ac:dyDescent="0.25">
      <c r="AQ55913" s="6"/>
    </row>
    <row r="55914" spans="43:43" x14ac:dyDescent="0.25">
      <c r="AQ55914" s="6"/>
    </row>
    <row r="55915" spans="43:43" x14ac:dyDescent="0.25">
      <c r="AQ55915" s="6"/>
    </row>
    <row r="55916" spans="43:43" x14ac:dyDescent="0.25">
      <c r="AQ55916" s="6"/>
    </row>
    <row r="55917" spans="43:43" x14ac:dyDescent="0.25">
      <c r="AQ55917" s="6"/>
    </row>
    <row r="55918" spans="43:43" x14ac:dyDescent="0.25">
      <c r="AQ55918" s="6"/>
    </row>
    <row r="55919" spans="43:43" x14ac:dyDescent="0.25">
      <c r="AQ55919" s="6"/>
    </row>
    <row r="55920" spans="43:43" x14ac:dyDescent="0.25">
      <c r="AQ55920" s="6"/>
    </row>
    <row r="55921" spans="43:43" x14ac:dyDescent="0.25">
      <c r="AQ55921" s="6"/>
    </row>
    <row r="55922" spans="43:43" x14ac:dyDescent="0.25">
      <c r="AQ55922" s="6"/>
    </row>
    <row r="55923" spans="43:43" x14ac:dyDescent="0.25">
      <c r="AQ55923" s="6"/>
    </row>
    <row r="55924" spans="43:43" x14ac:dyDescent="0.25">
      <c r="AQ55924" s="6"/>
    </row>
    <row r="55925" spans="43:43" x14ac:dyDescent="0.25">
      <c r="AQ55925" s="6"/>
    </row>
    <row r="55926" spans="43:43" x14ac:dyDescent="0.25">
      <c r="AQ55926" s="6"/>
    </row>
    <row r="55927" spans="43:43" x14ac:dyDescent="0.25">
      <c r="AQ55927" s="6"/>
    </row>
    <row r="55928" spans="43:43" x14ac:dyDescent="0.25">
      <c r="AQ55928" s="6"/>
    </row>
    <row r="55929" spans="43:43" x14ac:dyDescent="0.25">
      <c r="AQ55929" s="6"/>
    </row>
    <row r="55930" spans="43:43" x14ac:dyDescent="0.25">
      <c r="AQ55930" s="6"/>
    </row>
    <row r="55931" spans="43:43" x14ac:dyDescent="0.25">
      <c r="AQ55931" s="6"/>
    </row>
    <row r="55932" spans="43:43" x14ac:dyDescent="0.25">
      <c r="AQ55932" s="6"/>
    </row>
    <row r="55933" spans="43:43" x14ac:dyDescent="0.25">
      <c r="AQ55933" s="6"/>
    </row>
    <row r="55934" spans="43:43" x14ac:dyDescent="0.25">
      <c r="AQ55934" s="6"/>
    </row>
    <row r="55935" spans="43:43" x14ac:dyDescent="0.25">
      <c r="AQ55935" s="6"/>
    </row>
    <row r="55936" spans="43:43" x14ac:dyDescent="0.25">
      <c r="AQ55936" s="6"/>
    </row>
    <row r="55937" spans="43:43" x14ac:dyDescent="0.25">
      <c r="AQ55937" s="6"/>
    </row>
    <row r="55938" spans="43:43" x14ac:dyDescent="0.25">
      <c r="AQ55938" s="6"/>
    </row>
    <row r="55939" spans="43:43" x14ac:dyDescent="0.25">
      <c r="AQ55939" s="6"/>
    </row>
    <row r="55940" spans="43:43" x14ac:dyDescent="0.25">
      <c r="AQ55940" s="6"/>
    </row>
    <row r="55941" spans="43:43" x14ac:dyDescent="0.25">
      <c r="AQ55941" s="6"/>
    </row>
    <row r="55942" spans="43:43" x14ac:dyDescent="0.25">
      <c r="AQ55942" s="6"/>
    </row>
    <row r="55943" spans="43:43" x14ac:dyDescent="0.25">
      <c r="AQ55943" s="6"/>
    </row>
    <row r="55944" spans="43:43" x14ac:dyDescent="0.25">
      <c r="AQ55944" s="6"/>
    </row>
    <row r="55945" spans="43:43" x14ac:dyDescent="0.25">
      <c r="AQ55945" s="6"/>
    </row>
    <row r="55946" spans="43:43" x14ac:dyDescent="0.25">
      <c r="AQ55946" s="6"/>
    </row>
    <row r="55947" spans="43:43" x14ac:dyDescent="0.25">
      <c r="AQ55947" s="6"/>
    </row>
    <row r="55948" spans="43:43" x14ac:dyDescent="0.25">
      <c r="AQ55948" s="6"/>
    </row>
    <row r="55949" spans="43:43" x14ac:dyDescent="0.25">
      <c r="AQ55949" s="6"/>
    </row>
    <row r="55950" spans="43:43" x14ac:dyDescent="0.25">
      <c r="AQ55950" s="6"/>
    </row>
    <row r="55951" spans="43:43" x14ac:dyDescent="0.25">
      <c r="AQ55951" s="6"/>
    </row>
    <row r="55952" spans="43:43" x14ac:dyDescent="0.25">
      <c r="AQ55952" s="6"/>
    </row>
    <row r="55953" spans="43:43" x14ac:dyDescent="0.25">
      <c r="AQ55953" s="6"/>
    </row>
    <row r="55954" spans="43:43" x14ac:dyDescent="0.25">
      <c r="AQ55954" s="6"/>
    </row>
    <row r="55955" spans="43:43" x14ac:dyDescent="0.25">
      <c r="AQ55955" s="6"/>
    </row>
    <row r="55956" spans="43:43" x14ac:dyDescent="0.25">
      <c r="AQ55956" s="6"/>
    </row>
    <row r="55957" spans="43:43" x14ac:dyDescent="0.25">
      <c r="AQ55957" s="6"/>
    </row>
    <row r="55958" spans="43:43" x14ac:dyDescent="0.25">
      <c r="AQ55958" s="6"/>
    </row>
    <row r="55959" spans="43:43" x14ac:dyDescent="0.25">
      <c r="AQ55959" s="6"/>
    </row>
    <row r="55960" spans="43:43" x14ac:dyDescent="0.25">
      <c r="AQ55960" s="6"/>
    </row>
    <row r="55961" spans="43:43" x14ac:dyDescent="0.25">
      <c r="AQ55961" s="6"/>
    </row>
    <row r="55962" spans="43:43" x14ac:dyDescent="0.25">
      <c r="AQ55962" s="6"/>
    </row>
    <row r="55963" spans="43:43" x14ac:dyDescent="0.25">
      <c r="AQ55963" s="6"/>
    </row>
    <row r="55964" spans="43:43" x14ac:dyDescent="0.25">
      <c r="AQ55964" s="6"/>
    </row>
    <row r="55965" spans="43:43" x14ac:dyDescent="0.25">
      <c r="AQ55965" s="6"/>
    </row>
    <row r="55966" spans="43:43" x14ac:dyDescent="0.25">
      <c r="AQ55966" s="6"/>
    </row>
    <row r="55967" spans="43:43" x14ac:dyDescent="0.25">
      <c r="AQ55967" s="6"/>
    </row>
    <row r="55968" spans="43:43" x14ac:dyDescent="0.25">
      <c r="AQ55968" s="6"/>
    </row>
    <row r="55969" spans="43:43" x14ac:dyDescent="0.25">
      <c r="AQ55969" s="6"/>
    </row>
    <row r="55970" spans="43:43" x14ac:dyDescent="0.25">
      <c r="AQ55970" s="6"/>
    </row>
    <row r="55971" spans="43:43" x14ac:dyDescent="0.25">
      <c r="AQ55971" s="6"/>
    </row>
    <row r="55972" spans="43:43" x14ac:dyDescent="0.25">
      <c r="AQ55972" s="6"/>
    </row>
    <row r="55973" spans="43:43" x14ac:dyDescent="0.25">
      <c r="AQ55973" s="6"/>
    </row>
    <row r="55974" spans="43:43" x14ac:dyDescent="0.25">
      <c r="AQ55974" s="6"/>
    </row>
    <row r="55975" spans="43:43" x14ac:dyDescent="0.25">
      <c r="AQ55975" s="6"/>
    </row>
    <row r="55976" spans="43:43" x14ac:dyDescent="0.25">
      <c r="AQ55976" s="6"/>
    </row>
    <row r="55977" spans="43:43" x14ac:dyDescent="0.25">
      <c r="AQ55977" s="6"/>
    </row>
    <row r="55978" spans="43:43" x14ac:dyDescent="0.25">
      <c r="AQ55978" s="6"/>
    </row>
    <row r="55979" spans="43:43" x14ac:dyDescent="0.25">
      <c r="AQ55979" s="6"/>
    </row>
    <row r="55980" spans="43:43" x14ac:dyDescent="0.25">
      <c r="AQ55980" s="6"/>
    </row>
    <row r="55981" spans="43:43" x14ac:dyDescent="0.25">
      <c r="AQ55981" s="6"/>
    </row>
    <row r="55982" spans="43:43" x14ac:dyDescent="0.25">
      <c r="AQ55982" s="6"/>
    </row>
    <row r="55983" spans="43:43" x14ac:dyDescent="0.25">
      <c r="AQ55983" s="6"/>
    </row>
    <row r="55984" spans="43:43" x14ac:dyDescent="0.25">
      <c r="AQ55984" s="6"/>
    </row>
    <row r="55985" spans="43:43" x14ac:dyDescent="0.25">
      <c r="AQ55985" s="6"/>
    </row>
    <row r="55986" spans="43:43" x14ac:dyDescent="0.25">
      <c r="AQ55986" s="6"/>
    </row>
    <row r="55987" spans="43:43" x14ac:dyDescent="0.25">
      <c r="AQ55987" s="6"/>
    </row>
    <row r="55988" spans="43:43" x14ac:dyDescent="0.25">
      <c r="AQ55988" s="6"/>
    </row>
    <row r="55989" spans="43:43" x14ac:dyDescent="0.25">
      <c r="AQ55989" s="6"/>
    </row>
    <row r="55990" spans="43:43" x14ac:dyDescent="0.25">
      <c r="AQ55990" s="6"/>
    </row>
    <row r="55991" spans="43:43" x14ac:dyDescent="0.25">
      <c r="AQ55991" s="6"/>
    </row>
    <row r="55992" spans="43:43" x14ac:dyDescent="0.25">
      <c r="AQ55992" s="6"/>
    </row>
    <row r="55993" spans="43:43" x14ac:dyDescent="0.25">
      <c r="AQ55993" s="6"/>
    </row>
    <row r="55994" spans="43:43" x14ac:dyDescent="0.25">
      <c r="AQ55994" s="6"/>
    </row>
    <row r="55995" spans="43:43" x14ac:dyDescent="0.25">
      <c r="AQ55995" s="6"/>
    </row>
    <row r="55996" spans="43:43" x14ac:dyDescent="0.25">
      <c r="AQ55996" s="6"/>
    </row>
    <row r="55997" spans="43:43" x14ac:dyDescent="0.25">
      <c r="AQ55997" s="6"/>
    </row>
    <row r="55998" spans="43:43" x14ac:dyDescent="0.25">
      <c r="AQ55998" s="6"/>
    </row>
    <row r="55999" spans="43:43" x14ac:dyDescent="0.25">
      <c r="AQ55999" s="6"/>
    </row>
    <row r="56000" spans="43:43" x14ac:dyDescent="0.25">
      <c r="AQ56000" s="6"/>
    </row>
    <row r="56001" spans="43:43" x14ac:dyDescent="0.25">
      <c r="AQ56001" s="6"/>
    </row>
    <row r="56002" spans="43:43" x14ac:dyDescent="0.25">
      <c r="AQ56002" s="6"/>
    </row>
    <row r="56003" spans="43:43" x14ac:dyDescent="0.25">
      <c r="AQ56003" s="6"/>
    </row>
    <row r="56004" spans="43:43" x14ac:dyDescent="0.25">
      <c r="AQ56004" s="6"/>
    </row>
    <row r="56005" spans="43:43" x14ac:dyDescent="0.25">
      <c r="AQ56005" s="6"/>
    </row>
    <row r="56006" spans="43:43" x14ac:dyDescent="0.25">
      <c r="AQ56006" s="6"/>
    </row>
    <row r="56007" spans="43:43" x14ac:dyDescent="0.25">
      <c r="AQ56007" s="6"/>
    </row>
    <row r="56008" spans="43:43" x14ac:dyDescent="0.25">
      <c r="AQ56008" s="6"/>
    </row>
    <row r="56009" spans="43:43" x14ac:dyDescent="0.25">
      <c r="AQ56009" s="6"/>
    </row>
    <row r="56010" spans="43:43" x14ac:dyDescent="0.25">
      <c r="AQ56010" s="6"/>
    </row>
    <row r="56011" spans="43:43" x14ac:dyDescent="0.25">
      <c r="AQ56011" s="6"/>
    </row>
    <row r="56012" spans="43:43" x14ac:dyDescent="0.25">
      <c r="AQ56012" s="6"/>
    </row>
    <row r="56013" spans="43:43" x14ac:dyDescent="0.25">
      <c r="AQ56013" s="6"/>
    </row>
    <row r="56014" spans="43:43" x14ac:dyDescent="0.25">
      <c r="AQ56014" s="6"/>
    </row>
    <row r="56015" spans="43:43" x14ac:dyDescent="0.25">
      <c r="AQ56015" s="6"/>
    </row>
    <row r="56016" spans="43:43" x14ac:dyDescent="0.25">
      <c r="AQ56016" s="6"/>
    </row>
    <row r="56017" spans="43:43" x14ac:dyDescent="0.25">
      <c r="AQ56017" s="6"/>
    </row>
    <row r="56018" spans="43:43" x14ac:dyDescent="0.25">
      <c r="AQ56018" s="6"/>
    </row>
    <row r="56019" spans="43:43" x14ac:dyDescent="0.25">
      <c r="AQ56019" s="6"/>
    </row>
    <row r="56020" spans="43:43" x14ac:dyDescent="0.25">
      <c r="AQ56020" s="6"/>
    </row>
    <row r="56021" spans="43:43" x14ac:dyDescent="0.25">
      <c r="AQ56021" s="6"/>
    </row>
    <row r="56022" spans="43:43" x14ac:dyDescent="0.25">
      <c r="AQ56022" s="6"/>
    </row>
    <row r="56023" spans="43:43" x14ac:dyDescent="0.25">
      <c r="AQ56023" s="6"/>
    </row>
    <row r="56024" spans="43:43" x14ac:dyDescent="0.25">
      <c r="AQ56024" s="6"/>
    </row>
    <row r="56025" spans="43:43" x14ac:dyDescent="0.25">
      <c r="AQ56025" s="6"/>
    </row>
    <row r="56026" spans="43:43" x14ac:dyDescent="0.25">
      <c r="AQ56026" s="6"/>
    </row>
    <row r="56027" spans="43:43" x14ac:dyDescent="0.25">
      <c r="AQ56027" s="6"/>
    </row>
    <row r="56028" spans="43:43" x14ac:dyDescent="0.25">
      <c r="AQ56028" s="6"/>
    </row>
    <row r="56029" spans="43:43" x14ac:dyDescent="0.25">
      <c r="AQ56029" s="6"/>
    </row>
    <row r="56030" spans="43:43" x14ac:dyDescent="0.25">
      <c r="AQ56030" s="6"/>
    </row>
    <row r="56031" spans="43:43" x14ac:dyDescent="0.25">
      <c r="AQ56031" s="6"/>
    </row>
    <row r="56032" spans="43:43" x14ac:dyDescent="0.25">
      <c r="AQ56032" s="6"/>
    </row>
    <row r="56033" spans="43:43" x14ac:dyDescent="0.25">
      <c r="AQ56033" s="6"/>
    </row>
    <row r="56034" spans="43:43" x14ac:dyDescent="0.25">
      <c r="AQ56034" s="6"/>
    </row>
    <row r="56035" spans="43:43" x14ac:dyDescent="0.25">
      <c r="AQ56035" s="6"/>
    </row>
    <row r="56036" spans="43:43" x14ac:dyDescent="0.25">
      <c r="AQ56036" s="6"/>
    </row>
    <row r="56037" spans="43:43" x14ac:dyDescent="0.25">
      <c r="AQ56037" s="6"/>
    </row>
    <row r="56038" spans="43:43" x14ac:dyDescent="0.25">
      <c r="AQ56038" s="6"/>
    </row>
    <row r="56039" spans="43:43" x14ac:dyDescent="0.25">
      <c r="AQ56039" s="6"/>
    </row>
    <row r="56040" spans="43:43" x14ac:dyDescent="0.25">
      <c r="AQ56040" s="6"/>
    </row>
    <row r="56041" spans="43:43" x14ac:dyDescent="0.25">
      <c r="AQ56041" s="6"/>
    </row>
    <row r="56042" spans="43:43" x14ac:dyDescent="0.25">
      <c r="AQ56042" s="6"/>
    </row>
    <row r="56043" spans="43:43" x14ac:dyDescent="0.25">
      <c r="AQ56043" s="6"/>
    </row>
    <row r="56044" spans="43:43" x14ac:dyDescent="0.25">
      <c r="AQ56044" s="6"/>
    </row>
    <row r="56045" spans="43:43" x14ac:dyDescent="0.25">
      <c r="AQ56045" s="6"/>
    </row>
    <row r="56046" spans="43:43" x14ac:dyDescent="0.25">
      <c r="AQ56046" s="6"/>
    </row>
    <row r="56047" spans="43:43" x14ac:dyDescent="0.25">
      <c r="AQ56047" s="6"/>
    </row>
    <row r="56048" spans="43:43" x14ac:dyDescent="0.25">
      <c r="AQ56048" s="6"/>
    </row>
    <row r="56049" spans="43:43" x14ac:dyDescent="0.25">
      <c r="AQ56049" s="6"/>
    </row>
    <row r="56050" spans="43:43" x14ac:dyDescent="0.25">
      <c r="AQ56050" s="6"/>
    </row>
    <row r="56051" spans="43:43" x14ac:dyDescent="0.25">
      <c r="AQ56051" s="6"/>
    </row>
    <row r="56052" spans="43:43" x14ac:dyDescent="0.25">
      <c r="AQ56052" s="6"/>
    </row>
    <row r="56053" spans="43:43" x14ac:dyDescent="0.25">
      <c r="AQ56053" s="6"/>
    </row>
    <row r="56054" spans="43:43" x14ac:dyDescent="0.25">
      <c r="AQ56054" s="6"/>
    </row>
    <row r="56055" spans="43:43" x14ac:dyDescent="0.25">
      <c r="AQ56055" s="6"/>
    </row>
    <row r="56056" spans="43:43" x14ac:dyDescent="0.25">
      <c r="AQ56056" s="6"/>
    </row>
    <row r="56057" spans="43:43" x14ac:dyDescent="0.25">
      <c r="AQ56057" s="6"/>
    </row>
    <row r="56058" spans="43:43" x14ac:dyDescent="0.25">
      <c r="AQ56058" s="6"/>
    </row>
    <row r="56059" spans="43:43" x14ac:dyDescent="0.25">
      <c r="AQ56059" s="6"/>
    </row>
    <row r="56060" spans="43:43" x14ac:dyDescent="0.25">
      <c r="AQ56060" s="6"/>
    </row>
    <row r="56061" spans="43:43" x14ac:dyDescent="0.25">
      <c r="AQ56061" s="6"/>
    </row>
    <row r="56062" spans="43:43" x14ac:dyDescent="0.25">
      <c r="AQ56062" s="6"/>
    </row>
    <row r="56063" spans="43:43" x14ac:dyDescent="0.25">
      <c r="AQ56063" s="6"/>
    </row>
    <row r="56064" spans="43:43" x14ac:dyDescent="0.25">
      <c r="AQ56064" s="6"/>
    </row>
    <row r="56065" spans="43:43" x14ac:dyDescent="0.25">
      <c r="AQ56065" s="6"/>
    </row>
    <row r="56066" spans="43:43" x14ac:dyDescent="0.25">
      <c r="AQ56066" s="6"/>
    </row>
    <row r="56067" spans="43:43" x14ac:dyDescent="0.25">
      <c r="AQ56067" s="6"/>
    </row>
    <row r="56068" spans="43:43" x14ac:dyDescent="0.25">
      <c r="AQ56068" s="6"/>
    </row>
    <row r="56069" spans="43:43" x14ac:dyDescent="0.25">
      <c r="AQ56069" s="6"/>
    </row>
    <row r="56070" spans="43:43" x14ac:dyDescent="0.25">
      <c r="AQ56070" s="6"/>
    </row>
    <row r="56071" spans="43:43" x14ac:dyDescent="0.25">
      <c r="AQ56071" s="6"/>
    </row>
    <row r="56072" spans="43:43" x14ac:dyDescent="0.25">
      <c r="AQ56072" s="6"/>
    </row>
    <row r="56073" spans="43:43" x14ac:dyDescent="0.25">
      <c r="AQ56073" s="6"/>
    </row>
    <row r="56074" spans="43:43" x14ac:dyDescent="0.25">
      <c r="AQ56074" s="6"/>
    </row>
    <row r="56075" spans="43:43" x14ac:dyDescent="0.25">
      <c r="AQ56075" s="6"/>
    </row>
    <row r="56076" spans="43:43" x14ac:dyDescent="0.25">
      <c r="AQ56076" s="6"/>
    </row>
    <row r="56077" spans="43:43" x14ac:dyDescent="0.25">
      <c r="AQ56077" s="6"/>
    </row>
    <row r="56078" spans="43:43" x14ac:dyDescent="0.25">
      <c r="AQ56078" s="6"/>
    </row>
    <row r="56079" spans="43:43" x14ac:dyDescent="0.25">
      <c r="AQ56079" s="6"/>
    </row>
    <row r="56080" spans="43:43" x14ac:dyDescent="0.25">
      <c r="AQ56080" s="6"/>
    </row>
    <row r="56081" spans="43:43" x14ac:dyDescent="0.25">
      <c r="AQ56081" s="6"/>
    </row>
    <row r="56082" spans="43:43" x14ac:dyDescent="0.25">
      <c r="AQ56082" s="6"/>
    </row>
    <row r="56083" spans="43:43" x14ac:dyDescent="0.25">
      <c r="AQ56083" s="6"/>
    </row>
    <row r="56084" spans="43:43" x14ac:dyDescent="0.25">
      <c r="AQ56084" s="6"/>
    </row>
    <row r="56085" spans="43:43" x14ac:dyDescent="0.25">
      <c r="AQ56085" s="6"/>
    </row>
    <row r="56086" spans="43:43" x14ac:dyDescent="0.25">
      <c r="AQ56086" s="6"/>
    </row>
    <row r="56087" spans="43:43" x14ac:dyDescent="0.25">
      <c r="AQ56087" s="6"/>
    </row>
    <row r="56088" spans="43:43" x14ac:dyDescent="0.25">
      <c r="AQ56088" s="6"/>
    </row>
    <row r="56089" spans="43:43" x14ac:dyDescent="0.25">
      <c r="AQ56089" s="6"/>
    </row>
    <row r="56090" spans="43:43" x14ac:dyDescent="0.25">
      <c r="AQ56090" s="6"/>
    </row>
    <row r="56091" spans="43:43" x14ac:dyDescent="0.25">
      <c r="AQ56091" s="6"/>
    </row>
    <row r="56092" spans="43:43" x14ac:dyDescent="0.25">
      <c r="AQ56092" s="6"/>
    </row>
    <row r="56093" spans="43:43" x14ac:dyDescent="0.25">
      <c r="AQ56093" s="6"/>
    </row>
    <row r="56094" spans="43:43" x14ac:dyDescent="0.25">
      <c r="AQ56094" s="6"/>
    </row>
    <row r="56095" spans="43:43" x14ac:dyDescent="0.25">
      <c r="AQ56095" s="6"/>
    </row>
    <row r="56096" spans="43:43" x14ac:dyDescent="0.25">
      <c r="AQ56096" s="6"/>
    </row>
    <row r="56097" spans="43:43" x14ac:dyDescent="0.25">
      <c r="AQ56097" s="6"/>
    </row>
    <row r="56098" spans="43:43" x14ac:dyDescent="0.25">
      <c r="AQ56098" s="6"/>
    </row>
    <row r="56099" spans="43:43" x14ac:dyDescent="0.25">
      <c r="AQ56099" s="6"/>
    </row>
    <row r="56100" spans="43:43" x14ac:dyDescent="0.25">
      <c r="AQ56100" s="6"/>
    </row>
    <row r="56101" spans="43:43" x14ac:dyDescent="0.25">
      <c r="AQ56101" s="6"/>
    </row>
    <row r="56102" spans="43:43" x14ac:dyDescent="0.25">
      <c r="AQ56102" s="6"/>
    </row>
    <row r="56103" spans="43:43" x14ac:dyDescent="0.25">
      <c r="AQ56103" s="6"/>
    </row>
    <row r="56104" spans="43:43" x14ac:dyDescent="0.25">
      <c r="AQ56104" s="6"/>
    </row>
    <row r="56105" spans="43:43" x14ac:dyDescent="0.25">
      <c r="AQ56105" s="6"/>
    </row>
    <row r="56106" spans="43:43" x14ac:dyDescent="0.25">
      <c r="AQ56106" s="6"/>
    </row>
    <row r="56107" spans="43:43" x14ac:dyDescent="0.25">
      <c r="AQ56107" s="6"/>
    </row>
    <row r="56108" spans="43:43" x14ac:dyDescent="0.25">
      <c r="AQ56108" s="6"/>
    </row>
    <row r="56109" spans="43:43" x14ac:dyDescent="0.25">
      <c r="AQ56109" s="6"/>
    </row>
    <row r="56110" spans="43:43" x14ac:dyDescent="0.25">
      <c r="AQ56110" s="6"/>
    </row>
    <row r="56111" spans="43:43" x14ac:dyDescent="0.25">
      <c r="AQ56111" s="6"/>
    </row>
    <row r="56112" spans="43:43" x14ac:dyDescent="0.25">
      <c r="AQ56112" s="6"/>
    </row>
    <row r="56113" spans="43:43" x14ac:dyDescent="0.25">
      <c r="AQ56113" s="6"/>
    </row>
    <row r="56114" spans="43:43" x14ac:dyDescent="0.25">
      <c r="AQ56114" s="6"/>
    </row>
    <row r="56115" spans="43:43" x14ac:dyDescent="0.25">
      <c r="AQ56115" s="6"/>
    </row>
    <row r="56116" spans="43:43" x14ac:dyDescent="0.25">
      <c r="AQ56116" s="6"/>
    </row>
    <row r="56117" spans="43:43" x14ac:dyDescent="0.25">
      <c r="AQ56117" s="6"/>
    </row>
    <row r="56118" spans="43:43" x14ac:dyDescent="0.25">
      <c r="AQ56118" s="6"/>
    </row>
    <row r="56119" spans="43:43" x14ac:dyDescent="0.25">
      <c r="AQ56119" s="6"/>
    </row>
    <row r="56120" spans="43:43" x14ac:dyDescent="0.25">
      <c r="AQ56120" s="6"/>
    </row>
    <row r="56121" spans="43:43" x14ac:dyDescent="0.25">
      <c r="AQ56121" s="6"/>
    </row>
    <row r="56122" spans="43:43" x14ac:dyDescent="0.25">
      <c r="AQ56122" s="6"/>
    </row>
    <row r="56123" spans="43:43" x14ac:dyDescent="0.25">
      <c r="AQ56123" s="6"/>
    </row>
    <row r="56124" spans="43:43" x14ac:dyDescent="0.25">
      <c r="AQ56124" s="6"/>
    </row>
    <row r="56125" spans="43:43" x14ac:dyDescent="0.25">
      <c r="AQ56125" s="6"/>
    </row>
    <row r="56126" spans="43:43" x14ac:dyDescent="0.25">
      <c r="AQ56126" s="6"/>
    </row>
    <row r="56127" spans="43:43" x14ac:dyDescent="0.25">
      <c r="AQ56127" s="6"/>
    </row>
    <row r="56128" spans="43:43" x14ac:dyDescent="0.25">
      <c r="AQ56128" s="6"/>
    </row>
    <row r="56129" spans="43:43" x14ac:dyDescent="0.25">
      <c r="AQ56129" s="6"/>
    </row>
    <row r="56130" spans="43:43" x14ac:dyDescent="0.25">
      <c r="AQ56130" s="6"/>
    </row>
    <row r="56131" spans="43:43" x14ac:dyDescent="0.25">
      <c r="AQ56131" s="6"/>
    </row>
    <row r="56132" spans="43:43" x14ac:dyDescent="0.25">
      <c r="AQ56132" s="6"/>
    </row>
    <row r="56133" spans="43:43" x14ac:dyDescent="0.25">
      <c r="AQ56133" s="6"/>
    </row>
    <row r="56134" spans="43:43" x14ac:dyDescent="0.25">
      <c r="AQ56134" s="6"/>
    </row>
    <row r="56135" spans="43:43" x14ac:dyDescent="0.25">
      <c r="AQ56135" s="6"/>
    </row>
    <row r="56136" spans="43:43" x14ac:dyDescent="0.25">
      <c r="AQ56136" s="6"/>
    </row>
    <row r="56137" spans="43:43" x14ac:dyDescent="0.25">
      <c r="AQ56137" s="6"/>
    </row>
    <row r="56138" spans="43:43" x14ac:dyDescent="0.25">
      <c r="AQ56138" s="6"/>
    </row>
    <row r="56139" spans="43:43" x14ac:dyDescent="0.25">
      <c r="AQ56139" s="6"/>
    </row>
    <row r="56140" spans="43:43" x14ac:dyDescent="0.25">
      <c r="AQ56140" s="6"/>
    </row>
    <row r="56141" spans="43:43" x14ac:dyDescent="0.25">
      <c r="AQ56141" s="6"/>
    </row>
    <row r="56142" spans="43:43" x14ac:dyDescent="0.25">
      <c r="AQ56142" s="6"/>
    </row>
    <row r="56143" spans="43:43" x14ac:dyDescent="0.25">
      <c r="AQ56143" s="6"/>
    </row>
    <row r="56144" spans="43:43" x14ac:dyDescent="0.25">
      <c r="AQ56144" s="6"/>
    </row>
    <row r="56145" spans="43:43" x14ac:dyDescent="0.25">
      <c r="AQ56145" s="6"/>
    </row>
    <row r="56146" spans="43:43" x14ac:dyDescent="0.25">
      <c r="AQ56146" s="6"/>
    </row>
    <row r="56147" spans="43:43" x14ac:dyDescent="0.25">
      <c r="AQ56147" s="6"/>
    </row>
    <row r="56148" spans="43:43" x14ac:dyDescent="0.25">
      <c r="AQ56148" s="6"/>
    </row>
    <row r="56149" spans="43:43" x14ac:dyDescent="0.25">
      <c r="AQ56149" s="6"/>
    </row>
    <row r="56150" spans="43:43" x14ac:dyDescent="0.25">
      <c r="AQ56150" s="6"/>
    </row>
    <row r="56151" spans="43:43" x14ac:dyDescent="0.25">
      <c r="AQ56151" s="6"/>
    </row>
    <row r="56152" spans="43:43" x14ac:dyDescent="0.25">
      <c r="AQ56152" s="6"/>
    </row>
    <row r="56153" spans="43:43" x14ac:dyDescent="0.25">
      <c r="AQ56153" s="6"/>
    </row>
    <row r="56154" spans="43:43" x14ac:dyDescent="0.25">
      <c r="AQ56154" s="6"/>
    </row>
    <row r="56155" spans="43:43" x14ac:dyDescent="0.25">
      <c r="AQ56155" s="6"/>
    </row>
    <row r="56156" spans="43:43" x14ac:dyDescent="0.25">
      <c r="AQ56156" s="6"/>
    </row>
    <row r="56157" spans="43:43" x14ac:dyDescent="0.25">
      <c r="AQ56157" s="6"/>
    </row>
    <row r="56158" spans="43:43" x14ac:dyDescent="0.25">
      <c r="AQ56158" s="6"/>
    </row>
    <row r="56159" spans="43:43" x14ac:dyDescent="0.25">
      <c r="AQ56159" s="6"/>
    </row>
    <row r="56160" spans="43:43" x14ac:dyDescent="0.25">
      <c r="AQ56160" s="6"/>
    </row>
    <row r="56161" spans="43:43" x14ac:dyDescent="0.25">
      <c r="AQ56161" s="6"/>
    </row>
    <row r="56162" spans="43:43" x14ac:dyDescent="0.25">
      <c r="AQ56162" s="6"/>
    </row>
    <row r="56163" spans="43:43" x14ac:dyDescent="0.25">
      <c r="AQ56163" s="6"/>
    </row>
    <row r="56164" spans="43:43" x14ac:dyDescent="0.25">
      <c r="AQ56164" s="6"/>
    </row>
    <row r="56165" spans="43:43" x14ac:dyDescent="0.25">
      <c r="AQ56165" s="6"/>
    </row>
    <row r="56166" spans="43:43" x14ac:dyDescent="0.25">
      <c r="AQ56166" s="6"/>
    </row>
    <row r="56167" spans="43:43" x14ac:dyDescent="0.25">
      <c r="AQ56167" s="6"/>
    </row>
    <row r="56168" spans="43:43" x14ac:dyDescent="0.25">
      <c r="AQ56168" s="6"/>
    </row>
    <row r="56169" spans="43:43" x14ac:dyDescent="0.25">
      <c r="AQ56169" s="6"/>
    </row>
    <row r="56170" spans="43:43" x14ac:dyDescent="0.25">
      <c r="AQ56170" s="6"/>
    </row>
    <row r="56171" spans="43:43" x14ac:dyDescent="0.25">
      <c r="AQ56171" s="6"/>
    </row>
    <row r="56172" spans="43:43" x14ac:dyDescent="0.25">
      <c r="AQ56172" s="6"/>
    </row>
    <row r="56173" spans="43:43" x14ac:dyDescent="0.25">
      <c r="AQ56173" s="6"/>
    </row>
    <row r="56174" spans="43:43" x14ac:dyDescent="0.25">
      <c r="AQ56174" s="6"/>
    </row>
    <row r="56175" spans="43:43" x14ac:dyDescent="0.25">
      <c r="AQ56175" s="6"/>
    </row>
    <row r="56176" spans="43:43" x14ac:dyDescent="0.25">
      <c r="AQ56176" s="6"/>
    </row>
    <row r="56177" spans="43:43" x14ac:dyDescent="0.25">
      <c r="AQ56177" s="6"/>
    </row>
    <row r="56178" spans="43:43" x14ac:dyDescent="0.25">
      <c r="AQ56178" s="6"/>
    </row>
    <row r="56179" spans="43:43" x14ac:dyDescent="0.25">
      <c r="AQ56179" s="6"/>
    </row>
    <row r="56180" spans="43:43" x14ac:dyDescent="0.25">
      <c r="AQ56180" s="6"/>
    </row>
    <row r="56181" spans="43:43" x14ac:dyDescent="0.25">
      <c r="AQ56181" s="6"/>
    </row>
    <row r="56182" spans="43:43" x14ac:dyDescent="0.25">
      <c r="AQ56182" s="6"/>
    </row>
    <row r="56183" spans="43:43" x14ac:dyDescent="0.25">
      <c r="AQ56183" s="6"/>
    </row>
    <row r="56184" spans="43:43" x14ac:dyDescent="0.25">
      <c r="AQ56184" s="6"/>
    </row>
    <row r="56185" spans="43:43" x14ac:dyDescent="0.25">
      <c r="AQ56185" s="6"/>
    </row>
    <row r="56186" spans="43:43" x14ac:dyDescent="0.25">
      <c r="AQ56186" s="6"/>
    </row>
    <row r="56187" spans="43:43" x14ac:dyDescent="0.25">
      <c r="AQ56187" s="6"/>
    </row>
    <row r="56188" spans="43:43" x14ac:dyDescent="0.25">
      <c r="AQ56188" s="6"/>
    </row>
    <row r="56189" spans="43:43" x14ac:dyDescent="0.25">
      <c r="AQ56189" s="6"/>
    </row>
    <row r="56190" spans="43:43" x14ac:dyDescent="0.25">
      <c r="AQ56190" s="6"/>
    </row>
    <row r="56191" spans="43:43" x14ac:dyDescent="0.25">
      <c r="AQ56191" s="6"/>
    </row>
    <row r="56192" spans="43:43" x14ac:dyDescent="0.25">
      <c r="AQ56192" s="6"/>
    </row>
    <row r="56193" spans="43:43" x14ac:dyDescent="0.25">
      <c r="AQ56193" s="6"/>
    </row>
    <row r="56194" spans="43:43" x14ac:dyDescent="0.25">
      <c r="AQ56194" s="6"/>
    </row>
    <row r="56195" spans="43:43" x14ac:dyDescent="0.25">
      <c r="AQ56195" s="6"/>
    </row>
    <row r="56196" spans="43:43" x14ac:dyDescent="0.25">
      <c r="AQ56196" s="6"/>
    </row>
    <row r="56197" spans="43:43" x14ac:dyDescent="0.25">
      <c r="AQ56197" s="6"/>
    </row>
    <row r="56198" spans="43:43" x14ac:dyDescent="0.25">
      <c r="AQ56198" s="6"/>
    </row>
    <row r="56199" spans="43:43" x14ac:dyDescent="0.25">
      <c r="AQ56199" s="6"/>
    </row>
    <row r="56200" spans="43:43" x14ac:dyDescent="0.25">
      <c r="AQ56200" s="6"/>
    </row>
    <row r="56201" spans="43:43" x14ac:dyDescent="0.25">
      <c r="AQ56201" s="6"/>
    </row>
    <row r="56202" spans="43:43" x14ac:dyDescent="0.25">
      <c r="AQ56202" s="6"/>
    </row>
    <row r="56203" spans="43:43" x14ac:dyDescent="0.25">
      <c r="AQ56203" s="6"/>
    </row>
    <row r="56204" spans="43:43" x14ac:dyDescent="0.25">
      <c r="AQ56204" s="6"/>
    </row>
    <row r="56205" spans="43:43" x14ac:dyDescent="0.25">
      <c r="AQ56205" s="6"/>
    </row>
    <row r="56206" spans="43:43" x14ac:dyDescent="0.25">
      <c r="AQ56206" s="6"/>
    </row>
    <row r="56207" spans="43:43" x14ac:dyDescent="0.25">
      <c r="AQ56207" s="6"/>
    </row>
    <row r="56208" spans="43:43" x14ac:dyDescent="0.25">
      <c r="AQ56208" s="6"/>
    </row>
    <row r="56209" spans="43:43" x14ac:dyDescent="0.25">
      <c r="AQ56209" s="6"/>
    </row>
    <row r="56210" spans="43:43" x14ac:dyDescent="0.25">
      <c r="AQ56210" s="6"/>
    </row>
    <row r="56211" spans="43:43" x14ac:dyDescent="0.25">
      <c r="AQ56211" s="6"/>
    </row>
    <row r="56212" spans="43:43" x14ac:dyDescent="0.25">
      <c r="AQ56212" s="6"/>
    </row>
    <row r="56213" spans="43:43" x14ac:dyDescent="0.25">
      <c r="AQ56213" s="6"/>
    </row>
    <row r="56214" spans="43:43" x14ac:dyDescent="0.25">
      <c r="AQ56214" s="6"/>
    </row>
    <row r="56215" spans="43:43" x14ac:dyDescent="0.25">
      <c r="AQ56215" s="6"/>
    </row>
    <row r="56216" spans="43:43" x14ac:dyDescent="0.25">
      <c r="AQ56216" s="6"/>
    </row>
    <row r="56217" spans="43:43" x14ac:dyDescent="0.25">
      <c r="AQ56217" s="6"/>
    </row>
    <row r="56218" spans="43:43" x14ac:dyDescent="0.25">
      <c r="AQ56218" s="6"/>
    </row>
    <row r="56219" spans="43:43" x14ac:dyDescent="0.25">
      <c r="AQ56219" s="6"/>
    </row>
    <row r="56220" spans="43:43" x14ac:dyDescent="0.25">
      <c r="AQ56220" s="6"/>
    </row>
    <row r="56221" spans="43:43" x14ac:dyDescent="0.25">
      <c r="AQ56221" s="6"/>
    </row>
    <row r="56222" spans="43:43" x14ac:dyDescent="0.25">
      <c r="AQ56222" s="6"/>
    </row>
    <row r="56223" spans="43:43" x14ac:dyDescent="0.25">
      <c r="AQ56223" s="6"/>
    </row>
    <row r="56224" spans="43:43" x14ac:dyDescent="0.25">
      <c r="AQ56224" s="6"/>
    </row>
    <row r="56225" spans="43:43" x14ac:dyDescent="0.25">
      <c r="AQ56225" s="6"/>
    </row>
    <row r="56226" spans="43:43" x14ac:dyDescent="0.25">
      <c r="AQ56226" s="6"/>
    </row>
    <row r="56227" spans="43:43" x14ac:dyDescent="0.25">
      <c r="AQ56227" s="6"/>
    </row>
    <row r="56228" spans="43:43" x14ac:dyDescent="0.25">
      <c r="AQ56228" s="6"/>
    </row>
    <row r="56229" spans="43:43" x14ac:dyDescent="0.25">
      <c r="AQ56229" s="6"/>
    </row>
    <row r="56230" spans="43:43" x14ac:dyDescent="0.25">
      <c r="AQ56230" s="6"/>
    </row>
    <row r="56231" spans="43:43" x14ac:dyDescent="0.25">
      <c r="AQ56231" s="6"/>
    </row>
    <row r="56232" spans="43:43" x14ac:dyDescent="0.25">
      <c r="AQ56232" s="6"/>
    </row>
    <row r="56233" spans="43:43" x14ac:dyDescent="0.25">
      <c r="AQ56233" s="6"/>
    </row>
    <row r="56234" spans="43:43" x14ac:dyDescent="0.25">
      <c r="AQ56234" s="6"/>
    </row>
    <row r="56235" spans="43:43" x14ac:dyDescent="0.25">
      <c r="AQ56235" s="6"/>
    </row>
    <row r="56236" spans="43:43" x14ac:dyDescent="0.25">
      <c r="AQ56236" s="6"/>
    </row>
    <row r="56237" spans="43:43" x14ac:dyDescent="0.25">
      <c r="AQ56237" s="6"/>
    </row>
    <row r="56238" spans="43:43" x14ac:dyDescent="0.25">
      <c r="AQ56238" s="6"/>
    </row>
    <row r="56239" spans="43:43" x14ac:dyDescent="0.25">
      <c r="AQ56239" s="6"/>
    </row>
    <row r="56240" spans="43:43" x14ac:dyDescent="0.25">
      <c r="AQ56240" s="6"/>
    </row>
    <row r="56241" spans="43:43" x14ac:dyDescent="0.25">
      <c r="AQ56241" s="6"/>
    </row>
    <row r="56242" spans="43:43" x14ac:dyDescent="0.25">
      <c r="AQ56242" s="6"/>
    </row>
    <row r="56243" spans="43:43" x14ac:dyDescent="0.25">
      <c r="AQ56243" s="6"/>
    </row>
    <row r="56244" spans="43:43" x14ac:dyDescent="0.25">
      <c r="AQ56244" s="6"/>
    </row>
    <row r="56245" spans="43:43" x14ac:dyDescent="0.25">
      <c r="AQ56245" s="6"/>
    </row>
    <row r="56246" spans="43:43" x14ac:dyDescent="0.25">
      <c r="AQ56246" s="6"/>
    </row>
    <row r="56247" spans="43:43" x14ac:dyDescent="0.25">
      <c r="AQ56247" s="6"/>
    </row>
    <row r="56248" spans="43:43" x14ac:dyDescent="0.25">
      <c r="AQ56248" s="6"/>
    </row>
    <row r="56249" spans="43:43" x14ac:dyDescent="0.25">
      <c r="AQ56249" s="6"/>
    </row>
    <row r="56250" spans="43:43" x14ac:dyDescent="0.25">
      <c r="AQ56250" s="6"/>
    </row>
    <row r="56251" spans="43:43" x14ac:dyDescent="0.25">
      <c r="AQ56251" s="6"/>
    </row>
    <row r="56252" spans="43:43" x14ac:dyDescent="0.25">
      <c r="AQ56252" s="6"/>
    </row>
    <row r="56253" spans="43:43" x14ac:dyDescent="0.25">
      <c r="AQ56253" s="6"/>
    </row>
    <row r="56254" spans="43:43" x14ac:dyDescent="0.25">
      <c r="AQ56254" s="6"/>
    </row>
    <row r="56255" spans="43:43" x14ac:dyDescent="0.25">
      <c r="AQ56255" s="6"/>
    </row>
    <row r="56256" spans="43:43" x14ac:dyDescent="0.25">
      <c r="AQ56256" s="6"/>
    </row>
    <row r="56257" spans="43:43" x14ac:dyDescent="0.25">
      <c r="AQ56257" s="6"/>
    </row>
    <row r="56258" spans="43:43" x14ac:dyDescent="0.25">
      <c r="AQ56258" s="6"/>
    </row>
    <row r="56259" spans="43:43" x14ac:dyDescent="0.25">
      <c r="AQ56259" s="6"/>
    </row>
    <row r="56260" spans="43:43" x14ac:dyDescent="0.25">
      <c r="AQ56260" s="6"/>
    </row>
    <row r="56261" spans="43:43" x14ac:dyDescent="0.25">
      <c r="AQ56261" s="6"/>
    </row>
    <row r="56262" spans="43:43" x14ac:dyDescent="0.25">
      <c r="AQ56262" s="6"/>
    </row>
    <row r="56263" spans="43:43" x14ac:dyDescent="0.25">
      <c r="AQ56263" s="6"/>
    </row>
    <row r="56264" spans="43:43" x14ac:dyDescent="0.25">
      <c r="AQ56264" s="6"/>
    </row>
    <row r="56265" spans="43:43" x14ac:dyDescent="0.25">
      <c r="AQ56265" s="6"/>
    </row>
    <row r="56266" spans="43:43" x14ac:dyDescent="0.25">
      <c r="AQ56266" s="6"/>
    </row>
    <row r="56267" spans="43:43" x14ac:dyDescent="0.25">
      <c r="AQ56267" s="6"/>
    </row>
    <row r="56268" spans="43:43" x14ac:dyDescent="0.25">
      <c r="AQ56268" s="6"/>
    </row>
    <row r="56269" spans="43:43" x14ac:dyDescent="0.25">
      <c r="AQ56269" s="6"/>
    </row>
    <row r="56270" spans="43:43" x14ac:dyDescent="0.25">
      <c r="AQ56270" s="6"/>
    </row>
    <row r="56271" spans="43:43" x14ac:dyDescent="0.25">
      <c r="AQ56271" s="6"/>
    </row>
    <row r="56272" spans="43:43" x14ac:dyDescent="0.25">
      <c r="AQ56272" s="6"/>
    </row>
    <row r="56273" spans="43:43" x14ac:dyDescent="0.25">
      <c r="AQ56273" s="6"/>
    </row>
    <row r="56274" spans="43:43" x14ac:dyDescent="0.25">
      <c r="AQ56274" s="6"/>
    </row>
    <row r="56275" spans="43:43" x14ac:dyDescent="0.25">
      <c r="AQ56275" s="6"/>
    </row>
    <row r="56276" spans="43:43" x14ac:dyDescent="0.25">
      <c r="AQ56276" s="6"/>
    </row>
    <row r="56277" spans="43:43" x14ac:dyDescent="0.25">
      <c r="AQ56277" s="6"/>
    </row>
    <row r="56278" spans="43:43" x14ac:dyDescent="0.25">
      <c r="AQ56278" s="6"/>
    </row>
    <row r="56279" spans="43:43" x14ac:dyDescent="0.25">
      <c r="AQ56279" s="6"/>
    </row>
    <row r="56280" spans="43:43" x14ac:dyDescent="0.25">
      <c r="AQ56280" s="6"/>
    </row>
    <row r="56281" spans="43:43" x14ac:dyDescent="0.25">
      <c r="AQ56281" s="6"/>
    </row>
    <row r="56282" spans="43:43" x14ac:dyDescent="0.25">
      <c r="AQ56282" s="6"/>
    </row>
    <row r="56283" spans="43:43" x14ac:dyDescent="0.25">
      <c r="AQ56283" s="6"/>
    </row>
    <row r="56284" spans="43:43" x14ac:dyDescent="0.25">
      <c r="AQ56284" s="6"/>
    </row>
    <row r="56285" spans="43:43" x14ac:dyDescent="0.25">
      <c r="AQ56285" s="6"/>
    </row>
    <row r="56286" spans="43:43" x14ac:dyDescent="0.25">
      <c r="AQ56286" s="6"/>
    </row>
    <row r="56287" spans="43:43" x14ac:dyDescent="0.25">
      <c r="AQ56287" s="6"/>
    </row>
    <row r="56288" spans="43:43" x14ac:dyDescent="0.25">
      <c r="AQ56288" s="6"/>
    </row>
    <row r="56289" spans="43:43" x14ac:dyDescent="0.25">
      <c r="AQ56289" s="6"/>
    </row>
    <row r="56290" spans="43:43" x14ac:dyDescent="0.25">
      <c r="AQ56290" s="6"/>
    </row>
    <row r="56291" spans="43:43" x14ac:dyDescent="0.25">
      <c r="AQ56291" s="6"/>
    </row>
    <row r="56292" spans="43:43" x14ac:dyDescent="0.25">
      <c r="AQ56292" s="6"/>
    </row>
    <row r="56293" spans="43:43" x14ac:dyDescent="0.25">
      <c r="AQ56293" s="6"/>
    </row>
    <row r="56294" spans="43:43" x14ac:dyDescent="0.25">
      <c r="AQ56294" s="6"/>
    </row>
    <row r="56295" spans="43:43" x14ac:dyDescent="0.25">
      <c r="AQ56295" s="6"/>
    </row>
    <row r="56296" spans="43:43" x14ac:dyDescent="0.25">
      <c r="AQ56296" s="6"/>
    </row>
    <row r="56297" spans="43:43" x14ac:dyDescent="0.25">
      <c r="AQ56297" s="6"/>
    </row>
    <row r="56298" spans="43:43" x14ac:dyDescent="0.25">
      <c r="AQ56298" s="6"/>
    </row>
    <row r="56299" spans="43:43" x14ac:dyDescent="0.25">
      <c r="AQ56299" s="6"/>
    </row>
    <row r="56300" spans="43:43" x14ac:dyDescent="0.25">
      <c r="AQ56300" s="6"/>
    </row>
    <row r="56301" spans="43:43" x14ac:dyDescent="0.25">
      <c r="AQ56301" s="6"/>
    </row>
    <row r="56302" spans="43:43" x14ac:dyDescent="0.25">
      <c r="AQ56302" s="6"/>
    </row>
    <row r="56303" spans="43:43" x14ac:dyDescent="0.25">
      <c r="AQ56303" s="6"/>
    </row>
    <row r="56304" spans="43:43" x14ac:dyDescent="0.25">
      <c r="AQ56304" s="6"/>
    </row>
    <row r="56305" spans="43:43" x14ac:dyDescent="0.25">
      <c r="AQ56305" s="6"/>
    </row>
    <row r="56306" spans="43:43" x14ac:dyDescent="0.25">
      <c r="AQ56306" s="6"/>
    </row>
    <row r="56307" spans="43:43" x14ac:dyDescent="0.25">
      <c r="AQ56307" s="6"/>
    </row>
    <row r="56308" spans="43:43" x14ac:dyDescent="0.25">
      <c r="AQ56308" s="6"/>
    </row>
    <row r="56309" spans="43:43" x14ac:dyDescent="0.25">
      <c r="AQ56309" s="6"/>
    </row>
    <row r="56310" spans="43:43" x14ac:dyDescent="0.25">
      <c r="AQ56310" s="6"/>
    </row>
    <row r="56311" spans="43:43" x14ac:dyDescent="0.25">
      <c r="AQ56311" s="6"/>
    </row>
    <row r="56312" spans="43:43" x14ac:dyDescent="0.25">
      <c r="AQ56312" s="6"/>
    </row>
    <row r="56313" spans="43:43" x14ac:dyDescent="0.25">
      <c r="AQ56313" s="6"/>
    </row>
    <row r="56314" spans="43:43" x14ac:dyDescent="0.25">
      <c r="AQ56314" s="6"/>
    </row>
    <row r="56315" spans="43:43" x14ac:dyDescent="0.25">
      <c r="AQ56315" s="6"/>
    </row>
    <row r="56316" spans="43:43" x14ac:dyDescent="0.25">
      <c r="AQ56316" s="6"/>
    </row>
    <row r="56317" spans="43:43" x14ac:dyDescent="0.25">
      <c r="AQ56317" s="6"/>
    </row>
    <row r="56318" spans="43:43" x14ac:dyDescent="0.25">
      <c r="AQ56318" s="6"/>
    </row>
    <row r="56319" spans="43:43" x14ac:dyDescent="0.25">
      <c r="AQ56319" s="6"/>
    </row>
    <row r="56320" spans="43:43" x14ac:dyDescent="0.25">
      <c r="AQ56320" s="6"/>
    </row>
    <row r="56321" spans="43:43" x14ac:dyDescent="0.25">
      <c r="AQ56321" s="6"/>
    </row>
    <row r="56322" spans="43:43" x14ac:dyDescent="0.25">
      <c r="AQ56322" s="6"/>
    </row>
    <row r="56323" spans="43:43" x14ac:dyDescent="0.25">
      <c r="AQ56323" s="6"/>
    </row>
    <row r="56324" spans="43:43" x14ac:dyDescent="0.25">
      <c r="AQ56324" s="6"/>
    </row>
    <row r="56325" spans="43:43" x14ac:dyDescent="0.25">
      <c r="AQ56325" s="6"/>
    </row>
    <row r="56326" spans="43:43" x14ac:dyDescent="0.25">
      <c r="AQ56326" s="6"/>
    </row>
    <row r="56327" spans="43:43" x14ac:dyDescent="0.25">
      <c r="AQ56327" s="6"/>
    </row>
    <row r="56328" spans="43:43" x14ac:dyDescent="0.25">
      <c r="AQ56328" s="6"/>
    </row>
    <row r="56329" spans="43:43" x14ac:dyDescent="0.25">
      <c r="AQ56329" s="6"/>
    </row>
    <row r="56330" spans="43:43" x14ac:dyDescent="0.25">
      <c r="AQ56330" s="6"/>
    </row>
    <row r="56331" spans="43:43" x14ac:dyDescent="0.25">
      <c r="AQ56331" s="6"/>
    </row>
    <row r="56332" spans="43:43" x14ac:dyDescent="0.25">
      <c r="AQ56332" s="6"/>
    </row>
    <row r="56333" spans="43:43" x14ac:dyDescent="0.25">
      <c r="AQ56333" s="6"/>
    </row>
    <row r="56334" spans="43:43" x14ac:dyDescent="0.25">
      <c r="AQ56334" s="6"/>
    </row>
    <row r="56335" spans="43:43" x14ac:dyDescent="0.25">
      <c r="AQ56335" s="6"/>
    </row>
    <row r="56336" spans="43:43" x14ac:dyDescent="0.25">
      <c r="AQ56336" s="6"/>
    </row>
    <row r="56337" spans="43:43" x14ac:dyDescent="0.25">
      <c r="AQ56337" s="6"/>
    </row>
    <row r="56338" spans="43:43" x14ac:dyDescent="0.25">
      <c r="AQ56338" s="6"/>
    </row>
    <row r="56339" spans="43:43" x14ac:dyDescent="0.25">
      <c r="AQ56339" s="6"/>
    </row>
    <row r="56340" spans="43:43" x14ac:dyDescent="0.25">
      <c r="AQ56340" s="6"/>
    </row>
    <row r="56341" spans="43:43" x14ac:dyDescent="0.25">
      <c r="AQ56341" s="6"/>
    </row>
    <row r="56342" spans="43:43" x14ac:dyDescent="0.25">
      <c r="AQ56342" s="6"/>
    </row>
    <row r="56343" spans="43:43" x14ac:dyDescent="0.25">
      <c r="AQ56343" s="6"/>
    </row>
    <row r="56344" spans="43:43" x14ac:dyDescent="0.25">
      <c r="AQ56344" s="6"/>
    </row>
    <row r="56345" spans="43:43" x14ac:dyDescent="0.25">
      <c r="AQ56345" s="6"/>
    </row>
    <row r="56346" spans="43:43" x14ac:dyDescent="0.25">
      <c r="AQ56346" s="6"/>
    </row>
    <row r="56347" spans="43:43" x14ac:dyDescent="0.25">
      <c r="AQ56347" s="6"/>
    </row>
    <row r="56348" spans="43:43" x14ac:dyDescent="0.25">
      <c r="AQ56348" s="6"/>
    </row>
    <row r="56349" spans="43:43" x14ac:dyDescent="0.25">
      <c r="AQ56349" s="6"/>
    </row>
    <row r="56350" spans="43:43" x14ac:dyDescent="0.25">
      <c r="AQ56350" s="6"/>
    </row>
    <row r="56351" spans="43:43" x14ac:dyDescent="0.25">
      <c r="AQ56351" s="6"/>
    </row>
    <row r="56352" spans="43:43" x14ac:dyDescent="0.25">
      <c r="AQ56352" s="6"/>
    </row>
    <row r="56353" spans="43:43" x14ac:dyDescent="0.25">
      <c r="AQ56353" s="6"/>
    </row>
    <row r="56354" spans="43:43" x14ac:dyDescent="0.25">
      <c r="AQ56354" s="6"/>
    </row>
    <row r="56355" spans="43:43" x14ac:dyDescent="0.25">
      <c r="AQ56355" s="6"/>
    </row>
    <row r="56356" spans="43:43" x14ac:dyDescent="0.25">
      <c r="AQ56356" s="6"/>
    </row>
    <row r="56357" spans="43:43" x14ac:dyDescent="0.25">
      <c r="AQ56357" s="6"/>
    </row>
    <row r="56358" spans="43:43" x14ac:dyDescent="0.25">
      <c r="AQ56358" s="6"/>
    </row>
    <row r="56359" spans="43:43" x14ac:dyDescent="0.25">
      <c r="AQ56359" s="6"/>
    </row>
    <row r="56360" spans="43:43" x14ac:dyDescent="0.25">
      <c r="AQ56360" s="6"/>
    </row>
    <row r="56361" spans="43:43" x14ac:dyDescent="0.25">
      <c r="AQ56361" s="6"/>
    </row>
    <row r="56362" spans="43:43" x14ac:dyDescent="0.25">
      <c r="AQ56362" s="6"/>
    </row>
    <row r="56363" spans="43:43" x14ac:dyDescent="0.25">
      <c r="AQ56363" s="6"/>
    </row>
    <row r="56364" spans="43:43" x14ac:dyDescent="0.25">
      <c r="AQ56364" s="6"/>
    </row>
    <row r="56365" spans="43:43" x14ac:dyDescent="0.25">
      <c r="AQ56365" s="6"/>
    </row>
    <row r="56366" spans="43:43" x14ac:dyDescent="0.25">
      <c r="AQ56366" s="6"/>
    </row>
    <row r="56367" spans="43:43" x14ac:dyDescent="0.25">
      <c r="AQ56367" s="6"/>
    </row>
    <row r="56368" spans="43:43" x14ac:dyDescent="0.25">
      <c r="AQ56368" s="6"/>
    </row>
    <row r="56369" spans="43:43" x14ac:dyDescent="0.25">
      <c r="AQ56369" s="6"/>
    </row>
    <row r="56370" spans="43:43" x14ac:dyDescent="0.25">
      <c r="AQ56370" s="6"/>
    </row>
    <row r="56371" spans="43:43" x14ac:dyDescent="0.25">
      <c r="AQ56371" s="6"/>
    </row>
    <row r="56372" spans="43:43" x14ac:dyDescent="0.25">
      <c r="AQ56372" s="6"/>
    </row>
    <row r="56373" spans="43:43" x14ac:dyDescent="0.25">
      <c r="AQ56373" s="6"/>
    </row>
    <row r="56374" spans="43:43" x14ac:dyDescent="0.25">
      <c r="AQ56374" s="6"/>
    </row>
    <row r="56375" spans="43:43" x14ac:dyDescent="0.25">
      <c r="AQ56375" s="6"/>
    </row>
    <row r="56376" spans="43:43" x14ac:dyDescent="0.25">
      <c r="AQ56376" s="6"/>
    </row>
    <row r="56377" spans="43:43" x14ac:dyDescent="0.25">
      <c r="AQ56377" s="6"/>
    </row>
    <row r="56378" spans="43:43" x14ac:dyDescent="0.25">
      <c r="AQ56378" s="6"/>
    </row>
    <row r="56379" spans="43:43" x14ac:dyDescent="0.25">
      <c r="AQ56379" s="6"/>
    </row>
    <row r="56380" spans="43:43" x14ac:dyDescent="0.25">
      <c r="AQ56380" s="6"/>
    </row>
    <row r="56381" spans="43:43" x14ac:dyDescent="0.25">
      <c r="AQ56381" s="6"/>
    </row>
    <row r="56382" spans="43:43" x14ac:dyDescent="0.25">
      <c r="AQ56382" s="6"/>
    </row>
    <row r="56383" spans="43:43" x14ac:dyDescent="0.25">
      <c r="AQ56383" s="6"/>
    </row>
    <row r="56384" spans="43:43" x14ac:dyDescent="0.25">
      <c r="AQ56384" s="6"/>
    </row>
    <row r="56385" spans="43:43" x14ac:dyDescent="0.25">
      <c r="AQ56385" s="6"/>
    </row>
    <row r="56386" spans="43:43" x14ac:dyDescent="0.25">
      <c r="AQ56386" s="6"/>
    </row>
    <row r="56387" spans="43:43" x14ac:dyDescent="0.25">
      <c r="AQ56387" s="6"/>
    </row>
    <row r="56388" spans="43:43" x14ac:dyDescent="0.25">
      <c r="AQ56388" s="6"/>
    </row>
    <row r="56389" spans="43:43" x14ac:dyDescent="0.25">
      <c r="AQ56389" s="6"/>
    </row>
    <row r="56390" spans="43:43" x14ac:dyDescent="0.25">
      <c r="AQ56390" s="6"/>
    </row>
    <row r="56391" spans="43:43" x14ac:dyDescent="0.25">
      <c r="AQ56391" s="6"/>
    </row>
    <row r="56392" spans="43:43" x14ac:dyDescent="0.25">
      <c r="AQ56392" s="6"/>
    </row>
    <row r="56393" spans="43:43" x14ac:dyDescent="0.25">
      <c r="AQ56393" s="6"/>
    </row>
    <row r="56394" spans="43:43" x14ac:dyDescent="0.25">
      <c r="AQ56394" s="6"/>
    </row>
    <row r="56395" spans="43:43" x14ac:dyDescent="0.25">
      <c r="AQ56395" s="6"/>
    </row>
    <row r="56396" spans="43:43" x14ac:dyDescent="0.25">
      <c r="AQ56396" s="6"/>
    </row>
    <row r="56397" spans="43:43" x14ac:dyDescent="0.25">
      <c r="AQ56397" s="6"/>
    </row>
    <row r="56398" spans="43:43" x14ac:dyDescent="0.25">
      <c r="AQ56398" s="6"/>
    </row>
    <row r="56399" spans="43:43" x14ac:dyDescent="0.25">
      <c r="AQ56399" s="6"/>
    </row>
    <row r="56400" spans="43:43" x14ac:dyDescent="0.25">
      <c r="AQ56400" s="6"/>
    </row>
    <row r="56401" spans="43:43" x14ac:dyDescent="0.25">
      <c r="AQ56401" s="6"/>
    </row>
    <row r="56402" spans="43:43" x14ac:dyDescent="0.25">
      <c r="AQ56402" s="6"/>
    </row>
    <row r="56403" spans="43:43" x14ac:dyDescent="0.25">
      <c r="AQ56403" s="6"/>
    </row>
    <row r="56404" spans="43:43" x14ac:dyDescent="0.25">
      <c r="AQ56404" s="6"/>
    </row>
    <row r="56405" spans="43:43" x14ac:dyDescent="0.25">
      <c r="AQ56405" s="6"/>
    </row>
    <row r="56406" spans="43:43" x14ac:dyDescent="0.25">
      <c r="AQ56406" s="6"/>
    </row>
    <row r="56407" spans="43:43" x14ac:dyDescent="0.25">
      <c r="AQ56407" s="6"/>
    </row>
    <row r="56408" spans="43:43" x14ac:dyDescent="0.25">
      <c r="AQ56408" s="6"/>
    </row>
    <row r="56409" spans="43:43" x14ac:dyDescent="0.25">
      <c r="AQ56409" s="6"/>
    </row>
    <row r="56410" spans="43:43" x14ac:dyDescent="0.25">
      <c r="AQ56410" s="6"/>
    </row>
    <row r="56411" spans="43:43" x14ac:dyDescent="0.25">
      <c r="AQ56411" s="6"/>
    </row>
    <row r="56412" spans="43:43" x14ac:dyDescent="0.25">
      <c r="AQ56412" s="6"/>
    </row>
    <row r="56413" spans="43:43" x14ac:dyDescent="0.25">
      <c r="AQ56413" s="6"/>
    </row>
    <row r="56414" spans="43:43" x14ac:dyDescent="0.25">
      <c r="AQ56414" s="6"/>
    </row>
    <row r="56415" spans="43:43" x14ac:dyDescent="0.25">
      <c r="AQ56415" s="6"/>
    </row>
    <row r="56416" spans="43:43" x14ac:dyDescent="0.25">
      <c r="AQ56416" s="6"/>
    </row>
    <row r="56417" spans="43:43" x14ac:dyDescent="0.25">
      <c r="AQ56417" s="6"/>
    </row>
    <row r="56418" spans="43:43" x14ac:dyDescent="0.25">
      <c r="AQ56418" s="6"/>
    </row>
    <row r="56419" spans="43:43" x14ac:dyDescent="0.25">
      <c r="AQ56419" s="6"/>
    </row>
    <row r="56420" spans="43:43" x14ac:dyDescent="0.25">
      <c r="AQ56420" s="6"/>
    </row>
    <row r="56421" spans="43:43" x14ac:dyDescent="0.25">
      <c r="AQ56421" s="6"/>
    </row>
    <row r="56422" spans="43:43" x14ac:dyDescent="0.25">
      <c r="AQ56422" s="6"/>
    </row>
    <row r="56423" spans="43:43" x14ac:dyDescent="0.25">
      <c r="AQ56423" s="6"/>
    </row>
    <row r="56424" spans="43:43" x14ac:dyDescent="0.25">
      <c r="AQ56424" s="6"/>
    </row>
    <row r="56425" spans="43:43" x14ac:dyDescent="0.25">
      <c r="AQ56425" s="6"/>
    </row>
    <row r="56426" spans="43:43" x14ac:dyDescent="0.25">
      <c r="AQ56426" s="6"/>
    </row>
    <row r="56427" spans="43:43" x14ac:dyDescent="0.25">
      <c r="AQ56427" s="6"/>
    </row>
    <row r="56428" spans="43:43" x14ac:dyDescent="0.25">
      <c r="AQ56428" s="6"/>
    </row>
    <row r="56429" spans="43:43" x14ac:dyDescent="0.25">
      <c r="AQ56429" s="6"/>
    </row>
    <row r="56430" spans="43:43" x14ac:dyDescent="0.25">
      <c r="AQ56430" s="6"/>
    </row>
    <row r="56431" spans="43:43" x14ac:dyDescent="0.25">
      <c r="AQ56431" s="6"/>
    </row>
    <row r="56432" spans="43:43" x14ac:dyDescent="0.25">
      <c r="AQ56432" s="6"/>
    </row>
    <row r="56433" spans="43:43" x14ac:dyDescent="0.25">
      <c r="AQ56433" s="6"/>
    </row>
    <row r="56434" spans="43:43" x14ac:dyDescent="0.25">
      <c r="AQ56434" s="6"/>
    </row>
    <row r="56435" spans="43:43" x14ac:dyDescent="0.25">
      <c r="AQ56435" s="6"/>
    </row>
    <row r="56436" spans="43:43" x14ac:dyDescent="0.25">
      <c r="AQ56436" s="6"/>
    </row>
    <row r="56437" spans="43:43" x14ac:dyDescent="0.25">
      <c r="AQ56437" s="6"/>
    </row>
    <row r="56438" spans="43:43" x14ac:dyDescent="0.25">
      <c r="AQ56438" s="6"/>
    </row>
    <row r="56439" spans="43:43" x14ac:dyDescent="0.25">
      <c r="AQ56439" s="6"/>
    </row>
    <row r="56440" spans="43:43" x14ac:dyDescent="0.25">
      <c r="AQ56440" s="6"/>
    </row>
    <row r="56441" spans="43:43" x14ac:dyDescent="0.25">
      <c r="AQ56441" s="6"/>
    </row>
    <row r="56442" spans="43:43" x14ac:dyDescent="0.25">
      <c r="AQ56442" s="6"/>
    </row>
    <row r="56443" spans="43:43" x14ac:dyDescent="0.25">
      <c r="AQ56443" s="6"/>
    </row>
    <row r="56444" spans="43:43" x14ac:dyDescent="0.25">
      <c r="AQ56444" s="6"/>
    </row>
    <row r="56445" spans="43:43" x14ac:dyDescent="0.25">
      <c r="AQ56445" s="6"/>
    </row>
    <row r="56446" spans="43:43" x14ac:dyDescent="0.25">
      <c r="AQ56446" s="6"/>
    </row>
    <row r="56447" spans="43:43" x14ac:dyDescent="0.25">
      <c r="AQ56447" s="6"/>
    </row>
    <row r="56448" spans="43:43" x14ac:dyDescent="0.25">
      <c r="AQ56448" s="6"/>
    </row>
    <row r="56449" spans="43:43" x14ac:dyDescent="0.25">
      <c r="AQ56449" s="6"/>
    </row>
    <row r="56450" spans="43:43" x14ac:dyDescent="0.25">
      <c r="AQ56450" s="6"/>
    </row>
    <row r="56451" spans="43:43" x14ac:dyDescent="0.25">
      <c r="AQ56451" s="6"/>
    </row>
    <row r="56452" spans="43:43" x14ac:dyDescent="0.25">
      <c r="AQ56452" s="6"/>
    </row>
    <row r="56453" spans="43:43" x14ac:dyDescent="0.25">
      <c r="AQ56453" s="6"/>
    </row>
    <row r="56454" spans="43:43" x14ac:dyDescent="0.25">
      <c r="AQ56454" s="6"/>
    </row>
    <row r="56455" spans="43:43" x14ac:dyDescent="0.25">
      <c r="AQ56455" s="6"/>
    </row>
    <row r="56456" spans="43:43" x14ac:dyDescent="0.25">
      <c r="AQ56456" s="6"/>
    </row>
    <row r="56457" spans="43:43" x14ac:dyDescent="0.25">
      <c r="AQ56457" s="6"/>
    </row>
    <row r="56458" spans="43:43" x14ac:dyDescent="0.25">
      <c r="AQ56458" s="6"/>
    </row>
    <row r="56459" spans="43:43" x14ac:dyDescent="0.25">
      <c r="AQ56459" s="6"/>
    </row>
    <row r="56460" spans="43:43" x14ac:dyDescent="0.25">
      <c r="AQ56460" s="6"/>
    </row>
    <row r="56461" spans="43:43" x14ac:dyDescent="0.25">
      <c r="AQ56461" s="6"/>
    </row>
    <row r="56462" spans="43:43" x14ac:dyDescent="0.25">
      <c r="AQ56462" s="6"/>
    </row>
    <row r="56463" spans="43:43" x14ac:dyDescent="0.25">
      <c r="AQ56463" s="6"/>
    </row>
    <row r="56464" spans="43:43" x14ac:dyDescent="0.25">
      <c r="AQ56464" s="6"/>
    </row>
    <row r="56465" spans="43:43" x14ac:dyDescent="0.25">
      <c r="AQ56465" s="6"/>
    </row>
    <row r="56466" spans="43:43" x14ac:dyDescent="0.25">
      <c r="AQ56466" s="6"/>
    </row>
    <row r="56467" spans="43:43" x14ac:dyDescent="0.25">
      <c r="AQ56467" s="6"/>
    </row>
    <row r="56468" spans="43:43" x14ac:dyDescent="0.25">
      <c r="AQ56468" s="6"/>
    </row>
    <row r="56469" spans="43:43" x14ac:dyDescent="0.25">
      <c r="AQ56469" s="6"/>
    </row>
    <row r="56470" spans="43:43" x14ac:dyDescent="0.25">
      <c r="AQ56470" s="6"/>
    </row>
    <row r="56471" spans="43:43" x14ac:dyDescent="0.25">
      <c r="AQ56471" s="6"/>
    </row>
    <row r="56472" spans="43:43" x14ac:dyDescent="0.25">
      <c r="AQ56472" s="6"/>
    </row>
    <row r="56473" spans="43:43" x14ac:dyDescent="0.25">
      <c r="AQ56473" s="6"/>
    </row>
    <row r="56474" spans="43:43" x14ac:dyDescent="0.25">
      <c r="AQ56474" s="6"/>
    </row>
    <row r="56475" spans="43:43" x14ac:dyDescent="0.25">
      <c r="AQ56475" s="6"/>
    </row>
    <row r="56476" spans="43:43" x14ac:dyDescent="0.25">
      <c r="AQ56476" s="6"/>
    </row>
    <row r="56477" spans="43:43" x14ac:dyDescent="0.25">
      <c r="AQ56477" s="6"/>
    </row>
    <row r="56478" spans="43:43" x14ac:dyDescent="0.25">
      <c r="AQ56478" s="6"/>
    </row>
    <row r="56479" spans="43:43" x14ac:dyDescent="0.25">
      <c r="AQ56479" s="6"/>
    </row>
    <row r="56480" spans="43:43" x14ac:dyDescent="0.25">
      <c r="AQ56480" s="6"/>
    </row>
    <row r="56481" spans="43:43" x14ac:dyDescent="0.25">
      <c r="AQ56481" s="6"/>
    </row>
    <row r="56482" spans="43:43" x14ac:dyDescent="0.25">
      <c r="AQ56482" s="6"/>
    </row>
    <row r="56483" spans="43:43" x14ac:dyDescent="0.25">
      <c r="AQ56483" s="6"/>
    </row>
    <row r="56484" spans="43:43" x14ac:dyDescent="0.25">
      <c r="AQ56484" s="6"/>
    </row>
    <row r="56485" spans="43:43" x14ac:dyDescent="0.25">
      <c r="AQ56485" s="6"/>
    </row>
    <row r="56486" spans="43:43" x14ac:dyDescent="0.25">
      <c r="AQ56486" s="6"/>
    </row>
    <row r="56487" spans="43:43" x14ac:dyDescent="0.25">
      <c r="AQ56487" s="6"/>
    </row>
    <row r="56488" spans="43:43" x14ac:dyDescent="0.25">
      <c r="AQ56488" s="6"/>
    </row>
    <row r="56489" spans="43:43" x14ac:dyDescent="0.25">
      <c r="AQ56489" s="6"/>
    </row>
    <row r="56490" spans="43:43" x14ac:dyDescent="0.25">
      <c r="AQ56490" s="6"/>
    </row>
    <row r="56491" spans="43:43" x14ac:dyDescent="0.25">
      <c r="AQ56491" s="6"/>
    </row>
    <row r="56492" spans="43:43" x14ac:dyDescent="0.25">
      <c r="AQ56492" s="6"/>
    </row>
    <row r="56493" spans="43:43" x14ac:dyDescent="0.25">
      <c r="AQ56493" s="6"/>
    </row>
    <row r="56494" spans="43:43" x14ac:dyDescent="0.25">
      <c r="AQ56494" s="6"/>
    </row>
    <row r="56495" spans="43:43" x14ac:dyDescent="0.25">
      <c r="AQ56495" s="6"/>
    </row>
    <row r="56496" spans="43:43" x14ac:dyDescent="0.25">
      <c r="AQ56496" s="6"/>
    </row>
    <row r="56497" spans="43:43" x14ac:dyDescent="0.25">
      <c r="AQ56497" s="6"/>
    </row>
    <row r="56498" spans="43:43" x14ac:dyDescent="0.25">
      <c r="AQ56498" s="6"/>
    </row>
    <row r="56499" spans="43:43" x14ac:dyDescent="0.25">
      <c r="AQ56499" s="6"/>
    </row>
    <row r="56500" spans="43:43" x14ac:dyDescent="0.25">
      <c r="AQ56500" s="6"/>
    </row>
    <row r="56501" spans="43:43" x14ac:dyDescent="0.25">
      <c r="AQ56501" s="6"/>
    </row>
    <row r="56502" spans="43:43" x14ac:dyDescent="0.25">
      <c r="AQ56502" s="6"/>
    </row>
    <row r="56503" spans="43:43" x14ac:dyDescent="0.25">
      <c r="AQ56503" s="6"/>
    </row>
    <row r="56504" spans="43:43" x14ac:dyDescent="0.25">
      <c r="AQ56504" s="6"/>
    </row>
    <row r="56505" spans="43:43" x14ac:dyDescent="0.25">
      <c r="AQ56505" s="6"/>
    </row>
    <row r="56506" spans="43:43" x14ac:dyDescent="0.25">
      <c r="AQ56506" s="6"/>
    </row>
    <row r="56507" spans="43:43" x14ac:dyDescent="0.25">
      <c r="AQ56507" s="6"/>
    </row>
    <row r="56508" spans="43:43" x14ac:dyDescent="0.25">
      <c r="AQ56508" s="6"/>
    </row>
    <row r="56509" spans="43:43" x14ac:dyDescent="0.25">
      <c r="AQ56509" s="6"/>
    </row>
    <row r="56510" spans="43:43" x14ac:dyDescent="0.25">
      <c r="AQ56510" s="6"/>
    </row>
    <row r="56511" spans="43:43" x14ac:dyDescent="0.25">
      <c r="AQ56511" s="6"/>
    </row>
    <row r="56512" spans="43:43" x14ac:dyDescent="0.25">
      <c r="AQ56512" s="6"/>
    </row>
    <row r="56513" spans="43:43" x14ac:dyDescent="0.25">
      <c r="AQ56513" s="6"/>
    </row>
    <row r="56514" spans="43:43" x14ac:dyDescent="0.25">
      <c r="AQ56514" s="6"/>
    </row>
    <row r="56515" spans="43:43" x14ac:dyDescent="0.25">
      <c r="AQ56515" s="6"/>
    </row>
    <row r="56516" spans="43:43" x14ac:dyDescent="0.25">
      <c r="AQ56516" s="6"/>
    </row>
    <row r="56517" spans="43:43" x14ac:dyDescent="0.25">
      <c r="AQ56517" s="6"/>
    </row>
    <row r="56518" spans="43:43" x14ac:dyDescent="0.25">
      <c r="AQ56518" s="6"/>
    </row>
    <row r="56519" spans="43:43" x14ac:dyDescent="0.25">
      <c r="AQ56519" s="6"/>
    </row>
    <row r="56520" spans="43:43" x14ac:dyDescent="0.25">
      <c r="AQ56520" s="6"/>
    </row>
    <row r="56521" spans="43:43" x14ac:dyDescent="0.25">
      <c r="AQ56521" s="6"/>
    </row>
    <row r="56522" spans="43:43" x14ac:dyDescent="0.25">
      <c r="AQ56522" s="6"/>
    </row>
    <row r="56523" spans="43:43" x14ac:dyDescent="0.25">
      <c r="AQ56523" s="6"/>
    </row>
    <row r="56524" spans="43:43" x14ac:dyDescent="0.25">
      <c r="AQ56524" s="6"/>
    </row>
    <row r="56525" spans="43:43" x14ac:dyDescent="0.25">
      <c r="AQ56525" s="6"/>
    </row>
    <row r="56526" spans="43:43" x14ac:dyDescent="0.25">
      <c r="AQ56526" s="6"/>
    </row>
    <row r="56527" spans="43:43" x14ac:dyDescent="0.25">
      <c r="AQ56527" s="6"/>
    </row>
    <row r="56528" spans="43:43" x14ac:dyDescent="0.25">
      <c r="AQ56528" s="6"/>
    </row>
    <row r="56529" spans="43:43" x14ac:dyDescent="0.25">
      <c r="AQ56529" s="6"/>
    </row>
    <row r="56530" spans="43:43" x14ac:dyDescent="0.25">
      <c r="AQ56530" s="6"/>
    </row>
    <row r="56531" spans="43:43" x14ac:dyDescent="0.25">
      <c r="AQ56531" s="6"/>
    </row>
    <row r="56532" spans="43:43" x14ac:dyDescent="0.25">
      <c r="AQ56532" s="6"/>
    </row>
    <row r="56533" spans="43:43" x14ac:dyDescent="0.25">
      <c r="AQ56533" s="6"/>
    </row>
    <row r="56534" spans="43:43" x14ac:dyDescent="0.25">
      <c r="AQ56534" s="6"/>
    </row>
    <row r="56535" spans="43:43" x14ac:dyDescent="0.25">
      <c r="AQ56535" s="6"/>
    </row>
    <row r="56536" spans="43:43" x14ac:dyDescent="0.25">
      <c r="AQ56536" s="6"/>
    </row>
    <row r="56537" spans="43:43" x14ac:dyDescent="0.25">
      <c r="AQ56537" s="6"/>
    </row>
    <row r="56538" spans="43:43" x14ac:dyDescent="0.25">
      <c r="AQ56538" s="6"/>
    </row>
    <row r="56539" spans="43:43" x14ac:dyDescent="0.25">
      <c r="AQ56539" s="6"/>
    </row>
    <row r="56540" spans="43:43" x14ac:dyDescent="0.25">
      <c r="AQ56540" s="6"/>
    </row>
    <row r="56541" spans="43:43" x14ac:dyDescent="0.25">
      <c r="AQ56541" s="6"/>
    </row>
    <row r="56542" spans="43:43" x14ac:dyDescent="0.25">
      <c r="AQ56542" s="6"/>
    </row>
    <row r="56543" spans="43:43" x14ac:dyDescent="0.25">
      <c r="AQ56543" s="6"/>
    </row>
    <row r="56544" spans="43:43" x14ac:dyDescent="0.25">
      <c r="AQ56544" s="6"/>
    </row>
    <row r="56545" spans="43:43" x14ac:dyDescent="0.25">
      <c r="AQ56545" s="6"/>
    </row>
    <row r="56546" spans="43:43" x14ac:dyDescent="0.25">
      <c r="AQ56546" s="6"/>
    </row>
    <row r="56547" spans="43:43" x14ac:dyDescent="0.25">
      <c r="AQ56547" s="6"/>
    </row>
    <row r="56548" spans="43:43" x14ac:dyDescent="0.25">
      <c r="AQ56548" s="6"/>
    </row>
    <row r="56549" spans="43:43" x14ac:dyDescent="0.25">
      <c r="AQ56549" s="6"/>
    </row>
    <row r="56550" spans="43:43" x14ac:dyDescent="0.25">
      <c r="AQ56550" s="6"/>
    </row>
    <row r="56551" spans="43:43" x14ac:dyDescent="0.25">
      <c r="AQ56551" s="6"/>
    </row>
    <row r="56552" spans="43:43" x14ac:dyDescent="0.25">
      <c r="AQ56552" s="6"/>
    </row>
    <row r="56553" spans="43:43" x14ac:dyDescent="0.25">
      <c r="AQ56553" s="6"/>
    </row>
    <row r="56554" spans="43:43" x14ac:dyDescent="0.25">
      <c r="AQ56554" s="6"/>
    </row>
    <row r="56555" spans="43:43" x14ac:dyDescent="0.25">
      <c r="AQ56555" s="6"/>
    </row>
    <row r="56556" spans="43:43" x14ac:dyDescent="0.25">
      <c r="AQ56556" s="6"/>
    </row>
    <row r="56557" spans="43:43" x14ac:dyDescent="0.25">
      <c r="AQ56557" s="6"/>
    </row>
    <row r="56558" spans="43:43" x14ac:dyDescent="0.25">
      <c r="AQ56558" s="6"/>
    </row>
    <row r="56559" spans="43:43" x14ac:dyDescent="0.25">
      <c r="AQ56559" s="6"/>
    </row>
    <row r="56560" spans="43:43" x14ac:dyDescent="0.25">
      <c r="AQ56560" s="6"/>
    </row>
    <row r="56561" spans="43:43" x14ac:dyDescent="0.25">
      <c r="AQ56561" s="6"/>
    </row>
    <row r="56562" spans="43:43" x14ac:dyDescent="0.25">
      <c r="AQ56562" s="6"/>
    </row>
    <row r="56563" spans="43:43" x14ac:dyDescent="0.25">
      <c r="AQ56563" s="6"/>
    </row>
    <row r="56564" spans="43:43" x14ac:dyDescent="0.25">
      <c r="AQ56564" s="6"/>
    </row>
    <row r="56565" spans="43:43" x14ac:dyDescent="0.25">
      <c r="AQ56565" s="6"/>
    </row>
    <row r="56566" spans="43:43" x14ac:dyDescent="0.25">
      <c r="AQ56566" s="6"/>
    </row>
    <row r="56567" spans="43:43" x14ac:dyDescent="0.25">
      <c r="AQ56567" s="6"/>
    </row>
    <row r="56568" spans="43:43" x14ac:dyDescent="0.25">
      <c r="AQ56568" s="6"/>
    </row>
    <row r="56569" spans="43:43" x14ac:dyDescent="0.25">
      <c r="AQ56569" s="6"/>
    </row>
    <row r="56570" spans="43:43" x14ac:dyDescent="0.25">
      <c r="AQ56570" s="6"/>
    </row>
    <row r="56571" spans="43:43" x14ac:dyDescent="0.25">
      <c r="AQ56571" s="6"/>
    </row>
    <row r="56572" spans="43:43" x14ac:dyDescent="0.25">
      <c r="AQ56572" s="6"/>
    </row>
    <row r="56573" spans="43:43" x14ac:dyDescent="0.25">
      <c r="AQ56573" s="6"/>
    </row>
    <row r="56574" spans="43:43" x14ac:dyDescent="0.25">
      <c r="AQ56574" s="6"/>
    </row>
    <row r="56575" spans="43:43" x14ac:dyDescent="0.25">
      <c r="AQ56575" s="6"/>
    </row>
    <row r="56576" spans="43:43" x14ac:dyDescent="0.25">
      <c r="AQ56576" s="6"/>
    </row>
    <row r="56577" spans="43:43" x14ac:dyDescent="0.25">
      <c r="AQ56577" s="6"/>
    </row>
    <row r="56578" spans="43:43" x14ac:dyDescent="0.25">
      <c r="AQ56578" s="6"/>
    </row>
    <row r="56579" spans="43:43" x14ac:dyDescent="0.25">
      <c r="AQ56579" s="6"/>
    </row>
    <row r="56580" spans="43:43" x14ac:dyDescent="0.25">
      <c r="AQ56580" s="6"/>
    </row>
    <row r="56581" spans="43:43" x14ac:dyDescent="0.25">
      <c r="AQ56581" s="6"/>
    </row>
    <row r="56582" spans="43:43" x14ac:dyDescent="0.25">
      <c r="AQ56582" s="6"/>
    </row>
    <row r="56583" spans="43:43" x14ac:dyDescent="0.25">
      <c r="AQ56583" s="6"/>
    </row>
    <row r="56584" spans="43:43" x14ac:dyDescent="0.25">
      <c r="AQ56584" s="6"/>
    </row>
    <row r="56585" spans="43:43" x14ac:dyDescent="0.25">
      <c r="AQ56585" s="6"/>
    </row>
    <row r="56586" spans="43:43" x14ac:dyDescent="0.25">
      <c r="AQ56586" s="6"/>
    </row>
    <row r="56587" spans="43:43" x14ac:dyDescent="0.25">
      <c r="AQ56587" s="6"/>
    </row>
    <row r="56588" spans="43:43" x14ac:dyDescent="0.25">
      <c r="AQ56588" s="6"/>
    </row>
    <row r="56589" spans="43:43" x14ac:dyDescent="0.25">
      <c r="AQ56589" s="6"/>
    </row>
    <row r="56590" spans="43:43" x14ac:dyDescent="0.25">
      <c r="AQ56590" s="6"/>
    </row>
    <row r="56591" spans="43:43" x14ac:dyDescent="0.25">
      <c r="AQ56591" s="6"/>
    </row>
    <row r="56592" spans="43:43" x14ac:dyDescent="0.25">
      <c r="AQ56592" s="6"/>
    </row>
    <row r="56593" spans="43:43" x14ac:dyDescent="0.25">
      <c r="AQ56593" s="6"/>
    </row>
    <row r="56594" spans="43:43" x14ac:dyDescent="0.25">
      <c r="AQ56594" s="6"/>
    </row>
    <row r="56595" spans="43:43" x14ac:dyDescent="0.25">
      <c r="AQ56595" s="6"/>
    </row>
    <row r="56596" spans="43:43" x14ac:dyDescent="0.25">
      <c r="AQ56596" s="6"/>
    </row>
    <row r="56597" spans="43:43" x14ac:dyDescent="0.25">
      <c r="AQ56597" s="6"/>
    </row>
    <row r="56598" spans="43:43" x14ac:dyDescent="0.25">
      <c r="AQ56598" s="6"/>
    </row>
    <row r="56599" spans="43:43" x14ac:dyDescent="0.25">
      <c r="AQ56599" s="6"/>
    </row>
    <row r="56600" spans="43:43" x14ac:dyDescent="0.25">
      <c r="AQ56600" s="6"/>
    </row>
    <row r="56601" spans="43:43" x14ac:dyDescent="0.25">
      <c r="AQ56601" s="6"/>
    </row>
    <row r="56602" spans="43:43" x14ac:dyDescent="0.25">
      <c r="AQ56602" s="6"/>
    </row>
    <row r="56603" spans="43:43" x14ac:dyDescent="0.25">
      <c r="AQ56603" s="6"/>
    </row>
    <row r="56604" spans="43:43" x14ac:dyDescent="0.25">
      <c r="AQ56604" s="6"/>
    </row>
    <row r="56605" spans="43:43" x14ac:dyDescent="0.25">
      <c r="AQ56605" s="6"/>
    </row>
    <row r="56606" spans="43:43" x14ac:dyDescent="0.25">
      <c r="AQ56606" s="6"/>
    </row>
    <row r="56607" spans="43:43" x14ac:dyDescent="0.25">
      <c r="AQ56607" s="6"/>
    </row>
    <row r="56608" spans="43:43" x14ac:dyDescent="0.25">
      <c r="AQ56608" s="6"/>
    </row>
    <row r="56609" spans="43:43" x14ac:dyDescent="0.25">
      <c r="AQ56609" s="6"/>
    </row>
    <row r="56610" spans="43:43" x14ac:dyDescent="0.25">
      <c r="AQ56610" s="6"/>
    </row>
    <row r="56611" spans="43:43" x14ac:dyDescent="0.25">
      <c r="AQ56611" s="6"/>
    </row>
    <row r="56612" spans="43:43" x14ac:dyDescent="0.25">
      <c r="AQ56612" s="6"/>
    </row>
    <row r="56613" spans="43:43" x14ac:dyDescent="0.25">
      <c r="AQ56613" s="6"/>
    </row>
    <row r="56614" spans="43:43" x14ac:dyDescent="0.25">
      <c r="AQ56614" s="6"/>
    </row>
    <row r="56615" spans="43:43" x14ac:dyDescent="0.25">
      <c r="AQ56615" s="6"/>
    </row>
    <row r="56616" spans="43:43" x14ac:dyDescent="0.25">
      <c r="AQ56616" s="6"/>
    </row>
    <row r="56617" spans="43:43" x14ac:dyDescent="0.25">
      <c r="AQ56617" s="6"/>
    </row>
    <row r="56618" spans="43:43" x14ac:dyDescent="0.25">
      <c r="AQ56618" s="6"/>
    </row>
    <row r="56619" spans="43:43" x14ac:dyDescent="0.25">
      <c r="AQ56619" s="6"/>
    </row>
    <row r="56620" spans="43:43" x14ac:dyDescent="0.25">
      <c r="AQ56620" s="6"/>
    </row>
    <row r="56621" spans="43:43" x14ac:dyDescent="0.25">
      <c r="AQ56621" s="6"/>
    </row>
    <row r="56622" spans="43:43" x14ac:dyDescent="0.25">
      <c r="AQ56622" s="6"/>
    </row>
    <row r="56623" spans="43:43" x14ac:dyDescent="0.25">
      <c r="AQ56623" s="6"/>
    </row>
    <row r="56624" spans="43:43" x14ac:dyDescent="0.25">
      <c r="AQ56624" s="6"/>
    </row>
    <row r="56625" spans="43:43" x14ac:dyDescent="0.25">
      <c r="AQ56625" s="6"/>
    </row>
    <row r="56626" spans="43:43" x14ac:dyDescent="0.25">
      <c r="AQ56626" s="6"/>
    </row>
    <row r="56627" spans="43:43" x14ac:dyDescent="0.25">
      <c r="AQ56627" s="6"/>
    </row>
    <row r="56628" spans="43:43" x14ac:dyDescent="0.25">
      <c r="AQ56628" s="6"/>
    </row>
    <row r="56629" spans="43:43" x14ac:dyDescent="0.25">
      <c r="AQ56629" s="6"/>
    </row>
    <row r="56630" spans="43:43" x14ac:dyDescent="0.25">
      <c r="AQ56630" s="6"/>
    </row>
    <row r="56631" spans="43:43" x14ac:dyDescent="0.25">
      <c r="AQ56631" s="6"/>
    </row>
    <row r="56632" spans="43:43" x14ac:dyDescent="0.25">
      <c r="AQ56632" s="6"/>
    </row>
    <row r="56633" spans="43:43" x14ac:dyDescent="0.25">
      <c r="AQ56633" s="6"/>
    </row>
    <row r="56634" spans="43:43" x14ac:dyDescent="0.25">
      <c r="AQ56634" s="6"/>
    </row>
    <row r="56635" spans="43:43" x14ac:dyDescent="0.25">
      <c r="AQ56635" s="6"/>
    </row>
    <row r="56636" spans="43:43" x14ac:dyDescent="0.25">
      <c r="AQ56636" s="6"/>
    </row>
    <row r="56637" spans="43:43" x14ac:dyDescent="0.25">
      <c r="AQ56637" s="6"/>
    </row>
    <row r="56638" spans="43:43" x14ac:dyDescent="0.25">
      <c r="AQ56638" s="6"/>
    </row>
    <row r="56639" spans="43:43" x14ac:dyDescent="0.25">
      <c r="AQ56639" s="6"/>
    </row>
    <row r="56640" spans="43:43" x14ac:dyDescent="0.25">
      <c r="AQ56640" s="6"/>
    </row>
    <row r="56641" spans="43:43" x14ac:dyDescent="0.25">
      <c r="AQ56641" s="6"/>
    </row>
    <row r="56642" spans="43:43" x14ac:dyDescent="0.25">
      <c r="AQ56642" s="6"/>
    </row>
    <row r="56643" spans="43:43" x14ac:dyDescent="0.25">
      <c r="AQ56643" s="6"/>
    </row>
    <row r="56644" spans="43:43" x14ac:dyDescent="0.25">
      <c r="AQ56644" s="6"/>
    </row>
    <row r="56645" spans="43:43" x14ac:dyDescent="0.25">
      <c r="AQ56645" s="6"/>
    </row>
    <row r="56646" spans="43:43" x14ac:dyDescent="0.25">
      <c r="AQ56646" s="6"/>
    </row>
    <row r="56647" spans="43:43" x14ac:dyDescent="0.25">
      <c r="AQ56647" s="6"/>
    </row>
    <row r="56648" spans="43:43" x14ac:dyDescent="0.25">
      <c r="AQ56648" s="6"/>
    </row>
    <row r="56649" spans="43:43" x14ac:dyDescent="0.25">
      <c r="AQ56649" s="6"/>
    </row>
    <row r="56650" spans="43:43" x14ac:dyDescent="0.25">
      <c r="AQ56650" s="6"/>
    </row>
    <row r="56651" spans="43:43" x14ac:dyDescent="0.25">
      <c r="AQ56651" s="6"/>
    </row>
    <row r="56652" spans="43:43" x14ac:dyDescent="0.25">
      <c r="AQ56652" s="6"/>
    </row>
    <row r="56653" spans="43:43" x14ac:dyDescent="0.25">
      <c r="AQ56653" s="6"/>
    </row>
    <row r="56654" spans="43:43" x14ac:dyDescent="0.25">
      <c r="AQ56654" s="6"/>
    </row>
    <row r="56655" spans="43:43" x14ac:dyDescent="0.25">
      <c r="AQ56655" s="6"/>
    </row>
    <row r="56656" spans="43:43" x14ac:dyDescent="0.25">
      <c r="AQ56656" s="6"/>
    </row>
    <row r="56657" spans="43:43" x14ac:dyDescent="0.25">
      <c r="AQ56657" s="6"/>
    </row>
    <row r="56658" spans="43:43" x14ac:dyDescent="0.25">
      <c r="AQ56658" s="6"/>
    </row>
    <row r="56659" spans="43:43" x14ac:dyDescent="0.25">
      <c r="AQ56659" s="6"/>
    </row>
    <row r="56660" spans="43:43" x14ac:dyDescent="0.25">
      <c r="AQ56660" s="6"/>
    </row>
    <row r="56661" spans="43:43" x14ac:dyDescent="0.25">
      <c r="AQ56661" s="6"/>
    </row>
    <row r="56662" spans="43:43" x14ac:dyDescent="0.25">
      <c r="AQ56662" s="6"/>
    </row>
    <row r="56663" spans="43:43" x14ac:dyDescent="0.25">
      <c r="AQ56663" s="6"/>
    </row>
    <row r="56664" spans="43:43" x14ac:dyDescent="0.25">
      <c r="AQ56664" s="6"/>
    </row>
    <row r="56665" spans="43:43" x14ac:dyDescent="0.25">
      <c r="AQ56665" s="6"/>
    </row>
    <row r="56666" spans="43:43" x14ac:dyDescent="0.25">
      <c r="AQ56666" s="6"/>
    </row>
    <row r="56667" spans="43:43" x14ac:dyDescent="0.25">
      <c r="AQ56667" s="6"/>
    </row>
    <row r="56668" spans="43:43" x14ac:dyDescent="0.25">
      <c r="AQ56668" s="6"/>
    </row>
    <row r="56669" spans="43:43" x14ac:dyDescent="0.25">
      <c r="AQ56669" s="6"/>
    </row>
    <row r="56670" spans="43:43" x14ac:dyDescent="0.25">
      <c r="AQ56670" s="6"/>
    </row>
    <row r="56671" spans="43:43" x14ac:dyDescent="0.25">
      <c r="AQ56671" s="6"/>
    </row>
    <row r="56672" spans="43:43" x14ac:dyDescent="0.25">
      <c r="AQ56672" s="6"/>
    </row>
    <row r="56673" spans="43:43" x14ac:dyDescent="0.25">
      <c r="AQ56673" s="6"/>
    </row>
    <row r="56674" spans="43:43" x14ac:dyDescent="0.25">
      <c r="AQ56674" s="6"/>
    </row>
    <row r="56675" spans="43:43" x14ac:dyDescent="0.25">
      <c r="AQ56675" s="6"/>
    </row>
    <row r="56676" spans="43:43" x14ac:dyDescent="0.25">
      <c r="AQ56676" s="6"/>
    </row>
    <row r="56677" spans="43:43" x14ac:dyDescent="0.25">
      <c r="AQ56677" s="6"/>
    </row>
    <row r="56678" spans="43:43" x14ac:dyDescent="0.25">
      <c r="AQ56678" s="6"/>
    </row>
    <row r="56679" spans="43:43" x14ac:dyDescent="0.25">
      <c r="AQ56679" s="6"/>
    </row>
    <row r="56680" spans="43:43" x14ac:dyDescent="0.25">
      <c r="AQ56680" s="6"/>
    </row>
    <row r="56681" spans="43:43" x14ac:dyDescent="0.25">
      <c r="AQ56681" s="6"/>
    </row>
    <row r="56682" spans="43:43" x14ac:dyDescent="0.25">
      <c r="AQ56682" s="6"/>
    </row>
    <row r="56683" spans="43:43" x14ac:dyDescent="0.25">
      <c r="AQ56683" s="6"/>
    </row>
    <row r="56684" spans="43:43" x14ac:dyDescent="0.25">
      <c r="AQ56684" s="6"/>
    </row>
    <row r="56685" spans="43:43" x14ac:dyDescent="0.25">
      <c r="AQ56685" s="6"/>
    </row>
    <row r="56686" spans="43:43" x14ac:dyDescent="0.25">
      <c r="AQ56686" s="6"/>
    </row>
    <row r="56687" spans="43:43" x14ac:dyDescent="0.25">
      <c r="AQ56687" s="6"/>
    </row>
    <row r="56688" spans="43:43" x14ac:dyDescent="0.25">
      <c r="AQ56688" s="6"/>
    </row>
    <row r="56689" spans="43:43" x14ac:dyDescent="0.25">
      <c r="AQ56689" s="6"/>
    </row>
    <row r="56690" spans="43:43" x14ac:dyDescent="0.25">
      <c r="AQ56690" s="6"/>
    </row>
    <row r="56691" spans="43:43" x14ac:dyDescent="0.25">
      <c r="AQ56691" s="6"/>
    </row>
    <row r="56692" spans="43:43" x14ac:dyDescent="0.25">
      <c r="AQ56692" s="6"/>
    </row>
    <row r="56693" spans="43:43" x14ac:dyDescent="0.25">
      <c r="AQ56693" s="6"/>
    </row>
    <row r="56694" spans="43:43" x14ac:dyDescent="0.25">
      <c r="AQ56694" s="6"/>
    </row>
    <row r="56695" spans="43:43" x14ac:dyDescent="0.25">
      <c r="AQ56695" s="6"/>
    </row>
    <row r="56696" spans="43:43" x14ac:dyDescent="0.25">
      <c r="AQ56696" s="6"/>
    </row>
    <row r="56697" spans="43:43" x14ac:dyDescent="0.25">
      <c r="AQ56697" s="6"/>
    </row>
    <row r="56698" spans="43:43" x14ac:dyDescent="0.25">
      <c r="AQ56698" s="6"/>
    </row>
    <row r="56699" spans="43:43" x14ac:dyDescent="0.25">
      <c r="AQ56699" s="6"/>
    </row>
    <row r="56700" spans="43:43" x14ac:dyDescent="0.25">
      <c r="AQ56700" s="6"/>
    </row>
    <row r="56701" spans="43:43" x14ac:dyDescent="0.25">
      <c r="AQ56701" s="6"/>
    </row>
    <row r="56702" spans="43:43" x14ac:dyDescent="0.25">
      <c r="AQ56702" s="6"/>
    </row>
    <row r="56703" spans="43:43" x14ac:dyDescent="0.25">
      <c r="AQ56703" s="6"/>
    </row>
    <row r="56704" spans="43:43" x14ac:dyDescent="0.25">
      <c r="AQ56704" s="6"/>
    </row>
    <row r="56705" spans="43:43" x14ac:dyDescent="0.25">
      <c r="AQ56705" s="6"/>
    </row>
    <row r="56706" spans="43:43" x14ac:dyDescent="0.25">
      <c r="AQ56706" s="6"/>
    </row>
    <row r="56707" spans="43:43" x14ac:dyDescent="0.25">
      <c r="AQ56707" s="6"/>
    </row>
    <row r="56708" spans="43:43" x14ac:dyDescent="0.25">
      <c r="AQ56708" s="6"/>
    </row>
    <row r="56709" spans="43:43" x14ac:dyDescent="0.25">
      <c r="AQ56709" s="6"/>
    </row>
    <row r="56710" spans="43:43" x14ac:dyDescent="0.25">
      <c r="AQ56710" s="6"/>
    </row>
    <row r="56711" spans="43:43" x14ac:dyDescent="0.25">
      <c r="AQ56711" s="6"/>
    </row>
    <row r="56712" spans="43:43" x14ac:dyDescent="0.25">
      <c r="AQ56712" s="6"/>
    </row>
    <row r="56713" spans="43:43" x14ac:dyDescent="0.25">
      <c r="AQ56713" s="6"/>
    </row>
    <row r="56714" spans="43:43" x14ac:dyDescent="0.25">
      <c r="AQ56714" s="6"/>
    </row>
    <row r="56715" spans="43:43" x14ac:dyDescent="0.25">
      <c r="AQ56715" s="6"/>
    </row>
    <row r="56716" spans="43:43" x14ac:dyDescent="0.25">
      <c r="AQ56716" s="6"/>
    </row>
    <row r="56717" spans="43:43" x14ac:dyDescent="0.25">
      <c r="AQ56717" s="6"/>
    </row>
    <row r="56718" spans="43:43" x14ac:dyDescent="0.25">
      <c r="AQ56718" s="6"/>
    </row>
    <row r="56719" spans="43:43" x14ac:dyDescent="0.25">
      <c r="AQ56719" s="6"/>
    </row>
    <row r="56720" spans="43:43" x14ac:dyDescent="0.25">
      <c r="AQ56720" s="6"/>
    </row>
    <row r="56721" spans="43:43" x14ac:dyDescent="0.25">
      <c r="AQ56721" s="6"/>
    </row>
    <row r="56722" spans="43:43" x14ac:dyDescent="0.25">
      <c r="AQ56722" s="6"/>
    </row>
    <row r="56723" spans="43:43" x14ac:dyDescent="0.25">
      <c r="AQ56723" s="6"/>
    </row>
    <row r="56724" spans="43:43" x14ac:dyDescent="0.25">
      <c r="AQ56724" s="6"/>
    </row>
    <row r="56725" spans="43:43" x14ac:dyDescent="0.25">
      <c r="AQ56725" s="6"/>
    </row>
    <row r="56726" spans="43:43" x14ac:dyDescent="0.25">
      <c r="AQ56726" s="6"/>
    </row>
    <row r="56727" spans="43:43" x14ac:dyDescent="0.25">
      <c r="AQ56727" s="6"/>
    </row>
    <row r="56728" spans="43:43" x14ac:dyDescent="0.25">
      <c r="AQ56728" s="6"/>
    </row>
    <row r="56729" spans="43:43" x14ac:dyDescent="0.25">
      <c r="AQ56729" s="6"/>
    </row>
    <row r="56730" spans="43:43" x14ac:dyDescent="0.25">
      <c r="AQ56730" s="6"/>
    </row>
    <row r="56731" spans="43:43" x14ac:dyDescent="0.25">
      <c r="AQ56731" s="6"/>
    </row>
    <row r="56732" spans="43:43" x14ac:dyDescent="0.25">
      <c r="AQ56732" s="6"/>
    </row>
    <row r="56733" spans="43:43" x14ac:dyDescent="0.25">
      <c r="AQ56733" s="6"/>
    </row>
    <row r="56734" spans="43:43" x14ac:dyDescent="0.25">
      <c r="AQ56734" s="6"/>
    </row>
    <row r="56735" spans="43:43" x14ac:dyDescent="0.25">
      <c r="AQ56735" s="6"/>
    </row>
    <row r="56736" spans="43:43" x14ac:dyDescent="0.25">
      <c r="AQ56736" s="6"/>
    </row>
    <row r="56737" spans="43:43" x14ac:dyDescent="0.25">
      <c r="AQ56737" s="6"/>
    </row>
    <row r="56738" spans="43:43" x14ac:dyDescent="0.25">
      <c r="AQ56738" s="6"/>
    </row>
    <row r="56739" spans="43:43" x14ac:dyDescent="0.25">
      <c r="AQ56739" s="6"/>
    </row>
    <row r="56740" spans="43:43" x14ac:dyDescent="0.25">
      <c r="AQ56740" s="6"/>
    </row>
    <row r="56741" spans="43:43" x14ac:dyDescent="0.25">
      <c r="AQ56741" s="6"/>
    </row>
    <row r="56742" spans="43:43" x14ac:dyDescent="0.25">
      <c r="AQ56742" s="6"/>
    </row>
    <row r="56743" spans="43:43" x14ac:dyDescent="0.25">
      <c r="AQ56743" s="6"/>
    </row>
    <row r="56744" spans="43:43" x14ac:dyDescent="0.25">
      <c r="AQ56744" s="6"/>
    </row>
    <row r="56745" spans="43:43" x14ac:dyDescent="0.25">
      <c r="AQ56745" s="6"/>
    </row>
    <row r="56746" spans="43:43" x14ac:dyDescent="0.25">
      <c r="AQ56746" s="6"/>
    </row>
    <row r="56747" spans="43:43" x14ac:dyDescent="0.25">
      <c r="AQ56747" s="6"/>
    </row>
    <row r="56748" spans="43:43" x14ac:dyDescent="0.25">
      <c r="AQ56748" s="6"/>
    </row>
    <row r="56749" spans="43:43" x14ac:dyDescent="0.25">
      <c r="AQ56749" s="6"/>
    </row>
    <row r="56750" spans="43:43" x14ac:dyDescent="0.25">
      <c r="AQ56750" s="6"/>
    </row>
    <row r="56751" spans="43:43" x14ac:dyDescent="0.25">
      <c r="AQ56751" s="6"/>
    </row>
    <row r="56752" spans="43:43" x14ac:dyDescent="0.25">
      <c r="AQ56752" s="6"/>
    </row>
    <row r="56753" spans="43:43" x14ac:dyDescent="0.25">
      <c r="AQ56753" s="6"/>
    </row>
    <row r="56754" spans="43:43" x14ac:dyDescent="0.25">
      <c r="AQ56754" s="6"/>
    </row>
    <row r="56755" spans="43:43" x14ac:dyDescent="0.25">
      <c r="AQ56755" s="6"/>
    </row>
    <row r="56756" spans="43:43" x14ac:dyDescent="0.25">
      <c r="AQ56756" s="6"/>
    </row>
    <row r="56757" spans="43:43" x14ac:dyDescent="0.25">
      <c r="AQ56757" s="6"/>
    </row>
    <row r="56758" spans="43:43" x14ac:dyDescent="0.25">
      <c r="AQ56758" s="6"/>
    </row>
    <row r="56759" spans="43:43" x14ac:dyDescent="0.25">
      <c r="AQ56759" s="6"/>
    </row>
    <row r="56760" spans="43:43" x14ac:dyDescent="0.25">
      <c r="AQ56760" s="6"/>
    </row>
    <row r="56761" spans="43:43" x14ac:dyDescent="0.25">
      <c r="AQ56761" s="6"/>
    </row>
    <row r="56762" spans="43:43" x14ac:dyDescent="0.25">
      <c r="AQ56762" s="6"/>
    </row>
    <row r="56763" spans="43:43" x14ac:dyDescent="0.25">
      <c r="AQ56763" s="6"/>
    </row>
    <row r="56764" spans="43:43" x14ac:dyDescent="0.25">
      <c r="AQ56764" s="6"/>
    </row>
    <row r="56765" spans="43:43" x14ac:dyDescent="0.25">
      <c r="AQ56765" s="6"/>
    </row>
    <row r="56766" spans="43:43" x14ac:dyDescent="0.25">
      <c r="AQ56766" s="6"/>
    </row>
    <row r="56767" spans="43:43" x14ac:dyDescent="0.25">
      <c r="AQ56767" s="6"/>
    </row>
    <row r="56768" spans="43:43" x14ac:dyDescent="0.25">
      <c r="AQ56768" s="6"/>
    </row>
    <row r="56769" spans="43:43" x14ac:dyDescent="0.25">
      <c r="AQ56769" s="6"/>
    </row>
    <row r="56770" spans="43:43" x14ac:dyDescent="0.25">
      <c r="AQ56770" s="6"/>
    </row>
    <row r="56771" spans="43:43" x14ac:dyDescent="0.25">
      <c r="AQ56771" s="6"/>
    </row>
    <row r="56772" spans="43:43" x14ac:dyDescent="0.25">
      <c r="AQ56772" s="6"/>
    </row>
    <row r="56773" spans="43:43" x14ac:dyDescent="0.25">
      <c r="AQ56773" s="6"/>
    </row>
    <row r="56774" spans="43:43" x14ac:dyDescent="0.25">
      <c r="AQ56774" s="6"/>
    </row>
    <row r="56775" spans="43:43" x14ac:dyDescent="0.25">
      <c r="AQ56775" s="6"/>
    </row>
    <row r="56776" spans="43:43" x14ac:dyDescent="0.25">
      <c r="AQ56776" s="6"/>
    </row>
    <row r="56777" spans="43:43" x14ac:dyDescent="0.25">
      <c r="AQ56777" s="6"/>
    </row>
    <row r="56778" spans="43:43" x14ac:dyDescent="0.25">
      <c r="AQ56778" s="6"/>
    </row>
    <row r="56779" spans="43:43" x14ac:dyDescent="0.25">
      <c r="AQ56779" s="6"/>
    </row>
    <row r="56780" spans="43:43" x14ac:dyDescent="0.25">
      <c r="AQ56780" s="6"/>
    </row>
    <row r="56781" spans="43:43" x14ac:dyDescent="0.25">
      <c r="AQ56781" s="6"/>
    </row>
    <row r="56782" spans="43:43" x14ac:dyDescent="0.25">
      <c r="AQ56782" s="6"/>
    </row>
    <row r="56783" spans="43:43" x14ac:dyDescent="0.25">
      <c r="AQ56783" s="6"/>
    </row>
    <row r="56784" spans="43:43" x14ac:dyDescent="0.25">
      <c r="AQ56784" s="6"/>
    </row>
    <row r="56785" spans="43:43" x14ac:dyDescent="0.25">
      <c r="AQ56785" s="6"/>
    </row>
    <row r="56786" spans="43:43" x14ac:dyDescent="0.25">
      <c r="AQ56786" s="6"/>
    </row>
    <row r="56787" spans="43:43" x14ac:dyDescent="0.25">
      <c r="AQ56787" s="6"/>
    </row>
    <row r="56788" spans="43:43" x14ac:dyDescent="0.25">
      <c r="AQ56788" s="6"/>
    </row>
    <row r="56789" spans="43:43" x14ac:dyDescent="0.25">
      <c r="AQ56789" s="6"/>
    </row>
    <row r="56790" spans="43:43" x14ac:dyDescent="0.25">
      <c r="AQ56790" s="6"/>
    </row>
    <row r="56791" spans="43:43" x14ac:dyDescent="0.25">
      <c r="AQ56791" s="6"/>
    </row>
    <row r="56792" spans="43:43" x14ac:dyDescent="0.25">
      <c r="AQ56792" s="6"/>
    </row>
    <row r="56793" spans="43:43" x14ac:dyDescent="0.25">
      <c r="AQ56793" s="6"/>
    </row>
    <row r="56794" spans="43:43" x14ac:dyDescent="0.25">
      <c r="AQ56794" s="6"/>
    </row>
    <row r="56795" spans="43:43" x14ac:dyDescent="0.25">
      <c r="AQ56795" s="6"/>
    </row>
    <row r="56796" spans="43:43" x14ac:dyDescent="0.25">
      <c r="AQ56796" s="6"/>
    </row>
    <row r="56797" spans="43:43" x14ac:dyDescent="0.25">
      <c r="AQ56797" s="6"/>
    </row>
    <row r="56798" spans="43:43" x14ac:dyDescent="0.25">
      <c r="AQ56798" s="6"/>
    </row>
    <row r="56799" spans="43:43" x14ac:dyDescent="0.25">
      <c r="AQ56799" s="6"/>
    </row>
    <row r="56800" spans="43:43" x14ac:dyDescent="0.25">
      <c r="AQ56800" s="6"/>
    </row>
    <row r="56801" spans="43:43" x14ac:dyDescent="0.25">
      <c r="AQ56801" s="6"/>
    </row>
    <row r="56802" spans="43:43" x14ac:dyDescent="0.25">
      <c r="AQ56802" s="6"/>
    </row>
    <row r="56803" spans="43:43" x14ac:dyDescent="0.25">
      <c r="AQ56803" s="6"/>
    </row>
    <row r="56804" spans="43:43" x14ac:dyDescent="0.25">
      <c r="AQ56804" s="6"/>
    </row>
    <row r="56805" spans="43:43" x14ac:dyDescent="0.25">
      <c r="AQ56805" s="6"/>
    </row>
    <row r="56806" spans="43:43" x14ac:dyDescent="0.25">
      <c r="AQ56806" s="6"/>
    </row>
    <row r="56807" spans="43:43" x14ac:dyDescent="0.25">
      <c r="AQ56807" s="6"/>
    </row>
    <row r="56808" spans="43:43" x14ac:dyDescent="0.25">
      <c r="AQ56808" s="6"/>
    </row>
    <row r="56809" spans="43:43" x14ac:dyDescent="0.25">
      <c r="AQ56809" s="6"/>
    </row>
    <row r="56810" spans="43:43" x14ac:dyDescent="0.25">
      <c r="AQ56810" s="6"/>
    </row>
    <row r="56811" spans="43:43" x14ac:dyDescent="0.25">
      <c r="AQ56811" s="6"/>
    </row>
    <row r="56812" spans="43:43" x14ac:dyDescent="0.25">
      <c r="AQ56812" s="6"/>
    </row>
    <row r="56813" spans="43:43" x14ac:dyDescent="0.25">
      <c r="AQ56813" s="6"/>
    </row>
    <row r="56814" spans="43:43" x14ac:dyDescent="0.25">
      <c r="AQ56814" s="6"/>
    </row>
    <row r="56815" spans="43:43" x14ac:dyDescent="0.25">
      <c r="AQ56815" s="6"/>
    </row>
    <row r="56816" spans="43:43" x14ac:dyDescent="0.25">
      <c r="AQ56816" s="6"/>
    </row>
    <row r="56817" spans="43:43" x14ac:dyDescent="0.25">
      <c r="AQ56817" s="6"/>
    </row>
    <row r="56818" spans="43:43" x14ac:dyDescent="0.25">
      <c r="AQ56818" s="6"/>
    </row>
    <row r="56819" spans="43:43" x14ac:dyDescent="0.25">
      <c r="AQ56819" s="6"/>
    </row>
    <row r="56820" spans="43:43" x14ac:dyDescent="0.25">
      <c r="AQ56820" s="6"/>
    </row>
    <row r="56821" spans="43:43" x14ac:dyDescent="0.25">
      <c r="AQ56821" s="6"/>
    </row>
    <row r="56822" spans="43:43" x14ac:dyDescent="0.25">
      <c r="AQ56822" s="6"/>
    </row>
    <row r="56823" spans="43:43" x14ac:dyDescent="0.25">
      <c r="AQ56823" s="6"/>
    </row>
    <row r="56824" spans="43:43" x14ac:dyDescent="0.25">
      <c r="AQ56824" s="6"/>
    </row>
    <row r="56825" spans="43:43" x14ac:dyDescent="0.25">
      <c r="AQ56825" s="6"/>
    </row>
    <row r="56826" spans="43:43" x14ac:dyDescent="0.25">
      <c r="AQ56826" s="6"/>
    </row>
    <row r="56827" spans="43:43" x14ac:dyDescent="0.25">
      <c r="AQ56827" s="6"/>
    </row>
    <row r="56828" spans="43:43" x14ac:dyDescent="0.25">
      <c r="AQ56828" s="6"/>
    </row>
    <row r="56829" spans="43:43" x14ac:dyDescent="0.25">
      <c r="AQ56829" s="6"/>
    </row>
    <row r="56830" spans="43:43" x14ac:dyDescent="0.25">
      <c r="AQ56830" s="6"/>
    </row>
    <row r="56831" spans="43:43" x14ac:dyDescent="0.25">
      <c r="AQ56831" s="6"/>
    </row>
    <row r="56832" spans="43:43" x14ac:dyDescent="0.25">
      <c r="AQ56832" s="6"/>
    </row>
    <row r="56833" spans="43:43" x14ac:dyDescent="0.25">
      <c r="AQ56833" s="6"/>
    </row>
    <row r="56834" spans="43:43" x14ac:dyDescent="0.25">
      <c r="AQ56834" s="6"/>
    </row>
    <row r="56835" spans="43:43" x14ac:dyDescent="0.25">
      <c r="AQ56835" s="6"/>
    </row>
    <row r="56836" spans="43:43" x14ac:dyDescent="0.25">
      <c r="AQ56836" s="6"/>
    </row>
    <row r="56837" spans="43:43" x14ac:dyDescent="0.25">
      <c r="AQ56837" s="6"/>
    </row>
    <row r="56838" spans="43:43" x14ac:dyDescent="0.25">
      <c r="AQ56838" s="6"/>
    </row>
    <row r="56839" spans="43:43" x14ac:dyDescent="0.25">
      <c r="AQ56839" s="6"/>
    </row>
    <row r="56840" spans="43:43" x14ac:dyDescent="0.25">
      <c r="AQ56840" s="6"/>
    </row>
    <row r="56841" spans="43:43" x14ac:dyDescent="0.25">
      <c r="AQ56841" s="6"/>
    </row>
    <row r="56842" spans="43:43" x14ac:dyDescent="0.25">
      <c r="AQ56842" s="6"/>
    </row>
    <row r="56843" spans="43:43" x14ac:dyDescent="0.25">
      <c r="AQ56843" s="6"/>
    </row>
    <row r="56844" spans="43:43" x14ac:dyDescent="0.25">
      <c r="AQ56844" s="6"/>
    </row>
    <row r="56845" spans="43:43" x14ac:dyDescent="0.25">
      <c r="AQ56845" s="6"/>
    </row>
    <row r="56846" spans="43:43" x14ac:dyDescent="0.25">
      <c r="AQ56846" s="6"/>
    </row>
    <row r="56847" spans="43:43" x14ac:dyDescent="0.25">
      <c r="AQ56847" s="6"/>
    </row>
    <row r="56848" spans="43:43" x14ac:dyDescent="0.25">
      <c r="AQ56848" s="6"/>
    </row>
    <row r="56849" spans="43:43" x14ac:dyDescent="0.25">
      <c r="AQ56849" s="6"/>
    </row>
    <row r="56850" spans="43:43" x14ac:dyDescent="0.25">
      <c r="AQ56850" s="6"/>
    </row>
    <row r="56851" spans="43:43" x14ac:dyDescent="0.25">
      <c r="AQ56851" s="6"/>
    </row>
    <row r="56852" spans="43:43" x14ac:dyDescent="0.25">
      <c r="AQ56852" s="6"/>
    </row>
    <row r="56853" spans="43:43" x14ac:dyDescent="0.25">
      <c r="AQ56853" s="6"/>
    </row>
    <row r="56854" spans="43:43" x14ac:dyDescent="0.25">
      <c r="AQ56854" s="6"/>
    </row>
    <row r="56855" spans="43:43" x14ac:dyDescent="0.25">
      <c r="AQ56855" s="6"/>
    </row>
    <row r="56856" spans="43:43" x14ac:dyDescent="0.25">
      <c r="AQ56856" s="6"/>
    </row>
    <row r="56857" spans="43:43" x14ac:dyDescent="0.25">
      <c r="AQ56857" s="6"/>
    </row>
    <row r="56858" spans="43:43" x14ac:dyDescent="0.25">
      <c r="AQ56858" s="6"/>
    </row>
    <row r="56859" spans="43:43" x14ac:dyDescent="0.25">
      <c r="AQ56859" s="6"/>
    </row>
    <row r="56860" spans="43:43" x14ac:dyDescent="0.25">
      <c r="AQ56860" s="6"/>
    </row>
    <row r="56861" spans="43:43" x14ac:dyDescent="0.25">
      <c r="AQ56861" s="6"/>
    </row>
    <row r="56862" spans="43:43" x14ac:dyDescent="0.25">
      <c r="AQ56862" s="6"/>
    </row>
    <row r="56863" spans="43:43" x14ac:dyDescent="0.25">
      <c r="AQ56863" s="6"/>
    </row>
    <row r="56864" spans="43:43" x14ac:dyDescent="0.25">
      <c r="AQ56864" s="6"/>
    </row>
    <row r="56865" spans="43:43" x14ac:dyDescent="0.25">
      <c r="AQ56865" s="6"/>
    </row>
    <row r="56866" spans="43:43" x14ac:dyDescent="0.25">
      <c r="AQ56866" s="6"/>
    </row>
    <row r="56867" spans="43:43" x14ac:dyDescent="0.25">
      <c r="AQ56867" s="6"/>
    </row>
    <row r="56868" spans="43:43" x14ac:dyDescent="0.25">
      <c r="AQ56868" s="6"/>
    </row>
    <row r="56869" spans="43:43" x14ac:dyDescent="0.25">
      <c r="AQ56869" s="6"/>
    </row>
    <row r="56870" spans="43:43" x14ac:dyDescent="0.25">
      <c r="AQ56870" s="6"/>
    </row>
    <row r="56871" spans="43:43" x14ac:dyDescent="0.25">
      <c r="AQ56871" s="6"/>
    </row>
    <row r="56872" spans="43:43" x14ac:dyDescent="0.25">
      <c r="AQ56872" s="6"/>
    </row>
    <row r="56873" spans="43:43" x14ac:dyDescent="0.25">
      <c r="AQ56873" s="6"/>
    </row>
    <row r="56874" spans="43:43" x14ac:dyDescent="0.25">
      <c r="AQ56874" s="6"/>
    </row>
    <row r="56875" spans="43:43" x14ac:dyDescent="0.25">
      <c r="AQ56875" s="6"/>
    </row>
    <row r="56876" spans="43:43" x14ac:dyDescent="0.25">
      <c r="AQ56876" s="6"/>
    </row>
    <row r="56877" spans="43:43" x14ac:dyDescent="0.25">
      <c r="AQ56877" s="6"/>
    </row>
    <row r="56878" spans="43:43" x14ac:dyDescent="0.25">
      <c r="AQ56878" s="6"/>
    </row>
    <row r="56879" spans="43:43" x14ac:dyDescent="0.25">
      <c r="AQ56879" s="6"/>
    </row>
    <row r="56880" spans="43:43" x14ac:dyDescent="0.25">
      <c r="AQ56880" s="6"/>
    </row>
    <row r="56881" spans="43:43" x14ac:dyDescent="0.25">
      <c r="AQ56881" s="6"/>
    </row>
    <row r="56882" spans="43:43" x14ac:dyDescent="0.25">
      <c r="AQ56882" s="6"/>
    </row>
    <row r="56883" spans="43:43" x14ac:dyDescent="0.25">
      <c r="AQ56883" s="6"/>
    </row>
    <row r="56884" spans="43:43" x14ac:dyDescent="0.25">
      <c r="AQ56884" s="6"/>
    </row>
    <row r="56885" spans="43:43" x14ac:dyDescent="0.25">
      <c r="AQ56885" s="6"/>
    </row>
    <row r="56886" spans="43:43" x14ac:dyDescent="0.25">
      <c r="AQ56886" s="6"/>
    </row>
    <row r="56887" spans="43:43" x14ac:dyDescent="0.25">
      <c r="AQ56887" s="6"/>
    </row>
    <row r="56888" spans="43:43" x14ac:dyDescent="0.25">
      <c r="AQ56888" s="6"/>
    </row>
    <row r="56889" spans="43:43" x14ac:dyDescent="0.25">
      <c r="AQ56889" s="6"/>
    </row>
    <row r="56890" spans="43:43" x14ac:dyDescent="0.25">
      <c r="AQ56890" s="6"/>
    </row>
    <row r="56891" spans="43:43" x14ac:dyDescent="0.25">
      <c r="AQ56891" s="6"/>
    </row>
    <row r="56892" spans="43:43" x14ac:dyDescent="0.25">
      <c r="AQ56892" s="6"/>
    </row>
    <row r="56893" spans="43:43" x14ac:dyDescent="0.25">
      <c r="AQ56893" s="6"/>
    </row>
    <row r="56894" spans="43:43" x14ac:dyDescent="0.25">
      <c r="AQ56894" s="6"/>
    </row>
    <row r="56895" spans="43:43" x14ac:dyDescent="0.25">
      <c r="AQ56895" s="6"/>
    </row>
    <row r="56896" spans="43:43" x14ac:dyDescent="0.25">
      <c r="AQ56896" s="6"/>
    </row>
    <row r="56897" spans="43:43" x14ac:dyDescent="0.25">
      <c r="AQ56897" s="6"/>
    </row>
    <row r="56898" spans="43:43" x14ac:dyDescent="0.25">
      <c r="AQ56898" s="6"/>
    </row>
    <row r="56899" spans="43:43" x14ac:dyDescent="0.25">
      <c r="AQ56899" s="6"/>
    </row>
    <row r="56900" spans="43:43" x14ac:dyDescent="0.25">
      <c r="AQ56900" s="6"/>
    </row>
    <row r="56901" spans="43:43" x14ac:dyDescent="0.25">
      <c r="AQ56901" s="6"/>
    </row>
    <row r="56902" spans="43:43" x14ac:dyDescent="0.25">
      <c r="AQ56902" s="6"/>
    </row>
    <row r="56903" spans="43:43" x14ac:dyDescent="0.25">
      <c r="AQ56903" s="6"/>
    </row>
    <row r="56904" spans="43:43" x14ac:dyDescent="0.25">
      <c r="AQ56904" s="6"/>
    </row>
    <row r="56905" spans="43:43" x14ac:dyDescent="0.25">
      <c r="AQ56905" s="6"/>
    </row>
    <row r="56906" spans="43:43" x14ac:dyDescent="0.25">
      <c r="AQ56906" s="6"/>
    </row>
    <row r="56907" spans="43:43" x14ac:dyDescent="0.25">
      <c r="AQ56907" s="6"/>
    </row>
    <row r="56908" spans="43:43" x14ac:dyDescent="0.25">
      <c r="AQ56908" s="6"/>
    </row>
    <row r="56909" spans="43:43" x14ac:dyDescent="0.25">
      <c r="AQ56909" s="6"/>
    </row>
    <row r="56910" spans="43:43" x14ac:dyDescent="0.25">
      <c r="AQ56910" s="6"/>
    </row>
    <row r="56911" spans="43:43" x14ac:dyDescent="0.25">
      <c r="AQ56911" s="6"/>
    </row>
    <row r="56912" spans="43:43" x14ac:dyDescent="0.25">
      <c r="AQ56912" s="6"/>
    </row>
    <row r="56913" spans="43:43" x14ac:dyDescent="0.25">
      <c r="AQ56913" s="6"/>
    </row>
    <row r="56914" spans="43:43" x14ac:dyDescent="0.25">
      <c r="AQ56914" s="6"/>
    </row>
    <row r="56915" spans="43:43" x14ac:dyDescent="0.25">
      <c r="AQ56915" s="6"/>
    </row>
    <row r="56916" spans="43:43" x14ac:dyDescent="0.25">
      <c r="AQ56916" s="6"/>
    </row>
    <row r="56917" spans="43:43" x14ac:dyDescent="0.25">
      <c r="AQ56917" s="6"/>
    </row>
    <row r="56918" spans="43:43" x14ac:dyDescent="0.25">
      <c r="AQ56918" s="6"/>
    </row>
    <row r="56919" spans="43:43" x14ac:dyDescent="0.25">
      <c r="AQ56919" s="6"/>
    </row>
    <row r="56920" spans="43:43" x14ac:dyDescent="0.25">
      <c r="AQ56920" s="6"/>
    </row>
    <row r="56921" spans="43:43" x14ac:dyDescent="0.25">
      <c r="AQ56921" s="6"/>
    </row>
    <row r="56922" spans="43:43" x14ac:dyDescent="0.25">
      <c r="AQ56922" s="6"/>
    </row>
    <row r="56923" spans="43:43" x14ac:dyDescent="0.25">
      <c r="AQ56923" s="6"/>
    </row>
    <row r="56924" spans="43:43" x14ac:dyDescent="0.25">
      <c r="AQ56924" s="6"/>
    </row>
    <row r="56925" spans="43:43" x14ac:dyDescent="0.25">
      <c r="AQ56925" s="6"/>
    </row>
    <row r="56926" spans="43:43" x14ac:dyDescent="0.25">
      <c r="AQ56926" s="6"/>
    </row>
    <row r="56927" spans="43:43" x14ac:dyDescent="0.25">
      <c r="AQ56927" s="6"/>
    </row>
    <row r="56928" spans="43:43" x14ac:dyDescent="0.25">
      <c r="AQ56928" s="6"/>
    </row>
    <row r="56929" spans="43:43" x14ac:dyDescent="0.25">
      <c r="AQ56929" s="6"/>
    </row>
    <row r="56930" spans="43:43" x14ac:dyDescent="0.25">
      <c r="AQ56930" s="6"/>
    </row>
    <row r="56931" spans="43:43" x14ac:dyDescent="0.25">
      <c r="AQ56931" s="6"/>
    </row>
    <row r="56932" spans="43:43" x14ac:dyDescent="0.25">
      <c r="AQ56932" s="6"/>
    </row>
    <row r="56933" spans="43:43" x14ac:dyDescent="0.25">
      <c r="AQ56933" s="6"/>
    </row>
    <row r="56934" spans="43:43" x14ac:dyDescent="0.25">
      <c r="AQ56934" s="6"/>
    </row>
    <row r="56935" spans="43:43" x14ac:dyDescent="0.25">
      <c r="AQ56935" s="6"/>
    </row>
    <row r="56936" spans="43:43" x14ac:dyDescent="0.25">
      <c r="AQ56936" s="6"/>
    </row>
    <row r="56937" spans="43:43" x14ac:dyDescent="0.25">
      <c r="AQ56937" s="6"/>
    </row>
    <row r="56938" spans="43:43" x14ac:dyDescent="0.25">
      <c r="AQ56938" s="6"/>
    </row>
    <row r="56939" spans="43:43" x14ac:dyDescent="0.25">
      <c r="AQ56939" s="6"/>
    </row>
    <row r="56940" spans="43:43" x14ac:dyDescent="0.25">
      <c r="AQ56940" s="6"/>
    </row>
    <row r="56941" spans="43:43" x14ac:dyDescent="0.25">
      <c r="AQ56941" s="6"/>
    </row>
    <row r="56942" spans="43:43" x14ac:dyDescent="0.25">
      <c r="AQ56942" s="6"/>
    </row>
    <row r="56943" spans="43:43" x14ac:dyDescent="0.25">
      <c r="AQ56943" s="6"/>
    </row>
    <row r="56944" spans="43:43" x14ac:dyDescent="0.25">
      <c r="AQ56944" s="6"/>
    </row>
    <row r="56945" spans="43:43" x14ac:dyDescent="0.25">
      <c r="AQ56945" s="6"/>
    </row>
    <row r="56946" spans="43:43" x14ac:dyDescent="0.25">
      <c r="AQ56946" s="6"/>
    </row>
    <row r="56947" spans="43:43" x14ac:dyDescent="0.25">
      <c r="AQ56947" s="6"/>
    </row>
    <row r="56948" spans="43:43" x14ac:dyDescent="0.25">
      <c r="AQ56948" s="6"/>
    </row>
    <row r="56949" spans="43:43" x14ac:dyDescent="0.25">
      <c r="AQ56949" s="6"/>
    </row>
    <row r="56950" spans="43:43" x14ac:dyDescent="0.25">
      <c r="AQ56950" s="6"/>
    </row>
    <row r="56951" spans="43:43" x14ac:dyDescent="0.25">
      <c r="AQ56951" s="6"/>
    </row>
    <row r="56952" spans="43:43" x14ac:dyDescent="0.25">
      <c r="AQ56952" s="6"/>
    </row>
    <row r="56953" spans="43:43" x14ac:dyDescent="0.25">
      <c r="AQ56953" s="6"/>
    </row>
    <row r="56954" spans="43:43" x14ac:dyDescent="0.25">
      <c r="AQ56954" s="6"/>
    </row>
    <row r="56955" spans="43:43" x14ac:dyDescent="0.25">
      <c r="AQ56955" s="6"/>
    </row>
    <row r="56956" spans="43:43" x14ac:dyDescent="0.25">
      <c r="AQ56956" s="6"/>
    </row>
    <row r="56957" spans="43:43" x14ac:dyDescent="0.25">
      <c r="AQ56957" s="6"/>
    </row>
    <row r="56958" spans="43:43" x14ac:dyDescent="0.25">
      <c r="AQ56958" s="6"/>
    </row>
    <row r="56959" spans="43:43" x14ac:dyDescent="0.25">
      <c r="AQ56959" s="6"/>
    </row>
    <row r="56960" spans="43:43" x14ac:dyDescent="0.25">
      <c r="AQ56960" s="6"/>
    </row>
    <row r="56961" spans="43:43" x14ac:dyDescent="0.25">
      <c r="AQ56961" s="6"/>
    </row>
    <row r="56962" spans="43:43" x14ac:dyDescent="0.25">
      <c r="AQ56962" s="6"/>
    </row>
    <row r="56963" spans="43:43" x14ac:dyDescent="0.25">
      <c r="AQ56963" s="6"/>
    </row>
    <row r="56964" spans="43:43" x14ac:dyDescent="0.25">
      <c r="AQ56964" s="6"/>
    </row>
    <row r="56965" spans="43:43" x14ac:dyDescent="0.25">
      <c r="AQ56965" s="6"/>
    </row>
    <row r="56966" spans="43:43" x14ac:dyDescent="0.25">
      <c r="AQ56966" s="6"/>
    </row>
    <row r="56967" spans="43:43" x14ac:dyDescent="0.25">
      <c r="AQ56967" s="6"/>
    </row>
    <row r="56968" spans="43:43" x14ac:dyDescent="0.25">
      <c r="AQ56968" s="6"/>
    </row>
    <row r="56969" spans="43:43" x14ac:dyDescent="0.25">
      <c r="AQ56969" s="6"/>
    </row>
    <row r="56970" spans="43:43" x14ac:dyDescent="0.25">
      <c r="AQ56970" s="6"/>
    </row>
    <row r="56971" spans="43:43" x14ac:dyDescent="0.25">
      <c r="AQ56971" s="6"/>
    </row>
    <row r="56972" spans="43:43" x14ac:dyDescent="0.25">
      <c r="AQ56972" s="6"/>
    </row>
    <row r="56973" spans="43:43" x14ac:dyDescent="0.25">
      <c r="AQ56973" s="6"/>
    </row>
    <row r="56974" spans="43:43" x14ac:dyDescent="0.25">
      <c r="AQ56974" s="6"/>
    </row>
    <row r="56975" spans="43:43" x14ac:dyDescent="0.25">
      <c r="AQ56975" s="6"/>
    </row>
    <row r="56976" spans="43:43" x14ac:dyDescent="0.25">
      <c r="AQ56976" s="6"/>
    </row>
    <row r="56977" spans="43:43" x14ac:dyDescent="0.25">
      <c r="AQ56977" s="6"/>
    </row>
    <row r="56978" spans="43:43" x14ac:dyDescent="0.25">
      <c r="AQ56978" s="6"/>
    </row>
    <row r="56979" spans="43:43" x14ac:dyDescent="0.25">
      <c r="AQ56979" s="6"/>
    </row>
    <row r="56980" spans="43:43" x14ac:dyDescent="0.25">
      <c r="AQ56980" s="6"/>
    </row>
    <row r="56981" spans="43:43" x14ac:dyDescent="0.25">
      <c r="AQ56981" s="6"/>
    </row>
    <row r="56982" spans="43:43" x14ac:dyDescent="0.25">
      <c r="AQ56982" s="6"/>
    </row>
    <row r="56983" spans="43:43" x14ac:dyDescent="0.25">
      <c r="AQ56983" s="6"/>
    </row>
    <row r="56984" spans="43:43" x14ac:dyDescent="0.25">
      <c r="AQ56984" s="6"/>
    </row>
    <row r="56985" spans="43:43" x14ac:dyDescent="0.25">
      <c r="AQ56985" s="6"/>
    </row>
    <row r="56986" spans="43:43" x14ac:dyDescent="0.25">
      <c r="AQ56986" s="6"/>
    </row>
    <row r="56987" spans="43:43" x14ac:dyDescent="0.25">
      <c r="AQ56987" s="6"/>
    </row>
    <row r="56988" spans="43:43" x14ac:dyDescent="0.25">
      <c r="AQ56988" s="6"/>
    </row>
    <row r="56989" spans="43:43" x14ac:dyDescent="0.25">
      <c r="AQ56989" s="6"/>
    </row>
    <row r="56990" spans="43:43" x14ac:dyDescent="0.25">
      <c r="AQ56990" s="6"/>
    </row>
    <row r="56991" spans="43:43" x14ac:dyDescent="0.25">
      <c r="AQ56991" s="6"/>
    </row>
    <row r="56992" spans="43:43" x14ac:dyDescent="0.25">
      <c r="AQ56992" s="6"/>
    </row>
    <row r="56993" spans="43:43" x14ac:dyDescent="0.25">
      <c r="AQ56993" s="6"/>
    </row>
    <row r="56994" spans="43:43" x14ac:dyDescent="0.25">
      <c r="AQ56994" s="6"/>
    </row>
    <row r="56995" spans="43:43" x14ac:dyDescent="0.25">
      <c r="AQ56995" s="6"/>
    </row>
    <row r="56996" spans="43:43" x14ac:dyDescent="0.25">
      <c r="AQ56996" s="6"/>
    </row>
    <row r="56997" spans="43:43" x14ac:dyDescent="0.25">
      <c r="AQ56997" s="6"/>
    </row>
    <row r="56998" spans="43:43" x14ac:dyDescent="0.25">
      <c r="AQ56998" s="6"/>
    </row>
    <row r="56999" spans="43:43" x14ac:dyDescent="0.25">
      <c r="AQ56999" s="6"/>
    </row>
    <row r="57000" spans="43:43" x14ac:dyDescent="0.25">
      <c r="AQ57000" s="6"/>
    </row>
    <row r="57001" spans="43:43" x14ac:dyDescent="0.25">
      <c r="AQ57001" s="6"/>
    </row>
    <row r="57002" spans="43:43" x14ac:dyDescent="0.25">
      <c r="AQ57002" s="6"/>
    </row>
    <row r="57003" spans="43:43" x14ac:dyDescent="0.25">
      <c r="AQ57003" s="6"/>
    </row>
    <row r="57004" spans="43:43" x14ac:dyDescent="0.25">
      <c r="AQ57004" s="6"/>
    </row>
    <row r="57005" spans="43:43" x14ac:dyDescent="0.25">
      <c r="AQ57005" s="6"/>
    </row>
    <row r="57006" spans="43:43" x14ac:dyDescent="0.25">
      <c r="AQ57006" s="6"/>
    </row>
    <row r="57007" spans="43:43" x14ac:dyDescent="0.25">
      <c r="AQ57007" s="6"/>
    </row>
    <row r="57008" spans="43:43" x14ac:dyDescent="0.25">
      <c r="AQ57008" s="6"/>
    </row>
    <row r="57009" spans="43:43" x14ac:dyDescent="0.25">
      <c r="AQ57009" s="6"/>
    </row>
    <row r="57010" spans="43:43" x14ac:dyDescent="0.25">
      <c r="AQ57010" s="6"/>
    </row>
    <row r="57011" spans="43:43" x14ac:dyDescent="0.25">
      <c r="AQ57011" s="6"/>
    </row>
    <row r="57012" spans="43:43" x14ac:dyDescent="0.25">
      <c r="AQ57012" s="6"/>
    </row>
    <row r="57013" spans="43:43" x14ac:dyDescent="0.25">
      <c r="AQ57013" s="6"/>
    </row>
    <row r="57014" spans="43:43" x14ac:dyDescent="0.25">
      <c r="AQ57014" s="6"/>
    </row>
    <row r="57015" spans="43:43" x14ac:dyDescent="0.25">
      <c r="AQ57015" s="6"/>
    </row>
    <row r="57016" spans="43:43" x14ac:dyDescent="0.25">
      <c r="AQ57016" s="6"/>
    </row>
    <row r="57017" spans="43:43" x14ac:dyDescent="0.25">
      <c r="AQ57017" s="6"/>
    </row>
    <row r="57018" spans="43:43" x14ac:dyDescent="0.25">
      <c r="AQ57018" s="6"/>
    </row>
    <row r="57019" spans="43:43" x14ac:dyDescent="0.25">
      <c r="AQ57019" s="6"/>
    </row>
    <row r="57020" spans="43:43" x14ac:dyDescent="0.25">
      <c r="AQ57020" s="6"/>
    </row>
    <row r="57021" spans="43:43" x14ac:dyDescent="0.25">
      <c r="AQ57021" s="6"/>
    </row>
    <row r="57022" spans="43:43" x14ac:dyDescent="0.25">
      <c r="AQ57022" s="6"/>
    </row>
    <row r="57023" spans="43:43" x14ac:dyDescent="0.25">
      <c r="AQ57023" s="6"/>
    </row>
    <row r="57024" spans="43:43" x14ac:dyDescent="0.25">
      <c r="AQ57024" s="6"/>
    </row>
    <row r="57025" spans="43:43" x14ac:dyDescent="0.25">
      <c r="AQ57025" s="6"/>
    </row>
    <row r="57026" spans="43:43" x14ac:dyDescent="0.25">
      <c r="AQ57026" s="6"/>
    </row>
    <row r="57027" spans="43:43" x14ac:dyDescent="0.25">
      <c r="AQ57027" s="6"/>
    </row>
    <row r="57028" spans="43:43" x14ac:dyDescent="0.25">
      <c r="AQ57028" s="6"/>
    </row>
    <row r="57029" spans="43:43" x14ac:dyDescent="0.25">
      <c r="AQ57029" s="6"/>
    </row>
    <row r="57030" spans="43:43" x14ac:dyDescent="0.25">
      <c r="AQ57030" s="6"/>
    </row>
    <row r="57031" spans="43:43" x14ac:dyDescent="0.25">
      <c r="AQ57031" s="6"/>
    </row>
    <row r="57032" spans="43:43" x14ac:dyDescent="0.25">
      <c r="AQ57032" s="6"/>
    </row>
    <row r="57033" spans="43:43" x14ac:dyDescent="0.25">
      <c r="AQ57033" s="6"/>
    </row>
    <row r="57034" spans="43:43" x14ac:dyDescent="0.25">
      <c r="AQ57034" s="6"/>
    </row>
    <row r="57035" spans="43:43" x14ac:dyDescent="0.25">
      <c r="AQ57035" s="6"/>
    </row>
    <row r="57036" spans="43:43" x14ac:dyDescent="0.25">
      <c r="AQ57036" s="6"/>
    </row>
    <row r="57037" spans="43:43" x14ac:dyDescent="0.25">
      <c r="AQ57037" s="6"/>
    </row>
    <row r="57038" spans="43:43" x14ac:dyDescent="0.25">
      <c r="AQ57038" s="6"/>
    </row>
    <row r="57039" spans="43:43" x14ac:dyDescent="0.25">
      <c r="AQ57039" s="6"/>
    </row>
    <row r="57040" spans="43:43" x14ac:dyDescent="0.25">
      <c r="AQ57040" s="6"/>
    </row>
    <row r="57041" spans="43:43" x14ac:dyDescent="0.25">
      <c r="AQ57041" s="6"/>
    </row>
    <row r="57042" spans="43:43" x14ac:dyDescent="0.25">
      <c r="AQ57042" s="6"/>
    </row>
    <row r="57043" spans="43:43" x14ac:dyDescent="0.25">
      <c r="AQ57043" s="6"/>
    </row>
    <row r="57044" spans="43:43" x14ac:dyDescent="0.25">
      <c r="AQ57044" s="6"/>
    </row>
    <row r="57045" spans="43:43" x14ac:dyDescent="0.25">
      <c r="AQ57045" s="6"/>
    </row>
    <row r="57046" spans="43:43" x14ac:dyDescent="0.25">
      <c r="AQ57046" s="6"/>
    </row>
    <row r="57047" spans="43:43" x14ac:dyDescent="0.25">
      <c r="AQ57047" s="6"/>
    </row>
    <row r="57048" spans="43:43" x14ac:dyDescent="0.25">
      <c r="AQ57048" s="6"/>
    </row>
    <row r="57049" spans="43:43" x14ac:dyDescent="0.25">
      <c r="AQ57049" s="6"/>
    </row>
    <row r="57050" spans="43:43" x14ac:dyDescent="0.25">
      <c r="AQ57050" s="6"/>
    </row>
    <row r="57051" spans="43:43" x14ac:dyDescent="0.25">
      <c r="AQ57051" s="6"/>
    </row>
    <row r="57052" spans="43:43" x14ac:dyDescent="0.25">
      <c r="AQ57052" s="6"/>
    </row>
    <row r="57053" spans="43:43" x14ac:dyDescent="0.25">
      <c r="AQ57053" s="6"/>
    </row>
    <row r="57054" spans="43:43" x14ac:dyDescent="0.25">
      <c r="AQ57054" s="6"/>
    </row>
    <row r="57055" spans="43:43" x14ac:dyDescent="0.25">
      <c r="AQ57055" s="6"/>
    </row>
    <row r="57056" spans="43:43" x14ac:dyDescent="0.25">
      <c r="AQ57056" s="6"/>
    </row>
    <row r="57057" spans="43:43" x14ac:dyDescent="0.25">
      <c r="AQ57057" s="6"/>
    </row>
    <row r="57058" spans="43:43" x14ac:dyDescent="0.25">
      <c r="AQ57058" s="6"/>
    </row>
    <row r="57059" spans="43:43" x14ac:dyDescent="0.25">
      <c r="AQ57059" s="6"/>
    </row>
    <row r="57060" spans="43:43" x14ac:dyDescent="0.25">
      <c r="AQ57060" s="6"/>
    </row>
    <row r="57061" spans="43:43" x14ac:dyDescent="0.25">
      <c r="AQ57061" s="6"/>
    </row>
    <row r="57062" spans="43:43" x14ac:dyDescent="0.25">
      <c r="AQ57062" s="6"/>
    </row>
    <row r="57063" spans="43:43" x14ac:dyDescent="0.25">
      <c r="AQ57063" s="6"/>
    </row>
    <row r="57064" spans="43:43" x14ac:dyDescent="0.25">
      <c r="AQ57064" s="6"/>
    </row>
    <row r="57065" spans="43:43" x14ac:dyDescent="0.25">
      <c r="AQ57065" s="6"/>
    </row>
    <row r="57066" spans="43:43" x14ac:dyDescent="0.25">
      <c r="AQ57066" s="6"/>
    </row>
    <row r="57067" spans="43:43" x14ac:dyDescent="0.25">
      <c r="AQ57067" s="6"/>
    </row>
    <row r="57068" spans="43:43" x14ac:dyDescent="0.25">
      <c r="AQ57068" s="6"/>
    </row>
    <row r="57069" spans="43:43" x14ac:dyDescent="0.25">
      <c r="AQ57069" s="6"/>
    </row>
    <row r="57070" spans="43:43" x14ac:dyDescent="0.25">
      <c r="AQ57070" s="6"/>
    </row>
    <row r="57071" spans="43:43" x14ac:dyDescent="0.25">
      <c r="AQ57071" s="6"/>
    </row>
    <row r="57072" spans="43:43" x14ac:dyDescent="0.25">
      <c r="AQ57072" s="6"/>
    </row>
    <row r="57073" spans="43:43" x14ac:dyDescent="0.25">
      <c r="AQ57073" s="6"/>
    </row>
    <row r="57074" spans="43:43" x14ac:dyDescent="0.25">
      <c r="AQ57074" s="6"/>
    </row>
    <row r="57075" spans="43:43" x14ac:dyDescent="0.25">
      <c r="AQ57075" s="6"/>
    </row>
    <row r="57076" spans="43:43" x14ac:dyDescent="0.25">
      <c r="AQ57076" s="6"/>
    </row>
    <row r="57077" spans="43:43" x14ac:dyDescent="0.25">
      <c r="AQ57077" s="6"/>
    </row>
    <row r="57078" spans="43:43" x14ac:dyDescent="0.25">
      <c r="AQ57078" s="6"/>
    </row>
    <row r="57079" spans="43:43" x14ac:dyDescent="0.25">
      <c r="AQ57079" s="6"/>
    </row>
    <row r="57080" spans="43:43" x14ac:dyDescent="0.25">
      <c r="AQ57080" s="6"/>
    </row>
    <row r="57081" spans="43:43" x14ac:dyDescent="0.25">
      <c r="AQ57081" s="6"/>
    </row>
    <row r="57082" spans="43:43" x14ac:dyDescent="0.25">
      <c r="AQ57082" s="6"/>
    </row>
    <row r="57083" spans="43:43" x14ac:dyDescent="0.25">
      <c r="AQ57083" s="6"/>
    </row>
    <row r="57084" spans="43:43" x14ac:dyDescent="0.25">
      <c r="AQ57084" s="6"/>
    </row>
    <row r="57085" spans="43:43" x14ac:dyDescent="0.25">
      <c r="AQ57085" s="6"/>
    </row>
    <row r="57086" spans="43:43" x14ac:dyDescent="0.25">
      <c r="AQ57086" s="6"/>
    </row>
    <row r="57087" spans="43:43" x14ac:dyDescent="0.25">
      <c r="AQ57087" s="6"/>
    </row>
    <row r="57088" spans="43:43" x14ac:dyDescent="0.25">
      <c r="AQ57088" s="6"/>
    </row>
    <row r="57089" spans="43:43" x14ac:dyDescent="0.25">
      <c r="AQ57089" s="6"/>
    </row>
    <row r="57090" spans="43:43" x14ac:dyDescent="0.25">
      <c r="AQ57090" s="6"/>
    </row>
    <row r="57091" spans="43:43" x14ac:dyDescent="0.25">
      <c r="AQ57091" s="6"/>
    </row>
    <row r="57092" spans="43:43" x14ac:dyDescent="0.25">
      <c r="AQ57092" s="6"/>
    </row>
    <row r="57093" spans="43:43" x14ac:dyDescent="0.25">
      <c r="AQ57093" s="6"/>
    </row>
    <row r="57094" spans="43:43" x14ac:dyDescent="0.25">
      <c r="AQ57094" s="6"/>
    </row>
    <row r="57095" spans="43:43" x14ac:dyDescent="0.25">
      <c r="AQ57095" s="6"/>
    </row>
    <row r="57096" spans="43:43" x14ac:dyDescent="0.25">
      <c r="AQ57096" s="6"/>
    </row>
    <row r="57097" spans="43:43" x14ac:dyDescent="0.25">
      <c r="AQ57097" s="6"/>
    </row>
    <row r="57098" spans="43:43" x14ac:dyDescent="0.25">
      <c r="AQ57098" s="6"/>
    </row>
    <row r="57099" spans="43:43" x14ac:dyDescent="0.25">
      <c r="AQ57099" s="6"/>
    </row>
    <row r="57100" spans="43:43" x14ac:dyDescent="0.25">
      <c r="AQ57100" s="6"/>
    </row>
    <row r="57101" spans="43:43" x14ac:dyDescent="0.25">
      <c r="AQ57101" s="6"/>
    </row>
    <row r="57102" spans="43:43" x14ac:dyDescent="0.25">
      <c r="AQ57102" s="6"/>
    </row>
    <row r="57103" spans="43:43" x14ac:dyDescent="0.25">
      <c r="AQ57103" s="6"/>
    </row>
    <row r="57104" spans="43:43" x14ac:dyDescent="0.25">
      <c r="AQ57104" s="6"/>
    </row>
    <row r="57105" spans="43:43" x14ac:dyDescent="0.25">
      <c r="AQ57105" s="6"/>
    </row>
    <row r="57106" spans="43:43" x14ac:dyDescent="0.25">
      <c r="AQ57106" s="6"/>
    </row>
    <row r="57107" spans="43:43" x14ac:dyDescent="0.25">
      <c r="AQ57107" s="6"/>
    </row>
    <row r="57108" spans="43:43" x14ac:dyDescent="0.25">
      <c r="AQ57108" s="6"/>
    </row>
    <row r="57109" spans="43:43" x14ac:dyDescent="0.25">
      <c r="AQ57109" s="6"/>
    </row>
    <row r="57110" spans="43:43" x14ac:dyDescent="0.25">
      <c r="AQ57110" s="6"/>
    </row>
    <row r="57111" spans="43:43" x14ac:dyDescent="0.25">
      <c r="AQ57111" s="6"/>
    </row>
    <row r="57112" spans="43:43" x14ac:dyDescent="0.25">
      <c r="AQ57112" s="6"/>
    </row>
    <row r="57113" spans="43:43" x14ac:dyDescent="0.25">
      <c r="AQ57113" s="6"/>
    </row>
    <row r="57114" spans="43:43" x14ac:dyDescent="0.25">
      <c r="AQ57114" s="6"/>
    </row>
    <row r="57115" spans="43:43" x14ac:dyDescent="0.25">
      <c r="AQ57115" s="6"/>
    </row>
    <row r="57116" spans="43:43" x14ac:dyDescent="0.25">
      <c r="AQ57116" s="6"/>
    </row>
    <row r="57117" spans="43:43" x14ac:dyDescent="0.25">
      <c r="AQ57117" s="6"/>
    </row>
    <row r="57118" spans="43:43" x14ac:dyDescent="0.25">
      <c r="AQ57118" s="6"/>
    </row>
    <row r="57119" spans="43:43" x14ac:dyDescent="0.25">
      <c r="AQ57119" s="6"/>
    </row>
    <row r="57120" spans="43:43" x14ac:dyDescent="0.25">
      <c r="AQ57120" s="6"/>
    </row>
    <row r="57121" spans="43:43" x14ac:dyDescent="0.25">
      <c r="AQ57121" s="6"/>
    </row>
    <row r="57122" spans="43:43" x14ac:dyDescent="0.25">
      <c r="AQ57122" s="6"/>
    </row>
    <row r="57123" spans="43:43" x14ac:dyDescent="0.25">
      <c r="AQ57123" s="6"/>
    </row>
    <row r="57124" spans="43:43" x14ac:dyDescent="0.25">
      <c r="AQ57124" s="6"/>
    </row>
    <row r="57125" spans="43:43" x14ac:dyDescent="0.25">
      <c r="AQ57125" s="6"/>
    </row>
    <row r="57126" spans="43:43" x14ac:dyDescent="0.25">
      <c r="AQ57126" s="6"/>
    </row>
    <row r="57127" spans="43:43" x14ac:dyDescent="0.25">
      <c r="AQ57127" s="6"/>
    </row>
    <row r="57128" spans="43:43" x14ac:dyDescent="0.25">
      <c r="AQ57128" s="6"/>
    </row>
    <row r="57129" spans="43:43" x14ac:dyDescent="0.25">
      <c r="AQ57129" s="6"/>
    </row>
    <row r="57130" spans="43:43" x14ac:dyDescent="0.25">
      <c r="AQ57130" s="6"/>
    </row>
    <row r="57131" spans="43:43" x14ac:dyDescent="0.25">
      <c r="AQ57131" s="6"/>
    </row>
    <row r="57132" spans="43:43" x14ac:dyDescent="0.25">
      <c r="AQ57132" s="6"/>
    </row>
    <row r="57133" spans="43:43" x14ac:dyDescent="0.25">
      <c r="AQ57133" s="6"/>
    </row>
    <row r="57134" spans="43:43" x14ac:dyDescent="0.25">
      <c r="AQ57134" s="6"/>
    </row>
    <row r="57135" spans="43:43" x14ac:dyDescent="0.25">
      <c r="AQ57135" s="6"/>
    </row>
    <row r="57136" spans="43:43" x14ac:dyDescent="0.25">
      <c r="AQ57136" s="6"/>
    </row>
    <row r="57137" spans="43:43" x14ac:dyDescent="0.25">
      <c r="AQ57137" s="6"/>
    </row>
    <row r="57138" spans="43:43" x14ac:dyDescent="0.25">
      <c r="AQ57138" s="6"/>
    </row>
    <row r="57139" spans="43:43" x14ac:dyDescent="0.25">
      <c r="AQ57139" s="6"/>
    </row>
    <row r="57140" spans="43:43" x14ac:dyDescent="0.25">
      <c r="AQ57140" s="6"/>
    </row>
    <row r="57141" spans="43:43" x14ac:dyDescent="0.25">
      <c r="AQ57141" s="6"/>
    </row>
    <row r="57142" spans="43:43" x14ac:dyDescent="0.25">
      <c r="AQ57142" s="6"/>
    </row>
    <row r="57143" spans="43:43" x14ac:dyDescent="0.25">
      <c r="AQ57143" s="6"/>
    </row>
    <row r="57144" spans="43:43" x14ac:dyDescent="0.25">
      <c r="AQ57144" s="6"/>
    </row>
    <row r="57145" spans="43:43" x14ac:dyDescent="0.25">
      <c r="AQ57145" s="6"/>
    </row>
    <row r="57146" spans="43:43" x14ac:dyDescent="0.25">
      <c r="AQ57146" s="6"/>
    </row>
    <row r="57147" spans="43:43" x14ac:dyDescent="0.25">
      <c r="AQ57147" s="6"/>
    </row>
    <row r="57148" spans="43:43" x14ac:dyDescent="0.25">
      <c r="AQ57148" s="6"/>
    </row>
    <row r="57149" spans="43:43" x14ac:dyDescent="0.25">
      <c r="AQ57149" s="6"/>
    </row>
    <row r="57150" spans="43:43" x14ac:dyDescent="0.25">
      <c r="AQ57150" s="6"/>
    </row>
    <row r="57151" spans="43:43" x14ac:dyDescent="0.25">
      <c r="AQ57151" s="6"/>
    </row>
    <row r="57152" spans="43:43" x14ac:dyDescent="0.25">
      <c r="AQ57152" s="6"/>
    </row>
    <row r="57153" spans="43:43" x14ac:dyDescent="0.25">
      <c r="AQ57153" s="6"/>
    </row>
    <row r="57154" spans="43:43" x14ac:dyDescent="0.25">
      <c r="AQ57154" s="6"/>
    </row>
    <row r="57155" spans="43:43" x14ac:dyDescent="0.25">
      <c r="AQ57155" s="6"/>
    </row>
    <row r="57156" spans="43:43" x14ac:dyDescent="0.25">
      <c r="AQ57156" s="6"/>
    </row>
    <row r="57157" spans="43:43" x14ac:dyDescent="0.25">
      <c r="AQ57157" s="6"/>
    </row>
    <row r="57158" spans="43:43" x14ac:dyDescent="0.25">
      <c r="AQ57158" s="6"/>
    </row>
    <row r="57159" spans="43:43" x14ac:dyDescent="0.25">
      <c r="AQ57159" s="6"/>
    </row>
    <row r="57160" spans="43:43" x14ac:dyDescent="0.25">
      <c r="AQ57160" s="6"/>
    </row>
    <row r="57161" spans="43:43" x14ac:dyDescent="0.25">
      <c r="AQ57161" s="6"/>
    </row>
    <row r="57162" spans="43:43" x14ac:dyDescent="0.25">
      <c r="AQ57162" s="6"/>
    </row>
    <row r="57163" spans="43:43" x14ac:dyDescent="0.25">
      <c r="AQ57163" s="6"/>
    </row>
    <row r="57164" spans="43:43" x14ac:dyDescent="0.25">
      <c r="AQ57164" s="6"/>
    </row>
    <row r="57165" spans="43:43" x14ac:dyDescent="0.25">
      <c r="AQ57165" s="6"/>
    </row>
    <row r="57166" spans="43:43" x14ac:dyDescent="0.25">
      <c r="AQ57166" s="6"/>
    </row>
    <row r="57167" spans="43:43" x14ac:dyDescent="0.25">
      <c r="AQ57167" s="6"/>
    </row>
    <row r="57168" spans="43:43" x14ac:dyDescent="0.25">
      <c r="AQ57168" s="6"/>
    </row>
    <row r="57169" spans="43:43" x14ac:dyDescent="0.25">
      <c r="AQ57169" s="6"/>
    </row>
    <row r="57170" spans="43:43" x14ac:dyDescent="0.25">
      <c r="AQ57170" s="6"/>
    </row>
    <row r="57171" spans="43:43" x14ac:dyDescent="0.25">
      <c r="AQ57171" s="6"/>
    </row>
    <row r="57172" spans="43:43" x14ac:dyDescent="0.25">
      <c r="AQ57172" s="6"/>
    </row>
    <row r="57173" spans="43:43" x14ac:dyDescent="0.25">
      <c r="AQ57173" s="6"/>
    </row>
    <row r="57174" spans="43:43" x14ac:dyDescent="0.25">
      <c r="AQ57174" s="6"/>
    </row>
    <row r="57175" spans="43:43" x14ac:dyDescent="0.25">
      <c r="AQ57175" s="6"/>
    </row>
    <row r="57176" spans="43:43" x14ac:dyDescent="0.25">
      <c r="AQ57176" s="6"/>
    </row>
    <row r="57177" spans="43:43" x14ac:dyDescent="0.25">
      <c r="AQ57177" s="6"/>
    </row>
    <row r="57178" spans="43:43" x14ac:dyDescent="0.25">
      <c r="AQ57178" s="6"/>
    </row>
    <row r="57179" spans="43:43" x14ac:dyDescent="0.25">
      <c r="AQ57179" s="6"/>
    </row>
    <row r="57180" spans="43:43" x14ac:dyDescent="0.25">
      <c r="AQ57180" s="6"/>
    </row>
    <row r="57181" spans="43:43" x14ac:dyDescent="0.25">
      <c r="AQ57181" s="6"/>
    </row>
    <row r="57182" spans="43:43" x14ac:dyDescent="0.25">
      <c r="AQ57182" s="6"/>
    </row>
    <row r="57183" spans="43:43" x14ac:dyDescent="0.25">
      <c r="AQ57183" s="6"/>
    </row>
    <row r="57184" spans="43:43" x14ac:dyDescent="0.25">
      <c r="AQ57184" s="6"/>
    </row>
    <row r="57185" spans="43:43" x14ac:dyDescent="0.25">
      <c r="AQ57185" s="6"/>
    </row>
    <row r="57186" spans="43:43" x14ac:dyDescent="0.25">
      <c r="AQ57186" s="6"/>
    </row>
    <row r="57187" spans="43:43" x14ac:dyDescent="0.25">
      <c r="AQ57187" s="6"/>
    </row>
    <row r="57188" spans="43:43" x14ac:dyDescent="0.25">
      <c r="AQ57188" s="6"/>
    </row>
    <row r="57189" spans="43:43" x14ac:dyDescent="0.25">
      <c r="AQ57189" s="6"/>
    </row>
    <row r="57190" spans="43:43" x14ac:dyDescent="0.25">
      <c r="AQ57190" s="6"/>
    </row>
    <row r="57191" spans="43:43" x14ac:dyDescent="0.25">
      <c r="AQ57191" s="6"/>
    </row>
    <row r="57192" spans="43:43" x14ac:dyDescent="0.25">
      <c r="AQ57192" s="6"/>
    </row>
    <row r="57193" spans="43:43" x14ac:dyDescent="0.25">
      <c r="AQ57193" s="6"/>
    </row>
    <row r="57194" spans="43:43" x14ac:dyDescent="0.25">
      <c r="AQ57194" s="6"/>
    </row>
    <row r="57195" spans="43:43" x14ac:dyDescent="0.25">
      <c r="AQ57195" s="6"/>
    </row>
    <row r="57196" spans="43:43" x14ac:dyDescent="0.25">
      <c r="AQ57196" s="6"/>
    </row>
    <row r="57197" spans="43:43" x14ac:dyDescent="0.25">
      <c r="AQ57197" s="6"/>
    </row>
    <row r="57198" spans="43:43" x14ac:dyDescent="0.25">
      <c r="AQ57198" s="6"/>
    </row>
    <row r="57199" spans="43:43" x14ac:dyDescent="0.25">
      <c r="AQ57199" s="6"/>
    </row>
    <row r="57200" spans="43:43" x14ac:dyDescent="0.25">
      <c r="AQ57200" s="6"/>
    </row>
    <row r="57201" spans="43:43" x14ac:dyDescent="0.25">
      <c r="AQ57201" s="6"/>
    </row>
    <row r="57202" spans="43:43" x14ac:dyDescent="0.25">
      <c r="AQ57202" s="6"/>
    </row>
    <row r="57203" spans="43:43" x14ac:dyDescent="0.25">
      <c r="AQ57203" s="6"/>
    </row>
    <row r="57204" spans="43:43" x14ac:dyDescent="0.25">
      <c r="AQ57204" s="6"/>
    </row>
    <row r="57205" spans="43:43" x14ac:dyDescent="0.25">
      <c r="AQ57205" s="6"/>
    </row>
    <row r="57206" spans="43:43" x14ac:dyDescent="0.25">
      <c r="AQ57206" s="6"/>
    </row>
    <row r="57207" spans="43:43" x14ac:dyDescent="0.25">
      <c r="AQ57207" s="6"/>
    </row>
    <row r="57208" spans="43:43" x14ac:dyDescent="0.25">
      <c r="AQ57208" s="6"/>
    </row>
    <row r="57209" spans="43:43" x14ac:dyDescent="0.25">
      <c r="AQ57209" s="6"/>
    </row>
    <row r="57210" spans="43:43" x14ac:dyDescent="0.25">
      <c r="AQ57210" s="6"/>
    </row>
    <row r="57211" spans="43:43" x14ac:dyDescent="0.25">
      <c r="AQ57211" s="6"/>
    </row>
    <row r="57212" spans="43:43" x14ac:dyDescent="0.25">
      <c r="AQ57212" s="6"/>
    </row>
    <row r="57213" spans="43:43" x14ac:dyDescent="0.25">
      <c r="AQ57213" s="6"/>
    </row>
    <row r="57214" spans="43:43" x14ac:dyDescent="0.25">
      <c r="AQ57214" s="6"/>
    </row>
    <row r="57215" spans="43:43" x14ac:dyDescent="0.25">
      <c r="AQ57215" s="6"/>
    </row>
    <row r="57216" spans="43:43" x14ac:dyDescent="0.25">
      <c r="AQ57216" s="6"/>
    </row>
    <row r="57217" spans="43:43" x14ac:dyDescent="0.25">
      <c r="AQ57217" s="6"/>
    </row>
    <row r="57218" spans="43:43" x14ac:dyDescent="0.25">
      <c r="AQ57218" s="6"/>
    </row>
    <row r="57219" spans="43:43" x14ac:dyDescent="0.25">
      <c r="AQ57219" s="6"/>
    </row>
    <row r="57220" spans="43:43" x14ac:dyDescent="0.25">
      <c r="AQ57220" s="6"/>
    </row>
    <row r="57221" spans="43:43" x14ac:dyDescent="0.25">
      <c r="AQ57221" s="6"/>
    </row>
    <row r="57222" spans="43:43" x14ac:dyDescent="0.25">
      <c r="AQ57222" s="6"/>
    </row>
    <row r="57223" spans="43:43" x14ac:dyDescent="0.25">
      <c r="AQ57223" s="6"/>
    </row>
    <row r="57224" spans="43:43" x14ac:dyDescent="0.25">
      <c r="AQ57224" s="6"/>
    </row>
    <row r="57225" spans="43:43" x14ac:dyDescent="0.25">
      <c r="AQ57225" s="6"/>
    </row>
    <row r="57226" spans="43:43" x14ac:dyDescent="0.25">
      <c r="AQ57226" s="6"/>
    </row>
    <row r="57227" spans="43:43" x14ac:dyDescent="0.25">
      <c r="AQ57227" s="6"/>
    </row>
    <row r="57228" spans="43:43" x14ac:dyDescent="0.25">
      <c r="AQ57228" s="6"/>
    </row>
    <row r="57229" spans="43:43" x14ac:dyDescent="0.25">
      <c r="AQ57229" s="6"/>
    </row>
    <row r="57230" spans="43:43" x14ac:dyDescent="0.25">
      <c r="AQ57230" s="6"/>
    </row>
    <row r="57231" spans="43:43" x14ac:dyDescent="0.25">
      <c r="AQ57231" s="6"/>
    </row>
    <row r="57232" spans="43:43" x14ac:dyDescent="0.25">
      <c r="AQ57232" s="6"/>
    </row>
    <row r="57233" spans="43:43" x14ac:dyDescent="0.25">
      <c r="AQ57233" s="6"/>
    </row>
    <row r="57234" spans="43:43" x14ac:dyDescent="0.25">
      <c r="AQ57234" s="6"/>
    </row>
    <row r="57235" spans="43:43" x14ac:dyDescent="0.25">
      <c r="AQ57235" s="6"/>
    </row>
    <row r="57236" spans="43:43" x14ac:dyDescent="0.25">
      <c r="AQ57236" s="6"/>
    </row>
    <row r="57237" spans="43:43" x14ac:dyDescent="0.25">
      <c r="AQ57237" s="6"/>
    </row>
    <row r="57238" spans="43:43" x14ac:dyDescent="0.25">
      <c r="AQ57238" s="6"/>
    </row>
    <row r="57239" spans="43:43" x14ac:dyDescent="0.25">
      <c r="AQ57239" s="6"/>
    </row>
    <row r="57240" spans="43:43" x14ac:dyDescent="0.25">
      <c r="AQ57240" s="6"/>
    </row>
    <row r="57241" spans="43:43" x14ac:dyDescent="0.25">
      <c r="AQ57241" s="6"/>
    </row>
    <row r="57242" spans="43:43" x14ac:dyDescent="0.25">
      <c r="AQ57242" s="6"/>
    </row>
    <row r="57243" spans="43:43" x14ac:dyDescent="0.25">
      <c r="AQ57243" s="6"/>
    </row>
    <row r="57244" spans="43:43" x14ac:dyDescent="0.25">
      <c r="AQ57244" s="6"/>
    </row>
    <row r="57245" spans="43:43" x14ac:dyDescent="0.25">
      <c r="AQ57245" s="6"/>
    </row>
    <row r="57246" spans="43:43" x14ac:dyDescent="0.25">
      <c r="AQ57246" s="6"/>
    </row>
    <row r="57247" spans="43:43" x14ac:dyDescent="0.25">
      <c r="AQ57247" s="6"/>
    </row>
    <row r="57248" spans="43:43" x14ac:dyDescent="0.25">
      <c r="AQ57248" s="6"/>
    </row>
    <row r="57249" spans="43:43" x14ac:dyDescent="0.25">
      <c r="AQ57249" s="6"/>
    </row>
    <row r="57250" spans="43:43" x14ac:dyDescent="0.25">
      <c r="AQ57250" s="6"/>
    </row>
    <row r="57251" spans="43:43" x14ac:dyDescent="0.25">
      <c r="AQ57251" s="6"/>
    </row>
    <row r="57252" spans="43:43" x14ac:dyDescent="0.25">
      <c r="AQ57252" s="6"/>
    </row>
    <row r="57253" spans="43:43" x14ac:dyDescent="0.25">
      <c r="AQ57253" s="6"/>
    </row>
    <row r="57254" spans="43:43" x14ac:dyDescent="0.25">
      <c r="AQ57254" s="6"/>
    </row>
    <row r="57255" spans="43:43" x14ac:dyDescent="0.25">
      <c r="AQ57255" s="6"/>
    </row>
    <row r="57256" spans="43:43" x14ac:dyDescent="0.25">
      <c r="AQ57256" s="6"/>
    </row>
    <row r="57257" spans="43:43" x14ac:dyDescent="0.25">
      <c r="AQ57257" s="6"/>
    </row>
    <row r="57258" spans="43:43" x14ac:dyDescent="0.25">
      <c r="AQ57258" s="6"/>
    </row>
    <row r="57259" spans="43:43" x14ac:dyDescent="0.25">
      <c r="AQ57259" s="6"/>
    </row>
    <row r="57260" spans="43:43" x14ac:dyDescent="0.25">
      <c r="AQ57260" s="6"/>
    </row>
    <row r="57261" spans="43:43" x14ac:dyDescent="0.25">
      <c r="AQ57261" s="6"/>
    </row>
    <row r="57262" spans="43:43" x14ac:dyDescent="0.25">
      <c r="AQ57262" s="6"/>
    </row>
    <row r="57263" spans="43:43" x14ac:dyDescent="0.25">
      <c r="AQ57263" s="6"/>
    </row>
    <row r="57264" spans="43:43" x14ac:dyDescent="0.25">
      <c r="AQ57264" s="6"/>
    </row>
    <row r="57265" spans="43:43" x14ac:dyDescent="0.25">
      <c r="AQ57265" s="6"/>
    </row>
    <row r="57266" spans="43:43" x14ac:dyDescent="0.25">
      <c r="AQ57266" s="6"/>
    </row>
    <row r="57267" spans="43:43" x14ac:dyDescent="0.25">
      <c r="AQ57267" s="6"/>
    </row>
    <row r="57268" spans="43:43" x14ac:dyDescent="0.25">
      <c r="AQ57268" s="6"/>
    </row>
    <row r="57269" spans="43:43" x14ac:dyDescent="0.25">
      <c r="AQ57269" s="6"/>
    </row>
    <row r="57270" spans="43:43" x14ac:dyDescent="0.25">
      <c r="AQ57270" s="6"/>
    </row>
    <row r="57271" spans="43:43" x14ac:dyDescent="0.25">
      <c r="AQ57271" s="6"/>
    </row>
    <row r="57272" spans="43:43" x14ac:dyDescent="0.25">
      <c r="AQ57272" s="6"/>
    </row>
    <row r="57273" spans="43:43" x14ac:dyDescent="0.25">
      <c r="AQ57273" s="6"/>
    </row>
    <row r="57274" spans="43:43" x14ac:dyDescent="0.25">
      <c r="AQ57274" s="6"/>
    </row>
    <row r="57275" spans="43:43" x14ac:dyDescent="0.25">
      <c r="AQ57275" s="6"/>
    </row>
    <row r="57276" spans="43:43" x14ac:dyDescent="0.25">
      <c r="AQ57276" s="6"/>
    </row>
    <row r="57277" spans="43:43" x14ac:dyDescent="0.25">
      <c r="AQ57277" s="6"/>
    </row>
    <row r="57278" spans="43:43" x14ac:dyDescent="0.25">
      <c r="AQ57278" s="6"/>
    </row>
    <row r="57279" spans="43:43" x14ac:dyDescent="0.25">
      <c r="AQ57279" s="6"/>
    </row>
    <row r="57280" spans="43:43" x14ac:dyDescent="0.25">
      <c r="AQ57280" s="6"/>
    </row>
    <row r="57281" spans="43:43" x14ac:dyDescent="0.25">
      <c r="AQ57281" s="6"/>
    </row>
    <row r="57282" spans="43:43" x14ac:dyDescent="0.25">
      <c r="AQ57282" s="6"/>
    </row>
    <row r="57283" spans="43:43" x14ac:dyDescent="0.25">
      <c r="AQ57283" s="6"/>
    </row>
    <row r="57284" spans="43:43" x14ac:dyDescent="0.25">
      <c r="AQ57284" s="6"/>
    </row>
    <row r="57285" spans="43:43" x14ac:dyDescent="0.25">
      <c r="AQ57285" s="6"/>
    </row>
    <row r="57286" spans="43:43" x14ac:dyDescent="0.25">
      <c r="AQ57286" s="6"/>
    </row>
    <row r="57287" spans="43:43" x14ac:dyDescent="0.25">
      <c r="AQ57287" s="6"/>
    </row>
    <row r="57288" spans="43:43" x14ac:dyDescent="0.25">
      <c r="AQ57288" s="6"/>
    </row>
    <row r="57289" spans="43:43" x14ac:dyDescent="0.25">
      <c r="AQ57289" s="6"/>
    </row>
    <row r="57290" spans="43:43" x14ac:dyDescent="0.25">
      <c r="AQ57290" s="6"/>
    </row>
    <row r="57291" spans="43:43" x14ac:dyDescent="0.25">
      <c r="AQ57291" s="6"/>
    </row>
    <row r="57292" spans="43:43" x14ac:dyDescent="0.25">
      <c r="AQ57292" s="6"/>
    </row>
    <row r="57293" spans="43:43" x14ac:dyDescent="0.25">
      <c r="AQ57293" s="6"/>
    </row>
    <row r="57294" spans="43:43" x14ac:dyDescent="0.25">
      <c r="AQ57294" s="6"/>
    </row>
    <row r="57295" spans="43:43" x14ac:dyDescent="0.25">
      <c r="AQ57295" s="6"/>
    </row>
    <row r="57296" spans="43:43" x14ac:dyDescent="0.25">
      <c r="AQ57296" s="6"/>
    </row>
    <row r="57297" spans="43:43" x14ac:dyDescent="0.25">
      <c r="AQ57297" s="6"/>
    </row>
    <row r="57298" spans="43:43" x14ac:dyDescent="0.25">
      <c r="AQ57298" s="6"/>
    </row>
    <row r="57299" spans="43:43" x14ac:dyDescent="0.25">
      <c r="AQ57299" s="6"/>
    </row>
    <row r="57300" spans="43:43" x14ac:dyDescent="0.25">
      <c r="AQ57300" s="6"/>
    </row>
    <row r="57301" spans="43:43" x14ac:dyDescent="0.25">
      <c r="AQ57301" s="6"/>
    </row>
    <row r="57302" spans="43:43" x14ac:dyDescent="0.25">
      <c r="AQ57302" s="6"/>
    </row>
    <row r="57303" spans="43:43" x14ac:dyDescent="0.25">
      <c r="AQ57303" s="6"/>
    </row>
    <row r="57304" spans="43:43" x14ac:dyDescent="0.25">
      <c r="AQ57304" s="6"/>
    </row>
    <row r="57305" spans="43:43" x14ac:dyDescent="0.25">
      <c r="AQ57305" s="6"/>
    </row>
    <row r="57306" spans="43:43" x14ac:dyDescent="0.25">
      <c r="AQ57306" s="6"/>
    </row>
    <row r="57307" spans="43:43" x14ac:dyDescent="0.25">
      <c r="AQ57307" s="6"/>
    </row>
    <row r="57308" spans="43:43" x14ac:dyDescent="0.25">
      <c r="AQ57308" s="6"/>
    </row>
    <row r="57309" spans="43:43" x14ac:dyDescent="0.25">
      <c r="AQ57309" s="6"/>
    </row>
    <row r="57310" spans="43:43" x14ac:dyDescent="0.25">
      <c r="AQ57310" s="6"/>
    </row>
    <row r="57311" spans="43:43" x14ac:dyDescent="0.25">
      <c r="AQ57311" s="6"/>
    </row>
    <row r="57312" spans="43:43" x14ac:dyDescent="0.25">
      <c r="AQ57312" s="6"/>
    </row>
    <row r="57313" spans="43:43" x14ac:dyDescent="0.25">
      <c r="AQ57313" s="6"/>
    </row>
    <row r="57314" spans="43:43" x14ac:dyDescent="0.25">
      <c r="AQ57314" s="6"/>
    </row>
    <row r="57315" spans="43:43" x14ac:dyDescent="0.25">
      <c r="AQ57315" s="6"/>
    </row>
    <row r="57316" spans="43:43" x14ac:dyDescent="0.25">
      <c r="AQ57316" s="6"/>
    </row>
    <row r="57317" spans="43:43" x14ac:dyDescent="0.25">
      <c r="AQ57317" s="6"/>
    </row>
    <row r="57318" spans="43:43" x14ac:dyDescent="0.25">
      <c r="AQ57318" s="6"/>
    </row>
    <row r="57319" spans="43:43" x14ac:dyDescent="0.25">
      <c r="AQ57319" s="6"/>
    </row>
    <row r="57320" spans="43:43" x14ac:dyDescent="0.25">
      <c r="AQ57320" s="6"/>
    </row>
    <row r="57321" spans="43:43" x14ac:dyDescent="0.25">
      <c r="AQ57321" s="6"/>
    </row>
    <row r="57322" spans="43:43" x14ac:dyDescent="0.25">
      <c r="AQ57322" s="6"/>
    </row>
    <row r="57323" spans="43:43" x14ac:dyDescent="0.25">
      <c r="AQ57323" s="6"/>
    </row>
    <row r="57324" spans="43:43" x14ac:dyDescent="0.25">
      <c r="AQ57324" s="6"/>
    </row>
    <row r="57325" spans="43:43" x14ac:dyDescent="0.25">
      <c r="AQ57325" s="6"/>
    </row>
    <row r="57326" spans="43:43" x14ac:dyDescent="0.25">
      <c r="AQ57326" s="6"/>
    </row>
    <row r="57327" spans="43:43" x14ac:dyDescent="0.25">
      <c r="AQ57327" s="6"/>
    </row>
    <row r="57328" spans="43:43" x14ac:dyDescent="0.25">
      <c r="AQ57328" s="6"/>
    </row>
    <row r="57329" spans="43:43" x14ac:dyDescent="0.25">
      <c r="AQ57329" s="6"/>
    </row>
    <row r="57330" spans="43:43" x14ac:dyDescent="0.25">
      <c r="AQ57330" s="6"/>
    </row>
    <row r="57331" spans="43:43" x14ac:dyDescent="0.25">
      <c r="AQ57331" s="6"/>
    </row>
    <row r="57332" spans="43:43" x14ac:dyDescent="0.25">
      <c r="AQ57332" s="6"/>
    </row>
    <row r="57333" spans="43:43" x14ac:dyDescent="0.25">
      <c r="AQ57333" s="6"/>
    </row>
    <row r="57334" spans="43:43" x14ac:dyDescent="0.25">
      <c r="AQ57334" s="6"/>
    </row>
    <row r="57335" spans="43:43" x14ac:dyDescent="0.25">
      <c r="AQ57335" s="6"/>
    </row>
    <row r="57336" spans="43:43" x14ac:dyDescent="0.25">
      <c r="AQ57336" s="6"/>
    </row>
    <row r="57337" spans="43:43" x14ac:dyDescent="0.25">
      <c r="AQ57337" s="6"/>
    </row>
    <row r="57338" spans="43:43" x14ac:dyDescent="0.25">
      <c r="AQ57338" s="6"/>
    </row>
    <row r="57339" spans="43:43" x14ac:dyDescent="0.25">
      <c r="AQ57339" s="6"/>
    </row>
    <row r="57340" spans="43:43" x14ac:dyDescent="0.25">
      <c r="AQ57340" s="6"/>
    </row>
    <row r="57341" spans="43:43" x14ac:dyDescent="0.25">
      <c r="AQ57341" s="6"/>
    </row>
    <row r="57342" spans="43:43" x14ac:dyDescent="0.25">
      <c r="AQ57342" s="6"/>
    </row>
    <row r="57343" spans="43:43" x14ac:dyDescent="0.25">
      <c r="AQ57343" s="6"/>
    </row>
    <row r="57344" spans="43:43" x14ac:dyDescent="0.25">
      <c r="AQ57344" s="6"/>
    </row>
    <row r="57345" spans="43:43" x14ac:dyDescent="0.25">
      <c r="AQ57345" s="6"/>
    </row>
    <row r="57346" spans="43:43" x14ac:dyDescent="0.25">
      <c r="AQ57346" s="6"/>
    </row>
    <row r="57347" spans="43:43" x14ac:dyDescent="0.25">
      <c r="AQ57347" s="6"/>
    </row>
    <row r="57348" spans="43:43" x14ac:dyDescent="0.25">
      <c r="AQ57348" s="6"/>
    </row>
    <row r="57349" spans="43:43" x14ac:dyDescent="0.25">
      <c r="AQ57349" s="6"/>
    </row>
    <row r="57350" spans="43:43" x14ac:dyDescent="0.25">
      <c r="AQ57350" s="6"/>
    </row>
    <row r="57351" spans="43:43" x14ac:dyDescent="0.25">
      <c r="AQ57351" s="6"/>
    </row>
    <row r="57352" spans="43:43" x14ac:dyDescent="0.25">
      <c r="AQ57352" s="6"/>
    </row>
    <row r="57353" spans="43:43" x14ac:dyDescent="0.25">
      <c r="AQ57353" s="6"/>
    </row>
    <row r="57354" spans="43:43" x14ac:dyDescent="0.25">
      <c r="AQ57354" s="6"/>
    </row>
    <row r="57355" spans="43:43" x14ac:dyDescent="0.25">
      <c r="AQ57355" s="6"/>
    </row>
    <row r="57356" spans="43:43" x14ac:dyDescent="0.25">
      <c r="AQ57356" s="6"/>
    </row>
    <row r="57357" spans="43:43" x14ac:dyDescent="0.25">
      <c r="AQ57357" s="6"/>
    </row>
    <row r="57358" spans="43:43" x14ac:dyDescent="0.25">
      <c r="AQ57358" s="6"/>
    </row>
    <row r="57359" spans="43:43" x14ac:dyDescent="0.25">
      <c r="AQ57359" s="6"/>
    </row>
    <row r="57360" spans="43:43" x14ac:dyDescent="0.25">
      <c r="AQ57360" s="6"/>
    </row>
    <row r="57361" spans="43:43" x14ac:dyDescent="0.25">
      <c r="AQ57361" s="6"/>
    </row>
    <row r="57362" spans="43:43" x14ac:dyDescent="0.25">
      <c r="AQ57362" s="6"/>
    </row>
    <row r="57363" spans="43:43" x14ac:dyDescent="0.25">
      <c r="AQ57363" s="6"/>
    </row>
    <row r="57364" spans="43:43" x14ac:dyDescent="0.25">
      <c r="AQ57364" s="6"/>
    </row>
    <row r="57365" spans="43:43" x14ac:dyDescent="0.25">
      <c r="AQ57365" s="6"/>
    </row>
    <row r="57366" spans="43:43" x14ac:dyDescent="0.25">
      <c r="AQ57366" s="6"/>
    </row>
    <row r="57367" spans="43:43" x14ac:dyDescent="0.25">
      <c r="AQ57367" s="6"/>
    </row>
    <row r="57368" spans="43:43" x14ac:dyDescent="0.25">
      <c r="AQ57368" s="6"/>
    </row>
    <row r="57369" spans="43:43" x14ac:dyDescent="0.25">
      <c r="AQ57369" s="6"/>
    </row>
    <row r="57370" spans="43:43" x14ac:dyDescent="0.25">
      <c r="AQ57370" s="6"/>
    </row>
    <row r="57371" spans="43:43" x14ac:dyDescent="0.25">
      <c r="AQ57371" s="6"/>
    </row>
    <row r="57372" spans="43:43" x14ac:dyDescent="0.25">
      <c r="AQ57372" s="6"/>
    </row>
    <row r="57373" spans="43:43" x14ac:dyDescent="0.25">
      <c r="AQ57373" s="6"/>
    </row>
    <row r="57374" spans="43:43" x14ac:dyDescent="0.25">
      <c r="AQ57374" s="6"/>
    </row>
    <row r="57375" spans="43:43" x14ac:dyDescent="0.25">
      <c r="AQ57375" s="6"/>
    </row>
    <row r="57376" spans="43:43" x14ac:dyDescent="0.25">
      <c r="AQ57376" s="6"/>
    </row>
    <row r="57377" spans="43:43" x14ac:dyDescent="0.25">
      <c r="AQ57377" s="6"/>
    </row>
    <row r="57378" spans="43:43" x14ac:dyDescent="0.25">
      <c r="AQ57378" s="6"/>
    </row>
    <row r="57379" spans="43:43" x14ac:dyDescent="0.25">
      <c r="AQ57379" s="6"/>
    </row>
    <row r="57380" spans="43:43" x14ac:dyDescent="0.25">
      <c r="AQ57380" s="6"/>
    </row>
    <row r="57381" spans="43:43" x14ac:dyDescent="0.25">
      <c r="AQ57381" s="6"/>
    </row>
    <row r="57382" spans="43:43" x14ac:dyDescent="0.25">
      <c r="AQ57382" s="6"/>
    </row>
    <row r="57383" spans="43:43" x14ac:dyDescent="0.25">
      <c r="AQ57383" s="6"/>
    </row>
    <row r="57384" spans="43:43" x14ac:dyDescent="0.25">
      <c r="AQ57384" s="6"/>
    </row>
    <row r="57385" spans="43:43" x14ac:dyDescent="0.25">
      <c r="AQ57385" s="6"/>
    </row>
    <row r="57386" spans="43:43" x14ac:dyDescent="0.25">
      <c r="AQ57386" s="6"/>
    </row>
    <row r="57387" spans="43:43" x14ac:dyDescent="0.25">
      <c r="AQ57387" s="6"/>
    </row>
    <row r="57388" spans="43:43" x14ac:dyDescent="0.25">
      <c r="AQ57388" s="6"/>
    </row>
    <row r="57389" spans="43:43" x14ac:dyDescent="0.25">
      <c r="AQ57389" s="6"/>
    </row>
    <row r="57390" spans="43:43" x14ac:dyDescent="0.25">
      <c r="AQ57390" s="6"/>
    </row>
    <row r="57391" spans="43:43" x14ac:dyDescent="0.25">
      <c r="AQ57391" s="6"/>
    </row>
    <row r="57392" spans="43:43" x14ac:dyDescent="0.25">
      <c r="AQ57392" s="6"/>
    </row>
    <row r="57393" spans="43:43" x14ac:dyDescent="0.25">
      <c r="AQ57393" s="6"/>
    </row>
    <row r="57394" spans="43:43" x14ac:dyDescent="0.25">
      <c r="AQ57394" s="6"/>
    </row>
    <row r="57395" spans="43:43" x14ac:dyDescent="0.25">
      <c r="AQ57395" s="6"/>
    </row>
    <row r="57396" spans="43:43" x14ac:dyDescent="0.25">
      <c r="AQ57396" s="6"/>
    </row>
    <row r="57397" spans="43:43" x14ac:dyDescent="0.25">
      <c r="AQ57397" s="6"/>
    </row>
    <row r="57398" spans="43:43" x14ac:dyDescent="0.25">
      <c r="AQ57398" s="6"/>
    </row>
    <row r="57399" spans="43:43" x14ac:dyDescent="0.25">
      <c r="AQ57399" s="6"/>
    </row>
    <row r="57400" spans="43:43" x14ac:dyDescent="0.25">
      <c r="AQ57400" s="6"/>
    </row>
    <row r="57401" spans="43:43" x14ac:dyDescent="0.25">
      <c r="AQ57401" s="6"/>
    </row>
    <row r="57402" spans="43:43" x14ac:dyDescent="0.25">
      <c r="AQ57402" s="6"/>
    </row>
    <row r="57403" spans="43:43" x14ac:dyDescent="0.25">
      <c r="AQ57403" s="6"/>
    </row>
    <row r="57404" spans="43:43" x14ac:dyDescent="0.25">
      <c r="AQ57404" s="6"/>
    </row>
    <row r="57405" spans="43:43" x14ac:dyDescent="0.25">
      <c r="AQ57405" s="6"/>
    </row>
    <row r="57406" spans="43:43" x14ac:dyDescent="0.25">
      <c r="AQ57406" s="6"/>
    </row>
    <row r="57407" spans="43:43" x14ac:dyDescent="0.25">
      <c r="AQ57407" s="6"/>
    </row>
    <row r="57408" spans="43:43" x14ac:dyDescent="0.25">
      <c r="AQ57408" s="6"/>
    </row>
    <row r="57409" spans="43:43" x14ac:dyDescent="0.25">
      <c r="AQ57409" s="6"/>
    </row>
    <row r="57410" spans="43:43" x14ac:dyDescent="0.25">
      <c r="AQ57410" s="6"/>
    </row>
    <row r="57411" spans="43:43" x14ac:dyDescent="0.25">
      <c r="AQ57411" s="6"/>
    </row>
    <row r="57412" spans="43:43" x14ac:dyDescent="0.25">
      <c r="AQ57412" s="6"/>
    </row>
    <row r="57413" spans="43:43" x14ac:dyDescent="0.25">
      <c r="AQ57413" s="6"/>
    </row>
    <row r="57414" spans="43:43" x14ac:dyDescent="0.25">
      <c r="AQ57414" s="6"/>
    </row>
    <row r="57415" spans="43:43" x14ac:dyDescent="0.25">
      <c r="AQ57415" s="6"/>
    </row>
    <row r="57416" spans="43:43" x14ac:dyDescent="0.25">
      <c r="AQ57416" s="6"/>
    </row>
    <row r="57417" spans="43:43" x14ac:dyDescent="0.25">
      <c r="AQ57417" s="6"/>
    </row>
    <row r="57418" spans="43:43" x14ac:dyDescent="0.25">
      <c r="AQ57418" s="6"/>
    </row>
    <row r="57419" spans="43:43" x14ac:dyDescent="0.25">
      <c r="AQ57419" s="6"/>
    </row>
    <row r="57420" spans="43:43" x14ac:dyDescent="0.25">
      <c r="AQ57420" s="6"/>
    </row>
    <row r="57421" spans="43:43" x14ac:dyDescent="0.25">
      <c r="AQ57421" s="6"/>
    </row>
    <row r="57422" spans="43:43" x14ac:dyDescent="0.25">
      <c r="AQ57422" s="6"/>
    </row>
    <row r="57423" spans="43:43" x14ac:dyDescent="0.25">
      <c r="AQ57423" s="6"/>
    </row>
    <row r="57424" spans="43:43" x14ac:dyDescent="0.25">
      <c r="AQ57424" s="6"/>
    </row>
    <row r="57425" spans="43:43" x14ac:dyDescent="0.25">
      <c r="AQ57425" s="6"/>
    </row>
    <row r="57426" spans="43:43" x14ac:dyDescent="0.25">
      <c r="AQ57426" s="6"/>
    </row>
    <row r="57427" spans="43:43" x14ac:dyDescent="0.25">
      <c r="AQ57427" s="6"/>
    </row>
    <row r="57428" spans="43:43" x14ac:dyDescent="0.25">
      <c r="AQ57428" s="6"/>
    </row>
    <row r="57429" spans="43:43" x14ac:dyDescent="0.25">
      <c r="AQ57429" s="6"/>
    </row>
    <row r="57430" spans="43:43" x14ac:dyDescent="0.25">
      <c r="AQ57430" s="6"/>
    </row>
    <row r="57431" spans="43:43" x14ac:dyDescent="0.25">
      <c r="AQ57431" s="6"/>
    </row>
    <row r="57432" spans="43:43" x14ac:dyDescent="0.25">
      <c r="AQ57432" s="6"/>
    </row>
    <row r="57433" spans="43:43" x14ac:dyDescent="0.25">
      <c r="AQ57433" s="6"/>
    </row>
    <row r="57434" spans="43:43" x14ac:dyDescent="0.25">
      <c r="AQ57434" s="6"/>
    </row>
    <row r="57435" spans="43:43" x14ac:dyDescent="0.25">
      <c r="AQ57435" s="6"/>
    </row>
    <row r="57436" spans="43:43" x14ac:dyDescent="0.25">
      <c r="AQ57436" s="6"/>
    </row>
    <row r="57437" spans="43:43" x14ac:dyDescent="0.25">
      <c r="AQ57437" s="6"/>
    </row>
    <row r="57438" spans="43:43" x14ac:dyDescent="0.25">
      <c r="AQ57438" s="6"/>
    </row>
    <row r="57439" spans="43:43" x14ac:dyDescent="0.25">
      <c r="AQ57439" s="6"/>
    </row>
    <row r="57440" spans="43:43" x14ac:dyDescent="0.25">
      <c r="AQ57440" s="6"/>
    </row>
    <row r="57441" spans="43:43" x14ac:dyDescent="0.25">
      <c r="AQ57441" s="6"/>
    </row>
    <row r="57442" spans="43:43" x14ac:dyDescent="0.25">
      <c r="AQ57442" s="6"/>
    </row>
    <row r="57443" spans="43:43" x14ac:dyDescent="0.25">
      <c r="AQ57443" s="6"/>
    </row>
    <row r="57444" spans="43:43" x14ac:dyDescent="0.25">
      <c r="AQ57444" s="6"/>
    </row>
    <row r="57445" spans="43:43" x14ac:dyDescent="0.25">
      <c r="AQ57445" s="6"/>
    </row>
    <row r="57446" spans="43:43" x14ac:dyDescent="0.25">
      <c r="AQ57446" s="6"/>
    </row>
    <row r="57447" spans="43:43" x14ac:dyDescent="0.25">
      <c r="AQ57447" s="6"/>
    </row>
    <row r="57448" spans="43:43" x14ac:dyDescent="0.25">
      <c r="AQ57448" s="6"/>
    </row>
    <row r="57449" spans="43:43" x14ac:dyDescent="0.25">
      <c r="AQ57449" s="6"/>
    </row>
    <row r="57450" spans="43:43" x14ac:dyDescent="0.25">
      <c r="AQ57450" s="6"/>
    </row>
    <row r="57451" spans="43:43" x14ac:dyDescent="0.25">
      <c r="AQ57451" s="6"/>
    </row>
    <row r="57452" spans="43:43" x14ac:dyDescent="0.25">
      <c r="AQ57452" s="6"/>
    </row>
    <row r="57453" spans="43:43" x14ac:dyDescent="0.25">
      <c r="AQ57453" s="6"/>
    </row>
    <row r="57454" spans="43:43" x14ac:dyDescent="0.25">
      <c r="AQ57454" s="6"/>
    </row>
    <row r="57455" spans="43:43" x14ac:dyDescent="0.25">
      <c r="AQ57455" s="6"/>
    </row>
    <row r="57456" spans="43:43" x14ac:dyDescent="0.25">
      <c r="AQ57456" s="6"/>
    </row>
    <row r="57457" spans="43:43" x14ac:dyDescent="0.25">
      <c r="AQ57457" s="6"/>
    </row>
    <row r="57458" spans="43:43" x14ac:dyDescent="0.25">
      <c r="AQ57458" s="6"/>
    </row>
    <row r="57459" spans="43:43" x14ac:dyDescent="0.25">
      <c r="AQ57459" s="6"/>
    </row>
    <row r="57460" spans="43:43" x14ac:dyDescent="0.25">
      <c r="AQ57460" s="6"/>
    </row>
    <row r="57461" spans="43:43" x14ac:dyDescent="0.25">
      <c r="AQ57461" s="6"/>
    </row>
    <row r="57462" spans="43:43" x14ac:dyDescent="0.25">
      <c r="AQ57462" s="6"/>
    </row>
    <row r="57463" spans="43:43" x14ac:dyDescent="0.25">
      <c r="AQ57463" s="6"/>
    </row>
    <row r="57464" spans="43:43" x14ac:dyDescent="0.25">
      <c r="AQ57464" s="6"/>
    </row>
    <row r="57465" spans="43:43" x14ac:dyDescent="0.25">
      <c r="AQ57465" s="6"/>
    </row>
    <row r="57466" spans="43:43" x14ac:dyDescent="0.25">
      <c r="AQ57466" s="6"/>
    </row>
    <row r="57467" spans="43:43" x14ac:dyDescent="0.25">
      <c r="AQ57467" s="6"/>
    </row>
    <row r="57468" spans="43:43" x14ac:dyDescent="0.25">
      <c r="AQ57468" s="6"/>
    </row>
    <row r="57469" spans="43:43" x14ac:dyDescent="0.25">
      <c r="AQ57469" s="6"/>
    </row>
    <row r="57470" spans="43:43" x14ac:dyDescent="0.25">
      <c r="AQ57470" s="6"/>
    </row>
    <row r="57471" spans="43:43" x14ac:dyDescent="0.25">
      <c r="AQ57471" s="6"/>
    </row>
    <row r="57472" spans="43:43" x14ac:dyDescent="0.25">
      <c r="AQ57472" s="6"/>
    </row>
    <row r="57473" spans="43:43" x14ac:dyDescent="0.25">
      <c r="AQ57473" s="6"/>
    </row>
    <row r="57474" spans="43:43" x14ac:dyDescent="0.25">
      <c r="AQ57474" s="6"/>
    </row>
    <row r="57475" spans="43:43" x14ac:dyDescent="0.25">
      <c r="AQ57475" s="6"/>
    </row>
    <row r="57476" spans="43:43" x14ac:dyDescent="0.25">
      <c r="AQ57476" s="6"/>
    </row>
    <row r="57477" spans="43:43" x14ac:dyDescent="0.25">
      <c r="AQ57477" s="6"/>
    </row>
    <row r="57478" spans="43:43" x14ac:dyDescent="0.25">
      <c r="AQ57478" s="6"/>
    </row>
    <row r="57479" spans="43:43" x14ac:dyDescent="0.25">
      <c r="AQ57479" s="6"/>
    </row>
    <row r="57480" spans="43:43" x14ac:dyDescent="0.25">
      <c r="AQ57480" s="6"/>
    </row>
    <row r="57481" spans="43:43" x14ac:dyDescent="0.25">
      <c r="AQ57481" s="6"/>
    </row>
    <row r="57482" spans="43:43" x14ac:dyDescent="0.25">
      <c r="AQ57482" s="6"/>
    </row>
    <row r="57483" spans="43:43" x14ac:dyDescent="0.25">
      <c r="AQ57483" s="6"/>
    </row>
    <row r="57484" spans="43:43" x14ac:dyDescent="0.25">
      <c r="AQ57484" s="6"/>
    </row>
    <row r="57485" spans="43:43" x14ac:dyDescent="0.25">
      <c r="AQ57485" s="6"/>
    </row>
    <row r="57486" spans="43:43" x14ac:dyDescent="0.25">
      <c r="AQ57486" s="6"/>
    </row>
    <row r="57487" spans="43:43" x14ac:dyDescent="0.25">
      <c r="AQ57487" s="6"/>
    </row>
    <row r="57488" spans="43:43" x14ac:dyDescent="0.25">
      <c r="AQ57488" s="6"/>
    </row>
    <row r="57489" spans="43:43" x14ac:dyDescent="0.25">
      <c r="AQ57489" s="6"/>
    </row>
    <row r="57490" spans="43:43" x14ac:dyDescent="0.25">
      <c r="AQ57490" s="6"/>
    </row>
    <row r="57491" spans="43:43" x14ac:dyDescent="0.25">
      <c r="AQ57491" s="6"/>
    </row>
    <row r="57492" spans="43:43" x14ac:dyDescent="0.25">
      <c r="AQ57492" s="6"/>
    </row>
    <row r="57493" spans="43:43" x14ac:dyDescent="0.25">
      <c r="AQ57493" s="6"/>
    </row>
    <row r="57494" spans="43:43" x14ac:dyDescent="0.25">
      <c r="AQ57494" s="6"/>
    </row>
    <row r="57495" spans="43:43" x14ac:dyDescent="0.25">
      <c r="AQ57495" s="6"/>
    </row>
    <row r="57496" spans="43:43" x14ac:dyDescent="0.25">
      <c r="AQ57496" s="6"/>
    </row>
    <row r="57497" spans="43:43" x14ac:dyDescent="0.25">
      <c r="AQ57497" s="6"/>
    </row>
    <row r="57498" spans="43:43" x14ac:dyDescent="0.25">
      <c r="AQ57498" s="6"/>
    </row>
    <row r="57499" spans="43:43" x14ac:dyDescent="0.25">
      <c r="AQ57499" s="6"/>
    </row>
    <row r="57500" spans="43:43" x14ac:dyDescent="0.25">
      <c r="AQ57500" s="6"/>
    </row>
    <row r="57501" spans="43:43" x14ac:dyDescent="0.25">
      <c r="AQ57501" s="6"/>
    </row>
    <row r="57502" spans="43:43" x14ac:dyDescent="0.25">
      <c r="AQ57502" s="6"/>
    </row>
    <row r="57503" spans="43:43" x14ac:dyDescent="0.25">
      <c r="AQ57503" s="6"/>
    </row>
    <row r="57504" spans="43:43" x14ac:dyDescent="0.25">
      <c r="AQ57504" s="6"/>
    </row>
    <row r="57505" spans="43:43" x14ac:dyDescent="0.25">
      <c r="AQ57505" s="6"/>
    </row>
    <row r="57506" spans="43:43" x14ac:dyDescent="0.25">
      <c r="AQ57506" s="6"/>
    </row>
    <row r="57507" spans="43:43" x14ac:dyDescent="0.25">
      <c r="AQ57507" s="6"/>
    </row>
    <row r="57508" spans="43:43" x14ac:dyDescent="0.25">
      <c r="AQ57508" s="6"/>
    </row>
    <row r="57509" spans="43:43" x14ac:dyDescent="0.25">
      <c r="AQ57509" s="6"/>
    </row>
    <row r="57510" spans="43:43" x14ac:dyDescent="0.25">
      <c r="AQ57510" s="6"/>
    </row>
    <row r="57511" spans="43:43" x14ac:dyDescent="0.25">
      <c r="AQ57511" s="6"/>
    </row>
    <row r="57512" spans="43:43" x14ac:dyDescent="0.25">
      <c r="AQ57512" s="6"/>
    </row>
    <row r="57513" spans="43:43" x14ac:dyDescent="0.25">
      <c r="AQ57513" s="6"/>
    </row>
    <row r="57514" spans="43:43" x14ac:dyDescent="0.25">
      <c r="AQ57514" s="6"/>
    </row>
    <row r="57515" spans="43:43" x14ac:dyDescent="0.25">
      <c r="AQ57515" s="6"/>
    </row>
    <row r="57516" spans="43:43" x14ac:dyDescent="0.25">
      <c r="AQ57516" s="6"/>
    </row>
    <row r="57517" spans="43:43" x14ac:dyDescent="0.25">
      <c r="AQ57517" s="6"/>
    </row>
    <row r="57518" spans="43:43" x14ac:dyDescent="0.25">
      <c r="AQ57518" s="6"/>
    </row>
    <row r="57519" spans="43:43" x14ac:dyDescent="0.25">
      <c r="AQ57519" s="6"/>
    </row>
    <row r="57520" spans="43:43" x14ac:dyDescent="0.25">
      <c r="AQ57520" s="6"/>
    </row>
    <row r="57521" spans="43:43" x14ac:dyDescent="0.25">
      <c r="AQ57521" s="6"/>
    </row>
    <row r="57522" spans="43:43" x14ac:dyDescent="0.25">
      <c r="AQ57522" s="6"/>
    </row>
    <row r="57523" spans="43:43" x14ac:dyDescent="0.25">
      <c r="AQ57523" s="6"/>
    </row>
    <row r="57524" spans="43:43" x14ac:dyDescent="0.25">
      <c r="AQ57524" s="6"/>
    </row>
    <row r="57525" spans="43:43" x14ac:dyDescent="0.25">
      <c r="AQ57525" s="6"/>
    </row>
    <row r="57526" spans="43:43" x14ac:dyDescent="0.25">
      <c r="AQ57526" s="6"/>
    </row>
    <row r="57527" spans="43:43" x14ac:dyDescent="0.25">
      <c r="AQ57527" s="6"/>
    </row>
    <row r="57528" spans="43:43" x14ac:dyDescent="0.25">
      <c r="AQ57528" s="6"/>
    </row>
    <row r="57529" spans="43:43" x14ac:dyDescent="0.25">
      <c r="AQ57529" s="6"/>
    </row>
    <row r="57530" spans="43:43" x14ac:dyDescent="0.25">
      <c r="AQ57530" s="6"/>
    </row>
    <row r="57531" spans="43:43" x14ac:dyDescent="0.25">
      <c r="AQ57531" s="6"/>
    </row>
    <row r="57532" spans="43:43" x14ac:dyDescent="0.25">
      <c r="AQ57532" s="6"/>
    </row>
    <row r="57533" spans="43:43" x14ac:dyDescent="0.25">
      <c r="AQ57533" s="6"/>
    </row>
    <row r="57534" spans="43:43" x14ac:dyDescent="0.25">
      <c r="AQ57534" s="6"/>
    </row>
    <row r="57535" spans="43:43" x14ac:dyDescent="0.25">
      <c r="AQ57535" s="6"/>
    </row>
    <row r="57536" spans="43:43" x14ac:dyDescent="0.25">
      <c r="AQ57536" s="6"/>
    </row>
    <row r="57537" spans="43:43" x14ac:dyDescent="0.25">
      <c r="AQ57537" s="6"/>
    </row>
    <row r="57538" spans="43:43" x14ac:dyDescent="0.25">
      <c r="AQ57538" s="6"/>
    </row>
    <row r="57539" spans="43:43" x14ac:dyDescent="0.25">
      <c r="AQ57539" s="6"/>
    </row>
    <row r="57540" spans="43:43" x14ac:dyDescent="0.25">
      <c r="AQ57540" s="6"/>
    </row>
    <row r="57541" spans="43:43" x14ac:dyDescent="0.25">
      <c r="AQ57541" s="6"/>
    </row>
    <row r="57542" spans="43:43" x14ac:dyDescent="0.25">
      <c r="AQ57542" s="6"/>
    </row>
    <row r="57543" spans="43:43" x14ac:dyDescent="0.25">
      <c r="AQ57543" s="6"/>
    </row>
    <row r="57544" spans="43:43" x14ac:dyDescent="0.25">
      <c r="AQ57544" s="6"/>
    </row>
    <row r="57545" spans="43:43" x14ac:dyDescent="0.25">
      <c r="AQ57545" s="6"/>
    </row>
    <row r="57546" spans="43:43" x14ac:dyDescent="0.25">
      <c r="AQ57546" s="6"/>
    </row>
    <row r="57547" spans="43:43" x14ac:dyDescent="0.25">
      <c r="AQ57547" s="6"/>
    </row>
    <row r="57548" spans="43:43" x14ac:dyDescent="0.25">
      <c r="AQ57548" s="6"/>
    </row>
    <row r="57549" spans="43:43" x14ac:dyDescent="0.25">
      <c r="AQ57549" s="6"/>
    </row>
    <row r="57550" spans="43:43" x14ac:dyDescent="0.25">
      <c r="AQ57550" s="6"/>
    </row>
    <row r="57551" spans="43:43" x14ac:dyDescent="0.25">
      <c r="AQ57551" s="6"/>
    </row>
    <row r="57552" spans="43:43" x14ac:dyDescent="0.25">
      <c r="AQ57552" s="6"/>
    </row>
    <row r="57553" spans="43:43" x14ac:dyDescent="0.25">
      <c r="AQ57553" s="6"/>
    </row>
    <row r="57554" spans="43:43" x14ac:dyDescent="0.25">
      <c r="AQ57554" s="6"/>
    </row>
    <row r="57555" spans="43:43" x14ac:dyDescent="0.25">
      <c r="AQ57555" s="6"/>
    </row>
    <row r="57556" spans="43:43" x14ac:dyDescent="0.25">
      <c r="AQ57556" s="6"/>
    </row>
    <row r="57557" spans="43:43" x14ac:dyDescent="0.25">
      <c r="AQ57557" s="6"/>
    </row>
    <row r="57558" spans="43:43" x14ac:dyDescent="0.25">
      <c r="AQ57558" s="6"/>
    </row>
    <row r="57559" spans="43:43" x14ac:dyDescent="0.25">
      <c r="AQ57559" s="6"/>
    </row>
    <row r="57560" spans="43:43" x14ac:dyDescent="0.25">
      <c r="AQ57560" s="6"/>
    </row>
    <row r="57561" spans="43:43" x14ac:dyDescent="0.25">
      <c r="AQ57561" s="6"/>
    </row>
    <row r="57562" spans="43:43" x14ac:dyDescent="0.25">
      <c r="AQ57562" s="6"/>
    </row>
    <row r="57563" spans="43:43" x14ac:dyDescent="0.25">
      <c r="AQ57563" s="6"/>
    </row>
    <row r="57564" spans="43:43" x14ac:dyDescent="0.25">
      <c r="AQ57564" s="6"/>
    </row>
    <row r="57565" spans="43:43" x14ac:dyDescent="0.25">
      <c r="AQ57565" s="6"/>
    </row>
    <row r="57566" spans="43:43" x14ac:dyDescent="0.25">
      <c r="AQ57566" s="6"/>
    </row>
    <row r="57567" spans="43:43" x14ac:dyDescent="0.25">
      <c r="AQ57567" s="6"/>
    </row>
    <row r="57568" spans="43:43" x14ac:dyDescent="0.25">
      <c r="AQ57568" s="6"/>
    </row>
    <row r="57569" spans="43:43" x14ac:dyDescent="0.25">
      <c r="AQ57569" s="6"/>
    </row>
    <row r="57570" spans="43:43" x14ac:dyDescent="0.25">
      <c r="AQ57570" s="6"/>
    </row>
    <row r="57571" spans="43:43" x14ac:dyDescent="0.25">
      <c r="AQ57571" s="6"/>
    </row>
    <row r="57572" spans="43:43" x14ac:dyDescent="0.25">
      <c r="AQ57572" s="6"/>
    </row>
    <row r="57573" spans="43:43" x14ac:dyDescent="0.25">
      <c r="AQ57573" s="6"/>
    </row>
    <row r="57574" spans="43:43" x14ac:dyDescent="0.25">
      <c r="AQ57574" s="6"/>
    </row>
    <row r="57575" spans="43:43" x14ac:dyDescent="0.25">
      <c r="AQ57575" s="6"/>
    </row>
    <row r="57576" spans="43:43" x14ac:dyDescent="0.25">
      <c r="AQ57576" s="6"/>
    </row>
    <row r="57577" spans="43:43" x14ac:dyDescent="0.25">
      <c r="AQ57577" s="6"/>
    </row>
    <row r="57578" spans="43:43" x14ac:dyDescent="0.25">
      <c r="AQ57578" s="6"/>
    </row>
    <row r="57579" spans="43:43" x14ac:dyDescent="0.25">
      <c r="AQ57579" s="6"/>
    </row>
    <row r="57580" spans="43:43" x14ac:dyDescent="0.25">
      <c r="AQ57580" s="6"/>
    </row>
    <row r="57581" spans="43:43" x14ac:dyDescent="0.25">
      <c r="AQ57581" s="6"/>
    </row>
    <row r="57582" spans="43:43" x14ac:dyDescent="0.25">
      <c r="AQ57582" s="6"/>
    </row>
    <row r="57583" spans="43:43" x14ac:dyDescent="0.25">
      <c r="AQ57583" s="6"/>
    </row>
    <row r="57584" spans="43:43" x14ac:dyDescent="0.25">
      <c r="AQ57584" s="6"/>
    </row>
    <row r="57585" spans="43:43" x14ac:dyDescent="0.25">
      <c r="AQ57585" s="6"/>
    </row>
    <row r="57586" spans="43:43" x14ac:dyDescent="0.25">
      <c r="AQ57586" s="6"/>
    </row>
    <row r="57587" spans="43:43" x14ac:dyDescent="0.25">
      <c r="AQ57587" s="6"/>
    </row>
    <row r="57588" spans="43:43" x14ac:dyDescent="0.25">
      <c r="AQ57588" s="6"/>
    </row>
    <row r="57589" spans="43:43" x14ac:dyDescent="0.25">
      <c r="AQ57589" s="6"/>
    </row>
    <row r="57590" spans="43:43" x14ac:dyDescent="0.25">
      <c r="AQ57590" s="6"/>
    </row>
    <row r="57591" spans="43:43" x14ac:dyDescent="0.25">
      <c r="AQ57591" s="6"/>
    </row>
    <row r="57592" spans="43:43" x14ac:dyDescent="0.25">
      <c r="AQ57592" s="6"/>
    </row>
    <row r="57593" spans="43:43" x14ac:dyDescent="0.25">
      <c r="AQ57593" s="6"/>
    </row>
    <row r="57594" spans="43:43" x14ac:dyDescent="0.25">
      <c r="AQ57594" s="6"/>
    </row>
    <row r="57595" spans="43:43" x14ac:dyDescent="0.25">
      <c r="AQ57595" s="6"/>
    </row>
    <row r="57596" spans="43:43" x14ac:dyDescent="0.25">
      <c r="AQ57596" s="6"/>
    </row>
    <row r="57597" spans="43:43" x14ac:dyDescent="0.25">
      <c r="AQ57597" s="6"/>
    </row>
    <row r="57598" spans="43:43" x14ac:dyDescent="0.25">
      <c r="AQ57598" s="6"/>
    </row>
    <row r="57599" spans="43:43" x14ac:dyDescent="0.25">
      <c r="AQ57599" s="6"/>
    </row>
    <row r="57600" spans="43:43" x14ac:dyDescent="0.25">
      <c r="AQ57600" s="6"/>
    </row>
    <row r="57601" spans="43:43" x14ac:dyDescent="0.25">
      <c r="AQ57601" s="6"/>
    </row>
    <row r="57602" spans="43:43" x14ac:dyDescent="0.25">
      <c r="AQ57602" s="6"/>
    </row>
    <row r="57603" spans="43:43" x14ac:dyDescent="0.25">
      <c r="AQ57603" s="6"/>
    </row>
    <row r="57604" spans="43:43" x14ac:dyDescent="0.25">
      <c r="AQ57604" s="6"/>
    </row>
    <row r="57605" spans="43:43" x14ac:dyDescent="0.25">
      <c r="AQ57605" s="6"/>
    </row>
    <row r="57606" spans="43:43" x14ac:dyDescent="0.25">
      <c r="AQ57606" s="6"/>
    </row>
    <row r="57607" spans="43:43" x14ac:dyDescent="0.25">
      <c r="AQ57607" s="6"/>
    </row>
    <row r="57608" spans="43:43" x14ac:dyDescent="0.25">
      <c r="AQ57608" s="6"/>
    </row>
    <row r="57609" spans="43:43" x14ac:dyDescent="0.25">
      <c r="AQ57609" s="6"/>
    </row>
    <row r="57610" spans="43:43" x14ac:dyDescent="0.25">
      <c r="AQ57610" s="6"/>
    </row>
    <row r="57611" spans="43:43" x14ac:dyDescent="0.25">
      <c r="AQ57611" s="6"/>
    </row>
    <row r="57612" spans="43:43" x14ac:dyDescent="0.25">
      <c r="AQ57612" s="6"/>
    </row>
    <row r="57613" spans="43:43" x14ac:dyDescent="0.25">
      <c r="AQ57613" s="6"/>
    </row>
    <row r="57614" spans="43:43" x14ac:dyDescent="0.25">
      <c r="AQ57614" s="6"/>
    </row>
    <row r="57615" spans="43:43" x14ac:dyDescent="0.25">
      <c r="AQ57615" s="6"/>
    </row>
    <row r="57616" spans="43:43" x14ac:dyDescent="0.25">
      <c r="AQ57616" s="6"/>
    </row>
    <row r="57617" spans="43:43" x14ac:dyDescent="0.25">
      <c r="AQ57617" s="6"/>
    </row>
    <row r="57618" spans="43:43" x14ac:dyDescent="0.25">
      <c r="AQ57618" s="6"/>
    </row>
    <row r="57619" spans="43:43" x14ac:dyDescent="0.25">
      <c r="AQ57619" s="6"/>
    </row>
    <row r="57620" spans="43:43" x14ac:dyDescent="0.25">
      <c r="AQ57620" s="6"/>
    </row>
    <row r="57621" spans="43:43" x14ac:dyDescent="0.25">
      <c r="AQ57621" s="6"/>
    </row>
    <row r="57622" spans="43:43" x14ac:dyDescent="0.25">
      <c r="AQ57622" s="6"/>
    </row>
    <row r="57623" spans="43:43" x14ac:dyDescent="0.25">
      <c r="AQ57623" s="6"/>
    </row>
    <row r="57624" spans="43:43" x14ac:dyDescent="0.25">
      <c r="AQ57624" s="6"/>
    </row>
    <row r="57625" spans="43:43" x14ac:dyDescent="0.25">
      <c r="AQ57625" s="6"/>
    </row>
    <row r="57626" spans="43:43" x14ac:dyDescent="0.25">
      <c r="AQ57626" s="6"/>
    </row>
    <row r="57627" spans="43:43" x14ac:dyDescent="0.25">
      <c r="AQ57627" s="6"/>
    </row>
    <row r="57628" spans="43:43" x14ac:dyDescent="0.25">
      <c r="AQ57628" s="6"/>
    </row>
    <row r="57629" spans="43:43" x14ac:dyDescent="0.25">
      <c r="AQ57629" s="6"/>
    </row>
    <row r="57630" spans="43:43" x14ac:dyDescent="0.25">
      <c r="AQ57630" s="6"/>
    </row>
    <row r="57631" spans="43:43" x14ac:dyDescent="0.25">
      <c r="AQ57631" s="6"/>
    </row>
    <row r="57632" spans="43:43" x14ac:dyDescent="0.25">
      <c r="AQ57632" s="6"/>
    </row>
    <row r="57633" spans="43:43" x14ac:dyDescent="0.25">
      <c r="AQ57633" s="6"/>
    </row>
    <row r="57634" spans="43:43" x14ac:dyDescent="0.25">
      <c r="AQ57634" s="6"/>
    </row>
    <row r="57635" spans="43:43" x14ac:dyDescent="0.25">
      <c r="AQ57635" s="6"/>
    </row>
    <row r="57636" spans="43:43" x14ac:dyDescent="0.25">
      <c r="AQ57636" s="6"/>
    </row>
    <row r="57637" spans="43:43" x14ac:dyDescent="0.25">
      <c r="AQ57637" s="6"/>
    </row>
    <row r="57638" spans="43:43" x14ac:dyDescent="0.25">
      <c r="AQ57638" s="6"/>
    </row>
    <row r="57639" spans="43:43" x14ac:dyDescent="0.25">
      <c r="AQ57639" s="6"/>
    </row>
    <row r="57640" spans="43:43" x14ac:dyDescent="0.25">
      <c r="AQ57640" s="6"/>
    </row>
    <row r="57641" spans="43:43" x14ac:dyDescent="0.25">
      <c r="AQ57641" s="6"/>
    </row>
    <row r="57642" spans="43:43" x14ac:dyDescent="0.25">
      <c r="AQ57642" s="6"/>
    </row>
    <row r="57643" spans="43:43" x14ac:dyDescent="0.25">
      <c r="AQ57643" s="6"/>
    </row>
    <row r="57644" spans="43:43" x14ac:dyDescent="0.25">
      <c r="AQ57644" s="6"/>
    </row>
    <row r="57645" spans="43:43" x14ac:dyDescent="0.25">
      <c r="AQ57645" s="6"/>
    </row>
    <row r="57646" spans="43:43" x14ac:dyDescent="0.25">
      <c r="AQ57646" s="6"/>
    </row>
    <row r="57647" spans="43:43" x14ac:dyDescent="0.25">
      <c r="AQ57647" s="6"/>
    </row>
    <row r="57648" spans="43:43" x14ac:dyDescent="0.25">
      <c r="AQ57648" s="6"/>
    </row>
    <row r="57649" spans="43:43" x14ac:dyDescent="0.25">
      <c r="AQ57649" s="6"/>
    </row>
    <row r="57650" spans="43:43" x14ac:dyDescent="0.25">
      <c r="AQ57650" s="6"/>
    </row>
    <row r="57651" spans="43:43" x14ac:dyDescent="0.25">
      <c r="AQ57651" s="6"/>
    </row>
    <row r="57652" spans="43:43" x14ac:dyDescent="0.25">
      <c r="AQ57652" s="6"/>
    </row>
    <row r="57653" spans="43:43" x14ac:dyDescent="0.25">
      <c r="AQ57653" s="6"/>
    </row>
    <row r="57654" spans="43:43" x14ac:dyDescent="0.25">
      <c r="AQ57654" s="6"/>
    </row>
    <row r="57655" spans="43:43" x14ac:dyDescent="0.25">
      <c r="AQ57655" s="6"/>
    </row>
    <row r="57656" spans="43:43" x14ac:dyDescent="0.25">
      <c r="AQ57656" s="6"/>
    </row>
    <row r="57657" spans="43:43" x14ac:dyDescent="0.25">
      <c r="AQ57657" s="6"/>
    </row>
    <row r="57658" spans="43:43" x14ac:dyDescent="0.25">
      <c r="AQ57658" s="6"/>
    </row>
    <row r="57659" spans="43:43" x14ac:dyDescent="0.25">
      <c r="AQ57659" s="6"/>
    </row>
    <row r="57660" spans="43:43" x14ac:dyDescent="0.25">
      <c r="AQ57660" s="6"/>
    </row>
    <row r="57661" spans="43:43" x14ac:dyDescent="0.25">
      <c r="AQ57661" s="6"/>
    </row>
    <row r="57662" spans="43:43" x14ac:dyDescent="0.25">
      <c r="AQ57662" s="6"/>
    </row>
    <row r="57663" spans="43:43" x14ac:dyDescent="0.25">
      <c r="AQ57663" s="6"/>
    </row>
    <row r="57664" spans="43:43" x14ac:dyDescent="0.25">
      <c r="AQ57664" s="6"/>
    </row>
    <row r="57665" spans="43:43" x14ac:dyDescent="0.25">
      <c r="AQ57665" s="6"/>
    </row>
    <row r="57666" spans="43:43" x14ac:dyDescent="0.25">
      <c r="AQ57666" s="6"/>
    </row>
    <row r="57667" spans="43:43" x14ac:dyDescent="0.25">
      <c r="AQ57667" s="6"/>
    </row>
    <row r="57668" spans="43:43" x14ac:dyDescent="0.25">
      <c r="AQ57668" s="6"/>
    </row>
    <row r="57669" spans="43:43" x14ac:dyDescent="0.25">
      <c r="AQ57669" s="6"/>
    </row>
    <row r="57670" spans="43:43" x14ac:dyDescent="0.25">
      <c r="AQ57670" s="6"/>
    </row>
    <row r="57671" spans="43:43" x14ac:dyDescent="0.25">
      <c r="AQ57671" s="6"/>
    </row>
    <row r="57672" spans="43:43" x14ac:dyDescent="0.25">
      <c r="AQ57672" s="6"/>
    </row>
    <row r="57673" spans="43:43" x14ac:dyDescent="0.25">
      <c r="AQ57673" s="6"/>
    </row>
    <row r="57674" spans="43:43" x14ac:dyDescent="0.25">
      <c r="AQ57674" s="6"/>
    </row>
    <row r="57675" spans="43:43" x14ac:dyDescent="0.25">
      <c r="AQ57675" s="6"/>
    </row>
    <row r="57676" spans="43:43" x14ac:dyDescent="0.25">
      <c r="AQ57676" s="6"/>
    </row>
    <row r="57677" spans="43:43" x14ac:dyDescent="0.25">
      <c r="AQ57677" s="6"/>
    </row>
    <row r="57678" spans="43:43" x14ac:dyDescent="0.25">
      <c r="AQ57678" s="6"/>
    </row>
    <row r="57679" spans="43:43" x14ac:dyDescent="0.25">
      <c r="AQ57679" s="6"/>
    </row>
    <row r="57680" spans="43:43" x14ac:dyDescent="0.25">
      <c r="AQ57680" s="6"/>
    </row>
    <row r="57681" spans="43:43" x14ac:dyDescent="0.25">
      <c r="AQ57681" s="6"/>
    </row>
    <row r="57682" spans="43:43" x14ac:dyDescent="0.25">
      <c r="AQ57682" s="6"/>
    </row>
    <row r="57683" spans="43:43" x14ac:dyDescent="0.25">
      <c r="AQ57683" s="6"/>
    </row>
    <row r="57684" spans="43:43" x14ac:dyDescent="0.25">
      <c r="AQ57684" s="6"/>
    </row>
    <row r="57685" spans="43:43" x14ac:dyDescent="0.25">
      <c r="AQ57685" s="6"/>
    </row>
    <row r="57686" spans="43:43" x14ac:dyDescent="0.25">
      <c r="AQ57686" s="6"/>
    </row>
    <row r="57687" spans="43:43" x14ac:dyDescent="0.25">
      <c r="AQ57687" s="6"/>
    </row>
    <row r="57688" spans="43:43" x14ac:dyDescent="0.25">
      <c r="AQ57688" s="6"/>
    </row>
    <row r="57689" spans="43:43" x14ac:dyDescent="0.25">
      <c r="AQ57689" s="6"/>
    </row>
    <row r="57690" spans="43:43" x14ac:dyDescent="0.25">
      <c r="AQ57690" s="6"/>
    </row>
    <row r="57691" spans="43:43" x14ac:dyDescent="0.25">
      <c r="AQ57691" s="6"/>
    </row>
    <row r="57692" spans="43:43" x14ac:dyDescent="0.25">
      <c r="AQ57692" s="6"/>
    </row>
    <row r="57693" spans="43:43" x14ac:dyDescent="0.25">
      <c r="AQ57693" s="6"/>
    </row>
    <row r="57694" spans="43:43" x14ac:dyDescent="0.25">
      <c r="AQ57694" s="6"/>
    </row>
    <row r="57695" spans="43:43" x14ac:dyDescent="0.25">
      <c r="AQ57695" s="6"/>
    </row>
    <row r="57696" spans="43:43" x14ac:dyDescent="0.25">
      <c r="AQ57696" s="6"/>
    </row>
    <row r="57697" spans="43:43" x14ac:dyDescent="0.25">
      <c r="AQ57697" s="6"/>
    </row>
    <row r="57698" spans="43:43" x14ac:dyDescent="0.25">
      <c r="AQ57698" s="6"/>
    </row>
    <row r="57699" spans="43:43" x14ac:dyDescent="0.25">
      <c r="AQ57699" s="6"/>
    </row>
    <row r="57700" spans="43:43" x14ac:dyDescent="0.25">
      <c r="AQ57700" s="6"/>
    </row>
    <row r="57701" spans="43:43" x14ac:dyDescent="0.25">
      <c r="AQ57701" s="6"/>
    </row>
    <row r="57702" spans="43:43" x14ac:dyDescent="0.25">
      <c r="AQ57702" s="6"/>
    </row>
    <row r="57703" spans="43:43" x14ac:dyDescent="0.25">
      <c r="AQ57703" s="6"/>
    </row>
    <row r="57704" spans="43:43" x14ac:dyDescent="0.25">
      <c r="AQ57704" s="6"/>
    </row>
    <row r="57705" spans="43:43" x14ac:dyDescent="0.25">
      <c r="AQ57705" s="6"/>
    </row>
    <row r="57706" spans="43:43" x14ac:dyDescent="0.25">
      <c r="AQ57706" s="6"/>
    </row>
    <row r="57707" spans="43:43" x14ac:dyDescent="0.25">
      <c r="AQ57707" s="6"/>
    </row>
    <row r="57708" spans="43:43" x14ac:dyDescent="0.25">
      <c r="AQ57708" s="6"/>
    </row>
    <row r="57709" spans="43:43" x14ac:dyDescent="0.25">
      <c r="AQ57709" s="6"/>
    </row>
    <row r="57710" spans="43:43" x14ac:dyDescent="0.25">
      <c r="AQ57710" s="6"/>
    </row>
    <row r="57711" spans="43:43" x14ac:dyDescent="0.25">
      <c r="AQ57711" s="6"/>
    </row>
    <row r="57712" spans="43:43" x14ac:dyDescent="0.25">
      <c r="AQ57712" s="6"/>
    </row>
    <row r="57713" spans="43:43" x14ac:dyDescent="0.25">
      <c r="AQ57713" s="6"/>
    </row>
    <row r="57714" spans="43:43" x14ac:dyDescent="0.25">
      <c r="AQ57714" s="6"/>
    </row>
    <row r="57715" spans="43:43" x14ac:dyDescent="0.25">
      <c r="AQ57715" s="6"/>
    </row>
    <row r="57716" spans="43:43" x14ac:dyDescent="0.25">
      <c r="AQ57716" s="6"/>
    </row>
    <row r="57717" spans="43:43" x14ac:dyDescent="0.25">
      <c r="AQ57717" s="6"/>
    </row>
    <row r="57718" spans="43:43" x14ac:dyDescent="0.25">
      <c r="AQ57718" s="6"/>
    </row>
    <row r="57719" spans="43:43" x14ac:dyDescent="0.25">
      <c r="AQ57719" s="6"/>
    </row>
    <row r="57720" spans="43:43" x14ac:dyDescent="0.25">
      <c r="AQ57720" s="6"/>
    </row>
    <row r="57721" spans="43:43" x14ac:dyDescent="0.25">
      <c r="AQ57721" s="6"/>
    </row>
    <row r="57722" spans="43:43" x14ac:dyDescent="0.25">
      <c r="AQ57722" s="6"/>
    </row>
    <row r="57723" spans="43:43" x14ac:dyDescent="0.25">
      <c r="AQ57723" s="6"/>
    </row>
    <row r="57724" spans="43:43" x14ac:dyDescent="0.25">
      <c r="AQ57724" s="6"/>
    </row>
    <row r="57725" spans="43:43" x14ac:dyDescent="0.25">
      <c r="AQ57725" s="6"/>
    </row>
    <row r="57726" spans="43:43" x14ac:dyDescent="0.25">
      <c r="AQ57726" s="6"/>
    </row>
    <row r="57727" spans="43:43" x14ac:dyDescent="0.25">
      <c r="AQ57727" s="6"/>
    </row>
    <row r="57728" spans="43:43" x14ac:dyDescent="0.25">
      <c r="AQ57728" s="6"/>
    </row>
    <row r="57729" spans="43:43" x14ac:dyDescent="0.25">
      <c r="AQ57729" s="6"/>
    </row>
    <row r="57730" spans="43:43" x14ac:dyDescent="0.25">
      <c r="AQ57730" s="6"/>
    </row>
    <row r="57731" spans="43:43" x14ac:dyDescent="0.25">
      <c r="AQ57731" s="6"/>
    </row>
    <row r="57732" spans="43:43" x14ac:dyDescent="0.25">
      <c r="AQ57732" s="6"/>
    </row>
    <row r="57733" spans="43:43" x14ac:dyDescent="0.25">
      <c r="AQ57733" s="6"/>
    </row>
    <row r="57734" spans="43:43" x14ac:dyDescent="0.25">
      <c r="AQ57734" s="6"/>
    </row>
    <row r="57735" spans="43:43" x14ac:dyDescent="0.25">
      <c r="AQ57735" s="6"/>
    </row>
    <row r="57736" spans="43:43" x14ac:dyDescent="0.25">
      <c r="AQ57736" s="6"/>
    </row>
    <row r="57737" spans="43:43" x14ac:dyDescent="0.25">
      <c r="AQ57737" s="6"/>
    </row>
    <row r="57738" spans="43:43" x14ac:dyDescent="0.25">
      <c r="AQ57738" s="6"/>
    </row>
    <row r="57739" spans="43:43" x14ac:dyDescent="0.25">
      <c r="AQ57739" s="6"/>
    </row>
    <row r="57740" spans="43:43" x14ac:dyDescent="0.25">
      <c r="AQ57740" s="6"/>
    </row>
    <row r="57741" spans="43:43" x14ac:dyDescent="0.25">
      <c r="AQ57741" s="6"/>
    </row>
    <row r="57742" spans="43:43" x14ac:dyDescent="0.25">
      <c r="AQ57742" s="6"/>
    </row>
    <row r="57743" spans="43:43" x14ac:dyDescent="0.25">
      <c r="AQ57743" s="6"/>
    </row>
    <row r="57744" spans="43:43" x14ac:dyDescent="0.25">
      <c r="AQ57744" s="6"/>
    </row>
    <row r="57745" spans="43:43" x14ac:dyDescent="0.25">
      <c r="AQ57745" s="6"/>
    </row>
    <row r="57746" spans="43:43" x14ac:dyDescent="0.25">
      <c r="AQ57746" s="6"/>
    </row>
    <row r="57747" spans="43:43" x14ac:dyDescent="0.25">
      <c r="AQ57747" s="6"/>
    </row>
    <row r="57748" spans="43:43" x14ac:dyDescent="0.25">
      <c r="AQ57748" s="6"/>
    </row>
    <row r="57749" spans="43:43" x14ac:dyDescent="0.25">
      <c r="AQ57749" s="6"/>
    </row>
    <row r="57750" spans="43:43" x14ac:dyDescent="0.25">
      <c r="AQ57750" s="6"/>
    </row>
    <row r="57751" spans="43:43" x14ac:dyDescent="0.25">
      <c r="AQ57751" s="6"/>
    </row>
    <row r="57752" spans="43:43" x14ac:dyDescent="0.25">
      <c r="AQ57752" s="6"/>
    </row>
    <row r="57753" spans="43:43" x14ac:dyDescent="0.25">
      <c r="AQ57753" s="6"/>
    </row>
    <row r="57754" spans="43:43" x14ac:dyDescent="0.25">
      <c r="AQ57754" s="6"/>
    </row>
    <row r="57755" spans="43:43" x14ac:dyDescent="0.25">
      <c r="AQ57755" s="6"/>
    </row>
    <row r="57756" spans="43:43" x14ac:dyDescent="0.25">
      <c r="AQ57756" s="6"/>
    </row>
    <row r="57757" spans="43:43" x14ac:dyDescent="0.25">
      <c r="AQ57757" s="6"/>
    </row>
    <row r="57758" spans="43:43" x14ac:dyDescent="0.25">
      <c r="AQ57758" s="6"/>
    </row>
    <row r="57759" spans="43:43" x14ac:dyDescent="0.25">
      <c r="AQ57759" s="6"/>
    </row>
    <row r="57760" spans="43:43" x14ac:dyDescent="0.25">
      <c r="AQ57760" s="6"/>
    </row>
    <row r="57761" spans="43:43" x14ac:dyDescent="0.25">
      <c r="AQ57761" s="6"/>
    </row>
    <row r="57762" spans="43:43" x14ac:dyDescent="0.25">
      <c r="AQ57762" s="6"/>
    </row>
    <row r="57763" spans="43:43" x14ac:dyDescent="0.25">
      <c r="AQ57763" s="6"/>
    </row>
    <row r="57764" spans="43:43" x14ac:dyDescent="0.25">
      <c r="AQ57764" s="6"/>
    </row>
    <row r="57765" spans="43:43" x14ac:dyDescent="0.25">
      <c r="AQ57765" s="6"/>
    </row>
    <row r="57766" spans="43:43" x14ac:dyDescent="0.25">
      <c r="AQ57766" s="6"/>
    </row>
    <row r="57767" spans="43:43" x14ac:dyDescent="0.25">
      <c r="AQ57767" s="6"/>
    </row>
    <row r="57768" spans="43:43" x14ac:dyDescent="0.25">
      <c r="AQ57768" s="6"/>
    </row>
    <row r="57769" spans="43:43" x14ac:dyDescent="0.25">
      <c r="AQ57769" s="6"/>
    </row>
    <row r="57770" spans="43:43" x14ac:dyDescent="0.25">
      <c r="AQ57770" s="6"/>
    </row>
    <row r="57771" spans="43:43" x14ac:dyDescent="0.25">
      <c r="AQ57771" s="6"/>
    </row>
    <row r="57772" spans="43:43" x14ac:dyDescent="0.25">
      <c r="AQ57772" s="6"/>
    </row>
    <row r="57773" spans="43:43" x14ac:dyDescent="0.25">
      <c r="AQ57773" s="6"/>
    </row>
    <row r="57774" spans="43:43" x14ac:dyDescent="0.25">
      <c r="AQ57774" s="6"/>
    </row>
    <row r="57775" spans="43:43" x14ac:dyDescent="0.25">
      <c r="AQ57775" s="6"/>
    </row>
    <row r="57776" spans="43:43" x14ac:dyDescent="0.25">
      <c r="AQ57776" s="6"/>
    </row>
    <row r="57777" spans="43:43" x14ac:dyDescent="0.25">
      <c r="AQ57777" s="6"/>
    </row>
    <row r="57778" spans="43:43" x14ac:dyDescent="0.25">
      <c r="AQ57778" s="6"/>
    </row>
    <row r="57779" spans="43:43" x14ac:dyDescent="0.25">
      <c r="AQ57779" s="6"/>
    </row>
    <row r="57780" spans="43:43" x14ac:dyDescent="0.25">
      <c r="AQ57780" s="6"/>
    </row>
    <row r="57781" spans="43:43" x14ac:dyDescent="0.25">
      <c r="AQ57781" s="6"/>
    </row>
    <row r="57782" spans="43:43" x14ac:dyDescent="0.25">
      <c r="AQ57782" s="6"/>
    </row>
    <row r="57783" spans="43:43" x14ac:dyDescent="0.25">
      <c r="AQ57783" s="6"/>
    </row>
    <row r="57784" spans="43:43" x14ac:dyDescent="0.25">
      <c r="AQ57784" s="6"/>
    </row>
    <row r="57785" spans="43:43" x14ac:dyDescent="0.25">
      <c r="AQ57785" s="6"/>
    </row>
    <row r="57786" spans="43:43" x14ac:dyDescent="0.25">
      <c r="AQ57786" s="6"/>
    </row>
    <row r="57787" spans="43:43" x14ac:dyDescent="0.25">
      <c r="AQ57787" s="6"/>
    </row>
    <row r="57788" spans="43:43" x14ac:dyDescent="0.25">
      <c r="AQ57788" s="6"/>
    </row>
    <row r="57789" spans="43:43" x14ac:dyDescent="0.25">
      <c r="AQ57789" s="6"/>
    </row>
    <row r="57790" spans="43:43" x14ac:dyDescent="0.25">
      <c r="AQ57790" s="6"/>
    </row>
    <row r="57791" spans="43:43" x14ac:dyDescent="0.25">
      <c r="AQ57791" s="6"/>
    </row>
    <row r="57792" spans="43:43" x14ac:dyDescent="0.25">
      <c r="AQ57792" s="6"/>
    </row>
    <row r="57793" spans="43:43" x14ac:dyDescent="0.25">
      <c r="AQ57793" s="6"/>
    </row>
    <row r="57794" spans="43:43" x14ac:dyDescent="0.25">
      <c r="AQ57794" s="6"/>
    </row>
    <row r="57795" spans="43:43" x14ac:dyDescent="0.25">
      <c r="AQ57795" s="6"/>
    </row>
    <row r="57796" spans="43:43" x14ac:dyDescent="0.25">
      <c r="AQ57796" s="6"/>
    </row>
    <row r="57797" spans="43:43" x14ac:dyDescent="0.25">
      <c r="AQ57797" s="6"/>
    </row>
    <row r="57798" spans="43:43" x14ac:dyDescent="0.25">
      <c r="AQ57798" s="6"/>
    </row>
    <row r="57799" spans="43:43" x14ac:dyDescent="0.25">
      <c r="AQ57799" s="6"/>
    </row>
    <row r="57800" spans="43:43" x14ac:dyDescent="0.25">
      <c r="AQ57800" s="6"/>
    </row>
    <row r="57801" spans="43:43" x14ac:dyDescent="0.25">
      <c r="AQ57801" s="6"/>
    </row>
    <row r="57802" spans="43:43" x14ac:dyDescent="0.25">
      <c r="AQ57802" s="6"/>
    </row>
    <row r="57803" spans="43:43" x14ac:dyDescent="0.25">
      <c r="AQ57803" s="6"/>
    </row>
    <row r="57804" spans="43:43" x14ac:dyDescent="0.25">
      <c r="AQ57804" s="6"/>
    </row>
    <row r="57805" spans="43:43" x14ac:dyDescent="0.25">
      <c r="AQ57805" s="6"/>
    </row>
    <row r="57806" spans="43:43" x14ac:dyDescent="0.25">
      <c r="AQ57806" s="6"/>
    </row>
    <row r="57807" spans="43:43" x14ac:dyDescent="0.25">
      <c r="AQ57807" s="6"/>
    </row>
    <row r="57808" spans="43:43" x14ac:dyDescent="0.25">
      <c r="AQ57808" s="6"/>
    </row>
    <row r="57809" spans="43:43" x14ac:dyDescent="0.25">
      <c r="AQ57809" s="6"/>
    </row>
    <row r="57810" spans="43:43" x14ac:dyDescent="0.25">
      <c r="AQ57810" s="6"/>
    </row>
    <row r="57811" spans="43:43" x14ac:dyDescent="0.25">
      <c r="AQ57811" s="6"/>
    </row>
    <row r="57812" spans="43:43" x14ac:dyDescent="0.25">
      <c r="AQ57812" s="6"/>
    </row>
    <row r="57813" spans="43:43" x14ac:dyDescent="0.25">
      <c r="AQ57813" s="6"/>
    </row>
    <row r="57814" spans="43:43" x14ac:dyDescent="0.25">
      <c r="AQ57814" s="6"/>
    </row>
    <row r="57815" spans="43:43" x14ac:dyDescent="0.25">
      <c r="AQ57815" s="6"/>
    </row>
    <row r="57816" spans="43:43" x14ac:dyDescent="0.25">
      <c r="AQ57816" s="6"/>
    </row>
    <row r="57817" spans="43:43" x14ac:dyDescent="0.25">
      <c r="AQ57817" s="6"/>
    </row>
    <row r="57818" spans="43:43" x14ac:dyDescent="0.25">
      <c r="AQ57818" s="6"/>
    </row>
    <row r="57819" spans="43:43" x14ac:dyDescent="0.25">
      <c r="AQ57819" s="6"/>
    </row>
    <row r="57820" spans="43:43" x14ac:dyDescent="0.25">
      <c r="AQ57820" s="6"/>
    </row>
    <row r="57821" spans="43:43" x14ac:dyDescent="0.25">
      <c r="AQ57821" s="6"/>
    </row>
    <row r="57822" spans="43:43" x14ac:dyDescent="0.25">
      <c r="AQ57822" s="6"/>
    </row>
    <row r="57823" spans="43:43" x14ac:dyDescent="0.25">
      <c r="AQ57823" s="6"/>
    </row>
    <row r="57824" spans="43:43" x14ac:dyDescent="0.25">
      <c r="AQ57824" s="6"/>
    </row>
    <row r="57825" spans="43:43" x14ac:dyDescent="0.25">
      <c r="AQ57825" s="6"/>
    </row>
    <row r="57826" spans="43:43" x14ac:dyDescent="0.25">
      <c r="AQ57826" s="6"/>
    </row>
    <row r="57827" spans="43:43" x14ac:dyDescent="0.25">
      <c r="AQ57827" s="6"/>
    </row>
    <row r="57828" spans="43:43" x14ac:dyDescent="0.25">
      <c r="AQ57828" s="6"/>
    </row>
    <row r="57829" spans="43:43" x14ac:dyDescent="0.25">
      <c r="AQ57829" s="6"/>
    </row>
    <row r="57830" spans="43:43" x14ac:dyDescent="0.25">
      <c r="AQ57830" s="6"/>
    </row>
    <row r="57831" spans="43:43" x14ac:dyDescent="0.25">
      <c r="AQ57831" s="6"/>
    </row>
    <row r="57832" spans="43:43" x14ac:dyDescent="0.25">
      <c r="AQ57832" s="6"/>
    </row>
    <row r="57833" spans="43:43" x14ac:dyDescent="0.25">
      <c r="AQ57833" s="6"/>
    </row>
    <row r="57834" spans="43:43" x14ac:dyDescent="0.25">
      <c r="AQ57834" s="6"/>
    </row>
    <row r="57835" spans="43:43" x14ac:dyDescent="0.25">
      <c r="AQ57835" s="6"/>
    </row>
    <row r="57836" spans="43:43" x14ac:dyDescent="0.25">
      <c r="AQ57836" s="6"/>
    </row>
    <row r="57837" spans="43:43" x14ac:dyDescent="0.25">
      <c r="AQ57837" s="6"/>
    </row>
    <row r="57838" spans="43:43" x14ac:dyDescent="0.25">
      <c r="AQ57838" s="6"/>
    </row>
    <row r="57839" spans="43:43" x14ac:dyDescent="0.25">
      <c r="AQ57839" s="6"/>
    </row>
    <row r="57840" spans="43:43" x14ac:dyDescent="0.25">
      <c r="AQ57840" s="6"/>
    </row>
    <row r="57841" spans="43:43" x14ac:dyDescent="0.25">
      <c r="AQ57841" s="6"/>
    </row>
    <row r="57842" spans="43:43" x14ac:dyDescent="0.25">
      <c r="AQ57842" s="6"/>
    </row>
    <row r="57843" spans="43:43" x14ac:dyDescent="0.25">
      <c r="AQ57843" s="6"/>
    </row>
    <row r="57844" spans="43:43" x14ac:dyDescent="0.25">
      <c r="AQ57844" s="6"/>
    </row>
    <row r="57845" spans="43:43" x14ac:dyDescent="0.25">
      <c r="AQ57845" s="6"/>
    </row>
    <row r="57846" spans="43:43" x14ac:dyDescent="0.25">
      <c r="AQ57846" s="6"/>
    </row>
    <row r="57847" spans="43:43" x14ac:dyDescent="0.25">
      <c r="AQ57847" s="6"/>
    </row>
    <row r="57848" spans="43:43" x14ac:dyDescent="0.25">
      <c r="AQ57848" s="6"/>
    </row>
    <row r="57849" spans="43:43" x14ac:dyDescent="0.25">
      <c r="AQ57849" s="6"/>
    </row>
    <row r="57850" spans="43:43" x14ac:dyDescent="0.25">
      <c r="AQ57850" s="6"/>
    </row>
    <row r="57851" spans="43:43" x14ac:dyDescent="0.25">
      <c r="AQ57851" s="6"/>
    </row>
    <row r="57852" spans="43:43" x14ac:dyDescent="0.25">
      <c r="AQ57852" s="6"/>
    </row>
    <row r="57853" spans="43:43" x14ac:dyDescent="0.25">
      <c r="AQ57853" s="6"/>
    </row>
    <row r="57854" spans="43:43" x14ac:dyDescent="0.25">
      <c r="AQ57854" s="6"/>
    </row>
    <row r="57855" spans="43:43" x14ac:dyDescent="0.25">
      <c r="AQ57855" s="6"/>
    </row>
    <row r="57856" spans="43:43" x14ac:dyDescent="0.25">
      <c r="AQ57856" s="6"/>
    </row>
    <row r="57857" spans="43:43" x14ac:dyDescent="0.25">
      <c r="AQ57857" s="6"/>
    </row>
    <row r="57858" spans="43:43" x14ac:dyDescent="0.25">
      <c r="AQ57858" s="6"/>
    </row>
    <row r="57859" spans="43:43" x14ac:dyDescent="0.25">
      <c r="AQ57859" s="6"/>
    </row>
    <row r="57860" spans="43:43" x14ac:dyDescent="0.25">
      <c r="AQ57860" s="6"/>
    </row>
    <row r="57861" spans="43:43" x14ac:dyDescent="0.25">
      <c r="AQ57861" s="6"/>
    </row>
    <row r="57862" spans="43:43" x14ac:dyDescent="0.25">
      <c r="AQ57862" s="6"/>
    </row>
    <row r="57863" spans="43:43" x14ac:dyDescent="0.25">
      <c r="AQ57863" s="6"/>
    </row>
    <row r="57864" spans="43:43" x14ac:dyDescent="0.25">
      <c r="AQ57864" s="6"/>
    </row>
    <row r="57865" spans="43:43" x14ac:dyDescent="0.25">
      <c r="AQ57865" s="6"/>
    </row>
    <row r="57866" spans="43:43" x14ac:dyDescent="0.25">
      <c r="AQ57866" s="6"/>
    </row>
    <row r="57867" spans="43:43" x14ac:dyDescent="0.25">
      <c r="AQ57867" s="6"/>
    </row>
    <row r="57868" spans="43:43" x14ac:dyDescent="0.25">
      <c r="AQ57868" s="6"/>
    </row>
    <row r="57869" spans="43:43" x14ac:dyDescent="0.25">
      <c r="AQ57869" s="6"/>
    </row>
    <row r="57870" spans="43:43" x14ac:dyDescent="0.25">
      <c r="AQ57870" s="6"/>
    </row>
    <row r="57871" spans="43:43" x14ac:dyDescent="0.25">
      <c r="AQ57871" s="6"/>
    </row>
    <row r="57872" spans="43:43" x14ac:dyDescent="0.25">
      <c r="AQ57872" s="6"/>
    </row>
    <row r="57873" spans="43:43" x14ac:dyDescent="0.25">
      <c r="AQ57873" s="6"/>
    </row>
    <row r="57874" spans="43:43" x14ac:dyDescent="0.25">
      <c r="AQ57874" s="6"/>
    </row>
    <row r="57875" spans="43:43" x14ac:dyDescent="0.25">
      <c r="AQ57875" s="6"/>
    </row>
    <row r="57876" spans="43:43" x14ac:dyDescent="0.25">
      <c r="AQ57876" s="6"/>
    </row>
    <row r="57877" spans="43:43" x14ac:dyDescent="0.25">
      <c r="AQ57877" s="6"/>
    </row>
    <row r="57878" spans="43:43" x14ac:dyDescent="0.25">
      <c r="AQ57878" s="6"/>
    </row>
    <row r="57879" spans="43:43" x14ac:dyDescent="0.25">
      <c r="AQ57879" s="6"/>
    </row>
    <row r="57880" spans="43:43" x14ac:dyDescent="0.25">
      <c r="AQ57880" s="6"/>
    </row>
    <row r="57881" spans="43:43" x14ac:dyDescent="0.25">
      <c r="AQ57881" s="6"/>
    </row>
    <row r="57882" spans="43:43" x14ac:dyDescent="0.25">
      <c r="AQ57882" s="6"/>
    </row>
    <row r="57883" spans="43:43" x14ac:dyDescent="0.25">
      <c r="AQ57883" s="6"/>
    </row>
    <row r="57884" spans="43:43" x14ac:dyDescent="0.25">
      <c r="AQ57884" s="6"/>
    </row>
    <row r="57885" spans="43:43" x14ac:dyDescent="0.25">
      <c r="AQ57885" s="6"/>
    </row>
    <row r="57886" spans="43:43" x14ac:dyDescent="0.25">
      <c r="AQ57886" s="6"/>
    </row>
    <row r="57887" spans="43:43" x14ac:dyDescent="0.25">
      <c r="AQ57887" s="6"/>
    </row>
    <row r="57888" spans="43:43" x14ac:dyDescent="0.25">
      <c r="AQ57888" s="6"/>
    </row>
    <row r="57889" spans="43:43" x14ac:dyDescent="0.25">
      <c r="AQ57889" s="6"/>
    </row>
    <row r="57890" spans="43:43" x14ac:dyDescent="0.25">
      <c r="AQ57890" s="6"/>
    </row>
    <row r="57891" spans="43:43" x14ac:dyDescent="0.25">
      <c r="AQ57891" s="6"/>
    </row>
    <row r="57892" spans="43:43" x14ac:dyDescent="0.25">
      <c r="AQ57892" s="6"/>
    </row>
    <row r="57893" spans="43:43" x14ac:dyDescent="0.25">
      <c r="AQ57893" s="6"/>
    </row>
    <row r="57894" spans="43:43" x14ac:dyDescent="0.25">
      <c r="AQ57894" s="6"/>
    </row>
    <row r="57895" spans="43:43" x14ac:dyDescent="0.25">
      <c r="AQ57895" s="6"/>
    </row>
    <row r="57896" spans="43:43" x14ac:dyDescent="0.25">
      <c r="AQ57896" s="6"/>
    </row>
    <row r="57897" spans="43:43" x14ac:dyDescent="0.25">
      <c r="AQ57897" s="6"/>
    </row>
    <row r="57898" spans="43:43" x14ac:dyDescent="0.25">
      <c r="AQ57898" s="6"/>
    </row>
    <row r="57899" spans="43:43" x14ac:dyDescent="0.25">
      <c r="AQ57899" s="6"/>
    </row>
    <row r="57900" spans="43:43" x14ac:dyDescent="0.25">
      <c r="AQ57900" s="6"/>
    </row>
    <row r="57901" spans="43:43" x14ac:dyDescent="0.25">
      <c r="AQ57901" s="6"/>
    </row>
    <row r="57902" spans="43:43" x14ac:dyDescent="0.25">
      <c r="AQ57902" s="6"/>
    </row>
    <row r="57903" spans="43:43" x14ac:dyDescent="0.25">
      <c r="AQ57903" s="6"/>
    </row>
    <row r="57904" spans="43:43" x14ac:dyDescent="0.25">
      <c r="AQ57904" s="6"/>
    </row>
    <row r="57905" spans="43:43" x14ac:dyDescent="0.25">
      <c r="AQ57905" s="6"/>
    </row>
    <row r="57906" spans="43:43" x14ac:dyDescent="0.25">
      <c r="AQ57906" s="6"/>
    </row>
    <row r="57907" spans="43:43" x14ac:dyDescent="0.25">
      <c r="AQ57907" s="6"/>
    </row>
    <row r="57908" spans="43:43" x14ac:dyDescent="0.25">
      <c r="AQ57908" s="6"/>
    </row>
    <row r="57909" spans="43:43" x14ac:dyDescent="0.25">
      <c r="AQ57909" s="6"/>
    </row>
    <row r="57910" spans="43:43" x14ac:dyDescent="0.25">
      <c r="AQ57910" s="6"/>
    </row>
    <row r="57911" spans="43:43" x14ac:dyDescent="0.25">
      <c r="AQ57911" s="6"/>
    </row>
    <row r="57912" spans="43:43" x14ac:dyDescent="0.25">
      <c r="AQ57912" s="6"/>
    </row>
    <row r="57913" spans="43:43" x14ac:dyDescent="0.25">
      <c r="AQ57913" s="6"/>
    </row>
    <row r="57914" spans="43:43" x14ac:dyDescent="0.25">
      <c r="AQ57914" s="6"/>
    </row>
    <row r="57915" spans="43:43" x14ac:dyDescent="0.25">
      <c r="AQ57915" s="6"/>
    </row>
    <row r="57916" spans="43:43" x14ac:dyDescent="0.25">
      <c r="AQ57916" s="6"/>
    </row>
    <row r="57917" spans="43:43" x14ac:dyDescent="0.25">
      <c r="AQ57917" s="6"/>
    </row>
    <row r="57918" spans="43:43" x14ac:dyDescent="0.25">
      <c r="AQ57918" s="6"/>
    </row>
    <row r="57919" spans="43:43" x14ac:dyDescent="0.25">
      <c r="AQ57919" s="6"/>
    </row>
    <row r="57920" spans="43:43" x14ac:dyDescent="0.25">
      <c r="AQ57920" s="6"/>
    </row>
    <row r="57921" spans="43:43" x14ac:dyDescent="0.25">
      <c r="AQ57921" s="6"/>
    </row>
    <row r="57922" spans="43:43" x14ac:dyDescent="0.25">
      <c r="AQ57922" s="6"/>
    </row>
    <row r="57923" spans="43:43" x14ac:dyDescent="0.25">
      <c r="AQ57923" s="6"/>
    </row>
    <row r="57924" spans="43:43" x14ac:dyDescent="0.25">
      <c r="AQ57924" s="6"/>
    </row>
    <row r="57925" spans="43:43" x14ac:dyDescent="0.25">
      <c r="AQ57925" s="6"/>
    </row>
    <row r="57926" spans="43:43" x14ac:dyDescent="0.25">
      <c r="AQ57926" s="6"/>
    </row>
    <row r="57927" spans="43:43" x14ac:dyDescent="0.25">
      <c r="AQ57927" s="6"/>
    </row>
    <row r="57928" spans="43:43" x14ac:dyDescent="0.25">
      <c r="AQ57928" s="6"/>
    </row>
    <row r="57929" spans="43:43" x14ac:dyDescent="0.25">
      <c r="AQ57929" s="6"/>
    </row>
    <row r="57930" spans="43:43" x14ac:dyDescent="0.25">
      <c r="AQ57930" s="6"/>
    </row>
    <row r="57931" spans="43:43" x14ac:dyDescent="0.25">
      <c r="AQ57931" s="6"/>
    </row>
    <row r="57932" spans="43:43" x14ac:dyDescent="0.25">
      <c r="AQ57932" s="6"/>
    </row>
    <row r="57933" spans="43:43" x14ac:dyDescent="0.25">
      <c r="AQ57933" s="6"/>
    </row>
    <row r="57934" spans="43:43" x14ac:dyDescent="0.25">
      <c r="AQ57934" s="6"/>
    </row>
    <row r="57935" spans="43:43" x14ac:dyDescent="0.25">
      <c r="AQ57935" s="6"/>
    </row>
    <row r="57936" spans="43:43" x14ac:dyDescent="0.25">
      <c r="AQ57936" s="6"/>
    </row>
    <row r="57937" spans="43:43" x14ac:dyDescent="0.25">
      <c r="AQ57937" s="6"/>
    </row>
    <row r="57938" spans="43:43" x14ac:dyDescent="0.25">
      <c r="AQ57938" s="6"/>
    </row>
    <row r="57939" spans="43:43" x14ac:dyDescent="0.25">
      <c r="AQ57939" s="6"/>
    </row>
    <row r="57940" spans="43:43" x14ac:dyDescent="0.25">
      <c r="AQ57940" s="6"/>
    </row>
    <row r="57941" spans="43:43" x14ac:dyDescent="0.25">
      <c r="AQ57941" s="6"/>
    </row>
    <row r="57942" spans="43:43" x14ac:dyDescent="0.25">
      <c r="AQ57942" s="6"/>
    </row>
    <row r="57943" spans="43:43" x14ac:dyDescent="0.25">
      <c r="AQ57943" s="6"/>
    </row>
    <row r="57944" spans="43:43" x14ac:dyDescent="0.25">
      <c r="AQ57944" s="6"/>
    </row>
    <row r="57945" spans="43:43" x14ac:dyDescent="0.25">
      <c r="AQ57945" s="6"/>
    </row>
    <row r="57946" spans="43:43" x14ac:dyDescent="0.25">
      <c r="AQ57946" s="6"/>
    </row>
    <row r="57947" spans="43:43" x14ac:dyDescent="0.25">
      <c r="AQ57947" s="6"/>
    </row>
    <row r="57948" spans="43:43" x14ac:dyDescent="0.25">
      <c r="AQ57948" s="6"/>
    </row>
    <row r="57949" spans="43:43" x14ac:dyDescent="0.25">
      <c r="AQ57949" s="6"/>
    </row>
    <row r="57950" spans="43:43" x14ac:dyDescent="0.25">
      <c r="AQ57950" s="6"/>
    </row>
    <row r="57951" spans="43:43" x14ac:dyDescent="0.25">
      <c r="AQ57951" s="6"/>
    </row>
    <row r="57952" spans="43:43" x14ac:dyDescent="0.25">
      <c r="AQ57952" s="6"/>
    </row>
    <row r="57953" spans="43:43" x14ac:dyDescent="0.25">
      <c r="AQ57953" s="6"/>
    </row>
    <row r="57954" spans="43:43" x14ac:dyDescent="0.25">
      <c r="AQ57954" s="6"/>
    </row>
    <row r="57955" spans="43:43" x14ac:dyDescent="0.25">
      <c r="AQ57955" s="6"/>
    </row>
    <row r="57956" spans="43:43" x14ac:dyDescent="0.25">
      <c r="AQ57956" s="6"/>
    </row>
    <row r="57957" spans="43:43" x14ac:dyDescent="0.25">
      <c r="AQ57957" s="6"/>
    </row>
    <row r="57958" spans="43:43" x14ac:dyDescent="0.25">
      <c r="AQ57958" s="6"/>
    </row>
    <row r="57959" spans="43:43" x14ac:dyDescent="0.25">
      <c r="AQ57959" s="6"/>
    </row>
    <row r="57960" spans="43:43" x14ac:dyDescent="0.25">
      <c r="AQ57960" s="6"/>
    </row>
    <row r="57961" spans="43:43" x14ac:dyDescent="0.25">
      <c r="AQ57961" s="6"/>
    </row>
    <row r="57962" spans="43:43" x14ac:dyDescent="0.25">
      <c r="AQ57962" s="6"/>
    </row>
    <row r="57963" spans="43:43" x14ac:dyDescent="0.25">
      <c r="AQ57963" s="6"/>
    </row>
    <row r="57964" spans="43:43" x14ac:dyDescent="0.25">
      <c r="AQ57964" s="6"/>
    </row>
    <row r="57965" spans="43:43" x14ac:dyDescent="0.25">
      <c r="AQ57965" s="6"/>
    </row>
    <row r="57966" spans="43:43" x14ac:dyDescent="0.25">
      <c r="AQ57966" s="6"/>
    </row>
    <row r="57967" spans="43:43" x14ac:dyDescent="0.25">
      <c r="AQ57967" s="6"/>
    </row>
    <row r="57968" spans="43:43" x14ac:dyDescent="0.25">
      <c r="AQ57968" s="6"/>
    </row>
    <row r="57969" spans="43:43" x14ac:dyDescent="0.25">
      <c r="AQ57969" s="6"/>
    </row>
    <row r="57970" spans="43:43" x14ac:dyDescent="0.25">
      <c r="AQ57970" s="6"/>
    </row>
    <row r="57971" spans="43:43" x14ac:dyDescent="0.25">
      <c r="AQ57971" s="6"/>
    </row>
    <row r="57972" spans="43:43" x14ac:dyDescent="0.25">
      <c r="AQ57972" s="6"/>
    </row>
    <row r="57973" spans="43:43" x14ac:dyDescent="0.25">
      <c r="AQ57973" s="6"/>
    </row>
    <row r="57974" spans="43:43" x14ac:dyDescent="0.25">
      <c r="AQ57974" s="6"/>
    </row>
    <row r="57975" spans="43:43" x14ac:dyDescent="0.25">
      <c r="AQ57975" s="6"/>
    </row>
    <row r="57976" spans="43:43" x14ac:dyDescent="0.25">
      <c r="AQ57976" s="6"/>
    </row>
    <row r="57977" spans="43:43" x14ac:dyDescent="0.25">
      <c r="AQ57977" s="6"/>
    </row>
    <row r="57978" spans="43:43" x14ac:dyDescent="0.25">
      <c r="AQ57978" s="6"/>
    </row>
    <row r="57979" spans="43:43" x14ac:dyDescent="0.25">
      <c r="AQ57979" s="6"/>
    </row>
    <row r="57980" spans="43:43" x14ac:dyDescent="0.25">
      <c r="AQ57980" s="6"/>
    </row>
    <row r="57981" spans="43:43" x14ac:dyDescent="0.25">
      <c r="AQ57981" s="6"/>
    </row>
    <row r="57982" spans="43:43" x14ac:dyDescent="0.25">
      <c r="AQ57982" s="6"/>
    </row>
    <row r="57983" spans="43:43" x14ac:dyDescent="0.25">
      <c r="AQ57983" s="6"/>
    </row>
    <row r="57984" spans="43:43" x14ac:dyDescent="0.25">
      <c r="AQ57984" s="6"/>
    </row>
    <row r="57985" spans="43:43" x14ac:dyDescent="0.25">
      <c r="AQ57985" s="6"/>
    </row>
    <row r="57986" spans="43:43" x14ac:dyDescent="0.25">
      <c r="AQ57986" s="6"/>
    </row>
    <row r="57987" spans="43:43" x14ac:dyDescent="0.25">
      <c r="AQ57987" s="6"/>
    </row>
    <row r="57988" spans="43:43" x14ac:dyDescent="0.25">
      <c r="AQ57988" s="6"/>
    </row>
    <row r="57989" spans="43:43" x14ac:dyDescent="0.25">
      <c r="AQ57989" s="6"/>
    </row>
    <row r="57990" spans="43:43" x14ac:dyDescent="0.25">
      <c r="AQ57990" s="6"/>
    </row>
    <row r="57991" spans="43:43" x14ac:dyDescent="0.25">
      <c r="AQ57991" s="6"/>
    </row>
    <row r="57992" spans="43:43" x14ac:dyDescent="0.25">
      <c r="AQ57992" s="6"/>
    </row>
    <row r="57993" spans="43:43" x14ac:dyDescent="0.25">
      <c r="AQ57993" s="6"/>
    </row>
    <row r="57994" spans="43:43" x14ac:dyDescent="0.25">
      <c r="AQ57994" s="6"/>
    </row>
    <row r="57995" spans="43:43" x14ac:dyDescent="0.25">
      <c r="AQ57995" s="6"/>
    </row>
    <row r="57996" spans="43:43" x14ac:dyDescent="0.25">
      <c r="AQ57996" s="6"/>
    </row>
    <row r="57997" spans="43:43" x14ac:dyDescent="0.25">
      <c r="AQ57997" s="6"/>
    </row>
    <row r="57998" spans="43:43" x14ac:dyDescent="0.25">
      <c r="AQ57998" s="6"/>
    </row>
    <row r="57999" spans="43:43" x14ac:dyDescent="0.25">
      <c r="AQ57999" s="6"/>
    </row>
    <row r="58000" spans="43:43" x14ac:dyDescent="0.25">
      <c r="AQ58000" s="6"/>
    </row>
    <row r="58001" spans="43:43" x14ac:dyDescent="0.25">
      <c r="AQ58001" s="6"/>
    </row>
    <row r="58002" spans="43:43" x14ac:dyDescent="0.25">
      <c r="AQ58002" s="6"/>
    </row>
    <row r="58003" spans="43:43" x14ac:dyDescent="0.25">
      <c r="AQ58003" s="6"/>
    </row>
    <row r="58004" spans="43:43" x14ac:dyDescent="0.25">
      <c r="AQ58004" s="6"/>
    </row>
    <row r="58005" spans="43:43" x14ac:dyDescent="0.25">
      <c r="AQ58005" s="6"/>
    </row>
    <row r="58006" spans="43:43" x14ac:dyDescent="0.25">
      <c r="AQ58006" s="6"/>
    </row>
    <row r="58007" spans="43:43" x14ac:dyDescent="0.25">
      <c r="AQ58007" s="6"/>
    </row>
    <row r="58008" spans="43:43" x14ac:dyDescent="0.25">
      <c r="AQ58008" s="6"/>
    </row>
    <row r="58009" spans="43:43" x14ac:dyDescent="0.25">
      <c r="AQ58009" s="6"/>
    </row>
    <row r="58010" spans="43:43" x14ac:dyDescent="0.25">
      <c r="AQ58010" s="6"/>
    </row>
    <row r="58011" spans="43:43" x14ac:dyDescent="0.25">
      <c r="AQ58011" s="6"/>
    </row>
    <row r="58012" spans="43:43" x14ac:dyDescent="0.25">
      <c r="AQ58012" s="6"/>
    </row>
    <row r="58013" spans="43:43" x14ac:dyDescent="0.25">
      <c r="AQ58013" s="6"/>
    </row>
    <row r="58014" spans="43:43" x14ac:dyDescent="0.25">
      <c r="AQ58014" s="6"/>
    </row>
    <row r="58015" spans="43:43" x14ac:dyDescent="0.25">
      <c r="AQ58015" s="6"/>
    </row>
    <row r="58016" spans="43:43" x14ac:dyDescent="0.25">
      <c r="AQ58016" s="6"/>
    </row>
    <row r="58017" spans="43:43" x14ac:dyDescent="0.25">
      <c r="AQ58017" s="6"/>
    </row>
    <row r="58018" spans="43:43" x14ac:dyDescent="0.25">
      <c r="AQ58018" s="6"/>
    </row>
    <row r="58019" spans="43:43" x14ac:dyDescent="0.25">
      <c r="AQ58019" s="6"/>
    </row>
    <row r="58020" spans="43:43" x14ac:dyDescent="0.25">
      <c r="AQ58020" s="6"/>
    </row>
    <row r="58021" spans="43:43" x14ac:dyDescent="0.25">
      <c r="AQ58021" s="6"/>
    </row>
    <row r="58022" spans="43:43" x14ac:dyDescent="0.25">
      <c r="AQ58022" s="6"/>
    </row>
    <row r="58023" spans="43:43" x14ac:dyDescent="0.25">
      <c r="AQ58023" s="6"/>
    </row>
    <row r="58024" spans="43:43" x14ac:dyDescent="0.25">
      <c r="AQ58024" s="6"/>
    </row>
    <row r="58025" spans="43:43" x14ac:dyDescent="0.25">
      <c r="AQ58025" s="6"/>
    </row>
    <row r="58026" spans="43:43" x14ac:dyDescent="0.25">
      <c r="AQ58026" s="6"/>
    </row>
    <row r="58027" spans="43:43" x14ac:dyDescent="0.25">
      <c r="AQ58027" s="6"/>
    </row>
    <row r="58028" spans="43:43" x14ac:dyDescent="0.25">
      <c r="AQ58028" s="6"/>
    </row>
    <row r="58029" spans="43:43" x14ac:dyDescent="0.25">
      <c r="AQ58029" s="6"/>
    </row>
    <row r="58030" spans="43:43" x14ac:dyDescent="0.25">
      <c r="AQ58030" s="6"/>
    </row>
    <row r="58031" spans="43:43" x14ac:dyDescent="0.25">
      <c r="AQ58031" s="6"/>
    </row>
    <row r="58032" spans="43:43" x14ac:dyDescent="0.25">
      <c r="AQ58032" s="6"/>
    </row>
    <row r="58033" spans="43:43" x14ac:dyDescent="0.25">
      <c r="AQ58033" s="6"/>
    </row>
    <row r="58034" spans="43:43" x14ac:dyDescent="0.25">
      <c r="AQ58034" s="6"/>
    </row>
    <row r="58035" spans="43:43" x14ac:dyDescent="0.25">
      <c r="AQ58035" s="6"/>
    </row>
    <row r="58036" spans="43:43" x14ac:dyDescent="0.25">
      <c r="AQ58036" s="6"/>
    </row>
    <row r="58037" spans="43:43" x14ac:dyDescent="0.25">
      <c r="AQ58037" s="6"/>
    </row>
    <row r="58038" spans="43:43" x14ac:dyDescent="0.25">
      <c r="AQ58038" s="6"/>
    </row>
    <row r="58039" spans="43:43" x14ac:dyDescent="0.25">
      <c r="AQ58039" s="6"/>
    </row>
    <row r="58040" spans="43:43" x14ac:dyDescent="0.25">
      <c r="AQ58040" s="6"/>
    </row>
    <row r="58041" spans="43:43" x14ac:dyDescent="0.25">
      <c r="AQ58041" s="6"/>
    </row>
    <row r="58042" spans="43:43" x14ac:dyDescent="0.25">
      <c r="AQ58042" s="6"/>
    </row>
    <row r="58043" spans="43:43" x14ac:dyDescent="0.25">
      <c r="AQ58043" s="6"/>
    </row>
    <row r="58044" spans="43:43" x14ac:dyDescent="0.25">
      <c r="AQ58044" s="6"/>
    </row>
    <row r="58045" spans="43:43" x14ac:dyDescent="0.25">
      <c r="AQ58045" s="6"/>
    </row>
    <row r="58046" spans="43:43" x14ac:dyDescent="0.25">
      <c r="AQ58046" s="6"/>
    </row>
    <row r="58047" spans="43:43" x14ac:dyDescent="0.25">
      <c r="AQ58047" s="6"/>
    </row>
    <row r="58048" spans="43:43" x14ac:dyDescent="0.25">
      <c r="AQ58048" s="6"/>
    </row>
    <row r="58049" spans="43:43" x14ac:dyDescent="0.25">
      <c r="AQ58049" s="6"/>
    </row>
    <row r="58050" spans="43:43" x14ac:dyDescent="0.25">
      <c r="AQ58050" s="6"/>
    </row>
    <row r="58051" spans="43:43" x14ac:dyDescent="0.25">
      <c r="AQ58051" s="6"/>
    </row>
    <row r="58052" spans="43:43" x14ac:dyDescent="0.25">
      <c r="AQ58052" s="6"/>
    </row>
    <row r="58053" spans="43:43" x14ac:dyDescent="0.25">
      <c r="AQ58053" s="6"/>
    </row>
    <row r="58054" spans="43:43" x14ac:dyDescent="0.25">
      <c r="AQ58054" s="6"/>
    </row>
    <row r="58055" spans="43:43" x14ac:dyDescent="0.25">
      <c r="AQ58055" s="6"/>
    </row>
    <row r="58056" spans="43:43" x14ac:dyDescent="0.25">
      <c r="AQ58056" s="6"/>
    </row>
    <row r="58057" spans="43:43" x14ac:dyDescent="0.25">
      <c r="AQ58057" s="6"/>
    </row>
    <row r="58058" spans="43:43" x14ac:dyDescent="0.25">
      <c r="AQ58058" s="6"/>
    </row>
    <row r="58059" spans="43:43" x14ac:dyDescent="0.25">
      <c r="AQ58059" s="6"/>
    </row>
    <row r="58060" spans="43:43" x14ac:dyDescent="0.25">
      <c r="AQ58060" s="6"/>
    </row>
    <row r="58061" spans="43:43" x14ac:dyDescent="0.25">
      <c r="AQ58061" s="6"/>
    </row>
    <row r="58062" spans="43:43" x14ac:dyDescent="0.25">
      <c r="AQ58062" s="6"/>
    </row>
    <row r="58063" spans="43:43" x14ac:dyDescent="0.25">
      <c r="AQ58063" s="6"/>
    </row>
    <row r="58064" spans="43:43" x14ac:dyDescent="0.25">
      <c r="AQ58064" s="6"/>
    </row>
    <row r="58065" spans="43:43" x14ac:dyDescent="0.25">
      <c r="AQ58065" s="6"/>
    </row>
    <row r="58066" spans="43:43" x14ac:dyDescent="0.25">
      <c r="AQ58066" s="6"/>
    </row>
    <row r="58067" spans="43:43" x14ac:dyDescent="0.25">
      <c r="AQ58067" s="6"/>
    </row>
    <row r="58068" spans="43:43" x14ac:dyDescent="0.25">
      <c r="AQ58068" s="6"/>
    </row>
    <row r="58069" spans="43:43" x14ac:dyDescent="0.25">
      <c r="AQ58069" s="6"/>
    </row>
    <row r="58070" spans="43:43" x14ac:dyDescent="0.25">
      <c r="AQ58070" s="6"/>
    </row>
    <row r="58071" spans="43:43" x14ac:dyDescent="0.25">
      <c r="AQ58071" s="6"/>
    </row>
    <row r="58072" spans="43:43" x14ac:dyDescent="0.25">
      <c r="AQ58072" s="6"/>
    </row>
    <row r="58073" spans="43:43" x14ac:dyDescent="0.25">
      <c r="AQ58073" s="6"/>
    </row>
    <row r="58074" spans="43:43" x14ac:dyDescent="0.25">
      <c r="AQ58074" s="6"/>
    </row>
    <row r="58075" spans="43:43" x14ac:dyDescent="0.25">
      <c r="AQ58075" s="6"/>
    </row>
    <row r="58076" spans="43:43" x14ac:dyDescent="0.25">
      <c r="AQ58076" s="6"/>
    </row>
    <row r="58077" spans="43:43" x14ac:dyDescent="0.25">
      <c r="AQ58077" s="6"/>
    </row>
    <row r="58078" spans="43:43" x14ac:dyDescent="0.25">
      <c r="AQ58078" s="6"/>
    </row>
    <row r="58079" spans="43:43" x14ac:dyDescent="0.25">
      <c r="AQ58079" s="6"/>
    </row>
    <row r="58080" spans="43:43" x14ac:dyDescent="0.25">
      <c r="AQ58080" s="6"/>
    </row>
    <row r="58081" spans="43:43" x14ac:dyDescent="0.25">
      <c r="AQ58081" s="6"/>
    </row>
    <row r="58082" spans="43:43" x14ac:dyDescent="0.25">
      <c r="AQ58082" s="6"/>
    </row>
    <row r="58083" spans="43:43" x14ac:dyDescent="0.25">
      <c r="AQ58083" s="6"/>
    </row>
    <row r="58084" spans="43:43" x14ac:dyDescent="0.25">
      <c r="AQ58084" s="6"/>
    </row>
    <row r="58085" spans="43:43" x14ac:dyDescent="0.25">
      <c r="AQ58085" s="6"/>
    </row>
    <row r="58086" spans="43:43" x14ac:dyDescent="0.25">
      <c r="AQ58086" s="6"/>
    </row>
    <row r="58087" spans="43:43" x14ac:dyDescent="0.25">
      <c r="AQ58087" s="6"/>
    </row>
    <row r="58088" spans="43:43" x14ac:dyDescent="0.25">
      <c r="AQ58088" s="6"/>
    </row>
    <row r="58089" spans="43:43" x14ac:dyDescent="0.25">
      <c r="AQ58089" s="6"/>
    </row>
    <row r="58090" spans="43:43" x14ac:dyDescent="0.25">
      <c r="AQ58090" s="6"/>
    </row>
    <row r="58091" spans="43:43" x14ac:dyDescent="0.25">
      <c r="AQ58091" s="6"/>
    </row>
    <row r="58092" spans="43:43" x14ac:dyDescent="0.25">
      <c r="AQ58092" s="6"/>
    </row>
    <row r="58093" spans="43:43" x14ac:dyDescent="0.25">
      <c r="AQ58093" s="6"/>
    </row>
    <row r="58094" spans="43:43" x14ac:dyDescent="0.25">
      <c r="AQ58094" s="6"/>
    </row>
    <row r="58095" spans="43:43" x14ac:dyDescent="0.25">
      <c r="AQ58095" s="6"/>
    </row>
    <row r="58096" spans="43:43" x14ac:dyDescent="0.25">
      <c r="AQ58096" s="6"/>
    </row>
    <row r="58097" spans="43:43" x14ac:dyDescent="0.25">
      <c r="AQ58097" s="6"/>
    </row>
    <row r="58098" spans="43:43" x14ac:dyDescent="0.25">
      <c r="AQ58098" s="6"/>
    </row>
    <row r="58099" spans="43:43" x14ac:dyDescent="0.25">
      <c r="AQ58099" s="6"/>
    </row>
    <row r="58100" spans="43:43" x14ac:dyDescent="0.25">
      <c r="AQ58100" s="6"/>
    </row>
    <row r="58101" spans="43:43" x14ac:dyDescent="0.25">
      <c r="AQ58101" s="6"/>
    </row>
    <row r="58102" spans="43:43" x14ac:dyDescent="0.25">
      <c r="AQ58102" s="6"/>
    </row>
    <row r="58103" spans="43:43" x14ac:dyDescent="0.25">
      <c r="AQ58103" s="6"/>
    </row>
    <row r="58104" spans="43:43" x14ac:dyDescent="0.25">
      <c r="AQ58104" s="6"/>
    </row>
    <row r="58105" spans="43:43" x14ac:dyDescent="0.25">
      <c r="AQ58105" s="6"/>
    </row>
    <row r="58106" spans="43:43" x14ac:dyDescent="0.25">
      <c r="AQ58106" s="6"/>
    </row>
    <row r="58107" spans="43:43" x14ac:dyDescent="0.25">
      <c r="AQ58107" s="6"/>
    </row>
    <row r="58108" spans="43:43" x14ac:dyDescent="0.25">
      <c r="AQ58108" s="6"/>
    </row>
    <row r="58109" spans="43:43" x14ac:dyDescent="0.25">
      <c r="AQ58109" s="6"/>
    </row>
    <row r="58110" spans="43:43" x14ac:dyDescent="0.25">
      <c r="AQ58110" s="6"/>
    </row>
    <row r="58111" spans="43:43" x14ac:dyDescent="0.25">
      <c r="AQ58111" s="6"/>
    </row>
    <row r="58112" spans="43:43" x14ac:dyDescent="0.25">
      <c r="AQ58112" s="6"/>
    </row>
    <row r="58113" spans="43:43" x14ac:dyDescent="0.25">
      <c r="AQ58113" s="6"/>
    </row>
    <row r="58114" spans="43:43" x14ac:dyDescent="0.25">
      <c r="AQ58114" s="6"/>
    </row>
    <row r="58115" spans="43:43" x14ac:dyDescent="0.25">
      <c r="AQ58115" s="6"/>
    </row>
    <row r="58116" spans="43:43" x14ac:dyDescent="0.25">
      <c r="AQ58116" s="6"/>
    </row>
    <row r="58117" spans="43:43" x14ac:dyDescent="0.25">
      <c r="AQ58117" s="6"/>
    </row>
    <row r="58118" spans="43:43" x14ac:dyDescent="0.25">
      <c r="AQ58118" s="6"/>
    </row>
    <row r="58119" spans="43:43" x14ac:dyDescent="0.25">
      <c r="AQ58119" s="6"/>
    </row>
    <row r="58120" spans="43:43" x14ac:dyDescent="0.25">
      <c r="AQ58120" s="6"/>
    </row>
    <row r="58121" spans="43:43" x14ac:dyDescent="0.25">
      <c r="AQ58121" s="6"/>
    </row>
    <row r="58122" spans="43:43" x14ac:dyDescent="0.25">
      <c r="AQ58122" s="6"/>
    </row>
    <row r="58123" spans="43:43" x14ac:dyDescent="0.25">
      <c r="AQ58123" s="6"/>
    </row>
    <row r="58124" spans="43:43" x14ac:dyDescent="0.25">
      <c r="AQ58124" s="6"/>
    </row>
    <row r="58125" spans="43:43" x14ac:dyDescent="0.25">
      <c r="AQ58125" s="6"/>
    </row>
    <row r="58126" spans="43:43" x14ac:dyDescent="0.25">
      <c r="AQ58126" s="6"/>
    </row>
    <row r="58127" spans="43:43" x14ac:dyDescent="0.25">
      <c r="AQ58127" s="6"/>
    </row>
    <row r="58128" spans="43:43" x14ac:dyDescent="0.25">
      <c r="AQ58128" s="6"/>
    </row>
    <row r="58129" spans="43:43" x14ac:dyDescent="0.25">
      <c r="AQ58129" s="6"/>
    </row>
    <row r="58130" spans="43:43" x14ac:dyDescent="0.25">
      <c r="AQ58130" s="6"/>
    </row>
    <row r="58131" spans="43:43" x14ac:dyDescent="0.25">
      <c r="AQ58131" s="6"/>
    </row>
    <row r="58132" spans="43:43" x14ac:dyDescent="0.25">
      <c r="AQ58132" s="6"/>
    </row>
    <row r="58133" spans="43:43" x14ac:dyDescent="0.25">
      <c r="AQ58133" s="6"/>
    </row>
    <row r="58134" spans="43:43" x14ac:dyDescent="0.25">
      <c r="AQ58134" s="6"/>
    </row>
    <row r="58135" spans="43:43" x14ac:dyDescent="0.25">
      <c r="AQ58135" s="6"/>
    </row>
    <row r="58136" spans="43:43" x14ac:dyDescent="0.25">
      <c r="AQ58136" s="6"/>
    </row>
    <row r="58137" spans="43:43" x14ac:dyDescent="0.25">
      <c r="AQ58137" s="6"/>
    </row>
    <row r="58138" spans="43:43" x14ac:dyDescent="0.25">
      <c r="AQ58138" s="6"/>
    </row>
    <row r="58139" spans="43:43" x14ac:dyDescent="0.25">
      <c r="AQ58139" s="6"/>
    </row>
    <row r="58140" spans="43:43" x14ac:dyDescent="0.25">
      <c r="AQ58140" s="6"/>
    </row>
    <row r="58141" spans="43:43" x14ac:dyDescent="0.25">
      <c r="AQ58141" s="6"/>
    </row>
    <row r="58142" spans="43:43" x14ac:dyDescent="0.25">
      <c r="AQ58142" s="6"/>
    </row>
    <row r="58143" spans="43:43" x14ac:dyDescent="0.25">
      <c r="AQ58143" s="6"/>
    </row>
    <row r="58144" spans="43:43" x14ac:dyDescent="0.25">
      <c r="AQ58144" s="6"/>
    </row>
    <row r="58145" spans="43:43" x14ac:dyDescent="0.25">
      <c r="AQ58145" s="6"/>
    </row>
    <row r="58146" spans="43:43" x14ac:dyDescent="0.25">
      <c r="AQ58146" s="6"/>
    </row>
    <row r="58147" spans="43:43" x14ac:dyDescent="0.25">
      <c r="AQ58147" s="6"/>
    </row>
    <row r="58148" spans="43:43" x14ac:dyDescent="0.25">
      <c r="AQ58148" s="6"/>
    </row>
    <row r="58149" spans="43:43" x14ac:dyDescent="0.25">
      <c r="AQ58149" s="6"/>
    </row>
    <row r="58150" spans="43:43" x14ac:dyDescent="0.25">
      <c r="AQ58150" s="6"/>
    </row>
    <row r="58151" spans="43:43" x14ac:dyDescent="0.25">
      <c r="AQ58151" s="6"/>
    </row>
    <row r="58152" spans="43:43" x14ac:dyDescent="0.25">
      <c r="AQ58152" s="6"/>
    </row>
    <row r="58153" spans="43:43" x14ac:dyDescent="0.25">
      <c r="AQ58153" s="6"/>
    </row>
    <row r="58154" spans="43:43" x14ac:dyDescent="0.25">
      <c r="AQ58154" s="6"/>
    </row>
    <row r="58155" spans="43:43" x14ac:dyDescent="0.25">
      <c r="AQ58155" s="6"/>
    </row>
    <row r="58156" spans="43:43" x14ac:dyDescent="0.25">
      <c r="AQ58156" s="6"/>
    </row>
    <row r="58157" spans="43:43" x14ac:dyDescent="0.25">
      <c r="AQ58157" s="6"/>
    </row>
    <row r="58158" spans="43:43" x14ac:dyDescent="0.25">
      <c r="AQ58158" s="6"/>
    </row>
    <row r="58159" spans="43:43" x14ac:dyDescent="0.25">
      <c r="AQ58159" s="6"/>
    </row>
    <row r="58160" spans="43:43" x14ac:dyDescent="0.25">
      <c r="AQ58160" s="6"/>
    </row>
    <row r="58161" spans="43:43" x14ac:dyDescent="0.25">
      <c r="AQ58161" s="6"/>
    </row>
    <row r="58162" spans="43:43" x14ac:dyDescent="0.25">
      <c r="AQ58162" s="6"/>
    </row>
    <row r="58163" spans="43:43" x14ac:dyDescent="0.25">
      <c r="AQ58163" s="6"/>
    </row>
    <row r="58164" spans="43:43" x14ac:dyDescent="0.25">
      <c r="AQ58164" s="6"/>
    </row>
    <row r="58165" spans="43:43" x14ac:dyDescent="0.25">
      <c r="AQ58165" s="6"/>
    </row>
    <row r="58166" spans="43:43" x14ac:dyDescent="0.25">
      <c r="AQ58166" s="6"/>
    </row>
    <row r="58167" spans="43:43" x14ac:dyDescent="0.25">
      <c r="AQ58167" s="6"/>
    </row>
    <row r="58168" spans="43:43" x14ac:dyDescent="0.25">
      <c r="AQ58168" s="6"/>
    </row>
    <row r="58169" spans="43:43" x14ac:dyDescent="0.25">
      <c r="AQ58169" s="6"/>
    </row>
    <row r="58170" spans="43:43" x14ac:dyDescent="0.25">
      <c r="AQ58170" s="6"/>
    </row>
    <row r="58171" spans="43:43" x14ac:dyDescent="0.25">
      <c r="AQ58171" s="6"/>
    </row>
    <row r="58172" spans="43:43" x14ac:dyDescent="0.25">
      <c r="AQ58172" s="6"/>
    </row>
    <row r="58173" spans="43:43" x14ac:dyDescent="0.25">
      <c r="AQ58173" s="6"/>
    </row>
    <row r="58174" spans="43:43" x14ac:dyDescent="0.25">
      <c r="AQ58174" s="6"/>
    </row>
    <row r="58175" spans="43:43" x14ac:dyDescent="0.25">
      <c r="AQ58175" s="6"/>
    </row>
    <row r="58176" spans="43:43" x14ac:dyDescent="0.25">
      <c r="AQ58176" s="6"/>
    </row>
    <row r="58177" spans="43:43" x14ac:dyDescent="0.25">
      <c r="AQ58177" s="6"/>
    </row>
    <row r="58178" spans="43:43" x14ac:dyDescent="0.25">
      <c r="AQ58178" s="6"/>
    </row>
    <row r="58179" spans="43:43" x14ac:dyDescent="0.25">
      <c r="AQ58179" s="6"/>
    </row>
    <row r="58180" spans="43:43" x14ac:dyDescent="0.25">
      <c r="AQ58180" s="6"/>
    </row>
    <row r="58181" spans="43:43" x14ac:dyDescent="0.25">
      <c r="AQ58181" s="6"/>
    </row>
    <row r="58182" spans="43:43" x14ac:dyDescent="0.25">
      <c r="AQ58182" s="6"/>
    </row>
    <row r="58183" spans="43:43" x14ac:dyDescent="0.25">
      <c r="AQ58183" s="6"/>
    </row>
    <row r="58184" spans="43:43" x14ac:dyDescent="0.25">
      <c r="AQ58184" s="6"/>
    </row>
    <row r="58185" spans="43:43" x14ac:dyDescent="0.25">
      <c r="AQ58185" s="6"/>
    </row>
    <row r="58186" spans="43:43" x14ac:dyDescent="0.25">
      <c r="AQ58186" s="6"/>
    </row>
    <row r="58187" spans="43:43" x14ac:dyDescent="0.25">
      <c r="AQ58187" s="6"/>
    </row>
    <row r="58188" spans="43:43" x14ac:dyDescent="0.25">
      <c r="AQ58188" s="6"/>
    </row>
    <row r="58189" spans="43:43" x14ac:dyDescent="0.25">
      <c r="AQ58189" s="6"/>
    </row>
    <row r="58190" spans="43:43" x14ac:dyDescent="0.25">
      <c r="AQ58190" s="6"/>
    </row>
    <row r="58191" spans="43:43" x14ac:dyDescent="0.25">
      <c r="AQ58191" s="6"/>
    </row>
    <row r="58192" spans="43:43" x14ac:dyDescent="0.25">
      <c r="AQ58192" s="6"/>
    </row>
    <row r="58193" spans="43:43" x14ac:dyDescent="0.25">
      <c r="AQ58193" s="6"/>
    </row>
    <row r="58194" spans="43:43" x14ac:dyDescent="0.25">
      <c r="AQ58194" s="6"/>
    </row>
    <row r="58195" spans="43:43" x14ac:dyDescent="0.25">
      <c r="AQ58195" s="6"/>
    </row>
    <row r="58196" spans="43:43" x14ac:dyDescent="0.25">
      <c r="AQ58196" s="6"/>
    </row>
    <row r="58197" spans="43:43" x14ac:dyDescent="0.25">
      <c r="AQ58197" s="6"/>
    </row>
    <row r="58198" spans="43:43" x14ac:dyDescent="0.25">
      <c r="AQ58198" s="6"/>
    </row>
    <row r="58199" spans="43:43" x14ac:dyDescent="0.25">
      <c r="AQ58199" s="6"/>
    </row>
    <row r="58200" spans="43:43" x14ac:dyDescent="0.25">
      <c r="AQ58200" s="6"/>
    </row>
    <row r="58201" spans="43:43" x14ac:dyDescent="0.25">
      <c r="AQ58201" s="6"/>
    </row>
    <row r="58202" spans="43:43" x14ac:dyDescent="0.25">
      <c r="AQ58202" s="6"/>
    </row>
    <row r="58203" spans="43:43" x14ac:dyDescent="0.25">
      <c r="AQ58203" s="6"/>
    </row>
    <row r="58204" spans="43:43" x14ac:dyDescent="0.25">
      <c r="AQ58204" s="6"/>
    </row>
    <row r="58205" spans="43:43" x14ac:dyDescent="0.25">
      <c r="AQ58205" s="6"/>
    </row>
    <row r="58206" spans="43:43" x14ac:dyDescent="0.25">
      <c r="AQ58206" s="6"/>
    </row>
    <row r="58207" spans="43:43" x14ac:dyDescent="0.25">
      <c r="AQ58207" s="6"/>
    </row>
    <row r="58208" spans="43:43" x14ac:dyDescent="0.25">
      <c r="AQ58208" s="6"/>
    </row>
    <row r="58209" spans="43:43" x14ac:dyDescent="0.25">
      <c r="AQ58209" s="6"/>
    </row>
    <row r="58210" spans="43:43" x14ac:dyDescent="0.25">
      <c r="AQ58210" s="6"/>
    </row>
    <row r="58211" spans="43:43" x14ac:dyDescent="0.25">
      <c r="AQ58211" s="6"/>
    </row>
    <row r="58212" spans="43:43" x14ac:dyDescent="0.25">
      <c r="AQ58212" s="6"/>
    </row>
    <row r="58213" spans="43:43" x14ac:dyDescent="0.25">
      <c r="AQ58213" s="6"/>
    </row>
    <row r="58214" spans="43:43" x14ac:dyDescent="0.25">
      <c r="AQ58214" s="6"/>
    </row>
    <row r="58215" spans="43:43" x14ac:dyDescent="0.25">
      <c r="AQ58215" s="6"/>
    </row>
    <row r="58216" spans="43:43" x14ac:dyDescent="0.25">
      <c r="AQ58216" s="6"/>
    </row>
    <row r="58217" spans="43:43" x14ac:dyDescent="0.25">
      <c r="AQ58217" s="6"/>
    </row>
    <row r="58218" spans="43:43" x14ac:dyDescent="0.25">
      <c r="AQ58218" s="6"/>
    </row>
    <row r="58219" spans="43:43" x14ac:dyDescent="0.25">
      <c r="AQ58219" s="6"/>
    </row>
    <row r="58220" spans="43:43" x14ac:dyDescent="0.25">
      <c r="AQ58220" s="6"/>
    </row>
    <row r="58221" spans="43:43" x14ac:dyDescent="0.25">
      <c r="AQ58221" s="6"/>
    </row>
    <row r="58222" spans="43:43" x14ac:dyDescent="0.25">
      <c r="AQ58222" s="6"/>
    </row>
    <row r="58223" spans="43:43" x14ac:dyDescent="0.25">
      <c r="AQ58223" s="6"/>
    </row>
    <row r="58224" spans="43:43" x14ac:dyDescent="0.25">
      <c r="AQ58224" s="6"/>
    </row>
    <row r="58225" spans="43:43" x14ac:dyDescent="0.25">
      <c r="AQ58225" s="6"/>
    </row>
    <row r="58226" spans="43:43" x14ac:dyDescent="0.25">
      <c r="AQ58226" s="6"/>
    </row>
    <row r="58227" spans="43:43" x14ac:dyDescent="0.25">
      <c r="AQ58227" s="6"/>
    </row>
    <row r="58228" spans="43:43" x14ac:dyDescent="0.25">
      <c r="AQ58228" s="6"/>
    </row>
    <row r="58229" spans="43:43" x14ac:dyDescent="0.25">
      <c r="AQ58229" s="6"/>
    </row>
    <row r="58230" spans="43:43" x14ac:dyDescent="0.25">
      <c r="AQ58230" s="6"/>
    </row>
    <row r="58231" spans="43:43" x14ac:dyDescent="0.25">
      <c r="AQ58231" s="6"/>
    </row>
    <row r="58232" spans="43:43" x14ac:dyDescent="0.25">
      <c r="AQ58232" s="6"/>
    </row>
    <row r="58233" spans="43:43" x14ac:dyDescent="0.25">
      <c r="AQ58233" s="6"/>
    </row>
    <row r="58234" spans="43:43" x14ac:dyDescent="0.25">
      <c r="AQ58234" s="6"/>
    </row>
    <row r="58235" spans="43:43" x14ac:dyDescent="0.25">
      <c r="AQ58235" s="6"/>
    </row>
    <row r="58236" spans="43:43" x14ac:dyDescent="0.25">
      <c r="AQ58236" s="6"/>
    </row>
    <row r="58237" spans="43:43" x14ac:dyDescent="0.25">
      <c r="AQ58237" s="6"/>
    </row>
    <row r="58238" spans="43:43" x14ac:dyDescent="0.25">
      <c r="AQ58238" s="6"/>
    </row>
    <row r="58239" spans="43:43" x14ac:dyDescent="0.25">
      <c r="AQ58239" s="6"/>
    </row>
    <row r="58240" spans="43:43" x14ac:dyDescent="0.25">
      <c r="AQ58240" s="6"/>
    </row>
    <row r="58241" spans="43:43" x14ac:dyDescent="0.25">
      <c r="AQ58241" s="6"/>
    </row>
    <row r="58242" spans="43:43" x14ac:dyDescent="0.25">
      <c r="AQ58242" s="6"/>
    </row>
    <row r="58243" spans="43:43" x14ac:dyDescent="0.25">
      <c r="AQ58243" s="6"/>
    </row>
    <row r="58244" spans="43:43" x14ac:dyDescent="0.25">
      <c r="AQ58244" s="6"/>
    </row>
    <row r="58245" spans="43:43" x14ac:dyDescent="0.25">
      <c r="AQ58245" s="6"/>
    </row>
    <row r="58246" spans="43:43" x14ac:dyDescent="0.25">
      <c r="AQ58246" s="6"/>
    </row>
    <row r="58247" spans="43:43" x14ac:dyDescent="0.25">
      <c r="AQ58247" s="6"/>
    </row>
    <row r="58248" spans="43:43" x14ac:dyDescent="0.25">
      <c r="AQ58248" s="6"/>
    </row>
    <row r="58249" spans="43:43" x14ac:dyDescent="0.25">
      <c r="AQ58249" s="6"/>
    </row>
    <row r="58250" spans="43:43" x14ac:dyDescent="0.25">
      <c r="AQ58250" s="6"/>
    </row>
    <row r="58251" spans="43:43" x14ac:dyDescent="0.25">
      <c r="AQ58251" s="6"/>
    </row>
    <row r="58252" spans="43:43" x14ac:dyDescent="0.25">
      <c r="AQ58252" s="6"/>
    </row>
    <row r="58253" spans="43:43" x14ac:dyDescent="0.25">
      <c r="AQ58253" s="6"/>
    </row>
    <row r="58254" spans="43:43" x14ac:dyDescent="0.25">
      <c r="AQ58254" s="6"/>
    </row>
    <row r="58255" spans="43:43" x14ac:dyDescent="0.25">
      <c r="AQ58255" s="6"/>
    </row>
    <row r="58256" spans="43:43" x14ac:dyDescent="0.25">
      <c r="AQ58256" s="6"/>
    </row>
    <row r="58257" spans="43:43" x14ac:dyDescent="0.25">
      <c r="AQ58257" s="6"/>
    </row>
    <row r="58258" spans="43:43" x14ac:dyDescent="0.25">
      <c r="AQ58258" s="6"/>
    </row>
    <row r="58259" spans="43:43" x14ac:dyDescent="0.25">
      <c r="AQ58259" s="6"/>
    </row>
    <row r="58260" spans="43:43" x14ac:dyDescent="0.25">
      <c r="AQ58260" s="6"/>
    </row>
    <row r="58261" spans="43:43" x14ac:dyDescent="0.25">
      <c r="AQ58261" s="6"/>
    </row>
    <row r="58262" spans="43:43" x14ac:dyDescent="0.25">
      <c r="AQ58262" s="6"/>
    </row>
    <row r="58263" spans="43:43" x14ac:dyDescent="0.25">
      <c r="AQ58263" s="6"/>
    </row>
    <row r="58264" spans="43:43" x14ac:dyDescent="0.25">
      <c r="AQ58264" s="6"/>
    </row>
    <row r="58265" spans="43:43" x14ac:dyDescent="0.25">
      <c r="AQ58265" s="6"/>
    </row>
    <row r="58266" spans="43:43" x14ac:dyDescent="0.25">
      <c r="AQ58266" s="6"/>
    </row>
    <row r="58267" spans="43:43" x14ac:dyDescent="0.25">
      <c r="AQ58267" s="6"/>
    </row>
    <row r="58268" spans="43:43" x14ac:dyDescent="0.25">
      <c r="AQ58268" s="6"/>
    </row>
    <row r="58269" spans="43:43" x14ac:dyDescent="0.25">
      <c r="AQ58269" s="6"/>
    </row>
    <row r="58270" spans="43:43" x14ac:dyDescent="0.25">
      <c r="AQ58270" s="6"/>
    </row>
    <row r="58271" spans="43:43" x14ac:dyDescent="0.25">
      <c r="AQ58271" s="6"/>
    </row>
    <row r="58272" spans="43:43" x14ac:dyDescent="0.25">
      <c r="AQ58272" s="6"/>
    </row>
    <row r="58273" spans="43:43" x14ac:dyDescent="0.25">
      <c r="AQ58273" s="6"/>
    </row>
    <row r="58274" spans="43:43" x14ac:dyDescent="0.25">
      <c r="AQ58274" s="6"/>
    </row>
    <row r="58275" spans="43:43" x14ac:dyDescent="0.25">
      <c r="AQ58275" s="6"/>
    </row>
    <row r="58276" spans="43:43" x14ac:dyDescent="0.25">
      <c r="AQ58276" s="6"/>
    </row>
    <row r="58277" spans="43:43" x14ac:dyDescent="0.25">
      <c r="AQ58277" s="6"/>
    </row>
    <row r="58278" spans="43:43" x14ac:dyDescent="0.25">
      <c r="AQ58278" s="6"/>
    </row>
    <row r="58279" spans="43:43" x14ac:dyDescent="0.25">
      <c r="AQ58279" s="6"/>
    </row>
    <row r="58280" spans="43:43" x14ac:dyDescent="0.25">
      <c r="AQ58280" s="6"/>
    </row>
    <row r="58281" spans="43:43" x14ac:dyDescent="0.25">
      <c r="AQ58281" s="6"/>
    </row>
    <row r="58282" spans="43:43" x14ac:dyDescent="0.25">
      <c r="AQ58282" s="6"/>
    </row>
    <row r="58283" spans="43:43" x14ac:dyDescent="0.25">
      <c r="AQ58283" s="6"/>
    </row>
    <row r="58284" spans="43:43" x14ac:dyDescent="0.25">
      <c r="AQ58284" s="6"/>
    </row>
    <row r="58285" spans="43:43" x14ac:dyDescent="0.25">
      <c r="AQ58285" s="6"/>
    </row>
    <row r="58286" spans="43:43" x14ac:dyDescent="0.25">
      <c r="AQ58286" s="6"/>
    </row>
    <row r="58287" spans="43:43" x14ac:dyDescent="0.25">
      <c r="AQ58287" s="6"/>
    </row>
    <row r="58288" spans="43:43" x14ac:dyDescent="0.25">
      <c r="AQ58288" s="6"/>
    </row>
    <row r="58289" spans="43:43" x14ac:dyDescent="0.25">
      <c r="AQ58289" s="6"/>
    </row>
    <row r="58290" spans="43:43" x14ac:dyDescent="0.25">
      <c r="AQ58290" s="6"/>
    </row>
    <row r="58291" spans="43:43" x14ac:dyDescent="0.25">
      <c r="AQ58291" s="6"/>
    </row>
    <row r="58292" spans="43:43" x14ac:dyDescent="0.25">
      <c r="AQ58292" s="6"/>
    </row>
    <row r="58293" spans="43:43" x14ac:dyDescent="0.25">
      <c r="AQ58293" s="6"/>
    </row>
    <row r="58294" spans="43:43" x14ac:dyDescent="0.25">
      <c r="AQ58294" s="6"/>
    </row>
    <row r="58295" spans="43:43" x14ac:dyDescent="0.25">
      <c r="AQ58295" s="6"/>
    </row>
    <row r="58296" spans="43:43" x14ac:dyDescent="0.25">
      <c r="AQ58296" s="6"/>
    </row>
    <row r="58297" spans="43:43" x14ac:dyDescent="0.25">
      <c r="AQ58297" s="6"/>
    </row>
    <row r="58298" spans="43:43" x14ac:dyDescent="0.25">
      <c r="AQ58298" s="6"/>
    </row>
    <row r="58299" spans="43:43" x14ac:dyDescent="0.25">
      <c r="AQ58299" s="6"/>
    </row>
    <row r="58300" spans="43:43" x14ac:dyDescent="0.25">
      <c r="AQ58300" s="6"/>
    </row>
    <row r="58301" spans="43:43" x14ac:dyDescent="0.25">
      <c r="AQ58301" s="6"/>
    </row>
    <row r="58302" spans="43:43" x14ac:dyDescent="0.25">
      <c r="AQ58302" s="6"/>
    </row>
    <row r="58303" spans="43:43" x14ac:dyDescent="0.25">
      <c r="AQ58303" s="6"/>
    </row>
    <row r="58304" spans="43:43" x14ac:dyDescent="0.25">
      <c r="AQ58304" s="6"/>
    </row>
    <row r="58305" spans="43:43" x14ac:dyDescent="0.25">
      <c r="AQ58305" s="6"/>
    </row>
    <row r="58306" spans="43:43" x14ac:dyDescent="0.25">
      <c r="AQ58306" s="6"/>
    </row>
    <row r="58307" spans="43:43" x14ac:dyDescent="0.25">
      <c r="AQ58307" s="6"/>
    </row>
    <row r="58308" spans="43:43" x14ac:dyDescent="0.25">
      <c r="AQ58308" s="6"/>
    </row>
    <row r="58309" spans="43:43" x14ac:dyDescent="0.25">
      <c r="AQ58309" s="6"/>
    </row>
    <row r="58310" spans="43:43" x14ac:dyDescent="0.25">
      <c r="AQ58310" s="6"/>
    </row>
    <row r="58311" spans="43:43" x14ac:dyDescent="0.25">
      <c r="AQ58311" s="6"/>
    </row>
    <row r="58312" spans="43:43" x14ac:dyDescent="0.25">
      <c r="AQ58312" s="6"/>
    </row>
    <row r="58313" spans="43:43" x14ac:dyDescent="0.25">
      <c r="AQ58313" s="6"/>
    </row>
    <row r="58314" spans="43:43" x14ac:dyDescent="0.25">
      <c r="AQ58314" s="6"/>
    </row>
    <row r="58315" spans="43:43" x14ac:dyDescent="0.25">
      <c r="AQ58315" s="6"/>
    </row>
    <row r="58316" spans="43:43" x14ac:dyDescent="0.25">
      <c r="AQ58316" s="6"/>
    </row>
    <row r="58317" spans="43:43" x14ac:dyDescent="0.25">
      <c r="AQ58317" s="6"/>
    </row>
    <row r="58318" spans="43:43" x14ac:dyDescent="0.25">
      <c r="AQ58318" s="6"/>
    </row>
    <row r="58319" spans="43:43" x14ac:dyDescent="0.25">
      <c r="AQ58319" s="6"/>
    </row>
    <row r="58320" spans="43:43" x14ac:dyDescent="0.25">
      <c r="AQ58320" s="6"/>
    </row>
    <row r="58321" spans="43:43" x14ac:dyDescent="0.25">
      <c r="AQ58321" s="6"/>
    </row>
    <row r="58322" spans="43:43" x14ac:dyDescent="0.25">
      <c r="AQ58322" s="6"/>
    </row>
    <row r="58323" spans="43:43" x14ac:dyDescent="0.25">
      <c r="AQ58323" s="6"/>
    </row>
    <row r="58324" spans="43:43" x14ac:dyDescent="0.25">
      <c r="AQ58324" s="6"/>
    </row>
    <row r="58325" spans="43:43" x14ac:dyDescent="0.25">
      <c r="AQ58325" s="6"/>
    </row>
    <row r="58326" spans="43:43" x14ac:dyDescent="0.25">
      <c r="AQ58326" s="6"/>
    </row>
    <row r="58327" spans="43:43" x14ac:dyDescent="0.25">
      <c r="AQ58327" s="6"/>
    </row>
    <row r="58328" spans="43:43" x14ac:dyDescent="0.25">
      <c r="AQ58328" s="6"/>
    </row>
    <row r="58329" spans="43:43" x14ac:dyDescent="0.25">
      <c r="AQ58329" s="6"/>
    </row>
    <row r="58330" spans="43:43" x14ac:dyDescent="0.25">
      <c r="AQ58330" s="6"/>
    </row>
    <row r="58331" spans="43:43" x14ac:dyDescent="0.25">
      <c r="AQ58331" s="6"/>
    </row>
    <row r="58332" spans="43:43" x14ac:dyDescent="0.25">
      <c r="AQ58332" s="6"/>
    </row>
    <row r="58333" spans="43:43" x14ac:dyDescent="0.25">
      <c r="AQ58333" s="6"/>
    </row>
    <row r="58334" spans="43:43" x14ac:dyDescent="0.25">
      <c r="AQ58334" s="6"/>
    </row>
    <row r="58335" spans="43:43" x14ac:dyDescent="0.25">
      <c r="AQ58335" s="6"/>
    </row>
    <row r="58336" spans="43:43" x14ac:dyDescent="0.25">
      <c r="AQ58336" s="6"/>
    </row>
    <row r="58337" spans="43:43" x14ac:dyDescent="0.25">
      <c r="AQ58337" s="6"/>
    </row>
    <row r="58338" spans="43:43" x14ac:dyDescent="0.25">
      <c r="AQ58338" s="6"/>
    </row>
    <row r="58339" spans="43:43" x14ac:dyDescent="0.25">
      <c r="AQ58339" s="6"/>
    </row>
    <row r="58340" spans="43:43" x14ac:dyDescent="0.25">
      <c r="AQ58340" s="6"/>
    </row>
    <row r="58341" spans="43:43" x14ac:dyDescent="0.25">
      <c r="AQ58341" s="6"/>
    </row>
    <row r="58342" spans="43:43" x14ac:dyDescent="0.25">
      <c r="AQ58342" s="6"/>
    </row>
    <row r="58343" spans="43:43" x14ac:dyDescent="0.25">
      <c r="AQ58343" s="6"/>
    </row>
    <row r="58344" spans="43:43" x14ac:dyDescent="0.25">
      <c r="AQ58344" s="6"/>
    </row>
    <row r="58345" spans="43:43" x14ac:dyDescent="0.25">
      <c r="AQ58345" s="6"/>
    </row>
    <row r="58346" spans="43:43" x14ac:dyDescent="0.25">
      <c r="AQ58346" s="6"/>
    </row>
    <row r="58347" spans="43:43" x14ac:dyDescent="0.25">
      <c r="AQ58347" s="6"/>
    </row>
    <row r="58348" spans="43:43" x14ac:dyDescent="0.25">
      <c r="AQ58348" s="6"/>
    </row>
    <row r="58349" spans="43:43" x14ac:dyDescent="0.25">
      <c r="AQ58349" s="6"/>
    </row>
    <row r="58350" spans="43:43" x14ac:dyDescent="0.25">
      <c r="AQ58350" s="6"/>
    </row>
    <row r="58351" spans="43:43" x14ac:dyDescent="0.25">
      <c r="AQ58351" s="6"/>
    </row>
    <row r="58352" spans="43:43" x14ac:dyDescent="0.25">
      <c r="AQ58352" s="6"/>
    </row>
    <row r="58353" spans="43:43" x14ac:dyDescent="0.25">
      <c r="AQ58353" s="6"/>
    </row>
    <row r="58354" spans="43:43" x14ac:dyDescent="0.25">
      <c r="AQ58354" s="6"/>
    </row>
    <row r="58355" spans="43:43" x14ac:dyDescent="0.25">
      <c r="AQ58355" s="6"/>
    </row>
    <row r="58356" spans="43:43" x14ac:dyDescent="0.25">
      <c r="AQ58356" s="6"/>
    </row>
    <row r="58357" spans="43:43" x14ac:dyDescent="0.25">
      <c r="AQ58357" s="6"/>
    </row>
    <row r="58358" spans="43:43" x14ac:dyDescent="0.25">
      <c r="AQ58358" s="6"/>
    </row>
    <row r="58359" spans="43:43" x14ac:dyDescent="0.25">
      <c r="AQ58359" s="6"/>
    </row>
    <row r="58360" spans="43:43" x14ac:dyDescent="0.25">
      <c r="AQ58360" s="6"/>
    </row>
    <row r="58361" spans="43:43" x14ac:dyDescent="0.25">
      <c r="AQ58361" s="6"/>
    </row>
    <row r="58362" spans="43:43" x14ac:dyDescent="0.25">
      <c r="AQ58362" s="6"/>
    </row>
    <row r="58363" spans="43:43" x14ac:dyDescent="0.25">
      <c r="AQ58363" s="6"/>
    </row>
    <row r="58364" spans="43:43" x14ac:dyDescent="0.25">
      <c r="AQ58364" s="6"/>
    </row>
    <row r="58365" spans="43:43" x14ac:dyDescent="0.25">
      <c r="AQ58365" s="6"/>
    </row>
    <row r="58366" spans="43:43" x14ac:dyDescent="0.25">
      <c r="AQ58366" s="6"/>
    </row>
    <row r="58367" spans="43:43" x14ac:dyDescent="0.25">
      <c r="AQ58367" s="6"/>
    </row>
    <row r="58368" spans="43:43" x14ac:dyDescent="0.25">
      <c r="AQ58368" s="6"/>
    </row>
    <row r="58369" spans="43:43" x14ac:dyDescent="0.25">
      <c r="AQ58369" s="6"/>
    </row>
    <row r="58370" spans="43:43" x14ac:dyDescent="0.25">
      <c r="AQ58370" s="6"/>
    </row>
    <row r="58371" spans="43:43" x14ac:dyDescent="0.25">
      <c r="AQ58371" s="6"/>
    </row>
    <row r="58372" spans="43:43" x14ac:dyDescent="0.25">
      <c r="AQ58372" s="6"/>
    </row>
    <row r="58373" spans="43:43" x14ac:dyDescent="0.25">
      <c r="AQ58373" s="6"/>
    </row>
    <row r="58374" spans="43:43" x14ac:dyDescent="0.25">
      <c r="AQ58374" s="6"/>
    </row>
    <row r="58375" spans="43:43" x14ac:dyDescent="0.25">
      <c r="AQ58375" s="6"/>
    </row>
    <row r="58376" spans="43:43" x14ac:dyDescent="0.25">
      <c r="AQ58376" s="6"/>
    </row>
    <row r="58377" spans="43:43" x14ac:dyDescent="0.25">
      <c r="AQ58377" s="6"/>
    </row>
    <row r="58378" spans="43:43" x14ac:dyDescent="0.25">
      <c r="AQ58378" s="6"/>
    </row>
    <row r="58379" spans="43:43" x14ac:dyDescent="0.25">
      <c r="AQ58379" s="6"/>
    </row>
    <row r="58380" spans="43:43" x14ac:dyDescent="0.25">
      <c r="AQ58380" s="6"/>
    </row>
    <row r="58381" spans="43:43" x14ac:dyDescent="0.25">
      <c r="AQ58381" s="6"/>
    </row>
    <row r="58382" spans="43:43" x14ac:dyDescent="0.25">
      <c r="AQ58382" s="6"/>
    </row>
    <row r="58383" spans="43:43" x14ac:dyDescent="0.25">
      <c r="AQ58383" s="6"/>
    </row>
    <row r="58384" spans="43:43" x14ac:dyDescent="0.25">
      <c r="AQ58384" s="6"/>
    </row>
    <row r="58385" spans="43:43" x14ac:dyDescent="0.25">
      <c r="AQ58385" s="6"/>
    </row>
    <row r="58386" spans="43:43" x14ac:dyDescent="0.25">
      <c r="AQ58386" s="6"/>
    </row>
    <row r="58387" spans="43:43" x14ac:dyDescent="0.25">
      <c r="AQ58387" s="6"/>
    </row>
    <row r="58388" spans="43:43" x14ac:dyDescent="0.25">
      <c r="AQ58388" s="6"/>
    </row>
    <row r="58389" spans="43:43" x14ac:dyDescent="0.25">
      <c r="AQ58389" s="6"/>
    </row>
    <row r="58390" spans="43:43" x14ac:dyDescent="0.25">
      <c r="AQ58390" s="6"/>
    </row>
    <row r="58391" spans="43:43" x14ac:dyDescent="0.25">
      <c r="AQ58391" s="6"/>
    </row>
    <row r="58392" spans="43:43" x14ac:dyDescent="0.25">
      <c r="AQ58392" s="6"/>
    </row>
    <row r="58393" spans="43:43" x14ac:dyDescent="0.25">
      <c r="AQ58393" s="6"/>
    </row>
    <row r="58394" spans="43:43" x14ac:dyDescent="0.25">
      <c r="AQ58394" s="6"/>
    </row>
    <row r="58395" spans="43:43" x14ac:dyDescent="0.25">
      <c r="AQ58395" s="6"/>
    </row>
    <row r="58396" spans="43:43" x14ac:dyDescent="0.25">
      <c r="AQ58396" s="6"/>
    </row>
    <row r="58397" spans="43:43" x14ac:dyDescent="0.25">
      <c r="AQ58397" s="6"/>
    </row>
    <row r="58398" spans="43:43" x14ac:dyDescent="0.25">
      <c r="AQ58398" s="6"/>
    </row>
    <row r="58399" spans="43:43" x14ac:dyDescent="0.25">
      <c r="AQ58399" s="6"/>
    </row>
    <row r="58400" spans="43:43" x14ac:dyDescent="0.25">
      <c r="AQ58400" s="6"/>
    </row>
    <row r="58401" spans="43:43" x14ac:dyDescent="0.25">
      <c r="AQ58401" s="6"/>
    </row>
    <row r="58402" spans="43:43" x14ac:dyDescent="0.25">
      <c r="AQ58402" s="6"/>
    </row>
    <row r="58403" spans="43:43" x14ac:dyDescent="0.25">
      <c r="AQ58403" s="6"/>
    </row>
    <row r="58404" spans="43:43" x14ac:dyDescent="0.25">
      <c r="AQ58404" s="6"/>
    </row>
    <row r="58405" spans="43:43" x14ac:dyDescent="0.25">
      <c r="AQ58405" s="6"/>
    </row>
    <row r="58406" spans="43:43" x14ac:dyDescent="0.25">
      <c r="AQ58406" s="6"/>
    </row>
    <row r="58407" spans="43:43" x14ac:dyDescent="0.25">
      <c r="AQ58407" s="6"/>
    </row>
    <row r="58408" spans="43:43" x14ac:dyDescent="0.25">
      <c r="AQ58408" s="6"/>
    </row>
    <row r="58409" spans="43:43" x14ac:dyDescent="0.25">
      <c r="AQ58409" s="6"/>
    </row>
    <row r="58410" spans="43:43" x14ac:dyDescent="0.25">
      <c r="AQ58410" s="6"/>
    </row>
    <row r="58411" spans="43:43" x14ac:dyDescent="0.25">
      <c r="AQ58411" s="6"/>
    </row>
    <row r="58412" spans="43:43" x14ac:dyDescent="0.25">
      <c r="AQ58412" s="6"/>
    </row>
    <row r="58413" spans="43:43" x14ac:dyDescent="0.25">
      <c r="AQ58413" s="6"/>
    </row>
    <row r="58414" spans="43:43" x14ac:dyDescent="0.25">
      <c r="AQ58414" s="6"/>
    </row>
    <row r="58415" spans="43:43" x14ac:dyDescent="0.25">
      <c r="AQ58415" s="6"/>
    </row>
    <row r="58416" spans="43:43" x14ac:dyDescent="0.25">
      <c r="AQ58416" s="6"/>
    </row>
    <row r="58417" spans="43:43" x14ac:dyDescent="0.25">
      <c r="AQ58417" s="6"/>
    </row>
    <row r="58418" spans="43:43" x14ac:dyDescent="0.25">
      <c r="AQ58418" s="6"/>
    </row>
    <row r="58419" spans="43:43" x14ac:dyDescent="0.25">
      <c r="AQ58419" s="6"/>
    </row>
    <row r="58420" spans="43:43" x14ac:dyDescent="0.25">
      <c r="AQ58420" s="6"/>
    </row>
    <row r="58421" spans="43:43" x14ac:dyDescent="0.25">
      <c r="AQ58421" s="6"/>
    </row>
    <row r="58422" spans="43:43" x14ac:dyDescent="0.25">
      <c r="AQ58422" s="6"/>
    </row>
    <row r="58423" spans="43:43" x14ac:dyDescent="0.25">
      <c r="AQ58423" s="6"/>
    </row>
    <row r="58424" spans="43:43" x14ac:dyDescent="0.25">
      <c r="AQ58424" s="6"/>
    </row>
    <row r="58425" spans="43:43" x14ac:dyDescent="0.25">
      <c r="AQ58425" s="6"/>
    </row>
    <row r="58426" spans="43:43" x14ac:dyDescent="0.25">
      <c r="AQ58426" s="6"/>
    </row>
    <row r="58427" spans="43:43" x14ac:dyDescent="0.25">
      <c r="AQ58427" s="6"/>
    </row>
    <row r="58428" spans="43:43" x14ac:dyDescent="0.25">
      <c r="AQ58428" s="6"/>
    </row>
    <row r="58429" spans="43:43" x14ac:dyDescent="0.25">
      <c r="AQ58429" s="6"/>
    </row>
    <row r="58430" spans="43:43" x14ac:dyDescent="0.25">
      <c r="AQ58430" s="6"/>
    </row>
    <row r="58431" spans="43:43" x14ac:dyDescent="0.25">
      <c r="AQ58431" s="6"/>
    </row>
    <row r="58432" spans="43:43" x14ac:dyDescent="0.25">
      <c r="AQ58432" s="6"/>
    </row>
    <row r="58433" spans="43:43" x14ac:dyDescent="0.25">
      <c r="AQ58433" s="6"/>
    </row>
    <row r="58434" spans="43:43" x14ac:dyDescent="0.25">
      <c r="AQ58434" s="6"/>
    </row>
    <row r="58435" spans="43:43" x14ac:dyDescent="0.25">
      <c r="AQ58435" s="6"/>
    </row>
    <row r="58436" spans="43:43" x14ac:dyDescent="0.25">
      <c r="AQ58436" s="6"/>
    </row>
    <row r="58437" spans="43:43" x14ac:dyDescent="0.25">
      <c r="AQ58437" s="6"/>
    </row>
    <row r="58438" spans="43:43" x14ac:dyDescent="0.25">
      <c r="AQ58438" s="6"/>
    </row>
    <row r="58439" spans="43:43" x14ac:dyDescent="0.25">
      <c r="AQ58439" s="6"/>
    </row>
    <row r="58440" spans="43:43" x14ac:dyDescent="0.25">
      <c r="AQ58440" s="6"/>
    </row>
    <row r="58441" spans="43:43" x14ac:dyDescent="0.25">
      <c r="AQ58441" s="6"/>
    </row>
    <row r="58442" spans="43:43" x14ac:dyDescent="0.25">
      <c r="AQ58442" s="6"/>
    </row>
    <row r="58443" spans="43:43" x14ac:dyDescent="0.25">
      <c r="AQ58443" s="6"/>
    </row>
    <row r="58444" spans="43:43" x14ac:dyDescent="0.25">
      <c r="AQ58444" s="6"/>
    </row>
    <row r="58445" spans="43:43" x14ac:dyDescent="0.25">
      <c r="AQ58445" s="6"/>
    </row>
    <row r="58446" spans="43:43" x14ac:dyDescent="0.25">
      <c r="AQ58446" s="6"/>
    </row>
    <row r="58447" spans="43:43" x14ac:dyDescent="0.25">
      <c r="AQ58447" s="6"/>
    </row>
    <row r="58448" spans="43:43" x14ac:dyDescent="0.25">
      <c r="AQ58448" s="6"/>
    </row>
    <row r="58449" spans="43:43" x14ac:dyDescent="0.25">
      <c r="AQ58449" s="6"/>
    </row>
    <row r="58450" spans="43:43" x14ac:dyDescent="0.25">
      <c r="AQ58450" s="6"/>
    </row>
    <row r="58451" spans="43:43" x14ac:dyDescent="0.25">
      <c r="AQ58451" s="6"/>
    </row>
    <row r="58452" spans="43:43" x14ac:dyDescent="0.25">
      <c r="AQ58452" s="6"/>
    </row>
    <row r="58453" spans="43:43" x14ac:dyDescent="0.25">
      <c r="AQ58453" s="6"/>
    </row>
    <row r="58454" spans="43:43" x14ac:dyDescent="0.25">
      <c r="AQ58454" s="6"/>
    </row>
    <row r="58455" spans="43:43" x14ac:dyDescent="0.25">
      <c r="AQ58455" s="6"/>
    </row>
    <row r="58456" spans="43:43" x14ac:dyDescent="0.25">
      <c r="AQ58456" s="6"/>
    </row>
    <row r="58457" spans="43:43" x14ac:dyDescent="0.25">
      <c r="AQ58457" s="6"/>
    </row>
    <row r="58458" spans="43:43" x14ac:dyDescent="0.25">
      <c r="AQ58458" s="6"/>
    </row>
    <row r="58459" spans="43:43" x14ac:dyDescent="0.25">
      <c r="AQ58459" s="6"/>
    </row>
    <row r="58460" spans="43:43" x14ac:dyDescent="0.25">
      <c r="AQ58460" s="6"/>
    </row>
    <row r="58461" spans="43:43" x14ac:dyDescent="0.25">
      <c r="AQ58461" s="6"/>
    </row>
    <row r="58462" spans="43:43" x14ac:dyDescent="0.25">
      <c r="AQ58462" s="6"/>
    </row>
    <row r="58463" spans="43:43" x14ac:dyDescent="0.25">
      <c r="AQ58463" s="6"/>
    </row>
    <row r="58464" spans="43:43" x14ac:dyDescent="0.25">
      <c r="AQ58464" s="6"/>
    </row>
    <row r="58465" spans="43:43" x14ac:dyDescent="0.25">
      <c r="AQ58465" s="6"/>
    </row>
    <row r="58466" spans="43:43" x14ac:dyDescent="0.25">
      <c r="AQ58466" s="6"/>
    </row>
    <row r="58467" spans="43:43" x14ac:dyDescent="0.25">
      <c r="AQ58467" s="6"/>
    </row>
    <row r="58468" spans="43:43" x14ac:dyDescent="0.25">
      <c r="AQ58468" s="6"/>
    </row>
    <row r="58469" spans="43:43" x14ac:dyDescent="0.25">
      <c r="AQ58469" s="6"/>
    </row>
    <row r="58470" spans="43:43" x14ac:dyDescent="0.25">
      <c r="AQ58470" s="6"/>
    </row>
    <row r="58471" spans="43:43" x14ac:dyDescent="0.25">
      <c r="AQ58471" s="6"/>
    </row>
    <row r="58472" spans="43:43" x14ac:dyDescent="0.25">
      <c r="AQ58472" s="6"/>
    </row>
    <row r="58473" spans="43:43" x14ac:dyDescent="0.25">
      <c r="AQ58473" s="6"/>
    </row>
    <row r="58474" spans="43:43" x14ac:dyDescent="0.25">
      <c r="AQ58474" s="6"/>
    </row>
    <row r="58475" spans="43:43" x14ac:dyDescent="0.25">
      <c r="AQ58475" s="6"/>
    </row>
    <row r="58476" spans="43:43" x14ac:dyDescent="0.25">
      <c r="AQ58476" s="6"/>
    </row>
    <row r="58477" spans="43:43" x14ac:dyDescent="0.25">
      <c r="AQ58477" s="6"/>
    </row>
    <row r="58478" spans="43:43" x14ac:dyDescent="0.25">
      <c r="AQ58478" s="6"/>
    </row>
    <row r="58479" spans="43:43" x14ac:dyDescent="0.25">
      <c r="AQ58479" s="6"/>
    </row>
    <row r="58480" spans="43:43" x14ac:dyDescent="0.25">
      <c r="AQ58480" s="6"/>
    </row>
    <row r="58481" spans="43:43" x14ac:dyDescent="0.25">
      <c r="AQ58481" s="6"/>
    </row>
    <row r="58482" spans="43:43" x14ac:dyDescent="0.25">
      <c r="AQ58482" s="6"/>
    </row>
    <row r="58483" spans="43:43" x14ac:dyDescent="0.25">
      <c r="AQ58483" s="6"/>
    </row>
    <row r="58484" spans="43:43" x14ac:dyDescent="0.25">
      <c r="AQ58484" s="6"/>
    </row>
    <row r="58485" spans="43:43" x14ac:dyDescent="0.25">
      <c r="AQ58485" s="6"/>
    </row>
    <row r="58486" spans="43:43" x14ac:dyDescent="0.25">
      <c r="AQ58486" s="6"/>
    </row>
    <row r="58487" spans="43:43" x14ac:dyDescent="0.25">
      <c r="AQ58487" s="6"/>
    </row>
    <row r="58488" spans="43:43" x14ac:dyDescent="0.25">
      <c r="AQ58488" s="6"/>
    </row>
    <row r="58489" spans="43:43" x14ac:dyDescent="0.25">
      <c r="AQ58489" s="6"/>
    </row>
    <row r="58490" spans="43:43" x14ac:dyDescent="0.25">
      <c r="AQ58490" s="6"/>
    </row>
    <row r="58491" spans="43:43" x14ac:dyDescent="0.25">
      <c r="AQ58491" s="6"/>
    </row>
    <row r="58492" spans="43:43" x14ac:dyDescent="0.25">
      <c r="AQ58492" s="6"/>
    </row>
    <row r="58493" spans="43:43" x14ac:dyDescent="0.25">
      <c r="AQ58493" s="6"/>
    </row>
    <row r="58494" spans="43:43" x14ac:dyDescent="0.25">
      <c r="AQ58494" s="6"/>
    </row>
    <row r="58495" spans="43:43" x14ac:dyDescent="0.25">
      <c r="AQ58495" s="6"/>
    </row>
    <row r="58496" spans="43:43" x14ac:dyDescent="0.25">
      <c r="AQ58496" s="6"/>
    </row>
    <row r="58497" spans="43:43" x14ac:dyDescent="0.25">
      <c r="AQ58497" s="6"/>
    </row>
    <row r="58498" spans="43:43" x14ac:dyDescent="0.25">
      <c r="AQ58498" s="6"/>
    </row>
    <row r="58499" spans="43:43" x14ac:dyDescent="0.25">
      <c r="AQ58499" s="6"/>
    </row>
    <row r="58500" spans="43:43" x14ac:dyDescent="0.25">
      <c r="AQ58500" s="6"/>
    </row>
    <row r="58501" spans="43:43" x14ac:dyDescent="0.25">
      <c r="AQ58501" s="6"/>
    </row>
    <row r="58502" spans="43:43" x14ac:dyDescent="0.25">
      <c r="AQ58502" s="6"/>
    </row>
    <row r="58503" spans="43:43" x14ac:dyDescent="0.25">
      <c r="AQ58503" s="6"/>
    </row>
    <row r="58504" spans="43:43" x14ac:dyDescent="0.25">
      <c r="AQ58504" s="6"/>
    </row>
    <row r="58505" spans="43:43" x14ac:dyDescent="0.25">
      <c r="AQ58505" s="6"/>
    </row>
    <row r="58506" spans="43:43" x14ac:dyDescent="0.25">
      <c r="AQ58506" s="6"/>
    </row>
    <row r="58507" spans="43:43" x14ac:dyDescent="0.25">
      <c r="AQ58507" s="6"/>
    </row>
    <row r="58508" spans="43:43" x14ac:dyDescent="0.25">
      <c r="AQ58508" s="6"/>
    </row>
    <row r="58509" spans="43:43" x14ac:dyDescent="0.25">
      <c r="AQ58509" s="6"/>
    </row>
    <row r="58510" spans="43:43" x14ac:dyDescent="0.25">
      <c r="AQ58510" s="6"/>
    </row>
    <row r="58511" spans="43:43" x14ac:dyDescent="0.25">
      <c r="AQ58511" s="6"/>
    </row>
    <row r="58512" spans="43:43" x14ac:dyDescent="0.25">
      <c r="AQ58512" s="6"/>
    </row>
    <row r="58513" spans="43:43" x14ac:dyDescent="0.25">
      <c r="AQ58513" s="6"/>
    </row>
    <row r="58514" spans="43:43" x14ac:dyDescent="0.25">
      <c r="AQ58514" s="6"/>
    </row>
    <row r="58515" spans="43:43" x14ac:dyDescent="0.25">
      <c r="AQ58515" s="6"/>
    </row>
    <row r="58516" spans="43:43" x14ac:dyDescent="0.25">
      <c r="AQ58516" s="6"/>
    </row>
    <row r="58517" spans="43:43" x14ac:dyDescent="0.25">
      <c r="AQ58517" s="6"/>
    </row>
    <row r="58518" spans="43:43" x14ac:dyDescent="0.25">
      <c r="AQ58518" s="6"/>
    </row>
    <row r="58519" spans="43:43" x14ac:dyDescent="0.25">
      <c r="AQ58519" s="6"/>
    </row>
    <row r="58520" spans="43:43" x14ac:dyDescent="0.25">
      <c r="AQ58520" s="6"/>
    </row>
    <row r="58521" spans="43:43" x14ac:dyDescent="0.25">
      <c r="AQ58521" s="6"/>
    </row>
    <row r="58522" spans="43:43" x14ac:dyDescent="0.25">
      <c r="AQ58522" s="6"/>
    </row>
    <row r="58523" spans="43:43" x14ac:dyDescent="0.25">
      <c r="AQ58523" s="6"/>
    </row>
    <row r="58524" spans="43:43" x14ac:dyDescent="0.25">
      <c r="AQ58524" s="6"/>
    </row>
    <row r="58525" spans="43:43" x14ac:dyDescent="0.25">
      <c r="AQ58525" s="6"/>
    </row>
    <row r="58526" spans="43:43" x14ac:dyDescent="0.25">
      <c r="AQ58526" s="6"/>
    </row>
    <row r="58527" spans="43:43" x14ac:dyDescent="0.25">
      <c r="AQ58527" s="6"/>
    </row>
    <row r="58528" spans="43:43" x14ac:dyDescent="0.25">
      <c r="AQ58528" s="6"/>
    </row>
    <row r="58529" spans="43:43" x14ac:dyDescent="0.25">
      <c r="AQ58529" s="6"/>
    </row>
    <row r="58530" spans="43:43" x14ac:dyDescent="0.25">
      <c r="AQ58530" s="6"/>
    </row>
    <row r="58531" spans="43:43" x14ac:dyDescent="0.25">
      <c r="AQ58531" s="6"/>
    </row>
    <row r="58532" spans="43:43" x14ac:dyDescent="0.25">
      <c r="AQ58532" s="6"/>
    </row>
    <row r="58533" spans="43:43" x14ac:dyDescent="0.25">
      <c r="AQ58533" s="6"/>
    </row>
    <row r="58534" spans="43:43" x14ac:dyDescent="0.25">
      <c r="AQ58534" s="6"/>
    </row>
    <row r="58535" spans="43:43" x14ac:dyDescent="0.25">
      <c r="AQ58535" s="6"/>
    </row>
    <row r="58536" spans="43:43" x14ac:dyDescent="0.25">
      <c r="AQ58536" s="6"/>
    </row>
    <row r="58537" spans="43:43" x14ac:dyDescent="0.25">
      <c r="AQ58537" s="6"/>
    </row>
    <row r="58538" spans="43:43" x14ac:dyDescent="0.25">
      <c r="AQ58538" s="6"/>
    </row>
    <row r="58539" spans="43:43" x14ac:dyDescent="0.25">
      <c r="AQ58539" s="6"/>
    </row>
    <row r="58540" spans="43:43" x14ac:dyDescent="0.25">
      <c r="AQ58540" s="6"/>
    </row>
    <row r="58541" spans="43:43" x14ac:dyDescent="0.25">
      <c r="AQ58541" s="6"/>
    </row>
    <row r="58542" spans="43:43" x14ac:dyDescent="0.25">
      <c r="AQ58542" s="6"/>
    </row>
    <row r="58543" spans="43:43" x14ac:dyDescent="0.25">
      <c r="AQ58543" s="6"/>
    </row>
    <row r="58544" spans="43:43" x14ac:dyDescent="0.25">
      <c r="AQ58544" s="6"/>
    </row>
    <row r="58545" spans="43:43" x14ac:dyDescent="0.25">
      <c r="AQ58545" s="6"/>
    </row>
    <row r="58546" spans="43:43" x14ac:dyDescent="0.25">
      <c r="AQ58546" s="6"/>
    </row>
    <row r="58547" spans="43:43" x14ac:dyDescent="0.25">
      <c r="AQ58547" s="6"/>
    </row>
    <row r="58548" spans="43:43" x14ac:dyDescent="0.25">
      <c r="AQ58548" s="6"/>
    </row>
    <row r="58549" spans="43:43" x14ac:dyDescent="0.25">
      <c r="AQ58549" s="6"/>
    </row>
    <row r="58550" spans="43:43" x14ac:dyDescent="0.25">
      <c r="AQ58550" s="6"/>
    </row>
    <row r="58551" spans="43:43" x14ac:dyDescent="0.25">
      <c r="AQ58551" s="6"/>
    </row>
    <row r="58552" spans="43:43" x14ac:dyDescent="0.25">
      <c r="AQ58552" s="6"/>
    </row>
    <row r="58553" spans="43:43" x14ac:dyDescent="0.25">
      <c r="AQ58553" s="6"/>
    </row>
    <row r="58554" spans="43:43" x14ac:dyDescent="0.25">
      <c r="AQ58554" s="6"/>
    </row>
    <row r="58555" spans="43:43" x14ac:dyDescent="0.25">
      <c r="AQ58555" s="6"/>
    </row>
    <row r="58556" spans="43:43" x14ac:dyDescent="0.25">
      <c r="AQ58556" s="6"/>
    </row>
    <row r="58557" spans="43:43" x14ac:dyDescent="0.25">
      <c r="AQ58557" s="6"/>
    </row>
    <row r="58558" spans="43:43" x14ac:dyDescent="0.25">
      <c r="AQ58558" s="6"/>
    </row>
    <row r="58559" spans="43:43" x14ac:dyDescent="0.25">
      <c r="AQ58559" s="6"/>
    </row>
    <row r="58560" spans="43:43" x14ac:dyDescent="0.25">
      <c r="AQ58560" s="6"/>
    </row>
    <row r="58561" spans="43:43" x14ac:dyDescent="0.25">
      <c r="AQ58561" s="6"/>
    </row>
    <row r="58562" spans="43:43" x14ac:dyDescent="0.25">
      <c r="AQ58562" s="6"/>
    </row>
    <row r="58563" spans="43:43" x14ac:dyDescent="0.25">
      <c r="AQ58563" s="6"/>
    </row>
    <row r="58564" spans="43:43" x14ac:dyDescent="0.25">
      <c r="AQ58564" s="6"/>
    </row>
    <row r="58565" spans="43:43" x14ac:dyDescent="0.25">
      <c r="AQ58565" s="6"/>
    </row>
    <row r="58566" spans="43:43" x14ac:dyDescent="0.25">
      <c r="AQ58566" s="6"/>
    </row>
    <row r="58567" spans="43:43" x14ac:dyDescent="0.25">
      <c r="AQ58567" s="6"/>
    </row>
    <row r="58568" spans="43:43" x14ac:dyDescent="0.25">
      <c r="AQ58568" s="6"/>
    </row>
    <row r="58569" spans="43:43" x14ac:dyDescent="0.25">
      <c r="AQ58569" s="6"/>
    </row>
    <row r="58570" spans="43:43" x14ac:dyDescent="0.25">
      <c r="AQ58570" s="6"/>
    </row>
    <row r="58571" spans="43:43" x14ac:dyDescent="0.25">
      <c r="AQ58571" s="6"/>
    </row>
    <row r="58572" spans="43:43" x14ac:dyDescent="0.25">
      <c r="AQ58572" s="6"/>
    </row>
    <row r="58573" spans="43:43" x14ac:dyDescent="0.25">
      <c r="AQ58573" s="6"/>
    </row>
    <row r="58574" spans="43:43" x14ac:dyDescent="0.25">
      <c r="AQ58574" s="6"/>
    </row>
    <row r="58575" spans="43:43" x14ac:dyDescent="0.25">
      <c r="AQ58575" s="6"/>
    </row>
    <row r="58576" spans="43:43" x14ac:dyDescent="0.25">
      <c r="AQ58576" s="6"/>
    </row>
    <row r="58577" spans="43:43" x14ac:dyDescent="0.25">
      <c r="AQ58577" s="6"/>
    </row>
    <row r="58578" spans="43:43" x14ac:dyDescent="0.25">
      <c r="AQ58578" s="6"/>
    </row>
    <row r="58579" spans="43:43" x14ac:dyDescent="0.25">
      <c r="AQ58579" s="6"/>
    </row>
    <row r="58580" spans="43:43" x14ac:dyDescent="0.25">
      <c r="AQ58580" s="6"/>
    </row>
    <row r="58581" spans="43:43" x14ac:dyDescent="0.25">
      <c r="AQ58581" s="6"/>
    </row>
    <row r="58582" spans="43:43" x14ac:dyDescent="0.25">
      <c r="AQ58582" s="6"/>
    </row>
    <row r="58583" spans="43:43" x14ac:dyDescent="0.25">
      <c r="AQ58583" s="6"/>
    </row>
    <row r="58584" spans="43:43" x14ac:dyDescent="0.25">
      <c r="AQ58584" s="6"/>
    </row>
    <row r="58585" spans="43:43" x14ac:dyDescent="0.25">
      <c r="AQ58585" s="6"/>
    </row>
    <row r="58586" spans="43:43" x14ac:dyDescent="0.25">
      <c r="AQ58586" s="6"/>
    </row>
    <row r="58587" spans="43:43" x14ac:dyDescent="0.25">
      <c r="AQ58587" s="6"/>
    </row>
    <row r="58588" spans="43:43" x14ac:dyDescent="0.25">
      <c r="AQ58588" s="6"/>
    </row>
    <row r="58589" spans="43:43" x14ac:dyDescent="0.25">
      <c r="AQ58589" s="6"/>
    </row>
    <row r="58590" spans="43:43" x14ac:dyDescent="0.25">
      <c r="AQ58590" s="6"/>
    </row>
    <row r="58591" spans="43:43" x14ac:dyDescent="0.25">
      <c r="AQ58591" s="6"/>
    </row>
    <row r="58592" spans="43:43" x14ac:dyDescent="0.25">
      <c r="AQ58592" s="6"/>
    </row>
    <row r="58593" spans="43:43" x14ac:dyDescent="0.25">
      <c r="AQ58593" s="6"/>
    </row>
    <row r="58594" spans="43:43" x14ac:dyDescent="0.25">
      <c r="AQ58594" s="6"/>
    </row>
    <row r="58595" spans="43:43" x14ac:dyDescent="0.25">
      <c r="AQ58595" s="6"/>
    </row>
    <row r="58596" spans="43:43" x14ac:dyDescent="0.25">
      <c r="AQ58596" s="6"/>
    </row>
    <row r="58597" spans="43:43" x14ac:dyDescent="0.25">
      <c r="AQ58597" s="6"/>
    </row>
    <row r="58598" spans="43:43" x14ac:dyDescent="0.25">
      <c r="AQ58598" s="6"/>
    </row>
    <row r="58599" spans="43:43" x14ac:dyDescent="0.25">
      <c r="AQ58599" s="6"/>
    </row>
    <row r="58600" spans="43:43" x14ac:dyDescent="0.25">
      <c r="AQ58600" s="6"/>
    </row>
    <row r="58601" spans="43:43" x14ac:dyDescent="0.25">
      <c r="AQ58601" s="6"/>
    </row>
    <row r="58602" spans="43:43" x14ac:dyDescent="0.25">
      <c r="AQ58602" s="6"/>
    </row>
    <row r="58603" spans="43:43" x14ac:dyDescent="0.25">
      <c r="AQ58603" s="6"/>
    </row>
    <row r="58604" spans="43:43" x14ac:dyDescent="0.25">
      <c r="AQ58604" s="6"/>
    </row>
    <row r="58605" spans="43:43" x14ac:dyDescent="0.25">
      <c r="AQ58605" s="6"/>
    </row>
    <row r="58606" spans="43:43" x14ac:dyDescent="0.25">
      <c r="AQ58606" s="6"/>
    </row>
    <row r="58607" spans="43:43" x14ac:dyDescent="0.25">
      <c r="AQ58607" s="6"/>
    </row>
    <row r="58608" spans="43:43" x14ac:dyDescent="0.25">
      <c r="AQ58608" s="6"/>
    </row>
    <row r="58609" spans="43:43" x14ac:dyDescent="0.25">
      <c r="AQ58609" s="6"/>
    </row>
    <row r="58610" spans="43:43" x14ac:dyDescent="0.25">
      <c r="AQ58610" s="6"/>
    </row>
    <row r="58611" spans="43:43" x14ac:dyDescent="0.25">
      <c r="AQ58611" s="6"/>
    </row>
    <row r="58612" spans="43:43" x14ac:dyDescent="0.25">
      <c r="AQ58612" s="6"/>
    </row>
    <row r="58613" spans="43:43" x14ac:dyDescent="0.25">
      <c r="AQ58613" s="6"/>
    </row>
    <row r="58614" spans="43:43" x14ac:dyDescent="0.25">
      <c r="AQ58614" s="6"/>
    </row>
    <row r="58615" spans="43:43" x14ac:dyDescent="0.25">
      <c r="AQ58615" s="6"/>
    </row>
    <row r="58616" spans="43:43" x14ac:dyDescent="0.25">
      <c r="AQ58616" s="6"/>
    </row>
    <row r="58617" spans="43:43" x14ac:dyDescent="0.25">
      <c r="AQ58617" s="6"/>
    </row>
    <row r="58618" spans="43:43" x14ac:dyDescent="0.25">
      <c r="AQ58618" s="6"/>
    </row>
    <row r="58619" spans="43:43" x14ac:dyDescent="0.25">
      <c r="AQ58619" s="6"/>
    </row>
    <row r="58620" spans="43:43" x14ac:dyDescent="0.25">
      <c r="AQ58620" s="6"/>
    </row>
    <row r="58621" spans="43:43" x14ac:dyDescent="0.25">
      <c r="AQ58621" s="6"/>
    </row>
    <row r="58622" spans="43:43" x14ac:dyDescent="0.25">
      <c r="AQ58622" s="6"/>
    </row>
    <row r="58623" spans="43:43" x14ac:dyDescent="0.25">
      <c r="AQ58623" s="6"/>
    </row>
    <row r="58624" spans="43:43" x14ac:dyDescent="0.25">
      <c r="AQ58624" s="6"/>
    </row>
    <row r="58625" spans="43:43" x14ac:dyDescent="0.25">
      <c r="AQ58625" s="6"/>
    </row>
    <row r="58626" spans="43:43" x14ac:dyDescent="0.25">
      <c r="AQ58626" s="6"/>
    </row>
    <row r="58627" spans="43:43" x14ac:dyDescent="0.25">
      <c r="AQ58627" s="6"/>
    </row>
    <row r="58628" spans="43:43" x14ac:dyDescent="0.25">
      <c r="AQ58628" s="6"/>
    </row>
    <row r="58629" spans="43:43" x14ac:dyDescent="0.25">
      <c r="AQ58629" s="6"/>
    </row>
    <row r="58630" spans="43:43" x14ac:dyDescent="0.25">
      <c r="AQ58630" s="6"/>
    </row>
    <row r="58631" spans="43:43" x14ac:dyDescent="0.25">
      <c r="AQ58631" s="6"/>
    </row>
    <row r="58632" spans="43:43" x14ac:dyDescent="0.25">
      <c r="AQ58632" s="6"/>
    </row>
    <row r="58633" spans="43:43" x14ac:dyDescent="0.25">
      <c r="AQ58633" s="6"/>
    </row>
    <row r="58634" spans="43:43" x14ac:dyDescent="0.25">
      <c r="AQ58634" s="6"/>
    </row>
    <row r="58635" spans="43:43" x14ac:dyDescent="0.25">
      <c r="AQ58635" s="6"/>
    </row>
    <row r="58636" spans="43:43" x14ac:dyDescent="0.25">
      <c r="AQ58636" s="6"/>
    </row>
    <row r="58637" spans="43:43" x14ac:dyDescent="0.25">
      <c r="AQ58637" s="6"/>
    </row>
    <row r="58638" spans="43:43" x14ac:dyDescent="0.25">
      <c r="AQ58638" s="6"/>
    </row>
    <row r="58639" spans="43:43" x14ac:dyDescent="0.25">
      <c r="AQ58639" s="6"/>
    </row>
    <row r="58640" spans="43:43" x14ac:dyDescent="0.25">
      <c r="AQ58640" s="6"/>
    </row>
    <row r="58641" spans="43:43" x14ac:dyDescent="0.25">
      <c r="AQ58641" s="6"/>
    </row>
    <row r="58642" spans="43:43" x14ac:dyDescent="0.25">
      <c r="AQ58642" s="6"/>
    </row>
    <row r="58643" spans="43:43" x14ac:dyDescent="0.25">
      <c r="AQ58643" s="6"/>
    </row>
    <row r="58644" spans="43:43" x14ac:dyDescent="0.25">
      <c r="AQ58644" s="6"/>
    </row>
    <row r="58645" spans="43:43" x14ac:dyDescent="0.25">
      <c r="AQ58645" s="6"/>
    </row>
    <row r="58646" spans="43:43" x14ac:dyDescent="0.25">
      <c r="AQ58646" s="6"/>
    </row>
    <row r="58647" spans="43:43" x14ac:dyDescent="0.25">
      <c r="AQ58647" s="6"/>
    </row>
    <row r="58648" spans="43:43" x14ac:dyDescent="0.25">
      <c r="AQ58648" s="6"/>
    </row>
    <row r="58649" spans="43:43" x14ac:dyDescent="0.25">
      <c r="AQ58649" s="6"/>
    </row>
    <row r="58650" spans="43:43" x14ac:dyDescent="0.25">
      <c r="AQ58650" s="6"/>
    </row>
    <row r="58651" spans="43:43" x14ac:dyDescent="0.25">
      <c r="AQ58651" s="6"/>
    </row>
    <row r="58652" spans="43:43" x14ac:dyDescent="0.25">
      <c r="AQ58652" s="6"/>
    </row>
    <row r="58653" spans="43:43" x14ac:dyDescent="0.25">
      <c r="AQ58653" s="6"/>
    </row>
    <row r="58654" spans="43:43" x14ac:dyDescent="0.25">
      <c r="AQ58654" s="6"/>
    </row>
    <row r="58655" spans="43:43" x14ac:dyDescent="0.25">
      <c r="AQ58655" s="6"/>
    </row>
    <row r="58656" spans="43:43" x14ac:dyDescent="0.25">
      <c r="AQ58656" s="6"/>
    </row>
    <row r="58657" spans="43:43" x14ac:dyDescent="0.25">
      <c r="AQ58657" s="6"/>
    </row>
    <row r="58658" spans="43:43" x14ac:dyDescent="0.25">
      <c r="AQ58658" s="6"/>
    </row>
    <row r="58659" spans="43:43" x14ac:dyDescent="0.25">
      <c r="AQ58659" s="6"/>
    </row>
    <row r="58660" spans="43:43" x14ac:dyDescent="0.25">
      <c r="AQ58660" s="6"/>
    </row>
    <row r="58661" spans="43:43" x14ac:dyDescent="0.25">
      <c r="AQ58661" s="6"/>
    </row>
    <row r="58662" spans="43:43" x14ac:dyDescent="0.25">
      <c r="AQ58662" s="6"/>
    </row>
    <row r="58663" spans="43:43" x14ac:dyDescent="0.25">
      <c r="AQ58663" s="6"/>
    </row>
    <row r="58664" spans="43:43" x14ac:dyDescent="0.25">
      <c r="AQ58664" s="6"/>
    </row>
    <row r="58665" spans="43:43" x14ac:dyDescent="0.25">
      <c r="AQ58665" s="6"/>
    </row>
    <row r="58666" spans="43:43" x14ac:dyDescent="0.25">
      <c r="AQ58666" s="6"/>
    </row>
    <row r="58667" spans="43:43" x14ac:dyDescent="0.25">
      <c r="AQ58667" s="6"/>
    </row>
    <row r="58668" spans="43:43" x14ac:dyDescent="0.25">
      <c r="AQ58668" s="6"/>
    </row>
    <row r="58669" spans="43:43" x14ac:dyDescent="0.25">
      <c r="AQ58669" s="6"/>
    </row>
    <row r="58670" spans="43:43" x14ac:dyDescent="0.25">
      <c r="AQ58670" s="6"/>
    </row>
    <row r="58671" spans="43:43" x14ac:dyDescent="0.25">
      <c r="AQ58671" s="6"/>
    </row>
    <row r="58672" spans="43:43" x14ac:dyDescent="0.25">
      <c r="AQ58672" s="6"/>
    </row>
    <row r="58673" spans="43:43" x14ac:dyDescent="0.25">
      <c r="AQ58673" s="6"/>
    </row>
    <row r="58674" spans="43:43" x14ac:dyDescent="0.25">
      <c r="AQ58674" s="6"/>
    </row>
    <row r="58675" spans="43:43" x14ac:dyDescent="0.25">
      <c r="AQ58675" s="6"/>
    </row>
    <row r="58676" spans="43:43" x14ac:dyDescent="0.25">
      <c r="AQ58676" s="6"/>
    </row>
    <row r="58677" spans="43:43" x14ac:dyDescent="0.25">
      <c r="AQ58677" s="6"/>
    </row>
    <row r="58678" spans="43:43" x14ac:dyDescent="0.25">
      <c r="AQ58678" s="6"/>
    </row>
    <row r="58679" spans="43:43" x14ac:dyDescent="0.25">
      <c r="AQ58679" s="6"/>
    </row>
    <row r="58680" spans="43:43" x14ac:dyDescent="0.25">
      <c r="AQ58680" s="6"/>
    </row>
    <row r="58681" spans="43:43" x14ac:dyDescent="0.25">
      <c r="AQ58681" s="6"/>
    </row>
    <row r="58682" spans="43:43" x14ac:dyDescent="0.25">
      <c r="AQ58682" s="6"/>
    </row>
    <row r="58683" spans="43:43" x14ac:dyDescent="0.25">
      <c r="AQ58683" s="6"/>
    </row>
    <row r="58684" spans="43:43" x14ac:dyDescent="0.25">
      <c r="AQ58684" s="6"/>
    </row>
    <row r="58685" spans="43:43" x14ac:dyDescent="0.25">
      <c r="AQ58685" s="6"/>
    </row>
    <row r="58686" spans="43:43" x14ac:dyDescent="0.25">
      <c r="AQ58686" s="6"/>
    </row>
    <row r="58687" spans="43:43" x14ac:dyDescent="0.25">
      <c r="AQ58687" s="6"/>
    </row>
    <row r="58688" spans="43:43" x14ac:dyDescent="0.25">
      <c r="AQ58688" s="6"/>
    </row>
    <row r="58689" spans="43:43" x14ac:dyDescent="0.25">
      <c r="AQ58689" s="6"/>
    </row>
    <row r="58690" spans="43:43" x14ac:dyDescent="0.25">
      <c r="AQ58690" s="6"/>
    </row>
    <row r="58691" spans="43:43" x14ac:dyDescent="0.25">
      <c r="AQ58691" s="6"/>
    </row>
    <row r="58692" spans="43:43" x14ac:dyDescent="0.25">
      <c r="AQ58692" s="6"/>
    </row>
    <row r="58693" spans="43:43" x14ac:dyDescent="0.25">
      <c r="AQ58693" s="6"/>
    </row>
    <row r="58694" spans="43:43" x14ac:dyDescent="0.25">
      <c r="AQ58694" s="6"/>
    </row>
    <row r="58695" spans="43:43" x14ac:dyDescent="0.25">
      <c r="AQ58695" s="6"/>
    </row>
    <row r="58696" spans="43:43" x14ac:dyDescent="0.25">
      <c r="AQ58696" s="6"/>
    </row>
    <row r="58697" spans="43:43" x14ac:dyDescent="0.25">
      <c r="AQ58697" s="6"/>
    </row>
    <row r="58698" spans="43:43" x14ac:dyDescent="0.25">
      <c r="AQ58698" s="6"/>
    </row>
    <row r="58699" spans="43:43" x14ac:dyDescent="0.25">
      <c r="AQ58699" s="6"/>
    </row>
    <row r="58700" spans="43:43" x14ac:dyDescent="0.25">
      <c r="AQ58700" s="6"/>
    </row>
    <row r="58701" spans="43:43" x14ac:dyDescent="0.25">
      <c r="AQ58701" s="6"/>
    </row>
    <row r="58702" spans="43:43" x14ac:dyDescent="0.25">
      <c r="AQ58702" s="6"/>
    </row>
    <row r="58703" spans="43:43" x14ac:dyDescent="0.25">
      <c r="AQ58703" s="6"/>
    </row>
    <row r="58704" spans="43:43" x14ac:dyDescent="0.25">
      <c r="AQ58704" s="6"/>
    </row>
    <row r="58705" spans="43:43" x14ac:dyDescent="0.25">
      <c r="AQ58705" s="6"/>
    </row>
    <row r="58706" spans="43:43" x14ac:dyDescent="0.25">
      <c r="AQ58706" s="6"/>
    </row>
    <row r="58707" spans="43:43" x14ac:dyDescent="0.25">
      <c r="AQ58707" s="6"/>
    </row>
    <row r="58708" spans="43:43" x14ac:dyDescent="0.25">
      <c r="AQ58708" s="6"/>
    </row>
    <row r="58709" spans="43:43" x14ac:dyDescent="0.25">
      <c r="AQ58709" s="6"/>
    </row>
    <row r="58710" spans="43:43" x14ac:dyDescent="0.25">
      <c r="AQ58710" s="6"/>
    </row>
    <row r="58711" spans="43:43" x14ac:dyDescent="0.25">
      <c r="AQ58711" s="6"/>
    </row>
    <row r="58712" spans="43:43" x14ac:dyDescent="0.25">
      <c r="AQ58712" s="6"/>
    </row>
    <row r="58713" spans="43:43" x14ac:dyDescent="0.25">
      <c r="AQ58713" s="6"/>
    </row>
    <row r="58714" spans="43:43" x14ac:dyDescent="0.25">
      <c r="AQ58714" s="6"/>
    </row>
    <row r="58715" spans="43:43" x14ac:dyDescent="0.25">
      <c r="AQ58715" s="6"/>
    </row>
    <row r="58716" spans="43:43" x14ac:dyDescent="0.25">
      <c r="AQ58716" s="6"/>
    </row>
    <row r="58717" spans="43:43" x14ac:dyDescent="0.25">
      <c r="AQ58717" s="6"/>
    </row>
    <row r="58718" spans="43:43" x14ac:dyDescent="0.25">
      <c r="AQ58718" s="6"/>
    </row>
    <row r="58719" spans="43:43" x14ac:dyDescent="0.25">
      <c r="AQ58719" s="6"/>
    </row>
    <row r="58720" spans="43:43" x14ac:dyDescent="0.25">
      <c r="AQ58720" s="6"/>
    </row>
    <row r="58721" spans="43:43" x14ac:dyDescent="0.25">
      <c r="AQ58721" s="6"/>
    </row>
    <row r="58722" spans="43:43" x14ac:dyDescent="0.25">
      <c r="AQ58722" s="6"/>
    </row>
    <row r="58723" spans="43:43" x14ac:dyDescent="0.25">
      <c r="AQ58723" s="6"/>
    </row>
    <row r="58724" spans="43:43" x14ac:dyDescent="0.25">
      <c r="AQ58724" s="6"/>
    </row>
    <row r="58725" spans="43:43" x14ac:dyDescent="0.25">
      <c r="AQ58725" s="6"/>
    </row>
    <row r="58726" spans="43:43" x14ac:dyDescent="0.25">
      <c r="AQ58726" s="6"/>
    </row>
    <row r="58727" spans="43:43" x14ac:dyDescent="0.25">
      <c r="AQ58727" s="6"/>
    </row>
    <row r="58728" spans="43:43" x14ac:dyDescent="0.25">
      <c r="AQ58728" s="6"/>
    </row>
    <row r="58729" spans="43:43" x14ac:dyDescent="0.25">
      <c r="AQ58729" s="6"/>
    </row>
    <row r="58730" spans="43:43" x14ac:dyDescent="0.25">
      <c r="AQ58730" s="6"/>
    </row>
    <row r="58731" spans="43:43" x14ac:dyDescent="0.25">
      <c r="AQ58731" s="6"/>
    </row>
    <row r="58732" spans="43:43" x14ac:dyDescent="0.25">
      <c r="AQ58732" s="6"/>
    </row>
    <row r="58733" spans="43:43" x14ac:dyDescent="0.25">
      <c r="AQ58733" s="6"/>
    </row>
    <row r="58734" spans="43:43" x14ac:dyDescent="0.25">
      <c r="AQ58734" s="6"/>
    </row>
    <row r="58735" spans="43:43" x14ac:dyDescent="0.25">
      <c r="AQ58735" s="6"/>
    </row>
    <row r="58736" spans="43:43" x14ac:dyDescent="0.25">
      <c r="AQ58736" s="6"/>
    </row>
    <row r="58737" spans="43:43" x14ac:dyDescent="0.25">
      <c r="AQ58737" s="6"/>
    </row>
    <row r="58738" spans="43:43" x14ac:dyDescent="0.25">
      <c r="AQ58738" s="6"/>
    </row>
    <row r="58739" spans="43:43" x14ac:dyDescent="0.25">
      <c r="AQ58739" s="6"/>
    </row>
    <row r="58740" spans="43:43" x14ac:dyDescent="0.25">
      <c r="AQ58740" s="6"/>
    </row>
    <row r="58741" spans="43:43" x14ac:dyDescent="0.25">
      <c r="AQ58741" s="6"/>
    </row>
    <row r="58742" spans="43:43" x14ac:dyDescent="0.25">
      <c r="AQ58742" s="6"/>
    </row>
    <row r="58743" spans="43:43" x14ac:dyDescent="0.25">
      <c r="AQ58743" s="6"/>
    </row>
    <row r="58744" spans="43:43" x14ac:dyDescent="0.25">
      <c r="AQ58744" s="6"/>
    </row>
    <row r="58745" spans="43:43" x14ac:dyDescent="0.25">
      <c r="AQ58745" s="6"/>
    </row>
    <row r="58746" spans="43:43" x14ac:dyDescent="0.25">
      <c r="AQ58746" s="6"/>
    </row>
    <row r="58747" spans="43:43" x14ac:dyDescent="0.25">
      <c r="AQ58747" s="6"/>
    </row>
    <row r="58748" spans="43:43" x14ac:dyDescent="0.25">
      <c r="AQ58748" s="6"/>
    </row>
    <row r="58749" spans="43:43" x14ac:dyDescent="0.25">
      <c r="AQ58749" s="6"/>
    </row>
    <row r="58750" spans="43:43" x14ac:dyDescent="0.25">
      <c r="AQ58750" s="6"/>
    </row>
    <row r="58751" spans="43:43" x14ac:dyDescent="0.25">
      <c r="AQ58751" s="6"/>
    </row>
    <row r="58752" spans="43:43" x14ac:dyDescent="0.25">
      <c r="AQ58752" s="6"/>
    </row>
    <row r="58753" spans="43:43" x14ac:dyDescent="0.25">
      <c r="AQ58753" s="6"/>
    </row>
    <row r="58754" spans="43:43" x14ac:dyDescent="0.25">
      <c r="AQ58754" s="6"/>
    </row>
    <row r="58755" spans="43:43" x14ac:dyDescent="0.25">
      <c r="AQ58755" s="6"/>
    </row>
    <row r="58756" spans="43:43" x14ac:dyDescent="0.25">
      <c r="AQ58756" s="6"/>
    </row>
    <row r="58757" spans="43:43" x14ac:dyDescent="0.25">
      <c r="AQ58757" s="6"/>
    </row>
    <row r="58758" spans="43:43" x14ac:dyDescent="0.25">
      <c r="AQ58758" s="6"/>
    </row>
    <row r="58759" spans="43:43" x14ac:dyDescent="0.25">
      <c r="AQ58759" s="6"/>
    </row>
    <row r="58760" spans="43:43" x14ac:dyDescent="0.25">
      <c r="AQ58760" s="6"/>
    </row>
    <row r="58761" spans="43:43" x14ac:dyDescent="0.25">
      <c r="AQ58761" s="6"/>
    </row>
    <row r="58762" spans="43:43" x14ac:dyDescent="0.25">
      <c r="AQ58762" s="6"/>
    </row>
    <row r="58763" spans="43:43" x14ac:dyDescent="0.25">
      <c r="AQ58763" s="6"/>
    </row>
    <row r="58764" spans="43:43" x14ac:dyDescent="0.25">
      <c r="AQ58764" s="6"/>
    </row>
    <row r="58765" spans="43:43" x14ac:dyDescent="0.25">
      <c r="AQ58765" s="6"/>
    </row>
    <row r="58766" spans="43:43" x14ac:dyDescent="0.25">
      <c r="AQ58766" s="6"/>
    </row>
    <row r="58767" spans="43:43" x14ac:dyDescent="0.25">
      <c r="AQ58767" s="6"/>
    </row>
    <row r="58768" spans="43:43" x14ac:dyDescent="0.25">
      <c r="AQ58768" s="6"/>
    </row>
    <row r="58769" spans="43:43" x14ac:dyDescent="0.25">
      <c r="AQ58769" s="6"/>
    </row>
    <row r="58770" spans="43:43" x14ac:dyDescent="0.25">
      <c r="AQ58770" s="6"/>
    </row>
    <row r="58771" spans="43:43" x14ac:dyDescent="0.25">
      <c r="AQ58771" s="6"/>
    </row>
    <row r="58772" spans="43:43" x14ac:dyDescent="0.25">
      <c r="AQ58772" s="6"/>
    </row>
    <row r="58773" spans="43:43" x14ac:dyDescent="0.25">
      <c r="AQ58773" s="6"/>
    </row>
    <row r="58774" spans="43:43" x14ac:dyDescent="0.25">
      <c r="AQ58774" s="6"/>
    </row>
    <row r="58775" spans="43:43" x14ac:dyDescent="0.25">
      <c r="AQ58775" s="6"/>
    </row>
    <row r="58776" spans="43:43" x14ac:dyDescent="0.25">
      <c r="AQ58776" s="6"/>
    </row>
    <row r="58777" spans="43:43" x14ac:dyDescent="0.25">
      <c r="AQ58777" s="6"/>
    </row>
    <row r="58778" spans="43:43" x14ac:dyDescent="0.25">
      <c r="AQ58778" s="6"/>
    </row>
    <row r="58779" spans="43:43" x14ac:dyDescent="0.25">
      <c r="AQ58779" s="6"/>
    </row>
    <row r="58780" spans="43:43" x14ac:dyDescent="0.25">
      <c r="AQ58780" s="6"/>
    </row>
    <row r="58781" spans="43:43" x14ac:dyDescent="0.25">
      <c r="AQ58781" s="6"/>
    </row>
    <row r="58782" spans="43:43" x14ac:dyDescent="0.25">
      <c r="AQ58782" s="6"/>
    </row>
    <row r="58783" spans="43:43" x14ac:dyDescent="0.25">
      <c r="AQ58783" s="6"/>
    </row>
    <row r="58784" spans="43:43" x14ac:dyDescent="0.25">
      <c r="AQ58784" s="6"/>
    </row>
    <row r="58785" spans="43:43" x14ac:dyDescent="0.25">
      <c r="AQ58785" s="6"/>
    </row>
    <row r="58786" spans="43:43" x14ac:dyDescent="0.25">
      <c r="AQ58786" s="6"/>
    </row>
    <row r="58787" spans="43:43" x14ac:dyDescent="0.25">
      <c r="AQ58787" s="6"/>
    </row>
    <row r="58788" spans="43:43" x14ac:dyDescent="0.25">
      <c r="AQ58788" s="6"/>
    </row>
    <row r="58789" spans="43:43" x14ac:dyDescent="0.25">
      <c r="AQ58789" s="6"/>
    </row>
    <row r="58790" spans="43:43" x14ac:dyDescent="0.25">
      <c r="AQ58790" s="6"/>
    </row>
    <row r="58791" spans="43:43" x14ac:dyDescent="0.25">
      <c r="AQ58791" s="6"/>
    </row>
    <row r="58792" spans="43:43" x14ac:dyDescent="0.25">
      <c r="AQ58792" s="6"/>
    </row>
    <row r="58793" spans="43:43" x14ac:dyDescent="0.25">
      <c r="AQ58793" s="6"/>
    </row>
    <row r="58794" spans="43:43" x14ac:dyDescent="0.25">
      <c r="AQ58794" s="6"/>
    </row>
    <row r="58795" spans="43:43" x14ac:dyDescent="0.25">
      <c r="AQ58795" s="6"/>
    </row>
    <row r="58796" spans="43:43" x14ac:dyDescent="0.25">
      <c r="AQ58796" s="6"/>
    </row>
    <row r="58797" spans="43:43" x14ac:dyDescent="0.25">
      <c r="AQ58797" s="6"/>
    </row>
    <row r="58798" spans="43:43" x14ac:dyDescent="0.25">
      <c r="AQ58798" s="6"/>
    </row>
    <row r="58799" spans="43:43" x14ac:dyDescent="0.25">
      <c r="AQ58799" s="6"/>
    </row>
    <row r="58800" spans="43:43" x14ac:dyDescent="0.25">
      <c r="AQ58800" s="6"/>
    </row>
    <row r="58801" spans="43:43" x14ac:dyDescent="0.25">
      <c r="AQ58801" s="6"/>
    </row>
    <row r="58802" spans="43:43" x14ac:dyDescent="0.25">
      <c r="AQ58802" s="6"/>
    </row>
    <row r="58803" spans="43:43" x14ac:dyDescent="0.25">
      <c r="AQ58803" s="6"/>
    </row>
    <row r="58804" spans="43:43" x14ac:dyDescent="0.25">
      <c r="AQ58804" s="6"/>
    </row>
    <row r="58805" spans="43:43" x14ac:dyDescent="0.25">
      <c r="AQ58805" s="6"/>
    </row>
    <row r="58806" spans="43:43" x14ac:dyDescent="0.25">
      <c r="AQ58806" s="6"/>
    </row>
    <row r="58807" spans="43:43" x14ac:dyDescent="0.25">
      <c r="AQ58807" s="6"/>
    </row>
    <row r="58808" spans="43:43" x14ac:dyDescent="0.25">
      <c r="AQ58808" s="6"/>
    </row>
    <row r="58809" spans="43:43" x14ac:dyDescent="0.25">
      <c r="AQ58809" s="6"/>
    </row>
    <row r="58810" spans="43:43" x14ac:dyDescent="0.25">
      <c r="AQ58810" s="6"/>
    </row>
    <row r="58811" spans="43:43" x14ac:dyDescent="0.25">
      <c r="AQ58811" s="6"/>
    </row>
    <row r="58812" spans="43:43" x14ac:dyDescent="0.25">
      <c r="AQ58812" s="6"/>
    </row>
    <row r="58813" spans="43:43" x14ac:dyDescent="0.25">
      <c r="AQ58813" s="6"/>
    </row>
    <row r="58814" spans="43:43" x14ac:dyDescent="0.25">
      <c r="AQ58814" s="6"/>
    </row>
    <row r="58815" spans="43:43" x14ac:dyDescent="0.25">
      <c r="AQ58815" s="6"/>
    </row>
    <row r="58816" spans="43:43" x14ac:dyDescent="0.25">
      <c r="AQ58816" s="6"/>
    </row>
    <row r="58817" spans="43:43" x14ac:dyDescent="0.25">
      <c r="AQ58817" s="6"/>
    </row>
    <row r="58818" spans="43:43" x14ac:dyDescent="0.25">
      <c r="AQ58818" s="6"/>
    </row>
    <row r="58819" spans="43:43" x14ac:dyDescent="0.25">
      <c r="AQ58819" s="6"/>
    </row>
    <row r="58820" spans="43:43" x14ac:dyDescent="0.25">
      <c r="AQ58820" s="6"/>
    </row>
    <row r="58821" spans="43:43" x14ac:dyDescent="0.25">
      <c r="AQ58821" s="6"/>
    </row>
    <row r="58822" spans="43:43" x14ac:dyDescent="0.25">
      <c r="AQ58822" s="6"/>
    </row>
    <row r="58823" spans="43:43" x14ac:dyDescent="0.25">
      <c r="AQ58823" s="6"/>
    </row>
    <row r="58824" spans="43:43" x14ac:dyDescent="0.25">
      <c r="AQ58824" s="6"/>
    </row>
    <row r="58825" spans="43:43" x14ac:dyDescent="0.25">
      <c r="AQ58825" s="6"/>
    </row>
    <row r="58826" spans="43:43" x14ac:dyDescent="0.25">
      <c r="AQ58826" s="6"/>
    </row>
    <row r="58827" spans="43:43" x14ac:dyDescent="0.25">
      <c r="AQ58827" s="6"/>
    </row>
    <row r="58828" spans="43:43" x14ac:dyDescent="0.25">
      <c r="AQ58828" s="6"/>
    </row>
    <row r="58829" spans="43:43" x14ac:dyDescent="0.25">
      <c r="AQ58829" s="6"/>
    </row>
    <row r="58830" spans="43:43" x14ac:dyDescent="0.25">
      <c r="AQ58830" s="6"/>
    </row>
    <row r="58831" spans="43:43" x14ac:dyDescent="0.25">
      <c r="AQ58831" s="6"/>
    </row>
    <row r="58832" spans="43:43" x14ac:dyDescent="0.25">
      <c r="AQ58832" s="6"/>
    </row>
    <row r="58833" spans="43:43" x14ac:dyDescent="0.25">
      <c r="AQ58833" s="6"/>
    </row>
    <row r="58834" spans="43:43" x14ac:dyDescent="0.25">
      <c r="AQ58834" s="6"/>
    </row>
    <row r="58835" spans="43:43" x14ac:dyDescent="0.25">
      <c r="AQ58835" s="6"/>
    </row>
    <row r="58836" spans="43:43" x14ac:dyDescent="0.25">
      <c r="AQ58836" s="6"/>
    </row>
    <row r="58837" spans="43:43" x14ac:dyDescent="0.25">
      <c r="AQ58837" s="6"/>
    </row>
    <row r="58838" spans="43:43" x14ac:dyDescent="0.25">
      <c r="AQ58838" s="6"/>
    </row>
    <row r="58839" spans="43:43" x14ac:dyDescent="0.25">
      <c r="AQ58839" s="6"/>
    </row>
    <row r="58840" spans="43:43" x14ac:dyDescent="0.25">
      <c r="AQ58840" s="6"/>
    </row>
    <row r="58841" spans="43:43" x14ac:dyDescent="0.25">
      <c r="AQ58841" s="6"/>
    </row>
    <row r="58842" spans="43:43" x14ac:dyDescent="0.25">
      <c r="AQ58842" s="6"/>
    </row>
    <row r="58843" spans="43:43" x14ac:dyDescent="0.25">
      <c r="AQ58843" s="6"/>
    </row>
    <row r="58844" spans="43:43" x14ac:dyDescent="0.25">
      <c r="AQ58844" s="6"/>
    </row>
    <row r="58845" spans="43:43" x14ac:dyDescent="0.25">
      <c r="AQ58845" s="6"/>
    </row>
    <row r="58846" spans="43:43" x14ac:dyDescent="0.25">
      <c r="AQ58846" s="6"/>
    </row>
    <row r="58847" spans="43:43" x14ac:dyDescent="0.25">
      <c r="AQ58847" s="6"/>
    </row>
    <row r="58848" spans="43:43" x14ac:dyDescent="0.25">
      <c r="AQ58848" s="6"/>
    </row>
    <row r="58849" spans="43:43" x14ac:dyDescent="0.25">
      <c r="AQ58849" s="6"/>
    </row>
    <row r="58850" spans="43:43" x14ac:dyDescent="0.25">
      <c r="AQ58850" s="6"/>
    </row>
    <row r="58851" spans="43:43" x14ac:dyDescent="0.25">
      <c r="AQ58851" s="6"/>
    </row>
    <row r="58852" spans="43:43" x14ac:dyDescent="0.25">
      <c r="AQ58852" s="6"/>
    </row>
    <row r="58853" spans="43:43" x14ac:dyDescent="0.25">
      <c r="AQ58853" s="6"/>
    </row>
    <row r="58854" spans="43:43" x14ac:dyDescent="0.25">
      <c r="AQ58854" s="6"/>
    </row>
    <row r="58855" spans="43:43" x14ac:dyDescent="0.25">
      <c r="AQ58855" s="6"/>
    </row>
    <row r="58856" spans="43:43" x14ac:dyDescent="0.25">
      <c r="AQ58856" s="6"/>
    </row>
    <row r="58857" spans="43:43" x14ac:dyDescent="0.25">
      <c r="AQ58857" s="6"/>
    </row>
    <row r="58858" spans="43:43" x14ac:dyDescent="0.25">
      <c r="AQ58858" s="6"/>
    </row>
    <row r="58859" spans="43:43" x14ac:dyDescent="0.25">
      <c r="AQ58859" s="6"/>
    </row>
    <row r="58860" spans="43:43" x14ac:dyDescent="0.25">
      <c r="AQ58860" s="6"/>
    </row>
    <row r="58861" spans="43:43" x14ac:dyDescent="0.25">
      <c r="AQ58861" s="6"/>
    </row>
    <row r="58862" spans="43:43" x14ac:dyDescent="0.25">
      <c r="AQ58862" s="6"/>
    </row>
    <row r="58863" spans="43:43" x14ac:dyDescent="0.25">
      <c r="AQ58863" s="6"/>
    </row>
    <row r="58864" spans="43:43" x14ac:dyDescent="0.25">
      <c r="AQ58864" s="6"/>
    </row>
    <row r="58865" spans="43:43" x14ac:dyDescent="0.25">
      <c r="AQ58865" s="6"/>
    </row>
    <row r="58866" spans="43:43" x14ac:dyDescent="0.25">
      <c r="AQ58866" s="6"/>
    </row>
    <row r="58867" spans="43:43" x14ac:dyDescent="0.25">
      <c r="AQ58867" s="6"/>
    </row>
    <row r="58868" spans="43:43" x14ac:dyDescent="0.25">
      <c r="AQ58868" s="6"/>
    </row>
    <row r="58869" spans="43:43" x14ac:dyDescent="0.25">
      <c r="AQ58869" s="6"/>
    </row>
    <row r="58870" spans="43:43" x14ac:dyDescent="0.25">
      <c r="AQ58870" s="6"/>
    </row>
    <row r="58871" spans="43:43" x14ac:dyDescent="0.25">
      <c r="AQ58871" s="6"/>
    </row>
    <row r="58872" spans="43:43" x14ac:dyDescent="0.25">
      <c r="AQ58872" s="6"/>
    </row>
    <row r="58873" spans="43:43" x14ac:dyDescent="0.25">
      <c r="AQ58873" s="6"/>
    </row>
    <row r="58874" spans="43:43" x14ac:dyDescent="0.25">
      <c r="AQ58874" s="6"/>
    </row>
    <row r="58875" spans="43:43" x14ac:dyDescent="0.25">
      <c r="AQ58875" s="6"/>
    </row>
    <row r="58876" spans="43:43" x14ac:dyDescent="0.25">
      <c r="AQ58876" s="6"/>
    </row>
    <row r="58877" spans="43:43" x14ac:dyDescent="0.25">
      <c r="AQ58877" s="6"/>
    </row>
    <row r="58878" spans="43:43" x14ac:dyDescent="0.25">
      <c r="AQ58878" s="6"/>
    </row>
    <row r="58879" spans="43:43" x14ac:dyDescent="0.25">
      <c r="AQ58879" s="6"/>
    </row>
    <row r="58880" spans="43:43" x14ac:dyDescent="0.25">
      <c r="AQ58880" s="6"/>
    </row>
    <row r="58881" spans="43:43" x14ac:dyDescent="0.25">
      <c r="AQ58881" s="6"/>
    </row>
    <row r="58882" spans="43:43" x14ac:dyDescent="0.25">
      <c r="AQ58882" s="6"/>
    </row>
    <row r="58883" spans="43:43" x14ac:dyDescent="0.25">
      <c r="AQ58883" s="6"/>
    </row>
    <row r="58884" spans="43:43" x14ac:dyDescent="0.25">
      <c r="AQ58884" s="6"/>
    </row>
    <row r="58885" spans="43:43" x14ac:dyDescent="0.25">
      <c r="AQ58885" s="6"/>
    </row>
    <row r="58886" spans="43:43" x14ac:dyDescent="0.25">
      <c r="AQ58886" s="6"/>
    </row>
    <row r="58887" spans="43:43" x14ac:dyDescent="0.25">
      <c r="AQ58887" s="6"/>
    </row>
    <row r="58888" spans="43:43" x14ac:dyDescent="0.25">
      <c r="AQ58888" s="6"/>
    </row>
    <row r="58889" spans="43:43" x14ac:dyDescent="0.25">
      <c r="AQ58889" s="6"/>
    </row>
    <row r="58890" spans="43:43" x14ac:dyDescent="0.25">
      <c r="AQ58890" s="6"/>
    </row>
    <row r="58891" spans="43:43" x14ac:dyDescent="0.25">
      <c r="AQ58891" s="6"/>
    </row>
    <row r="58892" spans="43:43" x14ac:dyDescent="0.25">
      <c r="AQ58892" s="6"/>
    </row>
    <row r="58893" spans="43:43" x14ac:dyDescent="0.25">
      <c r="AQ58893" s="6"/>
    </row>
    <row r="58894" spans="43:43" x14ac:dyDescent="0.25">
      <c r="AQ58894" s="6"/>
    </row>
    <row r="58895" spans="43:43" x14ac:dyDescent="0.25">
      <c r="AQ58895" s="6"/>
    </row>
    <row r="58896" spans="43:43" x14ac:dyDescent="0.25">
      <c r="AQ58896" s="6"/>
    </row>
    <row r="58897" spans="43:43" x14ac:dyDescent="0.25">
      <c r="AQ58897" s="6"/>
    </row>
    <row r="58898" spans="43:43" x14ac:dyDescent="0.25">
      <c r="AQ58898" s="6"/>
    </row>
    <row r="58899" spans="43:43" x14ac:dyDescent="0.25">
      <c r="AQ58899" s="6"/>
    </row>
    <row r="58900" spans="43:43" x14ac:dyDescent="0.25">
      <c r="AQ58900" s="6"/>
    </row>
    <row r="58901" spans="43:43" x14ac:dyDescent="0.25">
      <c r="AQ58901" s="6"/>
    </row>
    <row r="58902" spans="43:43" x14ac:dyDescent="0.25">
      <c r="AQ58902" s="6"/>
    </row>
    <row r="58903" spans="43:43" x14ac:dyDescent="0.25">
      <c r="AQ58903" s="6"/>
    </row>
    <row r="58904" spans="43:43" x14ac:dyDescent="0.25">
      <c r="AQ58904" s="6"/>
    </row>
    <row r="58905" spans="43:43" x14ac:dyDescent="0.25">
      <c r="AQ58905" s="6"/>
    </row>
    <row r="58906" spans="43:43" x14ac:dyDescent="0.25">
      <c r="AQ58906" s="6"/>
    </row>
    <row r="58907" spans="43:43" x14ac:dyDescent="0.25">
      <c r="AQ58907" s="6"/>
    </row>
    <row r="58908" spans="43:43" x14ac:dyDescent="0.25">
      <c r="AQ58908" s="6"/>
    </row>
    <row r="58909" spans="43:43" x14ac:dyDescent="0.25">
      <c r="AQ58909" s="6"/>
    </row>
    <row r="58910" spans="43:43" x14ac:dyDescent="0.25">
      <c r="AQ58910" s="6"/>
    </row>
    <row r="58911" spans="43:43" x14ac:dyDescent="0.25">
      <c r="AQ58911" s="6"/>
    </row>
    <row r="58912" spans="43:43" x14ac:dyDescent="0.25">
      <c r="AQ58912" s="6"/>
    </row>
    <row r="58913" spans="43:43" x14ac:dyDescent="0.25">
      <c r="AQ58913" s="6"/>
    </row>
    <row r="58914" spans="43:43" x14ac:dyDescent="0.25">
      <c r="AQ58914" s="6"/>
    </row>
    <row r="58915" spans="43:43" x14ac:dyDescent="0.25">
      <c r="AQ58915" s="6"/>
    </row>
    <row r="58916" spans="43:43" x14ac:dyDescent="0.25">
      <c r="AQ58916" s="6"/>
    </row>
    <row r="58917" spans="43:43" x14ac:dyDescent="0.25">
      <c r="AQ58917" s="6"/>
    </row>
    <row r="58918" spans="43:43" x14ac:dyDescent="0.25">
      <c r="AQ58918" s="6"/>
    </row>
    <row r="58919" spans="43:43" x14ac:dyDescent="0.25">
      <c r="AQ58919" s="6"/>
    </row>
    <row r="58920" spans="43:43" x14ac:dyDescent="0.25">
      <c r="AQ58920" s="6"/>
    </row>
    <row r="58921" spans="43:43" x14ac:dyDescent="0.25">
      <c r="AQ58921" s="6"/>
    </row>
    <row r="58922" spans="43:43" x14ac:dyDescent="0.25">
      <c r="AQ58922" s="6"/>
    </row>
    <row r="58923" spans="43:43" x14ac:dyDescent="0.25">
      <c r="AQ58923" s="6"/>
    </row>
    <row r="58924" spans="43:43" x14ac:dyDescent="0.25">
      <c r="AQ58924" s="6"/>
    </row>
    <row r="58925" spans="43:43" x14ac:dyDescent="0.25">
      <c r="AQ58925" s="6"/>
    </row>
    <row r="58926" spans="43:43" x14ac:dyDescent="0.25">
      <c r="AQ58926" s="6"/>
    </row>
    <row r="58927" spans="43:43" x14ac:dyDescent="0.25">
      <c r="AQ58927" s="6"/>
    </row>
    <row r="58928" spans="43:43" x14ac:dyDescent="0.25">
      <c r="AQ58928" s="6"/>
    </row>
    <row r="58929" spans="43:43" x14ac:dyDescent="0.25">
      <c r="AQ58929" s="6"/>
    </row>
    <row r="58930" spans="43:43" x14ac:dyDescent="0.25">
      <c r="AQ58930" s="6"/>
    </row>
    <row r="58931" spans="43:43" x14ac:dyDescent="0.25">
      <c r="AQ58931" s="6"/>
    </row>
    <row r="58932" spans="43:43" x14ac:dyDescent="0.25">
      <c r="AQ58932" s="6"/>
    </row>
    <row r="58933" spans="43:43" x14ac:dyDescent="0.25">
      <c r="AQ58933" s="6"/>
    </row>
    <row r="58934" spans="43:43" x14ac:dyDescent="0.25">
      <c r="AQ58934" s="6"/>
    </row>
    <row r="58935" spans="43:43" x14ac:dyDescent="0.25">
      <c r="AQ58935" s="6"/>
    </row>
    <row r="58936" spans="43:43" x14ac:dyDescent="0.25">
      <c r="AQ58936" s="6"/>
    </row>
    <row r="58937" spans="43:43" x14ac:dyDescent="0.25">
      <c r="AQ58937" s="6"/>
    </row>
    <row r="58938" spans="43:43" x14ac:dyDescent="0.25">
      <c r="AQ58938" s="6"/>
    </row>
    <row r="58939" spans="43:43" x14ac:dyDescent="0.25">
      <c r="AQ58939" s="6"/>
    </row>
    <row r="58940" spans="43:43" x14ac:dyDescent="0.25">
      <c r="AQ58940" s="6"/>
    </row>
    <row r="58941" spans="43:43" x14ac:dyDescent="0.25">
      <c r="AQ58941" s="6"/>
    </row>
    <row r="58942" spans="43:43" x14ac:dyDescent="0.25">
      <c r="AQ58942" s="6"/>
    </row>
    <row r="58943" spans="43:43" x14ac:dyDescent="0.25">
      <c r="AQ58943" s="6"/>
    </row>
    <row r="58944" spans="43:43" x14ac:dyDescent="0.25">
      <c r="AQ58944" s="6"/>
    </row>
    <row r="58945" spans="43:43" x14ac:dyDescent="0.25">
      <c r="AQ58945" s="6"/>
    </row>
    <row r="58946" spans="43:43" x14ac:dyDescent="0.25">
      <c r="AQ58946" s="6"/>
    </row>
    <row r="58947" spans="43:43" x14ac:dyDescent="0.25">
      <c r="AQ58947" s="6"/>
    </row>
    <row r="58948" spans="43:43" x14ac:dyDescent="0.25">
      <c r="AQ58948" s="6"/>
    </row>
    <row r="58949" spans="43:43" x14ac:dyDescent="0.25">
      <c r="AQ58949" s="6"/>
    </row>
    <row r="58950" spans="43:43" x14ac:dyDescent="0.25">
      <c r="AQ58950" s="6"/>
    </row>
    <row r="58951" spans="43:43" x14ac:dyDescent="0.25">
      <c r="AQ58951" s="6"/>
    </row>
    <row r="58952" spans="43:43" x14ac:dyDescent="0.25">
      <c r="AQ58952" s="6"/>
    </row>
    <row r="58953" spans="43:43" x14ac:dyDescent="0.25">
      <c r="AQ58953" s="6"/>
    </row>
    <row r="58954" spans="43:43" x14ac:dyDescent="0.25">
      <c r="AQ58954" s="6"/>
    </row>
    <row r="58955" spans="43:43" x14ac:dyDescent="0.25">
      <c r="AQ58955" s="6"/>
    </row>
    <row r="58956" spans="43:43" x14ac:dyDescent="0.25">
      <c r="AQ58956" s="6"/>
    </row>
    <row r="58957" spans="43:43" x14ac:dyDescent="0.25">
      <c r="AQ58957" s="6"/>
    </row>
    <row r="58958" spans="43:43" x14ac:dyDescent="0.25">
      <c r="AQ58958" s="6"/>
    </row>
    <row r="58959" spans="43:43" x14ac:dyDescent="0.25">
      <c r="AQ58959" s="6"/>
    </row>
    <row r="58960" spans="43:43" x14ac:dyDescent="0.25">
      <c r="AQ58960" s="6"/>
    </row>
    <row r="58961" spans="43:43" x14ac:dyDescent="0.25">
      <c r="AQ58961" s="6"/>
    </row>
    <row r="58962" spans="43:43" x14ac:dyDescent="0.25">
      <c r="AQ58962" s="6"/>
    </row>
    <row r="58963" spans="43:43" x14ac:dyDescent="0.25">
      <c r="AQ58963" s="6"/>
    </row>
    <row r="58964" spans="43:43" x14ac:dyDescent="0.25">
      <c r="AQ58964" s="6"/>
    </row>
    <row r="58965" spans="43:43" x14ac:dyDescent="0.25">
      <c r="AQ58965" s="6"/>
    </row>
    <row r="58966" spans="43:43" x14ac:dyDescent="0.25">
      <c r="AQ58966" s="6"/>
    </row>
    <row r="58967" spans="43:43" x14ac:dyDescent="0.25">
      <c r="AQ58967" s="6"/>
    </row>
    <row r="58968" spans="43:43" x14ac:dyDescent="0.25">
      <c r="AQ58968" s="6"/>
    </row>
    <row r="58969" spans="43:43" x14ac:dyDescent="0.25">
      <c r="AQ58969" s="6"/>
    </row>
    <row r="58970" spans="43:43" x14ac:dyDescent="0.25">
      <c r="AQ58970" s="6"/>
    </row>
    <row r="58971" spans="43:43" x14ac:dyDescent="0.25">
      <c r="AQ58971" s="6"/>
    </row>
    <row r="58972" spans="43:43" x14ac:dyDescent="0.25">
      <c r="AQ58972" s="6"/>
    </row>
    <row r="58973" spans="43:43" x14ac:dyDescent="0.25">
      <c r="AQ58973" s="6"/>
    </row>
    <row r="58974" spans="43:43" x14ac:dyDescent="0.25">
      <c r="AQ58974" s="6"/>
    </row>
    <row r="58975" spans="43:43" x14ac:dyDescent="0.25">
      <c r="AQ58975" s="6"/>
    </row>
    <row r="58976" spans="43:43" x14ac:dyDescent="0.25">
      <c r="AQ58976" s="6"/>
    </row>
    <row r="58977" spans="43:43" x14ac:dyDescent="0.25">
      <c r="AQ58977" s="6"/>
    </row>
    <row r="58978" spans="43:43" x14ac:dyDescent="0.25">
      <c r="AQ58978" s="6"/>
    </row>
    <row r="58979" spans="43:43" x14ac:dyDescent="0.25">
      <c r="AQ58979" s="6"/>
    </row>
    <row r="58980" spans="43:43" x14ac:dyDescent="0.25">
      <c r="AQ58980" s="6"/>
    </row>
    <row r="58981" spans="43:43" x14ac:dyDescent="0.25">
      <c r="AQ58981" s="6"/>
    </row>
    <row r="58982" spans="43:43" x14ac:dyDescent="0.25">
      <c r="AQ58982" s="6"/>
    </row>
    <row r="58983" spans="43:43" x14ac:dyDescent="0.25">
      <c r="AQ58983" s="6"/>
    </row>
    <row r="58984" spans="43:43" x14ac:dyDescent="0.25">
      <c r="AQ58984" s="6"/>
    </row>
    <row r="58985" spans="43:43" x14ac:dyDescent="0.25">
      <c r="AQ58985" s="6"/>
    </row>
    <row r="58986" spans="43:43" x14ac:dyDescent="0.25">
      <c r="AQ58986" s="6"/>
    </row>
    <row r="58987" spans="43:43" x14ac:dyDescent="0.25">
      <c r="AQ58987" s="6"/>
    </row>
    <row r="58988" spans="43:43" x14ac:dyDescent="0.25">
      <c r="AQ58988" s="6"/>
    </row>
    <row r="58989" spans="43:43" x14ac:dyDescent="0.25">
      <c r="AQ58989" s="6"/>
    </row>
    <row r="58990" spans="43:43" x14ac:dyDescent="0.25">
      <c r="AQ58990" s="6"/>
    </row>
    <row r="58991" spans="43:43" x14ac:dyDescent="0.25">
      <c r="AQ58991" s="6"/>
    </row>
    <row r="58992" spans="43:43" x14ac:dyDescent="0.25">
      <c r="AQ58992" s="6"/>
    </row>
    <row r="58993" spans="43:43" x14ac:dyDescent="0.25">
      <c r="AQ58993" s="6"/>
    </row>
    <row r="58994" spans="43:43" x14ac:dyDescent="0.25">
      <c r="AQ58994" s="6"/>
    </row>
    <row r="58995" spans="43:43" x14ac:dyDescent="0.25">
      <c r="AQ58995" s="6"/>
    </row>
    <row r="58996" spans="43:43" x14ac:dyDescent="0.25">
      <c r="AQ58996" s="6"/>
    </row>
    <row r="58997" spans="43:43" x14ac:dyDescent="0.25">
      <c r="AQ58997" s="6"/>
    </row>
    <row r="58998" spans="43:43" x14ac:dyDescent="0.25">
      <c r="AQ58998" s="6"/>
    </row>
    <row r="58999" spans="43:43" x14ac:dyDescent="0.25">
      <c r="AQ58999" s="6"/>
    </row>
    <row r="59000" spans="43:43" x14ac:dyDescent="0.25">
      <c r="AQ59000" s="6"/>
    </row>
    <row r="59001" spans="43:43" x14ac:dyDescent="0.25">
      <c r="AQ59001" s="6"/>
    </row>
    <row r="59002" spans="43:43" x14ac:dyDescent="0.25">
      <c r="AQ59002" s="6"/>
    </row>
    <row r="59003" spans="43:43" x14ac:dyDescent="0.25">
      <c r="AQ59003" s="6"/>
    </row>
    <row r="59004" spans="43:43" x14ac:dyDescent="0.25">
      <c r="AQ59004" s="6"/>
    </row>
    <row r="59005" spans="43:43" x14ac:dyDescent="0.25">
      <c r="AQ59005" s="6"/>
    </row>
    <row r="59006" spans="43:43" x14ac:dyDescent="0.25">
      <c r="AQ59006" s="6"/>
    </row>
    <row r="59007" spans="43:43" x14ac:dyDescent="0.25">
      <c r="AQ59007" s="6"/>
    </row>
    <row r="59008" spans="43:43" x14ac:dyDescent="0.25">
      <c r="AQ59008" s="6"/>
    </row>
    <row r="59009" spans="43:43" x14ac:dyDescent="0.25">
      <c r="AQ59009" s="6"/>
    </row>
    <row r="59010" spans="43:43" x14ac:dyDescent="0.25">
      <c r="AQ59010" s="6"/>
    </row>
    <row r="59011" spans="43:43" x14ac:dyDescent="0.25">
      <c r="AQ59011" s="6"/>
    </row>
    <row r="59012" spans="43:43" x14ac:dyDescent="0.25">
      <c r="AQ59012" s="6"/>
    </row>
    <row r="59013" spans="43:43" x14ac:dyDescent="0.25">
      <c r="AQ59013" s="6"/>
    </row>
    <row r="59014" spans="43:43" x14ac:dyDescent="0.25">
      <c r="AQ59014" s="6"/>
    </row>
    <row r="59015" spans="43:43" x14ac:dyDescent="0.25">
      <c r="AQ59015" s="6"/>
    </row>
    <row r="59016" spans="43:43" x14ac:dyDescent="0.25">
      <c r="AQ59016" s="6"/>
    </row>
    <row r="59017" spans="43:43" x14ac:dyDescent="0.25">
      <c r="AQ59017" s="6"/>
    </row>
    <row r="59018" spans="43:43" x14ac:dyDescent="0.25">
      <c r="AQ59018" s="6"/>
    </row>
    <row r="59019" spans="43:43" x14ac:dyDescent="0.25">
      <c r="AQ59019" s="6"/>
    </row>
    <row r="59020" spans="43:43" x14ac:dyDescent="0.25">
      <c r="AQ59020" s="6"/>
    </row>
    <row r="59021" spans="43:43" x14ac:dyDescent="0.25">
      <c r="AQ59021" s="6"/>
    </row>
    <row r="59022" spans="43:43" x14ac:dyDescent="0.25">
      <c r="AQ59022" s="6"/>
    </row>
    <row r="59023" spans="43:43" x14ac:dyDescent="0.25">
      <c r="AQ59023" s="6"/>
    </row>
    <row r="59024" spans="43:43" x14ac:dyDescent="0.25">
      <c r="AQ59024" s="6"/>
    </row>
    <row r="59025" spans="43:43" x14ac:dyDescent="0.25">
      <c r="AQ59025" s="6"/>
    </row>
    <row r="59026" spans="43:43" x14ac:dyDescent="0.25">
      <c r="AQ59026" s="6"/>
    </row>
    <row r="59027" spans="43:43" x14ac:dyDescent="0.25">
      <c r="AQ59027" s="6"/>
    </row>
    <row r="59028" spans="43:43" x14ac:dyDescent="0.25">
      <c r="AQ59028" s="6"/>
    </row>
    <row r="59029" spans="43:43" x14ac:dyDescent="0.25">
      <c r="AQ59029" s="6"/>
    </row>
    <row r="59030" spans="43:43" x14ac:dyDescent="0.25">
      <c r="AQ59030" s="6"/>
    </row>
    <row r="59031" spans="43:43" x14ac:dyDescent="0.25">
      <c r="AQ59031" s="6"/>
    </row>
    <row r="59032" spans="43:43" x14ac:dyDescent="0.25">
      <c r="AQ59032" s="6"/>
    </row>
    <row r="59033" spans="43:43" x14ac:dyDescent="0.25">
      <c r="AQ59033" s="6"/>
    </row>
    <row r="59034" spans="43:43" x14ac:dyDescent="0.25">
      <c r="AQ59034" s="6"/>
    </row>
    <row r="59035" spans="43:43" x14ac:dyDescent="0.25">
      <c r="AQ59035" s="6"/>
    </row>
    <row r="59036" spans="43:43" x14ac:dyDescent="0.25">
      <c r="AQ59036" s="6"/>
    </row>
    <row r="59037" spans="43:43" x14ac:dyDescent="0.25">
      <c r="AQ59037" s="6"/>
    </row>
    <row r="59038" spans="43:43" x14ac:dyDescent="0.25">
      <c r="AQ59038" s="6"/>
    </row>
    <row r="59039" spans="43:43" x14ac:dyDescent="0.25">
      <c r="AQ59039" s="6"/>
    </row>
    <row r="59040" spans="43:43" x14ac:dyDescent="0.25">
      <c r="AQ59040" s="6"/>
    </row>
    <row r="59041" spans="43:43" x14ac:dyDescent="0.25">
      <c r="AQ59041" s="6"/>
    </row>
    <row r="59042" spans="43:43" x14ac:dyDescent="0.25">
      <c r="AQ59042" s="6"/>
    </row>
    <row r="59043" spans="43:43" x14ac:dyDescent="0.25">
      <c r="AQ59043" s="6"/>
    </row>
    <row r="59044" spans="43:43" x14ac:dyDescent="0.25">
      <c r="AQ59044" s="6"/>
    </row>
    <row r="59045" spans="43:43" x14ac:dyDescent="0.25">
      <c r="AQ59045" s="6"/>
    </row>
    <row r="59046" spans="43:43" x14ac:dyDescent="0.25">
      <c r="AQ59046" s="6"/>
    </row>
    <row r="59047" spans="43:43" x14ac:dyDescent="0.25">
      <c r="AQ59047" s="6"/>
    </row>
    <row r="59048" spans="43:43" x14ac:dyDescent="0.25">
      <c r="AQ59048" s="6"/>
    </row>
    <row r="59049" spans="43:43" x14ac:dyDescent="0.25">
      <c r="AQ59049" s="6"/>
    </row>
    <row r="59050" spans="43:43" x14ac:dyDescent="0.25">
      <c r="AQ59050" s="6"/>
    </row>
    <row r="59051" spans="43:43" x14ac:dyDescent="0.25">
      <c r="AQ59051" s="6"/>
    </row>
    <row r="59052" spans="43:43" x14ac:dyDescent="0.25">
      <c r="AQ59052" s="6"/>
    </row>
    <row r="59053" spans="43:43" x14ac:dyDescent="0.25">
      <c r="AQ59053" s="6"/>
    </row>
    <row r="59054" spans="43:43" x14ac:dyDescent="0.25">
      <c r="AQ59054" s="6"/>
    </row>
    <row r="59055" spans="43:43" x14ac:dyDescent="0.25">
      <c r="AQ59055" s="6"/>
    </row>
    <row r="59056" spans="43:43" x14ac:dyDescent="0.25">
      <c r="AQ59056" s="6"/>
    </row>
    <row r="59057" spans="43:43" x14ac:dyDescent="0.25">
      <c r="AQ59057" s="6"/>
    </row>
    <row r="59058" spans="43:43" x14ac:dyDescent="0.25">
      <c r="AQ59058" s="6"/>
    </row>
    <row r="59059" spans="43:43" x14ac:dyDescent="0.25">
      <c r="AQ59059" s="6"/>
    </row>
    <row r="59060" spans="43:43" x14ac:dyDescent="0.25">
      <c r="AQ59060" s="6"/>
    </row>
    <row r="59061" spans="43:43" x14ac:dyDescent="0.25">
      <c r="AQ59061" s="6"/>
    </row>
    <row r="59062" spans="43:43" x14ac:dyDescent="0.25">
      <c r="AQ59062" s="6"/>
    </row>
    <row r="59063" spans="43:43" x14ac:dyDescent="0.25">
      <c r="AQ59063" s="6"/>
    </row>
    <row r="59064" spans="43:43" x14ac:dyDescent="0.25">
      <c r="AQ59064" s="6"/>
    </row>
    <row r="59065" spans="43:43" x14ac:dyDescent="0.25">
      <c r="AQ59065" s="6"/>
    </row>
    <row r="59066" spans="43:43" x14ac:dyDescent="0.25">
      <c r="AQ59066" s="6"/>
    </row>
    <row r="59067" spans="43:43" x14ac:dyDescent="0.25">
      <c r="AQ59067" s="6"/>
    </row>
    <row r="59068" spans="43:43" x14ac:dyDescent="0.25">
      <c r="AQ59068" s="6"/>
    </row>
    <row r="59069" spans="43:43" x14ac:dyDescent="0.25">
      <c r="AQ59069" s="6"/>
    </row>
    <row r="59070" spans="43:43" x14ac:dyDescent="0.25">
      <c r="AQ59070" s="6"/>
    </row>
    <row r="59071" spans="43:43" x14ac:dyDescent="0.25">
      <c r="AQ59071" s="6"/>
    </row>
    <row r="59072" spans="43:43" x14ac:dyDescent="0.25">
      <c r="AQ59072" s="6"/>
    </row>
    <row r="59073" spans="43:43" x14ac:dyDescent="0.25">
      <c r="AQ59073" s="6"/>
    </row>
    <row r="59074" spans="43:43" x14ac:dyDescent="0.25">
      <c r="AQ59074" s="6"/>
    </row>
    <row r="59075" spans="43:43" x14ac:dyDescent="0.25">
      <c r="AQ59075" s="6"/>
    </row>
    <row r="59076" spans="43:43" x14ac:dyDescent="0.25">
      <c r="AQ59076" s="6"/>
    </row>
    <row r="59077" spans="43:43" x14ac:dyDescent="0.25">
      <c r="AQ59077" s="6"/>
    </row>
    <row r="59078" spans="43:43" x14ac:dyDescent="0.25">
      <c r="AQ59078" s="6"/>
    </row>
    <row r="59079" spans="43:43" x14ac:dyDescent="0.25">
      <c r="AQ59079" s="6"/>
    </row>
    <row r="59080" spans="43:43" x14ac:dyDescent="0.25">
      <c r="AQ59080" s="6"/>
    </row>
    <row r="59081" spans="43:43" x14ac:dyDescent="0.25">
      <c r="AQ59081" s="6"/>
    </row>
    <row r="59082" spans="43:43" x14ac:dyDescent="0.25">
      <c r="AQ59082" s="6"/>
    </row>
    <row r="59083" spans="43:43" x14ac:dyDescent="0.25">
      <c r="AQ59083" s="6"/>
    </row>
    <row r="59084" spans="43:43" x14ac:dyDescent="0.25">
      <c r="AQ59084" s="6"/>
    </row>
    <row r="59085" spans="43:43" x14ac:dyDescent="0.25">
      <c r="AQ59085" s="6"/>
    </row>
    <row r="59086" spans="43:43" x14ac:dyDescent="0.25">
      <c r="AQ59086" s="6"/>
    </row>
    <row r="59087" spans="43:43" x14ac:dyDescent="0.25">
      <c r="AQ59087" s="6"/>
    </row>
    <row r="59088" spans="43:43" x14ac:dyDescent="0.25">
      <c r="AQ59088" s="6"/>
    </row>
    <row r="59089" spans="43:43" x14ac:dyDescent="0.25">
      <c r="AQ59089" s="6"/>
    </row>
    <row r="59090" spans="43:43" x14ac:dyDescent="0.25">
      <c r="AQ59090" s="6"/>
    </row>
    <row r="59091" spans="43:43" x14ac:dyDescent="0.25">
      <c r="AQ59091" s="6"/>
    </row>
    <row r="59092" spans="43:43" x14ac:dyDescent="0.25">
      <c r="AQ59092" s="6"/>
    </row>
    <row r="59093" spans="43:43" x14ac:dyDescent="0.25">
      <c r="AQ59093" s="6"/>
    </row>
    <row r="59094" spans="43:43" x14ac:dyDescent="0.25">
      <c r="AQ59094" s="6"/>
    </row>
    <row r="59095" spans="43:43" x14ac:dyDescent="0.25">
      <c r="AQ59095" s="6"/>
    </row>
    <row r="59096" spans="43:43" x14ac:dyDescent="0.25">
      <c r="AQ59096" s="6"/>
    </row>
    <row r="59097" spans="43:43" x14ac:dyDescent="0.25">
      <c r="AQ59097" s="6"/>
    </row>
    <row r="59098" spans="43:43" x14ac:dyDescent="0.25">
      <c r="AQ59098" s="6"/>
    </row>
    <row r="59099" spans="43:43" x14ac:dyDescent="0.25">
      <c r="AQ59099" s="6"/>
    </row>
    <row r="59100" spans="43:43" x14ac:dyDescent="0.25">
      <c r="AQ59100" s="6"/>
    </row>
    <row r="59101" spans="43:43" x14ac:dyDescent="0.25">
      <c r="AQ59101" s="6"/>
    </row>
    <row r="59102" spans="43:43" x14ac:dyDescent="0.25">
      <c r="AQ59102" s="6"/>
    </row>
    <row r="59103" spans="43:43" x14ac:dyDescent="0.25">
      <c r="AQ59103" s="6"/>
    </row>
    <row r="59104" spans="43:43" x14ac:dyDescent="0.25">
      <c r="AQ59104" s="6"/>
    </row>
    <row r="59105" spans="43:43" x14ac:dyDescent="0.25">
      <c r="AQ59105" s="6"/>
    </row>
    <row r="59106" spans="43:43" x14ac:dyDescent="0.25">
      <c r="AQ59106" s="6"/>
    </row>
    <row r="59107" spans="43:43" x14ac:dyDescent="0.25">
      <c r="AQ59107" s="6"/>
    </row>
    <row r="59108" spans="43:43" x14ac:dyDescent="0.25">
      <c r="AQ59108" s="6"/>
    </row>
    <row r="59109" spans="43:43" x14ac:dyDescent="0.25">
      <c r="AQ59109" s="6"/>
    </row>
    <row r="59110" spans="43:43" x14ac:dyDescent="0.25">
      <c r="AQ59110" s="6"/>
    </row>
    <row r="59111" spans="43:43" x14ac:dyDescent="0.25">
      <c r="AQ59111" s="6"/>
    </row>
    <row r="59112" spans="43:43" x14ac:dyDescent="0.25">
      <c r="AQ59112" s="6"/>
    </row>
    <row r="59113" spans="43:43" x14ac:dyDescent="0.25">
      <c r="AQ59113" s="6"/>
    </row>
    <row r="59114" spans="43:43" x14ac:dyDescent="0.25">
      <c r="AQ59114" s="6"/>
    </row>
    <row r="59115" spans="43:43" x14ac:dyDescent="0.25">
      <c r="AQ59115" s="6"/>
    </row>
    <row r="59116" spans="43:43" x14ac:dyDescent="0.25">
      <c r="AQ59116" s="6"/>
    </row>
    <row r="59117" spans="43:43" x14ac:dyDescent="0.25">
      <c r="AQ59117" s="6"/>
    </row>
    <row r="59118" spans="43:43" x14ac:dyDescent="0.25">
      <c r="AQ59118" s="6"/>
    </row>
    <row r="59119" spans="43:43" x14ac:dyDescent="0.25">
      <c r="AQ59119" s="6"/>
    </row>
    <row r="59120" spans="43:43" x14ac:dyDescent="0.25">
      <c r="AQ59120" s="6"/>
    </row>
    <row r="59121" spans="43:43" x14ac:dyDescent="0.25">
      <c r="AQ59121" s="6"/>
    </row>
    <row r="59122" spans="43:43" x14ac:dyDescent="0.25">
      <c r="AQ59122" s="6"/>
    </row>
    <row r="59123" spans="43:43" x14ac:dyDescent="0.25">
      <c r="AQ59123" s="6"/>
    </row>
    <row r="59124" spans="43:43" x14ac:dyDescent="0.25">
      <c r="AQ59124" s="6"/>
    </row>
    <row r="59125" spans="43:43" x14ac:dyDescent="0.25">
      <c r="AQ59125" s="6"/>
    </row>
    <row r="59126" spans="43:43" x14ac:dyDescent="0.25">
      <c r="AQ59126" s="6"/>
    </row>
    <row r="59127" spans="43:43" x14ac:dyDescent="0.25">
      <c r="AQ59127" s="6"/>
    </row>
    <row r="59128" spans="43:43" x14ac:dyDescent="0.25">
      <c r="AQ59128" s="6"/>
    </row>
    <row r="59129" spans="43:43" x14ac:dyDescent="0.25">
      <c r="AQ59129" s="6"/>
    </row>
    <row r="59130" spans="43:43" x14ac:dyDescent="0.25">
      <c r="AQ59130" s="6"/>
    </row>
    <row r="59131" spans="43:43" x14ac:dyDescent="0.25">
      <c r="AQ59131" s="6"/>
    </row>
    <row r="59132" spans="43:43" x14ac:dyDescent="0.25">
      <c r="AQ59132" s="6"/>
    </row>
    <row r="59133" spans="43:43" x14ac:dyDescent="0.25">
      <c r="AQ59133" s="6"/>
    </row>
    <row r="59134" spans="43:43" x14ac:dyDescent="0.25">
      <c r="AQ59134" s="6"/>
    </row>
    <row r="59135" spans="43:43" x14ac:dyDescent="0.25">
      <c r="AQ59135" s="6"/>
    </row>
    <row r="59136" spans="43:43" x14ac:dyDescent="0.25">
      <c r="AQ59136" s="6"/>
    </row>
    <row r="59137" spans="43:43" x14ac:dyDescent="0.25">
      <c r="AQ59137" s="6"/>
    </row>
    <row r="59138" spans="43:43" x14ac:dyDescent="0.25">
      <c r="AQ59138" s="6"/>
    </row>
    <row r="59139" spans="43:43" x14ac:dyDescent="0.25">
      <c r="AQ59139" s="6"/>
    </row>
    <row r="59140" spans="43:43" x14ac:dyDescent="0.25">
      <c r="AQ59140" s="6"/>
    </row>
    <row r="59141" spans="43:43" x14ac:dyDescent="0.25">
      <c r="AQ59141" s="6"/>
    </row>
    <row r="59142" spans="43:43" x14ac:dyDescent="0.25">
      <c r="AQ59142" s="6"/>
    </row>
    <row r="59143" spans="43:43" x14ac:dyDescent="0.25">
      <c r="AQ59143" s="6"/>
    </row>
    <row r="59144" spans="43:43" x14ac:dyDescent="0.25">
      <c r="AQ59144" s="6"/>
    </row>
    <row r="59145" spans="43:43" x14ac:dyDescent="0.25">
      <c r="AQ59145" s="6"/>
    </row>
    <row r="59146" spans="43:43" x14ac:dyDescent="0.25">
      <c r="AQ59146" s="6"/>
    </row>
    <row r="59147" spans="43:43" x14ac:dyDescent="0.25">
      <c r="AQ59147" s="6"/>
    </row>
    <row r="59148" spans="43:43" x14ac:dyDescent="0.25">
      <c r="AQ59148" s="6"/>
    </row>
    <row r="59149" spans="43:43" x14ac:dyDescent="0.25">
      <c r="AQ59149" s="6"/>
    </row>
    <row r="59150" spans="43:43" x14ac:dyDescent="0.25">
      <c r="AQ59150" s="6"/>
    </row>
    <row r="59151" spans="43:43" x14ac:dyDescent="0.25">
      <c r="AQ59151" s="6"/>
    </row>
    <row r="59152" spans="43:43" x14ac:dyDescent="0.25">
      <c r="AQ59152" s="6"/>
    </row>
    <row r="59153" spans="43:43" x14ac:dyDescent="0.25">
      <c r="AQ59153" s="6"/>
    </row>
    <row r="59154" spans="43:43" x14ac:dyDescent="0.25">
      <c r="AQ59154" s="6"/>
    </row>
    <row r="59155" spans="43:43" x14ac:dyDescent="0.25">
      <c r="AQ59155" s="6"/>
    </row>
    <row r="59156" spans="43:43" x14ac:dyDescent="0.25">
      <c r="AQ59156" s="6"/>
    </row>
    <row r="59157" spans="43:43" x14ac:dyDescent="0.25">
      <c r="AQ59157" s="6"/>
    </row>
    <row r="59158" spans="43:43" x14ac:dyDescent="0.25">
      <c r="AQ59158" s="6"/>
    </row>
    <row r="59159" spans="43:43" x14ac:dyDescent="0.25">
      <c r="AQ59159" s="6"/>
    </row>
    <row r="59160" spans="43:43" x14ac:dyDescent="0.25">
      <c r="AQ59160" s="6"/>
    </row>
    <row r="59161" spans="43:43" x14ac:dyDescent="0.25">
      <c r="AQ59161" s="6"/>
    </row>
    <row r="59162" spans="43:43" x14ac:dyDescent="0.25">
      <c r="AQ59162" s="6"/>
    </row>
    <row r="59163" spans="43:43" x14ac:dyDescent="0.25">
      <c r="AQ59163" s="6"/>
    </row>
    <row r="59164" spans="43:43" x14ac:dyDescent="0.25">
      <c r="AQ59164" s="6"/>
    </row>
    <row r="59165" spans="43:43" x14ac:dyDescent="0.25">
      <c r="AQ59165" s="6"/>
    </row>
    <row r="59166" spans="43:43" x14ac:dyDescent="0.25">
      <c r="AQ59166" s="6"/>
    </row>
    <row r="59167" spans="43:43" x14ac:dyDescent="0.25">
      <c r="AQ59167" s="6"/>
    </row>
    <row r="59168" spans="43:43" x14ac:dyDescent="0.25">
      <c r="AQ59168" s="6"/>
    </row>
    <row r="59169" spans="43:43" x14ac:dyDescent="0.25">
      <c r="AQ59169" s="6"/>
    </row>
    <row r="59170" spans="43:43" x14ac:dyDescent="0.25">
      <c r="AQ59170" s="6"/>
    </row>
    <row r="59171" spans="43:43" x14ac:dyDescent="0.25">
      <c r="AQ59171" s="6"/>
    </row>
    <row r="59172" spans="43:43" x14ac:dyDescent="0.25">
      <c r="AQ59172" s="6"/>
    </row>
    <row r="59173" spans="43:43" x14ac:dyDescent="0.25">
      <c r="AQ59173" s="6"/>
    </row>
    <row r="59174" spans="43:43" x14ac:dyDescent="0.25">
      <c r="AQ59174" s="6"/>
    </row>
    <row r="59175" spans="43:43" x14ac:dyDescent="0.25">
      <c r="AQ59175" s="6"/>
    </row>
    <row r="59176" spans="43:43" x14ac:dyDescent="0.25">
      <c r="AQ59176" s="6"/>
    </row>
    <row r="59177" spans="43:43" x14ac:dyDescent="0.25">
      <c r="AQ59177" s="6"/>
    </row>
    <row r="59178" spans="43:43" x14ac:dyDescent="0.25">
      <c r="AQ59178" s="6"/>
    </row>
    <row r="59179" spans="43:43" x14ac:dyDescent="0.25">
      <c r="AQ59179" s="6"/>
    </row>
    <row r="59180" spans="43:43" x14ac:dyDescent="0.25">
      <c r="AQ59180" s="6"/>
    </row>
    <row r="59181" spans="43:43" x14ac:dyDescent="0.25">
      <c r="AQ59181" s="6"/>
    </row>
    <row r="59182" spans="43:43" x14ac:dyDescent="0.25">
      <c r="AQ59182" s="6"/>
    </row>
    <row r="59183" spans="43:43" x14ac:dyDescent="0.25">
      <c r="AQ59183" s="6"/>
    </row>
    <row r="59184" spans="43:43" x14ac:dyDescent="0.25">
      <c r="AQ59184" s="6"/>
    </row>
    <row r="59185" spans="43:43" x14ac:dyDescent="0.25">
      <c r="AQ59185" s="6"/>
    </row>
    <row r="59186" spans="43:43" x14ac:dyDescent="0.25">
      <c r="AQ59186" s="6"/>
    </row>
    <row r="59187" spans="43:43" x14ac:dyDescent="0.25">
      <c r="AQ59187" s="6"/>
    </row>
    <row r="59188" spans="43:43" x14ac:dyDescent="0.25">
      <c r="AQ59188" s="6"/>
    </row>
    <row r="59189" spans="43:43" x14ac:dyDescent="0.25">
      <c r="AQ59189" s="6"/>
    </row>
    <row r="59190" spans="43:43" x14ac:dyDescent="0.25">
      <c r="AQ59190" s="6"/>
    </row>
    <row r="59191" spans="43:43" x14ac:dyDescent="0.25">
      <c r="AQ59191" s="6"/>
    </row>
    <row r="59192" spans="43:43" x14ac:dyDescent="0.25">
      <c r="AQ59192" s="6"/>
    </row>
    <row r="59193" spans="43:43" x14ac:dyDescent="0.25">
      <c r="AQ59193" s="6"/>
    </row>
    <row r="59194" spans="43:43" x14ac:dyDescent="0.25">
      <c r="AQ59194" s="6"/>
    </row>
    <row r="59195" spans="43:43" x14ac:dyDescent="0.25">
      <c r="AQ59195" s="6"/>
    </row>
    <row r="59196" spans="43:43" x14ac:dyDescent="0.25">
      <c r="AQ59196" s="6"/>
    </row>
    <row r="59197" spans="43:43" x14ac:dyDescent="0.25">
      <c r="AQ59197" s="6"/>
    </row>
    <row r="59198" spans="43:43" x14ac:dyDescent="0.25">
      <c r="AQ59198" s="6"/>
    </row>
    <row r="59199" spans="43:43" x14ac:dyDescent="0.25">
      <c r="AQ59199" s="6"/>
    </row>
    <row r="59200" spans="43:43" x14ac:dyDescent="0.25">
      <c r="AQ59200" s="6"/>
    </row>
    <row r="59201" spans="43:43" x14ac:dyDescent="0.25">
      <c r="AQ59201" s="6"/>
    </row>
    <row r="59202" spans="43:43" x14ac:dyDescent="0.25">
      <c r="AQ59202" s="6"/>
    </row>
    <row r="59203" spans="43:43" x14ac:dyDescent="0.25">
      <c r="AQ59203" s="6"/>
    </row>
    <row r="59204" spans="43:43" x14ac:dyDescent="0.25">
      <c r="AQ59204" s="6"/>
    </row>
    <row r="59205" spans="43:43" x14ac:dyDescent="0.25">
      <c r="AQ59205" s="6"/>
    </row>
    <row r="59206" spans="43:43" x14ac:dyDescent="0.25">
      <c r="AQ59206" s="6"/>
    </row>
    <row r="59207" spans="43:43" x14ac:dyDescent="0.25">
      <c r="AQ59207" s="6"/>
    </row>
    <row r="59208" spans="43:43" x14ac:dyDescent="0.25">
      <c r="AQ59208" s="6"/>
    </row>
    <row r="59209" spans="43:43" x14ac:dyDescent="0.25">
      <c r="AQ59209" s="6"/>
    </row>
    <row r="59210" spans="43:43" x14ac:dyDescent="0.25">
      <c r="AQ59210" s="6"/>
    </row>
    <row r="59211" spans="43:43" x14ac:dyDescent="0.25">
      <c r="AQ59211" s="6"/>
    </row>
    <row r="59212" spans="43:43" x14ac:dyDescent="0.25">
      <c r="AQ59212" s="6"/>
    </row>
    <row r="59213" spans="43:43" x14ac:dyDescent="0.25">
      <c r="AQ59213" s="6"/>
    </row>
    <row r="59214" spans="43:43" x14ac:dyDescent="0.25">
      <c r="AQ59214" s="6"/>
    </row>
    <row r="59215" spans="43:43" x14ac:dyDescent="0.25">
      <c r="AQ59215" s="6"/>
    </row>
    <row r="59216" spans="43:43" x14ac:dyDescent="0.25">
      <c r="AQ59216" s="6"/>
    </row>
    <row r="59217" spans="43:43" x14ac:dyDescent="0.25">
      <c r="AQ59217" s="6"/>
    </row>
    <row r="59218" spans="43:43" x14ac:dyDescent="0.25">
      <c r="AQ59218" s="6"/>
    </row>
    <row r="59219" spans="43:43" x14ac:dyDescent="0.25">
      <c r="AQ59219" s="6"/>
    </row>
    <row r="59220" spans="43:43" x14ac:dyDescent="0.25">
      <c r="AQ59220" s="6"/>
    </row>
    <row r="59221" spans="43:43" x14ac:dyDescent="0.25">
      <c r="AQ59221" s="6"/>
    </row>
    <row r="59222" spans="43:43" x14ac:dyDescent="0.25">
      <c r="AQ59222" s="6"/>
    </row>
    <row r="59223" spans="43:43" x14ac:dyDescent="0.25">
      <c r="AQ59223" s="6"/>
    </row>
    <row r="59224" spans="43:43" x14ac:dyDescent="0.25">
      <c r="AQ59224" s="6"/>
    </row>
    <row r="59225" spans="43:43" x14ac:dyDescent="0.25">
      <c r="AQ59225" s="6"/>
    </row>
    <row r="59226" spans="43:43" x14ac:dyDescent="0.25">
      <c r="AQ59226" s="6"/>
    </row>
    <row r="59227" spans="43:43" x14ac:dyDescent="0.25">
      <c r="AQ59227" s="6"/>
    </row>
    <row r="59228" spans="43:43" x14ac:dyDescent="0.25">
      <c r="AQ59228" s="6"/>
    </row>
    <row r="59229" spans="43:43" x14ac:dyDescent="0.25">
      <c r="AQ59229" s="6"/>
    </row>
    <row r="59230" spans="43:43" x14ac:dyDescent="0.25">
      <c r="AQ59230" s="6"/>
    </row>
    <row r="59231" spans="43:43" x14ac:dyDescent="0.25">
      <c r="AQ59231" s="6"/>
    </row>
    <row r="59232" spans="43:43" x14ac:dyDescent="0.25">
      <c r="AQ59232" s="6"/>
    </row>
    <row r="59233" spans="43:43" x14ac:dyDescent="0.25">
      <c r="AQ59233" s="6"/>
    </row>
    <row r="59234" spans="43:43" x14ac:dyDescent="0.25">
      <c r="AQ59234" s="6"/>
    </row>
    <row r="59235" spans="43:43" x14ac:dyDescent="0.25">
      <c r="AQ59235" s="6"/>
    </row>
    <row r="59236" spans="43:43" x14ac:dyDescent="0.25">
      <c r="AQ59236" s="6"/>
    </row>
    <row r="59237" spans="43:43" x14ac:dyDescent="0.25">
      <c r="AQ59237" s="6"/>
    </row>
    <row r="59238" spans="43:43" x14ac:dyDescent="0.25">
      <c r="AQ59238" s="6"/>
    </row>
    <row r="59239" spans="43:43" x14ac:dyDescent="0.25">
      <c r="AQ59239" s="6"/>
    </row>
    <row r="59240" spans="43:43" x14ac:dyDescent="0.25">
      <c r="AQ59240" s="6"/>
    </row>
    <row r="59241" spans="43:43" x14ac:dyDescent="0.25">
      <c r="AQ59241" s="6"/>
    </row>
    <row r="59242" spans="43:43" x14ac:dyDescent="0.25">
      <c r="AQ59242" s="6"/>
    </row>
    <row r="59243" spans="43:43" x14ac:dyDescent="0.25">
      <c r="AQ59243" s="6"/>
    </row>
    <row r="59244" spans="43:43" x14ac:dyDescent="0.25">
      <c r="AQ59244" s="6"/>
    </row>
    <row r="59245" spans="43:43" x14ac:dyDescent="0.25">
      <c r="AQ59245" s="6"/>
    </row>
    <row r="59246" spans="43:43" x14ac:dyDescent="0.25">
      <c r="AQ59246" s="6"/>
    </row>
    <row r="59247" spans="43:43" x14ac:dyDescent="0.25">
      <c r="AQ59247" s="6"/>
    </row>
    <row r="59248" spans="43:43" x14ac:dyDescent="0.25">
      <c r="AQ59248" s="6"/>
    </row>
    <row r="59249" spans="43:43" x14ac:dyDescent="0.25">
      <c r="AQ59249" s="6"/>
    </row>
    <row r="59250" spans="43:43" x14ac:dyDescent="0.25">
      <c r="AQ59250" s="6"/>
    </row>
    <row r="59251" spans="43:43" x14ac:dyDescent="0.25">
      <c r="AQ59251" s="6"/>
    </row>
    <row r="59252" spans="43:43" x14ac:dyDescent="0.25">
      <c r="AQ59252" s="6"/>
    </row>
    <row r="59253" spans="43:43" x14ac:dyDescent="0.25">
      <c r="AQ59253" s="6"/>
    </row>
    <row r="59254" spans="43:43" x14ac:dyDescent="0.25">
      <c r="AQ59254" s="6"/>
    </row>
    <row r="59255" spans="43:43" x14ac:dyDescent="0.25">
      <c r="AQ59255" s="6"/>
    </row>
    <row r="59256" spans="43:43" x14ac:dyDescent="0.25">
      <c r="AQ59256" s="6"/>
    </row>
    <row r="59257" spans="43:43" x14ac:dyDescent="0.25">
      <c r="AQ59257" s="6"/>
    </row>
    <row r="59258" spans="43:43" x14ac:dyDescent="0.25">
      <c r="AQ59258" s="6"/>
    </row>
    <row r="59259" spans="43:43" x14ac:dyDescent="0.25">
      <c r="AQ59259" s="6"/>
    </row>
    <row r="59260" spans="43:43" x14ac:dyDescent="0.25">
      <c r="AQ59260" s="6"/>
    </row>
    <row r="59261" spans="43:43" x14ac:dyDescent="0.25">
      <c r="AQ59261" s="6"/>
    </row>
    <row r="59262" spans="43:43" x14ac:dyDescent="0.25">
      <c r="AQ59262" s="6"/>
    </row>
    <row r="59263" spans="43:43" x14ac:dyDescent="0.25">
      <c r="AQ59263" s="6"/>
    </row>
    <row r="59264" spans="43:43" x14ac:dyDescent="0.25">
      <c r="AQ59264" s="6"/>
    </row>
    <row r="59265" spans="43:43" x14ac:dyDescent="0.25">
      <c r="AQ59265" s="6"/>
    </row>
    <row r="59266" spans="43:43" x14ac:dyDescent="0.25">
      <c r="AQ59266" s="6"/>
    </row>
    <row r="59267" spans="43:43" x14ac:dyDescent="0.25">
      <c r="AQ59267" s="6"/>
    </row>
    <row r="59268" spans="43:43" x14ac:dyDescent="0.25">
      <c r="AQ59268" s="6"/>
    </row>
    <row r="59269" spans="43:43" x14ac:dyDescent="0.25">
      <c r="AQ59269" s="6"/>
    </row>
    <row r="59270" spans="43:43" x14ac:dyDescent="0.25">
      <c r="AQ59270" s="6"/>
    </row>
    <row r="59271" spans="43:43" x14ac:dyDescent="0.25">
      <c r="AQ59271" s="6"/>
    </row>
    <row r="59272" spans="43:43" x14ac:dyDescent="0.25">
      <c r="AQ59272" s="6"/>
    </row>
    <row r="59273" spans="43:43" x14ac:dyDescent="0.25">
      <c r="AQ59273" s="6"/>
    </row>
    <row r="59274" spans="43:43" x14ac:dyDescent="0.25">
      <c r="AQ59274" s="6"/>
    </row>
    <row r="59275" spans="43:43" x14ac:dyDescent="0.25">
      <c r="AQ59275" s="6"/>
    </row>
    <row r="59276" spans="43:43" x14ac:dyDescent="0.25">
      <c r="AQ59276" s="6"/>
    </row>
    <row r="59277" spans="43:43" x14ac:dyDescent="0.25">
      <c r="AQ59277" s="6"/>
    </row>
    <row r="59278" spans="43:43" x14ac:dyDescent="0.25">
      <c r="AQ59278" s="6"/>
    </row>
    <row r="59279" spans="43:43" x14ac:dyDescent="0.25">
      <c r="AQ59279" s="6"/>
    </row>
    <row r="59280" spans="43:43" x14ac:dyDescent="0.25">
      <c r="AQ59280" s="6"/>
    </row>
    <row r="59281" spans="43:43" x14ac:dyDescent="0.25">
      <c r="AQ59281" s="6"/>
    </row>
    <row r="59282" spans="43:43" x14ac:dyDescent="0.25">
      <c r="AQ59282" s="6"/>
    </row>
    <row r="59283" spans="43:43" x14ac:dyDescent="0.25">
      <c r="AQ59283" s="6"/>
    </row>
    <row r="59284" spans="43:43" x14ac:dyDescent="0.25">
      <c r="AQ59284" s="6"/>
    </row>
    <row r="59285" spans="43:43" x14ac:dyDescent="0.25">
      <c r="AQ59285" s="6"/>
    </row>
    <row r="59286" spans="43:43" x14ac:dyDescent="0.25">
      <c r="AQ59286" s="6"/>
    </row>
    <row r="59287" spans="43:43" x14ac:dyDescent="0.25">
      <c r="AQ59287" s="6"/>
    </row>
    <row r="59288" spans="43:43" x14ac:dyDescent="0.25">
      <c r="AQ59288" s="6"/>
    </row>
    <row r="59289" spans="43:43" x14ac:dyDescent="0.25">
      <c r="AQ59289" s="6"/>
    </row>
    <row r="59290" spans="43:43" x14ac:dyDescent="0.25">
      <c r="AQ59290" s="6"/>
    </row>
    <row r="59291" spans="43:43" x14ac:dyDescent="0.25">
      <c r="AQ59291" s="6"/>
    </row>
    <row r="59292" spans="43:43" x14ac:dyDescent="0.25">
      <c r="AQ59292" s="6"/>
    </row>
    <row r="59293" spans="43:43" x14ac:dyDescent="0.25">
      <c r="AQ59293" s="6"/>
    </row>
    <row r="59294" spans="43:43" x14ac:dyDescent="0.25">
      <c r="AQ59294" s="6"/>
    </row>
    <row r="59295" spans="43:43" x14ac:dyDescent="0.25">
      <c r="AQ59295" s="6"/>
    </row>
    <row r="59296" spans="43:43" x14ac:dyDescent="0.25">
      <c r="AQ59296" s="6"/>
    </row>
    <row r="59297" spans="43:43" x14ac:dyDescent="0.25">
      <c r="AQ59297" s="6"/>
    </row>
    <row r="59298" spans="43:43" x14ac:dyDescent="0.25">
      <c r="AQ59298" s="6"/>
    </row>
    <row r="59299" spans="43:43" x14ac:dyDescent="0.25">
      <c r="AQ59299" s="6"/>
    </row>
    <row r="59300" spans="43:43" x14ac:dyDescent="0.25">
      <c r="AQ59300" s="6"/>
    </row>
    <row r="59301" spans="43:43" x14ac:dyDescent="0.25">
      <c r="AQ59301" s="6"/>
    </row>
    <row r="59302" spans="43:43" x14ac:dyDescent="0.25">
      <c r="AQ59302" s="6"/>
    </row>
    <row r="59303" spans="43:43" x14ac:dyDescent="0.25">
      <c r="AQ59303" s="6"/>
    </row>
    <row r="59304" spans="43:43" x14ac:dyDescent="0.25">
      <c r="AQ59304" s="6"/>
    </row>
    <row r="59305" spans="43:43" x14ac:dyDescent="0.25">
      <c r="AQ59305" s="6"/>
    </row>
    <row r="59306" spans="43:43" x14ac:dyDescent="0.25">
      <c r="AQ59306" s="6"/>
    </row>
    <row r="59307" spans="43:43" x14ac:dyDescent="0.25">
      <c r="AQ59307" s="6"/>
    </row>
    <row r="59308" spans="43:43" x14ac:dyDescent="0.25">
      <c r="AQ59308" s="6"/>
    </row>
    <row r="59309" spans="43:43" x14ac:dyDescent="0.25">
      <c r="AQ59309" s="6"/>
    </row>
    <row r="59310" spans="43:43" x14ac:dyDescent="0.25">
      <c r="AQ59310" s="6"/>
    </row>
    <row r="59311" spans="43:43" x14ac:dyDescent="0.25">
      <c r="AQ59311" s="6"/>
    </row>
    <row r="59312" spans="43:43" x14ac:dyDescent="0.25">
      <c r="AQ59312" s="6"/>
    </row>
    <row r="59313" spans="43:43" x14ac:dyDescent="0.25">
      <c r="AQ59313" s="6"/>
    </row>
    <row r="59314" spans="43:43" x14ac:dyDescent="0.25">
      <c r="AQ59314" s="6"/>
    </row>
    <row r="59315" spans="43:43" x14ac:dyDescent="0.25">
      <c r="AQ59315" s="6"/>
    </row>
    <row r="59316" spans="43:43" x14ac:dyDescent="0.25">
      <c r="AQ59316" s="6"/>
    </row>
    <row r="59317" spans="43:43" x14ac:dyDescent="0.25">
      <c r="AQ59317" s="6"/>
    </row>
    <row r="59318" spans="43:43" x14ac:dyDescent="0.25">
      <c r="AQ59318" s="6"/>
    </row>
    <row r="59319" spans="43:43" x14ac:dyDescent="0.25">
      <c r="AQ59319" s="6"/>
    </row>
    <row r="59320" spans="43:43" x14ac:dyDescent="0.25">
      <c r="AQ59320" s="6"/>
    </row>
    <row r="59321" spans="43:43" x14ac:dyDescent="0.25">
      <c r="AQ59321" s="6"/>
    </row>
    <row r="59322" spans="43:43" x14ac:dyDescent="0.25">
      <c r="AQ59322" s="6"/>
    </row>
    <row r="59323" spans="43:43" x14ac:dyDescent="0.25">
      <c r="AQ59323" s="6"/>
    </row>
    <row r="59324" spans="43:43" x14ac:dyDescent="0.25">
      <c r="AQ59324" s="6"/>
    </row>
    <row r="59325" spans="43:43" x14ac:dyDescent="0.25">
      <c r="AQ59325" s="6"/>
    </row>
    <row r="59326" spans="43:43" x14ac:dyDescent="0.25">
      <c r="AQ59326" s="6"/>
    </row>
    <row r="59327" spans="43:43" x14ac:dyDescent="0.25">
      <c r="AQ59327" s="6"/>
    </row>
    <row r="59328" spans="43:43" x14ac:dyDescent="0.25">
      <c r="AQ59328" s="6"/>
    </row>
    <row r="59329" spans="43:43" x14ac:dyDescent="0.25">
      <c r="AQ59329" s="6"/>
    </row>
    <row r="59330" spans="43:43" x14ac:dyDescent="0.25">
      <c r="AQ59330" s="6"/>
    </row>
    <row r="59331" spans="43:43" x14ac:dyDescent="0.25">
      <c r="AQ59331" s="6"/>
    </row>
    <row r="59332" spans="43:43" x14ac:dyDescent="0.25">
      <c r="AQ59332" s="6"/>
    </row>
    <row r="59333" spans="43:43" x14ac:dyDescent="0.25">
      <c r="AQ59333" s="6"/>
    </row>
    <row r="59334" spans="43:43" x14ac:dyDescent="0.25">
      <c r="AQ59334" s="6"/>
    </row>
    <row r="59335" spans="43:43" x14ac:dyDescent="0.25">
      <c r="AQ59335" s="6"/>
    </row>
    <row r="59336" spans="43:43" x14ac:dyDescent="0.25">
      <c r="AQ59336" s="6"/>
    </row>
    <row r="59337" spans="43:43" x14ac:dyDescent="0.25">
      <c r="AQ59337" s="6"/>
    </row>
    <row r="59338" spans="43:43" x14ac:dyDescent="0.25">
      <c r="AQ59338" s="6"/>
    </row>
    <row r="59339" spans="43:43" x14ac:dyDescent="0.25">
      <c r="AQ59339" s="6"/>
    </row>
    <row r="59340" spans="43:43" x14ac:dyDescent="0.25">
      <c r="AQ59340" s="6"/>
    </row>
    <row r="59341" spans="43:43" x14ac:dyDescent="0.25">
      <c r="AQ59341" s="6"/>
    </row>
    <row r="59342" spans="43:43" x14ac:dyDescent="0.25">
      <c r="AQ59342" s="6"/>
    </row>
    <row r="59343" spans="43:43" x14ac:dyDescent="0.25">
      <c r="AQ59343" s="6"/>
    </row>
    <row r="59344" spans="43:43" x14ac:dyDescent="0.25">
      <c r="AQ59344" s="6"/>
    </row>
    <row r="59345" spans="43:43" x14ac:dyDescent="0.25">
      <c r="AQ59345" s="6"/>
    </row>
    <row r="59346" spans="43:43" x14ac:dyDescent="0.25">
      <c r="AQ59346" s="6"/>
    </row>
    <row r="59347" spans="43:43" x14ac:dyDescent="0.25">
      <c r="AQ59347" s="6"/>
    </row>
    <row r="59348" spans="43:43" x14ac:dyDescent="0.25">
      <c r="AQ59348" s="6"/>
    </row>
    <row r="59349" spans="43:43" x14ac:dyDescent="0.25">
      <c r="AQ59349" s="6"/>
    </row>
    <row r="59350" spans="43:43" x14ac:dyDescent="0.25">
      <c r="AQ59350" s="6"/>
    </row>
    <row r="59351" spans="43:43" x14ac:dyDescent="0.25">
      <c r="AQ59351" s="6"/>
    </row>
    <row r="59352" spans="43:43" x14ac:dyDescent="0.25">
      <c r="AQ59352" s="6"/>
    </row>
    <row r="59353" spans="43:43" x14ac:dyDescent="0.25">
      <c r="AQ59353" s="6"/>
    </row>
    <row r="59354" spans="43:43" x14ac:dyDescent="0.25">
      <c r="AQ59354" s="6"/>
    </row>
    <row r="59355" spans="43:43" x14ac:dyDescent="0.25">
      <c r="AQ59355" s="6"/>
    </row>
    <row r="59356" spans="43:43" x14ac:dyDescent="0.25">
      <c r="AQ59356" s="6"/>
    </row>
    <row r="59357" spans="43:43" x14ac:dyDescent="0.25">
      <c r="AQ59357" s="6"/>
    </row>
    <row r="59358" spans="43:43" x14ac:dyDescent="0.25">
      <c r="AQ59358" s="6"/>
    </row>
    <row r="59359" spans="43:43" x14ac:dyDescent="0.25">
      <c r="AQ59359" s="6"/>
    </row>
    <row r="59360" spans="43:43" x14ac:dyDescent="0.25">
      <c r="AQ59360" s="6"/>
    </row>
    <row r="59361" spans="43:43" x14ac:dyDescent="0.25">
      <c r="AQ59361" s="6"/>
    </row>
    <row r="59362" spans="43:43" x14ac:dyDescent="0.25">
      <c r="AQ59362" s="6"/>
    </row>
    <row r="59363" spans="43:43" x14ac:dyDescent="0.25">
      <c r="AQ59363" s="6"/>
    </row>
    <row r="59364" spans="43:43" x14ac:dyDescent="0.25">
      <c r="AQ59364" s="6"/>
    </row>
    <row r="59365" spans="43:43" x14ac:dyDescent="0.25">
      <c r="AQ59365" s="6"/>
    </row>
    <row r="59366" spans="43:43" x14ac:dyDescent="0.25">
      <c r="AQ59366" s="6"/>
    </row>
    <row r="59367" spans="43:43" x14ac:dyDescent="0.25">
      <c r="AQ59367" s="6"/>
    </row>
    <row r="59368" spans="43:43" x14ac:dyDescent="0.25">
      <c r="AQ59368" s="6"/>
    </row>
    <row r="59369" spans="43:43" x14ac:dyDescent="0.25">
      <c r="AQ59369" s="6"/>
    </row>
    <row r="59370" spans="43:43" x14ac:dyDescent="0.25">
      <c r="AQ59370" s="6"/>
    </row>
    <row r="59371" spans="43:43" x14ac:dyDescent="0.25">
      <c r="AQ59371" s="6"/>
    </row>
    <row r="59372" spans="43:43" x14ac:dyDescent="0.25">
      <c r="AQ59372" s="6"/>
    </row>
    <row r="59373" spans="43:43" x14ac:dyDescent="0.25">
      <c r="AQ59373" s="6"/>
    </row>
    <row r="59374" spans="43:43" x14ac:dyDescent="0.25">
      <c r="AQ59374" s="6"/>
    </row>
    <row r="59375" spans="43:43" x14ac:dyDescent="0.25">
      <c r="AQ59375" s="6"/>
    </row>
    <row r="59376" spans="43:43" x14ac:dyDescent="0.25">
      <c r="AQ59376" s="6"/>
    </row>
    <row r="59377" spans="43:43" x14ac:dyDescent="0.25">
      <c r="AQ59377" s="6"/>
    </row>
    <row r="59378" spans="43:43" x14ac:dyDescent="0.25">
      <c r="AQ59378" s="6"/>
    </row>
    <row r="59379" spans="43:43" x14ac:dyDescent="0.25">
      <c r="AQ59379" s="6"/>
    </row>
    <row r="59380" spans="43:43" x14ac:dyDescent="0.25">
      <c r="AQ59380" s="6"/>
    </row>
    <row r="59381" spans="43:43" x14ac:dyDescent="0.25">
      <c r="AQ59381" s="6"/>
    </row>
    <row r="59382" spans="43:43" x14ac:dyDescent="0.25">
      <c r="AQ59382" s="6"/>
    </row>
    <row r="59383" spans="43:43" x14ac:dyDescent="0.25">
      <c r="AQ59383" s="6"/>
    </row>
    <row r="59384" spans="43:43" x14ac:dyDescent="0.25">
      <c r="AQ59384" s="6"/>
    </row>
    <row r="59385" spans="43:43" x14ac:dyDescent="0.25">
      <c r="AQ59385" s="6"/>
    </row>
    <row r="59386" spans="43:43" x14ac:dyDescent="0.25">
      <c r="AQ59386" s="6"/>
    </row>
    <row r="59387" spans="43:43" x14ac:dyDescent="0.25">
      <c r="AQ59387" s="6"/>
    </row>
    <row r="59388" spans="43:43" x14ac:dyDescent="0.25">
      <c r="AQ59388" s="6"/>
    </row>
    <row r="59389" spans="43:43" x14ac:dyDescent="0.25">
      <c r="AQ59389" s="6"/>
    </row>
    <row r="59390" spans="43:43" x14ac:dyDescent="0.25">
      <c r="AQ59390" s="6"/>
    </row>
    <row r="59391" spans="43:43" x14ac:dyDescent="0.25">
      <c r="AQ59391" s="6"/>
    </row>
    <row r="59392" spans="43:43" x14ac:dyDescent="0.25">
      <c r="AQ59392" s="6"/>
    </row>
    <row r="59393" spans="43:43" x14ac:dyDescent="0.25">
      <c r="AQ59393" s="6"/>
    </row>
    <row r="59394" spans="43:43" x14ac:dyDescent="0.25">
      <c r="AQ59394" s="6"/>
    </row>
    <row r="59395" spans="43:43" x14ac:dyDescent="0.25">
      <c r="AQ59395" s="6"/>
    </row>
    <row r="59396" spans="43:43" x14ac:dyDescent="0.25">
      <c r="AQ59396" s="6"/>
    </row>
    <row r="59397" spans="43:43" x14ac:dyDescent="0.25">
      <c r="AQ59397" s="6"/>
    </row>
    <row r="59398" spans="43:43" x14ac:dyDescent="0.25">
      <c r="AQ59398" s="6"/>
    </row>
    <row r="59399" spans="43:43" x14ac:dyDescent="0.25">
      <c r="AQ59399" s="6"/>
    </row>
    <row r="59400" spans="43:43" x14ac:dyDescent="0.25">
      <c r="AQ59400" s="6"/>
    </row>
    <row r="59401" spans="43:43" x14ac:dyDescent="0.25">
      <c r="AQ59401" s="6"/>
    </row>
    <row r="59402" spans="43:43" x14ac:dyDescent="0.25">
      <c r="AQ59402" s="6"/>
    </row>
    <row r="59403" spans="43:43" x14ac:dyDescent="0.25">
      <c r="AQ59403" s="6"/>
    </row>
    <row r="59404" spans="43:43" x14ac:dyDescent="0.25">
      <c r="AQ59404" s="6"/>
    </row>
    <row r="59405" spans="43:43" x14ac:dyDescent="0.25">
      <c r="AQ59405" s="6"/>
    </row>
    <row r="59406" spans="43:43" x14ac:dyDescent="0.25">
      <c r="AQ59406" s="6"/>
    </row>
    <row r="59407" spans="43:43" x14ac:dyDescent="0.25">
      <c r="AQ59407" s="6"/>
    </row>
    <row r="59408" spans="43:43" x14ac:dyDescent="0.25">
      <c r="AQ59408" s="6"/>
    </row>
    <row r="59409" spans="43:43" x14ac:dyDescent="0.25">
      <c r="AQ59409" s="6"/>
    </row>
    <row r="59410" spans="43:43" x14ac:dyDescent="0.25">
      <c r="AQ59410" s="6"/>
    </row>
    <row r="59411" spans="43:43" x14ac:dyDescent="0.25">
      <c r="AQ59411" s="6"/>
    </row>
    <row r="59412" spans="43:43" x14ac:dyDescent="0.25">
      <c r="AQ59412" s="6"/>
    </row>
    <row r="59413" spans="43:43" x14ac:dyDescent="0.25">
      <c r="AQ59413" s="6"/>
    </row>
    <row r="59414" spans="43:43" x14ac:dyDescent="0.25">
      <c r="AQ59414" s="6"/>
    </row>
    <row r="59415" spans="43:43" x14ac:dyDescent="0.25">
      <c r="AQ59415" s="6"/>
    </row>
    <row r="59416" spans="43:43" x14ac:dyDescent="0.25">
      <c r="AQ59416" s="6"/>
    </row>
    <row r="59417" spans="43:43" x14ac:dyDescent="0.25">
      <c r="AQ59417" s="6"/>
    </row>
    <row r="59418" spans="43:43" x14ac:dyDescent="0.25">
      <c r="AQ59418" s="6"/>
    </row>
    <row r="59419" spans="43:43" x14ac:dyDescent="0.25">
      <c r="AQ59419" s="6"/>
    </row>
    <row r="59420" spans="43:43" x14ac:dyDescent="0.25">
      <c r="AQ59420" s="6"/>
    </row>
    <row r="59421" spans="43:43" x14ac:dyDescent="0.25">
      <c r="AQ59421" s="6"/>
    </row>
    <row r="59422" spans="43:43" x14ac:dyDescent="0.25">
      <c r="AQ59422" s="6"/>
    </row>
    <row r="59423" spans="43:43" x14ac:dyDescent="0.25">
      <c r="AQ59423" s="6"/>
    </row>
    <row r="59424" spans="43:43" x14ac:dyDescent="0.25">
      <c r="AQ59424" s="6"/>
    </row>
    <row r="59425" spans="43:43" x14ac:dyDescent="0.25">
      <c r="AQ59425" s="6"/>
    </row>
    <row r="59426" spans="43:43" x14ac:dyDescent="0.25">
      <c r="AQ59426" s="6"/>
    </row>
    <row r="59427" spans="43:43" x14ac:dyDescent="0.25">
      <c r="AQ59427" s="6"/>
    </row>
    <row r="59428" spans="43:43" x14ac:dyDescent="0.25">
      <c r="AQ59428" s="6"/>
    </row>
    <row r="59429" spans="43:43" x14ac:dyDescent="0.25">
      <c r="AQ59429" s="6"/>
    </row>
    <row r="59430" spans="43:43" x14ac:dyDescent="0.25">
      <c r="AQ59430" s="6"/>
    </row>
    <row r="59431" spans="43:43" x14ac:dyDescent="0.25">
      <c r="AQ59431" s="6"/>
    </row>
    <row r="59432" spans="43:43" x14ac:dyDescent="0.25">
      <c r="AQ59432" s="6"/>
    </row>
    <row r="59433" spans="43:43" x14ac:dyDescent="0.25">
      <c r="AQ59433" s="6"/>
    </row>
    <row r="59434" spans="43:43" x14ac:dyDescent="0.25">
      <c r="AQ59434" s="6"/>
    </row>
    <row r="59435" spans="43:43" x14ac:dyDescent="0.25">
      <c r="AQ59435" s="6"/>
    </row>
    <row r="59436" spans="43:43" x14ac:dyDescent="0.25">
      <c r="AQ59436" s="6"/>
    </row>
    <row r="59437" spans="43:43" x14ac:dyDescent="0.25">
      <c r="AQ59437" s="6"/>
    </row>
    <row r="59438" spans="43:43" x14ac:dyDescent="0.25">
      <c r="AQ59438" s="6"/>
    </row>
    <row r="59439" spans="43:43" x14ac:dyDescent="0.25">
      <c r="AQ59439" s="6"/>
    </row>
    <row r="59440" spans="43:43" x14ac:dyDescent="0.25">
      <c r="AQ59440" s="6"/>
    </row>
    <row r="59441" spans="43:43" x14ac:dyDescent="0.25">
      <c r="AQ59441" s="6"/>
    </row>
    <row r="59442" spans="43:43" x14ac:dyDescent="0.25">
      <c r="AQ59442" s="6"/>
    </row>
    <row r="59443" spans="43:43" x14ac:dyDescent="0.25">
      <c r="AQ59443" s="6"/>
    </row>
    <row r="59444" spans="43:43" x14ac:dyDescent="0.25">
      <c r="AQ59444" s="6"/>
    </row>
    <row r="59445" spans="43:43" x14ac:dyDescent="0.25">
      <c r="AQ59445" s="6"/>
    </row>
    <row r="59446" spans="43:43" x14ac:dyDescent="0.25">
      <c r="AQ59446" s="6"/>
    </row>
    <row r="59447" spans="43:43" x14ac:dyDescent="0.25">
      <c r="AQ59447" s="6"/>
    </row>
    <row r="59448" spans="43:43" x14ac:dyDescent="0.25">
      <c r="AQ59448" s="6"/>
    </row>
    <row r="59449" spans="43:43" x14ac:dyDescent="0.25">
      <c r="AQ59449" s="6"/>
    </row>
    <row r="59450" spans="43:43" x14ac:dyDescent="0.25">
      <c r="AQ59450" s="6"/>
    </row>
    <row r="59451" spans="43:43" x14ac:dyDescent="0.25">
      <c r="AQ59451" s="6"/>
    </row>
    <row r="59452" spans="43:43" x14ac:dyDescent="0.25">
      <c r="AQ59452" s="6"/>
    </row>
    <row r="59453" spans="43:43" x14ac:dyDescent="0.25">
      <c r="AQ59453" s="6"/>
    </row>
    <row r="59454" spans="43:43" x14ac:dyDescent="0.25">
      <c r="AQ59454" s="6"/>
    </row>
    <row r="59455" spans="43:43" x14ac:dyDescent="0.25">
      <c r="AQ59455" s="6"/>
    </row>
    <row r="59456" spans="43:43" x14ac:dyDescent="0.25">
      <c r="AQ59456" s="6"/>
    </row>
    <row r="59457" spans="43:43" x14ac:dyDescent="0.25">
      <c r="AQ59457" s="6"/>
    </row>
    <row r="59458" spans="43:43" x14ac:dyDescent="0.25">
      <c r="AQ59458" s="6"/>
    </row>
    <row r="59459" spans="43:43" x14ac:dyDescent="0.25">
      <c r="AQ59459" s="6"/>
    </row>
    <row r="59460" spans="43:43" x14ac:dyDescent="0.25">
      <c r="AQ59460" s="6"/>
    </row>
    <row r="59461" spans="43:43" x14ac:dyDescent="0.25">
      <c r="AQ59461" s="6"/>
    </row>
    <row r="59462" spans="43:43" x14ac:dyDescent="0.25">
      <c r="AQ59462" s="6"/>
    </row>
    <row r="59463" spans="43:43" x14ac:dyDescent="0.25">
      <c r="AQ59463" s="6"/>
    </row>
    <row r="59464" spans="43:43" x14ac:dyDescent="0.25">
      <c r="AQ59464" s="6"/>
    </row>
    <row r="59465" spans="43:43" x14ac:dyDescent="0.25">
      <c r="AQ59465" s="6"/>
    </row>
    <row r="59466" spans="43:43" x14ac:dyDescent="0.25">
      <c r="AQ59466" s="6"/>
    </row>
    <row r="59467" spans="43:43" x14ac:dyDescent="0.25">
      <c r="AQ59467" s="6"/>
    </row>
    <row r="59468" spans="43:43" x14ac:dyDescent="0.25">
      <c r="AQ59468" s="6"/>
    </row>
    <row r="59469" spans="43:43" x14ac:dyDescent="0.25">
      <c r="AQ59469" s="6"/>
    </row>
    <row r="59470" spans="43:43" x14ac:dyDescent="0.25">
      <c r="AQ59470" s="6"/>
    </row>
    <row r="59471" spans="43:43" x14ac:dyDescent="0.25">
      <c r="AQ59471" s="6"/>
    </row>
    <row r="59472" spans="43:43" x14ac:dyDescent="0.25">
      <c r="AQ59472" s="6"/>
    </row>
    <row r="59473" spans="43:43" x14ac:dyDescent="0.25">
      <c r="AQ59473" s="6"/>
    </row>
    <row r="59474" spans="43:43" x14ac:dyDescent="0.25">
      <c r="AQ59474" s="6"/>
    </row>
    <row r="59475" spans="43:43" x14ac:dyDescent="0.25">
      <c r="AQ59475" s="6"/>
    </row>
    <row r="59476" spans="43:43" x14ac:dyDescent="0.25">
      <c r="AQ59476" s="6"/>
    </row>
    <row r="59477" spans="43:43" x14ac:dyDescent="0.25">
      <c r="AQ59477" s="6"/>
    </row>
    <row r="59478" spans="43:43" x14ac:dyDescent="0.25">
      <c r="AQ59478" s="6"/>
    </row>
    <row r="59479" spans="43:43" x14ac:dyDescent="0.25">
      <c r="AQ59479" s="6"/>
    </row>
    <row r="59480" spans="43:43" x14ac:dyDescent="0.25">
      <c r="AQ59480" s="6"/>
    </row>
    <row r="59481" spans="43:43" x14ac:dyDescent="0.25">
      <c r="AQ59481" s="6"/>
    </row>
    <row r="59482" spans="43:43" x14ac:dyDescent="0.25">
      <c r="AQ59482" s="6"/>
    </row>
    <row r="59483" spans="43:43" x14ac:dyDescent="0.25">
      <c r="AQ59483" s="6"/>
    </row>
    <row r="59484" spans="43:43" x14ac:dyDescent="0.25">
      <c r="AQ59484" s="6"/>
    </row>
    <row r="59485" spans="43:43" x14ac:dyDescent="0.25">
      <c r="AQ59485" s="6"/>
    </row>
    <row r="59486" spans="43:43" x14ac:dyDescent="0.25">
      <c r="AQ59486" s="6"/>
    </row>
    <row r="59487" spans="43:43" x14ac:dyDescent="0.25">
      <c r="AQ59487" s="6"/>
    </row>
    <row r="59488" spans="43:43" x14ac:dyDescent="0.25">
      <c r="AQ59488" s="6"/>
    </row>
    <row r="59489" spans="43:43" x14ac:dyDescent="0.25">
      <c r="AQ59489" s="6"/>
    </row>
    <row r="59490" spans="43:43" x14ac:dyDescent="0.25">
      <c r="AQ59490" s="6"/>
    </row>
    <row r="59491" spans="43:43" x14ac:dyDescent="0.25">
      <c r="AQ59491" s="6"/>
    </row>
    <row r="59492" spans="43:43" x14ac:dyDescent="0.25">
      <c r="AQ59492" s="6"/>
    </row>
    <row r="59493" spans="43:43" x14ac:dyDescent="0.25">
      <c r="AQ59493" s="6"/>
    </row>
    <row r="59494" spans="43:43" x14ac:dyDescent="0.25">
      <c r="AQ59494" s="6"/>
    </row>
    <row r="59495" spans="43:43" x14ac:dyDescent="0.25">
      <c r="AQ59495" s="6"/>
    </row>
    <row r="59496" spans="43:43" x14ac:dyDescent="0.25">
      <c r="AQ59496" s="6"/>
    </row>
    <row r="59497" spans="43:43" x14ac:dyDescent="0.25">
      <c r="AQ59497" s="6"/>
    </row>
    <row r="59498" spans="43:43" x14ac:dyDescent="0.25">
      <c r="AQ59498" s="6"/>
    </row>
    <row r="59499" spans="43:43" x14ac:dyDescent="0.25">
      <c r="AQ59499" s="6"/>
    </row>
    <row r="59500" spans="43:43" x14ac:dyDescent="0.25">
      <c r="AQ59500" s="6"/>
    </row>
    <row r="59501" spans="43:43" x14ac:dyDescent="0.25">
      <c r="AQ59501" s="6"/>
    </row>
    <row r="59502" spans="43:43" x14ac:dyDescent="0.25">
      <c r="AQ59502" s="6"/>
    </row>
    <row r="59503" spans="43:43" x14ac:dyDescent="0.25">
      <c r="AQ59503" s="6"/>
    </row>
    <row r="59504" spans="43:43" x14ac:dyDescent="0.25">
      <c r="AQ59504" s="6"/>
    </row>
    <row r="59505" spans="43:43" x14ac:dyDescent="0.25">
      <c r="AQ59505" s="6"/>
    </row>
    <row r="59506" spans="43:43" x14ac:dyDescent="0.25">
      <c r="AQ59506" s="6"/>
    </row>
    <row r="59507" spans="43:43" x14ac:dyDescent="0.25">
      <c r="AQ59507" s="6"/>
    </row>
    <row r="59508" spans="43:43" x14ac:dyDescent="0.25">
      <c r="AQ59508" s="6"/>
    </row>
    <row r="59509" spans="43:43" x14ac:dyDescent="0.25">
      <c r="AQ59509" s="6"/>
    </row>
    <row r="59510" spans="43:43" x14ac:dyDescent="0.25">
      <c r="AQ59510" s="6"/>
    </row>
    <row r="59511" spans="43:43" x14ac:dyDescent="0.25">
      <c r="AQ59511" s="6"/>
    </row>
    <row r="59512" spans="43:43" x14ac:dyDescent="0.25">
      <c r="AQ59512" s="6"/>
    </row>
    <row r="59513" spans="43:43" x14ac:dyDescent="0.25">
      <c r="AQ59513" s="6"/>
    </row>
    <row r="59514" spans="43:43" x14ac:dyDescent="0.25">
      <c r="AQ59514" s="6"/>
    </row>
    <row r="59515" spans="43:43" x14ac:dyDescent="0.25">
      <c r="AQ59515" s="6"/>
    </row>
    <row r="59516" spans="43:43" x14ac:dyDescent="0.25">
      <c r="AQ59516" s="6"/>
    </row>
    <row r="59517" spans="43:43" x14ac:dyDescent="0.25">
      <c r="AQ59517" s="6"/>
    </row>
    <row r="59518" spans="43:43" x14ac:dyDescent="0.25">
      <c r="AQ59518" s="6"/>
    </row>
    <row r="59519" spans="43:43" x14ac:dyDescent="0.25">
      <c r="AQ59519" s="6"/>
    </row>
    <row r="59520" spans="43:43" x14ac:dyDescent="0.25">
      <c r="AQ59520" s="6"/>
    </row>
    <row r="59521" spans="43:43" x14ac:dyDescent="0.25">
      <c r="AQ59521" s="6"/>
    </row>
    <row r="59522" spans="43:43" x14ac:dyDescent="0.25">
      <c r="AQ59522" s="6"/>
    </row>
    <row r="59523" spans="43:43" x14ac:dyDescent="0.25">
      <c r="AQ59523" s="6"/>
    </row>
    <row r="59524" spans="43:43" x14ac:dyDescent="0.25">
      <c r="AQ59524" s="6"/>
    </row>
    <row r="59525" spans="43:43" x14ac:dyDescent="0.25">
      <c r="AQ59525" s="6"/>
    </row>
    <row r="59526" spans="43:43" x14ac:dyDescent="0.25">
      <c r="AQ59526" s="6"/>
    </row>
    <row r="59527" spans="43:43" x14ac:dyDescent="0.25">
      <c r="AQ59527" s="6"/>
    </row>
    <row r="59528" spans="43:43" x14ac:dyDescent="0.25">
      <c r="AQ59528" s="6"/>
    </row>
    <row r="59529" spans="43:43" x14ac:dyDescent="0.25">
      <c r="AQ59529" s="6"/>
    </row>
    <row r="59530" spans="43:43" x14ac:dyDescent="0.25">
      <c r="AQ59530" s="6"/>
    </row>
    <row r="59531" spans="43:43" x14ac:dyDescent="0.25">
      <c r="AQ59531" s="6"/>
    </row>
    <row r="59532" spans="43:43" x14ac:dyDescent="0.25">
      <c r="AQ59532" s="6"/>
    </row>
    <row r="59533" spans="43:43" x14ac:dyDescent="0.25">
      <c r="AQ59533" s="6"/>
    </row>
    <row r="59534" spans="43:43" x14ac:dyDescent="0.25">
      <c r="AQ59534" s="6"/>
    </row>
    <row r="59535" spans="43:43" x14ac:dyDescent="0.25">
      <c r="AQ59535" s="6"/>
    </row>
    <row r="59536" spans="43:43" x14ac:dyDescent="0.25">
      <c r="AQ59536" s="6"/>
    </row>
    <row r="59537" spans="43:43" x14ac:dyDescent="0.25">
      <c r="AQ59537" s="6"/>
    </row>
    <row r="59538" spans="43:43" x14ac:dyDescent="0.25">
      <c r="AQ59538" s="6"/>
    </row>
    <row r="59539" spans="43:43" x14ac:dyDescent="0.25">
      <c r="AQ59539" s="6"/>
    </row>
    <row r="59540" spans="43:43" x14ac:dyDescent="0.25">
      <c r="AQ59540" s="6"/>
    </row>
    <row r="59541" spans="43:43" x14ac:dyDescent="0.25">
      <c r="AQ59541" s="6"/>
    </row>
    <row r="59542" spans="43:43" x14ac:dyDescent="0.25">
      <c r="AQ59542" s="6"/>
    </row>
    <row r="59543" spans="43:43" x14ac:dyDescent="0.25">
      <c r="AQ59543" s="6"/>
    </row>
    <row r="59544" spans="43:43" x14ac:dyDescent="0.25">
      <c r="AQ59544" s="6"/>
    </row>
    <row r="59545" spans="43:43" x14ac:dyDescent="0.25">
      <c r="AQ59545" s="6"/>
    </row>
    <row r="59546" spans="43:43" x14ac:dyDescent="0.25">
      <c r="AQ59546" s="6"/>
    </row>
    <row r="59547" spans="43:43" x14ac:dyDescent="0.25">
      <c r="AQ59547" s="6"/>
    </row>
    <row r="59548" spans="43:43" x14ac:dyDescent="0.25">
      <c r="AQ59548" s="6"/>
    </row>
    <row r="59549" spans="43:43" x14ac:dyDescent="0.25">
      <c r="AQ59549" s="6"/>
    </row>
    <row r="59550" spans="43:43" x14ac:dyDescent="0.25">
      <c r="AQ59550" s="6"/>
    </row>
    <row r="59551" spans="43:43" x14ac:dyDescent="0.25">
      <c r="AQ59551" s="6"/>
    </row>
    <row r="59552" spans="43:43" x14ac:dyDescent="0.25">
      <c r="AQ59552" s="6"/>
    </row>
    <row r="59553" spans="43:43" x14ac:dyDescent="0.25">
      <c r="AQ59553" s="6"/>
    </row>
    <row r="59554" spans="43:43" x14ac:dyDescent="0.25">
      <c r="AQ59554" s="6"/>
    </row>
    <row r="59555" spans="43:43" x14ac:dyDescent="0.25">
      <c r="AQ59555" s="6"/>
    </row>
    <row r="59556" spans="43:43" x14ac:dyDescent="0.25">
      <c r="AQ59556" s="6"/>
    </row>
    <row r="59557" spans="43:43" x14ac:dyDescent="0.25">
      <c r="AQ59557" s="6"/>
    </row>
    <row r="59558" spans="43:43" x14ac:dyDescent="0.25">
      <c r="AQ59558" s="6"/>
    </row>
    <row r="59559" spans="43:43" x14ac:dyDescent="0.25">
      <c r="AQ59559" s="6"/>
    </row>
    <row r="59560" spans="43:43" x14ac:dyDescent="0.25">
      <c r="AQ59560" s="6"/>
    </row>
    <row r="59561" spans="43:43" x14ac:dyDescent="0.25">
      <c r="AQ59561" s="6"/>
    </row>
    <row r="59562" spans="43:43" x14ac:dyDescent="0.25">
      <c r="AQ59562" s="6"/>
    </row>
    <row r="59563" spans="43:43" x14ac:dyDescent="0.25">
      <c r="AQ59563" s="6"/>
    </row>
    <row r="59564" spans="43:43" x14ac:dyDescent="0.25">
      <c r="AQ59564" s="6"/>
    </row>
    <row r="59565" spans="43:43" x14ac:dyDescent="0.25">
      <c r="AQ59565" s="6"/>
    </row>
    <row r="59566" spans="43:43" x14ac:dyDescent="0.25">
      <c r="AQ59566" s="6"/>
    </row>
    <row r="59567" spans="43:43" x14ac:dyDescent="0.25">
      <c r="AQ59567" s="6"/>
    </row>
    <row r="59568" spans="43:43" x14ac:dyDescent="0.25">
      <c r="AQ59568" s="6"/>
    </row>
    <row r="59569" spans="43:43" x14ac:dyDescent="0.25">
      <c r="AQ59569" s="6"/>
    </row>
    <row r="59570" spans="43:43" x14ac:dyDescent="0.25">
      <c r="AQ59570" s="6"/>
    </row>
    <row r="59571" spans="43:43" x14ac:dyDescent="0.25">
      <c r="AQ59571" s="6"/>
    </row>
    <row r="59572" spans="43:43" x14ac:dyDescent="0.25">
      <c r="AQ59572" s="6"/>
    </row>
    <row r="59573" spans="43:43" x14ac:dyDescent="0.25">
      <c r="AQ59573" s="6"/>
    </row>
    <row r="59574" spans="43:43" x14ac:dyDescent="0.25">
      <c r="AQ59574" s="6"/>
    </row>
    <row r="59575" spans="43:43" x14ac:dyDescent="0.25">
      <c r="AQ59575" s="6"/>
    </row>
    <row r="59576" spans="43:43" x14ac:dyDescent="0.25">
      <c r="AQ59576" s="6"/>
    </row>
    <row r="59577" spans="43:43" x14ac:dyDescent="0.25">
      <c r="AQ59577" s="6"/>
    </row>
    <row r="59578" spans="43:43" x14ac:dyDescent="0.25">
      <c r="AQ59578" s="6"/>
    </row>
    <row r="59579" spans="43:43" x14ac:dyDescent="0.25">
      <c r="AQ59579" s="6"/>
    </row>
    <row r="59580" spans="43:43" x14ac:dyDescent="0.25">
      <c r="AQ59580" s="6"/>
    </row>
    <row r="59581" spans="43:43" x14ac:dyDescent="0.25">
      <c r="AQ59581" s="6"/>
    </row>
    <row r="59582" spans="43:43" x14ac:dyDescent="0.25">
      <c r="AQ59582" s="6"/>
    </row>
    <row r="59583" spans="43:43" x14ac:dyDescent="0.25">
      <c r="AQ59583" s="6"/>
    </row>
    <row r="59584" spans="43:43" x14ac:dyDescent="0.25">
      <c r="AQ59584" s="6"/>
    </row>
    <row r="59585" spans="43:43" x14ac:dyDescent="0.25">
      <c r="AQ59585" s="6"/>
    </row>
    <row r="59586" spans="43:43" x14ac:dyDescent="0.25">
      <c r="AQ59586" s="6"/>
    </row>
    <row r="59587" spans="43:43" x14ac:dyDescent="0.25">
      <c r="AQ59587" s="6"/>
    </row>
    <row r="59588" spans="43:43" x14ac:dyDescent="0.25">
      <c r="AQ59588" s="6"/>
    </row>
    <row r="59589" spans="43:43" x14ac:dyDescent="0.25">
      <c r="AQ59589" s="6"/>
    </row>
    <row r="59590" spans="43:43" x14ac:dyDescent="0.25">
      <c r="AQ59590" s="6"/>
    </row>
    <row r="59591" spans="43:43" x14ac:dyDescent="0.25">
      <c r="AQ59591" s="6"/>
    </row>
    <row r="59592" spans="43:43" x14ac:dyDescent="0.25">
      <c r="AQ59592" s="6"/>
    </row>
    <row r="59593" spans="43:43" x14ac:dyDescent="0.25">
      <c r="AQ59593" s="6"/>
    </row>
    <row r="59594" spans="43:43" x14ac:dyDescent="0.25">
      <c r="AQ59594" s="6"/>
    </row>
    <row r="59595" spans="43:43" x14ac:dyDescent="0.25">
      <c r="AQ59595" s="6"/>
    </row>
    <row r="59596" spans="43:43" x14ac:dyDescent="0.25">
      <c r="AQ59596" s="6"/>
    </row>
    <row r="59597" spans="43:43" x14ac:dyDescent="0.25">
      <c r="AQ59597" s="6"/>
    </row>
    <row r="59598" spans="43:43" x14ac:dyDescent="0.25">
      <c r="AQ59598" s="6"/>
    </row>
    <row r="59599" spans="43:43" x14ac:dyDescent="0.25">
      <c r="AQ59599" s="6"/>
    </row>
    <row r="59600" spans="43:43" x14ac:dyDescent="0.25">
      <c r="AQ59600" s="6"/>
    </row>
    <row r="59601" spans="43:43" x14ac:dyDescent="0.25">
      <c r="AQ59601" s="6"/>
    </row>
    <row r="59602" spans="43:43" x14ac:dyDescent="0.25">
      <c r="AQ59602" s="6"/>
    </row>
    <row r="59603" spans="43:43" x14ac:dyDescent="0.25">
      <c r="AQ59603" s="6"/>
    </row>
    <row r="59604" spans="43:43" x14ac:dyDescent="0.25">
      <c r="AQ59604" s="6"/>
    </row>
    <row r="59605" spans="43:43" x14ac:dyDescent="0.25">
      <c r="AQ59605" s="6"/>
    </row>
    <row r="59606" spans="43:43" x14ac:dyDescent="0.25">
      <c r="AQ59606" s="6"/>
    </row>
    <row r="59607" spans="43:43" x14ac:dyDescent="0.25">
      <c r="AQ59607" s="6"/>
    </row>
    <row r="59608" spans="43:43" x14ac:dyDescent="0.25">
      <c r="AQ59608" s="6"/>
    </row>
    <row r="59609" spans="43:43" x14ac:dyDescent="0.25">
      <c r="AQ59609" s="6"/>
    </row>
    <row r="59610" spans="43:43" x14ac:dyDescent="0.25">
      <c r="AQ59610" s="6"/>
    </row>
    <row r="59611" spans="43:43" x14ac:dyDescent="0.25">
      <c r="AQ59611" s="6"/>
    </row>
    <row r="59612" spans="43:43" x14ac:dyDescent="0.25">
      <c r="AQ59612" s="6"/>
    </row>
    <row r="59613" spans="43:43" x14ac:dyDescent="0.25">
      <c r="AQ59613" s="6"/>
    </row>
    <row r="59614" spans="43:43" x14ac:dyDescent="0.25">
      <c r="AQ59614" s="6"/>
    </row>
    <row r="59615" spans="43:43" x14ac:dyDescent="0.25">
      <c r="AQ59615" s="6"/>
    </row>
    <row r="59616" spans="43:43" x14ac:dyDescent="0.25">
      <c r="AQ59616" s="6"/>
    </row>
    <row r="59617" spans="43:43" x14ac:dyDescent="0.25">
      <c r="AQ59617" s="6"/>
    </row>
    <row r="59618" spans="43:43" x14ac:dyDescent="0.25">
      <c r="AQ59618" s="6"/>
    </row>
    <row r="59619" spans="43:43" x14ac:dyDescent="0.25">
      <c r="AQ59619" s="6"/>
    </row>
    <row r="59620" spans="43:43" x14ac:dyDescent="0.25">
      <c r="AQ59620" s="6"/>
    </row>
    <row r="59621" spans="43:43" x14ac:dyDescent="0.25">
      <c r="AQ59621" s="6"/>
    </row>
    <row r="59622" spans="43:43" x14ac:dyDescent="0.25">
      <c r="AQ59622" s="6"/>
    </row>
    <row r="59623" spans="43:43" x14ac:dyDescent="0.25">
      <c r="AQ59623" s="6"/>
    </row>
    <row r="59624" spans="43:43" x14ac:dyDescent="0.25">
      <c r="AQ59624" s="6"/>
    </row>
    <row r="59625" spans="43:43" x14ac:dyDescent="0.25">
      <c r="AQ59625" s="6"/>
    </row>
    <row r="59626" spans="43:43" x14ac:dyDescent="0.25">
      <c r="AQ59626" s="6"/>
    </row>
    <row r="59627" spans="43:43" x14ac:dyDescent="0.25">
      <c r="AQ59627" s="6"/>
    </row>
    <row r="59628" spans="43:43" x14ac:dyDescent="0.25">
      <c r="AQ59628" s="6"/>
    </row>
    <row r="59629" spans="43:43" x14ac:dyDescent="0.25">
      <c r="AQ59629" s="6"/>
    </row>
    <row r="59630" spans="43:43" x14ac:dyDescent="0.25">
      <c r="AQ59630" s="6"/>
    </row>
    <row r="59631" spans="43:43" x14ac:dyDescent="0.25">
      <c r="AQ59631" s="6"/>
    </row>
    <row r="59632" spans="43:43" x14ac:dyDescent="0.25">
      <c r="AQ59632" s="6"/>
    </row>
    <row r="59633" spans="43:43" x14ac:dyDescent="0.25">
      <c r="AQ59633" s="6"/>
    </row>
    <row r="59634" spans="43:43" x14ac:dyDescent="0.25">
      <c r="AQ59634" s="6"/>
    </row>
    <row r="59635" spans="43:43" x14ac:dyDescent="0.25">
      <c r="AQ59635" s="6"/>
    </row>
    <row r="59636" spans="43:43" x14ac:dyDescent="0.25">
      <c r="AQ59636" s="6"/>
    </row>
    <row r="59637" spans="43:43" x14ac:dyDescent="0.25">
      <c r="AQ59637" s="6"/>
    </row>
    <row r="59638" spans="43:43" x14ac:dyDescent="0.25">
      <c r="AQ59638" s="6"/>
    </row>
    <row r="59639" spans="43:43" x14ac:dyDescent="0.25">
      <c r="AQ59639" s="6"/>
    </row>
    <row r="59640" spans="43:43" x14ac:dyDescent="0.25">
      <c r="AQ59640" s="6"/>
    </row>
    <row r="59641" spans="43:43" x14ac:dyDescent="0.25">
      <c r="AQ59641" s="6"/>
    </row>
    <row r="59642" spans="43:43" x14ac:dyDescent="0.25">
      <c r="AQ59642" s="6"/>
    </row>
    <row r="59643" spans="43:43" x14ac:dyDescent="0.25">
      <c r="AQ59643" s="6"/>
    </row>
    <row r="59644" spans="43:43" x14ac:dyDescent="0.25">
      <c r="AQ59644" s="6"/>
    </row>
    <row r="59645" spans="43:43" x14ac:dyDescent="0.25">
      <c r="AQ59645" s="6"/>
    </row>
    <row r="59646" spans="43:43" x14ac:dyDescent="0.25">
      <c r="AQ59646" s="6"/>
    </row>
    <row r="59647" spans="43:43" x14ac:dyDescent="0.25">
      <c r="AQ59647" s="6"/>
    </row>
    <row r="59648" spans="43:43" x14ac:dyDescent="0.25">
      <c r="AQ59648" s="6"/>
    </row>
    <row r="59649" spans="43:43" x14ac:dyDescent="0.25">
      <c r="AQ59649" s="6"/>
    </row>
    <row r="59650" spans="43:43" x14ac:dyDescent="0.25">
      <c r="AQ59650" s="6"/>
    </row>
    <row r="59651" spans="43:43" x14ac:dyDescent="0.25">
      <c r="AQ59651" s="6"/>
    </row>
    <row r="59652" spans="43:43" x14ac:dyDescent="0.25">
      <c r="AQ59652" s="6"/>
    </row>
    <row r="59653" spans="43:43" x14ac:dyDescent="0.25">
      <c r="AQ59653" s="6"/>
    </row>
    <row r="59654" spans="43:43" x14ac:dyDescent="0.25">
      <c r="AQ59654" s="6"/>
    </row>
    <row r="59655" spans="43:43" x14ac:dyDescent="0.25">
      <c r="AQ59655" s="6"/>
    </row>
    <row r="59656" spans="43:43" x14ac:dyDescent="0.25">
      <c r="AQ59656" s="6"/>
    </row>
    <row r="59657" spans="43:43" x14ac:dyDescent="0.25">
      <c r="AQ59657" s="6"/>
    </row>
    <row r="59658" spans="43:43" x14ac:dyDescent="0.25">
      <c r="AQ59658" s="6"/>
    </row>
    <row r="59659" spans="43:43" x14ac:dyDescent="0.25">
      <c r="AQ59659" s="6"/>
    </row>
    <row r="59660" spans="43:43" x14ac:dyDescent="0.25">
      <c r="AQ59660" s="6"/>
    </row>
    <row r="59661" spans="43:43" x14ac:dyDescent="0.25">
      <c r="AQ59661" s="6"/>
    </row>
    <row r="59662" spans="43:43" x14ac:dyDescent="0.25">
      <c r="AQ59662" s="6"/>
    </row>
    <row r="59663" spans="43:43" x14ac:dyDescent="0.25">
      <c r="AQ59663" s="6"/>
    </row>
    <row r="59664" spans="43:43" x14ac:dyDescent="0.25">
      <c r="AQ59664" s="6"/>
    </row>
    <row r="59665" spans="43:43" x14ac:dyDescent="0.25">
      <c r="AQ59665" s="6"/>
    </row>
    <row r="59666" spans="43:43" x14ac:dyDescent="0.25">
      <c r="AQ59666" s="6"/>
    </row>
    <row r="59667" spans="43:43" x14ac:dyDescent="0.25">
      <c r="AQ59667" s="6"/>
    </row>
    <row r="59668" spans="43:43" x14ac:dyDescent="0.25">
      <c r="AQ59668" s="6"/>
    </row>
    <row r="59669" spans="43:43" x14ac:dyDescent="0.25">
      <c r="AQ59669" s="6"/>
    </row>
    <row r="59670" spans="43:43" x14ac:dyDescent="0.25">
      <c r="AQ59670" s="6"/>
    </row>
    <row r="59671" spans="43:43" x14ac:dyDescent="0.25">
      <c r="AQ59671" s="6"/>
    </row>
    <row r="59672" spans="43:43" x14ac:dyDescent="0.25">
      <c r="AQ59672" s="6"/>
    </row>
    <row r="59673" spans="43:43" x14ac:dyDescent="0.25">
      <c r="AQ59673" s="6"/>
    </row>
    <row r="59674" spans="43:43" x14ac:dyDescent="0.25">
      <c r="AQ59674" s="6"/>
    </row>
    <row r="59675" spans="43:43" x14ac:dyDescent="0.25">
      <c r="AQ59675" s="6"/>
    </row>
    <row r="59676" spans="43:43" x14ac:dyDescent="0.25">
      <c r="AQ59676" s="6"/>
    </row>
    <row r="59677" spans="43:43" x14ac:dyDescent="0.25">
      <c r="AQ59677" s="6"/>
    </row>
    <row r="59678" spans="43:43" x14ac:dyDescent="0.25">
      <c r="AQ59678" s="6"/>
    </row>
    <row r="59679" spans="43:43" x14ac:dyDescent="0.25">
      <c r="AQ59679" s="6"/>
    </row>
    <row r="59680" spans="43:43" x14ac:dyDescent="0.25">
      <c r="AQ59680" s="6"/>
    </row>
    <row r="59681" spans="43:43" x14ac:dyDescent="0.25">
      <c r="AQ59681" s="6"/>
    </row>
    <row r="59682" spans="43:43" x14ac:dyDescent="0.25">
      <c r="AQ59682" s="6"/>
    </row>
    <row r="59683" spans="43:43" x14ac:dyDescent="0.25">
      <c r="AQ59683" s="6"/>
    </row>
    <row r="59684" spans="43:43" x14ac:dyDescent="0.25">
      <c r="AQ59684" s="6"/>
    </row>
    <row r="59685" spans="43:43" x14ac:dyDescent="0.25">
      <c r="AQ59685" s="6"/>
    </row>
    <row r="59686" spans="43:43" x14ac:dyDescent="0.25">
      <c r="AQ59686" s="6"/>
    </row>
    <row r="59687" spans="43:43" x14ac:dyDescent="0.25">
      <c r="AQ59687" s="6"/>
    </row>
    <row r="59688" spans="43:43" x14ac:dyDescent="0.25">
      <c r="AQ59688" s="6"/>
    </row>
    <row r="59689" spans="43:43" x14ac:dyDescent="0.25">
      <c r="AQ59689" s="6"/>
    </row>
    <row r="59690" spans="43:43" x14ac:dyDescent="0.25">
      <c r="AQ59690" s="6"/>
    </row>
    <row r="59691" spans="43:43" x14ac:dyDescent="0.25">
      <c r="AQ59691" s="6"/>
    </row>
    <row r="59692" spans="43:43" x14ac:dyDescent="0.25">
      <c r="AQ59692" s="6"/>
    </row>
    <row r="59693" spans="43:43" x14ac:dyDescent="0.25">
      <c r="AQ59693" s="6"/>
    </row>
    <row r="59694" spans="43:43" x14ac:dyDescent="0.25">
      <c r="AQ59694" s="6"/>
    </row>
    <row r="59695" spans="43:43" x14ac:dyDescent="0.25">
      <c r="AQ59695" s="6"/>
    </row>
    <row r="59696" spans="43:43" x14ac:dyDescent="0.25">
      <c r="AQ59696" s="6"/>
    </row>
    <row r="59697" spans="43:43" x14ac:dyDescent="0.25">
      <c r="AQ59697" s="6"/>
    </row>
    <row r="59698" spans="43:43" x14ac:dyDescent="0.25">
      <c r="AQ59698" s="6"/>
    </row>
    <row r="59699" spans="43:43" x14ac:dyDescent="0.25">
      <c r="AQ59699" s="6"/>
    </row>
    <row r="59700" spans="43:43" x14ac:dyDescent="0.25">
      <c r="AQ59700" s="6"/>
    </row>
    <row r="59701" spans="43:43" x14ac:dyDescent="0.25">
      <c r="AQ59701" s="6"/>
    </row>
    <row r="59702" spans="43:43" x14ac:dyDescent="0.25">
      <c r="AQ59702" s="6"/>
    </row>
    <row r="59703" spans="43:43" x14ac:dyDescent="0.25">
      <c r="AQ59703" s="6"/>
    </row>
    <row r="59704" spans="43:43" x14ac:dyDescent="0.25">
      <c r="AQ59704" s="6"/>
    </row>
    <row r="59705" spans="43:43" x14ac:dyDescent="0.25">
      <c r="AQ59705" s="6"/>
    </row>
    <row r="59706" spans="43:43" x14ac:dyDescent="0.25">
      <c r="AQ59706" s="6"/>
    </row>
    <row r="59707" spans="43:43" x14ac:dyDescent="0.25">
      <c r="AQ59707" s="6"/>
    </row>
    <row r="59708" spans="43:43" x14ac:dyDescent="0.25">
      <c r="AQ59708" s="6"/>
    </row>
    <row r="59709" spans="43:43" x14ac:dyDescent="0.25">
      <c r="AQ59709" s="6"/>
    </row>
    <row r="59710" spans="43:43" x14ac:dyDescent="0.25">
      <c r="AQ59710" s="6"/>
    </row>
    <row r="59711" spans="43:43" x14ac:dyDescent="0.25">
      <c r="AQ59711" s="6"/>
    </row>
    <row r="59712" spans="43:43" x14ac:dyDescent="0.25">
      <c r="AQ59712" s="6"/>
    </row>
    <row r="59713" spans="43:43" x14ac:dyDescent="0.25">
      <c r="AQ59713" s="6"/>
    </row>
    <row r="59714" spans="43:43" x14ac:dyDescent="0.25">
      <c r="AQ59714" s="6"/>
    </row>
    <row r="59715" spans="43:43" x14ac:dyDescent="0.25">
      <c r="AQ59715" s="6"/>
    </row>
    <row r="59716" spans="43:43" x14ac:dyDescent="0.25">
      <c r="AQ59716" s="6"/>
    </row>
    <row r="59717" spans="43:43" x14ac:dyDescent="0.25">
      <c r="AQ59717" s="6"/>
    </row>
    <row r="59718" spans="43:43" x14ac:dyDescent="0.25">
      <c r="AQ59718" s="6"/>
    </row>
    <row r="59719" spans="43:43" x14ac:dyDescent="0.25">
      <c r="AQ59719" s="6"/>
    </row>
    <row r="59720" spans="43:43" x14ac:dyDescent="0.25">
      <c r="AQ59720" s="6"/>
    </row>
    <row r="59721" spans="43:43" x14ac:dyDescent="0.25">
      <c r="AQ59721" s="6"/>
    </row>
    <row r="59722" spans="43:43" x14ac:dyDescent="0.25">
      <c r="AQ59722" s="6"/>
    </row>
    <row r="59723" spans="43:43" x14ac:dyDescent="0.25">
      <c r="AQ59723" s="6"/>
    </row>
    <row r="59724" spans="43:43" x14ac:dyDescent="0.25">
      <c r="AQ59724" s="6"/>
    </row>
    <row r="59725" spans="43:43" x14ac:dyDescent="0.25">
      <c r="AQ59725" s="6"/>
    </row>
    <row r="59726" spans="43:43" x14ac:dyDescent="0.25">
      <c r="AQ59726" s="6"/>
    </row>
    <row r="59727" spans="43:43" x14ac:dyDescent="0.25">
      <c r="AQ59727" s="6"/>
    </row>
    <row r="59728" spans="43:43" x14ac:dyDescent="0.25">
      <c r="AQ59728" s="6"/>
    </row>
    <row r="59729" spans="43:43" x14ac:dyDescent="0.25">
      <c r="AQ59729" s="6"/>
    </row>
    <row r="59730" spans="43:43" x14ac:dyDescent="0.25">
      <c r="AQ59730" s="6"/>
    </row>
    <row r="59731" spans="43:43" x14ac:dyDescent="0.25">
      <c r="AQ59731" s="6"/>
    </row>
    <row r="59732" spans="43:43" x14ac:dyDescent="0.25">
      <c r="AQ59732" s="6"/>
    </row>
    <row r="59733" spans="43:43" x14ac:dyDescent="0.25">
      <c r="AQ59733" s="6"/>
    </row>
    <row r="59734" spans="43:43" x14ac:dyDescent="0.25">
      <c r="AQ59734" s="6"/>
    </row>
    <row r="59735" spans="43:43" x14ac:dyDescent="0.25">
      <c r="AQ59735" s="6"/>
    </row>
    <row r="59736" spans="43:43" x14ac:dyDescent="0.25">
      <c r="AQ59736" s="6"/>
    </row>
    <row r="59737" spans="43:43" x14ac:dyDescent="0.25">
      <c r="AQ59737" s="6"/>
    </row>
    <row r="59738" spans="43:43" x14ac:dyDescent="0.25">
      <c r="AQ59738" s="6"/>
    </row>
    <row r="59739" spans="43:43" x14ac:dyDescent="0.25">
      <c r="AQ59739" s="6"/>
    </row>
    <row r="59740" spans="43:43" x14ac:dyDescent="0.25">
      <c r="AQ59740" s="6"/>
    </row>
    <row r="59741" spans="43:43" x14ac:dyDescent="0.25">
      <c r="AQ59741" s="6"/>
    </row>
    <row r="59742" spans="43:43" x14ac:dyDescent="0.25">
      <c r="AQ59742" s="6"/>
    </row>
    <row r="59743" spans="43:43" x14ac:dyDescent="0.25">
      <c r="AQ59743" s="6"/>
    </row>
    <row r="59744" spans="43:43" x14ac:dyDescent="0.25">
      <c r="AQ59744" s="6"/>
    </row>
    <row r="59745" spans="43:43" x14ac:dyDescent="0.25">
      <c r="AQ59745" s="6"/>
    </row>
    <row r="59746" spans="43:43" x14ac:dyDescent="0.25">
      <c r="AQ59746" s="6"/>
    </row>
    <row r="59747" spans="43:43" x14ac:dyDescent="0.25">
      <c r="AQ59747" s="6"/>
    </row>
    <row r="59748" spans="43:43" x14ac:dyDescent="0.25">
      <c r="AQ59748" s="6"/>
    </row>
    <row r="59749" spans="43:43" x14ac:dyDescent="0.25">
      <c r="AQ59749" s="6"/>
    </row>
    <row r="59750" spans="43:43" x14ac:dyDescent="0.25">
      <c r="AQ59750" s="6"/>
    </row>
    <row r="59751" spans="43:43" x14ac:dyDescent="0.25">
      <c r="AQ59751" s="6"/>
    </row>
    <row r="59752" spans="43:43" x14ac:dyDescent="0.25">
      <c r="AQ59752" s="6"/>
    </row>
    <row r="59753" spans="43:43" x14ac:dyDescent="0.25">
      <c r="AQ59753" s="6"/>
    </row>
    <row r="59754" spans="43:43" x14ac:dyDescent="0.25">
      <c r="AQ59754" s="6"/>
    </row>
    <row r="59755" spans="43:43" x14ac:dyDescent="0.25">
      <c r="AQ59755" s="6"/>
    </row>
    <row r="59756" spans="43:43" x14ac:dyDescent="0.25">
      <c r="AQ59756" s="6"/>
    </row>
    <row r="59757" spans="43:43" x14ac:dyDescent="0.25">
      <c r="AQ59757" s="6"/>
    </row>
    <row r="59758" spans="43:43" x14ac:dyDescent="0.25">
      <c r="AQ59758" s="6"/>
    </row>
    <row r="59759" spans="43:43" x14ac:dyDescent="0.25">
      <c r="AQ59759" s="6"/>
    </row>
    <row r="59760" spans="43:43" x14ac:dyDescent="0.25">
      <c r="AQ59760" s="6"/>
    </row>
    <row r="59761" spans="43:43" x14ac:dyDescent="0.25">
      <c r="AQ59761" s="6"/>
    </row>
    <row r="59762" spans="43:43" x14ac:dyDescent="0.25">
      <c r="AQ59762" s="6"/>
    </row>
    <row r="59763" spans="43:43" x14ac:dyDescent="0.25">
      <c r="AQ59763" s="6"/>
    </row>
    <row r="59764" spans="43:43" x14ac:dyDescent="0.25">
      <c r="AQ59764" s="6"/>
    </row>
    <row r="59765" spans="43:43" x14ac:dyDescent="0.25">
      <c r="AQ59765" s="6"/>
    </row>
    <row r="59766" spans="43:43" x14ac:dyDescent="0.25">
      <c r="AQ59766" s="6"/>
    </row>
    <row r="59767" spans="43:43" x14ac:dyDescent="0.25">
      <c r="AQ59767" s="6"/>
    </row>
    <row r="59768" spans="43:43" x14ac:dyDescent="0.25">
      <c r="AQ59768" s="6"/>
    </row>
    <row r="59769" spans="43:43" x14ac:dyDescent="0.25">
      <c r="AQ59769" s="6"/>
    </row>
    <row r="59770" spans="43:43" x14ac:dyDescent="0.25">
      <c r="AQ59770" s="6"/>
    </row>
    <row r="59771" spans="43:43" x14ac:dyDescent="0.25">
      <c r="AQ59771" s="6"/>
    </row>
    <row r="59772" spans="43:43" x14ac:dyDescent="0.25">
      <c r="AQ59772" s="6"/>
    </row>
    <row r="59773" spans="43:43" x14ac:dyDescent="0.25">
      <c r="AQ59773" s="6"/>
    </row>
    <row r="59774" spans="43:43" x14ac:dyDescent="0.25">
      <c r="AQ59774" s="6"/>
    </row>
    <row r="59775" spans="43:43" x14ac:dyDescent="0.25">
      <c r="AQ59775" s="6"/>
    </row>
    <row r="59776" spans="43:43" x14ac:dyDescent="0.25">
      <c r="AQ59776" s="6"/>
    </row>
    <row r="59777" spans="43:43" x14ac:dyDescent="0.25">
      <c r="AQ59777" s="6"/>
    </row>
    <row r="59778" spans="43:43" x14ac:dyDescent="0.25">
      <c r="AQ59778" s="6"/>
    </row>
    <row r="59779" spans="43:43" x14ac:dyDescent="0.25">
      <c r="AQ59779" s="6"/>
    </row>
    <row r="59780" spans="43:43" x14ac:dyDescent="0.25">
      <c r="AQ59780" s="6"/>
    </row>
    <row r="59781" spans="43:43" x14ac:dyDescent="0.25">
      <c r="AQ59781" s="6"/>
    </row>
    <row r="59782" spans="43:43" x14ac:dyDescent="0.25">
      <c r="AQ59782" s="6"/>
    </row>
    <row r="59783" spans="43:43" x14ac:dyDescent="0.25">
      <c r="AQ59783" s="6"/>
    </row>
    <row r="59784" spans="43:43" x14ac:dyDescent="0.25">
      <c r="AQ59784" s="6"/>
    </row>
    <row r="59785" spans="43:43" x14ac:dyDescent="0.25">
      <c r="AQ59785" s="6"/>
    </row>
    <row r="59786" spans="43:43" x14ac:dyDescent="0.25">
      <c r="AQ59786" s="6"/>
    </row>
    <row r="59787" spans="43:43" x14ac:dyDescent="0.25">
      <c r="AQ59787" s="6"/>
    </row>
    <row r="59788" spans="43:43" x14ac:dyDescent="0.25">
      <c r="AQ59788" s="6"/>
    </row>
    <row r="59789" spans="43:43" x14ac:dyDescent="0.25">
      <c r="AQ59789" s="6"/>
    </row>
    <row r="59790" spans="43:43" x14ac:dyDescent="0.25">
      <c r="AQ59790" s="6"/>
    </row>
    <row r="59791" spans="43:43" x14ac:dyDescent="0.25">
      <c r="AQ59791" s="6"/>
    </row>
    <row r="59792" spans="43:43" x14ac:dyDescent="0.25">
      <c r="AQ59792" s="6"/>
    </row>
    <row r="59793" spans="43:43" x14ac:dyDescent="0.25">
      <c r="AQ59793" s="6"/>
    </row>
    <row r="59794" spans="43:43" x14ac:dyDescent="0.25">
      <c r="AQ59794" s="6"/>
    </row>
    <row r="59795" spans="43:43" x14ac:dyDescent="0.25">
      <c r="AQ59795" s="6"/>
    </row>
    <row r="59796" spans="43:43" x14ac:dyDescent="0.25">
      <c r="AQ59796" s="6"/>
    </row>
    <row r="59797" spans="43:43" x14ac:dyDescent="0.25">
      <c r="AQ59797" s="6"/>
    </row>
    <row r="59798" spans="43:43" x14ac:dyDescent="0.25">
      <c r="AQ59798" s="6"/>
    </row>
    <row r="59799" spans="43:43" x14ac:dyDescent="0.25">
      <c r="AQ59799" s="6"/>
    </row>
    <row r="59800" spans="43:43" x14ac:dyDescent="0.25">
      <c r="AQ59800" s="6"/>
    </row>
    <row r="59801" spans="43:43" x14ac:dyDescent="0.25">
      <c r="AQ59801" s="6"/>
    </row>
    <row r="59802" spans="43:43" x14ac:dyDescent="0.25">
      <c r="AQ59802" s="6"/>
    </row>
    <row r="59803" spans="43:43" x14ac:dyDescent="0.25">
      <c r="AQ59803" s="6"/>
    </row>
    <row r="59804" spans="43:43" x14ac:dyDescent="0.25">
      <c r="AQ59804" s="6"/>
    </row>
    <row r="59805" spans="43:43" x14ac:dyDescent="0.25">
      <c r="AQ59805" s="6"/>
    </row>
    <row r="59806" spans="43:43" x14ac:dyDescent="0.25">
      <c r="AQ59806" s="6"/>
    </row>
    <row r="59807" spans="43:43" x14ac:dyDescent="0.25">
      <c r="AQ59807" s="6"/>
    </row>
    <row r="59808" spans="43:43" x14ac:dyDescent="0.25">
      <c r="AQ59808" s="6"/>
    </row>
    <row r="59809" spans="43:43" x14ac:dyDescent="0.25">
      <c r="AQ59809" s="6"/>
    </row>
    <row r="59810" spans="43:43" x14ac:dyDescent="0.25">
      <c r="AQ59810" s="6"/>
    </row>
    <row r="59811" spans="43:43" x14ac:dyDescent="0.25">
      <c r="AQ59811" s="6"/>
    </row>
    <row r="59812" spans="43:43" x14ac:dyDescent="0.25">
      <c r="AQ59812" s="6"/>
    </row>
    <row r="59813" spans="43:43" x14ac:dyDescent="0.25">
      <c r="AQ59813" s="6"/>
    </row>
    <row r="59814" spans="43:43" x14ac:dyDescent="0.25">
      <c r="AQ59814" s="6"/>
    </row>
    <row r="59815" spans="43:43" x14ac:dyDescent="0.25">
      <c r="AQ59815" s="6"/>
    </row>
    <row r="59816" spans="43:43" x14ac:dyDescent="0.25">
      <c r="AQ59816" s="6"/>
    </row>
    <row r="59817" spans="43:43" x14ac:dyDescent="0.25">
      <c r="AQ59817" s="6"/>
    </row>
    <row r="59818" spans="43:43" x14ac:dyDescent="0.25">
      <c r="AQ59818" s="6"/>
    </row>
    <row r="59819" spans="43:43" x14ac:dyDescent="0.25">
      <c r="AQ59819" s="6"/>
    </row>
    <row r="59820" spans="43:43" x14ac:dyDescent="0.25">
      <c r="AQ59820" s="6"/>
    </row>
    <row r="59821" spans="43:43" x14ac:dyDescent="0.25">
      <c r="AQ59821" s="6"/>
    </row>
    <row r="59822" spans="43:43" x14ac:dyDescent="0.25">
      <c r="AQ59822" s="6"/>
    </row>
    <row r="59823" spans="43:43" x14ac:dyDescent="0.25">
      <c r="AQ59823" s="6"/>
    </row>
    <row r="59824" spans="43:43" x14ac:dyDescent="0.25">
      <c r="AQ59824" s="6"/>
    </row>
    <row r="59825" spans="43:43" x14ac:dyDescent="0.25">
      <c r="AQ59825" s="6"/>
    </row>
    <row r="59826" spans="43:43" x14ac:dyDescent="0.25">
      <c r="AQ59826" s="6"/>
    </row>
    <row r="59827" spans="43:43" x14ac:dyDescent="0.25">
      <c r="AQ59827" s="6"/>
    </row>
    <row r="59828" spans="43:43" x14ac:dyDescent="0.25">
      <c r="AQ59828" s="6"/>
    </row>
    <row r="59829" spans="43:43" x14ac:dyDescent="0.25">
      <c r="AQ59829" s="6"/>
    </row>
    <row r="59830" spans="43:43" x14ac:dyDescent="0.25">
      <c r="AQ59830" s="6"/>
    </row>
    <row r="59831" spans="43:43" x14ac:dyDescent="0.25">
      <c r="AQ59831" s="6"/>
    </row>
    <row r="59832" spans="43:43" x14ac:dyDescent="0.25">
      <c r="AQ59832" s="6"/>
    </row>
    <row r="59833" spans="43:43" x14ac:dyDescent="0.25">
      <c r="AQ59833" s="6"/>
    </row>
    <row r="59834" spans="43:43" x14ac:dyDescent="0.25">
      <c r="AQ59834" s="6"/>
    </row>
    <row r="59835" spans="43:43" x14ac:dyDescent="0.25">
      <c r="AQ59835" s="6"/>
    </row>
    <row r="59836" spans="43:43" x14ac:dyDescent="0.25">
      <c r="AQ59836" s="6"/>
    </row>
    <row r="59837" spans="43:43" x14ac:dyDescent="0.25">
      <c r="AQ59837" s="6"/>
    </row>
    <row r="59838" spans="43:43" x14ac:dyDescent="0.25">
      <c r="AQ59838" s="6"/>
    </row>
    <row r="59839" spans="43:43" x14ac:dyDescent="0.25">
      <c r="AQ59839" s="6"/>
    </row>
    <row r="59840" spans="43:43" x14ac:dyDescent="0.25">
      <c r="AQ59840" s="6"/>
    </row>
    <row r="59841" spans="43:43" x14ac:dyDescent="0.25">
      <c r="AQ59841" s="6"/>
    </row>
    <row r="59842" spans="43:43" x14ac:dyDescent="0.25">
      <c r="AQ59842" s="6"/>
    </row>
    <row r="59843" spans="43:43" x14ac:dyDescent="0.25">
      <c r="AQ59843" s="6"/>
    </row>
    <row r="59844" spans="43:43" x14ac:dyDescent="0.25">
      <c r="AQ59844" s="6"/>
    </row>
    <row r="59845" spans="43:43" x14ac:dyDescent="0.25">
      <c r="AQ59845" s="6"/>
    </row>
    <row r="59846" spans="43:43" x14ac:dyDescent="0.25">
      <c r="AQ59846" s="6"/>
    </row>
    <row r="59847" spans="43:43" x14ac:dyDescent="0.25">
      <c r="AQ59847" s="6"/>
    </row>
    <row r="59848" spans="43:43" x14ac:dyDescent="0.25">
      <c r="AQ59848" s="6"/>
    </row>
    <row r="59849" spans="43:43" x14ac:dyDescent="0.25">
      <c r="AQ59849" s="6"/>
    </row>
    <row r="59850" spans="43:43" x14ac:dyDescent="0.25">
      <c r="AQ59850" s="6"/>
    </row>
    <row r="59851" spans="43:43" x14ac:dyDescent="0.25">
      <c r="AQ59851" s="6"/>
    </row>
    <row r="59852" spans="43:43" x14ac:dyDescent="0.25">
      <c r="AQ59852" s="6"/>
    </row>
    <row r="59853" spans="43:43" x14ac:dyDescent="0.25">
      <c r="AQ59853" s="6"/>
    </row>
    <row r="59854" spans="43:43" x14ac:dyDescent="0.25">
      <c r="AQ59854" s="6"/>
    </row>
    <row r="59855" spans="43:43" x14ac:dyDescent="0.25">
      <c r="AQ59855" s="6"/>
    </row>
    <row r="59856" spans="43:43" x14ac:dyDescent="0.25">
      <c r="AQ59856" s="6"/>
    </row>
    <row r="59857" spans="43:43" x14ac:dyDescent="0.25">
      <c r="AQ59857" s="6"/>
    </row>
    <row r="59858" spans="43:43" x14ac:dyDescent="0.25">
      <c r="AQ59858" s="6"/>
    </row>
    <row r="59859" spans="43:43" x14ac:dyDescent="0.25">
      <c r="AQ59859" s="6"/>
    </row>
    <row r="59860" spans="43:43" x14ac:dyDescent="0.25">
      <c r="AQ59860" s="6"/>
    </row>
    <row r="59861" spans="43:43" x14ac:dyDescent="0.25">
      <c r="AQ59861" s="6"/>
    </row>
    <row r="59862" spans="43:43" x14ac:dyDescent="0.25">
      <c r="AQ59862" s="6"/>
    </row>
    <row r="59863" spans="43:43" x14ac:dyDescent="0.25">
      <c r="AQ59863" s="6"/>
    </row>
    <row r="59864" spans="43:43" x14ac:dyDescent="0.25">
      <c r="AQ59864" s="6"/>
    </row>
    <row r="59865" spans="43:43" x14ac:dyDescent="0.25">
      <c r="AQ59865" s="6"/>
    </row>
    <row r="59866" spans="43:43" x14ac:dyDescent="0.25">
      <c r="AQ59866" s="6"/>
    </row>
    <row r="59867" spans="43:43" x14ac:dyDescent="0.25">
      <c r="AQ59867" s="6"/>
    </row>
    <row r="59868" spans="43:43" x14ac:dyDescent="0.25">
      <c r="AQ59868" s="6"/>
    </row>
    <row r="59869" spans="43:43" x14ac:dyDescent="0.25">
      <c r="AQ59869" s="6"/>
    </row>
    <row r="59870" spans="43:43" x14ac:dyDescent="0.25">
      <c r="AQ59870" s="6"/>
    </row>
    <row r="59871" spans="43:43" x14ac:dyDescent="0.25">
      <c r="AQ59871" s="6"/>
    </row>
    <row r="59872" spans="43:43" x14ac:dyDescent="0.25">
      <c r="AQ59872" s="6"/>
    </row>
    <row r="59873" spans="43:43" x14ac:dyDescent="0.25">
      <c r="AQ59873" s="6"/>
    </row>
    <row r="59874" spans="43:43" x14ac:dyDescent="0.25">
      <c r="AQ59874" s="6"/>
    </row>
    <row r="59875" spans="43:43" x14ac:dyDescent="0.25">
      <c r="AQ59875" s="6"/>
    </row>
    <row r="59876" spans="43:43" x14ac:dyDescent="0.25">
      <c r="AQ59876" s="6"/>
    </row>
    <row r="59877" spans="43:43" x14ac:dyDescent="0.25">
      <c r="AQ59877" s="6"/>
    </row>
    <row r="59878" spans="43:43" x14ac:dyDescent="0.25">
      <c r="AQ59878" s="6"/>
    </row>
    <row r="59879" spans="43:43" x14ac:dyDescent="0.25">
      <c r="AQ59879" s="6"/>
    </row>
    <row r="59880" spans="43:43" x14ac:dyDescent="0.25">
      <c r="AQ59880" s="6"/>
    </row>
    <row r="59881" spans="43:43" x14ac:dyDescent="0.25">
      <c r="AQ59881" s="6"/>
    </row>
    <row r="59882" spans="43:43" x14ac:dyDescent="0.25">
      <c r="AQ59882" s="6"/>
    </row>
    <row r="59883" spans="43:43" x14ac:dyDescent="0.25">
      <c r="AQ59883" s="6"/>
    </row>
    <row r="59884" spans="43:43" x14ac:dyDescent="0.25">
      <c r="AQ59884" s="6"/>
    </row>
    <row r="59885" spans="43:43" x14ac:dyDescent="0.25">
      <c r="AQ59885" s="6"/>
    </row>
    <row r="59886" spans="43:43" x14ac:dyDescent="0.25">
      <c r="AQ59886" s="6"/>
    </row>
    <row r="59887" spans="43:43" x14ac:dyDescent="0.25">
      <c r="AQ59887" s="6"/>
    </row>
    <row r="59888" spans="43:43" x14ac:dyDescent="0.25">
      <c r="AQ59888" s="6"/>
    </row>
    <row r="59889" spans="43:43" x14ac:dyDescent="0.25">
      <c r="AQ59889" s="6"/>
    </row>
    <row r="59890" spans="43:43" x14ac:dyDescent="0.25">
      <c r="AQ59890" s="6"/>
    </row>
    <row r="59891" spans="43:43" x14ac:dyDescent="0.25">
      <c r="AQ59891" s="6"/>
    </row>
    <row r="59892" spans="43:43" x14ac:dyDescent="0.25">
      <c r="AQ59892" s="6"/>
    </row>
    <row r="59893" spans="43:43" x14ac:dyDescent="0.25">
      <c r="AQ59893" s="6"/>
    </row>
    <row r="59894" spans="43:43" x14ac:dyDescent="0.25">
      <c r="AQ59894" s="6"/>
    </row>
    <row r="59895" spans="43:43" x14ac:dyDescent="0.25">
      <c r="AQ59895" s="6"/>
    </row>
    <row r="59896" spans="43:43" x14ac:dyDescent="0.25">
      <c r="AQ59896" s="6"/>
    </row>
    <row r="59897" spans="43:43" x14ac:dyDescent="0.25">
      <c r="AQ59897" s="6"/>
    </row>
    <row r="59898" spans="43:43" x14ac:dyDescent="0.25">
      <c r="AQ59898" s="6"/>
    </row>
    <row r="59899" spans="43:43" x14ac:dyDescent="0.25">
      <c r="AQ59899" s="6"/>
    </row>
    <row r="59900" spans="43:43" x14ac:dyDescent="0.25">
      <c r="AQ59900" s="6"/>
    </row>
    <row r="59901" spans="43:43" x14ac:dyDescent="0.25">
      <c r="AQ59901" s="6"/>
    </row>
    <row r="59902" spans="43:43" x14ac:dyDescent="0.25">
      <c r="AQ59902" s="6"/>
    </row>
    <row r="59903" spans="43:43" x14ac:dyDescent="0.25">
      <c r="AQ59903" s="6"/>
    </row>
    <row r="59904" spans="43:43" x14ac:dyDescent="0.25">
      <c r="AQ59904" s="6"/>
    </row>
    <row r="59905" spans="43:43" x14ac:dyDescent="0.25">
      <c r="AQ59905" s="6"/>
    </row>
    <row r="59906" spans="43:43" x14ac:dyDescent="0.25">
      <c r="AQ59906" s="6"/>
    </row>
    <row r="59907" spans="43:43" x14ac:dyDescent="0.25">
      <c r="AQ59907" s="6"/>
    </row>
    <row r="59908" spans="43:43" x14ac:dyDescent="0.25">
      <c r="AQ59908" s="6"/>
    </row>
    <row r="59909" spans="43:43" x14ac:dyDescent="0.25">
      <c r="AQ59909" s="6"/>
    </row>
    <row r="59910" spans="43:43" x14ac:dyDescent="0.25">
      <c r="AQ59910" s="6"/>
    </row>
    <row r="59911" spans="43:43" x14ac:dyDescent="0.25">
      <c r="AQ59911" s="6"/>
    </row>
    <row r="59912" spans="43:43" x14ac:dyDescent="0.25">
      <c r="AQ59912" s="6"/>
    </row>
    <row r="59913" spans="43:43" x14ac:dyDescent="0.25">
      <c r="AQ59913" s="6"/>
    </row>
    <row r="59914" spans="43:43" x14ac:dyDescent="0.25">
      <c r="AQ59914" s="6"/>
    </row>
    <row r="59915" spans="43:43" x14ac:dyDescent="0.25">
      <c r="AQ59915" s="6"/>
    </row>
    <row r="59916" spans="43:43" x14ac:dyDescent="0.25">
      <c r="AQ59916" s="6"/>
    </row>
    <row r="59917" spans="43:43" x14ac:dyDescent="0.25">
      <c r="AQ59917" s="6"/>
    </row>
    <row r="59918" spans="43:43" x14ac:dyDescent="0.25">
      <c r="AQ59918" s="6"/>
    </row>
    <row r="59919" spans="43:43" x14ac:dyDescent="0.25">
      <c r="AQ59919" s="6"/>
    </row>
    <row r="59920" spans="43:43" x14ac:dyDescent="0.25">
      <c r="AQ59920" s="6"/>
    </row>
    <row r="59921" spans="43:43" x14ac:dyDescent="0.25">
      <c r="AQ59921" s="6"/>
    </row>
    <row r="59922" spans="43:43" x14ac:dyDescent="0.25">
      <c r="AQ59922" s="6"/>
    </row>
    <row r="59923" spans="43:43" x14ac:dyDescent="0.25">
      <c r="AQ59923" s="6"/>
    </row>
    <row r="59924" spans="43:43" x14ac:dyDescent="0.25">
      <c r="AQ59924" s="6"/>
    </row>
    <row r="59925" spans="43:43" x14ac:dyDescent="0.25">
      <c r="AQ59925" s="6"/>
    </row>
    <row r="59926" spans="43:43" x14ac:dyDescent="0.25">
      <c r="AQ59926" s="6"/>
    </row>
    <row r="59927" spans="43:43" x14ac:dyDescent="0.25">
      <c r="AQ59927" s="6"/>
    </row>
    <row r="59928" spans="43:43" x14ac:dyDescent="0.25">
      <c r="AQ59928" s="6"/>
    </row>
    <row r="59929" spans="43:43" x14ac:dyDescent="0.25">
      <c r="AQ59929" s="6"/>
    </row>
    <row r="59930" spans="43:43" x14ac:dyDescent="0.25">
      <c r="AQ59930" s="6"/>
    </row>
    <row r="59931" spans="43:43" x14ac:dyDescent="0.25">
      <c r="AQ59931" s="6"/>
    </row>
    <row r="59932" spans="43:43" x14ac:dyDescent="0.25">
      <c r="AQ59932" s="6"/>
    </row>
    <row r="59933" spans="43:43" x14ac:dyDescent="0.25">
      <c r="AQ59933" s="6"/>
    </row>
    <row r="59934" spans="43:43" x14ac:dyDescent="0.25">
      <c r="AQ59934" s="6"/>
    </row>
    <row r="59935" spans="43:43" x14ac:dyDescent="0.25">
      <c r="AQ59935" s="6"/>
    </row>
    <row r="59936" spans="43:43" x14ac:dyDescent="0.25">
      <c r="AQ59936" s="6"/>
    </row>
    <row r="59937" spans="43:43" x14ac:dyDescent="0.25">
      <c r="AQ59937" s="6"/>
    </row>
    <row r="59938" spans="43:43" x14ac:dyDescent="0.25">
      <c r="AQ59938" s="6"/>
    </row>
    <row r="59939" spans="43:43" x14ac:dyDescent="0.25">
      <c r="AQ59939" s="6"/>
    </row>
    <row r="59940" spans="43:43" x14ac:dyDescent="0.25">
      <c r="AQ59940" s="6"/>
    </row>
    <row r="59941" spans="43:43" x14ac:dyDescent="0.25">
      <c r="AQ59941" s="6"/>
    </row>
    <row r="59942" spans="43:43" x14ac:dyDescent="0.25">
      <c r="AQ59942" s="6"/>
    </row>
    <row r="59943" spans="43:43" x14ac:dyDescent="0.25">
      <c r="AQ59943" s="6"/>
    </row>
    <row r="59944" spans="43:43" x14ac:dyDescent="0.25">
      <c r="AQ59944" s="6"/>
    </row>
    <row r="59945" spans="43:43" x14ac:dyDescent="0.25">
      <c r="AQ59945" s="6"/>
    </row>
    <row r="59946" spans="43:43" x14ac:dyDescent="0.25">
      <c r="AQ59946" s="6"/>
    </row>
    <row r="59947" spans="43:43" x14ac:dyDescent="0.25">
      <c r="AQ59947" s="6"/>
    </row>
    <row r="59948" spans="43:43" x14ac:dyDescent="0.25">
      <c r="AQ59948" s="6"/>
    </row>
    <row r="59949" spans="43:43" x14ac:dyDescent="0.25">
      <c r="AQ59949" s="6"/>
    </row>
    <row r="59950" spans="43:43" x14ac:dyDescent="0.25">
      <c r="AQ59950" s="6"/>
    </row>
    <row r="59951" spans="43:43" x14ac:dyDescent="0.25">
      <c r="AQ59951" s="6"/>
    </row>
    <row r="59952" spans="43:43" x14ac:dyDescent="0.25">
      <c r="AQ59952" s="6"/>
    </row>
    <row r="59953" spans="43:43" x14ac:dyDescent="0.25">
      <c r="AQ59953" s="6"/>
    </row>
    <row r="59954" spans="43:43" x14ac:dyDescent="0.25">
      <c r="AQ59954" s="6"/>
    </row>
    <row r="59955" spans="43:43" x14ac:dyDescent="0.25">
      <c r="AQ59955" s="6"/>
    </row>
    <row r="59956" spans="43:43" x14ac:dyDescent="0.25">
      <c r="AQ59956" s="6"/>
    </row>
    <row r="59957" spans="43:43" x14ac:dyDescent="0.25">
      <c r="AQ59957" s="6"/>
    </row>
    <row r="59958" spans="43:43" x14ac:dyDescent="0.25">
      <c r="AQ59958" s="6"/>
    </row>
    <row r="59959" spans="43:43" x14ac:dyDescent="0.25">
      <c r="AQ59959" s="6"/>
    </row>
    <row r="59960" spans="43:43" x14ac:dyDescent="0.25">
      <c r="AQ59960" s="6"/>
    </row>
    <row r="59961" spans="43:43" x14ac:dyDescent="0.25">
      <c r="AQ59961" s="6"/>
    </row>
    <row r="59962" spans="43:43" x14ac:dyDescent="0.25">
      <c r="AQ59962" s="6"/>
    </row>
    <row r="59963" spans="43:43" x14ac:dyDescent="0.25">
      <c r="AQ59963" s="6"/>
    </row>
    <row r="59964" spans="43:43" x14ac:dyDescent="0.25">
      <c r="AQ59964" s="6"/>
    </row>
    <row r="59965" spans="43:43" x14ac:dyDescent="0.25">
      <c r="AQ59965" s="6"/>
    </row>
    <row r="59966" spans="43:43" x14ac:dyDescent="0.25">
      <c r="AQ59966" s="6"/>
    </row>
    <row r="59967" spans="43:43" x14ac:dyDescent="0.25">
      <c r="AQ59967" s="6"/>
    </row>
    <row r="59968" spans="43:43" x14ac:dyDescent="0.25">
      <c r="AQ59968" s="6"/>
    </row>
    <row r="59969" spans="43:43" x14ac:dyDescent="0.25">
      <c r="AQ59969" s="6"/>
    </row>
    <row r="59970" spans="43:43" x14ac:dyDescent="0.25">
      <c r="AQ59970" s="6"/>
    </row>
    <row r="59971" spans="43:43" x14ac:dyDescent="0.25">
      <c r="AQ59971" s="6"/>
    </row>
    <row r="59972" spans="43:43" x14ac:dyDescent="0.25">
      <c r="AQ59972" s="6"/>
    </row>
    <row r="59973" spans="43:43" x14ac:dyDescent="0.25">
      <c r="AQ59973" s="6"/>
    </row>
    <row r="59974" spans="43:43" x14ac:dyDescent="0.25">
      <c r="AQ59974" s="6"/>
    </row>
    <row r="59975" spans="43:43" x14ac:dyDescent="0.25">
      <c r="AQ59975" s="6"/>
    </row>
    <row r="59976" spans="43:43" x14ac:dyDescent="0.25">
      <c r="AQ59976" s="6"/>
    </row>
    <row r="59977" spans="43:43" x14ac:dyDescent="0.25">
      <c r="AQ59977" s="6"/>
    </row>
    <row r="59978" spans="43:43" x14ac:dyDescent="0.25">
      <c r="AQ59978" s="6"/>
    </row>
    <row r="59979" spans="43:43" x14ac:dyDescent="0.25">
      <c r="AQ59979" s="6"/>
    </row>
    <row r="59980" spans="43:43" x14ac:dyDescent="0.25">
      <c r="AQ59980" s="6"/>
    </row>
    <row r="59981" spans="43:43" x14ac:dyDescent="0.25">
      <c r="AQ59981" s="6"/>
    </row>
    <row r="59982" spans="43:43" x14ac:dyDescent="0.25">
      <c r="AQ59982" s="6"/>
    </row>
    <row r="59983" spans="43:43" x14ac:dyDescent="0.25">
      <c r="AQ59983" s="6"/>
    </row>
    <row r="59984" spans="43:43" x14ac:dyDescent="0.25">
      <c r="AQ59984" s="6"/>
    </row>
    <row r="59985" spans="43:43" x14ac:dyDescent="0.25">
      <c r="AQ59985" s="6"/>
    </row>
    <row r="59986" spans="43:43" x14ac:dyDescent="0.25">
      <c r="AQ59986" s="6"/>
    </row>
    <row r="59987" spans="43:43" x14ac:dyDescent="0.25">
      <c r="AQ59987" s="6"/>
    </row>
    <row r="59988" spans="43:43" x14ac:dyDescent="0.25">
      <c r="AQ59988" s="6"/>
    </row>
    <row r="59989" spans="43:43" x14ac:dyDescent="0.25">
      <c r="AQ59989" s="6"/>
    </row>
    <row r="59990" spans="43:43" x14ac:dyDescent="0.25">
      <c r="AQ59990" s="6"/>
    </row>
    <row r="59991" spans="43:43" x14ac:dyDescent="0.25">
      <c r="AQ59991" s="6"/>
    </row>
    <row r="59992" spans="43:43" x14ac:dyDescent="0.25">
      <c r="AQ59992" s="6"/>
    </row>
    <row r="59993" spans="43:43" x14ac:dyDescent="0.25">
      <c r="AQ59993" s="6"/>
    </row>
    <row r="59994" spans="43:43" x14ac:dyDescent="0.25">
      <c r="AQ59994" s="6"/>
    </row>
    <row r="59995" spans="43:43" x14ac:dyDescent="0.25">
      <c r="AQ59995" s="6"/>
    </row>
    <row r="59996" spans="43:43" x14ac:dyDescent="0.25">
      <c r="AQ59996" s="6"/>
    </row>
    <row r="59997" spans="43:43" x14ac:dyDescent="0.25">
      <c r="AQ59997" s="6"/>
    </row>
    <row r="59998" spans="43:43" x14ac:dyDescent="0.25">
      <c r="AQ59998" s="6"/>
    </row>
    <row r="59999" spans="43:43" x14ac:dyDescent="0.25">
      <c r="AQ59999" s="6"/>
    </row>
    <row r="60000" spans="43:43" x14ac:dyDescent="0.25">
      <c r="AQ60000" s="6"/>
    </row>
    <row r="60001" spans="43:43" x14ac:dyDescent="0.25">
      <c r="AQ60001" s="6"/>
    </row>
    <row r="60002" spans="43:43" x14ac:dyDescent="0.25">
      <c r="AQ60002" s="6"/>
    </row>
    <row r="60003" spans="43:43" x14ac:dyDescent="0.25">
      <c r="AQ60003" s="6"/>
    </row>
    <row r="60004" spans="43:43" x14ac:dyDescent="0.25">
      <c r="AQ60004" s="6"/>
    </row>
    <row r="60005" spans="43:43" x14ac:dyDescent="0.25">
      <c r="AQ60005" s="6"/>
    </row>
    <row r="60006" spans="43:43" x14ac:dyDescent="0.25">
      <c r="AQ60006" s="6"/>
    </row>
    <row r="60007" spans="43:43" x14ac:dyDescent="0.25">
      <c r="AQ60007" s="6"/>
    </row>
    <row r="60008" spans="43:43" x14ac:dyDescent="0.25">
      <c r="AQ60008" s="6"/>
    </row>
    <row r="60009" spans="43:43" x14ac:dyDescent="0.25">
      <c r="AQ60009" s="6"/>
    </row>
    <row r="60010" spans="43:43" x14ac:dyDescent="0.25">
      <c r="AQ60010" s="6"/>
    </row>
    <row r="60011" spans="43:43" x14ac:dyDescent="0.25">
      <c r="AQ60011" s="6"/>
    </row>
    <row r="60012" spans="43:43" x14ac:dyDescent="0.25">
      <c r="AQ60012" s="6"/>
    </row>
    <row r="60013" spans="43:43" x14ac:dyDescent="0.25">
      <c r="AQ60013" s="6"/>
    </row>
    <row r="60014" spans="43:43" x14ac:dyDescent="0.25">
      <c r="AQ60014" s="6"/>
    </row>
    <row r="60015" spans="43:43" x14ac:dyDescent="0.25">
      <c r="AQ60015" s="6"/>
    </row>
    <row r="60016" spans="43:43" x14ac:dyDescent="0.25">
      <c r="AQ60016" s="6"/>
    </row>
    <row r="60017" spans="43:43" x14ac:dyDescent="0.25">
      <c r="AQ60017" s="6"/>
    </row>
    <row r="60018" spans="43:43" x14ac:dyDescent="0.25">
      <c r="AQ60018" s="6"/>
    </row>
    <row r="60019" spans="43:43" x14ac:dyDescent="0.25">
      <c r="AQ60019" s="6"/>
    </row>
    <row r="60020" spans="43:43" x14ac:dyDescent="0.25">
      <c r="AQ60020" s="6"/>
    </row>
    <row r="60021" spans="43:43" x14ac:dyDescent="0.25">
      <c r="AQ60021" s="6"/>
    </row>
    <row r="60022" spans="43:43" x14ac:dyDescent="0.25">
      <c r="AQ60022" s="6"/>
    </row>
    <row r="60023" spans="43:43" x14ac:dyDescent="0.25">
      <c r="AQ60023" s="6"/>
    </row>
    <row r="60024" spans="43:43" x14ac:dyDescent="0.25">
      <c r="AQ60024" s="6"/>
    </row>
    <row r="60025" spans="43:43" x14ac:dyDescent="0.25">
      <c r="AQ60025" s="6"/>
    </row>
    <row r="60026" spans="43:43" x14ac:dyDescent="0.25">
      <c r="AQ60026" s="6"/>
    </row>
    <row r="60027" spans="43:43" x14ac:dyDescent="0.25">
      <c r="AQ60027" s="6"/>
    </row>
    <row r="60028" spans="43:43" x14ac:dyDescent="0.25">
      <c r="AQ60028" s="6"/>
    </row>
    <row r="60029" spans="43:43" x14ac:dyDescent="0.25">
      <c r="AQ60029" s="6"/>
    </row>
    <row r="60030" spans="43:43" x14ac:dyDescent="0.25">
      <c r="AQ60030" s="6"/>
    </row>
    <row r="60031" spans="43:43" x14ac:dyDescent="0.25">
      <c r="AQ60031" s="6"/>
    </row>
    <row r="60032" spans="43:43" x14ac:dyDescent="0.25">
      <c r="AQ60032" s="6"/>
    </row>
    <row r="60033" spans="43:43" x14ac:dyDescent="0.25">
      <c r="AQ60033" s="6"/>
    </row>
    <row r="60034" spans="43:43" x14ac:dyDescent="0.25">
      <c r="AQ60034" s="6"/>
    </row>
    <row r="60035" spans="43:43" x14ac:dyDescent="0.25">
      <c r="AQ60035" s="6"/>
    </row>
    <row r="60036" spans="43:43" x14ac:dyDescent="0.25">
      <c r="AQ60036" s="6"/>
    </row>
    <row r="60037" spans="43:43" x14ac:dyDescent="0.25">
      <c r="AQ60037" s="6"/>
    </row>
    <row r="60038" spans="43:43" x14ac:dyDescent="0.25">
      <c r="AQ60038" s="6"/>
    </row>
    <row r="60039" spans="43:43" x14ac:dyDescent="0.25">
      <c r="AQ60039" s="6"/>
    </row>
    <row r="60040" spans="43:43" x14ac:dyDescent="0.25">
      <c r="AQ60040" s="6"/>
    </row>
    <row r="60041" spans="43:43" x14ac:dyDescent="0.25">
      <c r="AQ60041" s="6"/>
    </row>
    <row r="60042" spans="43:43" x14ac:dyDescent="0.25">
      <c r="AQ60042" s="6"/>
    </row>
    <row r="60043" spans="43:43" x14ac:dyDescent="0.25">
      <c r="AQ60043" s="6"/>
    </row>
    <row r="60044" spans="43:43" x14ac:dyDescent="0.25">
      <c r="AQ60044" s="6"/>
    </row>
    <row r="60045" spans="43:43" x14ac:dyDescent="0.25">
      <c r="AQ60045" s="6"/>
    </row>
    <row r="60046" spans="43:43" x14ac:dyDescent="0.25">
      <c r="AQ60046" s="6"/>
    </row>
    <row r="60047" spans="43:43" x14ac:dyDescent="0.25">
      <c r="AQ60047" s="6"/>
    </row>
    <row r="60048" spans="43:43" x14ac:dyDescent="0.25">
      <c r="AQ60048" s="6"/>
    </row>
    <row r="60049" spans="43:43" x14ac:dyDescent="0.25">
      <c r="AQ60049" s="6"/>
    </row>
    <row r="60050" spans="43:43" x14ac:dyDescent="0.25">
      <c r="AQ60050" s="6"/>
    </row>
    <row r="60051" spans="43:43" x14ac:dyDescent="0.25">
      <c r="AQ60051" s="6"/>
    </row>
    <row r="60052" spans="43:43" x14ac:dyDescent="0.25">
      <c r="AQ60052" s="6"/>
    </row>
    <row r="60053" spans="43:43" x14ac:dyDescent="0.25">
      <c r="AQ60053" s="6"/>
    </row>
    <row r="60054" spans="43:43" x14ac:dyDescent="0.25">
      <c r="AQ60054" s="6"/>
    </row>
    <row r="60055" spans="43:43" x14ac:dyDescent="0.25">
      <c r="AQ60055" s="6"/>
    </row>
    <row r="60056" spans="43:43" x14ac:dyDescent="0.25">
      <c r="AQ60056" s="6"/>
    </row>
    <row r="60057" spans="43:43" x14ac:dyDescent="0.25">
      <c r="AQ60057" s="6"/>
    </row>
    <row r="60058" spans="43:43" x14ac:dyDescent="0.25">
      <c r="AQ60058" s="6"/>
    </row>
    <row r="60059" spans="43:43" x14ac:dyDescent="0.25">
      <c r="AQ60059" s="6"/>
    </row>
    <row r="60060" spans="43:43" x14ac:dyDescent="0.25">
      <c r="AQ60060" s="6"/>
    </row>
    <row r="60061" spans="43:43" x14ac:dyDescent="0.25">
      <c r="AQ60061" s="6"/>
    </row>
    <row r="60062" spans="43:43" x14ac:dyDescent="0.25">
      <c r="AQ60062" s="6"/>
    </row>
    <row r="60063" spans="43:43" x14ac:dyDescent="0.25">
      <c r="AQ60063" s="6"/>
    </row>
    <row r="60064" spans="43:43" x14ac:dyDescent="0.25">
      <c r="AQ60064" s="6"/>
    </row>
    <row r="60065" spans="43:43" x14ac:dyDescent="0.25">
      <c r="AQ60065" s="6"/>
    </row>
    <row r="60066" spans="43:43" x14ac:dyDescent="0.25">
      <c r="AQ60066" s="6"/>
    </row>
    <row r="60067" spans="43:43" x14ac:dyDescent="0.25">
      <c r="AQ60067" s="6"/>
    </row>
    <row r="60068" spans="43:43" x14ac:dyDescent="0.25">
      <c r="AQ60068" s="6"/>
    </row>
    <row r="60069" spans="43:43" x14ac:dyDescent="0.25">
      <c r="AQ60069" s="6"/>
    </row>
    <row r="60070" spans="43:43" x14ac:dyDescent="0.25">
      <c r="AQ60070" s="6"/>
    </row>
    <row r="60071" spans="43:43" x14ac:dyDescent="0.25">
      <c r="AQ60071" s="6"/>
    </row>
    <row r="60072" spans="43:43" x14ac:dyDescent="0.25">
      <c r="AQ60072" s="6"/>
    </row>
    <row r="60073" spans="43:43" x14ac:dyDescent="0.25">
      <c r="AQ60073" s="6"/>
    </row>
    <row r="60074" spans="43:43" x14ac:dyDescent="0.25">
      <c r="AQ60074" s="6"/>
    </row>
    <row r="60075" spans="43:43" x14ac:dyDescent="0.25">
      <c r="AQ60075" s="6"/>
    </row>
    <row r="60076" spans="43:43" x14ac:dyDescent="0.25">
      <c r="AQ60076" s="6"/>
    </row>
    <row r="60077" spans="43:43" x14ac:dyDescent="0.25">
      <c r="AQ60077" s="6"/>
    </row>
    <row r="60078" spans="43:43" x14ac:dyDescent="0.25">
      <c r="AQ60078" s="6"/>
    </row>
    <row r="60079" spans="43:43" x14ac:dyDescent="0.25">
      <c r="AQ60079" s="6"/>
    </row>
    <row r="60080" spans="43:43" x14ac:dyDescent="0.25">
      <c r="AQ60080" s="6"/>
    </row>
    <row r="60081" spans="43:43" x14ac:dyDescent="0.25">
      <c r="AQ60081" s="6"/>
    </row>
    <row r="60082" spans="43:43" x14ac:dyDescent="0.25">
      <c r="AQ60082" s="6"/>
    </row>
    <row r="60083" spans="43:43" x14ac:dyDescent="0.25">
      <c r="AQ60083" s="6"/>
    </row>
    <row r="60084" spans="43:43" x14ac:dyDescent="0.25">
      <c r="AQ60084" s="6"/>
    </row>
    <row r="60085" spans="43:43" x14ac:dyDescent="0.25">
      <c r="AQ60085" s="6"/>
    </row>
    <row r="60086" spans="43:43" x14ac:dyDescent="0.25">
      <c r="AQ60086" s="6"/>
    </row>
    <row r="60087" spans="43:43" x14ac:dyDescent="0.25">
      <c r="AQ60087" s="6"/>
    </row>
    <row r="60088" spans="43:43" x14ac:dyDescent="0.25">
      <c r="AQ60088" s="6"/>
    </row>
    <row r="60089" spans="43:43" x14ac:dyDescent="0.25">
      <c r="AQ60089" s="6"/>
    </row>
    <row r="60090" spans="43:43" x14ac:dyDescent="0.25">
      <c r="AQ60090" s="6"/>
    </row>
    <row r="60091" spans="43:43" x14ac:dyDescent="0.25">
      <c r="AQ60091" s="6"/>
    </row>
    <row r="60092" spans="43:43" x14ac:dyDescent="0.25">
      <c r="AQ60092" s="6"/>
    </row>
    <row r="60093" spans="43:43" x14ac:dyDescent="0.25">
      <c r="AQ60093" s="6"/>
    </row>
    <row r="60094" spans="43:43" x14ac:dyDescent="0.25">
      <c r="AQ60094" s="6"/>
    </row>
    <row r="60095" spans="43:43" x14ac:dyDescent="0.25">
      <c r="AQ60095" s="6"/>
    </row>
    <row r="60096" spans="43:43" x14ac:dyDescent="0.25">
      <c r="AQ60096" s="6"/>
    </row>
    <row r="60097" spans="43:43" x14ac:dyDescent="0.25">
      <c r="AQ60097" s="6"/>
    </row>
    <row r="60098" spans="43:43" x14ac:dyDescent="0.25">
      <c r="AQ60098" s="6"/>
    </row>
    <row r="60099" spans="43:43" x14ac:dyDescent="0.25">
      <c r="AQ60099" s="6"/>
    </row>
    <row r="60100" spans="43:43" x14ac:dyDescent="0.25">
      <c r="AQ60100" s="6"/>
    </row>
    <row r="60101" spans="43:43" x14ac:dyDescent="0.25">
      <c r="AQ60101" s="6"/>
    </row>
    <row r="60102" spans="43:43" x14ac:dyDescent="0.25">
      <c r="AQ60102" s="6"/>
    </row>
    <row r="60103" spans="43:43" x14ac:dyDescent="0.25">
      <c r="AQ60103" s="6"/>
    </row>
    <row r="60104" spans="43:43" x14ac:dyDescent="0.25">
      <c r="AQ60104" s="6"/>
    </row>
    <row r="60105" spans="43:43" x14ac:dyDescent="0.25">
      <c r="AQ60105" s="6"/>
    </row>
    <row r="60106" spans="43:43" x14ac:dyDescent="0.25">
      <c r="AQ60106" s="6"/>
    </row>
    <row r="60107" spans="43:43" x14ac:dyDescent="0.25">
      <c r="AQ60107" s="6"/>
    </row>
    <row r="60108" spans="43:43" x14ac:dyDescent="0.25">
      <c r="AQ60108" s="6"/>
    </row>
    <row r="60109" spans="43:43" x14ac:dyDescent="0.25">
      <c r="AQ60109" s="6"/>
    </row>
    <row r="60110" spans="43:43" x14ac:dyDescent="0.25">
      <c r="AQ60110" s="6"/>
    </row>
    <row r="60111" spans="43:43" x14ac:dyDescent="0.25">
      <c r="AQ60111" s="6"/>
    </row>
    <row r="60112" spans="43:43" x14ac:dyDescent="0.25">
      <c r="AQ60112" s="6"/>
    </row>
    <row r="60113" spans="43:43" x14ac:dyDescent="0.25">
      <c r="AQ60113" s="6"/>
    </row>
    <row r="60114" spans="43:43" x14ac:dyDescent="0.25">
      <c r="AQ60114" s="6"/>
    </row>
    <row r="60115" spans="43:43" x14ac:dyDescent="0.25">
      <c r="AQ60115" s="6"/>
    </row>
    <row r="60116" spans="43:43" x14ac:dyDescent="0.25">
      <c r="AQ60116" s="6"/>
    </row>
    <row r="60117" spans="43:43" x14ac:dyDescent="0.25">
      <c r="AQ60117" s="6"/>
    </row>
    <row r="60118" spans="43:43" x14ac:dyDescent="0.25">
      <c r="AQ60118" s="6"/>
    </row>
    <row r="60119" spans="43:43" x14ac:dyDescent="0.25">
      <c r="AQ60119" s="6"/>
    </row>
    <row r="60120" spans="43:43" x14ac:dyDescent="0.25">
      <c r="AQ60120" s="6"/>
    </row>
    <row r="60121" spans="43:43" x14ac:dyDescent="0.25">
      <c r="AQ60121" s="6"/>
    </row>
    <row r="60122" spans="43:43" x14ac:dyDescent="0.25">
      <c r="AQ60122" s="6"/>
    </row>
    <row r="60123" spans="43:43" x14ac:dyDescent="0.25">
      <c r="AQ60123" s="6"/>
    </row>
    <row r="60124" spans="43:43" x14ac:dyDescent="0.25">
      <c r="AQ60124" s="6"/>
    </row>
    <row r="60125" spans="43:43" x14ac:dyDescent="0.25">
      <c r="AQ60125" s="6"/>
    </row>
    <row r="60126" spans="43:43" x14ac:dyDescent="0.25">
      <c r="AQ60126" s="6"/>
    </row>
    <row r="60127" spans="43:43" x14ac:dyDescent="0.25">
      <c r="AQ60127" s="6"/>
    </row>
    <row r="60128" spans="43:43" x14ac:dyDescent="0.25">
      <c r="AQ60128" s="6"/>
    </row>
    <row r="60129" spans="43:43" x14ac:dyDescent="0.25">
      <c r="AQ60129" s="6"/>
    </row>
    <row r="60130" spans="43:43" x14ac:dyDescent="0.25">
      <c r="AQ60130" s="6"/>
    </row>
    <row r="60131" spans="43:43" x14ac:dyDescent="0.25">
      <c r="AQ60131" s="6"/>
    </row>
    <row r="60132" spans="43:43" x14ac:dyDescent="0.25">
      <c r="AQ60132" s="6"/>
    </row>
    <row r="60133" spans="43:43" x14ac:dyDescent="0.25">
      <c r="AQ60133" s="6"/>
    </row>
    <row r="60134" spans="43:43" x14ac:dyDescent="0.25">
      <c r="AQ60134" s="6"/>
    </row>
    <row r="60135" spans="43:43" x14ac:dyDescent="0.25">
      <c r="AQ60135" s="6"/>
    </row>
    <row r="60136" spans="43:43" x14ac:dyDescent="0.25">
      <c r="AQ60136" s="6"/>
    </row>
    <row r="60137" spans="43:43" x14ac:dyDescent="0.25">
      <c r="AQ60137" s="6"/>
    </row>
    <row r="60138" spans="43:43" x14ac:dyDescent="0.25">
      <c r="AQ60138" s="6"/>
    </row>
    <row r="60139" spans="43:43" x14ac:dyDescent="0.25">
      <c r="AQ60139" s="6"/>
    </row>
    <row r="60140" spans="43:43" x14ac:dyDescent="0.25">
      <c r="AQ60140" s="6"/>
    </row>
    <row r="60141" spans="43:43" x14ac:dyDescent="0.25">
      <c r="AQ60141" s="6"/>
    </row>
    <row r="60142" spans="43:43" x14ac:dyDescent="0.25">
      <c r="AQ60142" s="6"/>
    </row>
    <row r="60143" spans="43:43" x14ac:dyDescent="0.25">
      <c r="AQ60143" s="6"/>
    </row>
    <row r="60144" spans="43:43" x14ac:dyDescent="0.25">
      <c r="AQ60144" s="6"/>
    </row>
    <row r="60145" spans="43:43" x14ac:dyDescent="0.25">
      <c r="AQ60145" s="6"/>
    </row>
    <row r="60146" spans="43:43" x14ac:dyDescent="0.25">
      <c r="AQ60146" s="6"/>
    </row>
    <row r="60147" spans="43:43" x14ac:dyDescent="0.25">
      <c r="AQ60147" s="6"/>
    </row>
    <row r="60148" spans="43:43" x14ac:dyDescent="0.25">
      <c r="AQ60148" s="6"/>
    </row>
    <row r="60149" spans="43:43" x14ac:dyDescent="0.25">
      <c r="AQ60149" s="6"/>
    </row>
    <row r="60150" spans="43:43" x14ac:dyDescent="0.25">
      <c r="AQ60150" s="6"/>
    </row>
    <row r="60151" spans="43:43" x14ac:dyDescent="0.25">
      <c r="AQ60151" s="6"/>
    </row>
    <row r="60152" spans="43:43" x14ac:dyDescent="0.25">
      <c r="AQ60152" s="6"/>
    </row>
    <row r="60153" spans="43:43" x14ac:dyDescent="0.25">
      <c r="AQ60153" s="6"/>
    </row>
    <row r="60154" spans="43:43" x14ac:dyDescent="0.25">
      <c r="AQ60154" s="6"/>
    </row>
    <row r="60155" spans="43:43" x14ac:dyDescent="0.25">
      <c r="AQ60155" s="6"/>
    </row>
    <row r="60156" spans="43:43" x14ac:dyDescent="0.25">
      <c r="AQ60156" s="6"/>
    </row>
    <row r="60157" spans="43:43" x14ac:dyDescent="0.25">
      <c r="AQ60157" s="6"/>
    </row>
    <row r="60158" spans="43:43" x14ac:dyDescent="0.25">
      <c r="AQ60158" s="6"/>
    </row>
    <row r="60159" spans="43:43" x14ac:dyDescent="0.25">
      <c r="AQ60159" s="6"/>
    </row>
    <row r="60160" spans="43:43" x14ac:dyDescent="0.25">
      <c r="AQ60160" s="6"/>
    </row>
    <row r="60161" spans="43:43" x14ac:dyDescent="0.25">
      <c r="AQ60161" s="6"/>
    </row>
    <row r="60162" spans="43:43" x14ac:dyDescent="0.25">
      <c r="AQ60162" s="6"/>
    </row>
    <row r="60163" spans="43:43" x14ac:dyDescent="0.25">
      <c r="AQ60163" s="6"/>
    </row>
    <row r="60164" spans="43:43" x14ac:dyDescent="0.25">
      <c r="AQ60164" s="6"/>
    </row>
    <row r="60165" spans="43:43" x14ac:dyDescent="0.25">
      <c r="AQ60165" s="6"/>
    </row>
    <row r="60166" spans="43:43" x14ac:dyDescent="0.25">
      <c r="AQ60166" s="6"/>
    </row>
    <row r="60167" spans="43:43" x14ac:dyDescent="0.25">
      <c r="AQ60167" s="6"/>
    </row>
    <row r="60168" spans="43:43" x14ac:dyDescent="0.25">
      <c r="AQ60168" s="6"/>
    </row>
    <row r="60169" spans="43:43" x14ac:dyDescent="0.25">
      <c r="AQ60169" s="6"/>
    </row>
    <row r="60170" spans="43:43" x14ac:dyDescent="0.25">
      <c r="AQ60170" s="6"/>
    </row>
    <row r="60171" spans="43:43" x14ac:dyDescent="0.25">
      <c r="AQ60171" s="6"/>
    </row>
    <row r="60172" spans="43:43" x14ac:dyDescent="0.25">
      <c r="AQ60172" s="6"/>
    </row>
    <row r="60173" spans="43:43" x14ac:dyDescent="0.25">
      <c r="AQ60173" s="6"/>
    </row>
    <row r="60174" spans="43:43" x14ac:dyDescent="0.25">
      <c r="AQ60174" s="6"/>
    </row>
    <row r="60175" spans="43:43" x14ac:dyDescent="0.25">
      <c r="AQ60175" s="6"/>
    </row>
    <row r="60176" spans="43:43" x14ac:dyDescent="0.25">
      <c r="AQ60176" s="6"/>
    </row>
    <row r="60177" spans="43:43" x14ac:dyDescent="0.25">
      <c r="AQ60177" s="6"/>
    </row>
    <row r="60178" spans="43:43" x14ac:dyDescent="0.25">
      <c r="AQ60178" s="6"/>
    </row>
    <row r="60179" spans="43:43" x14ac:dyDescent="0.25">
      <c r="AQ60179" s="6"/>
    </row>
    <row r="60180" spans="43:43" x14ac:dyDescent="0.25">
      <c r="AQ60180" s="6"/>
    </row>
    <row r="60181" spans="43:43" x14ac:dyDescent="0.25">
      <c r="AQ60181" s="6"/>
    </row>
    <row r="60182" spans="43:43" x14ac:dyDescent="0.25">
      <c r="AQ60182" s="6"/>
    </row>
    <row r="60183" spans="43:43" x14ac:dyDescent="0.25">
      <c r="AQ60183" s="6"/>
    </row>
    <row r="60184" spans="43:43" x14ac:dyDescent="0.25">
      <c r="AQ60184" s="6"/>
    </row>
    <row r="60185" spans="43:43" x14ac:dyDescent="0.25">
      <c r="AQ60185" s="6"/>
    </row>
    <row r="60186" spans="43:43" x14ac:dyDescent="0.25">
      <c r="AQ60186" s="6"/>
    </row>
    <row r="60187" spans="43:43" x14ac:dyDescent="0.25">
      <c r="AQ60187" s="6"/>
    </row>
    <row r="60188" spans="43:43" x14ac:dyDescent="0.25">
      <c r="AQ60188" s="6"/>
    </row>
    <row r="60189" spans="43:43" x14ac:dyDescent="0.25">
      <c r="AQ60189" s="6"/>
    </row>
    <row r="60190" spans="43:43" x14ac:dyDescent="0.25">
      <c r="AQ60190" s="6"/>
    </row>
    <row r="60191" spans="43:43" x14ac:dyDescent="0.25">
      <c r="AQ60191" s="6"/>
    </row>
    <row r="60192" spans="43:43" x14ac:dyDescent="0.25">
      <c r="AQ60192" s="6"/>
    </row>
    <row r="60193" spans="43:43" x14ac:dyDescent="0.25">
      <c r="AQ60193" s="6"/>
    </row>
    <row r="60194" spans="43:43" x14ac:dyDescent="0.25">
      <c r="AQ60194" s="6"/>
    </row>
    <row r="60195" spans="43:43" x14ac:dyDescent="0.25">
      <c r="AQ60195" s="6"/>
    </row>
    <row r="60196" spans="43:43" x14ac:dyDescent="0.25">
      <c r="AQ60196" s="6"/>
    </row>
    <row r="60197" spans="43:43" x14ac:dyDescent="0.25">
      <c r="AQ60197" s="6"/>
    </row>
    <row r="60198" spans="43:43" x14ac:dyDescent="0.25">
      <c r="AQ60198" s="6"/>
    </row>
    <row r="60199" spans="43:43" x14ac:dyDescent="0.25">
      <c r="AQ60199" s="6"/>
    </row>
    <row r="60200" spans="43:43" x14ac:dyDescent="0.25">
      <c r="AQ60200" s="6"/>
    </row>
    <row r="60201" spans="43:43" x14ac:dyDescent="0.25">
      <c r="AQ60201" s="6"/>
    </row>
    <row r="60202" spans="43:43" x14ac:dyDescent="0.25">
      <c r="AQ60202" s="6"/>
    </row>
    <row r="60203" spans="43:43" x14ac:dyDescent="0.25">
      <c r="AQ60203" s="6"/>
    </row>
    <row r="60204" spans="43:43" x14ac:dyDescent="0.25">
      <c r="AQ60204" s="6"/>
    </row>
    <row r="60205" spans="43:43" x14ac:dyDescent="0.25">
      <c r="AQ60205" s="6"/>
    </row>
    <row r="60206" spans="43:43" x14ac:dyDescent="0.25">
      <c r="AQ60206" s="6"/>
    </row>
    <row r="60207" spans="43:43" x14ac:dyDescent="0.25">
      <c r="AQ60207" s="6"/>
    </row>
    <row r="60208" spans="43:43" x14ac:dyDescent="0.25">
      <c r="AQ60208" s="6"/>
    </row>
    <row r="60209" spans="43:43" x14ac:dyDescent="0.25">
      <c r="AQ60209" s="6"/>
    </row>
    <row r="60210" spans="43:43" x14ac:dyDescent="0.25">
      <c r="AQ60210" s="6"/>
    </row>
    <row r="60211" spans="43:43" x14ac:dyDescent="0.25">
      <c r="AQ60211" s="6"/>
    </row>
    <row r="60212" spans="43:43" x14ac:dyDescent="0.25">
      <c r="AQ60212" s="6"/>
    </row>
    <row r="60213" spans="43:43" x14ac:dyDescent="0.25">
      <c r="AQ60213" s="6"/>
    </row>
    <row r="60214" spans="43:43" x14ac:dyDescent="0.25">
      <c r="AQ60214" s="6"/>
    </row>
    <row r="60215" spans="43:43" x14ac:dyDescent="0.25">
      <c r="AQ60215" s="6"/>
    </row>
    <row r="60216" spans="43:43" x14ac:dyDescent="0.25">
      <c r="AQ60216" s="6"/>
    </row>
    <row r="60217" spans="43:43" x14ac:dyDescent="0.25">
      <c r="AQ60217" s="6"/>
    </row>
    <row r="60218" spans="43:43" x14ac:dyDescent="0.25">
      <c r="AQ60218" s="6"/>
    </row>
    <row r="60219" spans="43:43" x14ac:dyDescent="0.25">
      <c r="AQ60219" s="6"/>
    </row>
    <row r="60220" spans="43:43" x14ac:dyDescent="0.25">
      <c r="AQ60220" s="6"/>
    </row>
    <row r="60221" spans="43:43" x14ac:dyDescent="0.25">
      <c r="AQ60221" s="6"/>
    </row>
    <row r="60222" spans="43:43" x14ac:dyDescent="0.25">
      <c r="AQ60222" s="6"/>
    </row>
    <row r="60223" spans="43:43" x14ac:dyDescent="0.25">
      <c r="AQ60223" s="6"/>
    </row>
    <row r="60224" spans="43:43" x14ac:dyDescent="0.25">
      <c r="AQ60224" s="6"/>
    </row>
    <row r="60225" spans="43:43" x14ac:dyDescent="0.25">
      <c r="AQ60225" s="6"/>
    </row>
    <row r="60226" spans="43:43" x14ac:dyDescent="0.25">
      <c r="AQ60226" s="6"/>
    </row>
    <row r="60227" spans="43:43" x14ac:dyDescent="0.25">
      <c r="AQ60227" s="6"/>
    </row>
    <row r="60228" spans="43:43" x14ac:dyDescent="0.25">
      <c r="AQ60228" s="6"/>
    </row>
    <row r="60229" spans="43:43" x14ac:dyDescent="0.25">
      <c r="AQ60229" s="6"/>
    </row>
    <row r="60230" spans="43:43" x14ac:dyDescent="0.25">
      <c r="AQ60230" s="6"/>
    </row>
    <row r="60231" spans="43:43" x14ac:dyDescent="0.25">
      <c r="AQ60231" s="6"/>
    </row>
    <row r="60232" spans="43:43" x14ac:dyDescent="0.25">
      <c r="AQ60232" s="6"/>
    </row>
    <row r="60233" spans="43:43" x14ac:dyDescent="0.25">
      <c r="AQ60233" s="6"/>
    </row>
    <row r="60234" spans="43:43" x14ac:dyDescent="0.25">
      <c r="AQ60234" s="6"/>
    </row>
    <row r="60235" spans="43:43" x14ac:dyDescent="0.25">
      <c r="AQ60235" s="6"/>
    </row>
    <row r="60236" spans="43:43" x14ac:dyDescent="0.25">
      <c r="AQ60236" s="6"/>
    </row>
    <row r="60237" spans="43:43" x14ac:dyDescent="0.25">
      <c r="AQ60237" s="6"/>
    </row>
    <row r="60238" spans="43:43" x14ac:dyDescent="0.25">
      <c r="AQ60238" s="6"/>
    </row>
    <row r="60239" spans="43:43" x14ac:dyDescent="0.25">
      <c r="AQ60239" s="6"/>
    </row>
    <row r="60240" spans="43:43" x14ac:dyDescent="0.25">
      <c r="AQ60240" s="6"/>
    </row>
    <row r="60241" spans="43:43" x14ac:dyDescent="0.25">
      <c r="AQ60241" s="6"/>
    </row>
    <row r="60242" spans="43:43" x14ac:dyDescent="0.25">
      <c r="AQ60242" s="6"/>
    </row>
    <row r="60243" spans="43:43" x14ac:dyDescent="0.25">
      <c r="AQ60243" s="6"/>
    </row>
    <row r="60244" spans="43:43" x14ac:dyDescent="0.25">
      <c r="AQ60244" s="6"/>
    </row>
    <row r="60245" spans="43:43" x14ac:dyDescent="0.25">
      <c r="AQ60245" s="6"/>
    </row>
    <row r="60246" spans="43:43" x14ac:dyDescent="0.25">
      <c r="AQ60246" s="6"/>
    </row>
    <row r="60247" spans="43:43" x14ac:dyDescent="0.25">
      <c r="AQ60247" s="6"/>
    </row>
    <row r="60248" spans="43:43" x14ac:dyDescent="0.25">
      <c r="AQ60248" s="6"/>
    </row>
    <row r="60249" spans="43:43" x14ac:dyDescent="0.25">
      <c r="AQ60249" s="6"/>
    </row>
    <row r="60250" spans="43:43" x14ac:dyDescent="0.25">
      <c r="AQ60250" s="6"/>
    </row>
    <row r="60251" spans="43:43" x14ac:dyDescent="0.25">
      <c r="AQ60251" s="6"/>
    </row>
    <row r="60252" spans="43:43" x14ac:dyDescent="0.25">
      <c r="AQ60252" s="6"/>
    </row>
    <row r="60253" spans="43:43" x14ac:dyDescent="0.25">
      <c r="AQ60253" s="6"/>
    </row>
    <row r="60254" spans="43:43" x14ac:dyDescent="0.25">
      <c r="AQ60254" s="6"/>
    </row>
    <row r="60255" spans="43:43" x14ac:dyDescent="0.25">
      <c r="AQ60255" s="6"/>
    </row>
    <row r="60256" spans="43:43" x14ac:dyDescent="0.25">
      <c r="AQ60256" s="6"/>
    </row>
    <row r="60257" spans="43:43" x14ac:dyDescent="0.25">
      <c r="AQ60257" s="6"/>
    </row>
    <row r="60258" spans="43:43" x14ac:dyDescent="0.25">
      <c r="AQ60258" s="6"/>
    </row>
    <row r="60259" spans="43:43" x14ac:dyDescent="0.25">
      <c r="AQ60259" s="6"/>
    </row>
    <row r="60260" spans="43:43" x14ac:dyDescent="0.25">
      <c r="AQ60260" s="6"/>
    </row>
    <row r="60261" spans="43:43" x14ac:dyDescent="0.25">
      <c r="AQ60261" s="6"/>
    </row>
    <row r="60262" spans="43:43" x14ac:dyDescent="0.25">
      <c r="AQ60262" s="6"/>
    </row>
    <row r="60263" spans="43:43" x14ac:dyDescent="0.25">
      <c r="AQ60263" s="6"/>
    </row>
    <row r="60264" spans="43:43" x14ac:dyDescent="0.25">
      <c r="AQ60264" s="6"/>
    </row>
    <row r="60265" spans="43:43" x14ac:dyDescent="0.25">
      <c r="AQ60265" s="6"/>
    </row>
    <row r="60266" spans="43:43" x14ac:dyDescent="0.25">
      <c r="AQ60266" s="6"/>
    </row>
    <row r="60267" spans="43:43" x14ac:dyDescent="0.25">
      <c r="AQ60267" s="6"/>
    </row>
    <row r="60268" spans="43:43" x14ac:dyDescent="0.25">
      <c r="AQ60268" s="6"/>
    </row>
    <row r="60269" spans="43:43" x14ac:dyDescent="0.25">
      <c r="AQ60269" s="6"/>
    </row>
    <row r="60270" spans="43:43" x14ac:dyDescent="0.25">
      <c r="AQ60270" s="6"/>
    </row>
    <row r="60271" spans="43:43" x14ac:dyDescent="0.25">
      <c r="AQ60271" s="6"/>
    </row>
    <row r="60272" spans="43:43" x14ac:dyDescent="0.25">
      <c r="AQ60272" s="6"/>
    </row>
    <row r="60273" spans="43:43" x14ac:dyDescent="0.25">
      <c r="AQ60273" s="6"/>
    </row>
    <row r="60274" spans="43:43" x14ac:dyDescent="0.25">
      <c r="AQ60274" s="6"/>
    </row>
    <row r="60275" spans="43:43" x14ac:dyDescent="0.25">
      <c r="AQ60275" s="6"/>
    </row>
    <row r="60276" spans="43:43" x14ac:dyDescent="0.25">
      <c r="AQ60276" s="6"/>
    </row>
    <row r="60277" spans="43:43" x14ac:dyDescent="0.25">
      <c r="AQ60277" s="6"/>
    </row>
    <row r="60278" spans="43:43" x14ac:dyDescent="0.25">
      <c r="AQ60278" s="6"/>
    </row>
    <row r="60279" spans="43:43" x14ac:dyDescent="0.25">
      <c r="AQ60279" s="6"/>
    </row>
    <row r="60280" spans="43:43" x14ac:dyDescent="0.25">
      <c r="AQ60280" s="6"/>
    </row>
    <row r="60281" spans="43:43" x14ac:dyDescent="0.25">
      <c r="AQ60281" s="6"/>
    </row>
    <row r="60282" spans="43:43" x14ac:dyDescent="0.25">
      <c r="AQ60282" s="6"/>
    </row>
    <row r="60283" spans="43:43" x14ac:dyDescent="0.25">
      <c r="AQ60283" s="6"/>
    </row>
    <row r="60284" spans="43:43" x14ac:dyDescent="0.25">
      <c r="AQ60284" s="6"/>
    </row>
    <row r="60285" spans="43:43" x14ac:dyDescent="0.25">
      <c r="AQ60285" s="6"/>
    </row>
    <row r="60286" spans="43:43" x14ac:dyDescent="0.25">
      <c r="AQ60286" s="6"/>
    </row>
    <row r="60287" spans="43:43" x14ac:dyDescent="0.25">
      <c r="AQ60287" s="6"/>
    </row>
    <row r="60288" spans="43:43" x14ac:dyDescent="0.25">
      <c r="AQ60288" s="6"/>
    </row>
    <row r="60289" spans="43:43" x14ac:dyDescent="0.25">
      <c r="AQ60289" s="6"/>
    </row>
    <row r="60290" spans="43:43" x14ac:dyDescent="0.25">
      <c r="AQ60290" s="6"/>
    </row>
    <row r="60291" spans="43:43" x14ac:dyDescent="0.25">
      <c r="AQ60291" s="6"/>
    </row>
    <row r="60292" spans="43:43" x14ac:dyDescent="0.25">
      <c r="AQ60292" s="6"/>
    </row>
    <row r="60293" spans="43:43" x14ac:dyDescent="0.25">
      <c r="AQ60293" s="6"/>
    </row>
    <row r="60294" spans="43:43" x14ac:dyDescent="0.25">
      <c r="AQ60294" s="6"/>
    </row>
    <row r="60295" spans="43:43" x14ac:dyDescent="0.25">
      <c r="AQ60295" s="6"/>
    </row>
    <row r="60296" spans="43:43" x14ac:dyDescent="0.25">
      <c r="AQ60296" s="6"/>
    </row>
    <row r="60297" spans="43:43" x14ac:dyDescent="0.25">
      <c r="AQ60297" s="6"/>
    </row>
    <row r="60298" spans="43:43" x14ac:dyDescent="0.25">
      <c r="AQ60298" s="6"/>
    </row>
    <row r="60299" spans="43:43" x14ac:dyDescent="0.25">
      <c r="AQ60299" s="6"/>
    </row>
    <row r="60300" spans="43:43" x14ac:dyDescent="0.25">
      <c r="AQ60300" s="6"/>
    </row>
    <row r="60301" spans="43:43" x14ac:dyDescent="0.25">
      <c r="AQ60301" s="6"/>
    </row>
    <row r="60302" spans="43:43" x14ac:dyDescent="0.25">
      <c r="AQ60302" s="6"/>
    </row>
    <row r="60303" spans="43:43" x14ac:dyDescent="0.25">
      <c r="AQ60303" s="6"/>
    </row>
    <row r="60304" spans="43:43" x14ac:dyDescent="0.25">
      <c r="AQ60304" s="6"/>
    </row>
    <row r="60305" spans="43:43" x14ac:dyDescent="0.25">
      <c r="AQ60305" s="6"/>
    </row>
    <row r="60306" spans="43:43" x14ac:dyDescent="0.25">
      <c r="AQ60306" s="6"/>
    </row>
    <row r="60307" spans="43:43" x14ac:dyDescent="0.25">
      <c r="AQ60307" s="6"/>
    </row>
    <row r="60308" spans="43:43" x14ac:dyDescent="0.25">
      <c r="AQ60308" s="6"/>
    </row>
    <row r="60309" spans="43:43" x14ac:dyDescent="0.25">
      <c r="AQ60309" s="6"/>
    </row>
    <row r="60310" spans="43:43" x14ac:dyDescent="0.25">
      <c r="AQ60310" s="6"/>
    </row>
    <row r="60311" spans="43:43" x14ac:dyDescent="0.25">
      <c r="AQ60311" s="6"/>
    </row>
    <row r="60312" spans="43:43" x14ac:dyDescent="0.25">
      <c r="AQ60312" s="6"/>
    </row>
    <row r="60313" spans="43:43" x14ac:dyDescent="0.25">
      <c r="AQ60313" s="6"/>
    </row>
    <row r="60314" spans="43:43" x14ac:dyDescent="0.25">
      <c r="AQ60314" s="6"/>
    </row>
    <row r="60315" spans="43:43" x14ac:dyDescent="0.25">
      <c r="AQ60315" s="6"/>
    </row>
    <row r="60316" spans="43:43" x14ac:dyDescent="0.25">
      <c r="AQ60316" s="6"/>
    </row>
    <row r="60317" spans="43:43" x14ac:dyDescent="0.25">
      <c r="AQ60317" s="6"/>
    </row>
    <row r="60318" spans="43:43" x14ac:dyDescent="0.25">
      <c r="AQ60318" s="6"/>
    </row>
    <row r="60319" spans="43:43" x14ac:dyDescent="0.25">
      <c r="AQ60319" s="6"/>
    </row>
    <row r="60320" spans="43:43" x14ac:dyDescent="0.25">
      <c r="AQ60320" s="6"/>
    </row>
    <row r="60321" spans="43:43" x14ac:dyDescent="0.25">
      <c r="AQ60321" s="6"/>
    </row>
    <row r="60322" spans="43:43" x14ac:dyDescent="0.25">
      <c r="AQ60322" s="6"/>
    </row>
    <row r="60323" spans="43:43" x14ac:dyDescent="0.25">
      <c r="AQ60323" s="6"/>
    </row>
    <row r="60324" spans="43:43" x14ac:dyDescent="0.25">
      <c r="AQ60324" s="6"/>
    </row>
    <row r="60325" spans="43:43" x14ac:dyDescent="0.25">
      <c r="AQ60325" s="6"/>
    </row>
    <row r="60326" spans="43:43" x14ac:dyDescent="0.25">
      <c r="AQ60326" s="6"/>
    </row>
    <row r="60327" spans="43:43" x14ac:dyDescent="0.25">
      <c r="AQ60327" s="6"/>
    </row>
    <row r="60328" spans="43:43" x14ac:dyDescent="0.25">
      <c r="AQ60328" s="6"/>
    </row>
    <row r="60329" spans="43:43" x14ac:dyDescent="0.25">
      <c r="AQ60329" s="6"/>
    </row>
    <row r="60330" spans="43:43" x14ac:dyDescent="0.25">
      <c r="AQ60330" s="6"/>
    </row>
    <row r="60331" spans="43:43" x14ac:dyDescent="0.25">
      <c r="AQ60331" s="6"/>
    </row>
    <row r="60332" spans="43:43" x14ac:dyDescent="0.25">
      <c r="AQ60332" s="6"/>
    </row>
    <row r="60333" spans="43:43" x14ac:dyDescent="0.25">
      <c r="AQ60333" s="6"/>
    </row>
    <row r="60334" spans="43:43" x14ac:dyDescent="0.25">
      <c r="AQ60334" s="6"/>
    </row>
    <row r="60335" spans="43:43" x14ac:dyDescent="0.25">
      <c r="AQ60335" s="6"/>
    </row>
    <row r="60336" spans="43:43" x14ac:dyDescent="0.25">
      <c r="AQ60336" s="6"/>
    </row>
    <row r="60337" spans="43:43" x14ac:dyDescent="0.25">
      <c r="AQ60337" s="6"/>
    </row>
    <row r="60338" spans="43:43" x14ac:dyDescent="0.25">
      <c r="AQ60338" s="6"/>
    </row>
    <row r="60339" spans="43:43" x14ac:dyDescent="0.25">
      <c r="AQ60339" s="6"/>
    </row>
    <row r="60340" spans="43:43" x14ac:dyDescent="0.25">
      <c r="AQ60340" s="6"/>
    </row>
    <row r="60341" spans="43:43" x14ac:dyDescent="0.25">
      <c r="AQ60341" s="6"/>
    </row>
    <row r="60342" spans="43:43" x14ac:dyDescent="0.25">
      <c r="AQ60342" s="6"/>
    </row>
    <row r="60343" spans="43:43" x14ac:dyDescent="0.25">
      <c r="AQ60343" s="6"/>
    </row>
    <row r="60344" spans="43:43" x14ac:dyDescent="0.25">
      <c r="AQ60344" s="6"/>
    </row>
    <row r="60345" spans="43:43" x14ac:dyDescent="0.25">
      <c r="AQ60345" s="6"/>
    </row>
    <row r="60346" spans="43:43" x14ac:dyDescent="0.25">
      <c r="AQ60346" s="6"/>
    </row>
    <row r="60347" spans="43:43" x14ac:dyDescent="0.25">
      <c r="AQ60347" s="6"/>
    </row>
    <row r="60348" spans="43:43" x14ac:dyDescent="0.25">
      <c r="AQ60348" s="6"/>
    </row>
    <row r="60349" spans="43:43" x14ac:dyDescent="0.25">
      <c r="AQ60349" s="6"/>
    </row>
    <row r="60350" spans="43:43" x14ac:dyDescent="0.25">
      <c r="AQ60350" s="6"/>
    </row>
    <row r="60351" spans="43:43" x14ac:dyDescent="0.25">
      <c r="AQ60351" s="6"/>
    </row>
    <row r="60352" spans="43:43" x14ac:dyDescent="0.25">
      <c r="AQ60352" s="6"/>
    </row>
    <row r="60353" spans="43:43" x14ac:dyDescent="0.25">
      <c r="AQ60353" s="6"/>
    </row>
    <row r="60354" spans="43:43" x14ac:dyDescent="0.25">
      <c r="AQ60354" s="6"/>
    </row>
    <row r="60355" spans="43:43" x14ac:dyDescent="0.25">
      <c r="AQ60355" s="6"/>
    </row>
    <row r="60356" spans="43:43" x14ac:dyDescent="0.25">
      <c r="AQ60356" s="6"/>
    </row>
    <row r="60357" spans="43:43" x14ac:dyDescent="0.25">
      <c r="AQ60357" s="6"/>
    </row>
    <row r="60358" spans="43:43" x14ac:dyDescent="0.25">
      <c r="AQ60358" s="6"/>
    </row>
    <row r="60359" spans="43:43" x14ac:dyDescent="0.25">
      <c r="AQ60359" s="6"/>
    </row>
    <row r="60360" spans="43:43" x14ac:dyDescent="0.25">
      <c r="AQ60360" s="6"/>
    </row>
    <row r="60361" spans="43:43" x14ac:dyDescent="0.25">
      <c r="AQ60361" s="6"/>
    </row>
    <row r="60362" spans="43:43" x14ac:dyDescent="0.25">
      <c r="AQ60362" s="6"/>
    </row>
    <row r="60363" spans="43:43" x14ac:dyDescent="0.25">
      <c r="AQ60363" s="6"/>
    </row>
    <row r="60364" spans="43:43" x14ac:dyDescent="0.25">
      <c r="AQ60364" s="6"/>
    </row>
    <row r="60365" spans="43:43" x14ac:dyDescent="0.25">
      <c r="AQ60365" s="6"/>
    </row>
    <row r="60366" spans="43:43" x14ac:dyDescent="0.25">
      <c r="AQ60366" s="6"/>
    </row>
    <row r="60367" spans="43:43" x14ac:dyDescent="0.25">
      <c r="AQ60367" s="6"/>
    </row>
    <row r="60368" spans="43:43" x14ac:dyDescent="0.25">
      <c r="AQ60368" s="6"/>
    </row>
    <row r="60369" spans="43:43" x14ac:dyDescent="0.25">
      <c r="AQ60369" s="6"/>
    </row>
    <row r="60370" spans="43:43" x14ac:dyDescent="0.25">
      <c r="AQ60370" s="6"/>
    </row>
    <row r="60371" spans="43:43" x14ac:dyDescent="0.25">
      <c r="AQ60371" s="6"/>
    </row>
    <row r="60372" spans="43:43" x14ac:dyDescent="0.25">
      <c r="AQ60372" s="6"/>
    </row>
    <row r="60373" spans="43:43" x14ac:dyDescent="0.25">
      <c r="AQ60373" s="6"/>
    </row>
    <row r="60374" spans="43:43" x14ac:dyDescent="0.25">
      <c r="AQ60374" s="6"/>
    </row>
    <row r="60375" spans="43:43" x14ac:dyDescent="0.25">
      <c r="AQ60375" s="6"/>
    </row>
    <row r="60376" spans="43:43" x14ac:dyDescent="0.25">
      <c r="AQ60376" s="6"/>
    </row>
    <row r="60377" spans="43:43" x14ac:dyDescent="0.25">
      <c r="AQ60377" s="6"/>
    </row>
    <row r="60378" spans="43:43" x14ac:dyDescent="0.25">
      <c r="AQ60378" s="6"/>
    </row>
    <row r="60379" spans="43:43" x14ac:dyDescent="0.25">
      <c r="AQ60379" s="6"/>
    </row>
    <row r="60380" spans="43:43" x14ac:dyDescent="0.25">
      <c r="AQ60380" s="6"/>
    </row>
    <row r="60381" spans="43:43" x14ac:dyDescent="0.25">
      <c r="AQ60381" s="6"/>
    </row>
    <row r="60382" spans="43:43" x14ac:dyDescent="0.25">
      <c r="AQ60382" s="6"/>
    </row>
    <row r="60383" spans="43:43" x14ac:dyDescent="0.25">
      <c r="AQ60383" s="6"/>
    </row>
    <row r="60384" spans="43:43" x14ac:dyDescent="0.25">
      <c r="AQ60384" s="6"/>
    </row>
    <row r="60385" spans="43:43" x14ac:dyDescent="0.25">
      <c r="AQ60385" s="6"/>
    </row>
    <row r="60386" spans="43:43" x14ac:dyDescent="0.25">
      <c r="AQ60386" s="6"/>
    </row>
    <row r="60387" spans="43:43" x14ac:dyDescent="0.25">
      <c r="AQ60387" s="6"/>
    </row>
    <row r="60388" spans="43:43" x14ac:dyDescent="0.25">
      <c r="AQ60388" s="6"/>
    </row>
    <row r="60389" spans="43:43" x14ac:dyDescent="0.25">
      <c r="AQ60389" s="6"/>
    </row>
    <row r="60390" spans="43:43" x14ac:dyDescent="0.25">
      <c r="AQ60390" s="6"/>
    </row>
    <row r="60391" spans="43:43" x14ac:dyDescent="0.25">
      <c r="AQ60391" s="6"/>
    </row>
    <row r="60392" spans="43:43" x14ac:dyDescent="0.25">
      <c r="AQ60392" s="6"/>
    </row>
    <row r="60393" spans="43:43" x14ac:dyDescent="0.25">
      <c r="AQ60393" s="6"/>
    </row>
    <row r="60394" spans="43:43" x14ac:dyDescent="0.25">
      <c r="AQ60394" s="6"/>
    </row>
    <row r="60395" spans="43:43" x14ac:dyDescent="0.25">
      <c r="AQ60395" s="6"/>
    </row>
    <row r="60396" spans="43:43" x14ac:dyDescent="0.25">
      <c r="AQ60396" s="6"/>
    </row>
    <row r="60397" spans="43:43" x14ac:dyDescent="0.25">
      <c r="AQ60397" s="6"/>
    </row>
    <row r="60398" spans="43:43" x14ac:dyDescent="0.25">
      <c r="AQ60398" s="6"/>
    </row>
    <row r="60399" spans="43:43" x14ac:dyDescent="0.25">
      <c r="AQ60399" s="6"/>
    </row>
    <row r="60400" spans="43:43" x14ac:dyDescent="0.25">
      <c r="AQ60400" s="6"/>
    </row>
    <row r="60401" spans="43:43" x14ac:dyDescent="0.25">
      <c r="AQ60401" s="6"/>
    </row>
    <row r="60402" spans="43:43" x14ac:dyDescent="0.25">
      <c r="AQ60402" s="6"/>
    </row>
    <row r="60403" spans="43:43" x14ac:dyDescent="0.25">
      <c r="AQ60403" s="6"/>
    </row>
    <row r="60404" spans="43:43" x14ac:dyDescent="0.25">
      <c r="AQ60404" s="6"/>
    </row>
    <row r="60405" spans="43:43" x14ac:dyDescent="0.25">
      <c r="AQ60405" s="6"/>
    </row>
    <row r="60406" spans="43:43" x14ac:dyDescent="0.25">
      <c r="AQ60406" s="6"/>
    </row>
    <row r="60407" spans="43:43" x14ac:dyDescent="0.25">
      <c r="AQ60407" s="6"/>
    </row>
    <row r="60408" spans="43:43" x14ac:dyDescent="0.25">
      <c r="AQ60408" s="6"/>
    </row>
    <row r="60409" spans="43:43" x14ac:dyDescent="0.25">
      <c r="AQ60409" s="6"/>
    </row>
    <row r="60410" spans="43:43" x14ac:dyDescent="0.25">
      <c r="AQ60410" s="6"/>
    </row>
    <row r="60411" spans="43:43" x14ac:dyDescent="0.25">
      <c r="AQ60411" s="6"/>
    </row>
    <row r="60412" spans="43:43" x14ac:dyDescent="0.25">
      <c r="AQ60412" s="6"/>
    </row>
    <row r="60413" spans="43:43" x14ac:dyDescent="0.25">
      <c r="AQ60413" s="6"/>
    </row>
    <row r="60414" spans="43:43" x14ac:dyDescent="0.25">
      <c r="AQ60414" s="6"/>
    </row>
    <row r="60415" spans="43:43" x14ac:dyDescent="0.25">
      <c r="AQ60415" s="6"/>
    </row>
    <row r="60416" spans="43:43" x14ac:dyDescent="0.25">
      <c r="AQ60416" s="6"/>
    </row>
    <row r="60417" spans="43:43" x14ac:dyDescent="0.25">
      <c r="AQ60417" s="6"/>
    </row>
    <row r="60418" spans="43:43" x14ac:dyDescent="0.25">
      <c r="AQ60418" s="6"/>
    </row>
    <row r="60419" spans="43:43" x14ac:dyDescent="0.25">
      <c r="AQ60419" s="6"/>
    </row>
    <row r="60420" spans="43:43" x14ac:dyDescent="0.25">
      <c r="AQ60420" s="6"/>
    </row>
    <row r="60421" spans="43:43" x14ac:dyDescent="0.25">
      <c r="AQ60421" s="6"/>
    </row>
    <row r="60422" spans="43:43" x14ac:dyDescent="0.25">
      <c r="AQ60422" s="6"/>
    </row>
    <row r="60423" spans="43:43" x14ac:dyDescent="0.25">
      <c r="AQ60423" s="6"/>
    </row>
    <row r="60424" spans="43:43" x14ac:dyDescent="0.25">
      <c r="AQ60424" s="6"/>
    </row>
    <row r="60425" spans="43:43" x14ac:dyDescent="0.25">
      <c r="AQ60425" s="6"/>
    </row>
    <row r="60426" spans="43:43" x14ac:dyDescent="0.25">
      <c r="AQ60426" s="6"/>
    </row>
    <row r="60427" spans="43:43" x14ac:dyDescent="0.25">
      <c r="AQ60427" s="6"/>
    </row>
    <row r="60428" spans="43:43" x14ac:dyDescent="0.25">
      <c r="AQ60428" s="6"/>
    </row>
    <row r="60429" spans="43:43" x14ac:dyDescent="0.25">
      <c r="AQ60429" s="6"/>
    </row>
    <row r="60430" spans="43:43" x14ac:dyDescent="0.25">
      <c r="AQ60430" s="6"/>
    </row>
    <row r="60431" spans="43:43" x14ac:dyDescent="0.25">
      <c r="AQ60431" s="6"/>
    </row>
    <row r="60432" spans="43:43" x14ac:dyDescent="0.25">
      <c r="AQ60432" s="6"/>
    </row>
    <row r="60433" spans="43:43" x14ac:dyDescent="0.25">
      <c r="AQ60433" s="6"/>
    </row>
    <row r="60434" spans="43:43" x14ac:dyDescent="0.25">
      <c r="AQ60434" s="6"/>
    </row>
    <row r="60435" spans="43:43" x14ac:dyDescent="0.25">
      <c r="AQ60435" s="6"/>
    </row>
    <row r="60436" spans="43:43" x14ac:dyDescent="0.25">
      <c r="AQ60436" s="6"/>
    </row>
    <row r="60437" spans="43:43" x14ac:dyDescent="0.25">
      <c r="AQ60437" s="6"/>
    </row>
    <row r="60438" spans="43:43" x14ac:dyDescent="0.25">
      <c r="AQ60438" s="6"/>
    </row>
    <row r="60439" spans="43:43" x14ac:dyDescent="0.25">
      <c r="AQ60439" s="6"/>
    </row>
    <row r="60440" spans="43:43" x14ac:dyDescent="0.25">
      <c r="AQ60440" s="6"/>
    </row>
    <row r="60441" spans="43:43" x14ac:dyDescent="0.25">
      <c r="AQ60441" s="6"/>
    </row>
    <row r="60442" spans="43:43" x14ac:dyDescent="0.25">
      <c r="AQ60442" s="6"/>
    </row>
    <row r="60443" spans="43:43" x14ac:dyDescent="0.25">
      <c r="AQ60443" s="6"/>
    </row>
    <row r="60444" spans="43:43" x14ac:dyDescent="0.25">
      <c r="AQ60444" s="6"/>
    </row>
    <row r="60445" spans="43:43" x14ac:dyDescent="0.25">
      <c r="AQ60445" s="6"/>
    </row>
    <row r="60446" spans="43:43" x14ac:dyDescent="0.25">
      <c r="AQ60446" s="6"/>
    </row>
    <row r="60447" spans="43:43" x14ac:dyDescent="0.25">
      <c r="AQ60447" s="6"/>
    </row>
    <row r="60448" spans="43:43" x14ac:dyDescent="0.25">
      <c r="AQ60448" s="6"/>
    </row>
    <row r="60449" spans="43:43" x14ac:dyDescent="0.25">
      <c r="AQ60449" s="6"/>
    </row>
    <row r="60450" spans="43:43" x14ac:dyDescent="0.25">
      <c r="AQ60450" s="6"/>
    </row>
    <row r="60451" spans="43:43" x14ac:dyDescent="0.25">
      <c r="AQ60451" s="6"/>
    </row>
    <row r="60452" spans="43:43" x14ac:dyDescent="0.25">
      <c r="AQ60452" s="6"/>
    </row>
    <row r="60453" spans="43:43" x14ac:dyDescent="0.25">
      <c r="AQ60453" s="6"/>
    </row>
    <row r="60454" spans="43:43" x14ac:dyDescent="0.25">
      <c r="AQ60454" s="6"/>
    </row>
    <row r="60455" spans="43:43" x14ac:dyDescent="0.25">
      <c r="AQ60455" s="6"/>
    </row>
    <row r="60456" spans="43:43" x14ac:dyDescent="0.25">
      <c r="AQ60456" s="6"/>
    </row>
    <row r="60457" spans="43:43" x14ac:dyDescent="0.25">
      <c r="AQ60457" s="6"/>
    </row>
    <row r="60458" spans="43:43" x14ac:dyDescent="0.25">
      <c r="AQ60458" s="6"/>
    </row>
    <row r="60459" spans="43:43" x14ac:dyDescent="0.25">
      <c r="AQ60459" s="6"/>
    </row>
    <row r="60460" spans="43:43" x14ac:dyDescent="0.25">
      <c r="AQ60460" s="6"/>
    </row>
    <row r="60461" spans="43:43" x14ac:dyDescent="0.25">
      <c r="AQ60461" s="6"/>
    </row>
    <row r="60462" spans="43:43" x14ac:dyDescent="0.25">
      <c r="AQ60462" s="6"/>
    </row>
    <row r="60463" spans="43:43" x14ac:dyDescent="0.25">
      <c r="AQ60463" s="6"/>
    </row>
    <row r="60464" spans="43:43" x14ac:dyDescent="0.25">
      <c r="AQ60464" s="6"/>
    </row>
    <row r="60465" spans="43:43" x14ac:dyDescent="0.25">
      <c r="AQ60465" s="6"/>
    </row>
    <row r="60466" spans="43:43" x14ac:dyDescent="0.25">
      <c r="AQ60466" s="6"/>
    </row>
    <row r="60467" spans="43:43" x14ac:dyDescent="0.25">
      <c r="AQ60467" s="6"/>
    </row>
    <row r="60468" spans="43:43" x14ac:dyDescent="0.25">
      <c r="AQ60468" s="6"/>
    </row>
    <row r="60469" spans="43:43" x14ac:dyDescent="0.25">
      <c r="AQ60469" s="6"/>
    </row>
    <row r="60470" spans="43:43" x14ac:dyDescent="0.25">
      <c r="AQ60470" s="6"/>
    </row>
    <row r="60471" spans="43:43" x14ac:dyDescent="0.25">
      <c r="AQ60471" s="6"/>
    </row>
    <row r="60472" spans="43:43" x14ac:dyDescent="0.25">
      <c r="AQ60472" s="6"/>
    </row>
    <row r="60473" spans="43:43" x14ac:dyDescent="0.25">
      <c r="AQ60473" s="6"/>
    </row>
    <row r="60474" spans="43:43" x14ac:dyDescent="0.25">
      <c r="AQ60474" s="6"/>
    </row>
    <row r="60475" spans="43:43" x14ac:dyDescent="0.25">
      <c r="AQ60475" s="6"/>
    </row>
    <row r="60476" spans="43:43" x14ac:dyDescent="0.25">
      <c r="AQ60476" s="6"/>
    </row>
    <row r="60477" spans="43:43" x14ac:dyDescent="0.25">
      <c r="AQ60477" s="6"/>
    </row>
    <row r="60478" spans="43:43" x14ac:dyDescent="0.25">
      <c r="AQ60478" s="6"/>
    </row>
    <row r="60479" spans="43:43" x14ac:dyDescent="0.25">
      <c r="AQ60479" s="6"/>
    </row>
    <row r="60480" spans="43:43" x14ac:dyDescent="0.25">
      <c r="AQ60480" s="6"/>
    </row>
    <row r="60481" spans="43:43" x14ac:dyDescent="0.25">
      <c r="AQ60481" s="6"/>
    </row>
    <row r="60482" spans="43:43" x14ac:dyDescent="0.25">
      <c r="AQ60482" s="6"/>
    </row>
    <row r="60483" spans="43:43" x14ac:dyDescent="0.25">
      <c r="AQ60483" s="6"/>
    </row>
    <row r="60484" spans="43:43" x14ac:dyDescent="0.25">
      <c r="AQ60484" s="6"/>
    </row>
    <row r="60485" spans="43:43" x14ac:dyDescent="0.25">
      <c r="AQ60485" s="6"/>
    </row>
    <row r="60486" spans="43:43" x14ac:dyDescent="0.25">
      <c r="AQ60486" s="6"/>
    </row>
    <row r="60487" spans="43:43" x14ac:dyDescent="0.25">
      <c r="AQ60487" s="6"/>
    </row>
    <row r="60488" spans="43:43" x14ac:dyDescent="0.25">
      <c r="AQ60488" s="6"/>
    </row>
    <row r="60489" spans="43:43" x14ac:dyDescent="0.25">
      <c r="AQ60489" s="6"/>
    </row>
    <row r="60490" spans="43:43" x14ac:dyDescent="0.25">
      <c r="AQ60490" s="6"/>
    </row>
    <row r="60491" spans="43:43" x14ac:dyDescent="0.25">
      <c r="AQ60491" s="6"/>
    </row>
    <row r="60492" spans="43:43" x14ac:dyDescent="0.25">
      <c r="AQ60492" s="6"/>
    </row>
    <row r="60493" spans="43:43" x14ac:dyDescent="0.25">
      <c r="AQ60493" s="6"/>
    </row>
    <row r="60494" spans="43:43" x14ac:dyDescent="0.25">
      <c r="AQ60494" s="6"/>
    </row>
    <row r="60495" spans="43:43" x14ac:dyDescent="0.25">
      <c r="AQ60495" s="6"/>
    </row>
    <row r="60496" spans="43:43" x14ac:dyDescent="0.25">
      <c r="AQ60496" s="6"/>
    </row>
    <row r="60497" spans="43:43" x14ac:dyDescent="0.25">
      <c r="AQ60497" s="6"/>
    </row>
    <row r="60498" spans="43:43" x14ac:dyDescent="0.25">
      <c r="AQ60498" s="6"/>
    </row>
    <row r="60499" spans="43:43" x14ac:dyDescent="0.25">
      <c r="AQ60499" s="6"/>
    </row>
    <row r="60500" spans="43:43" x14ac:dyDescent="0.25">
      <c r="AQ60500" s="6"/>
    </row>
    <row r="60501" spans="43:43" x14ac:dyDescent="0.25">
      <c r="AQ60501" s="6"/>
    </row>
    <row r="60502" spans="43:43" x14ac:dyDescent="0.25">
      <c r="AQ60502" s="6"/>
    </row>
    <row r="60503" spans="43:43" x14ac:dyDescent="0.25">
      <c r="AQ60503" s="6"/>
    </row>
    <row r="60504" spans="43:43" x14ac:dyDescent="0.25">
      <c r="AQ60504" s="6"/>
    </row>
    <row r="60505" spans="43:43" x14ac:dyDescent="0.25">
      <c r="AQ60505" s="6"/>
    </row>
    <row r="60506" spans="43:43" x14ac:dyDescent="0.25">
      <c r="AQ60506" s="6"/>
    </row>
    <row r="60507" spans="43:43" x14ac:dyDescent="0.25">
      <c r="AQ60507" s="6"/>
    </row>
    <row r="60508" spans="43:43" x14ac:dyDescent="0.25">
      <c r="AQ60508" s="6"/>
    </row>
    <row r="60509" spans="43:43" x14ac:dyDescent="0.25">
      <c r="AQ60509" s="6"/>
    </row>
    <row r="60510" spans="43:43" x14ac:dyDescent="0.25">
      <c r="AQ60510" s="6"/>
    </row>
    <row r="60511" spans="43:43" x14ac:dyDescent="0.25">
      <c r="AQ60511" s="6"/>
    </row>
    <row r="60512" spans="43:43" x14ac:dyDescent="0.25">
      <c r="AQ60512" s="6"/>
    </row>
    <row r="60513" spans="43:43" x14ac:dyDescent="0.25">
      <c r="AQ60513" s="6"/>
    </row>
    <row r="60514" spans="43:43" x14ac:dyDescent="0.25">
      <c r="AQ60514" s="6"/>
    </row>
    <row r="60515" spans="43:43" x14ac:dyDescent="0.25">
      <c r="AQ60515" s="6"/>
    </row>
    <row r="60516" spans="43:43" x14ac:dyDescent="0.25">
      <c r="AQ60516" s="6"/>
    </row>
    <row r="60517" spans="43:43" x14ac:dyDescent="0.25">
      <c r="AQ60517" s="6"/>
    </row>
    <row r="60518" spans="43:43" x14ac:dyDescent="0.25">
      <c r="AQ60518" s="6"/>
    </row>
    <row r="60519" spans="43:43" x14ac:dyDescent="0.25">
      <c r="AQ60519" s="6"/>
    </row>
    <row r="60520" spans="43:43" x14ac:dyDescent="0.25">
      <c r="AQ60520" s="6"/>
    </row>
    <row r="60521" spans="43:43" x14ac:dyDescent="0.25">
      <c r="AQ60521" s="6"/>
    </row>
    <row r="60522" spans="43:43" x14ac:dyDescent="0.25">
      <c r="AQ60522" s="6"/>
    </row>
    <row r="60523" spans="43:43" x14ac:dyDescent="0.25">
      <c r="AQ60523" s="6"/>
    </row>
    <row r="60524" spans="43:43" x14ac:dyDescent="0.25">
      <c r="AQ60524" s="6"/>
    </row>
    <row r="60525" spans="43:43" x14ac:dyDescent="0.25">
      <c r="AQ60525" s="6"/>
    </row>
    <row r="60526" spans="43:43" x14ac:dyDescent="0.25">
      <c r="AQ60526" s="6"/>
    </row>
    <row r="60527" spans="43:43" x14ac:dyDescent="0.25">
      <c r="AQ60527" s="6"/>
    </row>
    <row r="60528" spans="43:43" x14ac:dyDescent="0.25">
      <c r="AQ60528" s="6"/>
    </row>
    <row r="60529" spans="43:43" x14ac:dyDescent="0.25">
      <c r="AQ60529" s="6"/>
    </row>
    <row r="60530" spans="43:43" x14ac:dyDescent="0.25">
      <c r="AQ60530" s="6"/>
    </row>
    <row r="60531" spans="43:43" x14ac:dyDescent="0.25">
      <c r="AQ60531" s="6"/>
    </row>
    <row r="60532" spans="43:43" x14ac:dyDescent="0.25">
      <c r="AQ60532" s="6"/>
    </row>
    <row r="60533" spans="43:43" x14ac:dyDescent="0.25">
      <c r="AQ60533" s="6"/>
    </row>
    <row r="60534" spans="43:43" x14ac:dyDescent="0.25">
      <c r="AQ60534" s="6"/>
    </row>
    <row r="60535" spans="43:43" x14ac:dyDescent="0.25">
      <c r="AQ60535" s="6"/>
    </row>
    <row r="60536" spans="43:43" x14ac:dyDescent="0.25">
      <c r="AQ60536" s="6"/>
    </row>
    <row r="60537" spans="43:43" x14ac:dyDescent="0.25">
      <c r="AQ60537" s="6"/>
    </row>
    <row r="60538" spans="43:43" x14ac:dyDescent="0.25">
      <c r="AQ60538" s="6"/>
    </row>
    <row r="60539" spans="43:43" x14ac:dyDescent="0.25">
      <c r="AQ60539" s="6"/>
    </row>
    <row r="60540" spans="43:43" x14ac:dyDescent="0.25">
      <c r="AQ60540" s="6"/>
    </row>
    <row r="60541" spans="43:43" x14ac:dyDescent="0.25">
      <c r="AQ60541" s="6"/>
    </row>
    <row r="60542" spans="43:43" x14ac:dyDescent="0.25">
      <c r="AQ60542" s="6"/>
    </row>
    <row r="60543" spans="43:43" x14ac:dyDescent="0.25">
      <c r="AQ60543" s="6"/>
    </row>
    <row r="60544" spans="43:43" x14ac:dyDescent="0.25">
      <c r="AQ60544" s="6"/>
    </row>
    <row r="60545" spans="43:43" x14ac:dyDescent="0.25">
      <c r="AQ60545" s="6"/>
    </row>
    <row r="60546" spans="43:43" x14ac:dyDescent="0.25">
      <c r="AQ60546" s="6"/>
    </row>
    <row r="60547" spans="43:43" x14ac:dyDescent="0.25">
      <c r="AQ60547" s="6"/>
    </row>
    <row r="60548" spans="43:43" x14ac:dyDescent="0.25">
      <c r="AQ60548" s="6"/>
    </row>
    <row r="60549" spans="43:43" x14ac:dyDescent="0.25">
      <c r="AQ60549" s="6"/>
    </row>
    <row r="60550" spans="43:43" x14ac:dyDescent="0.25">
      <c r="AQ60550" s="6"/>
    </row>
    <row r="60551" spans="43:43" x14ac:dyDescent="0.25">
      <c r="AQ60551" s="6"/>
    </row>
    <row r="60552" spans="43:43" x14ac:dyDescent="0.25">
      <c r="AQ60552" s="6"/>
    </row>
    <row r="60553" spans="43:43" x14ac:dyDescent="0.25">
      <c r="AQ60553" s="6"/>
    </row>
    <row r="60554" spans="43:43" x14ac:dyDescent="0.25">
      <c r="AQ60554" s="6"/>
    </row>
    <row r="60555" spans="43:43" x14ac:dyDescent="0.25">
      <c r="AQ60555" s="6"/>
    </row>
    <row r="60556" spans="43:43" x14ac:dyDescent="0.25">
      <c r="AQ60556" s="6"/>
    </row>
    <row r="60557" spans="43:43" x14ac:dyDescent="0.25">
      <c r="AQ60557" s="6"/>
    </row>
    <row r="60558" spans="43:43" x14ac:dyDescent="0.25">
      <c r="AQ60558" s="6"/>
    </row>
    <row r="60559" spans="43:43" x14ac:dyDescent="0.25">
      <c r="AQ60559" s="6"/>
    </row>
    <row r="60560" spans="43:43" x14ac:dyDescent="0.25">
      <c r="AQ60560" s="6"/>
    </row>
    <row r="60561" spans="43:43" x14ac:dyDescent="0.25">
      <c r="AQ60561" s="6"/>
    </row>
    <row r="60562" spans="43:43" x14ac:dyDescent="0.25">
      <c r="AQ60562" s="6"/>
    </row>
    <row r="60563" spans="43:43" x14ac:dyDescent="0.25">
      <c r="AQ60563" s="6"/>
    </row>
    <row r="60564" spans="43:43" x14ac:dyDescent="0.25">
      <c r="AQ60564" s="6"/>
    </row>
    <row r="60565" spans="43:43" x14ac:dyDescent="0.25">
      <c r="AQ60565" s="6"/>
    </row>
    <row r="60566" spans="43:43" x14ac:dyDescent="0.25">
      <c r="AQ60566" s="6"/>
    </row>
    <row r="60567" spans="43:43" x14ac:dyDescent="0.25">
      <c r="AQ60567" s="6"/>
    </row>
    <row r="60568" spans="43:43" x14ac:dyDescent="0.25">
      <c r="AQ60568" s="6"/>
    </row>
    <row r="60569" spans="43:43" x14ac:dyDescent="0.25">
      <c r="AQ60569" s="6"/>
    </row>
    <row r="60570" spans="43:43" x14ac:dyDescent="0.25">
      <c r="AQ60570" s="6"/>
    </row>
    <row r="60571" spans="43:43" x14ac:dyDescent="0.25">
      <c r="AQ60571" s="6"/>
    </row>
    <row r="60572" spans="43:43" x14ac:dyDescent="0.25">
      <c r="AQ60572" s="6"/>
    </row>
    <row r="60573" spans="43:43" x14ac:dyDescent="0.25">
      <c r="AQ60573" s="6"/>
    </row>
    <row r="60574" spans="43:43" x14ac:dyDescent="0.25">
      <c r="AQ60574" s="6"/>
    </row>
    <row r="60575" spans="43:43" x14ac:dyDescent="0.25">
      <c r="AQ60575" s="6"/>
    </row>
    <row r="60576" spans="43:43" x14ac:dyDescent="0.25">
      <c r="AQ60576" s="6"/>
    </row>
    <row r="60577" spans="43:43" x14ac:dyDescent="0.25">
      <c r="AQ60577" s="6"/>
    </row>
    <row r="60578" spans="43:43" x14ac:dyDescent="0.25">
      <c r="AQ60578" s="6"/>
    </row>
    <row r="60579" spans="43:43" x14ac:dyDescent="0.25">
      <c r="AQ60579" s="6"/>
    </row>
    <row r="60580" spans="43:43" x14ac:dyDescent="0.25">
      <c r="AQ60580" s="6"/>
    </row>
    <row r="60581" spans="43:43" x14ac:dyDescent="0.25">
      <c r="AQ60581" s="6"/>
    </row>
    <row r="60582" spans="43:43" x14ac:dyDescent="0.25">
      <c r="AQ60582" s="6"/>
    </row>
    <row r="60583" spans="43:43" x14ac:dyDescent="0.25">
      <c r="AQ60583" s="6"/>
    </row>
    <row r="60584" spans="43:43" x14ac:dyDescent="0.25">
      <c r="AQ60584" s="6"/>
    </row>
    <row r="60585" spans="43:43" x14ac:dyDescent="0.25">
      <c r="AQ60585" s="6"/>
    </row>
    <row r="60586" spans="43:43" x14ac:dyDescent="0.25">
      <c r="AQ60586" s="6"/>
    </row>
    <row r="60587" spans="43:43" x14ac:dyDescent="0.25">
      <c r="AQ60587" s="6"/>
    </row>
    <row r="60588" spans="43:43" x14ac:dyDescent="0.25">
      <c r="AQ60588" s="6"/>
    </row>
    <row r="60589" spans="43:43" x14ac:dyDescent="0.25">
      <c r="AQ60589" s="6"/>
    </row>
    <row r="60590" spans="43:43" x14ac:dyDescent="0.25">
      <c r="AQ60590" s="6"/>
    </row>
    <row r="60591" spans="43:43" x14ac:dyDescent="0.25">
      <c r="AQ60591" s="6"/>
    </row>
    <row r="60592" spans="43:43" x14ac:dyDescent="0.25">
      <c r="AQ60592" s="6"/>
    </row>
    <row r="60593" spans="43:43" x14ac:dyDescent="0.25">
      <c r="AQ60593" s="6"/>
    </row>
    <row r="60594" spans="43:43" x14ac:dyDescent="0.25">
      <c r="AQ60594" s="6"/>
    </row>
    <row r="60595" spans="43:43" x14ac:dyDescent="0.25">
      <c r="AQ60595" s="6"/>
    </row>
    <row r="60596" spans="43:43" x14ac:dyDescent="0.25">
      <c r="AQ60596" s="6"/>
    </row>
    <row r="60597" spans="43:43" x14ac:dyDescent="0.25">
      <c r="AQ60597" s="6"/>
    </row>
    <row r="60598" spans="43:43" x14ac:dyDescent="0.25">
      <c r="AQ60598" s="6"/>
    </row>
    <row r="60599" spans="43:43" x14ac:dyDescent="0.25">
      <c r="AQ60599" s="6"/>
    </row>
    <row r="60600" spans="43:43" x14ac:dyDescent="0.25">
      <c r="AQ60600" s="6"/>
    </row>
    <row r="60601" spans="43:43" x14ac:dyDescent="0.25">
      <c r="AQ60601" s="6"/>
    </row>
    <row r="60602" spans="43:43" x14ac:dyDescent="0.25">
      <c r="AQ60602" s="6"/>
    </row>
    <row r="60603" spans="43:43" x14ac:dyDescent="0.25">
      <c r="AQ60603" s="6"/>
    </row>
    <row r="60604" spans="43:43" x14ac:dyDescent="0.25">
      <c r="AQ60604" s="6"/>
    </row>
    <row r="60605" spans="43:43" x14ac:dyDescent="0.25">
      <c r="AQ60605" s="6"/>
    </row>
    <row r="60606" spans="43:43" x14ac:dyDescent="0.25">
      <c r="AQ60606" s="6"/>
    </row>
    <row r="60607" spans="43:43" x14ac:dyDescent="0.25">
      <c r="AQ60607" s="6"/>
    </row>
    <row r="60608" spans="43:43" x14ac:dyDescent="0.25">
      <c r="AQ60608" s="6"/>
    </row>
    <row r="60609" spans="43:43" x14ac:dyDescent="0.25">
      <c r="AQ60609" s="6"/>
    </row>
    <row r="60610" spans="43:43" x14ac:dyDescent="0.25">
      <c r="AQ60610" s="6"/>
    </row>
    <row r="60611" spans="43:43" x14ac:dyDescent="0.25">
      <c r="AQ60611" s="6"/>
    </row>
    <row r="60612" spans="43:43" x14ac:dyDescent="0.25">
      <c r="AQ60612" s="6"/>
    </row>
    <row r="60613" spans="43:43" x14ac:dyDescent="0.25">
      <c r="AQ60613" s="6"/>
    </row>
    <row r="60614" spans="43:43" x14ac:dyDescent="0.25">
      <c r="AQ60614" s="6"/>
    </row>
    <row r="60615" spans="43:43" x14ac:dyDescent="0.25">
      <c r="AQ60615" s="6"/>
    </row>
    <row r="60616" spans="43:43" x14ac:dyDescent="0.25">
      <c r="AQ60616" s="6"/>
    </row>
    <row r="60617" spans="43:43" x14ac:dyDescent="0.25">
      <c r="AQ60617" s="6"/>
    </row>
    <row r="60618" spans="43:43" x14ac:dyDescent="0.25">
      <c r="AQ60618" s="6"/>
    </row>
    <row r="60619" spans="43:43" x14ac:dyDescent="0.25">
      <c r="AQ60619" s="6"/>
    </row>
    <row r="60620" spans="43:43" x14ac:dyDescent="0.25">
      <c r="AQ60620" s="6"/>
    </row>
    <row r="60621" spans="43:43" x14ac:dyDescent="0.25">
      <c r="AQ60621" s="6"/>
    </row>
    <row r="60622" spans="43:43" x14ac:dyDescent="0.25">
      <c r="AQ60622" s="6"/>
    </row>
    <row r="60623" spans="43:43" x14ac:dyDescent="0.25">
      <c r="AQ60623" s="6"/>
    </row>
    <row r="60624" spans="43:43" x14ac:dyDescent="0.25">
      <c r="AQ60624" s="6"/>
    </row>
    <row r="60625" spans="43:43" x14ac:dyDescent="0.25">
      <c r="AQ60625" s="6"/>
    </row>
    <row r="60626" spans="43:43" x14ac:dyDescent="0.25">
      <c r="AQ60626" s="6"/>
    </row>
    <row r="60627" spans="43:43" x14ac:dyDescent="0.25">
      <c r="AQ60627" s="6"/>
    </row>
    <row r="60628" spans="43:43" x14ac:dyDescent="0.25">
      <c r="AQ60628" s="6"/>
    </row>
    <row r="60629" spans="43:43" x14ac:dyDescent="0.25">
      <c r="AQ60629" s="6"/>
    </row>
    <row r="60630" spans="43:43" x14ac:dyDescent="0.25">
      <c r="AQ60630" s="6"/>
    </row>
    <row r="60631" spans="43:43" x14ac:dyDescent="0.25">
      <c r="AQ60631" s="6"/>
    </row>
    <row r="60632" spans="43:43" x14ac:dyDescent="0.25">
      <c r="AQ60632" s="6"/>
    </row>
    <row r="60633" spans="43:43" x14ac:dyDescent="0.25">
      <c r="AQ60633" s="6"/>
    </row>
    <row r="60634" spans="43:43" x14ac:dyDescent="0.25">
      <c r="AQ60634" s="6"/>
    </row>
    <row r="60635" spans="43:43" x14ac:dyDescent="0.25">
      <c r="AQ60635" s="6"/>
    </row>
    <row r="60636" spans="43:43" x14ac:dyDescent="0.25">
      <c r="AQ60636" s="6"/>
    </row>
    <row r="60637" spans="43:43" x14ac:dyDescent="0.25">
      <c r="AQ60637" s="6"/>
    </row>
    <row r="60638" spans="43:43" x14ac:dyDescent="0.25">
      <c r="AQ60638" s="6"/>
    </row>
    <row r="60639" spans="43:43" x14ac:dyDescent="0.25">
      <c r="AQ60639" s="6"/>
    </row>
    <row r="60640" spans="43:43" x14ac:dyDescent="0.25">
      <c r="AQ60640" s="6"/>
    </row>
    <row r="60641" spans="43:43" x14ac:dyDescent="0.25">
      <c r="AQ60641" s="6"/>
    </row>
    <row r="60642" spans="43:43" x14ac:dyDescent="0.25">
      <c r="AQ60642" s="6"/>
    </row>
    <row r="60643" spans="43:43" x14ac:dyDescent="0.25">
      <c r="AQ60643" s="6"/>
    </row>
    <row r="60644" spans="43:43" x14ac:dyDescent="0.25">
      <c r="AQ60644" s="6"/>
    </row>
    <row r="60645" spans="43:43" x14ac:dyDescent="0.25">
      <c r="AQ60645" s="6"/>
    </row>
    <row r="60646" spans="43:43" x14ac:dyDescent="0.25">
      <c r="AQ60646" s="6"/>
    </row>
    <row r="60647" spans="43:43" x14ac:dyDescent="0.25">
      <c r="AQ60647" s="6"/>
    </row>
    <row r="60648" spans="43:43" x14ac:dyDescent="0.25">
      <c r="AQ60648" s="6"/>
    </row>
    <row r="60649" spans="43:43" x14ac:dyDescent="0.25">
      <c r="AQ60649" s="6"/>
    </row>
    <row r="60650" spans="43:43" x14ac:dyDescent="0.25">
      <c r="AQ60650" s="6"/>
    </row>
    <row r="60651" spans="43:43" x14ac:dyDescent="0.25">
      <c r="AQ60651" s="6"/>
    </row>
    <row r="60652" spans="43:43" x14ac:dyDescent="0.25">
      <c r="AQ60652" s="6"/>
    </row>
    <row r="60653" spans="43:43" x14ac:dyDescent="0.25">
      <c r="AQ60653" s="6"/>
    </row>
    <row r="60654" spans="43:43" x14ac:dyDescent="0.25">
      <c r="AQ60654" s="6"/>
    </row>
    <row r="60655" spans="43:43" x14ac:dyDescent="0.25">
      <c r="AQ60655" s="6"/>
    </row>
    <row r="60656" spans="43:43" x14ac:dyDescent="0.25">
      <c r="AQ60656" s="6"/>
    </row>
    <row r="60657" spans="43:43" x14ac:dyDescent="0.25">
      <c r="AQ60657" s="6"/>
    </row>
    <row r="60658" spans="43:43" x14ac:dyDescent="0.25">
      <c r="AQ60658" s="6"/>
    </row>
    <row r="60659" spans="43:43" x14ac:dyDescent="0.25">
      <c r="AQ60659" s="6"/>
    </row>
    <row r="60660" spans="43:43" x14ac:dyDescent="0.25">
      <c r="AQ60660" s="6"/>
    </row>
    <row r="60661" spans="43:43" x14ac:dyDescent="0.25">
      <c r="AQ60661" s="6"/>
    </row>
    <row r="60662" spans="43:43" x14ac:dyDescent="0.25">
      <c r="AQ60662" s="6"/>
    </row>
    <row r="60663" spans="43:43" x14ac:dyDescent="0.25">
      <c r="AQ60663" s="6"/>
    </row>
    <row r="60664" spans="43:43" x14ac:dyDescent="0.25">
      <c r="AQ60664" s="6"/>
    </row>
    <row r="60665" spans="43:43" x14ac:dyDescent="0.25">
      <c r="AQ60665" s="6"/>
    </row>
    <row r="60666" spans="43:43" x14ac:dyDescent="0.25">
      <c r="AQ60666" s="6"/>
    </row>
    <row r="60667" spans="43:43" x14ac:dyDescent="0.25">
      <c r="AQ60667" s="6"/>
    </row>
    <row r="60668" spans="43:43" x14ac:dyDescent="0.25">
      <c r="AQ60668" s="6"/>
    </row>
    <row r="60669" spans="43:43" x14ac:dyDescent="0.25">
      <c r="AQ60669" s="6"/>
    </row>
    <row r="60670" spans="43:43" x14ac:dyDescent="0.25">
      <c r="AQ60670" s="6"/>
    </row>
    <row r="60671" spans="43:43" x14ac:dyDescent="0.25">
      <c r="AQ60671" s="6"/>
    </row>
    <row r="60672" spans="43:43" x14ac:dyDescent="0.25">
      <c r="AQ60672" s="6"/>
    </row>
    <row r="60673" spans="43:43" x14ac:dyDescent="0.25">
      <c r="AQ60673" s="6"/>
    </row>
    <row r="60674" spans="43:43" x14ac:dyDescent="0.25">
      <c r="AQ60674" s="6"/>
    </row>
    <row r="60675" spans="43:43" x14ac:dyDescent="0.25">
      <c r="AQ60675" s="6"/>
    </row>
    <row r="60676" spans="43:43" x14ac:dyDescent="0.25">
      <c r="AQ60676" s="6"/>
    </row>
    <row r="60677" spans="43:43" x14ac:dyDescent="0.25">
      <c r="AQ60677" s="6"/>
    </row>
    <row r="60678" spans="43:43" x14ac:dyDescent="0.25">
      <c r="AQ60678" s="6"/>
    </row>
    <row r="60679" spans="43:43" x14ac:dyDescent="0.25">
      <c r="AQ60679" s="6"/>
    </row>
    <row r="60680" spans="43:43" x14ac:dyDescent="0.25">
      <c r="AQ60680" s="6"/>
    </row>
    <row r="60681" spans="43:43" x14ac:dyDescent="0.25">
      <c r="AQ60681" s="6"/>
    </row>
    <row r="60682" spans="43:43" x14ac:dyDescent="0.25">
      <c r="AQ60682" s="6"/>
    </row>
    <row r="60683" spans="43:43" x14ac:dyDescent="0.25">
      <c r="AQ60683" s="6"/>
    </row>
    <row r="60684" spans="43:43" x14ac:dyDescent="0.25">
      <c r="AQ60684" s="6"/>
    </row>
    <row r="60685" spans="43:43" x14ac:dyDescent="0.25">
      <c r="AQ60685" s="6"/>
    </row>
    <row r="60686" spans="43:43" x14ac:dyDescent="0.25">
      <c r="AQ60686" s="6"/>
    </row>
    <row r="60687" spans="43:43" x14ac:dyDescent="0.25">
      <c r="AQ60687" s="6"/>
    </row>
    <row r="60688" spans="43:43" x14ac:dyDescent="0.25">
      <c r="AQ60688" s="6"/>
    </row>
    <row r="60689" spans="43:43" x14ac:dyDescent="0.25">
      <c r="AQ60689" s="6"/>
    </row>
    <row r="60690" spans="43:43" x14ac:dyDescent="0.25">
      <c r="AQ60690" s="6"/>
    </row>
    <row r="60691" spans="43:43" x14ac:dyDescent="0.25">
      <c r="AQ60691" s="6"/>
    </row>
    <row r="60692" spans="43:43" x14ac:dyDescent="0.25">
      <c r="AQ60692" s="6"/>
    </row>
    <row r="60693" spans="43:43" x14ac:dyDescent="0.25">
      <c r="AQ60693" s="6"/>
    </row>
    <row r="60694" spans="43:43" x14ac:dyDescent="0.25">
      <c r="AQ60694" s="6"/>
    </row>
    <row r="60695" spans="43:43" x14ac:dyDescent="0.25">
      <c r="AQ60695" s="6"/>
    </row>
    <row r="60696" spans="43:43" x14ac:dyDescent="0.25">
      <c r="AQ60696" s="6"/>
    </row>
    <row r="60697" spans="43:43" x14ac:dyDescent="0.25">
      <c r="AQ60697" s="6"/>
    </row>
    <row r="60698" spans="43:43" x14ac:dyDescent="0.25">
      <c r="AQ60698" s="6"/>
    </row>
    <row r="60699" spans="43:43" x14ac:dyDescent="0.25">
      <c r="AQ60699" s="6"/>
    </row>
    <row r="60700" spans="43:43" x14ac:dyDescent="0.25">
      <c r="AQ60700" s="6"/>
    </row>
    <row r="60701" spans="43:43" x14ac:dyDescent="0.25">
      <c r="AQ60701" s="6"/>
    </row>
    <row r="60702" spans="43:43" x14ac:dyDescent="0.25">
      <c r="AQ60702" s="6"/>
    </row>
    <row r="60703" spans="43:43" x14ac:dyDescent="0.25">
      <c r="AQ60703" s="6"/>
    </row>
    <row r="60704" spans="43:43" x14ac:dyDescent="0.25">
      <c r="AQ60704" s="6"/>
    </row>
    <row r="60705" spans="43:43" x14ac:dyDescent="0.25">
      <c r="AQ60705" s="6"/>
    </row>
    <row r="60706" spans="43:43" x14ac:dyDescent="0.25">
      <c r="AQ60706" s="6"/>
    </row>
    <row r="60707" spans="43:43" x14ac:dyDescent="0.25">
      <c r="AQ60707" s="6"/>
    </row>
    <row r="60708" spans="43:43" x14ac:dyDescent="0.25">
      <c r="AQ60708" s="6"/>
    </row>
    <row r="60709" spans="43:43" x14ac:dyDescent="0.25">
      <c r="AQ60709" s="6"/>
    </row>
    <row r="60710" spans="43:43" x14ac:dyDescent="0.25">
      <c r="AQ60710" s="6"/>
    </row>
    <row r="60711" spans="43:43" x14ac:dyDescent="0.25">
      <c r="AQ60711" s="6"/>
    </row>
    <row r="60712" spans="43:43" x14ac:dyDescent="0.25">
      <c r="AQ60712" s="6"/>
    </row>
    <row r="60713" spans="43:43" x14ac:dyDescent="0.25">
      <c r="AQ60713" s="6"/>
    </row>
    <row r="60714" spans="43:43" x14ac:dyDescent="0.25">
      <c r="AQ60714" s="6"/>
    </row>
    <row r="60715" spans="43:43" x14ac:dyDescent="0.25">
      <c r="AQ60715" s="6"/>
    </row>
    <row r="60716" spans="43:43" x14ac:dyDescent="0.25">
      <c r="AQ60716" s="6"/>
    </row>
    <row r="60717" spans="43:43" x14ac:dyDescent="0.25">
      <c r="AQ60717" s="6"/>
    </row>
    <row r="60718" spans="43:43" x14ac:dyDescent="0.25">
      <c r="AQ60718" s="6"/>
    </row>
    <row r="60719" spans="43:43" x14ac:dyDescent="0.25">
      <c r="AQ60719" s="6"/>
    </row>
    <row r="60720" spans="43:43" x14ac:dyDescent="0.25">
      <c r="AQ60720" s="6"/>
    </row>
    <row r="60721" spans="43:43" x14ac:dyDescent="0.25">
      <c r="AQ60721" s="6"/>
    </row>
    <row r="60722" spans="43:43" x14ac:dyDescent="0.25">
      <c r="AQ60722" s="6"/>
    </row>
    <row r="60723" spans="43:43" x14ac:dyDescent="0.25">
      <c r="AQ60723" s="6"/>
    </row>
    <row r="60724" spans="43:43" x14ac:dyDescent="0.25">
      <c r="AQ60724" s="6"/>
    </row>
    <row r="60725" spans="43:43" x14ac:dyDescent="0.25">
      <c r="AQ60725" s="6"/>
    </row>
    <row r="60726" spans="43:43" x14ac:dyDescent="0.25">
      <c r="AQ60726" s="6"/>
    </row>
    <row r="60727" spans="43:43" x14ac:dyDescent="0.25">
      <c r="AQ60727" s="6"/>
    </row>
    <row r="60728" spans="43:43" x14ac:dyDescent="0.25">
      <c r="AQ60728" s="6"/>
    </row>
    <row r="60729" spans="43:43" x14ac:dyDescent="0.25">
      <c r="AQ60729" s="6"/>
    </row>
    <row r="60730" spans="43:43" x14ac:dyDescent="0.25">
      <c r="AQ60730" s="6"/>
    </row>
    <row r="60731" spans="43:43" x14ac:dyDescent="0.25">
      <c r="AQ60731" s="6"/>
    </row>
    <row r="60732" spans="43:43" x14ac:dyDescent="0.25">
      <c r="AQ60732" s="6"/>
    </row>
    <row r="60733" spans="43:43" x14ac:dyDescent="0.25">
      <c r="AQ60733" s="6"/>
    </row>
    <row r="60734" spans="43:43" x14ac:dyDescent="0.25">
      <c r="AQ60734" s="6"/>
    </row>
    <row r="60735" spans="43:43" x14ac:dyDescent="0.25">
      <c r="AQ60735" s="6"/>
    </row>
    <row r="60736" spans="43:43" x14ac:dyDescent="0.25">
      <c r="AQ60736" s="6"/>
    </row>
    <row r="60737" spans="43:43" x14ac:dyDescent="0.25">
      <c r="AQ60737" s="6"/>
    </row>
    <row r="60738" spans="43:43" x14ac:dyDescent="0.25">
      <c r="AQ60738" s="6"/>
    </row>
    <row r="60739" spans="43:43" x14ac:dyDescent="0.25">
      <c r="AQ60739" s="6"/>
    </row>
    <row r="60740" spans="43:43" x14ac:dyDescent="0.25">
      <c r="AQ60740" s="6"/>
    </row>
    <row r="60741" spans="43:43" x14ac:dyDescent="0.25">
      <c r="AQ60741" s="6"/>
    </row>
    <row r="60742" spans="43:43" x14ac:dyDescent="0.25">
      <c r="AQ60742" s="6"/>
    </row>
    <row r="60743" spans="43:43" x14ac:dyDescent="0.25">
      <c r="AQ60743" s="6"/>
    </row>
    <row r="60744" spans="43:43" x14ac:dyDescent="0.25">
      <c r="AQ60744" s="6"/>
    </row>
    <row r="60745" spans="43:43" x14ac:dyDescent="0.25">
      <c r="AQ60745" s="6"/>
    </row>
    <row r="60746" spans="43:43" x14ac:dyDescent="0.25">
      <c r="AQ60746" s="6"/>
    </row>
    <row r="60747" spans="43:43" x14ac:dyDescent="0.25">
      <c r="AQ60747" s="6"/>
    </row>
    <row r="60748" spans="43:43" x14ac:dyDescent="0.25">
      <c r="AQ60748" s="6"/>
    </row>
    <row r="60749" spans="43:43" x14ac:dyDescent="0.25">
      <c r="AQ60749" s="6"/>
    </row>
    <row r="60750" spans="43:43" x14ac:dyDescent="0.25">
      <c r="AQ60750" s="6"/>
    </row>
    <row r="60751" spans="43:43" x14ac:dyDescent="0.25">
      <c r="AQ60751" s="6"/>
    </row>
    <row r="60752" spans="43:43" x14ac:dyDescent="0.25">
      <c r="AQ60752" s="6"/>
    </row>
    <row r="60753" spans="43:43" x14ac:dyDescent="0.25">
      <c r="AQ60753" s="6"/>
    </row>
    <row r="60754" spans="43:43" x14ac:dyDescent="0.25">
      <c r="AQ60754" s="6"/>
    </row>
    <row r="60755" spans="43:43" x14ac:dyDescent="0.25">
      <c r="AQ60755" s="6"/>
    </row>
    <row r="60756" spans="43:43" x14ac:dyDescent="0.25">
      <c r="AQ60756" s="6"/>
    </row>
    <row r="60757" spans="43:43" x14ac:dyDescent="0.25">
      <c r="AQ60757" s="6"/>
    </row>
    <row r="60758" spans="43:43" x14ac:dyDescent="0.25">
      <c r="AQ60758" s="6"/>
    </row>
    <row r="60759" spans="43:43" x14ac:dyDescent="0.25">
      <c r="AQ60759" s="6"/>
    </row>
    <row r="60760" spans="43:43" x14ac:dyDescent="0.25">
      <c r="AQ60760" s="6"/>
    </row>
    <row r="60761" spans="43:43" x14ac:dyDescent="0.25">
      <c r="AQ60761" s="6"/>
    </row>
    <row r="60762" spans="43:43" x14ac:dyDescent="0.25">
      <c r="AQ60762" s="6"/>
    </row>
    <row r="60763" spans="43:43" x14ac:dyDescent="0.25">
      <c r="AQ60763" s="6"/>
    </row>
    <row r="60764" spans="43:43" x14ac:dyDescent="0.25">
      <c r="AQ60764" s="6"/>
    </row>
    <row r="60765" spans="43:43" x14ac:dyDescent="0.25">
      <c r="AQ60765" s="6"/>
    </row>
    <row r="60766" spans="43:43" x14ac:dyDescent="0.25">
      <c r="AQ60766" s="6"/>
    </row>
    <row r="60767" spans="43:43" x14ac:dyDescent="0.25">
      <c r="AQ60767" s="6"/>
    </row>
    <row r="60768" spans="43:43" x14ac:dyDescent="0.25">
      <c r="AQ60768" s="6"/>
    </row>
    <row r="60769" spans="43:43" x14ac:dyDescent="0.25">
      <c r="AQ60769" s="6"/>
    </row>
    <row r="60770" spans="43:43" x14ac:dyDescent="0.25">
      <c r="AQ60770" s="6"/>
    </row>
    <row r="60771" spans="43:43" x14ac:dyDescent="0.25">
      <c r="AQ60771" s="6"/>
    </row>
    <row r="60772" spans="43:43" x14ac:dyDescent="0.25">
      <c r="AQ60772" s="6"/>
    </row>
    <row r="60773" spans="43:43" x14ac:dyDescent="0.25">
      <c r="AQ60773" s="6"/>
    </row>
    <row r="60774" spans="43:43" x14ac:dyDescent="0.25">
      <c r="AQ60774" s="6"/>
    </row>
    <row r="60775" spans="43:43" x14ac:dyDescent="0.25">
      <c r="AQ60775" s="6"/>
    </row>
    <row r="60776" spans="43:43" x14ac:dyDescent="0.25">
      <c r="AQ60776" s="6"/>
    </row>
    <row r="60777" spans="43:43" x14ac:dyDescent="0.25">
      <c r="AQ60777" s="6"/>
    </row>
    <row r="60778" spans="43:43" x14ac:dyDescent="0.25">
      <c r="AQ60778" s="6"/>
    </row>
    <row r="60779" spans="43:43" x14ac:dyDescent="0.25">
      <c r="AQ60779" s="6"/>
    </row>
    <row r="60780" spans="43:43" x14ac:dyDescent="0.25">
      <c r="AQ60780" s="6"/>
    </row>
    <row r="60781" spans="43:43" x14ac:dyDescent="0.25">
      <c r="AQ60781" s="6"/>
    </row>
    <row r="60782" spans="43:43" x14ac:dyDescent="0.25">
      <c r="AQ60782" s="6"/>
    </row>
    <row r="60783" spans="43:43" x14ac:dyDescent="0.25">
      <c r="AQ60783" s="6"/>
    </row>
    <row r="60784" spans="43:43" x14ac:dyDescent="0.25">
      <c r="AQ60784" s="6"/>
    </row>
    <row r="60785" spans="43:43" x14ac:dyDescent="0.25">
      <c r="AQ60785" s="6"/>
    </row>
    <row r="60786" spans="43:43" x14ac:dyDescent="0.25">
      <c r="AQ60786" s="6"/>
    </row>
    <row r="60787" spans="43:43" x14ac:dyDescent="0.25">
      <c r="AQ60787" s="6"/>
    </row>
    <row r="60788" spans="43:43" x14ac:dyDescent="0.25">
      <c r="AQ60788" s="6"/>
    </row>
    <row r="60789" spans="43:43" x14ac:dyDescent="0.25">
      <c r="AQ60789" s="6"/>
    </row>
    <row r="60790" spans="43:43" x14ac:dyDescent="0.25">
      <c r="AQ60790" s="6"/>
    </row>
    <row r="60791" spans="43:43" x14ac:dyDescent="0.25">
      <c r="AQ60791" s="6"/>
    </row>
    <row r="60792" spans="43:43" x14ac:dyDescent="0.25">
      <c r="AQ60792" s="6"/>
    </row>
    <row r="60793" spans="43:43" x14ac:dyDescent="0.25">
      <c r="AQ60793" s="6"/>
    </row>
    <row r="60794" spans="43:43" x14ac:dyDescent="0.25">
      <c r="AQ60794" s="6"/>
    </row>
    <row r="60795" spans="43:43" x14ac:dyDescent="0.25">
      <c r="AQ60795" s="6"/>
    </row>
    <row r="60796" spans="43:43" x14ac:dyDescent="0.25">
      <c r="AQ60796" s="6"/>
    </row>
    <row r="60797" spans="43:43" x14ac:dyDescent="0.25">
      <c r="AQ60797" s="6"/>
    </row>
    <row r="60798" spans="43:43" x14ac:dyDescent="0.25">
      <c r="AQ60798" s="6"/>
    </row>
    <row r="60799" spans="43:43" x14ac:dyDescent="0.25">
      <c r="AQ60799" s="6"/>
    </row>
    <row r="60800" spans="43:43" x14ac:dyDescent="0.25">
      <c r="AQ60800" s="6"/>
    </row>
    <row r="60801" spans="43:43" x14ac:dyDescent="0.25">
      <c r="AQ60801" s="6"/>
    </row>
    <row r="60802" spans="43:43" x14ac:dyDescent="0.25">
      <c r="AQ60802" s="6"/>
    </row>
    <row r="60803" spans="43:43" x14ac:dyDescent="0.25">
      <c r="AQ60803" s="6"/>
    </row>
    <row r="60804" spans="43:43" x14ac:dyDescent="0.25">
      <c r="AQ60804" s="6"/>
    </row>
    <row r="60805" spans="43:43" x14ac:dyDescent="0.25">
      <c r="AQ60805" s="6"/>
    </row>
    <row r="60806" spans="43:43" x14ac:dyDescent="0.25">
      <c r="AQ60806" s="6"/>
    </row>
    <row r="60807" spans="43:43" x14ac:dyDescent="0.25">
      <c r="AQ60807" s="6"/>
    </row>
    <row r="60808" spans="43:43" x14ac:dyDescent="0.25">
      <c r="AQ60808" s="6"/>
    </row>
    <row r="60809" spans="43:43" x14ac:dyDescent="0.25">
      <c r="AQ60809" s="6"/>
    </row>
    <row r="60810" spans="43:43" x14ac:dyDescent="0.25">
      <c r="AQ60810" s="6"/>
    </row>
    <row r="60811" spans="43:43" x14ac:dyDescent="0.25">
      <c r="AQ60811" s="6"/>
    </row>
    <row r="60812" spans="43:43" x14ac:dyDescent="0.25">
      <c r="AQ60812" s="6"/>
    </row>
    <row r="60813" spans="43:43" x14ac:dyDescent="0.25">
      <c r="AQ60813" s="6"/>
    </row>
    <row r="60814" spans="43:43" x14ac:dyDescent="0.25">
      <c r="AQ60814" s="6"/>
    </row>
    <row r="60815" spans="43:43" x14ac:dyDescent="0.25">
      <c r="AQ60815" s="6"/>
    </row>
    <row r="60816" spans="43:43" x14ac:dyDescent="0.25">
      <c r="AQ60816" s="6"/>
    </row>
    <row r="60817" spans="43:43" x14ac:dyDescent="0.25">
      <c r="AQ60817" s="6"/>
    </row>
    <row r="60818" spans="43:43" x14ac:dyDescent="0.25">
      <c r="AQ60818" s="6"/>
    </row>
    <row r="60819" spans="43:43" x14ac:dyDescent="0.25">
      <c r="AQ60819" s="6"/>
    </row>
    <row r="60820" spans="43:43" x14ac:dyDescent="0.25">
      <c r="AQ60820" s="6"/>
    </row>
    <row r="60821" spans="43:43" x14ac:dyDescent="0.25">
      <c r="AQ60821" s="6"/>
    </row>
    <row r="60822" spans="43:43" x14ac:dyDescent="0.25">
      <c r="AQ60822" s="6"/>
    </row>
    <row r="60823" spans="43:43" x14ac:dyDescent="0.25">
      <c r="AQ60823" s="6"/>
    </row>
    <row r="60824" spans="43:43" x14ac:dyDescent="0.25">
      <c r="AQ60824" s="6"/>
    </row>
    <row r="60825" spans="43:43" x14ac:dyDescent="0.25">
      <c r="AQ60825" s="6"/>
    </row>
    <row r="60826" spans="43:43" x14ac:dyDescent="0.25">
      <c r="AQ60826" s="6"/>
    </row>
    <row r="60827" spans="43:43" x14ac:dyDescent="0.25">
      <c r="AQ60827" s="6"/>
    </row>
    <row r="60828" spans="43:43" x14ac:dyDescent="0.25">
      <c r="AQ60828" s="6"/>
    </row>
    <row r="60829" spans="43:43" x14ac:dyDescent="0.25">
      <c r="AQ60829" s="6"/>
    </row>
    <row r="60830" spans="43:43" x14ac:dyDescent="0.25">
      <c r="AQ60830" s="6"/>
    </row>
    <row r="60831" spans="43:43" x14ac:dyDescent="0.25">
      <c r="AQ60831" s="6"/>
    </row>
    <row r="60832" spans="43:43" x14ac:dyDescent="0.25">
      <c r="AQ60832" s="6"/>
    </row>
    <row r="60833" spans="43:43" x14ac:dyDescent="0.25">
      <c r="AQ60833" s="6"/>
    </row>
    <row r="60834" spans="43:43" x14ac:dyDescent="0.25">
      <c r="AQ60834" s="6"/>
    </row>
    <row r="60835" spans="43:43" x14ac:dyDescent="0.25">
      <c r="AQ60835" s="6"/>
    </row>
    <row r="60836" spans="43:43" x14ac:dyDescent="0.25">
      <c r="AQ60836" s="6"/>
    </row>
    <row r="60837" spans="43:43" x14ac:dyDescent="0.25">
      <c r="AQ60837" s="6"/>
    </row>
    <row r="60838" spans="43:43" x14ac:dyDescent="0.25">
      <c r="AQ60838" s="6"/>
    </row>
    <row r="60839" spans="43:43" x14ac:dyDescent="0.25">
      <c r="AQ60839" s="6"/>
    </row>
    <row r="60840" spans="43:43" x14ac:dyDescent="0.25">
      <c r="AQ60840" s="6"/>
    </row>
    <row r="60841" spans="43:43" x14ac:dyDescent="0.25">
      <c r="AQ60841" s="6"/>
    </row>
    <row r="60842" spans="43:43" x14ac:dyDescent="0.25">
      <c r="AQ60842" s="6"/>
    </row>
    <row r="60843" spans="43:43" x14ac:dyDescent="0.25">
      <c r="AQ60843" s="6"/>
    </row>
    <row r="60844" spans="43:43" x14ac:dyDescent="0.25">
      <c r="AQ60844" s="6"/>
    </row>
    <row r="60845" spans="43:43" x14ac:dyDescent="0.25">
      <c r="AQ60845" s="6"/>
    </row>
    <row r="60846" spans="43:43" x14ac:dyDescent="0.25">
      <c r="AQ60846" s="6"/>
    </row>
    <row r="60847" spans="43:43" x14ac:dyDescent="0.25">
      <c r="AQ60847" s="6"/>
    </row>
    <row r="60848" spans="43:43" x14ac:dyDescent="0.25">
      <c r="AQ60848" s="6"/>
    </row>
    <row r="60849" spans="43:43" x14ac:dyDescent="0.25">
      <c r="AQ60849" s="6"/>
    </row>
    <row r="60850" spans="43:43" x14ac:dyDescent="0.25">
      <c r="AQ60850" s="6"/>
    </row>
    <row r="60851" spans="43:43" x14ac:dyDescent="0.25">
      <c r="AQ60851" s="6"/>
    </row>
    <row r="60852" spans="43:43" x14ac:dyDescent="0.25">
      <c r="AQ60852" s="6"/>
    </row>
    <row r="60853" spans="43:43" x14ac:dyDescent="0.25">
      <c r="AQ60853" s="6"/>
    </row>
    <row r="60854" spans="43:43" x14ac:dyDescent="0.25">
      <c r="AQ60854" s="6"/>
    </row>
    <row r="60855" spans="43:43" x14ac:dyDescent="0.25">
      <c r="AQ60855" s="6"/>
    </row>
    <row r="60856" spans="43:43" x14ac:dyDescent="0.25">
      <c r="AQ60856" s="6"/>
    </row>
    <row r="60857" spans="43:43" x14ac:dyDescent="0.25">
      <c r="AQ60857" s="6"/>
    </row>
    <row r="60858" spans="43:43" x14ac:dyDescent="0.25">
      <c r="AQ60858" s="6"/>
    </row>
    <row r="60859" spans="43:43" x14ac:dyDescent="0.25">
      <c r="AQ60859" s="6"/>
    </row>
    <row r="60860" spans="43:43" x14ac:dyDescent="0.25">
      <c r="AQ60860" s="6"/>
    </row>
    <row r="60861" spans="43:43" x14ac:dyDescent="0.25">
      <c r="AQ60861" s="6"/>
    </row>
    <row r="60862" spans="43:43" x14ac:dyDescent="0.25">
      <c r="AQ60862" s="6"/>
    </row>
    <row r="60863" spans="43:43" x14ac:dyDescent="0.25">
      <c r="AQ60863" s="6"/>
    </row>
    <row r="60864" spans="43:43" x14ac:dyDescent="0.25">
      <c r="AQ60864" s="6"/>
    </row>
    <row r="60865" spans="43:43" x14ac:dyDescent="0.25">
      <c r="AQ60865" s="6"/>
    </row>
    <row r="60866" spans="43:43" x14ac:dyDescent="0.25">
      <c r="AQ60866" s="6"/>
    </row>
    <row r="60867" spans="43:43" x14ac:dyDescent="0.25">
      <c r="AQ60867" s="6"/>
    </row>
    <row r="60868" spans="43:43" x14ac:dyDescent="0.25">
      <c r="AQ60868" s="6"/>
    </row>
    <row r="60869" spans="43:43" x14ac:dyDescent="0.25">
      <c r="AQ60869" s="6"/>
    </row>
    <row r="60870" spans="43:43" x14ac:dyDescent="0.25">
      <c r="AQ60870" s="6"/>
    </row>
    <row r="60871" spans="43:43" x14ac:dyDescent="0.25">
      <c r="AQ60871" s="6"/>
    </row>
    <row r="60872" spans="43:43" x14ac:dyDescent="0.25">
      <c r="AQ60872" s="6"/>
    </row>
    <row r="60873" spans="43:43" x14ac:dyDescent="0.25">
      <c r="AQ60873" s="6"/>
    </row>
    <row r="60874" spans="43:43" x14ac:dyDescent="0.25">
      <c r="AQ60874" s="6"/>
    </row>
    <row r="60875" spans="43:43" x14ac:dyDescent="0.25">
      <c r="AQ60875" s="6"/>
    </row>
    <row r="60876" spans="43:43" x14ac:dyDescent="0.25">
      <c r="AQ60876" s="6"/>
    </row>
    <row r="60877" spans="43:43" x14ac:dyDescent="0.25">
      <c r="AQ60877" s="6"/>
    </row>
    <row r="60878" spans="43:43" x14ac:dyDescent="0.25">
      <c r="AQ60878" s="6"/>
    </row>
    <row r="60879" spans="43:43" x14ac:dyDescent="0.25">
      <c r="AQ60879" s="6"/>
    </row>
    <row r="60880" spans="43:43" x14ac:dyDescent="0.25">
      <c r="AQ60880" s="6"/>
    </row>
    <row r="60881" spans="43:43" x14ac:dyDescent="0.25">
      <c r="AQ60881" s="6"/>
    </row>
    <row r="60882" spans="43:43" x14ac:dyDescent="0.25">
      <c r="AQ60882" s="6"/>
    </row>
    <row r="60883" spans="43:43" x14ac:dyDescent="0.25">
      <c r="AQ60883" s="6"/>
    </row>
    <row r="60884" spans="43:43" x14ac:dyDescent="0.25">
      <c r="AQ60884" s="6"/>
    </row>
    <row r="60885" spans="43:43" x14ac:dyDescent="0.25">
      <c r="AQ60885" s="6"/>
    </row>
    <row r="60886" spans="43:43" x14ac:dyDescent="0.25">
      <c r="AQ60886" s="6"/>
    </row>
    <row r="60887" spans="43:43" x14ac:dyDescent="0.25">
      <c r="AQ60887" s="6"/>
    </row>
    <row r="60888" spans="43:43" x14ac:dyDescent="0.25">
      <c r="AQ60888" s="6"/>
    </row>
    <row r="60889" spans="43:43" x14ac:dyDescent="0.25">
      <c r="AQ60889" s="6"/>
    </row>
    <row r="60890" spans="43:43" x14ac:dyDescent="0.25">
      <c r="AQ60890" s="6"/>
    </row>
    <row r="60891" spans="43:43" x14ac:dyDescent="0.25">
      <c r="AQ60891" s="6"/>
    </row>
    <row r="60892" spans="43:43" x14ac:dyDescent="0.25">
      <c r="AQ60892" s="6"/>
    </row>
    <row r="60893" spans="43:43" x14ac:dyDescent="0.25">
      <c r="AQ60893" s="6"/>
    </row>
    <row r="60894" spans="43:43" x14ac:dyDescent="0.25">
      <c r="AQ60894" s="6"/>
    </row>
    <row r="60895" spans="43:43" x14ac:dyDescent="0.25">
      <c r="AQ60895" s="6"/>
    </row>
    <row r="60896" spans="43:43" x14ac:dyDescent="0.25">
      <c r="AQ60896" s="6"/>
    </row>
    <row r="60897" spans="43:43" x14ac:dyDescent="0.25">
      <c r="AQ60897" s="6"/>
    </row>
    <row r="60898" spans="43:43" x14ac:dyDescent="0.25">
      <c r="AQ60898" s="6"/>
    </row>
    <row r="60899" spans="43:43" x14ac:dyDescent="0.25">
      <c r="AQ60899" s="6"/>
    </row>
    <row r="60900" spans="43:43" x14ac:dyDescent="0.25">
      <c r="AQ60900" s="6"/>
    </row>
    <row r="60901" spans="43:43" x14ac:dyDescent="0.25">
      <c r="AQ60901" s="6"/>
    </row>
    <row r="60902" spans="43:43" x14ac:dyDescent="0.25">
      <c r="AQ60902" s="6"/>
    </row>
    <row r="60903" spans="43:43" x14ac:dyDescent="0.25">
      <c r="AQ60903" s="6"/>
    </row>
    <row r="60904" spans="43:43" x14ac:dyDescent="0.25">
      <c r="AQ60904" s="6"/>
    </row>
    <row r="60905" spans="43:43" x14ac:dyDescent="0.25">
      <c r="AQ60905" s="6"/>
    </row>
    <row r="60906" spans="43:43" x14ac:dyDescent="0.25">
      <c r="AQ60906" s="6"/>
    </row>
    <row r="60907" spans="43:43" x14ac:dyDescent="0.25">
      <c r="AQ60907" s="6"/>
    </row>
    <row r="60908" spans="43:43" x14ac:dyDescent="0.25">
      <c r="AQ60908" s="6"/>
    </row>
    <row r="60909" spans="43:43" x14ac:dyDescent="0.25">
      <c r="AQ60909" s="6"/>
    </row>
    <row r="60910" spans="43:43" x14ac:dyDescent="0.25">
      <c r="AQ60910" s="6"/>
    </row>
    <row r="60911" spans="43:43" x14ac:dyDescent="0.25">
      <c r="AQ60911" s="6"/>
    </row>
    <row r="60912" spans="43:43" x14ac:dyDescent="0.25">
      <c r="AQ60912" s="6"/>
    </row>
    <row r="60913" spans="43:43" x14ac:dyDescent="0.25">
      <c r="AQ60913" s="6"/>
    </row>
    <row r="60914" spans="43:43" x14ac:dyDescent="0.25">
      <c r="AQ60914" s="6"/>
    </row>
    <row r="60915" spans="43:43" x14ac:dyDescent="0.25">
      <c r="AQ60915" s="6"/>
    </row>
    <row r="60916" spans="43:43" x14ac:dyDescent="0.25">
      <c r="AQ60916" s="6"/>
    </row>
    <row r="60917" spans="43:43" x14ac:dyDescent="0.25">
      <c r="AQ60917" s="6"/>
    </row>
    <row r="60918" spans="43:43" x14ac:dyDescent="0.25">
      <c r="AQ60918" s="6"/>
    </row>
    <row r="60919" spans="43:43" x14ac:dyDescent="0.25">
      <c r="AQ60919" s="6"/>
    </row>
    <row r="60920" spans="43:43" x14ac:dyDescent="0.25">
      <c r="AQ60920" s="6"/>
    </row>
    <row r="60921" spans="43:43" x14ac:dyDescent="0.25">
      <c r="AQ60921" s="6"/>
    </row>
    <row r="60922" spans="43:43" x14ac:dyDescent="0.25">
      <c r="AQ60922" s="6"/>
    </row>
    <row r="60923" spans="43:43" x14ac:dyDescent="0.25">
      <c r="AQ60923" s="6"/>
    </row>
    <row r="60924" spans="43:43" x14ac:dyDescent="0.25">
      <c r="AQ60924" s="6"/>
    </row>
    <row r="60925" spans="43:43" x14ac:dyDescent="0.25">
      <c r="AQ60925" s="6"/>
    </row>
    <row r="60926" spans="43:43" x14ac:dyDescent="0.25">
      <c r="AQ60926" s="6"/>
    </row>
    <row r="60927" spans="43:43" x14ac:dyDescent="0.25">
      <c r="AQ60927" s="6"/>
    </row>
    <row r="60928" spans="43:43" x14ac:dyDescent="0.25">
      <c r="AQ60928" s="6"/>
    </row>
    <row r="60929" spans="43:43" x14ac:dyDescent="0.25">
      <c r="AQ60929" s="6"/>
    </row>
    <row r="60930" spans="43:43" x14ac:dyDescent="0.25">
      <c r="AQ60930" s="6"/>
    </row>
    <row r="60931" spans="43:43" x14ac:dyDescent="0.25">
      <c r="AQ60931" s="6"/>
    </row>
    <row r="60932" spans="43:43" x14ac:dyDescent="0.25">
      <c r="AQ60932" s="6"/>
    </row>
    <row r="60933" spans="43:43" x14ac:dyDescent="0.25">
      <c r="AQ60933" s="6"/>
    </row>
    <row r="60934" spans="43:43" x14ac:dyDescent="0.25">
      <c r="AQ60934" s="6"/>
    </row>
    <row r="60935" spans="43:43" x14ac:dyDescent="0.25">
      <c r="AQ60935" s="6"/>
    </row>
    <row r="60936" spans="43:43" x14ac:dyDescent="0.25">
      <c r="AQ60936" s="6"/>
    </row>
    <row r="60937" spans="43:43" x14ac:dyDescent="0.25">
      <c r="AQ60937" s="6"/>
    </row>
    <row r="60938" spans="43:43" x14ac:dyDescent="0.25">
      <c r="AQ60938" s="6"/>
    </row>
    <row r="60939" spans="43:43" x14ac:dyDescent="0.25">
      <c r="AQ60939" s="6"/>
    </row>
    <row r="60940" spans="43:43" x14ac:dyDescent="0.25">
      <c r="AQ60940" s="6"/>
    </row>
    <row r="60941" spans="43:43" x14ac:dyDescent="0.25">
      <c r="AQ60941" s="6"/>
    </row>
    <row r="60942" spans="43:43" x14ac:dyDescent="0.25">
      <c r="AQ60942" s="6"/>
    </row>
    <row r="60943" spans="43:43" x14ac:dyDescent="0.25">
      <c r="AQ60943" s="6"/>
    </row>
    <row r="60944" spans="43:43" x14ac:dyDescent="0.25">
      <c r="AQ60944" s="6"/>
    </row>
    <row r="60945" spans="43:43" x14ac:dyDescent="0.25">
      <c r="AQ60945" s="6"/>
    </row>
    <row r="60946" spans="43:43" x14ac:dyDescent="0.25">
      <c r="AQ60946" s="6"/>
    </row>
    <row r="60947" spans="43:43" x14ac:dyDescent="0.25">
      <c r="AQ60947" s="6"/>
    </row>
    <row r="60948" spans="43:43" x14ac:dyDescent="0.25">
      <c r="AQ60948" s="6"/>
    </row>
    <row r="60949" spans="43:43" x14ac:dyDescent="0.25">
      <c r="AQ60949" s="6"/>
    </row>
    <row r="60950" spans="43:43" x14ac:dyDescent="0.25">
      <c r="AQ60950" s="6"/>
    </row>
    <row r="60951" spans="43:43" x14ac:dyDescent="0.25">
      <c r="AQ60951" s="6"/>
    </row>
    <row r="60952" spans="43:43" x14ac:dyDescent="0.25">
      <c r="AQ60952" s="6"/>
    </row>
    <row r="60953" spans="43:43" x14ac:dyDescent="0.25">
      <c r="AQ60953" s="6"/>
    </row>
    <row r="60954" spans="43:43" x14ac:dyDescent="0.25">
      <c r="AQ60954" s="6"/>
    </row>
    <row r="60955" spans="43:43" x14ac:dyDescent="0.25">
      <c r="AQ60955" s="6"/>
    </row>
    <row r="60956" spans="43:43" x14ac:dyDescent="0.25">
      <c r="AQ60956" s="6"/>
    </row>
    <row r="60957" spans="43:43" x14ac:dyDescent="0.25">
      <c r="AQ60957" s="6"/>
    </row>
    <row r="60958" spans="43:43" x14ac:dyDescent="0.25">
      <c r="AQ60958" s="6"/>
    </row>
    <row r="60959" spans="43:43" x14ac:dyDescent="0.25">
      <c r="AQ60959" s="6"/>
    </row>
    <row r="60960" spans="43:43" x14ac:dyDescent="0.25">
      <c r="AQ60960" s="6"/>
    </row>
    <row r="60961" spans="43:43" x14ac:dyDescent="0.25">
      <c r="AQ60961" s="6"/>
    </row>
    <row r="60962" spans="43:43" x14ac:dyDescent="0.25">
      <c r="AQ60962" s="6"/>
    </row>
    <row r="60963" spans="43:43" x14ac:dyDescent="0.25">
      <c r="AQ60963" s="6"/>
    </row>
    <row r="60964" spans="43:43" x14ac:dyDescent="0.25">
      <c r="AQ60964" s="6"/>
    </row>
    <row r="60965" spans="43:43" x14ac:dyDescent="0.25">
      <c r="AQ60965" s="6"/>
    </row>
    <row r="60966" spans="43:43" x14ac:dyDescent="0.25">
      <c r="AQ60966" s="6"/>
    </row>
    <row r="60967" spans="43:43" x14ac:dyDescent="0.25">
      <c r="AQ60967" s="6"/>
    </row>
    <row r="60968" spans="43:43" x14ac:dyDescent="0.25">
      <c r="AQ60968" s="6"/>
    </row>
    <row r="60969" spans="43:43" x14ac:dyDescent="0.25">
      <c r="AQ60969" s="6"/>
    </row>
    <row r="60970" spans="43:43" x14ac:dyDescent="0.25">
      <c r="AQ60970" s="6"/>
    </row>
    <row r="60971" spans="43:43" x14ac:dyDescent="0.25">
      <c r="AQ60971" s="6"/>
    </row>
    <row r="60972" spans="43:43" x14ac:dyDescent="0.25">
      <c r="AQ60972" s="6"/>
    </row>
    <row r="60973" spans="43:43" x14ac:dyDescent="0.25">
      <c r="AQ60973" s="6"/>
    </row>
    <row r="60974" spans="43:43" x14ac:dyDescent="0.25">
      <c r="AQ60974" s="6"/>
    </row>
    <row r="60975" spans="43:43" x14ac:dyDescent="0.25">
      <c r="AQ60975" s="6"/>
    </row>
    <row r="60976" spans="43:43" x14ac:dyDescent="0.25">
      <c r="AQ60976" s="6"/>
    </row>
    <row r="60977" spans="43:43" x14ac:dyDescent="0.25">
      <c r="AQ60977" s="6"/>
    </row>
    <row r="60978" spans="43:43" x14ac:dyDescent="0.25">
      <c r="AQ60978" s="6"/>
    </row>
    <row r="60979" spans="43:43" x14ac:dyDescent="0.25">
      <c r="AQ60979" s="6"/>
    </row>
    <row r="60980" spans="43:43" x14ac:dyDescent="0.25">
      <c r="AQ60980" s="6"/>
    </row>
    <row r="60981" spans="43:43" x14ac:dyDescent="0.25">
      <c r="AQ60981" s="6"/>
    </row>
    <row r="60982" spans="43:43" x14ac:dyDescent="0.25">
      <c r="AQ60982" s="6"/>
    </row>
    <row r="60983" spans="43:43" x14ac:dyDescent="0.25">
      <c r="AQ60983" s="6"/>
    </row>
    <row r="60984" spans="43:43" x14ac:dyDescent="0.25">
      <c r="AQ60984" s="6"/>
    </row>
    <row r="60985" spans="43:43" x14ac:dyDescent="0.25">
      <c r="AQ60985" s="6"/>
    </row>
    <row r="60986" spans="43:43" x14ac:dyDescent="0.25">
      <c r="AQ60986" s="6"/>
    </row>
    <row r="60987" spans="43:43" x14ac:dyDescent="0.25">
      <c r="AQ60987" s="6"/>
    </row>
    <row r="60988" spans="43:43" x14ac:dyDescent="0.25">
      <c r="AQ60988" s="6"/>
    </row>
    <row r="60989" spans="43:43" x14ac:dyDescent="0.25">
      <c r="AQ60989" s="6"/>
    </row>
    <row r="60990" spans="43:43" x14ac:dyDescent="0.25">
      <c r="AQ60990" s="6"/>
    </row>
    <row r="60991" spans="43:43" x14ac:dyDescent="0.25">
      <c r="AQ60991" s="6"/>
    </row>
    <row r="60992" spans="43:43" x14ac:dyDescent="0.25">
      <c r="AQ60992" s="6"/>
    </row>
    <row r="60993" spans="43:43" x14ac:dyDescent="0.25">
      <c r="AQ60993" s="6"/>
    </row>
    <row r="60994" spans="43:43" x14ac:dyDescent="0.25">
      <c r="AQ60994" s="6"/>
    </row>
    <row r="60995" spans="43:43" x14ac:dyDescent="0.25">
      <c r="AQ60995" s="6"/>
    </row>
    <row r="60996" spans="43:43" x14ac:dyDescent="0.25">
      <c r="AQ60996" s="6"/>
    </row>
    <row r="60997" spans="43:43" x14ac:dyDescent="0.25">
      <c r="AQ60997" s="6"/>
    </row>
    <row r="60998" spans="43:43" x14ac:dyDescent="0.25">
      <c r="AQ60998" s="6"/>
    </row>
    <row r="60999" spans="43:43" x14ac:dyDescent="0.25">
      <c r="AQ60999" s="6"/>
    </row>
    <row r="61000" spans="43:43" x14ac:dyDescent="0.25">
      <c r="AQ61000" s="6"/>
    </row>
    <row r="61001" spans="43:43" x14ac:dyDescent="0.25">
      <c r="AQ61001" s="6"/>
    </row>
    <row r="61002" spans="43:43" x14ac:dyDescent="0.25">
      <c r="AQ61002" s="6"/>
    </row>
    <row r="61003" spans="43:43" x14ac:dyDescent="0.25">
      <c r="AQ61003" s="6"/>
    </row>
    <row r="61004" spans="43:43" x14ac:dyDescent="0.25">
      <c r="AQ61004" s="6"/>
    </row>
    <row r="61005" spans="43:43" x14ac:dyDescent="0.25">
      <c r="AQ61005" s="6"/>
    </row>
    <row r="61006" spans="43:43" x14ac:dyDescent="0.25">
      <c r="AQ61006" s="6"/>
    </row>
    <row r="61007" spans="43:43" x14ac:dyDescent="0.25">
      <c r="AQ61007" s="6"/>
    </row>
    <row r="61008" spans="43:43" x14ac:dyDescent="0.25">
      <c r="AQ61008" s="6"/>
    </row>
    <row r="61009" spans="43:43" x14ac:dyDescent="0.25">
      <c r="AQ61009" s="6"/>
    </row>
    <row r="61010" spans="43:43" x14ac:dyDescent="0.25">
      <c r="AQ61010" s="6"/>
    </row>
    <row r="61011" spans="43:43" x14ac:dyDescent="0.25">
      <c r="AQ61011" s="6"/>
    </row>
    <row r="61012" spans="43:43" x14ac:dyDescent="0.25">
      <c r="AQ61012" s="6"/>
    </row>
    <row r="61013" spans="43:43" x14ac:dyDescent="0.25">
      <c r="AQ61013" s="6"/>
    </row>
    <row r="61014" spans="43:43" x14ac:dyDescent="0.25">
      <c r="AQ61014" s="6"/>
    </row>
    <row r="61015" spans="43:43" x14ac:dyDescent="0.25">
      <c r="AQ61015" s="6"/>
    </row>
    <row r="61016" spans="43:43" x14ac:dyDescent="0.25">
      <c r="AQ61016" s="6"/>
    </row>
    <row r="61017" spans="43:43" x14ac:dyDescent="0.25">
      <c r="AQ61017" s="6"/>
    </row>
    <row r="61018" spans="43:43" x14ac:dyDescent="0.25">
      <c r="AQ61018" s="6"/>
    </row>
    <row r="61019" spans="43:43" x14ac:dyDescent="0.25">
      <c r="AQ61019" s="6"/>
    </row>
    <row r="61020" spans="43:43" x14ac:dyDescent="0.25">
      <c r="AQ61020" s="6"/>
    </row>
    <row r="61021" spans="43:43" x14ac:dyDescent="0.25">
      <c r="AQ61021" s="6"/>
    </row>
    <row r="61022" spans="43:43" x14ac:dyDescent="0.25">
      <c r="AQ61022" s="6"/>
    </row>
    <row r="61023" spans="43:43" x14ac:dyDescent="0.25">
      <c r="AQ61023" s="6"/>
    </row>
    <row r="61024" spans="43:43" x14ac:dyDescent="0.25">
      <c r="AQ61024" s="6"/>
    </row>
    <row r="61025" spans="43:43" x14ac:dyDescent="0.25">
      <c r="AQ61025" s="6"/>
    </row>
    <row r="61026" spans="43:43" x14ac:dyDescent="0.25">
      <c r="AQ61026" s="6"/>
    </row>
    <row r="61027" spans="43:43" x14ac:dyDescent="0.25">
      <c r="AQ61027" s="6"/>
    </row>
    <row r="61028" spans="43:43" x14ac:dyDescent="0.25">
      <c r="AQ61028" s="6"/>
    </row>
    <row r="61029" spans="43:43" x14ac:dyDescent="0.25">
      <c r="AQ61029" s="6"/>
    </row>
    <row r="61030" spans="43:43" x14ac:dyDescent="0.25">
      <c r="AQ61030" s="6"/>
    </row>
    <row r="61031" spans="43:43" x14ac:dyDescent="0.25">
      <c r="AQ61031" s="6"/>
    </row>
    <row r="61032" spans="43:43" x14ac:dyDescent="0.25">
      <c r="AQ61032" s="6"/>
    </row>
    <row r="61033" spans="43:43" x14ac:dyDescent="0.25">
      <c r="AQ61033" s="6"/>
    </row>
    <row r="61034" spans="43:43" x14ac:dyDescent="0.25">
      <c r="AQ61034" s="6"/>
    </row>
    <row r="61035" spans="43:43" x14ac:dyDescent="0.25">
      <c r="AQ61035" s="6"/>
    </row>
    <row r="61036" spans="43:43" x14ac:dyDescent="0.25">
      <c r="AQ61036" s="6"/>
    </row>
    <row r="61037" spans="43:43" x14ac:dyDescent="0.25">
      <c r="AQ61037" s="6"/>
    </row>
    <row r="61038" spans="43:43" x14ac:dyDescent="0.25">
      <c r="AQ61038" s="6"/>
    </row>
    <row r="61039" spans="43:43" x14ac:dyDescent="0.25">
      <c r="AQ61039" s="6"/>
    </row>
    <row r="61040" spans="43:43" x14ac:dyDescent="0.25">
      <c r="AQ61040" s="6"/>
    </row>
    <row r="61041" spans="43:43" x14ac:dyDescent="0.25">
      <c r="AQ61041" s="6"/>
    </row>
    <row r="61042" spans="43:43" x14ac:dyDescent="0.25">
      <c r="AQ61042" s="6"/>
    </row>
    <row r="61043" spans="43:43" x14ac:dyDescent="0.25">
      <c r="AQ61043" s="6"/>
    </row>
    <row r="61044" spans="43:43" x14ac:dyDescent="0.25">
      <c r="AQ61044" s="6"/>
    </row>
    <row r="61045" spans="43:43" x14ac:dyDescent="0.25">
      <c r="AQ61045" s="6"/>
    </row>
    <row r="61046" spans="43:43" x14ac:dyDescent="0.25">
      <c r="AQ61046" s="6"/>
    </row>
    <row r="61047" spans="43:43" x14ac:dyDescent="0.25">
      <c r="AQ61047" s="6"/>
    </row>
    <row r="61048" spans="43:43" x14ac:dyDescent="0.25">
      <c r="AQ61048" s="6"/>
    </row>
    <row r="61049" spans="43:43" x14ac:dyDescent="0.25">
      <c r="AQ61049" s="6"/>
    </row>
    <row r="61050" spans="43:43" x14ac:dyDescent="0.25">
      <c r="AQ61050" s="6"/>
    </row>
    <row r="61051" spans="43:43" x14ac:dyDescent="0.25">
      <c r="AQ61051" s="6"/>
    </row>
    <row r="61052" spans="43:43" x14ac:dyDescent="0.25">
      <c r="AQ61052" s="6"/>
    </row>
    <row r="61053" spans="43:43" x14ac:dyDescent="0.25">
      <c r="AQ61053" s="6"/>
    </row>
    <row r="61054" spans="43:43" x14ac:dyDescent="0.25">
      <c r="AQ61054" s="6"/>
    </row>
    <row r="61055" spans="43:43" x14ac:dyDescent="0.25">
      <c r="AQ61055" s="6"/>
    </row>
    <row r="61056" spans="43:43" x14ac:dyDescent="0.25">
      <c r="AQ61056" s="6"/>
    </row>
    <row r="61057" spans="43:43" x14ac:dyDescent="0.25">
      <c r="AQ61057" s="6"/>
    </row>
    <row r="61058" spans="43:43" x14ac:dyDescent="0.25">
      <c r="AQ61058" s="6"/>
    </row>
    <row r="61059" spans="43:43" x14ac:dyDescent="0.25">
      <c r="AQ61059" s="6"/>
    </row>
    <row r="61060" spans="43:43" x14ac:dyDescent="0.25">
      <c r="AQ61060" s="6"/>
    </row>
    <row r="61061" spans="43:43" x14ac:dyDescent="0.25">
      <c r="AQ61061" s="6"/>
    </row>
    <row r="61062" spans="43:43" x14ac:dyDescent="0.25">
      <c r="AQ61062" s="6"/>
    </row>
    <row r="61063" spans="43:43" x14ac:dyDescent="0.25">
      <c r="AQ61063" s="6"/>
    </row>
    <row r="61064" spans="43:43" x14ac:dyDescent="0.25">
      <c r="AQ61064" s="6"/>
    </row>
    <row r="61065" spans="43:43" x14ac:dyDescent="0.25">
      <c r="AQ61065" s="6"/>
    </row>
    <row r="61066" spans="43:43" x14ac:dyDescent="0.25">
      <c r="AQ61066" s="6"/>
    </row>
    <row r="61067" spans="43:43" x14ac:dyDescent="0.25">
      <c r="AQ61067" s="6"/>
    </row>
    <row r="61068" spans="43:43" x14ac:dyDescent="0.25">
      <c r="AQ61068" s="6"/>
    </row>
    <row r="61069" spans="43:43" x14ac:dyDescent="0.25">
      <c r="AQ61069" s="6"/>
    </row>
    <row r="61070" spans="43:43" x14ac:dyDescent="0.25">
      <c r="AQ61070" s="6"/>
    </row>
    <row r="61071" spans="43:43" x14ac:dyDescent="0.25">
      <c r="AQ61071" s="6"/>
    </row>
    <row r="61072" spans="43:43" x14ac:dyDescent="0.25">
      <c r="AQ61072" s="6"/>
    </row>
    <row r="61073" spans="43:43" x14ac:dyDescent="0.25">
      <c r="AQ61073" s="6"/>
    </row>
    <row r="61074" spans="43:43" x14ac:dyDescent="0.25">
      <c r="AQ61074" s="6"/>
    </row>
    <row r="61075" spans="43:43" x14ac:dyDescent="0.25">
      <c r="AQ61075" s="6"/>
    </row>
    <row r="61076" spans="43:43" x14ac:dyDescent="0.25">
      <c r="AQ61076" s="6"/>
    </row>
    <row r="61077" spans="43:43" x14ac:dyDescent="0.25">
      <c r="AQ61077" s="6"/>
    </row>
    <row r="61078" spans="43:43" x14ac:dyDescent="0.25">
      <c r="AQ61078" s="6"/>
    </row>
    <row r="61079" spans="43:43" x14ac:dyDescent="0.25">
      <c r="AQ61079" s="6"/>
    </row>
    <row r="61080" spans="43:43" x14ac:dyDescent="0.25">
      <c r="AQ61080" s="6"/>
    </row>
    <row r="61081" spans="43:43" x14ac:dyDescent="0.25">
      <c r="AQ61081" s="6"/>
    </row>
    <row r="61082" spans="43:43" x14ac:dyDescent="0.25">
      <c r="AQ61082" s="6"/>
    </row>
    <row r="61083" spans="43:43" x14ac:dyDescent="0.25">
      <c r="AQ61083" s="6"/>
    </row>
    <row r="61084" spans="43:43" x14ac:dyDescent="0.25">
      <c r="AQ61084" s="6"/>
    </row>
    <row r="61085" spans="43:43" x14ac:dyDescent="0.25">
      <c r="AQ61085" s="6"/>
    </row>
    <row r="61086" spans="43:43" x14ac:dyDescent="0.25">
      <c r="AQ61086" s="6"/>
    </row>
    <row r="61087" spans="43:43" x14ac:dyDescent="0.25">
      <c r="AQ61087" s="6"/>
    </row>
    <row r="61088" spans="43:43" x14ac:dyDescent="0.25">
      <c r="AQ61088" s="6"/>
    </row>
    <row r="61089" spans="43:43" x14ac:dyDescent="0.25">
      <c r="AQ61089" s="6"/>
    </row>
    <row r="61090" spans="43:43" x14ac:dyDescent="0.25">
      <c r="AQ61090" s="6"/>
    </row>
    <row r="61091" spans="43:43" x14ac:dyDescent="0.25">
      <c r="AQ61091" s="6"/>
    </row>
    <row r="61092" spans="43:43" x14ac:dyDescent="0.25">
      <c r="AQ61092" s="6"/>
    </row>
    <row r="61093" spans="43:43" x14ac:dyDescent="0.25">
      <c r="AQ61093" s="6"/>
    </row>
    <row r="61094" spans="43:43" x14ac:dyDescent="0.25">
      <c r="AQ61094" s="6"/>
    </row>
    <row r="61095" spans="43:43" x14ac:dyDescent="0.25">
      <c r="AQ61095" s="6"/>
    </row>
    <row r="61096" spans="43:43" x14ac:dyDescent="0.25">
      <c r="AQ61096" s="6"/>
    </row>
    <row r="61097" spans="43:43" x14ac:dyDescent="0.25">
      <c r="AQ61097" s="6"/>
    </row>
    <row r="61098" spans="43:43" x14ac:dyDescent="0.25">
      <c r="AQ61098" s="6"/>
    </row>
    <row r="61099" spans="43:43" x14ac:dyDescent="0.25">
      <c r="AQ61099" s="6"/>
    </row>
    <row r="61100" spans="43:43" x14ac:dyDescent="0.25">
      <c r="AQ61100" s="6"/>
    </row>
    <row r="61101" spans="43:43" x14ac:dyDescent="0.25">
      <c r="AQ61101" s="6"/>
    </row>
    <row r="61102" spans="43:43" x14ac:dyDescent="0.25">
      <c r="AQ61102" s="6"/>
    </row>
    <row r="61103" spans="43:43" x14ac:dyDescent="0.25">
      <c r="AQ61103" s="6"/>
    </row>
    <row r="61104" spans="43:43" x14ac:dyDescent="0.25">
      <c r="AQ61104" s="6"/>
    </row>
    <row r="61105" spans="43:43" x14ac:dyDescent="0.25">
      <c r="AQ61105" s="6"/>
    </row>
    <row r="61106" spans="43:43" x14ac:dyDescent="0.25">
      <c r="AQ61106" s="6"/>
    </row>
    <row r="61107" spans="43:43" x14ac:dyDescent="0.25">
      <c r="AQ61107" s="6"/>
    </row>
    <row r="61108" spans="43:43" x14ac:dyDescent="0.25">
      <c r="AQ61108" s="6"/>
    </row>
    <row r="61109" spans="43:43" x14ac:dyDescent="0.25">
      <c r="AQ61109" s="6"/>
    </row>
    <row r="61110" spans="43:43" x14ac:dyDescent="0.25">
      <c r="AQ61110" s="6"/>
    </row>
    <row r="61111" spans="43:43" x14ac:dyDescent="0.25">
      <c r="AQ61111" s="6"/>
    </row>
    <row r="61112" spans="43:43" x14ac:dyDescent="0.25">
      <c r="AQ61112" s="6"/>
    </row>
    <row r="61113" spans="43:43" x14ac:dyDescent="0.25">
      <c r="AQ61113" s="6"/>
    </row>
    <row r="61114" spans="43:43" x14ac:dyDescent="0.25">
      <c r="AQ61114" s="6"/>
    </row>
    <row r="61115" spans="43:43" x14ac:dyDescent="0.25">
      <c r="AQ61115" s="6"/>
    </row>
    <row r="61116" spans="43:43" x14ac:dyDescent="0.25">
      <c r="AQ61116" s="6"/>
    </row>
    <row r="61117" spans="43:43" x14ac:dyDescent="0.25">
      <c r="AQ61117" s="6"/>
    </row>
    <row r="61118" spans="43:43" x14ac:dyDescent="0.25">
      <c r="AQ61118" s="6"/>
    </row>
    <row r="61119" spans="43:43" x14ac:dyDescent="0.25">
      <c r="AQ61119" s="6"/>
    </row>
    <row r="61120" spans="43:43" x14ac:dyDescent="0.25">
      <c r="AQ61120" s="6"/>
    </row>
    <row r="61121" spans="43:43" x14ac:dyDescent="0.25">
      <c r="AQ61121" s="6"/>
    </row>
    <row r="61122" spans="43:43" x14ac:dyDescent="0.25">
      <c r="AQ61122" s="6"/>
    </row>
    <row r="61123" spans="43:43" x14ac:dyDescent="0.25">
      <c r="AQ61123" s="6"/>
    </row>
    <row r="61124" spans="43:43" x14ac:dyDescent="0.25">
      <c r="AQ61124" s="6"/>
    </row>
    <row r="61125" spans="43:43" x14ac:dyDescent="0.25">
      <c r="AQ61125" s="6"/>
    </row>
    <row r="61126" spans="43:43" x14ac:dyDescent="0.25">
      <c r="AQ61126" s="6"/>
    </row>
    <row r="61127" spans="43:43" x14ac:dyDescent="0.25">
      <c r="AQ61127" s="6"/>
    </row>
    <row r="61128" spans="43:43" x14ac:dyDescent="0.25">
      <c r="AQ61128" s="6"/>
    </row>
    <row r="61129" spans="43:43" x14ac:dyDescent="0.25">
      <c r="AQ61129" s="6"/>
    </row>
    <row r="61130" spans="43:43" x14ac:dyDescent="0.25">
      <c r="AQ61130" s="6"/>
    </row>
    <row r="61131" spans="43:43" x14ac:dyDescent="0.25">
      <c r="AQ61131" s="6"/>
    </row>
    <row r="61132" spans="43:43" x14ac:dyDescent="0.25">
      <c r="AQ61132" s="6"/>
    </row>
    <row r="61133" spans="43:43" x14ac:dyDescent="0.25">
      <c r="AQ61133" s="6"/>
    </row>
    <row r="61134" spans="43:43" x14ac:dyDescent="0.25">
      <c r="AQ61134" s="6"/>
    </row>
    <row r="61135" spans="43:43" x14ac:dyDescent="0.25">
      <c r="AQ61135" s="6"/>
    </row>
    <row r="61136" spans="43:43" x14ac:dyDescent="0.25">
      <c r="AQ61136" s="6"/>
    </row>
    <row r="61137" spans="43:43" x14ac:dyDescent="0.25">
      <c r="AQ61137" s="6"/>
    </row>
    <row r="61138" spans="43:43" x14ac:dyDescent="0.25">
      <c r="AQ61138" s="6"/>
    </row>
    <row r="61139" spans="43:43" x14ac:dyDescent="0.25">
      <c r="AQ61139" s="6"/>
    </row>
    <row r="61140" spans="43:43" x14ac:dyDescent="0.25">
      <c r="AQ61140" s="6"/>
    </row>
    <row r="61141" spans="43:43" x14ac:dyDescent="0.25">
      <c r="AQ61141" s="6"/>
    </row>
    <row r="61142" spans="43:43" x14ac:dyDescent="0.25">
      <c r="AQ61142" s="6"/>
    </row>
    <row r="61143" spans="43:43" x14ac:dyDescent="0.25">
      <c r="AQ61143" s="6"/>
    </row>
    <row r="61144" spans="43:43" x14ac:dyDescent="0.25">
      <c r="AQ61144" s="6"/>
    </row>
    <row r="61145" spans="43:43" x14ac:dyDescent="0.25">
      <c r="AQ61145" s="6"/>
    </row>
    <row r="61146" spans="43:43" x14ac:dyDescent="0.25">
      <c r="AQ61146" s="6"/>
    </row>
    <row r="61147" spans="43:43" x14ac:dyDescent="0.25">
      <c r="AQ61147" s="6"/>
    </row>
    <row r="61148" spans="43:43" x14ac:dyDescent="0.25">
      <c r="AQ61148" s="6"/>
    </row>
    <row r="61149" spans="43:43" x14ac:dyDescent="0.25">
      <c r="AQ61149" s="6"/>
    </row>
    <row r="61150" spans="43:43" x14ac:dyDescent="0.25">
      <c r="AQ61150" s="6"/>
    </row>
    <row r="61151" spans="43:43" x14ac:dyDescent="0.25">
      <c r="AQ61151" s="6"/>
    </row>
    <row r="61152" spans="43:43" x14ac:dyDescent="0.25">
      <c r="AQ61152" s="6"/>
    </row>
    <row r="61153" spans="43:43" x14ac:dyDescent="0.25">
      <c r="AQ61153" s="6"/>
    </row>
    <row r="61154" spans="43:43" x14ac:dyDescent="0.25">
      <c r="AQ61154" s="6"/>
    </row>
    <row r="61155" spans="43:43" x14ac:dyDescent="0.25">
      <c r="AQ61155" s="6"/>
    </row>
    <row r="61156" spans="43:43" x14ac:dyDescent="0.25">
      <c r="AQ61156" s="6"/>
    </row>
    <row r="61157" spans="43:43" x14ac:dyDescent="0.25">
      <c r="AQ61157" s="6"/>
    </row>
    <row r="61158" spans="43:43" x14ac:dyDescent="0.25">
      <c r="AQ61158" s="6"/>
    </row>
    <row r="61159" spans="43:43" x14ac:dyDescent="0.25">
      <c r="AQ61159" s="6"/>
    </row>
    <row r="61160" spans="43:43" x14ac:dyDescent="0.25">
      <c r="AQ61160" s="6"/>
    </row>
    <row r="61161" spans="43:43" x14ac:dyDescent="0.25">
      <c r="AQ61161" s="6"/>
    </row>
    <row r="61162" spans="43:43" x14ac:dyDescent="0.25">
      <c r="AQ61162" s="6"/>
    </row>
    <row r="61163" spans="43:43" x14ac:dyDescent="0.25">
      <c r="AQ61163" s="6"/>
    </row>
    <row r="61164" spans="43:43" x14ac:dyDescent="0.25">
      <c r="AQ61164" s="6"/>
    </row>
    <row r="61165" spans="43:43" x14ac:dyDescent="0.25">
      <c r="AQ61165" s="6"/>
    </row>
    <row r="61166" spans="43:43" x14ac:dyDescent="0.25">
      <c r="AQ61166" s="6"/>
    </row>
    <row r="61167" spans="43:43" x14ac:dyDescent="0.25">
      <c r="AQ61167" s="6"/>
    </row>
    <row r="61168" spans="43:43" x14ac:dyDescent="0.25">
      <c r="AQ61168" s="6"/>
    </row>
    <row r="61169" spans="43:43" x14ac:dyDescent="0.25">
      <c r="AQ61169" s="6"/>
    </row>
    <row r="61170" spans="43:43" x14ac:dyDescent="0.25">
      <c r="AQ61170" s="6"/>
    </row>
    <row r="61171" spans="43:43" x14ac:dyDescent="0.25">
      <c r="AQ61171" s="6"/>
    </row>
    <row r="61172" spans="43:43" x14ac:dyDescent="0.25">
      <c r="AQ61172" s="6"/>
    </row>
    <row r="61173" spans="43:43" x14ac:dyDescent="0.25">
      <c r="AQ61173" s="6"/>
    </row>
    <row r="61174" spans="43:43" x14ac:dyDescent="0.25">
      <c r="AQ61174" s="6"/>
    </row>
    <row r="61175" spans="43:43" x14ac:dyDescent="0.25">
      <c r="AQ61175" s="6"/>
    </row>
    <row r="61176" spans="43:43" x14ac:dyDescent="0.25">
      <c r="AQ61176" s="6"/>
    </row>
    <row r="61177" spans="43:43" x14ac:dyDescent="0.25">
      <c r="AQ61177" s="6"/>
    </row>
    <row r="61178" spans="43:43" x14ac:dyDescent="0.25">
      <c r="AQ61178" s="6"/>
    </row>
    <row r="61179" spans="43:43" x14ac:dyDescent="0.25">
      <c r="AQ61179" s="6"/>
    </row>
    <row r="61180" spans="43:43" x14ac:dyDescent="0.25">
      <c r="AQ61180" s="6"/>
    </row>
    <row r="61181" spans="43:43" x14ac:dyDescent="0.25">
      <c r="AQ61181" s="6"/>
    </row>
    <row r="61182" spans="43:43" x14ac:dyDescent="0.25">
      <c r="AQ61182" s="6"/>
    </row>
    <row r="61183" spans="43:43" x14ac:dyDescent="0.25">
      <c r="AQ61183" s="6"/>
    </row>
    <row r="61184" spans="43:43" x14ac:dyDescent="0.25">
      <c r="AQ61184" s="6"/>
    </row>
    <row r="61185" spans="43:43" x14ac:dyDescent="0.25">
      <c r="AQ61185" s="6"/>
    </row>
    <row r="61186" spans="43:43" x14ac:dyDescent="0.25">
      <c r="AQ61186" s="6"/>
    </row>
    <row r="61187" spans="43:43" x14ac:dyDescent="0.25">
      <c r="AQ61187" s="6"/>
    </row>
    <row r="61188" spans="43:43" x14ac:dyDescent="0.25">
      <c r="AQ61188" s="6"/>
    </row>
    <row r="61189" spans="43:43" x14ac:dyDescent="0.25">
      <c r="AQ61189" s="6"/>
    </row>
    <row r="61190" spans="43:43" x14ac:dyDescent="0.25">
      <c r="AQ61190" s="6"/>
    </row>
    <row r="61191" spans="43:43" x14ac:dyDescent="0.25">
      <c r="AQ61191" s="6"/>
    </row>
    <row r="61192" spans="43:43" x14ac:dyDescent="0.25">
      <c r="AQ61192" s="6"/>
    </row>
    <row r="61193" spans="43:43" x14ac:dyDescent="0.25">
      <c r="AQ61193" s="6"/>
    </row>
    <row r="61194" spans="43:43" x14ac:dyDescent="0.25">
      <c r="AQ61194" s="6"/>
    </row>
    <row r="61195" spans="43:43" x14ac:dyDescent="0.25">
      <c r="AQ61195" s="6"/>
    </row>
    <row r="61196" spans="43:43" x14ac:dyDescent="0.25">
      <c r="AQ61196" s="6"/>
    </row>
    <row r="61197" spans="43:43" x14ac:dyDescent="0.25">
      <c r="AQ61197" s="6"/>
    </row>
    <row r="61198" spans="43:43" x14ac:dyDescent="0.25">
      <c r="AQ61198" s="6"/>
    </row>
    <row r="61199" spans="43:43" x14ac:dyDescent="0.25">
      <c r="AQ61199" s="6"/>
    </row>
    <row r="61200" spans="43:43" x14ac:dyDescent="0.25">
      <c r="AQ61200" s="6"/>
    </row>
    <row r="61201" spans="43:43" x14ac:dyDescent="0.25">
      <c r="AQ61201" s="6"/>
    </row>
    <row r="61202" spans="43:43" x14ac:dyDescent="0.25">
      <c r="AQ61202" s="6"/>
    </row>
    <row r="61203" spans="43:43" x14ac:dyDescent="0.25">
      <c r="AQ61203" s="6"/>
    </row>
    <row r="61204" spans="43:43" x14ac:dyDescent="0.25">
      <c r="AQ61204" s="6"/>
    </row>
    <row r="61205" spans="43:43" x14ac:dyDescent="0.25">
      <c r="AQ61205" s="6"/>
    </row>
    <row r="61206" spans="43:43" x14ac:dyDescent="0.25">
      <c r="AQ61206" s="6"/>
    </row>
    <row r="61207" spans="43:43" x14ac:dyDescent="0.25">
      <c r="AQ61207" s="6"/>
    </row>
    <row r="61208" spans="43:43" x14ac:dyDescent="0.25">
      <c r="AQ61208" s="6"/>
    </row>
    <row r="61209" spans="43:43" x14ac:dyDescent="0.25">
      <c r="AQ61209" s="6"/>
    </row>
    <row r="61210" spans="43:43" x14ac:dyDescent="0.25">
      <c r="AQ61210" s="6"/>
    </row>
    <row r="61211" spans="43:43" x14ac:dyDescent="0.25">
      <c r="AQ61211" s="6"/>
    </row>
    <row r="61212" spans="43:43" x14ac:dyDescent="0.25">
      <c r="AQ61212" s="6"/>
    </row>
    <row r="61213" spans="43:43" x14ac:dyDescent="0.25">
      <c r="AQ61213" s="6"/>
    </row>
    <row r="61214" spans="43:43" x14ac:dyDescent="0.25">
      <c r="AQ61214" s="6"/>
    </row>
    <row r="61215" spans="43:43" x14ac:dyDescent="0.25">
      <c r="AQ61215" s="6"/>
    </row>
    <row r="61216" spans="43:43" x14ac:dyDescent="0.25">
      <c r="AQ61216" s="6"/>
    </row>
    <row r="61217" spans="43:43" x14ac:dyDescent="0.25">
      <c r="AQ61217" s="6"/>
    </row>
    <row r="61218" spans="43:43" x14ac:dyDescent="0.25">
      <c r="AQ61218" s="6"/>
    </row>
    <row r="61219" spans="43:43" x14ac:dyDescent="0.25">
      <c r="AQ61219" s="6"/>
    </row>
    <row r="61220" spans="43:43" x14ac:dyDescent="0.25">
      <c r="AQ61220" s="6"/>
    </row>
    <row r="61221" spans="43:43" x14ac:dyDescent="0.25">
      <c r="AQ61221" s="6"/>
    </row>
    <row r="61222" spans="43:43" x14ac:dyDescent="0.25">
      <c r="AQ61222" s="6"/>
    </row>
    <row r="61223" spans="43:43" x14ac:dyDescent="0.25">
      <c r="AQ61223" s="6"/>
    </row>
    <row r="61224" spans="43:43" x14ac:dyDescent="0.25">
      <c r="AQ61224" s="6"/>
    </row>
    <row r="61225" spans="43:43" x14ac:dyDescent="0.25">
      <c r="AQ61225" s="6"/>
    </row>
    <row r="61226" spans="43:43" x14ac:dyDescent="0.25">
      <c r="AQ61226" s="6"/>
    </row>
    <row r="61227" spans="43:43" x14ac:dyDescent="0.25">
      <c r="AQ61227" s="6"/>
    </row>
    <row r="61228" spans="43:43" x14ac:dyDescent="0.25">
      <c r="AQ61228" s="6"/>
    </row>
    <row r="61229" spans="43:43" x14ac:dyDescent="0.25">
      <c r="AQ61229" s="6"/>
    </row>
    <row r="61230" spans="43:43" x14ac:dyDescent="0.25">
      <c r="AQ61230" s="6"/>
    </row>
    <row r="61231" spans="43:43" x14ac:dyDescent="0.25">
      <c r="AQ61231" s="6"/>
    </row>
    <row r="61232" spans="43:43" x14ac:dyDescent="0.25">
      <c r="AQ61232" s="6"/>
    </row>
    <row r="61233" spans="43:43" x14ac:dyDescent="0.25">
      <c r="AQ61233" s="6"/>
    </row>
    <row r="61234" spans="43:43" x14ac:dyDescent="0.25">
      <c r="AQ61234" s="6"/>
    </row>
    <row r="61235" spans="43:43" x14ac:dyDescent="0.25">
      <c r="AQ61235" s="6"/>
    </row>
    <row r="61236" spans="43:43" x14ac:dyDescent="0.25">
      <c r="AQ61236" s="6"/>
    </row>
    <row r="61237" spans="43:43" x14ac:dyDescent="0.25">
      <c r="AQ61237" s="6"/>
    </row>
    <row r="61238" spans="43:43" x14ac:dyDescent="0.25">
      <c r="AQ61238" s="6"/>
    </row>
    <row r="61239" spans="43:43" x14ac:dyDescent="0.25">
      <c r="AQ61239" s="6"/>
    </row>
    <row r="61240" spans="43:43" x14ac:dyDescent="0.25">
      <c r="AQ61240" s="6"/>
    </row>
    <row r="61241" spans="43:43" x14ac:dyDescent="0.25">
      <c r="AQ61241" s="6"/>
    </row>
    <row r="61242" spans="43:43" x14ac:dyDescent="0.25">
      <c r="AQ61242" s="6"/>
    </row>
    <row r="61243" spans="43:43" x14ac:dyDescent="0.25">
      <c r="AQ61243" s="6"/>
    </row>
    <row r="61244" spans="43:43" x14ac:dyDescent="0.25">
      <c r="AQ61244" s="6"/>
    </row>
    <row r="61245" spans="43:43" x14ac:dyDescent="0.25">
      <c r="AQ61245" s="6"/>
    </row>
    <row r="61246" spans="43:43" x14ac:dyDescent="0.25">
      <c r="AQ61246" s="6"/>
    </row>
    <row r="61247" spans="43:43" x14ac:dyDescent="0.25">
      <c r="AQ61247" s="6"/>
    </row>
    <row r="61248" spans="43:43" x14ac:dyDescent="0.25">
      <c r="AQ61248" s="6"/>
    </row>
    <row r="61249" spans="43:43" x14ac:dyDescent="0.25">
      <c r="AQ61249" s="6"/>
    </row>
    <row r="61250" spans="43:43" x14ac:dyDescent="0.25">
      <c r="AQ61250" s="6"/>
    </row>
    <row r="61251" spans="43:43" x14ac:dyDescent="0.25">
      <c r="AQ61251" s="6"/>
    </row>
    <row r="61252" spans="43:43" x14ac:dyDescent="0.25">
      <c r="AQ61252" s="6"/>
    </row>
    <row r="61253" spans="43:43" x14ac:dyDescent="0.25">
      <c r="AQ61253" s="6"/>
    </row>
    <row r="61254" spans="43:43" x14ac:dyDescent="0.25">
      <c r="AQ61254" s="6"/>
    </row>
    <row r="61255" spans="43:43" x14ac:dyDescent="0.25">
      <c r="AQ61255" s="6"/>
    </row>
    <row r="61256" spans="43:43" x14ac:dyDescent="0.25">
      <c r="AQ61256" s="6"/>
    </row>
    <row r="61257" spans="43:43" x14ac:dyDescent="0.25">
      <c r="AQ61257" s="6"/>
    </row>
    <row r="61258" spans="43:43" x14ac:dyDescent="0.25">
      <c r="AQ61258" s="6"/>
    </row>
    <row r="61259" spans="43:43" x14ac:dyDescent="0.25">
      <c r="AQ61259" s="6"/>
    </row>
    <row r="61260" spans="43:43" x14ac:dyDescent="0.25">
      <c r="AQ61260" s="6"/>
    </row>
    <row r="61261" spans="43:43" x14ac:dyDescent="0.25">
      <c r="AQ61261" s="6"/>
    </row>
    <row r="61262" spans="43:43" x14ac:dyDescent="0.25">
      <c r="AQ61262" s="6"/>
    </row>
    <row r="61263" spans="43:43" x14ac:dyDescent="0.25">
      <c r="AQ61263" s="6"/>
    </row>
    <row r="61264" spans="43:43" x14ac:dyDescent="0.25">
      <c r="AQ61264" s="6"/>
    </row>
    <row r="61265" spans="43:43" x14ac:dyDescent="0.25">
      <c r="AQ61265" s="6"/>
    </row>
    <row r="61266" spans="43:43" x14ac:dyDescent="0.25">
      <c r="AQ61266" s="6"/>
    </row>
    <row r="61267" spans="43:43" x14ac:dyDescent="0.25">
      <c r="AQ61267" s="6"/>
    </row>
    <row r="61268" spans="43:43" x14ac:dyDescent="0.25">
      <c r="AQ61268" s="6"/>
    </row>
    <row r="61269" spans="43:43" x14ac:dyDescent="0.25">
      <c r="AQ61269" s="6"/>
    </row>
    <row r="61270" spans="43:43" x14ac:dyDescent="0.25">
      <c r="AQ61270" s="6"/>
    </row>
    <row r="61271" spans="43:43" x14ac:dyDescent="0.25">
      <c r="AQ61271" s="6"/>
    </row>
    <row r="61272" spans="43:43" x14ac:dyDescent="0.25">
      <c r="AQ61272" s="6"/>
    </row>
    <row r="61273" spans="43:43" x14ac:dyDescent="0.25">
      <c r="AQ61273" s="6"/>
    </row>
    <row r="61274" spans="43:43" x14ac:dyDescent="0.25">
      <c r="AQ61274" s="6"/>
    </row>
    <row r="61275" spans="43:43" x14ac:dyDescent="0.25">
      <c r="AQ61275" s="6"/>
    </row>
    <row r="61276" spans="43:43" x14ac:dyDescent="0.25">
      <c r="AQ61276" s="6"/>
    </row>
    <row r="61277" spans="43:43" x14ac:dyDescent="0.25">
      <c r="AQ61277" s="6"/>
    </row>
    <row r="61278" spans="43:43" x14ac:dyDescent="0.25">
      <c r="AQ61278" s="6"/>
    </row>
    <row r="61279" spans="43:43" x14ac:dyDescent="0.25">
      <c r="AQ61279" s="6"/>
    </row>
    <row r="61280" spans="43:43" x14ac:dyDescent="0.25">
      <c r="AQ61280" s="6"/>
    </row>
    <row r="61281" spans="43:43" x14ac:dyDescent="0.25">
      <c r="AQ61281" s="6"/>
    </row>
    <row r="61282" spans="43:43" x14ac:dyDescent="0.25">
      <c r="AQ61282" s="6"/>
    </row>
    <row r="61283" spans="43:43" x14ac:dyDescent="0.25">
      <c r="AQ61283" s="6"/>
    </row>
    <row r="61284" spans="43:43" x14ac:dyDescent="0.25">
      <c r="AQ61284" s="6"/>
    </row>
    <row r="61285" spans="43:43" x14ac:dyDescent="0.25">
      <c r="AQ61285" s="6"/>
    </row>
    <row r="61286" spans="43:43" x14ac:dyDescent="0.25">
      <c r="AQ61286" s="6"/>
    </row>
    <row r="61287" spans="43:43" x14ac:dyDescent="0.25">
      <c r="AQ61287" s="6"/>
    </row>
    <row r="61288" spans="43:43" x14ac:dyDescent="0.25">
      <c r="AQ61288" s="6"/>
    </row>
    <row r="61289" spans="43:43" x14ac:dyDescent="0.25">
      <c r="AQ61289" s="6"/>
    </row>
    <row r="61290" spans="43:43" x14ac:dyDescent="0.25">
      <c r="AQ61290" s="6"/>
    </row>
    <row r="61291" spans="43:43" x14ac:dyDescent="0.25">
      <c r="AQ61291" s="6"/>
    </row>
    <row r="61292" spans="43:43" x14ac:dyDescent="0.25">
      <c r="AQ61292" s="6"/>
    </row>
    <row r="61293" spans="43:43" x14ac:dyDescent="0.25">
      <c r="AQ61293" s="6"/>
    </row>
    <row r="61294" spans="43:43" x14ac:dyDescent="0.25">
      <c r="AQ61294" s="6"/>
    </row>
    <row r="61295" spans="43:43" x14ac:dyDescent="0.25">
      <c r="AQ61295" s="6"/>
    </row>
    <row r="61296" spans="43:43" x14ac:dyDescent="0.25">
      <c r="AQ61296" s="6"/>
    </row>
    <row r="61297" spans="43:43" x14ac:dyDescent="0.25">
      <c r="AQ61297" s="6"/>
    </row>
    <row r="61298" spans="43:43" x14ac:dyDescent="0.25">
      <c r="AQ61298" s="6"/>
    </row>
    <row r="61299" spans="43:43" x14ac:dyDescent="0.25">
      <c r="AQ61299" s="6"/>
    </row>
    <row r="61300" spans="43:43" x14ac:dyDescent="0.25">
      <c r="AQ61300" s="6"/>
    </row>
    <row r="61301" spans="43:43" x14ac:dyDescent="0.25">
      <c r="AQ61301" s="6"/>
    </row>
    <row r="61302" spans="43:43" x14ac:dyDescent="0.25">
      <c r="AQ61302" s="6"/>
    </row>
    <row r="61303" spans="43:43" x14ac:dyDescent="0.25">
      <c r="AQ61303" s="6"/>
    </row>
    <row r="61304" spans="43:43" x14ac:dyDescent="0.25">
      <c r="AQ61304" s="6"/>
    </row>
    <row r="61305" spans="43:43" x14ac:dyDescent="0.25">
      <c r="AQ61305" s="6"/>
    </row>
    <row r="61306" spans="43:43" x14ac:dyDescent="0.25">
      <c r="AQ61306" s="6"/>
    </row>
    <row r="61307" spans="43:43" x14ac:dyDescent="0.25">
      <c r="AQ61307" s="6"/>
    </row>
    <row r="61308" spans="43:43" x14ac:dyDescent="0.25">
      <c r="AQ61308" s="6"/>
    </row>
    <row r="61309" spans="43:43" x14ac:dyDescent="0.25">
      <c r="AQ61309" s="6"/>
    </row>
    <row r="61310" spans="43:43" x14ac:dyDescent="0.25">
      <c r="AQ61310" s="6"/>
    </row>
    <row r="61311" spans="43:43" x14ac:dyDescent="0.25">
      <c r="AQ61311" s="6"/>
    </row>
    <row r="61312" spans="43:43" x14ac:dyDescent="0.25">
      <c r="AQ61312" s="6"/>
    </row>
    <row r="61313" spans="43:43" x14ac:dyDescent="0.25">
      <c r="AQ61313" s="6"/>
    </row>
    <row r="61314" spans="43:43" x14ac:dyDescent="0.25">
      <c r="AQ61314" s="6"/>
    </row>
    <row r="61315" spans="43:43" x14ac:dyDescent="0.25">
      <c r="AQ61315" s="6"/>
    </row>
    <row r="61316" spans="43:43" x14ac:dyDescent="0.25">
      <c r="AQ61316" s="6"/>
    </row>
    <row r="61317" spans="43:43" x14ac:dyDescent="0.25">
      <c r="AQ61317" s="6"/>
    </row>
    <row r="61318" spans="43:43" x14ac:dyDescent="0.25">
      <c r="AQ61318" s="6"/>
    </row>
    <row r="61319" spans="43:43" x14ac:dyDescent="0.25">
      <c r="AQ61319" s="6"/>
    </row>
    <row r="61320" spans="43:43" x14ac:dyDescent="0.25">
      <c r="AQ61320" s="6"/>
    </row>
    <row r="61321" spans="43:43" x14ac:dyDescent="0.25">
      <c r="AQ61321" s="6"/>
    </row>
    <row r="61322" spans="43:43" x14ac:dyDescent="0.25">
      <c r="AQ61322" s="6"/>
    </row>
    <row r="61323" spans="43:43" x14ac:dyDescent="0.25">
      <c r="AQ61323" s="6"/>
    </row>
    <row r="61324" spans="43:43" x14ac:dyDescent="0.25">
      <c r="AQ61324" s="6"/>
    </row>
    <row r="61325" spans="43:43" x14ac:dyDescent="0.25">
      <c r="AQ61325" s="6"/>
    </row>
    <row r="61326" spans="43:43" x14ac:dyDescent="0.25">
      <c r="AQ61326" s="6"/>
    </row>
    <row r="61327" spans="43:43" x14ac:dyDescent="0.25">
      <c r="AQ61327" s="6"/>
    </row>
    <row r="61328" spans="43:43" x14ac:dyDescent="0.25">
      <c r="AQ61328" s="6"/>
    </row>
    <row r="61329" spans="43:43" x14ac:dyDescent="0.25">
      <c r="AQ61329" s="6"/>
    </row>
    <row r="61330" spans="43:43" x14ac:dyDescent="0.25">
      <c r="AQ61330" s="6"/>
    </row>
    <row r="61331" spans="43:43" x14ac:dyDescent="0.25">
      <c r="AQ61331" s="6"/>
    </row>
    <row r="61332" spans="43:43" x14ac:dyDescent="0.25">
      <c r="AQ61332" s="6"/>
    </row>
    <row r="61333" spans="43:43" x14ac:dyDescent="0.25">
      <c r="AQ61333" s="6"/>
    </row>
    <row r="61334" spans="43:43" x14ac:dyDescent="0.25">
      <c r="AQ61334" s="6"/>
    </row>
    <row r="61335" spans="43:43" x14ac:dyDescent="0.25">
      <c r="AQ61335" s="6"/>
    </row>
    <row r="61336" spans="43:43" x14ac:dyDescent="0.25">
      <c r="AQ61336" s="6"/>
    </row>
    <row r="61337" spans="43:43" x14ac:dyDescent="0.25">
      <c r="AQ61337" s="6"/>
    </row>
    <row r="61338" spans="43:43" x14ac:dyDescent="0.25">
      <c r="AQ61338" s="6"/>
    </row>
    <row r="61339" spans="43:43" x14ac:dyDescent="0.25">
      <c r="AQ61339" s="6"/>
    </row>
    <row r="61340" spans="43:43" x14ac:dyDescent="0.25">
      <c r="AQ61340" s="6"/>
    </row>
    <row r="61341" spans="43:43" x14ac:dyDescent="0.25">
      <c r="AQ61341" s="6"/>
    </row>
    <row r="61342" spans="43:43" x14ac:dyDescent="0.25">
      <c r="AQ61342" s="6"/>
    </row>
    <row r="61343" spans="43:43" x14ac:dyDescent="0.25">
      <c r="AQ61343" s="6"/>
    </row>
    <row r="61344" spans="43:43" x14ac:dyDescent="0.25">
      <c r="AQ61344" s="6"/>
    </row>
    <row r="61345" spans="43:43" x14ac:dyDescent="0.25">
      <c r="AQ61345" s="6"/>
    </row>
    <row r="61346" spans="43:43" x14ac:dyDescent="0.25">
      <c r="AQ61346" s="6"/>
    </row>
    <row r="61347" spans="43:43" x14ac:dyDescent="0.25">
      <c r="AQ61347" s="6"/>
    </row>
    <row r="61348" spans="43:43" x14ac:dyDescent="0.25">
      <c r="AQ61348" s="6"/>
    </row>
    <row r="61349" spans="43:43" x14ac:dyDescent="0.25">
      <c r="AQ61349" s="6"/>
    </row>
    <row r="61350" spans="43:43" x14ac:dyDescent="0.25">
      <c r="AQ61350" s="6"/>
    </row>
    <row r="61351" spans="43:43" x14ac:dyDescent="0.25">
      <c r="AQ61351" s="6"/>
    </row>
    <row r="61352" spans="43:43" x14ac:dyDescent="0.25">
      <c r="AQ61352" s="6"/>
    </row>
    <row r="61353" spans="43:43" x14ac:dyDescent="0.25">
      <c r="AQ61353" s="6"/>
    </row>
    <row r="61354" spans="43:43" x14ac:dyDescent="0.25">
      <c r="AQ61354" s="6"/>
    </row>
    <row r="61355" spans="43:43" x14ac:dyDescent="0.25">
      <c r="AQ61355" s="6"/>
    </row>
    <row r="61356" spans="43:43" x14ac:dyDescent="0.25">
      <c r="AQ61356" s="6"/>
    </row>
    <row r="61357" spans="43:43" x14ac:dyDescent="0.25">
      <c r="AQ61357" s="6"/>
    </row>
    <row r="61358" spans="43:43" x14ac:dyDescent="0.25">
      <c r="AQ61358" s="6"/>
    </row>
    <row r="61359" spans="43:43" x14ac:dyDescent="0.25">
      <c r="AQ61359" s="6"/>
    </row>
    <row r="61360" spans="43:43" x14ac:dyDescent="0.25">
      <c r="AQ61360" s="6"/>
    </row>
    <row r="61361" spans="43:43" x14ac:dyDescent="0.25">
      <c r="AQ61361" s="6"/>
    </row>
    <row r="61362" spans="43:43" x14ac:dyDescent="0.25">
      <c r="AQ61362" s="6"/>
    </row>
    <row r="61363" spans="43:43" x14ac:dyDescent="0.25">
      <c r="AQ61363" s="6"/>
    </row>
    <row r="61364" spans="43:43" x14ac:dyDescent="0.25">
      <c r="AQ61364" s="6"/>
    </row>
    <row r="61365" spans="43:43" x14ac:dyDescent="0.25">
      <c r="AQ61365" s="6"/>
    </row>
    <row r="61366" spans="43:43" x14ac:dyDescent="0.25">
      <c r="AQ61366" s="6"/>
    </row>
    <row r="61367" spans="43:43" x14ac:dyDescent="0.25">
      <c r="AQ61367" s="6"/>
    </row>
    <row r="61368" spans="43:43" x14ac:dyDescent="0.25">
      <c r="AQ61368" s="6"/>
    </row>
    <row r="61369" spans="43:43" x14ac:dyDescent="0.25">
      <c r="AQ61369" s="6"/>
    </row>
    <row r="61370" spans="43:43" x14ac:dyDescent="0.25">
      <c r="AQ61370" s="6"/>
    </row>
    <row r="61371" spans="43:43" x14ac:dyDescent="0.25">
      <c r="AQ61371" s="6"/>
    </row>
    <row r="61372" spans="43:43" x14ac:dyDescent="0.25">
      <c r="AQ61372" s="6"/>
    </row>
    <row r="61373" spans="43:43" x14ac:dyDescent="0.25">
      <c r="AQ61373" s="6"/>
    </row>
    <row r="61374" spans="43:43" x14ac:dyDescent="0.25">
      <c r="AQ61374" s="6"/>
    </row>
    <row r="61375" spans="43:43" x14ac:dyDescent="0.25">
      <c r="AQ61375" s="6"/>
    </row>
    <row r="61376" spans="43:43" x14ac:dyDescent="0.25">
      <c r="AQ61376" s="6"/>
    </row>
    <row r="61377" spans="43:43" x14ac:dyDescent="0.25">
      <c r="AQ61377" s="6"/>
    </row>
    <row r="61378" spans="43:43" x14ac:dyDescent="0.25">
      <c r="AQ61378" s="6"/>
    </row>
    <row r="61379" spans="43:43" x14ac:dyDescent="0.25">
      <c r="AQ61379" s="6"/>
    </row>
    <row r="61380" spans="43:43" x14ac:dyDescent="0.25">
      <c r="AQ61380" s="6"/>
    </row>
    <row r="61381" spans="43:43" x14ac:dyDescent="0.25">
      <c r="AQ61381" s="6"/>
    </row>
    <row r="61382" spans="43:43" x14ac:dyDescent="0.25">
      <c r="AQ61382" s="6"/>
    </row>
    <row r="61383" spans="43:43" x14ac:dyDescent="0.25">
      <c r="AQ61383" s="6"/>
    </row>
    <row r="61384" spans="43:43" x14ac:dyDescent="0.25">
      <c r="AQ61384" s="6"/>
    </row>
    <row r="61385" spans="43:43" x14ac:dyDescent="0.25">
      <c r="AQ61385" s="6"/>
    </row>
    <row r="61386" spans="43:43" x14ac:dyDescent="0.25">
      <c r="AQ61386" s="6"/>
    </row>
    <row r="61387" spans="43:43" x14ac:dyDescent="0.25">
      <c r="AQ61387" s="6"/>
    </row>
    <row r="61388" spans="43:43" x14ac:dyDescent="0.25">
      <c r="AQ61388" s="6"/>
    </row>
    <row r="61389" spans="43:43" x14ac:dyDescent="0.25">
      <c r="AQ61389" s="6"/>
    </row>
    <row r="61390" spans="43:43" x14ac:dyDescent="0.25">
      <c r="AQ61390" s="6"/>
    </row>
    <row r="61391" spans="43:43" x14ac:dyDescent="0.25">
      <c r="AQ61391" s="6"/>
    </row>
    <row r="61392" spans="43:43" x14ac:dyDescent="0.25">
      <c r="AQ61392" s="6"/>
    </row>
    <row r="61393" spans="43:43" x14ac:dyDescent="0.25">
      <c r="AQ61393" s="6"/>
    </row>
    <row r="61394" spans="43:43" x14ac:dyDescent="0.25">
      <c r="AQ61394" s="6"/>
    </row>
    <row r="61395" spans="43:43" x14ac:dyDescent="0.25">
      <c r="AQ61395" s="6"/>
    </row>
    <row r="61396" spans="43:43" x14ac:dyDescent="0.25">
      <c r="AQ61396" s="6"/>
    </row>
    <row r="61397" spans="43:43" x14ac:dyDescent="0.25">
      <c r="AQ61397" s="6"/>
    </row>
    <row r="61398" spans="43:43" x14ac:dyDescent="0.25">
      <c r="AQ61398" s="6"/>
    </row>
    <row r="61399" spans="43:43" x14ac:dyDescent="0.25">
      <c r="AQ61399" s="6"/>
    </row>
    <row r="61400" spans="43:43" x14ac:dyDescent="0.25">
      <c r="AQ61400" s="6"/>
    </row>
    <row r="61401" spans="43:43" x14ac:dyDescent="0.25">
      <c r="AQ61401" s="6"/>
    </row>
    <row r="61402" spans="43:43" x14ac:dyDescent="0.25">
      <c r="AQ61402" s="6"/>
    </row>
    <row r="61403" spans="43:43" x14ac:dyDescent="0.25">
      <c r="AQ61403" s="6"/>
    </row>
    <row r="61404" spans="43:43" x14ac:dyDescent="0.25">
      <c r="AQ61404" s="6"/>
    </row>
    <row r="61405" spans="43:43" x14ac:dyDescent="0.25">
      <c r="AQ61405" s="6"/>
    </row>
    <row r="61406" spans="43:43" x14ac:dyDescent="0.25">
      <c r="AQ61406" s="6"/>
    </row>
    <row r="61407" spans="43:43" x14ac:dyDescent="0.25">
      <c r="AQ61407" s="6"/>
    </row>
    <row r="61408" spans="43:43" x14ac:dyDescent="0.25">
      <c r="AQ61408" s="6"/>
    </row>
    <row r="61409" spans="43:43" x14ac:dyDescent="0.25">
      <c r="AQ61409" s="6"/>
    </row>
    <row r="61410" spans="43:43" x14ac:dyDescent="0.25">
      <c r="AQ61410" s="6"/>
    </row>
    <row r="61411" spans="43:43" x14ac:dyDescent="0.25">
      <c r="AQ61411" s="6"/>
    </row>
    <row r="61412" spans="43:43" x14ac:dyDescent="0.25">
      <c r="AQ61412" s="6"/>
    </row>
    <row r="61413" spans="43:43" x14ac:dyDescent="0.25">
      <c r="AQ61413" s="6"/>
    </row>
    <row r="61414" spans="43:43" x14ac:dyDescent="0.25">
      <c r="AQ61414" s="6"/>
    </row>
    <row r="61415" spans="43:43" x14ac:dyDescent="0.25">
      <c r="AQ61415" s="6"/>
    </row>
    <row r="61416" spans="43:43" x14ac:dyDescent="0.25">
      <c r="AQ61416" s="6"/>
    </row>
    <row r="61417" spans="43:43" x14ac:dyDescent="0.25">
      <c r="AQ61417" s="6"/>
    </row>
    <row r="61418" spans="43:43" x14ac:dyDescent="0.25">
      <c r="AQ61418" s="6"/>
    </row>
    <row r="61419" spans="43:43" x14ac:dyDescent="0.25">
      <c r="AQ61419" s="6"/>
    </row>
    <row r="61420" spans="43:43" x14ac:dyDescent="0.25">
      <c r="AQ61420" s="6"/>
    </row>
    <row r="61421" spans="43:43" x14ac:dyDescent="0.25">
      <c r="AQ61421" s="6"/>
    </row>
    <row r="61422" spans="43:43" x14ac:dyDescent="0.25">
      <c r="AQ61422" s="6"/>
    </row>
    <row r="61423" spans="43:43" x14ac:dyDescent="0.25">
      <c r="AQ61423" s="6"/>
    </row>
    <row r="61424" spans="43:43" x14ac:dyDescent="0.25">
      <c r="AQ61424" s="6"/>
    </row>
    <row r="61425" spans="43:43" x14ac:dyDescent="0.25">
      <c r="AQ61425" s="6"/>
    </row>
    <row r="61426" spans="43:43" x14ac:dyDescent="0.25">
      <c r="AQ61426" s="6"/>
    </row>
    <row r="61427" spans="43:43" x14ac:dyDescent="0.25">
      <c r="AQ61427" s="6"/>
    </row>
    <row r="61428" spans="43:43" x14ac:dyDescent="0.25">
      <c r="AQ61428" s="6"/>
    </row>
    <row r="61429" spans="43:43" x14ac:dyDescent="0.25">
      <c r="AQ61429" s="6"/>
    </row>
    <row r="61430" spans="43:43" x14ac:dyDescent="0.25">
      <c r="AQ61430" s="6"/>
    </row>
    <row r="61431" spans="43:43" x14ac:dyDescent="0.25">
      <c r="AQ61431" s="6"/>
    </row>
    <row r="61432" spans="43:43" x14ac:dyDescent="0.25">
      <c r="AQ61432" s="6"/>
    </row>
    <row r="61433" spans="43:43" x14ac:dyDescent="0.25">
      <c r="AQ61433" s="6"/>
    </row>
    <row r="61434" spans="43:43" x14ac:dyDescent="0.25">
      <c r="AQ61434" s="6"/>
    </row>
    <row r="61435" spans="43:43" x14ac:dyDescent="0.25">
      <c r="AQ61435" s="6"/>
    </row>
    <row r="61436" spans="43:43" x14ac:dyDescent="0.25">
      <c r="AQ61436" s="6"/>
    </row>
    <row r="61437" spans="43:43" x14ac:dyDescent="0.25">
      <c r="AQ61437" s="6"/>
    </row>
    <row r="61438" spans="43:43" x14ac:dyDescent="0.25">
      <c r="AQ61438" s="6"/>
    </row>
    <row r="61439" spans="43:43" x14ac:dyDescent="0.25">
      <c r="AQ61439" s="6"/>
    </row>
    <row r="61440" spans="43:43" x14ac:dyDescent="0.25">
      <c r="AQ61440" s="6"/>
    </row>
    <row r="61441" spans="43:43" x14ac:dyDescent="0.25">
      <c r="AQ61441" s="6"/>
    </row>
    <row r="61442" spans="43:43" x14ac:dyDescent="0.25">
      <c r="AQ61442" s="6"/>
    </row>
    <row r="61443" spans="43:43" x14ac:dyDescent="0.25">
      <c r="AQ61443" s="6"/>
    </row>
    <row r="61444" spans="43:43" x14ac:dyDescent="0.25">
      <c r="AQ61444" s="6"/>
    </row>
    <row r="61445" spans="43:43" x14ac:dyDescent="0.25">
      <c r="AQ61445" s="6"/>
    </row>
    <row r="61446" spans="43:43" x14ac:dyDescent="0.25">
      <c r="AQ61446" s="6"/>
    </row>
    <row r="61447" spans="43:43" x14ac:dyDescent="0.25">
      <c r="AQ61447" s="6"/>
    </row>
    <row r="61448" spans="43:43" x14ac:dyDescent="0.25">
      <c r="AQ61448" s="6"/>
    </row>
    <row r="61449" spans="43:43" x14ac:dyDescent="0.25">
      <c r="AQ61449" s="6"/>
    </row>
    <row r="61450" spans="43:43" x14ac:dyDescent="0.25">
      <c r="AQ61450" s="6"/>
    </row>
    <row r="61451" spans="43:43" x14ac:dyDescent="0.25">
      <c r="AQ61451" s="6"/>
    </row>
    <row r="61452" spans="43:43" x14ac:dyDescent="0.25">
      <c r="AQ61452" s="6"/>
    </row>
    <row r="61453" spans="43:43" x14ac:dyDescent="0.25">
      <c r="AQ61453" s="6"/>
    </row>
    <row r="61454" spans="43:43" x14ac:dyDescent="0.25">
      <c r="AQ61454" s="6"/>
    </row>
    <row r="61455" spans="43:43" x14ac:dyDescent="0.25">
      <c r="AQ61455" s="6"/>
    </row>
    <row r="61456" spans="43:43" x14ac:dyDescent="0.25">
      <c r="AQ61456" s="6"/>
    </row>
    <row r="61457" spans="43:43" x14ac:dyDescent="0.25">
      <c r="AQ61457" s="6"/>
    </row>
    <row r="61458" spans="43:43" x14ac:dyDescent="0.25">
      <c r="AQ61458" s="6"/>
    </row>
    <row r="61459" spans="43:43" x14ac:dyDescent="0.25">
      <c r="AQ61459" s="6"/>
    </row>
    <row r="61460" spans="43:43" x14ac:dyDescent="0.25">
      <c r="AQ61460" s="6"/>
    </row>
    <row r="61461" spans="43:43" x14ac:dyDescent="0.25">
      <c r="AQ61461" s="6"/>
    </row>
    <row r="61462" spans="43:43" x14ac:dyDescent="0.25">
      <c r="AQ61462" s="6"/>
    </row>
    <row r="61463" spans="43:43" x14ac:dyDescent="0.25">
      <c r="AQ61463" s="6"/>
    </row>
    <row r="61464" spans="43:43" x14ac:dyDescent="0.25">
      <c r="AQ61464" s="6"/>
    </row>
    <row r="61465" spans="43:43" x14ac:dyDescent="0.25">
      <c r="AQ61465" s="6"/>
    </row>
    <row r="61466" spans="43:43" x14ac:dyDescent="0.25">
      <c r="AQ61466" s="6"/>
    </row>
    <row r="61467" spans="43:43" x14ac:dyDescent="0.25">
      <c r="AQ61467" s="6"/>
    </row>
    <row r="61468" spans="43:43" x14ac:dyDescent="0.25">
      <c r="AQ61468" s="6"/>
    </row>
    <row r="61469" spans="43:43" x14ac:dyDescent="0.25">
      <c r="AQ61469" s="6"/>
    </row>
    <row r="61470" spans="43:43" x14ac:dyDescent="0.25">
      <c r="AQ61470" s="6"/>
    </row>
    <row r="61471" spans="43:43" x14ac:dyDescent="0.25">
      <c r="AQ61471" s="6"/>
    </row>
    <row r="61472" spans="43:43" x14ac:dyDescent="0.25">
      <c r="AQ61472" s="6"/>
    </row>
    <row r="61473" spans="43:43" x14ac:dyDescent="0.25">
      <c r="AQ61473" s="6"/>
    </row>
    <row r="61474" spans="43:43" x14ac:dyDescent="0.25">
      <c r="AQ61474" s="6"/>
    </row>
    <row r="61475" spans="43:43" x14ac:dyDescent="0.25">
      <c r="AQ61475" s="6"/>
    </row>
    <row r="61476" spans="43:43" x14ac:dyDescent="0.25">
      <c r="AQ61476" s="6"/>
    </row>
    <row r="61477" spans="43:43" x14ac:dyDescent="0.25">
      <c r="AQ61477" s="6"/>
    </row>
    <row r="61478" spans="43:43" x14ac:dyDescent="0.25">
      <c r="AQ61478" s="6"/>
    </row>
    <row r="61479" spans="43:43" x14ac:dyDescent="0.25">
      <c r="AQ61479" s="6"/>
    </row>
    <row r="61480" spans="43:43" x14ac:dyDescent="0.25">
      <c r="AQ61480" s="6"/>
    </row>
    <row r="61481" spans="43:43" x14ac:dyDescent="0.25">
      <c r="AQ61481" s="6"/>
    </row>
    <row r="61482" spans="43:43" x14ac:dyDescent="0.25">
      <c r="AQ61482" s="6"/>
    </row>
    <row r="61483" spans="43:43" x14ac:dyDescent="0.25">
      <c r="AQ61483" s="6"/>
    </row>
    <row r="61484" spans="43:43" x14ac:dyDescent="0.25">
      <c r="AQ61484" s="6"/>
    </row>
    <row r="61485" spans="43:43" x14ac:dyDescent="0.25">
      <c r="AQ61485" s="6"/>
    </row>
    <row r="61486" spans="43:43" x14ac:dyDescent="0.25">
      <c r="AQ61486" s="6"/>
    </row>
    <row r="61487" spans="43:43" x14ac:dyDescent="0.25">
      <c r="AQ61487" s="6"/>
    </row>
    <row r="61488" spans="43:43" x14ac:dyDescent="0.25">
      <c r="AQ61488" s="6"/>
    </row>
    <row r="61489" spans="43:43" x14ac:dyDescent="0.25">
      <c r="AQ61489" s="6"/>
    </row>
    <row r="61490" spans="43:43" x14ac:dyDescent="0.25">
      <c r="AQ61490" s="6"/>
    </row>
    <row r="61491" spans="43:43" x14ac:dyDescent="0.25">
      <c r="AQ61491" s="6"/>
    </row>
    <row r="61492" spans="43:43" x14ac:dyDescent="0.25">
      <c r="AQ61492" s="6"/>
    </row>
    <row r="61493" spans="43:43" x14ac:dyDescent="0.25">
      <c r="AQ61493" s="6"/>
    </row>
    <row r="61494" spans="43:43" x14ac:dyDescent="0.25">
      <c r="AQ61494" s="6"/>
    </row>
    <row r="61495" spans="43:43" x14ac:dyDescent="0.25">
      <c r="AQ61495" s="6"/>
    </row>
    <row r="61496" spans="43:43" x14ac:dyDescent="0.25">
      <c r="AQ61496" s="6"/>
    </row>
    <row r="61497" spans="43:43" x14ac:dyDescent="0.25">
      <c r="AQ61497" s="6"/>
    </row>
    <row r="61498" spans="43:43" x14ac:dyDescent="0.25">
      <c r="AQ61498" s="6"/>
    </row>
    <row r="61499" spans="43:43" x14ac:dyDescent="0.25">
      <c r="AQ61499" s="6"/>
    </row>
    <row r="61500" spans="43:43" x14ac:dyDescent="0.25">
      <c r="AQ61500" s="6"/>
    </row>
    <row r="61501" spans="43:43" x14ac:dyDescent="0.25">
      <c r="AQ61501" s="6"/>
    </row>
    <row r="61502" spans="43:43" x14ac:dyDescent="0.25">
      <c r="AQ61502" s="6"/>
    </row>
    <row r="61503" spans="43:43" x14ac:dyDescent="0.25">
      <c r="AQ61503" s="6"/>
    </row>
    <row r="61504" spans="43:43" x14ac:dyDescent="0.25">
      <c r="AQ61504" s="6"/>
    </row>
    <row r="61505" spans="43:43" x14ac:dyDescent="0.25">
      <c r="AQ61505" s="6"/>
    </row>
    <row r="61506" spans="43:43" x14ac:dyDescent="0.25">
      <c r="AQ61506" s="6"/>
    </row>
    <row r="61507" spans="43:43" x14ac:dyDescent="0.25">
      <c r="AQ61507" s="6"/>
    </row>
    <row r="61508" spans="43:43" x14ac:dyDescent="0.25">
      <c r="AQ61508" s="6"/>
    </row>
    <row r="61509" spans="43:43" x14ac:dyDescent="0.25">
      <c r="AQ61509" s="6"/>
    </row>
    <row r="61510" spans="43:43" x14ac:dyDescent="0.25">
      <c r="AQ61510" s="6"/>
    </row>
    <row r="61511" spans="43:43" x14ac:dyDescent="0.25">
      <c r="AQ61511" s="6"/>
    </row>
    <row r="61512" spans="43:43" x14ac:dyDescent="0.25">
      <c r="AQ61512" s="6"/>
    </row>
    <row r="61513" spans="43:43" x14ac:dyDescent="0.25">
      <c r="AQ61513" s="6"/>
    </row>
    <row r="61514" spans="43:43" x14ac:dyDescent="0.25">
      <c r="AQ61514" s="6"/>
    </row>
    <row r="61515" spans="43:43" x14ac:dyDescent="0.25">
      <c r="AQ61515" s="6"/>
    </row>
    <row r="61516" spans="43:43" x14ac:dyDescent="0.25">
      <c r="AQ61516" s="6"/>
    </row>
    <row r="61517" spans="43:43" x14ac:dyDescent="0.25">
      <c r="AQ61517" s="6"/>
    </row>
    <row r="61518" spans="43:43" x14ac:dyDescent="0.25">
      <c r="AQ61518" s="6"/>
    </row>
    <row r="61519" spans="43:43" x14ac:dyDescent="0.25">
      <c r="AQ61519" s="6"/>
    </row>
    <row r="61520" spans="43:43" x14ac:dyDescent="0.25">
      <c r="AQ61520" s="6"/>
    </row>
    <row r="61521" spans="43:43" x14ac:dyDescent="0.25">
      <c r="AQ61521" s="6"/>
    </row>
    <row r="61522" spans="43:43" x14ac:dyDescent="0.25">
      <c r="AQ61522" s="6"/>
    </row>
    <row r="61523" spans="43:43" x14ac:dyDescent="0.25">
      <c r="AQ61523" s="6"/>
    </row>
    <row r="61524" spans="43:43" x14ac:dyDescent="0.25">
      <c r="AQ61524" s="6"/>
    </row>
    <row r="61525" spans="43:43" x14ac:dyDescent="0.25">
      <c r="AQ61525" s="6"/>
    </row>
    <row r="61526" spans="43:43" x14ac:dyDescent="0.25">
      <c r="AQ61526" s="6"/>
    </row>
    <row r="61527" spans="43:43" x14ac:dyDescent="0.25">
      <c r="AQ61527" s="6"/>
    </row>
    <row r="61528" spans="43:43" x14ac:dyDescent="0.25">
      <c r="AQ61528" s="6"/>
    </row>
    <row r="61529" spans="43:43" x14ac:dyDescent="0.25">
      <c r="AQ61529" s="6"/>
    </row>
    <row r="61530" spans="43:43" x14ac:dyDescent="0.25">
      <c r="AQ61530" s="6"/>
    </row>
    <row r="61531" spans="43:43" x14ac:dyDescent="0.25">
      <c r="AQ61531" s="6"/>
    </row>
    <row r="61532" spans="43:43" x14ac:dyDescent="0.25">
      <c r="AQ61532" s="6"/>
    </row>
    <row r="61533" spans="43:43" x14ac:dyDescent="0.25">
      <c r="AQ61533" s="6"/>
    </row>
    <row r="61534" spans="43:43" x14ac:dyDescent="0.25">
      <c r="AQ61534" s="6"/>
    </row>
    <row r="61535" spans="43:43" x14ac:dyDescent="0.25">
      <c r="AQ61535" s="6"/>
    </row>
    <row r="61536" spans="43:43" x14ac:dyDescent="0.25">
      <c r="AQ61536" s="6"/>
    </row>
    <row r="61537" spans="43:43" x14ac:dyDescent="0.25">
      <c r="AQ61537" s="6"/>
    </row>
    <row r="61538" spans="43:43" x14ac:dyDescent="0.25">
      <c r="AQ61538" s="6"/>
    </row>
    <row r="61539" spans="43:43" x14ac:dyDescent="0.25">
      <c r="AQ61539" s="6"/>
    </row>
    <row r="61540" spans="43:43" x14ac:dyDescent="0.25">
      <c r="AQ61540" s="6"/>
    </row>
    <row r="61541" spans="43:43" x14ac:dyDescent="0.25">
      <c r="AQ61541" s="6"/>
    </row>
    <row r="61542" spans="43:43" x14ac:dyDescent="0.25">
      <c r="AQ61542" s="6"/>
    </row>
    <row r="61543" spans="43:43" x14ac:dyDescent="0.25">
      <c r="AQ61543" s="6"/>
    </row>
    <row r="61544" spans="43:43" x14ac:dyDescent="0.25">
      <c r="AQ61544" s="6"/>
    </row>
    <row r="61545" spans="43:43" x14ac:dyDescent="0.25">
      <c r="AQ61545" s="6"/>
    </row>
    <row r="61546" spans="43:43" x14ac:dyDescent="0.25">
      <c r="AQ61546" s="6"/>
    </row>
    <row r="61547" spans="43:43" x14ac:dyDescent="0.25">
      <c r="AQ61547" s="6"/>
    </row>
    <row r="61548" spans="43:43" x14ac:dyDescent="0.25">
      <c r="AQ61548" s="6"/>
    </row>
    <row r="61549" spans="43:43" x14ac:dyDescent="0.25">
      <c r="AQ61549" s="6"/>
    </row>
    <row r="61550" spans="43:43" x14ac:dyDescent="0.25">
      <c r="AQ61550" s="6"/>
    </row>
    <row r="61551" spans="43:43" x14ac:dyDescent="0.25">
      <c r="AQ61551" s="6"/>
    </row>
    <row r="61552" spans="43:43" x14ac:dyDescent="0.25">
      <c r="AQ61552" s="6"/>
    </row>
    <row r="61553" spans="43:43" x14ac:dyDescent="0.25">
      <c r="AQ61553" s="6"/>
    </row>
    <row r="61554" spans="43:43" x14ac:dyDescent="0.25">
      <c r="AQ61554" s="6"/>
    </row>
    <row r="61555" spans="43:43" x14ac:dyDescent="0.25">
      <c r="AQ61555" s="6"/>
    </row>
    <row r="61556" spans="43:43" x14ac:dyDescent="0.25">
      <c r="AQ61556" s="6"/>
    </row>
    <row r="61557" spans="43:43" x14ac:dyDescent="0.25">
      <c r="AQ61557" s="6"/>
    </row>
    <row r="61558" spans="43:43" x14ac:dyDescent="0.25">
      <c r="AQ61558" s="6"/>
    </row>
    <row r="61559" spans="43:43" x14ac:dyDescent="0.25">
      <c r="AQ61559" s="6"/>
    </row>
    <row r="61560" spans="43:43" x14ac:dyDescent="0.25">
      <c r="AQ61560" s="6"/>
    </row>
    <row r="61561" spans="43:43" x14ac:dyDescent="0.25">
      <c r="AQ61561" s="6"/>
    </row>
    <row r="61562" spans="43:43" x14ac:dyDescent="0.25">
      <c r="AQ61562" s="6"/>
    </row>
    <row r="61563" spans="43:43" x14ac:dyDescent="0.25">
      <c r="AQ61563" s="6"/>
    </row>
    <row r="61564" spans="43:43" x14ac:dyDescent="0.25">
      <c r="AQ61564" s="6"/>
    </row>
    <row r="61565" spans="43:43" x14ac:dyDescent="0.25">
      <c r="AQ61565" s="6"/>
    </row>
    <row r="61566" spans="43:43" x14ac:dyDescent="0.25">
      <c r="AQ61566" s="6"/>
    </row>
    <row r="61567" spans="43:43" x14ac:dyDescent="0.25">
      <c r="AQ61567" s="6"/>
    </row>
    <row r="61568" spans="43:43" x14ac:dyDescent="0.25">
      <c r="AQ61568" s="6"/>
    </row>
    <row r="61569" spans="43:43" x14ac:dyDescent="0.25">
      <c r="AQ61569" s="6"/>
    </row>
    <row r="61570" spans="43:43" x14ac:dyDescent="0.25">
      <c r="AQ61570" s="6"/>
    </row>
    <row r="61571" spans="43:43" x14ac:dyDescent="0.25">
      <c r="AQ61571" s="6"/>
    </row>
    <row r="61572" spans="43:43" x14ac:dyDescent="0.25">
      <c r="AQ61572" s="6"/>
    </row>
    <row r="61573" spans="43:43" x14ac:dyDescent="0.25">
      <c r="AQ61573" s="6"/>
    </row>
    <row r="61574" spans="43:43" x14ac:dyDescent="0.25">
      <c r="AQ61574" s="6"/>
    </row>
    <row r="61575" spans="43:43" x14ac:dyDescent="0.25">
      <c r="AQ61575" s="6"/>
    </row>
    <row r="61576" spans="43:43" x14ac:dyDescent="0.25">
      <c r="AQ61576" s="6"/>
    </row>
    <row r="61577" spans="43:43" x14ac:dyDescent="0.25">
      <c r="AQ61577" s="6"/>
    </row>
    <row r="61578" spans="43:43" x14ac:dyDescent="0.25">
      <c r="AQ61578" s="6"/>
    </row>
    <row r="61579" spans="43:43" x14ac:dyDescent="0.25">
      <c r="AQ61579" s="6"/>
    </row>
    <row r="61580" spans="43:43" x14ac:dyDescent="0.25">
      <c r="AQ61580" s="6"/>
    </row>
    <row r="61581" spans="43:43" x14ac:dyDescent="0.25">
      <c r="AQ61581" s="6"/>
    </row>
    <row r="61582" spans="43:43" x14ac:dyDescent="0.25">
      <c r="AQ61582" s="6"/>
    </row>
    <row r="61583" spans="43:43" x14ac:dyDescent="0.25">
      <c r="AQ61583" s="6"/>
    </row>
    <row r="61584" spans="43:43" x14ac:dyDescent="0.25">
      <c r="AQ61584" s="6"/>
    </row>
    <row r="61585" spans="43:43" x14ac:dyDescent="0.25">
      <c r="AQ61585" s="6"/>
    </row>
    <row r="61586" spans="43:43" x14ac:dyDescent="0.25">
      <c r="AQ61586" s="6"/>
    </row>
    <row r="61587" spans="43:43" x14ac:dyDescent="0.25">
      <c r="AQ61587" s="6"/>
    </row>
    <row r="61588" spans="43:43" x14ac:dyDescent="0.25">
      <c r="AQ61588" s="6"/>
    </row>
    <row r="61589" spans="43:43" x14ac:dyDescent="0.25">
      <c r="AQ61589" s="6"/>
    </row>
    <row r="61590" spans="43:43" x14ac:dyDescent="0.25">
      <c r="AQ61590" s="6"/>
    </row>
    <row r="61591" spans="43:43" x14ac:dyDescent="0.25">
      <c r="AQ61591" s="6"/>
    </row>
    <row r="61592" spans="43:43" x14ac:dyDescent="0.25">
      <c r="AQ61592" s="6"/>
    </row>
    <row r="61593" spans="43:43" x14ac:dyDescent="0.25">
      <c r="AQ61593" s="6"/>
    </row>
    <row r="61594" spans="43:43" x14ac:dyDescent="0.25">
      <c r="AQ61594" s="6"/>
    </row>
    <row r="61595" spans="43:43" x14ac:dyDescent="0.25">
      <c r="AQ61595" s="6"/>
    </row>
    <row r="61596" spans="43:43" x14ac:dyDescent="0.25">
      <c r="AQ61596" s="6"/>
    </row>
    <row r="61597" spans="43:43" x14ac:dyDescent="0.25">
      <c r="AQ61597" s="6"/>
    </row>
    <row r="61598" spans="43:43" x14ac:dyDescent="0.25">
      <c r="AQ61598" s="6"/>
    </row>
    <row r="61599" spans="43:43" x14ac:dyDescent="0.25">
      <c r="AQ61599" s="6"/>
    </row>
    <row r="61600" spans="43:43" x14ac:dyDescent="0.25">
      <c r="AQ61600" s="6"/>
    </row>
    <row r="61601" spans="43:43" x14ac:dyDescent="0.25">
      <c r="AQ61601" s="6"/>
    </row>
    <row r="61602" spans="43:43" x14ac:dyDescent="0.25">
      <c r="AQ61602" s="6"/>
    </row>
    <row r="61603" spans="43:43" x14ac:dyDescent="0.25">
      <c r="AQ61603" s="6"/>
    </row>
    <row r="61604" spans="43:43" x14ac:dyDescent="0.25">
      <c r="AQ61604" s="6"/>
    </row>
    <row r="61605" spans="43:43" x14ac:dyDescent="0.25">
      <c r="AQ61605" s="6"/>
    </row>
    <row r="61606" spans="43:43" x14ac:dyDescent="0.25">
      <c r="AQ61606" s="6"/>
    </row>
    <row r="61607" spans="43:43" x14ac:dyDescent="0.25">
      <c r="AQ61607" s="6"/>
    </row>
    <row r="61608" spans="43:43" x14ac:dyDescent="0.25">
      <c r="AQ61608" s="6"/>
    </row>
    <row r="61609" spans="43:43" x14ac:dyDescent="0.25">
      <c r="AQ61609" s="6"/>
    </row>
    <row r="61610" spans="43:43" x14ac:dyDescent="0.25">
      <c r="AQ61610" s="6"/>
    </row>
    <row r="61611" spans="43:43" x14ac:dyDescent="0.25">
      <c r="AQ61611" s="6"/>
    </row>
    <row r="61612" spans="43:43" x14ac:dyDescent="0.25">
      <c r="AQ61612" s="6"/>
    </row>
    <row r="61613" spans="43:43" x14ac:dyDescent="0.25">
      <c r="AQ61613" s="6"/>
    </row>
    <row r="61614" spans="43:43" x14ac:dyDescent="0.25">
      <c r="AQ61614" s="6"/>
    </row>
    <row r="61615" spans="43:43" x14ac:dyDescent="0.25">
      <c r="AQ61615" s="6"/>
    </row>
    <row r="61616" spans="43:43" x14ac:dyDescent="0.25">
      <c r="AQ61616" s="6"/>
    </row>
    <row r="61617" spans="43:43" x14ac:dyDescent="0.25">
      <c r="AQ61617" s="6"/>
    </row>
    <row r="61618" spans="43:43" x14ac:dyDescent="0.25">
      <c r="AQ61618" s="6"/>
    </row>
    <row r="61619" spans="43:43" x14ac:dyDescent="0.25">
      <c r="AQ61619" s="6"/>
    </row>
    <row r="61620" spans="43:43" x14ac:dyDescent="0.25">
      <c r="AQ61620" s="6"/>
    </row>
    <row r="61621" spans="43:43" x14ac:dyDescent="0.25">
      <c r="AQ61621" s="6"/>
    </row>
    <row r="61622" spans="43:43" x14ac:dyDescent="0.25">
      <c r="AQ61622" s="6"/>
    </row>
    <row r="61623" spans="43:43" x14ac:dyDescent="0.25">
      <c r="AQ61623" s="6"/>
    </row>
    <row r="61624" spans="43:43" x14ac:dyDescent="0.25">
      <c r="AQ61624" s="6"/>
    </row>
    <row r="61625" spans="43:43" x14ac:dyDescent="0.25">
      <c r="AQ61625" s="6"/>
    </row>
    <row r="61626" spans="43:43" x14ac:dyDescent="0.25">
      <c r="AQ61626" s="6"/>
    </row>
    <row r="61627" spans="43:43" x14ac:dyDescent="0.25">
      <c r="AQ61627" s="6"/>
    </row>
    <row r="61628" spans="43:43" x14ac:dyDescent="0.25">
      <c r="AQ61628" s="6"/>
    </row>
    <row r="61629" spans="43:43" x14ac:dyDescent="0.25">
      <c r="AQ61629" s="6"/>
    </row>
    <row r="61630" spans="43:43" x14ac:dyDescent="0.25">
      <c r="AQ61630" s="6"/>
    </row>
    <row r="61631" spans="43:43" x14ac:dyDescent="0.25">
      <c r="AQ61631" s="6"/>
    </row>
    <row r="61632" spans="43:43" x14ac:dyDescent="0.25">
      <c r="AQ61632" s="6"/>
    </row>
    <row r="61633" spans="43:43" x14ac:dyDescent="0.25">
      <c r="AQ61633" s="6"/>
    </row>
    <row r="61634" spans="43:43" x14ac:dyDescent="0.25">
      <c r="AQ61634" s="6"/>
    </row>
    <row r="61635" spans="43:43" x14ac:dyDescent="0.25">
      <c r="AQ61635" s="6"/>
    </row>
    <row r="61636" spans="43:43" x14ac:dyDescent="0.25">
      <c r="AQ61636" s="6"/>
    </row>
    <row r="61637" spans="43:43" x14ac:dyDescent="0.25">
      <c r="AQ61637" s="6"/>
    </row>
    <row r="61638" spans="43:43" x14ac:dyDescent="0.25">
      <c r="AQ61638" s="6"/>
    </row>
    <row r="61639" spans="43:43" x14ac:dyDescent="0.25">
      <c r="AQ61639" s="6"/>
    </row>
    <row r="61640" spans="43:43" x14ac:dyDescent="0.25">
      <c r="AQ61640" s="6"/>
    </row>
    <row r="61641" spans="43:43" x14ac:dyDescent="0.25">
      <c r="AQ61641" s="6"/>
    </row>
    <row r="61642" spans="43:43" x14ac:dyDescent="0.25">
      <c r="AQ61642" s="6"/>
    </row>
    <row r="61643" spans="43:43" x14ac:dyDescent="0.25">
      <c r="AQ61643" s="6"/>
    </row>
    <row r="61644" spans="43:43" x14ac:dyDescent="0.25">
      <c r="AQ61644" s="6"/>
    </row>
    <row r="61645" spans="43:43" x14ac:dyDescent="0.25">
      <c r="AQ61645" s="6"/>
    </row>
    <row r="61646" spans="43:43" x14ac:dyDescent="0.25">
      <c r="AQ61646" s="6"/>
    </row>
    <row r="61647" spans="43:43" x14ac:dyDescent="0.25">
      <c r="AQ61647" s="6"/>
    </row>
    <row r="61648" spans="43:43" x14ac:dyDescent="0.25">
      <c r="AQ61648" s="6"/>
    </row>
    <row r="61649" spans="43:43" x14ac:dyDescent="0.25">
      <c r="AQ61649" s="6"/>
    </row>
    <row r="61650" spans="43:43" x14ac:dyDescent="0.25">
      <c r="AQ61650" s="6"/>
    </row>
    <row r="61651" spans="43:43" x14ac:dyDescent="0.25">
      <c r="AQ61651" s="6"/>
    </row>
    <row r="61652" spans="43:43" x14ac:dyDescent="0.25">
      <c r="AQ61652" s="6"/>
    </row>
    <row r="61653" spans="43:43" x14ac:dyDescent="0.25">
      <c r="AQ61653" s="6"/>
    </row>
    <row r="61654" spans="43:43" x14ac:dyDescent="0.25">
      <c r="AQ61654" s="6"/>
    </row>
    <row r="61655" spans="43:43" x14ac:dyDescent="0.25">
      <c r="AQ61655" s="6"/>
    </row>
    <row r="61656" spans="43:43" x14ac:dyDescent="0.25">
      <c r="AQ61656" s="6"/>
    </row>
    <row r="61657" spans="43:43" x14ac:dyDescent="0.25">
      <c r="AQ61657" s="6"/>
    </row>
    <row r="61658" spans="43:43" x14ac:dyDescent="0.25">
      <c r="AQ61658" s="6"/>
    </row>
    <row r="61659" spans="43:43" x14ac:dyDescent="0.25">
      <c r="AQ61659" s="6"/>
    </row>
    <row r="61660" spans="43:43" x14ac:dyDescent="0.25">
      <c r="AQ61660" s="6"/>
    </row>
    <row r="61661" spans="43:43" x14ac:dyDescent="0.25">
      <c r="AQ61661" s="6"/>
    </row>
    <row r="61662" spans="43:43" x14ac:dyDescent="0.25">
      <c r="AQ61662" s="6"/>
    </row>
    <row r="61663" spans="43:43" x14ac:dyDescent="0.25">
      <c r="AQ61663" s="6"/>
    </row>
    <row r="61664" spans="43:43" x14ac:dyDescent="0.25">
      <c r="AQ61664" s="6"/>
    </row>
    <row r="61665" spans="43:43" x14ac:dyDescent="0.25">
      <c r="AQ61665" s="6"/>
    </row>
    <row r="61666" spans="43:43" x14ac:dyDescent="0.25">
      <c r="AQ61666" s="6"/>
    </row>
    <row r="61667" spans="43:43" x14ac:dyDescent="0.25">
      <c r="AQ61667" s="6"/>
    </row>
    <row r="61668" spans="43:43" x14ac:dyDescent="0.25">
      <c r="AQ61668" s="6"/>
    </row>
    <row r="61669" spans="43:43" x14ac:dyDescent="0.25">
      <c r="AQ61669" s="6"/>
    </row>
    <row r="61670" spans="43:43" x14ac:dyDescent="0.25">
      <c r="AQ61670" s="6"/>
    </row>
    <row r="61671" spans="43:43" x14ac:dyDescent="0.25">
      <c r="AQ61671" s="6"/>
    </row>
    <row r="61672" spans="43:43" x14ac:dyDescent="0.25">
      <c r="AQ61672" s="6"/>
    </row>
    <row r="61673" spans="43:43" x14ac:dyDescent="0.25">
      <c r="AQ61673" s="6"/>
    </row>
    <row r="61674" spans="43:43" x14ac:dyDescent="0.25">
      <c r="AQ61674" s="6"/>
    </row>
    <row r="61675" spans="43:43" x14ac:dyDescent="0.25">
      <c r="AQ61675" s="6"/>
    </row>
    <row r="61676" spans="43:43" x14ac:dyDescent="0.25">
      <c r="AQ61676" s="6"/>
    </row>
    <row r="61677" spans="43:43" x14ac:dyDescent="0.25">
      <c r="AQ61677" s="6"/>
    </row>
    <row r="61678" spans="43:43" x14ac:dyDescent="0.25">
      <c r="AQ61678" s="6"/>
    </row>
    <row r="61679" spans="43:43" x14ac:dyDescent="0.25">
      <c r="AQ61679" s="6"/>
    </row>
    <row r="61680" spans="43:43" x14ac:dyDescent="0.25">
      <c r="AQ61680" s="6"/>
    </row>
    <row r="61681" spans="43:43" x14ac:dyDescent="0.25">
      <c r="AQ61681" s="6"/>
    </row>
    <row r="61682" spans="43:43" x14ac:dyDescent="0.25">
      <c r="AQ61682" s="6"/>
    </row>
    <row r="61683" spans="43:43" x14ac:dyDescent="0.25">
      <c r="AQ61683" s="6"/>
    </row>
    <row r="61684" spans="43:43" x14ac:dyDescent="0.25">
      <c r="AQ61684" s="6"/>
    </row>
    <row r="61685" spans="43:43" x14ac:dyDescent="0.25">
      <c r="AQ61685" s="6"/>
    </row>
    <row r="61686" spans="43:43" x14ac:dyDescent="0.25">
      <c r="AQ61686" s="6"/>
    </row>
    <row r="61687" spans="43:43" x14ac:dyDescent="0.25">
      <c r="AQ61687" s="6"/>
    </row>
    <row r="61688" spans="43:43" x14ac:dyDescent="0.25">
      <c r="AQ61688" s="6"/>
    </row>
    <row r="61689" spans="43:43" x14ac:dyDescent="0.25">
      <c r="AQ61689" s="6"/>
    </row>
    <row r="61690" spans="43:43" x14ac:dyDescent="0.25">
      <c r="AQ61690" s="6"/>
    </row>
    <row r="61691" spans="43:43" x14ac:dyDescent="0.25">
      <c r="AQ61691" s="6"/>
    </row>
    <row r="61692" spans="43:43" x14ac:dyDescent="0.25">
      <c r="AQ61692" s="6"/>
    </row>
    <row r="61693" spans="43:43" x14ac:dyDescent="0.25">
      <c r="AQ61693" s="6"/>
    </row>
    <row r="61694" spans="43:43" x14ac:dyDescent="0.25">
      <c r="AQ61694" s="6"/>
    </row>
    <row r="61695" spans="43:43" x14ac:dyDescent="0.25">
      <c r="AQ61695" s="6"/>
    </row>
    <row r="61696" spans="43:43" x14ac:dyDescent="0.25">
      <c r="AQ61696" s="6"/>
    </row>
    <row r="61697" spans="43:43" x14ac:dyDescent="0.25">
      <c r="AQ61697" s="6"/>
    </row>
    <row r="61698" spans="43:43" x14ac:dyDescent="0.25">
      <c r="AQ61698" s="6"/>
    </row>
    <row r="61699" spans="43:43" x14ac:dyDescent="0.25">
      <c r="AQ61699" s="6"/>
    </row>
    <row r="61700" spans="43:43" x14ac:dyDescent="0.25">
      <c r="AQ61700" s="6"/>
    </row>
    <row r="61701" spans="43:43" x14ac:dyDescent="0.25">
      <c r="AQ61701" s="6"/>
    </row>
    <row r="61702" spans="43:43" x14ac:dyDescent="0.25">
      <c r="AQ61702" s="6"/>
    </row>
    <row r="61703" spans="43:43" x14ac:dyDescent="0.25">
      <c r="AQ61703" s="6"/>
    </row>
    <row r="61704" spans="43:43" x14ac:dyDescent="0.25">
      <c r="AQ61704" s="6"/>
    </row>
    <row r="61705" spans="43:43" x14ac:dyDescent="0.25">
      <c r="AQ61705" s="6"/>
    </row>
    <row r="61706" spans="43:43" x14ac:dyDescent="0.25">
      <c r="AQ61706" s="6"/>
    </row>
    <row r="61707" spans="43:43" x14ac:dyDescent="0.25">
      <c r="AQ61707" s="6"/>
    </row>
    <row r="61708" spans="43:43" x14ac:dyDescent="0.25">
      <c r="AQ61708" s="6"/>
    </row>
    <row r="61709" spans="43:43" x14ac:dyDescent="0.25">
      <c r="AQ61709" s="6"/>
    </row>
    <row r="61710" spans="43:43" x14ac:dyDescent="0.25">
      <c r="AQ61710" s="6"/>
    </row>
    <row r="61711" spans="43:43" x14ac:dyDescent="0.25">
      <c r="AQ61711" s="6"/>
    </row>
    <row r="61712" spans="43:43" x14ac:dyDescent="0.25">
      <c r="AQ61712" s="6"/>
    </row>
    <row r="61713" spans="43:43" x14ac:dyDescent="0.25">
      <c r="AQ61713" s="6"/>
    </row>
    <row r="61714" spans="43:43" x14ac:dyDescent="0.25">
      <c r="AQ61714" s="6"/>
    </row>
    <row r="61715" spans="43:43" x14ac:dyDescent="0.25">
      <c r="AQ61715" s="6"/>
    </row>
    <row r="61716" spans="43:43" x14ac:dyDescent="0.25">
      <c r="AQ61716" s="6"/>
    </row>
    <row r="61717" spans="43:43" x14ac:dyDescent="0.25">
      <c r="AQ61717" s="6"/>
    </row>
    <row r="61718" spans="43:43" x14ac:dyDescent="0.25">
      <c r="AQ61718" s="6"/>
    </row>
    <row r="61719" spans="43:43" x14ac:dyDescent="0.25">
      <c r="AQ61719" s="6"/>
    </row>
    <row r="61720" spans="43:43" x14ac:dyDescent="0.25">
      <c r="AQ61720" s="6"/>
    </row>
    <row r="61721" spans="43:43" x14ac:dyDescent="0.25">
      <c r="AQ61721" s="6"/>
    </row>
    <row r="61722" spans="43:43" x14ac:dyDescent="0.25">
      <c r="AQ61722" s="6"/>
    </row>
    <row r="61723" spans="43:43" x14ac:dyDescent="0.25">
      <c r="AQ61723" s="6"/>
    </row>
    <row r="61724" spans="43:43" x14ac:dyDescent="0.25">
      <c r="AQ61724" s="6"/>
    </row>
    <row r="61725" spans="43:43" x14ac:dyDescent="0.25">
      <c r="AQ61725" s="6"/>
    </row>
    <row r="61726" spans="43:43" x14ac:dyDescent="0.25">
      <c r="AQ61726" s="6"/>
    </row>
    <row r="61727" spans="43:43" x14ac:dyDescent="0.25">
      <c r="AQ61727" s="6"/>
    </row>
    <row r="61728" spans="43:43" x14ac:dyDescent="0.25">
      <c r="AQ61728" s="6"/>
    </row>
    <row r="61729" spans="43:43" x14ac:dyDescent="0.25">
      <c r="AQ61729" s="6"/>
    </row>
    <row r="61730" spans="43:43" x14ac:dyDescent="0.25">
      <c r="AQ61730" s="6"/>
    </row>
    <row r="61731" spans="43:43" x14ac:dyDescent="0.25">
      <c r="AQ61731" s="6"/>
    </row>
    <row r="61732" spans="43:43" x14ac:dyDescent="0.25">
      <c r="AQ61732" s="6"/>
    </row>
    <row r="61733" spans="43:43" x14ac:dyDescent="0.25">
      <c r="AQ61733" s="6"/>
    </row>
    <row r="61734" spans="43:43" x14ac:dyDescent="0.25">
      <c r="AQ61734" s="6"/>
    </row>
    <row r="61735" spans="43:43" x14ac:dyDescent="0.25">
      <c r="AQ61735" s="6"/>
    </row>
    <row r="61736" spans="43:43" x14ac:dyDescent="0.25">
      <c r="AQ61736" s="6"/>
    </row>
    <row r="61737" spans="43:43" x14ac:dyDescent="0.25">
      <c r="AQ61737" s="6"/>
    </row>
    <row r="61738" spans="43:43" x14ac:dyDescent="0.25">
      <c r="AQ61738" s="6"/>
    </row>
    <row r="61739" spans="43:43" x14ac:dyDescent="0.25">
      <c r="AQ61739" s="6"/>
    </row>
    <row r="61740" spans="43:43" x14ac:dyDescent="0.25">
      <c r="AQ61740" s="6"/>
    </row>
    <row r="61741" spans="43:43" x14ac:dyDescent="0.25">
      <c r="AQ61741" s="6"/>
    </row>
    <row r="61742" spans="43:43" x14ac:dyDescent="0.25">
      <c r="AQ61742" s="6"/>
    </row>
    <row r="61743" spans="43:43" x14ac:dyDescent="0.25">
      <c r="AQ61743" s="6"/>
    </row>
    <row r="61744" spans="43:43" x14ac:dyDescent="0.25">
      <c r="AQ61744" s="6"/>
    </row>
    <row r="61745" spans="43:43" x14ac:dyDescent="0.25">
      <c r="AQ61745" s="6"/>
    </row>
    <row r="61746" spans="43:43" x14ac:dyDescent="0.25">
      <c r="AQ61746" s="6"/>
    </row>
    <row r="61747" spans="43:43" x14ac:dyDescent="0.25">
      <c r="AQ61747" s="6"/>
    </row>
    <row r="61748" spans="43:43" x14ac:dyDescent="0.25">
      <c r="AQ61748" s="6"/>
    </row>
    <row r="61749" spans="43:43" x14ac:dyDescent="0.25">
      <c r="AQ61749" s="6"/>
    </row>
    <row r="61750" spans="43:43" x14ac:dyDescent="0.25">
      <c r="AQ61750" s="6"/>
    </row>
    <row r="61751" spans="43:43" x14ac:dyDescent="0.25">
      <c r="AQ61751" s="6"/>
    </row>
    <row r="61752" spans="43:43" x14ac:dyDescent="0.25">
      <c r="AQ61752" s="6"/>
    </row>
    <row r="61753" spans="43:43" x14ac:dyDescent="0.25">
      <c r="AQ61753" s="6"/>
    </row>
    <row r="61754" spans="43:43" x14ac:dyDescent="0.25">
      <c r="AQ61754" s="6"/>
    </row>
    <row r="61755" spans="43:43" x14ac:dyDescent="0.25">
      <c r="AQ61755" s="6"/>
    </row>
    <row r="61756" spans="43:43" x14ac:dyDescent="0.25">
      <c r="AQ61756" s="6"/>
    </row>
    <row r="61757" spans="43:43" x14ac:dyDescent="0.25">
      <c r="AQ61757" s="6"/>
    </row>
    <row r="61758" spans="43:43" x14ac:dyDescent="0.25">
      <c r="AQ61758" s="6"/>
    </row>
    <row r="61759" spans="43:43" x14ac:dyDescent="0.25">
      <c r="AQ61759" s="6"/>
    </row>
    <row r="61760" spans="43:43" x14ac:dyDescent="0.25">
      <c r="AQ61760" s="6"/>
    </row>
    <row r="61761" spans="43:43" x14ac:dyDescent="0.25">
      <c r="AQ61761" s="6"/>
    </row>
    <row r="61762" spans="43:43" x14ac:dyDescent="0.25">
      <c r="AQ61762" s="6"/>
    </row>
    <row r="61763" spans="43:43" x14ac:dyDescent="0.25">
      <c r="AQ61763" s="6"/>
    </row>
    <row r="61764" spans="43:43" x14ac:dyDescent="0.25">
      <c r="AQ61764" s="6"/>
    </row>
    <row r="61765" spans="43:43" x14ac:dyDescent="0.25">
      <c r="AQ61765" s="6"/>
    </row>
    <row r="61766" spans="43:43" x14ac:dyDescent="0.25">
      <c r="AQ61766" s="6"/>
    </row>
    <row r="61767" spans="43:43" x14ac:dyDescent="0.25">
      <c r="AQ61767" s="6"/>
    </row>
    <row r="61768" spans="43:43" x14ac:dyDescent="0.25">
      <c r="AQ61768" s="6"/>
    </row>
    <row r="61769" spans="43:43" x14ac:dyDescent="0.25">
      <c r="AQ61769" s="6"/>
    </row>
    <row r="61770" spans="43:43" x14ac:dyDescent="0.25">
      <c r="AQ61770" s="6"/>
    </row>
    <row r="61771" spans="43:43" x14ac:dyDescent="0.25">
      <c r="AQ61771" s="6"/>
    </row>
    <row r="61772" spans="43:43" x14ac:dyDescent="0.25">
      <c r="AQ61772" s="6"/>
    </row>
    <row r="61773" spans="43:43" x14ac:dyDescent="0.25">
      <c r="AQ61773" s="6"/>
    </row>
    <row r="61774" spans="43:43" x14ac:dyDescent="0.25">
      <c r="AQ61774" s="6"/>
    </row>
    <row r="61775" spans="43:43" x14ac:dyDescent="0.25">
      <c r="AQ61775" s="6"/>
    </row>
    <row r="61776" spans="43:43" x14ac:dyDescent="0.25">
      <c r="AQ61776" s="6"/>
    </row>
    <row r="61777" spans="43:43" x14ac:dyDescent="0.25">
      <c r="AQ61777" s="6"/>
    </row>
    <row r="61778" spans="43:43" x14ac:dyDescent="0.25">
      <c r="AQ61778" s="6"/>
    </row>
    <row r="61779" spans="43:43" x14ac:dyDescent="0.25">
      <c r="AQ61779" s="6"/>
    </row>
    <row r="61780" spans="43:43" x14ac:dyDescent="0.25">
      <c r="AQ61780" s="6"/>
    </row>
    <row r="61781" spans="43:43" x14ac:dyDescent="0.25">
      <c r="AQ61781" s="6"/>
    </row>
    <row r="61782" spans="43:43" x14ac:dyDescent="0.25">
      <c r="AQ61782" s="6"/>
    </row>
    <row r="61783" spans="43:43" x14ac:dyDescent="0.25">
      <c r="AQ61783" s="6"/>
    </row>
    <row r="61784" spans="43:43" x14ac:dyDescent="0.25">
      <c r="AQ61784" s="6"/>
    </row>
    <row r="61785" spans="43:43" x14ac:dyDescent="0.25">
      <c r="AQ61785" s="6"/>
    </row>
    <row r="61786" spans="43:43" x14ac:dyDescent="0.25">
      <c r="AQ61786" s="6"/>
    </row>
    <row r="61787" spans="43:43" x14ac:dyDescent="0.25">
      <c r="AQ61787" s="6"/>
    </row>
    <row r="61788" spans="43:43" x14ac:dyDescent="0.25">
      <c r="AQ61788" s="6"/>
    </row>
    <row r="61789" spans="43:43" x14ac:dyDescent="0.25">
      <c r="AQ61789" s="6"/>
    </row>
    <row r="61790" spans="43:43" x14ac:dyDescent="0.25">
      <c r="AQ61790" s="6"/>
    </row>
    <row r="61791" spans="43:43" x14ac:dyDescent="0.25">
      <c r="AQ61791" s="6"/>
    </row>
    <row r="61792" spans="43:43" x14ac:dyDescent="0.25">
      <c r="AQ61792" s="6"/>
    </row>
    <row r="61793" spans="43:43" x14ac:dyDescent="0.25">
      <c r="AQ61793" s="6"/>
    </row>
    <row r="61794" spans="43:43" x14ac:dyDescent="0.25">
      <c r="AQ61794" s="6"/>
    </row>
    <row r="61795" spans="43:43" x14ac:dyDescent="0.25">
      <c r="AQ61795" s="6"/>
    </row>
    <row r="61796" spans="43:43" x14ac:dyDescent="0.25">
      <c r="AQ61796" s="6"/>
    </row>
    <row r="61797" spans="43:43" x14ac:dyDescent="0.25">
      <c r="AQ61797" s="6"/>
    </row>
    <row r="61798" spans="43:43" x14ac:dyDescent="0.25">
      <c r="AQ61798" s="6"/>
    </row>
    <row r="61799" spans="43:43" x14ac:dyDescent="0.25">
      <c r="AQ61799" s="6"/>
    </row>
    <row r="61800" spans="43:43" x14ac:dyDescent="0.25">
      <c r="AQ61800" s="6"/>
    </row>
    <row r="61801" spans="43:43" x14ac:dyDescent="0.25">
      <c r="AQ61801" s="6"/>
    </row>
    <row r="61802" spans="43:43" x14ac:dyDescent="0.25">
      <c r="AQ61802" s="6"/>
    </row>
    <row r="61803" spans="43:43" x14ac:dyDescent="0.25">
      <c r="AQ61803" s="6"/>
    </row>
    <row r="61804" spans="43:43" x14ac:dyDescent="0.25">
      <c r="AQ61804" s="6"/>
    </row>
    <row r="61805" spans="43:43" x14ac:dyDescent="0.25">
      <c r="AQ61805" s="6"/>
    </row>
    <row r="61806" spans="43:43" x14ac:dyDescent="0.25">
      <c r="AQ61806" s="6"/>
    </row>
    <row r="61807" spans="43:43" x14ac:dyDescent="0.25">
      <c r="AQ61807" s="6"/>
    </row>
    <row r="61808" spans="43:43" x14ac:dyDescent="0.25">
      <c r="AQ61808" s="6"/>
    </row>
    <row r="61809" spans="43:43" x14ac:dyDescent="0.25">
      <c r="AQ61809" s="6"/>
    </row>
    <row r="61810" spans="43:43" x14ac:dyDescent="0.25">
      <c r="AQ61810" s="6"/>
    </row>
    <row r="61811" spans="43:43" x14ac:dyDescent="0.25">
      <c r="AQ61811" s="6"/>
    </row>
    <row r="61812" spans="43:43" x14ac:dyDescent="0.25">
      <c r="AQ61812" s="6"/>
    </row>
    <row r="61813" spans="43:43" x14ac:dyDescent="0.25">
      <c r="AQ61813" s="6"/>
    </row>
    <row r="61814" spans="43:43" x14ac:dyDescent="0.25">
      <c r="AQ61814" s="6"/>
    </row>
    <row r="61815" spans="43:43" x14ac:dyDescent="0.25">
      <c r="AQ61815" s="6"/>
    </row>
    <row r="61816" spans="43:43" x14ac:dyDescent="0.25">
      <c r="AQ61816" s="6"/>
    </row>
    <row r="61817" spans="43:43" x14ac:dyDescent="0.25">
      <c r="AQ61817" s="6"/>
    </row>
    <row r="61818" spans="43:43" x14ac:dyDescent="0.25">
      <c r="AQ61818" s="6"/>
    </row>
    <row r="61819" spans="43:43" x14ac:dyDescent="0.25">
      <c r="AQ61819" s="6"/>
    </row>
    <row r="61820" spans="43:43" x14ac:dyDescent="0.25">
      <c r="AQ61820" s="6"/>
    </row>
    <row r="61821" spans="43:43" x14ac:dyDescent="0.25">
      <c r="AQ61821" s="6"/>
    </row>
    <row r="61822" spans="43:43" x14ac:dyDescent="0.25">
      <c r="AQ61822" s="6"/>
    </row>
    <row r="61823" spans="43:43" x14ac:dyDescent="0.25">
      <c r="AQ61823" s="6"/>
    </row>
    <row r="61824" spans="43:43" x14ac:dyDescent="0.25">
      <c r="AQ61824" s="6"/>
    </row>
    <row r="61825" spans="43:43" x14ac:dyDescent="0.25">
      <c r="AQ61825" s="6"/>
    </row>
    <row r="61826" spans="43:43" x14ac:dyDescent="0.25">
      <c r="AQ61826" s="6"/>
    </row>
    <row r="61827" spans="43:43" x14ac:dyDescent="0.25">
      <c r="AQ61827" s="6"/>
    </row>
    <row r="61828" spans="43:43" x14ac:dyDescent="0.25">
      <c r="AQ61828" s="6"/>
    </row>
    <row r="61829" spans="43:43" x14ac:dyDescent="0.25">
      <c r="AQ61829" s="6"/>
    </row>
    <row r="61830" spans="43:43" x14ac:dyDescent="0.25">
      <c r="AQ61830" s="6"/>
    </row>
    <row r="61831" spans="43:43" x14ac:dyDescent="0.25">
      <c r="AQ61831" s="6"/>
    </row>
    <row r="61832" spans="43:43" x14ac:dyDescent="0.25">
      <c r="AQ61832" s="6"/>
    </row>
    <row r="61833" spans="43:43" x14ac:dyDescent="0.25">
      <c r="AQ61833" s="6"/>
    </row>
    <row r="61834" spans="43:43" x14ac:dyDescent="0.25">
      <c r="AQ61834" s="6"/>
    </row>
    <row r="61835" spans="43:43" x14ac:dyDescent="0.25">
      <c r="AQ61835" s="6"/>
    </row>
    <row r="61836" spans="43:43" x14ac:dyDescent="0.25">
      <c r="AQ61836" s="6"/>
    </row>
    <row r="61837" spans="43:43" x14ac:dyDescent="0.25">
      <c r="AQ61837" s="6"/>
    </row>
    <row r="61838" spans="43:43" x14ac:dyDescent="0.25">
      <c r="AQ61838" s="6"/>
    </row>
    <row r="61839" spans="43:43" x14ac:dyDescent="0.25">
      <c r="AQ61839" s="6"/>
    </row>
    <row r="61840" spans="43:43" x14ac:dyDescent="0.25">
      <c r="AQ61840" s="6"/>
    </row>
    <row r="61841" spans="43:43" x14ac:dyDescent="0.25">
      <c r="AQ61841" s="6"/>
    </row>
    <row r="61842" spans="43:43" x14ac:dyDescent="0.25">
      <c r="AQ61842" s="6"/>
    </row>
    <row r="61843" spans="43:43" x14ac:dyDescent="0.25">
      <c r="AQ61843" s="6"/>
    </row>
    <row r="61844" spans="43:43" x14ac:dyDescent="0.25">
      <c r="AQ61844" s="6"/>
    </row>
    <row r="61845" spans="43:43" x14ac:dyDescent="0.25">
      <c r="AQ61845" s="6"/>
    </row>
    <row r="61846" spans="43:43" x14ac:dyDescent="0.25">
      <c r="AQ61846" s="6"/>
    </row>
    <row r="61847" spans="43:43" x14ac:dyDescent="0.25">
      <c r="AQ61847" s="6"/>
    </row>
    <row r="61848" spans="43:43" x14ac:dyDescent="0.25">
      <c r="AQ61848" s="6"/>
    </row>
    <row r="61849" spans="43:43" x14ac:dyDescent="0.25">
      <c r="AQ61849" s="6"/>
    </row>
    <row r="61850" spans="43:43" x14ac:dyDescent="0.25">
      <c r="AQ61850" s="6"/>
    </row>
    <row r="61851" spans="43:43" x14ac:dyDescent="0.25">
      <c r="AQ61851" s="6"/>
    </row>
    <row r="61852" spans="43:43" x14ac:dyDescent="0.25">
      <c r="AQ61852" s="6"/>
    </row>
    <row r="61853" spans="43:43" x14ac:dyDescent="0.25">
      <c r="AQ61853" s="6"/>
    </row>
    <row r="61854" spans="43:43" x14ac:dyDescent="0.25">
      <c r="AQ61854" s="6"/>
    </row>
    <row r="61855" spans="43:43" x14ac:dyDescent="0.25">
      <c r="AQ61855" s="6"/>
    </row>
    <row r="61856" spans="43:43" x14ac:dyDescent="0.25">
      <c r="AQ61856" s="6"/>
    </row>
    <row r="61857" spans="43:43" x14ac:dyDescent="0.25">
      <c r="AQ61857" s="6"/>
    </row>
    <row r="61858" spans="43:43" x14ac:dyDescent="0.25">
      <c r="AQ61858" s="6"/>
    </row>
    <row r="61859" spans="43:43" x14ac:dyDescent="0.25">
      <c r="AQ61859" s="6"/>
    </row>
    <row r="61860" spans="43:43" x14ac:dyDescent="0.25">
      <c r="AQ61860" s="6"/>
    </row>
    <row r="61861" spans="43:43" x14ac:dyDescent="0.25">
      <c r="AQ61861" s="6"/>
    </row>
    <row r="61862" spans="43:43" x14ac:dyDescent="0.25">
      <c r="AQ61862" s="6"/>
    </row>
    <row r="61863" spans="43:43" x14ac:dyDescent="0.25">
      <c r="AQ61863" s="6"/>
    </row>
    <row r="61864" spans="43:43" x14ac:dyDescent="0.25">
      <c r="AQ61864" s="6"/>
    </row>
    <row r="61865" spans="43:43" x14ac:dyDescent="0.25">
      <c r="AQ61865" s="6"/>
    </row>
    <row r="61866" spans="43:43" x14ac:dyDescent="0.25">
      <c r="AQ61866" s="6"/>
    </row>
    <row r="61867" spans="43:43" x14ac:dyDescent="0.25">
      <c r="AQ61867" s="6"/>
    </row>
    <row r="61868" spans="43:43" x14ac:dyDescent="0.25">
      <c r="AQ61868" s="6"/>
    </row>
    <row r="61869" spans="43:43" x14ac:dyDescent="0.25">
      <c r="AQ61869" s="6"/>
    </row>
    <row r="61870" spans="43:43" x14ac:dyDescent="0.25">
      <c r="AQ61870" s="6"/>
    </row>
    <row r="61871" spans="43:43" x14ac:dyDescent="0.25">
      <c r="AQ61871" s="6"/>
    </row>
    <row r="61872" spans="43:43" x14ac:dyDescent="0.25">
      <c r="AQ61872" s="6"/>
    </row>
    <row r="61873" spans="43:43" x14ac:dyDescent="0.25">
      <c r="AQ61873" s="6"/>
    </row>
    <row r="61874" spans="43:43" x14ac:dyDescent="0.25">
      <c r="AQ61874" s="6"/>
    </row>
    <row r="61875" spans="43:43" x14ac:dyDescent="0.25">
      <c r="AQ61875" s="6"/>
    </row>
    <row r="61876" spans="43:43" x14ac:dyDescent="0.25">
      <c r="AQ61876" s="6"/>
    </row>
    <row r="61877" spans="43:43" x14ac:dyDescent="0.25">
      <c r="AQ61877" s="6"/>
    </row>
    <row r="61878" spans="43:43" x14ac:dyDescent="0.25">
      <c r="AQ61878" s="6"/>
    </row>
    <row r="61879" spans="43:43" x14ac:dyDescent="0.25">
      <c r="AQ61879" s="6"/>
    </row>
    <row r="61880" spans="43:43" x14ac:dyDescent="0.25">
      <c r="AQ61880" s="6"/>
    </row>
    <row r="61881" spans="43:43" x14ac:dyDescent="0.25">
      <c r="AQ61881" s="6"/>
    </row>
    <row r="61882" spans="43:43" x14ac:dyDescent="0.25">
      <c r="AQ61882" s="6"/>
    </row>
    <row r="61883" spans="43:43" x14ac:dyDescent="0.25">
      <c r="AQ61883" s="6"/>
    </row>
    <row r="61884" spans="43:43" x14ac:dyDescent="0.25">
      <c r="AQ61884" s="6"/>
    </row>
    <row r="61885" spans="43:43" x14ac:dyDescent="0.25">
      <c r="AQ61885" s="6"/>
    </row>
    <row r="61886" spans="43:43" x14ac:dyDescent="0.25">
      <c r="AQ61886" s="6"/>
    </row>
    <row r="61887" spans="43:43" x14ac:dyDescent="0.25">
      <c r="AQ61887" s="6"/>
    </row>
    <row r="61888" spans="43:43" x14ac:dyDescent="0.25">
      <c r="AQ61888" s="6"/>
    </row>
    <row r="61889" spans="43:43" x14ac:dyDescent="0.25">
      <c r="AQ61889" s="6"/>
    </row>
    <row r="61890" spans="43:43" x14ac:dyDescent="0.25">
      <c r="AQ61890" s="6"/>
    </row>
    <row r="61891" spans="43:43" x14ac:dyDescent="0.25">
      <c r="AQ61891" s="6"/>
    </row>
    <row r="61892" spans="43:43" x14ac:dyDescent="0.25">
      <c r="AQ61892" s="6"/>
    </row>
    <row r="61893" spans="43:43" x14ac:dyDescent="0.25">
      <c r="AQ61893" s="6"/>
    </row>
    <row r="61894" spans="43:43" x14ac:dyDescent="0.25">
      <c r="AQ61894" s="6"/>
    </row>
    <row r="61895" spans="43:43" x14ac:dyDescent="0.25">
      <c r="AQ61895" s="6"/>
    </row>
    <row r="61896" spans="43:43" x14ac:dyDescent="0.25">
      <c r="AQ61896" s="6"/>
    </row>
    <row r="61897" spans="43:43" x14ac:dyDescent="0.25">
      <c r="AQ61897" s="6"/>
    </row>
    <row r="61898" spans="43:43" x14ac:dyDescent="0.25">
      <c r="AQ61898" s="6"/>
    </row>
    <row r="61899" spans="43:43" x14ac:dyDescent="0.25">
      <c r="AQ61899" s="6"/>
    </row>
    <row r="61900" spans="43:43" x14ac:dyDescent="0.25">
      <c r="AQ61900" s="6"/>
    </row>
    <row r="61901" spans="43:43" x14ac:dyDescent="0.25">
      <c r="AQ61901" s="6"/>
    </row>
    <row r="61902" spans="43:43" x14ac:dyDescent="0.25">
      <c r="AQ61902" s="6"/>
    </row>
    <row r="61903" spans="43:43" x14ac:dyDescent="0.25">
      <c r="AQ61903" s="6"/>
    </row>
    <row r="61904" spans="43:43" x14ac:dyDescent="0.25">
      <c r="AQ61904" s="6"/>
    </row>
    <row r="61905" spans="43:43" x14ac:dyDescent="0.25">
      <c r="AQ61905" s="6"/>
    </row>
    <row r="61906" spans="43:43" x14ac:dyDescent="0.25">
      <c r="AQ61906" s="6"/>
    </row>
    <row r="61907" spans="43:43" x14ac:dyDescent="0.25">
      <c r="AQ61907" s="6"/>
    </row>
    <row r="61908" spans="43:43" x14ac:dyDescent="0.25">
      <c r="AQ61908" s="6"/>
    </row>
    <row r="61909" spans="43:43" x14ac:dyDescent="0.25">
      <c r="AQ61909" s="6"/>
    </row>
    <row r="61910" spans="43:43" x14ac:dyDescent="0.25">
      <c r="AQ61910" s="6"/>
    </row>
    <row r="61911" spans="43:43" x14ac:dyDescent="0.25">
      <c r="AQ61911" s="6"/>
    </row>
    <row r="61912" spans="43:43" x14ac:dyDescent="0.25">
      <c r="AQ61912" s="6"/>
    </row>
    <row r="61913" spans="43:43" x14ac:dyDescent="0.25">
      <c r="AQ61913" s="6"/>
    </row>
    <row r="61914" spans="43:43" x14ac:dyDescent="0.25">
      <c r="AQ61914" s="6"/>
    </row>
    <row r="61915" spans="43:43" x14ac:dyDescent="0.25">
      <c r="AQ61915" s="6"/>
    </row>
    <row r="61916" spans="43:43" x14ac:dyDescent="0.25">
      <c r="AQ61916" s="6"/>
    </row>
    <row r="61917" spans="43:43" x14ac:dyDescent="0.25">
      <c r="AQ61917" s="6"/>
    </row>
    <row r="61918" spans="43:43" x14ac:dyDescent="0.25">
      <c r="AQ61918" s="6"/>
    </row>
    <row r="61919" spans="43:43" x14ac:dyDescent="0.25">
      <c r="AQ61919" s="6"/>
    </row>
    <row r="61920" spans="43:43" x14ac:dyDescent="0.25">
      <c r="AQ61920" s="6"/>
    </row>
    <row r="61921" spans="43:43" x14ac:dyDescent="0.25">
      <c r="AQ61921" s="6"/>
    </row>
    <row r="61922" spans="43:43" x14ac:dyDescent="0.25">
      <c r="AQ61922" s="6"/>
    </row>
    <row r="61923" spans="43:43" x14ac:dyDescent="0.25">
      <c r="AQ61923" s="6"/>
    </row>
    <row r="61924" spans="43:43" x14ac:dyDescent="0.25">
      <c r="AQ61924" s="6"/>
    </row>
    <row r="61925" spans="43:43" x14ac:dyDescent="0.25">
      <c r="AQ61925" s="6"/>
    </row>
    <row r="61926" spans="43:43" x14ac:dyDescent="0.25">
      <c r="AQ61926" s="6"/>
    </row>
    <row r="61927" spans="43:43" x14ac:dyDescent="0.25">
      <c r="AQ61927" s="6"/>
    </row>
    <row r="61928" spans="43:43" x14ac:dyDescent="0.25">
      <c r="AQ61928" s="6"/>
    </row>
    <row r="61929" spans="43:43" x14ac:dyDescent="0.25">
      <c r="AQ61929" s="6"/>
    </row>
    <row r="61930" spans="43:43" x14ac:dyDescent="0.25">
      <c r="AQ61930" s="6"/>
    </row>
    <row r="61931" spans="43:43" x14ac:dyDescent="0.25">
      <c r="AQ61931" s="6"/>
    </row>
    <row r="61932" spans="43:43" x14ac:dyDescent="0.25">
      <c r="AQ61932" s="6"/>
    </row>
    <row r="61933" spans="43:43" x14ac:dyDescent="0.25">
      <c r="AQ61933" s="6"/>
    </row>
    <row r="61934" spans="43:43" x14ac:dyDescent="0.25">
      <c r="AQ61934" s="6"/>
    </row>
    <row r="61935" spans="43:43" x14ac:dyDescent="0.25">
      <c r="AQ61935" s="6"/>
    </row>
    <row r="61936" spans="43:43" x14ac:dyDescent="0.25">
      <c r="AQ61936" s="6"/>
    </row>
    <row r="61937" spans="43:43" x14ac:dyDescent="0.25">
      <c r="AQ61937" s="6"/>
    </row>
    <row r="61938" spans="43:43" x14ac:dyDescent="0.25">
      <c r="AQ61938" s="6"/>
    </row>
    <row r="61939" spans="43:43" x14ac:dyDescent="0.25">
      <c r="AQ61939" s="6"/>
    </row>
    <row r="61940" spans="43:43" x14ac:dyDescent="0.25">
      <c r="AQ61940" s="6"/>
    </row>
    <row r="61941" spans="43:43" x14ac:dyDescent="0.25">
      <c r="AQ61941" s="6"/>
    </row>
    <row r="61942" spans="43:43" x14ac:dyDescent="0.25">
      <c r="AQ61942" s="6"/>
    </row>
    <row r="61943" spans="43:43" x14ac:dyDescent="0.25">
      <c r="AQ61943" s="6"/>
    </row>
    <row r="61944" spans="43:43" x14ac:dyDescent="0.25">
      <c r="AQ61944" s="6"/>
    </row>
    <row r="61945" spans="43:43" x14ac:dyDescent="0.25">
      <c r="AQ61945" s="6"/>
    </row>
    <row r="61946" spans="43:43" x14ac:dyDescent="0.25">
      <c r="AQ61946" s="6"/>
    </row>
    <row r="61947" spans="43:43" x14ac:dyDescent="0.25">
      <c r="AQ61947" s="6"/>
    </row>
    <row r="61948" spans="43:43" x14ac:dyDescent="0.25">
      <c r="AQ61948" s="6"/>
    </row>
    <row r="61949" spans="43:43" x14ac:dyDescent="0.25">
      <c r="AQ61949" s="6"/>
    </row>
    <row r="61950" spans="43:43" x14ac:dyDescent="0.25">
      <c r="AQ61950" s="6"/>
    </row>
    <row r="61951" spans="43:43" x14ac:dyDescent="0.25">
      <c r="AQ61951" s="6"/>
    </row>
    <row r="61952" spans="43:43" x14ac:dyDescent="0.25">
      <c r="AQ61952" s="6"/>
    </row>
    <row r="61953" spans="43:43" x14ac:dyDescent="0.25">
      <c r="AQ61953" s="6"/>
    </row>
    <row r="61954" spans="43:43" x14ac:dyDescent="0.25">
      <c r="AQ61954" s="6"/>
    </row>
    <row r="61955" spans="43:43" x14ac:dyDescent="0.25">
      <c r="AQ61955" s="6"/>
    </row>
    <row r="61956" spans="43:43" x14ac:dyDescent="0.25">
      <c r="AQ61956" s="6"/>
    </row>
    <row r="61957" spans="43:43" x14ac:dyDescent="0.25">
      <c r="AQ61957" s="6"/>
    </row>
    <row r="61958" spans="43:43" x14ac:dyDescent="0.25">
      <c r="AQ61958" s="6"/>
    </row>
    <row r="61959" spans="43:43" x14ac:dyDescent="0.25">
      <c r="AQ61959" s="6"/>
    </row>
    <row r="61960" spans="43:43" x14ac:dyDescent="0.25">
      <c r="AQ61960" s="6"/>
    </row>
    <row r="61961" spans="43:43" x14ac:dyDescent="0.25">
      <c r="AQ61961" s="6"/>
    </row>
    <row r="61962" spans="43:43" x14ac:dyDescent="0.25">
      <c r="AQ61962" s="6"/>
    </row>
    <row r="61963" spans="43:43" x14ac:dyDescent="0.25">
      <c r="AQ61963" s="6"/>
    </row>
    <row r="61964" spans="43:43" x14ac:dyDescent="0.25">
      <c r="AQ61964" s="6"/>
    </row>
    <row r="61965" spans="43:43" x14ac:dyDescent="0.25">
      <c r="AQ61965" s="6"/>
    </row>
    <row r="61966" spans="43:43" x14ac:dyDescent="0.25">
      <c r="AQ61966" s="6"/>
    </row>
    <row r="61967" spans="43:43" x14ac:dyDescent="0.25">
      <c r="AQ61967" s="6"/>
    </row>
    <row r="61968" spans="43:43" x14ac:dyDescent="0.25">
      <c r="AQ61968" s="6"/>
    </row>
    <row r="61969" spans="43:43" x14ac:dyDescent="0.25">
      <c r="AQ61969" s="6"/>
    </row>
    <row r="61970" spans="43:43" x14ac:dyDescent="0.25">
      <c r="AQ61970" s="6"/>
    </row>
    <row r="61971" spans="43:43" x14ac:dyDescent="0.25">
      <c r="AQ61971" s="6"/>
    </row>
    <row r="61972" spans="43:43" x14ac:dyDescent="0.25">
      <c r="AQ61972" s="6"/>
    </row>
    <row r="61973" spans="43:43" x14ac:dyDescent="0.25">
      <c r="AQ61973" s="6"/>
    </row>
    <row r="61974" spans="43:43" x14ac:dyDescent="0.25">
      <c r="AQ61974" s="6"/>
    </row>
    <row r="61975" spans="43:43" x14ac:dyDescent="0.25">
      <c r="AQ61975" s="6"/>
    </row>
    <row r="61976" spans="43:43" x14ac:dyDescent="0.25">
      <c r="AQ61976" s="6"/>
    </row>
    <row r="61977" spans="43:43" x14ac:dyDescent="0.25">
      <c r="AQ61977" s="6"/>
    </row>
    <row r="61978" spans="43:43" x14ac:dyDescent="0.25">
      <c r="AQ61978" s="6"/>
    </row>
    <row r="61979" spans="43:43" x14ac:dyDescent="0.25">
      <c r="AQ61979" s="6"/>
    </row>
    <row r="61980" spans="43:43" x14ac:dyDescent="0.25">
      <c r="AQ61980" s="6"/>
    </row>
    <row r="61981" spans="43:43" x14ac:dyDescent="0.25">
      <c r="AQ61981" s="6"/>
    </row>
    <row r="61982" spans="43:43" x14ac:dyDescent="0.25">
      <c r="AQ61982" s="6"/>
    </row>
    <row r="61983" spans="43:43" x14ac:dyDescent="0.25">
      <c r="AQ61983" s="6"/>
    </row>
    <row r="61984" spans="43:43" x14ac:dyDescent="0.25">
      <c r="AQ61984" s="6"/>
    </row>
    <row r="61985" spans="43:43" x14ac:dyDescent="0.25">
      <c r="AQ61985" s="6"/>
    </row>
    <row r="61986" spans="43:43" x14ac:dyDescent="0.25">
      <c r="AQ61986" s="6"/>
    </row>
    <row r="61987" spans="43:43" x14ac:dyDescent="0.25">
      <c r="AQ61987" s="6"/>
    </row>
    <row r="61988" spans="43:43" x14ac:dyDescent="0.25">
      <c r="AQ61988" s="6"/>
    </row>
    <row r="61989" spans="43:43" x14ac:dyDescent="0.25">
      <c r="AQ61989" s="6"/>
    </row>
    <row r="61990" spans="43:43" x14ac:dyDescent="0.25">
      <c r="AQ61990" s="6"/>
    </row>
    <row r="61991" spans="43:43" x14ac:dyDescent="0.25">
      <c r="AQ61991" s="6"/>
    </row>
    <row r="61992" spans="43:43" x14ac:dyDescent="0.25">
      <c r="AQ61992" s="6"/>
    </row>
    <row r="61993" spans="43:43" x14ac:dyDescent="0.25">
      <c r="AQ61993" s="6"/>
    </row>
    <row r="61994" spans="43:43" x14ac:dyDescent="0.25">
      <c r="AQ61994" s="6"/>
    </row>
    <row r="61995" spans="43:43" x14ac:dyDescent="0.25">
      <c r="AQ61995" s="6"/>
    </row>
    <row r="61996" spans="43:43" x14ac:dyDescent="0.25">
      <c r="AQ61996" s="6"/>
    </row>
    <row r="61997" spans="43:43" x14ac:dyDescent="0.25">
      <c r="AQ61997" s="6"/>
    </row>
    <row r="61998" spans="43:43" x14ac:dyDescent="0.25">
      <c r="AQ61998" s="6"/>
    </row>
    <row r="61999" spans="43:43" x14ac:dyDescent="0.25">
      <c r="AQ61999" s="6"/>
    </row>
    <row r="62000" spans="43:43" x14ac:dyDescent="0.25">
      <c r="AQ62000" s="6"/>
    </row>
    <row r="62001" spans="43:43" x14ac:dyDescent="0.25">
      <c r="AQ62001" s="6"/>
    </row>
    <row r="62002" spans="43:43" x14ac:dyDescent="0.25">
      <c r="AQ62002" s="6"/>
    </row>
    <row r="62003" spans="43:43" x14ac:dyDescent="0.25">
      <c r="AQ62003" s="6"/>
    </row>
    <row r="62004" spans="43:43" x14ac:dyDescent="0.25">
      <c r="AQ62004" s="6"/>
    </row>
    <row r="62005" spans="43:43" x14ac:dyDescent="0.25">
      <c r="AQ62005" s="6"/>
    </row>
    <row r="62006" spans="43:43" x14ac:dyDescent="0.25">
      <c r="AQ62006" s="6"/>
    </row>
    <row r="62007" spans="43:43" x14ac:dyDescent="0.25">
      <c r="AQ62007" s="6"/>
    </row>
    <row r="62008" spans="43:43" x14ac:dyDescent="0.25">
      <c r="AQ62008" s="6"/>
    </row>
    <row r="62009" spans="43:43" x14ac:dyDescent="0.25">
      <c r="AQ62009" s="6"/>
    </row>
    <row r="62010" spans="43:43" x14ac:dyDescent="0.25">
      <c r="AQ62010" s="6"/>
    </row>
    <row r="62011" spans="43:43" x14ac:dyDescent="0.25">
      <c r="AQ62011" s="6"/>
    </row>
    <row r="62012" spans="43:43" x14ac:dyDescent="0.25">
      <c r="AQ62012" s="6"/>
    </row>
    <row r="62013" spans="43:43" x14ac:dyDescent="0.25">
      <c r="AQ62013" s="6"/>
    </row>
    <row r="62014" spans="43:43" x14ac:dyDescent="0.25">
      <c r="AQ62014" s="6"/>
    </row>
    <row r="62015" spans="43:43" x14ac:dyDescent="0.25">
      <c r="AQ62015" s="6"/>
    </row>
    <row r="62016" spans="43:43" x14ac:dyDescent="0.25">
      <c r="AQ62016" s="6"/>
    </row>
    <row r="62017" spans="43:43" x14ac:dyDescent="0.25">
      <c r="AQ62017" s="6"/>
    </row>
    <row r="62018" spans="43:43" x14ac:dyDescent="0.25">
      <c r="AQ62018" s="6"/>
    </row>
    <row r="62019" spans="43:43" x14ac:dyDescent="0.25">
      <c r="AQ62019" s="6"/>
    </row>
    <row r="62020" spans="43:43" x14ac:dyDescent="0.25">
      <c r="AQ62020" s="6"/>
    </row>
    <row r="62021" spans="43:43" x14ac:dyDescent="0.25">
      <c r="AQ62021" s="6"/>
    </row>
    <row r="62022" spans="43:43" x14ac:dyDescent="0.25">
      <c r="AQ62022" s="6"/>
    </row>
    <row r="62023" spans="43:43" x14ac:dyDescent="0.25">
      <c r="AQ62023" s="6"/>
    </row>
    <row r="62024" spans="43:43" x14ac:dyDescent="0.25">
      <c r="AQ62024" s="6"/>
    </row>
    <row r="62025" spans="43:43" x14ac:dyDescent="0.25">
      <c r="AQ62025" s="6"/>
    </row>
    <row r="62026" spans="43:43" x14ac:dyDescent="0.25">
      <c r="AQ62026" s="6"/>
    </row>
    <row r="62027" spans="43:43" x14ac:dyDescent="0.25">
      <c r="AQ62027" s="6"/>
    </row>
    <row r="62028" spans="43:43" x14ac:dyDescent="0.25">
      <c r="AQ62028" s="6"/>
    </row>
    <row r="62029" spans="43:43" x14ac:dyDescent="0.25">
      <c r="AQ62029" s="6"/>
    </row>
    <row r="62030" spans="43:43" x14ac:dyDescent="0.25">
      <c r="AQ62030" s="6"/>
    </row>
    <row r="62031" spans="43:43" x14ac:dyDescent="0.25">
      <c r="AQ62031" s="6"/>
    </row>
    <row r="62032" spans="43:43" x14ac:dyDescent="0.25">
      <c r="AQ62032" s="6"/>
    </row>
    <row r="62033" spans="43:43" x14ac:dyDescent="0.25">
      <c r="AQ62033" s="6"/>
    </row>
    <row r="62034" spans="43:43" x14ac:dyDescent="0.25">
      <c r="AQ62034" s="6"/>
    </row>
    <row r="62035" spans="43:43" x14ac:dyDescent="0.25">
      <c r="AQ62035" s="6"/>
    </row>
    <row r="62036" spans="43:43" x14ac:dyDescent="0.25">
      <c r="AQ62036" s="6"/>
    </row>
    <row r="62037" spans="43:43" x14ac:dyDescent="0.25">
      <c r="AQ62037" s="6"/>
    </row>
    <row r="62038" spans="43:43" x14ac:dyDescent="0.25">
      <c r="AQ62038" s="6"/>
    </row>
    <row r="62039" spans="43:43" x14ac:dyDescent="0.25">
      <c r="AQ62039" s="6"/>
    </row>
    <row r="62040" spans="43:43" x14ac:dyDescent="0.25">
      <c r="AQ62040" s="6"/>
    </row>
    <row r="62041" spans="43:43" x14ac:dyDescent="0.25">
      <c r="AQ62041" s="6"/>
    </row>
    <row r="62042" spans="43:43" x14ac:dyDescent="0.25">
      <c r="AQ62042" s="6"/>
    </row>
    <row r="62043" spans="43:43" x14ac:dyDescent="0.25">
      <c r="AQ62043" s="6"/>
    </row>
    <row r="62044" spans="43:43" x14ac:dyDescent="0.25">
      <c r="AQ62044" s="6"/>
    </row>
    <row r="62045" spans="43:43" x14ac:dyDescent="0.25">
      <c r="AQ62045" s="6"/>
    </row>
    <row r="62046" spans="43:43" x14ac:dyDescent="0.25">
      <c r="AQ62046" s="6"/>
    </row>
    <row r="62047" spans="43:43" x14ac:dyDescent="0.25">
      <c r="AQ62047" s="6"/>
    </row>
    <row r="62048" spans="43:43" x14ac:dyDescent="0.25">
      <c r="AQ62048" s="6"/>
    </row>
    <row r="62049" spans="43:43" x14ac:dyDescent="0.25">
      <c r="AQ62049" s="6"/>
    </row>
    <row r="62050" spans="43:43" x14ac:dyDescent="0.25">
      <c r="AQ62050" s="6"/>
    </row>
    <row r="62051" spans="43:43" x14ac:dyDescent="0.25">
      <c r="AQ62051" s="6"/>
    </row>
    <row r="62052" spans="43:43" x14ac:dyDescent="0.25">
      <c r="AQ62052" s="6"/>
    </row>
    <row r="62053" spans="43:43" x14ac:dyDescent="0.25">
      <c r="AQ62053" s="6"/>
    </row>
    <row r="62054" spans="43:43" x14ac:dyDescent="0.25">
      <c r="AQ62054" s="6"/>
    </row>
    <row r="62055" spans="43:43" x14ac:dyDescent="0.25">
      <c r="AQ62055" s="6"/>
    </row>
    <row r="62056" spans="43:43" x14ac:dyDescent="0.25">
      <c r="AQ62056" s="6"/>
    </row>
    <row r="62057" spans="43:43" x14ac:dyDescent="0.25">
      <c r="AQ62057" s="6"/>
    </row>
    <row r="62058" spans="43:43" x14ac:dyDescent="0.25">
      <c r="AQ62058" s="6"/>
    </row>
    <row r="62059" spans="43:43" x14ac:dyDescent="0.25">
      <c r="AQ62059" s="6"/>
    </row>
    <row r="62060" spans="43:43" x14ac:dyDescent="0.25">
      <c r="AQ62060" s="6"/>
    </row>
    <row r="62061" spans="43:43" x14ac:dyDescent="0.25">
      <c r="AQ62061" s="6"/>
    </row>
    <row r="62062" spans="43:43" x14ac:dyDescent="0.25">
      <c r="AQ62062" s="6"/>
    </row>
    <row r="62063" spans="43:43" x14ac:dyDescent="0.25">
      <c r="AQ62063" s="6"/>
    </row>
    <row r="62064" spans="43:43" x14ac:dyDescent="0.25">
      <c r="AQ62064" s="6"/>
    </row>
    <row r="62065" spans="43:43" x14ac:dyDescent="0.25">
      <c r="AQ62065" s="6"/>
    </row>
    <row r="62066" spans="43:43" x14ac:dyDescent="0.25">
      <c r="AQ62066" s="6"/>
    </row>
    <row r="62067" spans="43:43" x14ac:dyDescent="0.25">
      <c r="AQ62067" s="6"/>
    </row>
    <row r="62068" spans="43:43" x14ac:dyDescent="0.25">
      <c r="AQ62068" s="6"/>
    </row>
    <row r="62069" spans="43:43" x14ac:dyDescent="0.25">
      <c r="AQ62069" s="6"/>
    </row>
    <row r="62070" spans="43:43" x14ac:dyDescent="0.25">
      <c r="AQ62070" s="6"/>
    </row>
    <row r="62071" spans="43:43" x14ac:dyDescent="0.25">
      <c r="AQ62071" s="6"/>
    </row>
    <row r="62072" spans="43:43" x14ac:dyDescent="0.25">
      <c r="AQ62072" s="6"/>
    </row>
    <row r="62073" spans="43:43" x14ac:dyDescent="0.25">
      <c r="AQ62073" s="6"/>
    </row>
    <row r="62074" spans="43:43" x14ac:dyDescent="0.25">
      <c r="AQ62074" s="6"/>
    </row>
    <row r="62075" spans="43:43" x14ac:dyDescent="0.25">
      <c r="AQ62075" s="6"/>
    </row>
    <row r="62076" spans="43:43" x14ac:dyDescent="0.25">
      <c r="AQ62076" s="6"/>
    </row>
    <row r="62077" spans="43:43" x14ac:dyDescent="0.25">
      <c r="AQ62077" s="6"/>
    </row>
    <row r="62078" spans="43:43" x14ac:dyDescent="0.25">
      <c r="AQ62078" s="6"/>
    </row>
    <row r="62079" spans="43:43" x14ac:dyDescent="0.25">
      <c r="AQ62079" s="6"/>
    </row>
    <row r="62080" spans="43:43" x14ac:dyDescent="0.25">
      <c r="AQ62080" s="6"/>
    </row>
    <row r="62081" spans="43:43" x14ac:dyDescent="0.25">
      <c r="AQ62081" s="6"/>
    </row>
    <row r="62082" spans="43:43" x14ac:dyDescent="0.25">
      <c r="AQ62082" s="6"/>
    </row>
    <row r="62083" spans="43:43" x14ac:dyDescent="0.25">
      <c r="AQ62083" s="6"/>
    </row>
    <row r="62084" spans="43:43" x14ac:dyDescent="0.25">
      <c r="AQ62084" s="6"/>
    </row>
    <row r="62085" spans="43:43" x14ac:dyDescent="0.25">
      <c r="AQ62085" s="6"/>
    </row>
    <row r="62086" spans="43:43" x14ac:dyDescent="0.25">
      <c r="AQ62086" s="6"/>
    </row>
    <row r="62087" spans="43:43" x14ac:dyDescent="0.25">
      <c r="AQ62087" s="6"/>
    </row>
    <row r="62088" spans="43:43" x14ac:dyDescent="0.25">
      <c r="AQ62088" s="6"/>
    </row>
    <row r="62089" spans="43:43" x14ac:dyDescent="0.25">
      <c r="AQ62089" s="6"/>
    </row>
    <row r="62090" spans="43:43" x14ac:dyDescent="0.25">
      <c r="AQ62090" s="6"/>
    </row>
    <row r="62091" spans="43:43" x14ac:dyDescent="0.25">
      <c r="AQ62091" s="6"/>
    </row>
    <row r="62092" spans="43:43" x14ac:dyDescent="0.25">
      <c r="AQ62092" s="6"/>
    </row>
    <row r="62093" spans="43:43" x14ac:dyDescent="0.25">
      <c r="AQ62093" s="6"/>
    </row>
    <row r="62094" spans="43:43" x14ac:dyDescent="0.25">
      <c r="AQ62094" s="6"/>
    </row>
    <row r="62095" spans="43:43" x14ac:dyDescent="0.25">
      <c r="AQ62095" s="6"/>
    </row>
    <row r="62096" spans="43:43" x14ac:dyDescent="0.25">
      <c r="AQ62096" s="6"/>
    </row>
    <row r="62097" spans="43:43" x14ac:dyDescent="0.25">
      <c r="AQ62097" s="6"/>
    </row>
    <row r="62098" spans="43:43" x14ac:dyDescent="0.25">
      <c r="AQ62098" s="6"/>
    </row>
    <row r="62099" spans="43:43" x14ac:dyDescent="0.25">
      <c r="AQ62099" s="6"/>
    </row>
    <row r="62100" spans="43:43" x14ac:dyDescent="0.25">
      <c r="AQ62100" s="6"/>
    </row>
    <row r="62101" spans="43:43" x14ac:dyDescent="0.25">
      <c r="AQ62101" s="6"/>
    </row>
    <row r="62102" spans="43:43" x14ac:dyDescent="0.25">
      <c r="AQ62102" s="6"/>
    </row>
    <row r="62103" spans="43:43" x14ac:dyDescent="0.25">
      <c r="AQ62103" s="6"/>
    </row>
    <row r="62104" spans="43:43" x14ac:dyDescent="0.25">
      <c r="AQ62104" s="6"/>
    </row>
    <row r="62105" spans="43:43" x14ac:dyDescent="0.25">
      <c r="AQ62105" s="6"/>
    </row>
    <row r="62106" spans="43:43" x14ac:dyDescent="0.25">
      <c r="AQ62106" s="6"/>
    </row>
    <row r="62107" spans="43:43" x14ac:dyDescent="0.25">
      <c r="AQ62107" s="6"/>
    </row>
    <row r="62108" spans="43:43" x14ac:dyDescent="0.25">
      <c r="AQ62108" s="6"/>
    </row>
    <row r="62109" spans="43:43" x14ac:dyDescent="0.25">
      <c r="AQ62109" s="6"/>
    </row>
    <row r="62110" spans="43:43" x14ac:dyDescent="0.25">
      <c r="AQ62110" s="6"/>
    </row>
    <row r="62111" spans="43:43" x14ac:dyDescent="0.25">
      <c r="AQ62111" s="6"/>
    </row>
    <row r="62112" spans="43:43" x14ac:dyDescent="0.25">
      <c r="AQ62112" s="6"/>
    </row>
    <row r="62113" spans="43:43" x14ac:dyDescent="0.25">
      <c r="AQ62113" s="6"/>
    </row>
    <row r="62114" spans="43:43" x14ac:dyDescent="0.25">
      <c r="AQ62114" s="6"/>
    </row>
    <row r="62115" spans="43:43" x14ac:dyDescent="0.25">
      <c r="AQ62115" s="6"/>
    </row>
    <row r="62116" spans="43:43" x14ac:dyDescent="0.25">
      <c r="AQ62116" s="6"/>
    </row>
    <row r="62117" spans="43:43" x14ac:dyDescent="0.25">
      <c r="AQ62117" s="6"/>
    </row>
    <row r="62118" spans="43:43" x14ac:dyDescent="0.25">
      <c r="AQ62118" s="6"/>
    </row>
    <row r="62119" spans="43:43" x14ac:dyDescent="0.25">
      <c r="AQ62119" s="6"/>
    </row>
    <row r="62120" spans="43:43" x14ac:dyDescent="0.25">
      <c r="AQ62120" s="6"/>
    </row>
    <row r="62121" spans="43:43" x14ac:dyDescent="0.25">
      <c r="AQ62121" s="6"/>
    </row>
    <row r="62122" spans="43:43" x14ac:dyDescent="0.25">
      <c r="AQ62122" s="6"/>
    </row>
    <row r="62123" spans="43:43" x14ac:dyDescent="0.25">
      <c r="AQ62123" s="6"/>
    </row>
    <row r="62124" spans="43:43" x14ac:dyDescent="0.25">
      <c r="AQ62124" s="6"/>
    </row>
    <row r="62125" spans="43:43" x14ac:dyDescent="0.25">
      <c r="AQ62125" s="6"/>
    </row>
    <row r="62126" spans="43:43" x14ac:dyDescent="0.25">
      <c r="AQ62126" s="6"/>
    </row>
    <row r="62127" spans="43:43" x14ac:dyDescent="0.25">
      <c r="AQ62127" s="6"/>
    </row>
    <row r="62128" spans="43:43" x14ac:dyDescent="0.25">
      <c r="AQ62128" s="6"/>
    </row>
    <row r="62129" spans="43:43" x14ac:dyDescent="0.25">
      <c r="AQ62129" s="6"/>
    </row>
    <row r="62130" spans="43:43" x14ac:dyDescent="0.25">
      <c r="AQ62130" s="6"/>
    </row>
    <row r="62131" spans="43:43" x14ac:dyDescent="0.25">
      <c r="AQ62131" s="6"/>
    </row>
    <row r="62132" spans="43:43" x14ac:dyDescent="0.25">
      <c r="AQ62132" s="6"/>
    </row>
    <row r="62133" spans="43:43" x14ac:dyDescent="0.25">
      <c r="AQ62133" s="6"/>
    </row>
    <row r="62134" spans="43:43" x14ac:dyDescent="0.25">
      <c r="AQ62134" s="6"/>
    </row>
    <row r="62135" spans="43:43" x14ac:dyDescent="0.25">
      <c r="AQ62135" s="6"/>
    </row>
    <row r="62136" spans="43:43" x14ac:dyDescent="0.25">
      <c r="AQ62136" s="6"/>
    </row>
    <row r="62137" spans="43:43" x14ac:dyDescent="0.25">
      <c r="AQ62137" s="6"/>
    </row>
    <row r="62138" spans="43:43" x14ac:dyDescent="0.25">
      <c r="AQ62138" s="6"/>
    </row>
    <row r="62139" spans="43:43" x14ac:dyDescent="0.25">
      <c r="AQ62139" s="6"/>
    </row>
    <row r="62140" spans="43:43" x14ac:dyDescent="0.25">
      <c r="AQ62140" s="6"/>
    </row>
    <row r="62141" spans="43:43" x14ac:dyDescent="0.25">
      <c r="AQ62141" s="6"/>
    </row>
    <row r="62142" spans="43:43" x14ac:dyDescent="0.25">
      <c r="AQ62142" s="6"/>
    </row>
    <row r="62143" spans="43:43" x14ac:dyDescent="0.25">
      <c r="AQ62143" s="6"/>
    </row>
    <row r="62144" spans="43:43" x14ac:dyDescent="0.25">
      <c r="AQ62144" s="6"/>
    </row>
    <row r="62145" spans="43:43" x14ac:dyDescent="0.25">
      <c r="AQ62145" s="6"/>
    </row>
    <row r="62146" spans="43:43" x14ac:dyDescent="0.25">
      <c r="AQ62146" s="6"/>
    </row>
    <row r="62147" spans="43:43" x14ac:dyDescent="0.25">
      <c r="AQ62147" s="6"/>
    </row>
    <row r="62148" spans="43:43" x14ac:dyDescent="0.25">
      <c r="AQ62148" s="6"/>
    </row>
    <row r="62149" spans="43:43" x14ac:dyDescent="0.25">
      <c r="AQ62149" s="6"/>
    </row>
    <row r="62150" spans="43:43" x14ac:dyDescent="0.25">
      <c r="AQ62150" s="6"/>
    </row>
    <row r="62151" spans="43:43" x14ac:dyDescent="0.25">
      <c r="AQ62151" s="6"/>
    </row>
    <row r="62152" spans="43:43" x14ac:dyDescent="0.25">
      <c r="AQ62152" s="6"/>
    </row>
    <row r="62153" spans="43:43" x14ac:dyDescent="0.25">
      <c r="AQ62153" s="6"/>
    </row>
    <row r="62154" spans="43:43" x14ac:dyDescent="0.25">
      <c r="AQ62154" s="6"/>
    </row>
    <row r="62155" spans="43:43" x14ac:dyDescent="0.25">
      <c r="AQ62155" s="6"/>
    </row>
    <row r="62156" spans="43:43" x14ac:dyDescent="0.25">
      <c r="AQ62156" s="6"/>
    </row>
    <row r="62157" spans="43:43" x14ac:dyDescent="0.25">
      <c r="AQ62157" s="6"/>
    </row>
    <row r="62158" spans="43:43" x14ac:dyDescent="0.25">
      <c r="AQ62158" s="6"/>
    </row>
    <row r="62159" spans="43:43" x14ac:dyDescent="0.25">
      <c r="AQ62159" s="6"/>
    </row>
    <row r="62160" spans="43:43" x14ac:dyDescent="0.25">
      <c r="AQ62160" s="6"/>
    </row>
    <row r="62161" spans="43:43" x14ac:dyDescent="0.25">
      <c r="AQ62161" s="6"/>
    </row>
    <row r="62162" spans="43:43" x14ac:dyDescent="0.25">
      <c r="AQ62162" s="6"/>
    </row>
    <row r="62163" spans="43:43" x14ac:dyDescent="0.25">
      <c r="AQ62163" s="6"/>
    </row>
    <row r="62164" spans="43:43" x14ac:dyDescent="0.25">
      <c r="AQ62164" s="6"/>
    </row>
    <row r="62165" spans="43:43" x14ac:dyDescent="0.25">
      <c r="AQ62165" s="6"/>
    </row>
    <row r="62166" spans="43:43" x14ac:dyDescent="0.25">
      <c r="AQ62166" s="6"/>
    </row>
    <row r="62167" spans="43:43" x14ac:dyDescent="0.25">
      <c r="AQ62167" s="6"/>
    </row>
    <row r="62168" spans="43:43" x14ac:dyDescent="0.25">
      <c r="AQ62168" s="6"/>
    </row>
    <row r="62169" spans="43:43" x14ac:dyDescent="0.25">
      <c r="AQ62169" s="6"/>
    </row>
    <row r="62170" spans="43:43" x14ac:dyDescent="0.25">
      <c r="AQ62170" s="6"/>
    </row>
    <row r="62171" spans="43:43" x14ac:dyDescent="0.25">
      <c r="AQ62171" s="6"/>
    </row>
    <row r="62172" spans="43:43" x14ac:dyDescent="0.25">
      <c r="AQ62172" s="6"/>
    </row>
    <row r="62173" spans="43:43" x14ac:dyDescent="0.25">
      <c r="AQ62173" s="6"/>
    </row>
    <row r="62174" spans="43:43" x14ac:dyDescent="0.25">
      <c r="AQ62174" s="6"/>
    </row>
    <row r="62175" spans="43:43" x14ac:dyDescent="0.25">
      <c r="AQ62175" s="6"/>
    </row>
    <row r="62176" spans="43:43" x14ac:dyDescent="0.25">
      <c r="AQ62176" s="6"/>
    </row>
    <row r="62177" spans="43:43" x14ac:dyDescent="0.25">
      <c r="AQ62177" s="6"/>
    </row>
    <row r="62178" spans="43:43" x14ac:dyDescent="0.25">
      <c r="AQ62178" s="6"/>
    </row>
    <row r="62179" spans="43:43" x14ac:dyDescent="0.25">
      <c r="AQ62179" s="6"/>
    </row>
    <row r="62180" spans="43:43" x14ac:dyDescent="0.25">
      <c r="AQ62180" s="6"/>
    </row>
    <row r="62181" spans="43:43" x14ac:dyDescent="0.25">
      <c r="AQ62181" s="6"/>
    </row>
    <row r="62182" spans="43:43" x14ac:dyDescent="0.25">
      <c r="AQ62182" s="6"/>
    </row>
    <row r="62183" spans="43:43" x14ac:dyDescent="0.25">
      <c r="AQ62183" s="6"/>
    </row>
    <row r="62184" spans="43:43" x14ac:dyDescent="0.25">
      <c r="AQ62184" s="6"/>
    </row>
    <row r="62185" spans="43:43" x14ac:dyDescent="0.25">
      <c r="AQ62185" s="6"/>
    </row>
    <row r="62186" spans="43:43" x14ac:dyDescent="0.25">
      <c r="AQ62186" s="6"/>
    </row>
    <row r="62187" spans="43:43" x14ac:dyDescent="0.25">
      <c r="AQ62187" s="6"/>
    </row>
    <row r="62188" spans="43:43" x14ac:dyDescent="0.25">
      <c r="AQ62188" s="6"/>
    </row>
    <row r="62189" spans="43:43" x14ac:dyDescent="0.25">
      <c r="AQ62189" s="6"/>
    </row>
    <row r="62190" spans="43:43" x14ac:dyDescent="0.25">
      <c r="AQ62190" s="6"/>
    </row>
    <row r="62191" spans="43:43" x14ac:dyDescent="0.25">
      <c r="AQ62191" s="6"/>
    </row>
    <row r="62192" spans="43:43" x14ac:dyDescent="0.25">
      <c r="AQ62192" s="6"/>
    </row>
    <row r="62193" spans="43:43" x14ac:dyDescent="0.25">
      <c r="AQ62193" s="6"/>
    </row>
    <row r="62194" spans="43:43" x14ac:dyDescent="0.25">
      <c r="AQ62194" s="6"/>
    </row>
    <row r="62195" spans="43:43" x14ac:dyDescent="0.25">
      <c r="AQ62195" s="6"/>
    </row>
    <row r="62196" spans="43:43" x14ac:dyDescent="0.25">
      <c r="AQ62196" s="6"/>
    </row>
    <row r="62197" spans="43:43" x14ac:dyDescent="0.25">
      <c r="AQ62197" s="6"/>
    </row>
    <row r="62198" spans="43:43" x14ac:dyDescent="0.25">
      <c r="AQ62198" s="6"/>
    </row>
    <row r="62199" spans="43:43" x14ac:dyDescent="0.25">
      <c r="AQ62199" s="6"/>
    </row>
    <row r="62200" spans="43:43" x14ac:dyDescent="0.25">
      <c r="AQ62200" s="6"/>
    </row>
    <row r="62201" spans="43:43" x14ac:dyDescent="0.25">
      <c r="AQ62201" s="6"/>
    </row>
    <row r="62202" spans="43:43" x14ac:dyDescent="0.25">
      <c r="AQ62202" s="6"/>
    </row>
    <row r="62203" spans="43:43" x14ac:dyDescent="0.25">
      <c r="AQ62203" s="6"/>
    </row>
    <row r="62204" spans="43:43" x14ac:dyDescent="0.25">
      <c r="AQ62204" s="6"/>
    </row>
    <row r="62205" spans="43:43" x14ac:dyDescent="0.25">
      <c r="AQ62205" s="6"/>
    </row>
    <row r="62206" spans="43:43" x14ac:dyDescent="0.25">
      <c r="AQ62206" s="6"/>
    </row>
    <row r="62207" spans="43:43" x14ac:dyDescent="0.25">
      <c r="AQ62207" s="6"/>
    </row>
    <row r="62208" spans="43:43" x14ac:dyDescent="0.25">
      <c r="AQ62208" s="6"/>
    </row>
    <row r="62209" spans="43:43" x14ac:dyDescent="0.25">
      <c r="AQ62209" s="6"/>
    </row>
    <row r="62210" spans="43:43" x14ac:dyDescent="0.25">
      <c r="AQ62210" s="6"/>
    </row>
    <row r="62211" spans="43:43" x14ac:dyDescent="0.25">
      <c r="AQ62211" s="6"/>
    </row>
    <row r="62212" spans="43:43" x14ac:dyDescent="0.25">
      <c r="AQ62212" s="6"/>
    </row>
    <row r="62213" spans="43:43" x14ac:dyDescent="0.25">
      <c r="AQ62213" s="6"/>
    </row>
    <row r="62214" spans="43:43" x14ac:dyDescent="0.25">
      <c r="AQ62214" s="6"/>
    </row>
    <row r="62215" spans="43:43" x14ac:dyDescent="0.25">
      <c r="AQ62215" s="6"/>
    </row>
    <row r="62216" spans="43:43" x14ac:dyDescent="0.25">
      <c r="AQ62216" s="6"/>
    </row>
    <row r="62217" spans="43:43" x14ac:dyDescent="0.25">
      <c r="AQ62217" s="6"/>
    </row>
    <row r="62218" spans="43:43" x14ac:dyDescent="0.25">
      <c r="AQ62218" s="6"/>
    </row>
    <row r="62219" spans="43:43" x14ac:dyDescent="0.25">
      <c r="AQ62219" s="6"/>
    </row>
    <row r="62220" spans="43:43" x14ac:dyDescent="0.25">
      <c r="AQ62220" s="6"/>
    </row>
    <row r="62221" spans="43:43" x14ac:dyDescent="0.25">
      <c r="AQ62221" s="6"/>
    </row>
    <row r="62222" spans="43:43" x14ac:dyDescent="0.25">
      <c r="AQ62222" s="6"/>
    </row>
    <row r="62223" spans="43:43" x14ac:dyDescent="0.25">
      <c r="AQ62223" s="6"/>
    </row>
    <row r="62224" spans="43:43" x14ac:dyDescent="0.25">
      <c r="AQ62224" s="6"/>
    </row>
    <row r="62225" spans="43:43" x14ac:dyDescent="0.25">
      <c r="AQ62225" s="6"/>
    </row>
    <row r="62226" spans="43:43" x14ac:dyDescent="0.25">
      <c r="AQ62226" s="6"/>
    </row>
    <row r="62227" spans="43:43" x14ac:dyDescent="0.25">
      <c r="AQ62227" s="6"/>
    </row>
    <row r="62228" spans="43:43" x14ac:dyDescent="0.25">
      <c r="AQ62228" s="6"/>
    </row>
    <row r="62229" spans="43:43" x14ac:dyDescent="0.25">
      <c r="AQ62229" s="6"/>
    </row>
    <row r="62230" spans="43:43" x14ac:dyDescent="0.25">
      <c r="AQ62230" s="6"/>
    </row>
    <row r="62231" spans="43:43" x14ac:dyDescent="0.25">
      <c r="AQ62231" s="6"/>
    </row>
    <row r="62232" spans="43:43" x14ac:dyDescent="0.25">
      <c r="AQ62232" s="6"/>
    </row>
    <row r="62233" spans="43:43" x14ac:dyDescent="0.25">
      <c r="AQ62233" s="6"/>
    </row>
    <row r="62234" spans="43:43" x14ac:dyDescent="0.25">
      <c r="AQ62234" s="6"/>
    </row>
    <row r="62235" spans="43:43" x14ac:dyDescent="0.25">
      <c r="AQ62235" s="6"/>
    </row>
    <row r="62236" spans="43:43" x14ac:dyDescent="0.25">
      <c r="AQ62236" s="6"/>
    </row>
    <row r="62237" spans="43:43" x14ac:dyDescent="0.25">
      <c r="AQ62237" s="6"/>
    </row>
    <row r="62238" spans="43:43" x14ac:dyDescent="0.25">
      <c r="AQ62238" s="6"/>
    </row>
    <row r="62239" spans="43:43" x14ac:dyDescent="0.25">
      <c r="AQ62239" s="6"/>
    </row>
    <row r="62240" spans="43:43" x14ac:dyDescent="0.25">
      <c r="AQ62240" s="6"/>
    </row>
    <row r="62241" spans="43:43" x14ac:dyDescent="0.25">
      <c r="AQ62241" s="6"/>
    </row>
    <row r="62242" spans="43:43" x14ac:dyDescent="0.25">
      <c r="AQ62242" s="6"/>
    </row>
    <row r="62243" spans="43:43" x14ac:dyDescent="0.25">
      <c r="AQ62243" s="6"/>
    </row>
    <row r="62244" spans="43:43" x14ac:dyDescent="0.25">
      <c r="AQ62244" s="6"/>
    </row>
    <row r="62245" spans="43:43" x14ac:dyDescent="0.25">
      <c r="AQ62245" s="6"/>
    </row>
    <row r="62246" spans="43:43" x14ac:dyDescent="0.25">
      <c r="AQ62246" s="6"/>
    </row>
    <row r="62247" spans="43:43" x14ac:dyDescent="0.25">
      <c r="AQ62247" s="6"/>
    </row>
    <row r="62248" spans="43:43" x14ac:dyDescent="0.25">
      <c r="AQ62248" s="6"/>
    </row>
    <row r="62249" spans="43:43" x14ac:dyDescent="0.25">
      <c r="AQ62249" s="6"/>
    </row>
    <row r="62250" spans="43:43" x14ac:dyDescent="0.25">
      <c r="AQ62250" s="6"/>
    </row>
    <row r="62251" spans="43:43" x14ac:dyDescent="0.25">
      <c r="AQ62251" s="6"/>
    </row>
    <row r="62252" spans="43:43" x14ac:dyDescent="0.25">
      <c r="AQ62252" s="6"/>
    </row>
    <row r="62253" spans="43:43" x14ac:dyDescent="0.25">
      <c r="AQ62253" s="6"/>
    </row>
    <row r="62254" spans="43:43" x14ac:dyDescent="0.25">
      <c r="AQ62254" s="6"/>
    </row>
    <row r="62255" spans="43:43" x14ac:dyDescent="0.25">
      <c r="AQ62255" s="6"/>
    </row>
    <row r="62256" spans="43:43" x14ac:dyDescent="0.25">
      <c r="AQ62256" s="6"/>
    </row>
    <row r="62257" spans="43:43" x14ac:dyDescent="0.25">
      <c r="AQ62257" s="6"/>
    </row>
    <row r="62258" spans="43:43" x14ac:dyDescent="0.25">
      <c r="AQ62258" s="6"/>
    </row>
    <row r="62259" spans="43:43" x14ac:dyDescent="0.25">
      <c r="AQ62259" s="6"/>
    </row>
    <row r="62260" spans="43:43" x14ac:dyDescent="0.25">
      <c r="AQ62260" s="6"/>
    </row>
    <row r="62261" spans="43:43" x14ac:dyDescent="0.25">
      <c r="AQ62261" s="6"/>
    </row>
    <row r="62262" spans="43:43" x14ac:dyDescent="0.25">
      <c r="AQ62262" s="6"/>
    </row>
    <row r="62263" spans="43:43" x14ac:dyDescent="0.25">
      <c r="AQ62263" s="6"/>
    </row>
    <row r="62264" spans="43:43" x14ac:dyDescent="0.25">
      <c r="AQ62264" s="6"/>
    </row>
    <row r="62265" spans="43:43" x14ac:dyDescent="0.25">
      <c r="AQ62265" s="6"/>
    </row>
    <row r="62266" spans="43:43" x14ac:dyDescent="0.25">
      <c r="AQ62266" s="6"/>
    </row>
    <row r="62267" spans="43:43" x14ac:dyDescent="0.25">
      <c r="AQ62267" s="6"/>
    </row>
    <row r="62268" spans="43:43" x14ac:dyDescent="0.25">
      <c r="AQ62268" s="6"/>
    </row>
    <row r="62269" spans="43:43" x14ac:dyDescent="0.25">
      <c r="AQ62269" s="6"/>
    </row>
    <row r="62270" spans="43:43" x14ac:dyDescent="0.25">
      <c r="AQ62270" s="6"/>
    </row>
    <row r="62271" spans="43:43" x14ac:dyDescent="0.25">
      <c r="AQ62271" s="6"/>
    </row>
    <row r="62272" spans="43:43" x14ac:dyDescent="0.25">
      <c r="AQ62272" s="6"/>
    </row>
    <row r="62273" spans="43:43" x14ac:dyDescent="0.25">
      <c r="AQ62273" s="6"/>
    </row>
    <row r="62274" spans="43:43" x14ac:dyDescent="0.25">
      <c r="AQ62274" s="6"/>
    </row>
    <row r="62275" spans="43:43" x14ac:dyDescent="0.25">
      <c r="AQ62275" s="6"/>
    </row>
    <row r="62276" spans="43:43" x14ac:dyDescent="0.25">
      <c r="AQ62276" s="6"/>
    </row>
    <row r="62277" spans="43:43" x14ac:dyDescent="0.25">
      <c r="AQ62277" s="6"/>
    </row>
    <row r="62278" spans="43:43" x14ac:dyDescent="0.25">
      <c r="AQ62278" s="6"/>
    </row>
    <row r="62279" spans="43:43" x14ac:dyDescent="0.25">
      <c r="AQ62279" s="6"/>
    </row>
    <row r="62280" spans="43:43" x14ac:dyDescent="0.25">
      <c r="AQ62280" s="6"/>
    </row>
    <row r="62281" spans="43:43" x14ac:dyDescent="0.25">
      <c r="AQ62281" s="6"/>
    </row>
    <row r="62282" spans="43:43" x14ac:dyDescent="0.25">
      <c r="AQ62282" s="6"/>
    </row>
    <row r="62283" spans="43:43" x14ac:dyDescent="0.25">
      <c r="AQ62283" s="6"/>
    </row>
    <row r="62284" spans="43:43" x14ac:dyDescent="0.25">
      <c r="AQ62284" s="6"/>
    </row>
    <row r="62285" spans="43:43" x14ac:dyDescent="0.25">
      <c r="AQ62285" s="6"/>
    </row>
    <row r="62286" spans="43:43" x14ac:dyDescent="0.25">
      <c r="AQ62286" s="6"/>
    </row>
    <row r="62287" spans="43:43" x14ac:dyDescent="0.25">
      <c r="AQ62287" s="6"/>
    </row>
    <row r="62288" spans="43:43" x14ac:dyDescent="0.25">
      <c r="AQ62288" s="6"/>
    </row>
    <row r="62289" spans="43:43" x14ac:dyDescent="0.25">
      <c r="AQ62289" s="6"/>
    </row>
    <row r="62290" spans="43:43" x14ac:dyDescent="0.25">
      <c r="AQ62290" s="6"/>
    </row>
    <row r="62291" spans="43:43" x14ac:dyDescent="0.25">
      <c r="AQ62291" s="6"/>
    </row>
    <row r="62292" spans="43:43" x14ac:dyDescent="0.25">
      <c r="AQ62292" s="6"/>
    </row>
    <row r="62293" spans="43:43" x14ac:dyDescent="0.25">
      <c r="AQ62293" s="6"/>
    </row>
    <row r="62294" spans="43:43" x14ac:dyDescent="0.25">
      <c r="AQ62294" s="6"/>
    </row>
    <row r="62295" spans="43:43" x14ac:dyDescent="0.25">
      <c r="AQ62295" s="6"/>
    </row>
    <row r="62296" spans="43:43" x14ac:dyDescent="0.25">
      <c r="AQ62296" s="6"/>
    </row>
    <row r="62297" spans="43:43" x14ac:dyDescent="0.25">
      <c r="AQ62297" s="6"/>
    </row>
    <row r="62298" spans="43:43" x14ac:dyDescent="0.25">
      <c r="AQ62298" s="6"/>
    </row>
    <row r="62299" spans="43:43" x14ac:dyDescent="0.25">
      <c r="AQ62299" s="6"/>
    </row>
    <row r="62300" spans="43:43" x14ac:dyDescent="0.25">
      <c r="AQ62300" s="6"/>
    </row>
    <row r="62301" spans="43:43" x14ac:dyDescent="0.25">
      <c r="AQ62301" s="6"/>
    </row>
    <row r="62302" spans="43:43" x14ac:dyDescent="0.25">
      <c r="AQ62302" s="6"/>
    </row>
    <row r="62303" spans="43:43" x14ac:dyDescent="0.25">
      <c r="AQ62303" s="6"/>
    </row>
    <row r="62304" spans="43:43" x14ac:dyDescent="0.25">
      <c r="AQ62304" s="6"/>
    </row>
    <row r="62305" spans="43:43" x14ac:dyDescent="0.25">
      <c r="AQ62305" s="6"/>
    </row>
    <row r="62306" spans="43:43" x14ac:dyDescent="0.25">
      <c r="AQ62306" s="6"/>
    </row>
    <row r="62307" spans="43:43" x14ac:dyDescent="0.25">
      <c r="AQ62307" s="6"/>
    </row>
    <row r="62308" spans="43:43" x14ac:dyDescent="0.25">
      <c r="AQ62308" s="6"/>
    </row>
    <row r="62309" spans="43:43" x14ac:dyDescent="0.25">
      <c r="AQ62309" s="6"/>
    </row>
    <row r="62310" spans="43:43" x14ac:dyDescent="0.25">
      <c r="AQ62310" s="6"/>
    </row>
    <row r="62311" spans="43:43" x14ac:dyDescent="0.25">
      <c r="AQ62311" s="6"/>
    </row>
    <row r="62312" spans="43:43" x14ac:dyDescent="0.25">
      <c r="AQ62312" s="6"/>
    </row>
    <row r="62313" spans="43:43" x14ac:dyDescent="0.25">
      <c r="AQ62313" s="6"/>
    </row>
    <row r="62314" spans="43:43" x14ac:dyDescent="0.25">
      <c r="AQ62314" s="6"/>
    </row>
    <row r="62315" spans="43:43" x14ac:dyDescent="0.25">
      <c r="AQ62315" s="6"/>
    </row>
    <row r="62316" spans="43:43" x14ac:dyDescent="0.25">
      <c r="AQ62316" s="6"/>
    </row>
    <row r="62317" spans="43:43" x14ac:dyDescent="0.25">
      <c r="AQ62317" s="6"/>
    </row>
    <row r="62318" spans="43:43" x14ac:dyDescent="0.25">
      <c r="AQ62318" s="6"/>
    </row>
    <row r="62319" spans="43:43" x14ac:dyDescent="0.25">
      <c r="AQ62319" s="6"/>
    </row>
    <row r="62320" spans="43:43" x14ac:dyDescent="0.25">
      <c r="AQ62320" s="6"/>
    </row>
    <row r="62321" spans="43:43" x14ac:dyDescent="0.25">
      <c r="AQ62321" s="6"/>
    </row>
    <row r="62322" spans="43:43" x14ac:dyDescent="0.25">
      <c r="AQ62322" s="6"/>
    </row>
    <row r="62323" spans="43:43" x14ac:dyDescent="0.25">
      <c r="AQ62323" s="6"/>
    </row>
    <row r="62324" spans="43:43" x14ac:dyDescent="0.25">
      <c r="AQ62324" s="6"/>
    </row>
    <row r="62325" spans="43:43" x14ac:dyDescent="0.25">
      <c r="AQ62325" s="6"/>
    </row>
    <row r="62326" spans="43:43" x14ac:dyDescent="0.25">
      <c r="AQ62326" s="6"/>
    </row>
    <row r="62327" spans="43:43" x14ac:dyDescent="0.25">
      <c r="AQ62327" s="6"/>
    </row>
    <row r="62328" spans="43:43" x14ac:dyDescent="0.25">
      <c r="AQ62328" s="6"/>
    </row>
    <row r="62329" spans="43:43" x14ac:dyDescent="0.25">
      <c r="AQ62329" s="6"/>
    </row>
    <row r="62330" spans="43:43" x14ac:dyDescent="0.25">
      <c r="AQ62330" s="6"/>
    </row>
    <row r="62331" spans="43:43" x14ac:dyDescent="0.25">
      <c r="AQ62331" s="6"/>
    </row>
    <row r="62332" spans="43:43" x14ac:dyDescent="0.25">
      <c r="AQ62332" s="6"/>
    </row>
    <row r="62333" spans="43:43" x14ac:dyDescent="0.25">
      <c r="AQ62333" s="6"/>
    </row>
    <row r="62334" spans="43:43" x14ac:dyDescent="0.25">
      <c r="AQ62334" s="6"/>
    </row>
    <row r="62335" spans="43:43" x14ac:dyDescent="0.25">
      <c r="AQ62335" s="6"/>
    </row>
    <row r="62336" spans="43:43" x14ac:dyDescent="0.25">
      <c r="AQ62336" s="6"/>
    </row>
    <row r="62337" spans="43:43" x14ac:dyDescent="0.25">
      <c r="AQ62337" s="6"/>
    </row>
    <row r="62338" spans="43:43" x14ac:dyDescent="0.25">
      <c r="AQ62338" s="6"/>
    </row>
    <row r="62339" spans="43:43" x14ac:dyDescent="0.25">
      <c r="AQ62339" s="6"/>
    </row>
    <row r="62340" spans="43:43" x14ac:dyDescent="0.25">
      <c r="AQ62340" s="6"/>
    </row>
    <row r="62341" spans="43:43" x14ac:dyDescent="0.25">
      <c r="AQ62341" s="6"/>
    </row>
    <row r="62342" spans="43:43" x14ac:dyDescent="0.25">
      <c r="AQ62342" s="6"/>
    </row>
    <row r="62343" spans="43:43" x14ac:dyDescent="0.25">
      <c r="AQ62343" s="6"/>
    </row>
    <row r="62344" spans="43:43" x14ac:dyDescent="0.25">
      <c r="AQ62344" s="6"/>
    </row>
    <row r="62345" spans="43:43" x14ac:dyDescent="0.25">
      <c r="AQ62345" s="6"/>
    </row>
    <row r="62346" spans="43:43" x14ac:dyDescent="0.25">
      <c r="AQ62346" s="6"/>
    </row>
    <row r="62347" spans="43:43" x14ac:dyDescent="0.25">
      <c r="AQ62347" s="6"/>
    </row>
    <row r="62348" spans="43:43" x14ac:dyDescent="0.25">
      <c r="AQ62348" s="6"/>
    </row>
    <row r="62349" spans="43:43" x14ac:dyDescent="0.25">
      <c r="AQ62349" s="6"/>
    </row>
    <row r="62350" spans="43:43" x14ac:dyDescent="0.25">
      <c r="AQ62350" s="6"/>
    </row>
    <row r="62351" spans="43:43" x14ac:dyDescent="0.25">
      <c r="AQ62351" s="6"/>
    </row>
    <row r="62352" spans="43:43" x14ac:dyDescent="0.25">
      <c r="AQ62352" s="6"/>
    </row>
    <row r="62353" spans="43:43" x14ac:dyDescent="0.25">
      <c r="AQ62353" s="6"/>
    </row>
    <row r="62354" spans="43:43" x14ac:dyDescent="0.25">
      <c r="AQ62354" s="6"/>
    </row>
    <row r="62355" spans="43:43" x14ac:dyDescent="0.25">
      <c r="AQ62355" s="6"/>
    </row>
    <row r="62356" spans="43:43" x14ac:dyDescent="0.25">
      <c r="AQ62356" s="6"/>
    </row>
    <row r="62357" spans="43:43" x14ac:dyDescent="0.25">
      <c r="AQ62357" s="6"/>
    </row>
    <row r="62358" spans="43:43" x14ac:dyDescent="0.25">
      <c r="AQ62358" s="6"/>
    </row>
    <row r="62359" spans="43:43" x14ac:dyDescent="0.25">
      <c r="AQ62359" s="6"/>
    </row>
    <row r="62360" spans="43:43" x14ac:dyDescent="0.25">
      <c r="AQ62360" s="6"/>
    </row>
    <row r="62361" spans="43:43" x14ac:dyDescent="0.25">
      <c r="AQ62361" s="6"/>
    </row>
    <row r="62362" spans="43:43" x14ac:dyDescent="0.25">
      <c r="AQ62362" s="6"/>
    </row>
    <row r="62363" spans="43:43" x14ac:dyDescent="0.25">
      <c r="AQ62363" s="6"/>
    </row>
    <row r="62364" spans="43:43" x14ac:dyDescent="0.25">
      <c r="AQ62364" s="6"/>
    </row>
    <row r="62365" spans="43:43" x14ac:dyDescent="0.25">
      <c r="AQ62365" s="6"/>
    </row>
    <row r="62366" spans="43:43" x14ac:dyDescent="0.25">
      <c r="AQ62366" s="6"/>
    </row>
    <row r="62367" spans="43:43" x14ac:dyDescent="0.25">
      <c r="AQ62367" s="6"/>
    </row>
    <row r="62368" spans="43:43" x14ac:dyDescent="0.25">
      <c r="AQ62368" s="6"/>
    </row>
    <row r="62369" spans="43:43" x14ac:dyDescent="0.25">
      <c r="AQ62369" s="6"/>
    </row>
    <row r="62370" spans="43:43" x14ac:dyDescent="0.25">
      <c r="AQ62370" s="6"/>
    </row>
    <row r="62371" spans="43:43" x14ac:dyDescent="0.25">
      <c r="AQ62371" s="6"/>
    </row>
    <row r="62372" spans="43:43" x14ac:dyDescent="0.25">
      <c r="AQ62372" s="6"/>
    </row>
    <row r="62373" spans="43:43" x14ac:dyDescent="0.25">
      <c r="AQ62373" s="6"/>
    </row>
    <row r="62374" spans="43:43" x14ac:dyDescent="0.25">
      <c r="AQ62374" s="6"/>
    </row>
    <row r="62375" spans="43:43" x14ac:dyDescent="0.25">
      <c r="AQ62375" s="6"/>
    </row>
    <row r="62376" spans="43:43" x14ac:dyDescent="0.25">
      <c r="AQ62376" s="6"/>
    </row>
    <row r="62377" spans="43:43" x14ac:dyDescent="0.25">
      <c r="AQ62377" s="6"/>
    </row>
    <row r="62378" spans="43:43" x14ac:dyDescent="0.25">
      <c r="AQ62378" s="6"/>
    </row>
    <row r="62379" spans="43:43" x14ac:dyDescent="0.25">
      <c r="AQ62379" s="6"/>
    </row>
    <row r="62380" spans="43:43" x14ac:dyDescent="0.25">
      <c r="AQ62380" s="6"/>
    </row>
    <row r="62381" spans="43:43" x14ac:dyDescent="0.25">
      <c r="AQ62381" s="6"/>
    </row>
    <row r="62382" spans="43:43" x14ac:dyDescent="0.25">
      <c r="AQ62382" s="6"/>
    </row>
    <row r="62383" spans="43:43" x14ac:dyDescent="0.25">
      <c r="AQ62383" s="6"/>
    </row>
    <row r="62384" spans="43:43" x14ac:dyDescent="0.25">
      <c r="AQ62384" s="6"/>
    </row>
    <row r="62385" spans="43:43" x14ac:dyDescent="0.25">
      <c r="AQ62385" s="6"/>
    </row>
    <row r="62386" spans="43:43" x14ac:dyDescent="0.25">
      <c r="AQ62386" s="6"/>
    </row>
    <row r="62387" spans="43:43" x14ac:dyDescent="0.25">
      <c r="AQ62387" s="6"/>
    </row>
    <row r="62388" spans="43:43" x14ac:dyDescent="0.25">
      <c r="AQ62388" s="6"/>
    </row>
    <row r="62389" spans="43:43" x14ac:dyDescent="0.25">
      <c r="AQ62389" s="6"/>
    </row>
    <row r="62390" spans="43:43" x14ac:dyDescent="0.25">
      <c r="AQ62390" s="6"/>
    </row>
    <row r="62391" spans="43:43" x14ac:dyDescent="0.25">
      <c r="AQ62391" s="6"/>
    </row>
    <row r="62392" spans="43:43" x14ac:dyDescent="0.25">
      <c r="AQ62392" s="6"/>
    </row>
    <row r="62393" spans="43:43" x14ac:dyDescent="0.25">
      <c r="AQ62393" s="6"/>
    </row>
    <row r="62394" spans="43:43" x14ac:dyDescent="0.25">
      <c r="AQ62394" s="6"/>
    </row>
    <row r="62395" spans="43:43" x14ac:dyDescent="0.25">
      <c r="AQ62395" s="6"/>
    </row>
    <row r="62396" spans="43:43" x14ac:dyDescent="0.25">
      <c r="AQ62396" s="6"/>
    </row>
    <row r="62397" spans="43:43" x14ac:dyDescent="0.25">
      <c r="AQ62397" s="6"/>
    </row>
    <row r="62398" spans="43:43" x14ac:dyDescent="0.25">
      <c r="AQ62398" s="6"/>
    </row>
    <row r="62399" spans="43:43" x14ac:dyDescent="0.25">
      <c r="AQ62399" s="6"/>
    </row>
    <row r="62400" spans="43:43" x14ac:dyDescent="0.25">
      <c r="AQ62400" s="6"/>
    </row>
    <row r="62401" spans="43:43" x14ac:dyDescent="0.25">
      <c r="AQ62401" s="6"/>
    </row>
    <row r="62402" spans="43:43" x14ac:dyDescent="0.25">
      <c r="AQ62402" s="6"/>
    </row>
    <row r="62403" spans="43:43" x14ac:dyDescent="0.25">
      <c r="AQ62403" s="6"/>
    </row>
    <row r="62404" spans="43:43" x14ac:dyDescent="0.25">
      <c r="AQ62404" s="6"/>
    </row>
    <row r="62405" spans="43:43" x14ac:dyDescent="0.25">
      <c r="AQ62405" s="6"/>
    </row>
    <row r="62406" spans="43:43" x14ac:dyDescent="0.25">
      <c r="AQ62406" s="6"/>
    </row>
    <row r="62407" spans="43:43" x14ac:dyDescent="0.25">
      <c r="AQ62407" s="6"/>
    </row>
    <row r="62408" spans="43:43" x14ac:dyDescent="0.25">
      <c r="AQ62408" s="6"/>
    </row>
    <row r="62409" spans="43:43" x14ac:dyDescent="0.25">
      <c r="AQ62409" s="6"/>
    </row>
    <row r="62410" spans="43:43" x14ac:dyDescent="0.25">
      <c r="AQ62410" s="6"/>
    </row>
    <row r="62411" spans="43:43" x14ac:dyDescent="0.25">
      <c r="AQ62411" s="6"/>
    </row>
    <row r="62412" spans="43:43" x14ac:dyDescent="0.25">
      <c r="AQ62412" s="6"/>
    </row>
    <row r="62413" spans="43:43" x14ac:dyDescent="0.25">
      <c r="AQ62413" s="6"/>
    </row>
    <row r="62414" spans="43:43" x14ac:dyDescent="0.25">
      <c r="AQ62414" s="6"/>
    </row>
    <row r="62415" spans="43:43" x14ac:dyDescent="0.25">
      <c r="AQ62415" s="6"/>
    </row>
    <row r="62416" spans="43:43" x14ac:dyDescent="0.25">
      <c r="AQ62416" s="6"/>
    </row>
    <row r="62417" spans="43:43" x14ac:dyDescent="0.25">
      <c r="AQ62417" s="6"/>
    </row>
    <row r="62418" spans="43:43" x14ac:dyDescent="0.25">
      <c r="AQ62418" s="6"/>
    </row>
    <row r="62419" spans="43:43" x14ac:dyDescent="0.25">
      <c r="AQ62419" s="6"/>
    </row>
    <row r="62420" spans="43:43" x14ac:dyDescent="0.25">
      <c r="AQ62420" s="6"/>
    </row>
    <row r="62421" spans="43:43" x14ac:dyDescent="0.25">
      <c r="AQ62421" s="6"/>
    </row>
    <row r="62422" spans="43:43" x14ac:dyDescent="0.25">
      <c r="AQ62422" s="6"/>
    </row>
    <row r="62423" spans="43:43" x14ac:dyDescent="0.25">
      <c r="AQ62423" s="6"/>
    </row>
    <row r="62424" spans="43:43" x14ac:dyDescent="0.25">
      <c r="AQ62424" s="6"/>
    </row>
    <row r="62425" spans="43:43" x14ac:dyDescent="0.25">
      <c r="AQ62425" s="6"/>
    </row>
    <row r="62426" spans="43:43" x14ac:dyDescent="0.25">
      <c r="AQ62426" s="6"/>
    </row>
    <row r="62427" spans="43:43" x14ac:dyDescent="0.25">
      <c r="AQ62427" s="6"/>
    </row>
    <row r="62428" spans="43:43" x14ac:dyDescent="0.25">
      <c r="AQ62428" s="6"/>
    </row>
    <row r="62429" spans="43:43" x14ac:dyDescent="0.25">
      <c r="AQ62429" s="6"/>
    </row>
    <row r="62430" spans="43:43" x14ac:dyDescent="0.25">
      <c r="AQ62430" s="6"/>
    </row>
    <row r="62431" spans="43:43" x14ac:dyDescent="0.25">
      <c r="AQ62431" s="6"/>
    </row>
    <row r="62432" spans="43:43" x14ac:dyDescent="0.25">
      <c r="AQ62432" s="6"/>
    </row>
    <row r="62433" spans="43:43" x14ac:dyDescent="0.25">
      <c r="AQ62433" s="6"/>
    </row>
    <row r="62434" spans="43:43" x14ac:dyDescent="0.25">
      <c r="AQ62434" s="6"/>
    </row>
    <row r="62435" spans="43:43" x14ac:dyDescent="0.25">
      <c r="AQ62435" s="6"/>
    </row>
    <row r="62436" spans="43:43" x14ac:dyDescent="0.25">
      <c r="AQ62436" s="6"/>
    </row>
    <row r="62437" spans="43:43" x14ac:dyDescent="0.25">
      <c r="AQ62437" s="6"/>
    </row>
    <row r="62438" spans="43:43" x14ac:dyDescent="0.25">
      <c r="AQ62438" s="6"/>
    </row>
    <row r="62439" spans="43:43" x14ac:dyDescent="0.25">
      <c r="AQ62439" s="6"/>
    </row>
    <row r="62440" spans="43:43" x14ac:dyDescent="0.25">
      <c r="AQ62440" s="6"/>
    </row>
    <row r="62441" spans="43:43" x14ac:dyDescent="0.25">
      <c r="AQ62441" s="6"/>
    </row>
    <row r="62442" spans="43:43" x14ac:dyDescent="0.25">
      <c r="AQ62442" s="6"/>
    </row>
    <row r="62443" spans="43:43" x14ac:dyDescent="0.25">
      <c r="AQ62443" s="6"/>
    </row>
    <row r="62444" spans="43:43" x14ac:dyDescent="0.25">
      <c r="AQ62444" s="6"/>
    </row>
    <row r="62445" spans="43:43" x14ac:dyDescent="0.25">
      <c r="AQ62445" s="6"/>
    </row>
    <row r="62446" spans="43:43" x14ac:dyDescent="0.25">
      <c r="AQ62446" s="6"/>
    </row>
    <row r="62447" spans="43:43" x14ac:dyDescent="0.25">
      <c r="AQ62447" s="6"/>
    </row>
    <row r="62448" spans="43:43" x14ac:dyDescent="0.25">
      <c r="AQ62448" s="6"/>
    </row>
    <row r="62449" spans="43:43" x14ac:dyDescent="0.25">
      <c r="AQ62449" s="6"/>
    </row>
    <row r="62450" spans="43:43" x14ac:dyDescent="0.25">
      <c r="AQ62450" s="6"/>
    </row>
    <row r="62451" spans="43:43" x14ac:dyDescent="0.25">
      <c r="AQ62451" s="6"/>
    </row>
    <row r="62452" spans="43:43" x14ac:dyDescent="0.25">
      <c r="AQ62452" s="6"/>
    </row>
    <row r="62453" spans="43:43" x14ac:dyDescent="0.25">
      <c r="AQ62453" s="6"/>
    </row>
    <row r="62454" spans="43:43" x14ac:dyDescent="0.25">
      <c r="AQ62454" s="6"/>
    </row>
    <row r="62455" spans="43:43" x14ac:dyDescent="0.25">
      <c r="AQ62455" s="6"/>
    </row>
    <row r="62456" spans="43:43" x14ac:dyDescent="0.25">
      <c r="AQ62456" s="6"/>
    </row>
    <row r="62457" spans="43:43" x14ac:dyDescent="0.25">
      <c r="AQ62457" s="6"/>
    </row>
    <row r="62458" spans="43:43" x14ac:dyDescent="0.25">
      <c r="AQ62458" s="6"/>
    </row>
    <row r="62459" spans="43:43" x14ac:dyDescent="0.25">
      <c r="AQ62459" s="6"/>
    </row>
    <row r="62460" spans="43:43" x14ac:dyDescent="0.25">
      <c r="AQ62460" s="6"/>
    </row>
    <row r="62461" spans="43:43" x14ac:dyDescent="0.25">
      <c r="AQ62461" s="6"/>
    </row>
    <row r="62462" spans="43:43" x14ac:dyDescent="0.25">
      <c r="AQ62462" s="6"/>
    </row>
    <row r="62463" spans="43:43" x14ac:dyDescent="0.25">
      <c r="AQ62463" s="6"/>
    </row>
    <row r="62464" spans="43:43" x14ac:dyDescent="0.25">
      <c r="AQ62464" s="6"/>
    </row>
    <row r="62465" spans="43:43" x14ac:dyDescent="0.25">
      <c r="AQ62465" s="6"/>
    </row>
    <row r="62466" spans="43:43" x14ac:dyDescent="0.25">
      <c r="AQ62466" s="6"/>
    </row>
    <row r="62467" spans="43:43" x14ac:dyDescent="0.25">
      <c r="AQ62467" s="6"/>
    </row>
    <row r="62468" spans="43:43" x14ac:dyDescent="0.25">
      <c r="AQ62468" s="6"/>
    </row>
    <row r="62469" spans="43:43" x14ac:dyDescent="0.25">
      <c r="AQ62469" s="6"/>
    </row>
    <row r="62470" spans="43:43" x14ac:dyDescent="0.25">
      <c r="AQ62470" s="6"/>
    </row>
    <row r="62471" spans="43:43" x14ac:dyDescent="0.25">
      <c r="AQ62471" s="6"/>
    </row>
    <row r="62472" spans="43:43" x14ac:dyDescent="0.25">
      <c r="AQ62472" s="6"/>
    </row>
    <row r="62473" spans="43:43" x14ac:dyDescent="0.25">
      <c r="AQ62473" s="6"/>
    </row>
    <row r="62474" spans="43:43" x14ac:dyDescent="0.25">
      <c r="AQ62474" s="6"/>
    </row>
    <row r="62475" spans="43:43" x14ac:dyDescent="0.25">
      <c r="AQ62475" s="6"/>
    </row>
    <row r="62476" spans="43:43" x14ac:dyDescent="0.25">
      <c r="AQ62476" s="6"/>
    </row>
    <row r="62477" spans="43:43" x14ac:dyDescent="0.25">
      <c r="AQ62477" s="6"/>
    </row>
    <row r="62478" spans="43:43" x14ac:dyDescent="0.25">
      <c r="AQ62478" s="6"/>
    </row>
    <row r="62479" spans="43:43" x14ac:dyDescent="0.25">
      <c r="AQ62479" s="6"/>
    </row>
    <row r="62480" spans="43:43" x14ac:dyDescent="0.25">
      <c r="AQ62480" s="6"/>
    </row>
    <row r="62481" spans="43:43" x14ac:dyDescent="0.25">
      <c r="AQ62481" s="6"/>
    </row>
    <row r="62482" spans="43:43" x14ac:dyDescent="0.25">
      <c r="AQ62482" s="6"/>
    </row>
    <row r="62483" spans="43:43" x14ac:dyDescent="0.25">
      <c r="AQ62483" s="6"/>
    </row>
    <row r="62484" spans="43:43" x14ac:dyDescent="0.25">
      <c r="AQ62484" s="6"/>
    </row>
    <row r="62485" spans="43:43" x14ac:dyDescent="0.25">
      <c r="AQ62485" s="6"/>
    </row>
    <row r="62486" spans="43:43" x14ac:dyDescent="0.25">
      <c r="AQ62486" s="6"/>
    </row>
    <row r="62487" spans="43:43" x14ac:dyDescent="0.25">
      <c r="AQ62487" s="6"/>
    </row>
    <row r="62488" spans="43:43" x14ac:dyDescent="0.25">
      <c r="AQ62488" s="6"/>
    </row>
    <row r="62489" spans="43:43" x14ac:dyDescent="0.25">
      <c r="AQ62489" s="6"/>
    </row>
    <row r="62490" spans="43:43" x14ac:dyDescent="0.25">
      <c r="AQ62490" s="6"/>
    </row>
    <row r="62491" spans="43:43" x14ac:dyDescent="0.25">
      <c r="AQ62491" s="6"/>
    </row>
    <row r="62492" spans="43:43" x14ac:dyDescent="0.25">
      <c r="AQ62492" s="6"/>
    </row>
    <row r="62493" spans="43:43" x14ac:dyDescent="0.25">
      <c r="AQ62493" s="6"/>
    </row>
    <row r="62494" spans="43:43" x14ac:dyDescent="0.25">
      <c r="AQ62494" s="6"/>
    </row>
    <row r="62495" spans="43:43" x14ac:dyDescent="0.25">
      <c r="AQ62495" s="6"/>
    </row>
    <row r="62496" spans="43:43" x14ac:dyDescent="0.25">
      <c r="AQ62496" s="6"/>
    </row>
    <row r="62497" spans="43:43" x14ac:dyDescent="0.25">
      <c r="AQ62497" s="6"/>
    </row>
    <row r="62498" spans="43:43" x14ac:dyDescent="0.25">
      <c r="AQ62498" s="6"/>
    </row>
    <row r="62499" spans="43:43" x14ac:dyDescent="0.25">
      <c r="AQ62499" s="6"/>
    </row>
    <row r="62500" spans="43:43" x14ac:dyDescent="0.25">
      <c r="AQ62500" s="6"/>
    </row>
    <row r="62501" spans="43:43" x14ac:dyDescent="0.25">
      <c r="AQ62501" s="6"/>
    </row>
    <row r="62502" spans="43:43" x14ac:dyDescent="0.25">
      <c r="AQ62502" s="6"/>
    </row>
    <row r="62503" spans="43:43" x14ac:dyDescent="0.25">
      <c r="AQ62503" s="6"/>
    </row>
    <row r="62504" spans="43:43" x14ac:dyDescent="0.25">
      <c r="AQ62504" s="6"/>
    </row>
    <row r="62505" spans="43:43" x14ac:dyDescent="0.25">
      <c r="AQ62505" s="6"/>
    </row>
    <row r="62506" spans="43:43" x14ac:dyDescent="0.25">
      <c r="AQ62506" s="6"/>
    </row>
    <row r="62507" spans="43:43" x14ac:dyDescent="0.25">
      <c r="AQ62507" s="6"/>
    </row>
    <row r="62508" spans="43:43" x14ac:dyDescent="0.25">
      <c r="AQ62508" s="6"/>
    </row>
    <row r="62509" spans="43:43" x14ac:dyDescent="0.25">
      <c r="AQ62509" s="6"/>
    </row>
    <row r="62510" spans="43:43" x14ac:dyDescent="0.25">
      <c r="AQ62510" s="6"/>
    </row>
    <row r="62511" spans="43:43" x14ac:dyDescent="0.25">
      <c r="AQ62511" s="6"/>
    </row>
    <row r="62512" spans="43:43" x14ac:dyDescent="0.25">
      <c r="AQ62512" s="6"/>
    </row>
    <row r="62513" spans="43:43" x14ac:dyDescent="0.25">
      <c r="AQ62513" s="6"/>
    </row>
    <row r="62514" spans="43:43" x14ac:dyDescent="0.25">
      <c r="AQ62514" s="6"/>
    </row>
    <row r="62515" spans="43:43" x14ac:dyDescent="0.25">
      <c r="AQ62515" s="6"/>
    </row>
    <row r="62516" spans="43:43" x14ac:dyDescent="0.25">
      <c r="AQ62516" s="6"/>
    </row>
    <row r="62517" spans="43:43" x14ac:dyDescent="0.25">
      <c r="AQ62517" s="6"/>
    </row>
    <row r="62518" spans="43:43" x14ac:dyDescent="0.25">
      <c r="AQ62518" s="6"/>
    </row>
    <row r="62519" spans="43:43" x14ac:dyDescent="0.25">
      <c r="AQ62519" s="6"/>
    </row>
    <row r="62520" spans="43:43" x14ac:dyDescent="0.25">
      <c r="AQ62520" s="6"/>
    </row>
    <row r="62521" spans="43:43" x14ac:dyDescent="0.25">
      <c r="AQ62521" s="6"/>
    </row>
    <row r="62522" spans="43:43" x14ac:dyDescent="0.25">
      <c r="AQ62522" s="6"/>
    </row>
    <row r="62523" spans="43:43" x14ac:dyDescent="0.25">
      <c r="AQ62523" s="6"/>
    </row>
    <row r="62524" spans="43:43" x14ac:dyDescent="0.25">
      <c r="AQ62524" s="6"/>
    </row>
    <row r="62525" spans="43:43" x14ac:dyDescent="0.25">
      <c r="AQ62525" s="6"/>
    </row>
    <row r="62526" spans="43:43" x14ac:dyDescent="0.25">
      <c r="AQ62526" s="6"/>
    </row>
    <row r="62527" spans="43:43" x14ac:dyDescent="0.25">
      <c r="AQ62527" s="6"/>
    </row>
    <row r="62528" spans="43:43" x14ac:dyDescent="0.25">
      <c r="AQ62528" s="6"/>
    </row>
    <row r="62529" spans="43:43" x14ac:dyDescent="0.25">
      <c r="AQ62529" s="6"/>
    </row>
    <row r="62530" spans="43:43" x14ac:dyDescent="0.25">
      <c r="AQ62530" s="6"/>
    </row>
    <row r="62531" spans="43:43" x14ac:dyDescent="0.25">
      <c r="AQ62531" s="6"/>
    </row>
    <row r="62532" spans="43:43" x14ac:dyDescent="0.25">
      <c r="AQ62532" s="6"/>
    </row>
    <row r="62533" spans="43:43" x14ac:dyDescent="0.25">
      <c r="AQ62533" s="6"/>
    </row>
    <row r="62534" spans="43:43" x14ac:dyDescent="0.25">
      <c r="AQ62534" s="6"/>
    </row>
    <row r="62535" spans="43:43" x14ac:dyDescent="0.25">
      <c r="AQ62535" s="6"/>
    </row>
    <row r="62536" spans="43:43" x14ac:dyDescent="0.25">
      <c r="AQ62536" s="6"/>
    </row>
    <row r="62537" spans="43:43" x14ac:dyDescent="0.25">
      <c r="AQ62537" s="6"/>
    </row>
    <row r="62538" spans="43:43" x14ac:dyDescent="0.25">
      <c r="AQ62538" s="6"/>
    </row>
    <row r="62539" spans="43:43" x14ac:dyDescent="0.25">
      <c r="AQ62539" s="6"/>
    </row>
    <row r="62540" spans="43:43" x14ac:dyDescent="0.25">
      <c r="AQ62540" s="6"/>
    </row>
    <row r="62541" spans="43:43" x14ac:dyDescent="0.25">
      <c r="AQ62541" s="6"/>
    </row>
    <row r="62542" spans="43:43" x14ac:dyDescent="0.25">
      <c r="AQ62542" s="6"/>
    </row>
    <row r="62543" spans="43:43" x14ac:dyDescent="0.25">
      <c r="AQ62543" s="6"/>
    </row>
    <row r="62544" spans="43:43" x14ac:dyDescent="0.25">
      <c r="AQ62544" s="6"/>
    </row>
    <row r="62545" spans="43:43" x14ac:dyDescent="0.25">
      <c r="AQ62545" s="6"/>
    </row>
    <row r="62546" spans="43:43" x14ac:dyDescent="0.25">
      <c r="AQ62546" s="6"/>
    </row>
    <row r="62547" spans="43:43" x14ac:dyDescent="0.25">
      <c r="AQ62547" s="6"/>
    </row>
    <row r="62548" spans="43:43" x14ac:dyDescent="0.25">
      <c r="AQ62548" s="6"/>
    </row>
    <row r="62549" spans="43:43" x14ac:dyDescent="0.25">
      <c r="AQ62549" s="6"/>
    </row>
    <row r="62550" spans="43:43" x14ac:dyDescent="0.25">
      <c r="AQ62550" s="6"/>
    </row>
    <row r="62551" spans="43:43" x14ac:dyDescent="0.25">
      <c r="AQ62551" s="6"/>
    </row>
    <row r="62552" spans="43:43" x14ac:dyDescent="0.25">
      <c r="AQ62552" s="6"/>
    </row>
    <row r="62553" spans="43:43" x14ac:dyDescent="0.25">
      <c r="AQ62553" s="6"/>
    </row>
    <row r="62554" spans="43:43" x14ac:dyDescent="0.25">
      <c r="AQ62554" s="6"/>
    </row>
    <row r="62555" spans="43:43" x14ac:dyDescent="0.25">
      <c r="AQ62555" s="6"/>
    </row>
    <row r="62556" spans="43:43" x14ac:dyDescent="0.25">
      <c r="AQ62556" s="6"/>
    </row>
    <row r="62557" spans="43:43" x14ac:dyDescent="0.25">
      <c r="AQ62557" s="6"/>
    </row>
    <row r="62558" spans="43:43" x14ac:dyDescent="0.25">
      <c r="AQ62558" s="6"/>
    </row>
    <row r="62559" spans="43:43" x14ac:dyDescent="0.25">
      <c r="AQ62559" s="6"/>
    </row>
    <row r="62560" spans="43:43" x14ac:dyDescent="0.25">
      <c r="AQ62560" s="6"/>
    </row>
    <row r="62561" spans="43:43" x14ac:dyDescent="0.25">
      <c r="AQ62561" s="6"/>
    </row>
    <row r="62562" spans="43:43" x14ac:dyDescent="0.25">
      <c r="AQ62562" s="6"/>
    </row>
    <row r="62563" spans="43:43" x14ac:dyDescent="0.25">
      <c r="AQ62563" s="6"/>
    </row>
    <row r="62564" spans="43:43" x14ac:dyDescent="0.25">
      <c r="AQ62564" s="6"/>
    </row>
    <row r="62565" spans="43:43" x14ac:dyDescent="0.25">
      <c r="AQ62565" s="6"/>
    </row>
    <row r="62566" spans="43:43" x14ac:dyDescent="0.25">
      <c r="AQ62566" s="6"/>
    </row>
    <row r="62567" spans="43:43" x14ac:dyDescent="0.25">
      <c r="AQ62567" s="6"/>
    </row>
    <row r="62568" spans="43:43" x14ac:dyDescent="0.25">
      <c r="AQ62568" s="6"/>
    </row>
    <row r="62569" spans="43:43" x14ac:dyDescent="0.25">
      <c r="AQ62569" s="6"/>
    </row>
    <row r="62570" spans="43:43" x14ac:dyDescent="0.25">
      <c r="AQ62570" s="6"/>
    </row>
    <row r="62571" spans="43:43" x14ac:dyDescent="0.25">
      <c r="AQ62571" s="6"/>
    </row>
    <row r="62572" spans="43:43" x14ac:dyDescent="0.25">
      <c r="AQ62572" s="6"/>
    </row>
    <row r="62573" spans="43:43" x14ac:dyDescent="0.25">
      <c r="AQ62573" s="6"/>
    </row>
    <row r="62574" spans="43:43" x14ac:dyDescent="0.25">
      <c r="AQ62574" s="6"/>
    </row>
    <row r="62575" spans="43:43" x14ac:dyDescent="0.25">
      <c r="AQ62575" s="6"/>
    </row>
    <row r="62576" spans="43:43" x14ac:dyDescent="0.25">
      <c r="AQ62576" s="6"/>
    </row>
    <row r="62577" spans="43:43" x14ac:dyDescent="0.25">
      <c r="AQ62577" s="6"/>
    </row>
    <row r="62578" spans="43:43" x14ac:dyDescent="0.25">
      <c r="AQ62578" s="6"/>
    </row>
    <row r="62579" spans="43:43" x14ac:dyDescent="0.25">
      <c r="AQ62579" s="6"/>
    </row>
    <row r="62580" spans="43:43" x14ac:dyDescent="0.25">
      <c r="AQ62580" s="6"/>
    </row>
    <row r="62581" spans="43:43" x14ac:dyDescent="0.25">
      <c r="AQ62581" s="6"/>
    </row>
    <row r="62582" spans="43:43" x14ac:dyDescent="0.25">
      <c r="AQ62582" s="6"/>
    </row>
    <row r="62583" spans="43:43" x14ac:dyDescent="0.25">
      <c r="AQ62583" s="6"/>
    </row>
    <row r="62584" spans="43:43" x14ac:dyDescent="0.25">
      <c r="AQ62584" s="6"/>
    </row>
    <row r="62585" spans="43:43" x14ac:dyDescent="0.25">
      <c r="AQ62585" s="6"/>
    </row>
    <row r="62586" spans="43:43" x14ac:dyDescent="0.25">
      <c r="AQ62586" s="6"/>
    </row>
    <row r="62587" spans="43:43" x14ac:dyDescent="0.25">
      <c r="AQ62587" s="6"/>
    </row>
    <row r="62588" spans="43:43" x14ac:dyDescent="0.25">
      <c r="AQ62588" s="6"/>
    </row>
    <row r="62589" spans="43:43" x14ac:dyDescent="0.25">
      <c r="AQ62589" s="6"/>
    </row>
    <row r="62590" spans="43:43" x14ac:dyDescent="0.25">
      <c r="AQ62590" s="6"/>
    </row>
    <row r="62591" spans="43:43" x14ac:dyDescent="0.25">
      <c r="AQ62591" s="6"/>
    </row>
    <row r="62592" spans="43:43" x14ac:dyDescent="0.25">
      <c r="AQ62592" s="6"/>
    </row>
    <row r="62593" spans="43:43" x14ac:dyDescent="0.25">
      <c r="AQ62593" s="6"/>
    </row>
    <row r="62594" spans="43:43" x14ac:dyDescent="0.25">
      <c r="AQ62594" s="6"/>
    </row>
    <row r="62595" spans="43:43" x14ac:dyDescent="0.25">
      <c r="AQ62595" s="6"/>
    </row>
    <row r="62596" spans="43:43" x14ac:dyDescent="0.25">
      <c r="AQ62596" s="6"/>
    </row>
    <row r="62597" spans="43:43" x14ac:dyDescent="0.25">
      <c r="AQ62597" s="6"/>
    </row>
    <row r="62598" spans="43:43" x14ac:dyDescent="0.25">
      <c r="AQ62598" s="6"/>
    </row>
    <row r="62599" spans="43:43" x14ac:dyDescent="0.25">
      <c r="AQ62599" s="6"/>
    </row>
    <row r="62600" spans="43:43" x14ac:dyDescent="0.25">
      <c r="AQ62600" s="6"/>
    </row>
    <row r="62601" spans="43:43" x14ac:dyDescent="0.25">
      <c r="AQ62601" s="6"/>
    </row>
    <row r="62602" spans="43:43" x14ac:dyDescent="0.25">
      <c r="AQ62602" s="6"/>
    </row>
    <row r="62603" spans="43:43" x14ac:dyDescent="0.25">
      <c r="AQ62603" s="6"/>
    </row>
    <row r="62604" spans="43:43" x14ac:dyDescent="0.25">
      <c r="AQ62604" s="6"/>
    </row>
    <row r="62605" spans="43:43" x14ac:dyDescent="0.25">
      <c r="AQ62605" s="6"/>
    </row>
    <row r="62606" spans="43:43" x14ac:dyDescent="0.25">
      <c r="AQ62606" s="6"/>
    </row>
    <row r="62607" spans="43:43" x14ac:dyDescent="0.25">
      <c r="AQ62607" s="6"/>
    </row>
    <row r="62608" spans="43:43" x14ac:dyDescent="0.25">
      <c r="AQ62608" s="6"/>
    </row>
    <row r="62609" spans="43:43" x14ac:dyDescent="0.25">
      <c r="AQ62609" s="6"/>
    </row>
    <row r="62610" spans="43:43" x14ac:dyDescent="0.25">
      <c r="AQ62610" s="6"/>
    </row>
    <row r="62611" spans="43:43" x14ac:dyDescent="0.25">
      <c r="AQ62611" s="6"/>
    </row>
    <row r="62612" spans="43:43" x14ac:dyDescent="0.25">
      <c r="AQ62612" s="6"/>
    </row>
    <row r="62613" spans="43:43" x14ac:dyDescent="0.25">
      <c r="AQ62613" s="6"/>
    </row>
    <row r="62614" spans="43:43" x14ac:dyDescent="0.25">
      <c r="AQ62614" s="6"/>
    </row>
    <row r="62615" spans="43:43" x14ac:dyDescent="0.25">
      <c r="AQ62615" s="6"/>
    </row>
    <row r="62616" spans="43:43" x14ac:dyDescent="0.25">
      <c r="AQ62616" s="6"/>
    </row>
    <row r="62617" spans="43:43" x14ac:dyDescent="0.25">
      <c r="AQ62617" s="6"/>
    </row>
    <row r="62618" spans="43:43" x14ac:dyDescent="0.25">
      <c r="AQ62618" s="6"/>
    </row>
    <row r="62619" spans="43:43" x14ac:dyDescent="0.25">
      <c r="AQ62619" s="6"/>
    </row>
    <row r="62620" spans="43:43" x14ac:dyDescent="0.25">
      <c r="AQ62620" s="6"/>
    </row>
    <row r="62621" spans="43:43" x14ac:dyDescent="0.25">
      <c r="AQ62621" s="6"/>
    </row>
    <row r="62622" spans="43:43" x14ac:dyDescent="0.25">
      <c r="AQ62622" s="6"/>
    </row>
    <row r="62623" spans="43:43" x14ac:dyDescent="0.25">
      <c r="AQ62623" s="6"/>
    </row>
    <row r="62624" spans="43:43" x14ac:dyDescent="0.25">
      <c r="AQ62624" s="6"/>
    </row>
    <row r="62625" spans="43:43" x14ac:dyDescent="0.25">
      <c r="AQ62625" s="6"/>
    </row>
    <row r="62626" spans="43:43" x14ac:dyDescent="0.25">
      <c r="AQ62626" s="6"/>
    </row>
    <row r="62627" spans="43:43" x14ac:dyDescent="0.25">
      <c r="AQ62627" s="6"/>
    </row>
    <row r="62628" spans="43:43" x14ac:dyDescent="0.25">
      <c r="AQ62628" s="6"/>
    </row>
    <row r="62629" spans="43:43" x14ac:dyDescent="0.25">
      <c r="AQ62629" s="6"/>
    </row>
    <row r="62630" spans="43:43" x14ac:dyDescent="0.25">
      <c r="AQ62630" s="6"/>
    </row>
    <row r="62631" spans="43:43" x14ac:dyDescent="0.25">
      <c r="AQ62631" s="6"/>
    </row>
    <row r="62632" spans="43:43" x14ac:dyDescent="0.25">
      <c r="AQ62632" s="6"/>
    </row>
    <row r="62633" spans="43:43" x14ac:dyDescent="0.25">
      <c r="AQ62633" s="6"/>
    </row>
    <row r="62634" spans="43:43" x14ac:dyDescent="0.25">
      <c r="AQ62634" s="6"/>
    </row>
    <row r="62635" spans="43:43" x14ac:dyDescent="0.25">
      <c r="AQ62635" s="6"/>
    </row>
    <row r="62636" spans="43:43" x14ac:dyDescent="0.25">
      <c r="AQ62636" s="6"/>
    </row>
    <row r="62637" spans="43:43" x14ac:dyDescent="0.25">
      <c r="AQ62637" s="6"/>
    </row>
    <row r="62638" spans="43:43" x14ac:dyDescent="0.25">
      <c r="AQ62638" s="6"/>
    </row>
    <row r="62639" spans="43:43" x14ac:dyDescent="0.25">
      <c r="AQ62639" s="6"/>
    </row>
    <row r="62640" spans="43:43" x14ac:dyDescent="0.25">
      <c r="AQ62640" s="6"/>
    </row>
    <row r="62641" spans="43:43" x14ac:dyDescent="0.25">
      <c r="AQ62641" s="6"/>
    </row>
    <row r="62642" spans="43:43" x14ac:dyDescent="0.25">
      <c r="AQ62642" s="6"/>
    </row>
    <row r="62643" spans="43:43" x14ac:dyDescent="0.25">
      <c r="AQ62643" s="6"/>
    </row>
    <row r="62644" spans="43:43" x14ac:dyDescent="0.25">
      <c r="AQ62644" s="6"/>
    </row>
    <row r="62645" spans="43:43" x14ac:dyDescent="0.25">
      <c r="AQ62645" s="6"/>
    </row>
    <row r="62646" spans="43:43" x14ac:dyDescent="0.25">
      <c r="AQ62646" s="6"/>
    </row>
    <row r="62647" spans="43:43" x14ac:dyDescent="0.25">
      <c r="AQ62647" s="6"/>
    </row>
    <row r="62648" spans="43:43" x14ac:dyDescent="0.25">
      <c r="AQ62648" s="6"/>
    </row>
    <row r="62649" spans="43:43" x14ac:dyDescent="0.25">
      <c r="AQ62649" s="6"/>
    </row>
    <row r="62650" spans="43:43" x14ac:dyDescent="0.25">
      <c r="AQ62650" s="6"/>
    </row>
    <row r="62651" spans="43:43" x14ac:dyDescent="0.25">
      <c r="AQ62651" s="6"/>
    </row>
    <row r="62652" spans="43:43" x14ac:dyDescent="0.25">
      <c r="AQ62652" s="6"/>
    </row>
    <row r="62653" spans="43:43" x14ac:dyDescent="0.25">
      <c r="AQ62653" s="6"/>
    </row>
    <row r="62654" spans="43:43" x14ac:dyDescent="0.25">
      <c r="AQ62654" s="6"/>
    </row>
    <row r="62655" spans="43:43" x14ac:dyDescent="0.25">
      <c r="AQ62655" s="6"/>
    </row>
    <row r="62656" spans="43:43" x14ac:dyDescent="0.25">
      <c r="AQ62656" s="6"/>
    </row>
    <row r="62657" spans="43:43" x14ac:dyDescent="0.25">
      <c r="AQ62657" s="6"/>
    </row>
    <row r="62658" spans="43:43" x14ac:dyDescent="0.25">
      <c r="AQ62658" s="6"/>
    </row>
    <row r="62659" spans="43:43" x14ac:dyDescent="0.25">
      <c r="AQ62659" s="6"/>
    </row>
    <row r="62660" spans="43:43" x14ac:dyDescent="0.25">
      <c r="AQ62660" s="6"/>
    </row>
    <row r="62661" spans="43:43" x14ac:dyDescent="0.25">
      <c r="AQ62661" s="6"/>
    </row>
    <row r="62662" spans="43:43" x14ac:dyDescent="0.25">
      <c r="AQ62662" s="6"/>
    </row>
    <row r="62663" spans="43:43" x14ac:dyDescent="0.25">
      <c r="AQ62663" s="6"/>
    </row>
    <row r="62664" spans="43:43" x14ac:dyDescent="0.25">
      <c r="AQ62664" s="6"/>
    </row>
    <row r="62665" spans="43:43" x14ac:dyDescent="0.25">
      <c r="AQ62665" s="6"/>
    </row>
    <row r="62666" spans="43:43" x14ac:dyDescent="0.25">
      <c r="AQ62666" s="6"/>
    </row>
    <row r="62667" spans="43:43" x14ac:dyDescent="0.25">
      <c r="AQ62667" s="6"/>
    </row>
    <row r="62668" spans="43:43" x14ac:dyDescent="0.25">
      <c r="AQ62668" s="6"/>
    </row>
    <row r="62669" spans="43:43" x14ac:dyDescent="0.25">
      <c r="AQ62669" s="6"/>
    </row>
    <row r="62670" spans="43:43" x14ac:dyDescent="0.25">
      <c r="AQ62670" s="6"/>
    </row>
    <row r="62671" spans="43:43" x14ac:dyDescent="0.25">
      <c r="AQ62671" s="6"/>
    </row>
    <row r="62672" spans="43:43" x14ac:dyDescent="0.25">
      <c r="AQ62672" s="6"/>
    </row>
    <row r="62673" spans="43:43" x14ac:dyDescent="0.25">
      <c r="AQ62673" s="6"/>
    </row>
    <row r="62674" spans="43:43" x14ac:dyDescent="0.25">
      <c r="AQ62674" s="6"/>
    </row>
    <row r="62675" spans="43:43" x14ac:dyDescent="0.25">
      <c r="AQ62675" s="6"/>
    </row>
    <row r="62676" spans="43:43" x14ac:dyDescent="0.25">
      <c r="AQ62676" s="6"/>
    </row>
    <row r="62677" spans="43:43" x14ac:dyDescent="0.25">
      <c r="AQ62677" s="6"/>
    </row>
    <row r="62678" spans="43:43" x14ac:dyDescent="0.25">
      <c r="AQ62678" s="6"/>
    </row>
    <row r="62679" spans="43:43" x14ac:dyDescent="0.25">
      <c r="AQ62679" s="6"/>
    </row>
    <row r="62680" spans="43:43" x14ac:dyDescent="0.25">
      <c r="AQ62680" s="6"/>
    </row>
    <row r="62681" spans="43:43" x14ac:dyDescent="0.25">
      <c r="AQ62681" s="6"/>
    </row>
    <row r="62682" spans="43:43" x14ac:dyDescent="0.25">
      <c r="AQ62682" s="6"/>
    </row>
    <row r="62683" spans="43:43" x14ac:dyDescent="0.25">
      <c r="AQ62683" s="6"/>
    </row>
    <row r="62684" spans="43:43" x14ac:dyDescent="0.25">
      <c r="AQ62684" s="6"/>
    </row>
    <row r="62685" spans="43:43" x14ac:dyDescent="0.25">
      <c r="AQ62685" s="6"/>
    </row>
    <row r="62686" spans="43:43" x14ac:dyDescent="0.25">
      <c r="AQ62686" s="6"/>
    </row>
    <row r="62687" spans="43:43" x14ac:dyDescent="0.25">
      <c r="AQ62687" s="6"/>
    </row>
    <row r="62688" spans="43:43" x14ac:dyDescent="0.25">
      <c r="AQ62688" s="6"/>
    </row>
    <row r="62689" spans="43:43" x14ac:dyDescent="0.25">
      <c r="AQ62689" s="6"/>
    </row>
    <row r="62690" spans="43:43" x14ac:dyDescent="0.25">
      <c r="AQ62690" s="6"/>
    </row>
    <row r="62691" spans="43:43" x14ac:dyDescent="0.25">
      <c r="AQ62691" s="6"/>
    </row>
    <row r="62692" spans="43:43" x14ac:dyDescent="0.25">
      <c r="AQ62692" s="6"/>
    </row>
    <row r="62693" spans="43:43" x14ac:dyDescent="0.25">
      <c r="AQ62693" s="6"/>
    </row>
    <row r="62694" spans="43:43" x14ac:dyDescent="0.25">
      <c r="AQ62694" s="6"/>
    </row>
    <row r="62695" spans="43:43" x14ac:dyDescent="0.25">
      <c r="AQ62695" s="6"/>
    </row>
    <row r="62696" spans="43:43" x14ac:dyDescent="0.25">
      <c r="AQ62696" s="6"/>
    </row>
    <row r="62697" spans="43:43" x14ac:dyDescent="0.25">
      <c r="AQ62697" s="6"/>
    </row>
    <row r="62698" spans="43:43" x14ac:dyDescent="0.25">
      <c r="AQ62698" s="6"/>
    </row>
    <row r="62699" spans="43:43" x14ac:dyDescent="0.25">
      <c r="AQ62699" s="6"/>
    </row>
    <row r="62700" spans="43:43" x14ac:dyDescent="0.25">
      <c r="AQ62700" s="6"/>
    </row>
    <row r="62701" spans="43:43" x14ac:dyDescent="0.25">
      <c r="AQ62701" s="6"/>
    </row>
    <row r="62702" spans="43:43" x14ac:dyDescent="0.25">
      <c r="AQ62702" s="6"/>
    </row>
    <row r="62703" spans="43:43" x14ac:dyDescent="0.25">
      <c r="AQ62703" s="6"/>
    </row>
    <row r="62704" spans="43:43" x14ac:dyDescent="0.25">
      <c r="AQ62704" s="6"/>
    </row>
    <row r="62705" spans="43:43" x14ac:dyDescent="0.25">
      <c r="AQ62705" s="6"/>
    </row>
    <row r="62706" spans="43:43" x14ac:dyDescent="0.25">
      <c r="AQ62706" s="6"/>
    </row>
    <row r="62707" spans="43:43" x14ac:dyDescent="0.25">
      <c r="AQ62707" s="6"/>
    </row>
    <row r="62708" spans="43:43" x14ac:dyDescent="0.25">
      <c r="AQ62708" s="6"/>
    </row>
    <row r="62709" spans="43:43" x14ac:dyDescent="0.25">
      <c r="AQ62709" s="6"/>
    </row>
    <row r="62710" spans="43:43" x14ac:dyDescent="0.25">
      <c r="AQ62710" s="6"/>
    </row>
    <row r="62711" spans="43:43" x14ac:dyDescent="0.25">
      <c r="AQ62711" s="6"/>
    </row>
    <row r="62712" spans="43:43" x14ac:dyDescent="0.25">
      <c r="AQ62712" s="6"/>
    </row>
    <row r="62713" spans="43:43" x14ac:dyDescent="0.25">
      <c r="AQ62713" s="6"/>
    </row>
    <row r="62714" spans="43:43" x14ac:dyDescent="0.25">
      <c r="AQ62714" s="6"/>
    </row>
    <row r="62715" spans="43:43" x14ac:dyDescent="0.25">
      <c r="AQ62715" s="6"/>
    </row>
    <row r="62716" spans="43:43" x14ac:dyDescent="0.25">
      <c r="AQ62716" s="6"/>
    </row>
    <row r="62717" spans="43:43" x14ac:dyDescent="0.25">
      <c r="AQ62717" s="6"/>
    </row>
    <row r="62718" spans="43:43" x14ac:dyDescent="0.25">
      <c r="AQ62718" s="6"/>
    </row>
    <row r="62719" spans="43:43" x14ac:dyDescent="0.25">
      <c r="AQ62719" s="6"/>
    </row>
    <row r="62720" spans="43:43" x14ac:dyDescent="0.25">
      <c r="AQ62720" s="6"/>
    </row>
    <row r="62721" spans="43:43" x14ac:dyDescent="0.25">
      <c r="AQ62721" s="6"/>
    </row>
    <row r="62722" spans="43:43" x14ac:dyDescent="0.25">
      <c r="AQ62722" s="6"/>
    </row>
    <row r="62723" spans="43:43" x14ac:dyDescent="0.25">
      <c r="AQ62723" s="6"/>
    </row>
    <row r="62724" spans="43:43" x14ac:dyDescent="0.25">
      <c r="AQ62724" s="6"/>
    </row>
    <row r="62725" spans="43:43" x14ac:dyDescent="0.25">
      <c r="AQ62725" s="6"/>
    </row>
    <row r="62726" spans="43:43" x14ac:dyDescent="0.25">
      <c r="AQ62726" s="6"/>
    </row>
    <row r="62727" spans="43:43" x14ac:dyDescent="0.25">
      <c r="AQ62727" s="6"/>
    </row>
    <row r="62728" spans="43:43" x14ac:dyDescent="0.25">
      <c r="AQ62728" s="6"/>
    </row>
    <row r="62729" spans="43:43" x14ac:dyDescent="0.25">
      <c r="AQ62729" s="6"/>
    </row>
    <row r="62730" spans="43:43" x14ac:dyDescent="0.25">
      <c r="AQ62730" s="6"/>
    </row>
    <row r="62731" spans="43:43" x14ac:dyDescent="0.25">
      <c r="AQ62731" s="6"/>
    </row>
    <row r="62732" spans="43:43" x14ac:dyDescent="0.25">
      <c r="AQ62732" s="6"/>
    </row>
    <row r="62733" spans="43:43" x14ac:dyDescent="0.25">
      <c r="AQ62733" s="6"/>
    </row>
    <row r="62734" spans="43:43" x14ac:dyDescent="0.25">
      <c r="AQ62734" s="6"/>
    </row>
    <row r="62735" spans="43:43" x14ac:dyDescent="0.25">
      <c r="AQ62735" s="6"/>
    </row>
    <row r="62736" spans="43:43" x14ac:dyDescent="0.25">
      <c r="AQ62736" s="6"/>
    </row>
    <row r="62737" spans="43:43" x14ac:dyDescent="0.25">
      <c r="AQ62737" s="6"/>
    </row>
    <row r="62738" spans="43:43" x14ac:dyDescent="0.25">
      <c r="AQ62738" s="6"/>
    </row>
    <row r="62739" spans="43:43" x14ac:dyDescent="0.25">
      <c r="AQ62739" s="6"/>
    </row>
    <row r="62740" spans="43:43" x14ac:dyDescent="0.25">
      <c r="AQ62740" s="6"/>
    </row>
    <row r="62741" spans="43:43" x14ac:dyDescent="0.25">
      <c r="AQ62741" s="6"/>
    </row>
    <row r="62742" spans="43:43" x14ac:dyDescent="0.25">
      <c r="AQ62742" s="6"/>
    </row>
    <row r="62743" spans="43:43" x14ac:dyDescent="0.25">
      <c r="AQ62743" s="6"/>
    </row>
    <row r="62744" spans="43:43" x14ac:dyDescent="0.25">
      <c r="AQ62744" s="6"/>
    </row>
    <row r="62745" spans="43:43" x14ac:dyDescent="0.25">
      <c r="AQ62745" s="6"/>
    </row>
    <row r="62746" spans="43:43" x14ac:dyDescent="0.25">
      <c r="AQ62746" s="6"/>
    </row>
    <row r="62747" spans="43:43" x14ac:dyDescent="0.25">
      <c r="AQ62747" s="6"/>
    </row>
    <row r="62748" spans="43:43" x14ac:dyDescent="0.25">
      <c r="AQ62748" s="6"/>
    </row>
    <row r="62749" spans="43:43" x14ac:dyDescent="0.25">
      <c r="AQ62749" s="6"/>
    </row>
    <row r="62750" spans="43:43" x14ac:dyDescent="0.25">
      <c r="AQ62750" s="6"/>
    </row>
    <row r="62751" spans="43:43" x14ac:dyDescent="0.25">
      <c r="AQ62751" s="6"/>
    </row>
    <row r="62752" spans="43:43" x14ac:dyDescent="0.25">
      <c r="AQ62752" s="6"/>
    </row>
    <row r="62753" spans="43:43" x14ac:dyDescent="0.25">
      <c r="AQ62753" s="6"/>
    </row>
    <row r="62754" spans="43:43" x14ac:dyDescent="0.25">
      <c r="AQ62754" s="6"/>
    </row>
    <row r="62755" spans="43:43" x14ac:dyDescent="0.25">
      <c r="AQ62755" s="6"/>
    </row>
    <row r="62756" spans="43:43" x14ac:dyDescent="0.25">
      <c r="AQ62756" s="6"/>
    </row>
    <row r="62757" spans="43:43" x14ac:dyDescent="0.25">
      <c r="AQ62757" s="6"/>
    </row>
    <row r="62758" spans="43:43" x14ac:dyDescent="0.25">
      <c r="AQ62758" s="6"/>
    </row>
    <row r="62759" spans="43:43" x14ac:dyDescent="0.25">
      <c r="AQ62759" s="6"/>
    </row>
    <row r="62760" spans="43:43" x14ac:dyDescent="0.25">
      <c r="AQ62760" s="6"/>
    </row>
    <row r="62761" spans="43:43" x14ac:dyDescent="0.25">
      <c r="AQ62761" s="6"/>
    </row>
    <row r="62762" spans="43:43" x14ac:dyDescent="0.25">
      <c r="AQ62762" s="6"/>
    </row>
    <row r="62763" spans="43:43" x14ac:dyDescent="0.25">
      <c r="AQ62763" s="6"/>
    </row>
    <row r="62764" spans="43:43" x14ac:dyDescent="0.25">
      <c r="AQ62764" s="6"/>
    </row>
    <row r="62765" spans="43:43" x14ac:dyDescent="0.25">
      <c r="AQ62765" s="6"/>
    </row>
    <row r="62766" spans="43:43" x14ac:dyDescent="0.25">
      <c r="AQ62766" s="6"/>
    </row>
    <row r="62767" spans="43:43" x14ac:dyDescent="0.25">
      <c r="AQ62767" s="6"/>
    </row>
    <row r="62768" spans="43:43" x14ac:dyDescent="0.25">
      <c r="AQ62768" s="6"/>
    </row>
    <row r="62769" spans="43:43" x14ac:dyDescent="0.25">
      <c r="AQ62769" s="6"/>
    </row>
    <row r="62770" spans="43:43" x14ac:dyDescent="0.25">
      <c r="AQ62770" s="6"/>
    </row>
    <row r="62771" spans="43:43" x14ac:dyDescent="0.25">
      <c r="AQ62771" s="6"/>
    </row>
    <row r="62772" spans="43:43" x14ac:dyDescent="0.25">
      <c r="AQ62772" s="6"/>
    </row>
    <row r="62773" spans="43:43" x14ac:dyDescent="0.25">
      <c r="AQ62773" s="6"/>
    </row>
    <row r="62774" spans="43:43" x14ac:dyDescent="0.25">
      <c r="AQ62774" s="6"/>
    </row>
    <row r="62775" spans="43:43" x14ac:dyDescent="0.25">
      <c r="AQ62775" s="6"/>
    </row>
    <row r="62776" spans="43:43" x14ac:dyDescent="0.25">
      <c r="AQ62776" s="6"/>
    </row>
    <row r="62777" spans="43:43" x14ac:dyDescent="0.25">
      <c r="AQ62777" s="6"/>
    </row>
    <row r="62778" spans="43:43" x14ac:dyDescent="0.25">
      <c r="AQ62778" s="6"/>
    </row>
    <row r="62779" spans="43:43" x14ac:dyDescent="0.25">
      <c r="AQ62779" s="6"/>
    </row>
    <row r="62780" spans="43:43" x14ac:dyDescent="0.25">
      <c r="AQ62780" s="6"/>
    </row>
    <row r="62781" spans="43:43" x14ac:dyDescent="0.25">
      <c r="AQ62781" s="6"/>
    </row>
    <row r="62782" spans="43:43" x14ac:dyDescent="0.25">
      <c r="AQ62782" s="6"/>
    </row>
    <row r="62783" spans="43:43" x14ac:dyDescent="0.25">
      <c r="AQ62783" s="6"/>
    </row>
    <row r="62784" spans="43:43" x14ac:dyDescent="0.25">
      <c r="AQ62784" s="6"/>
    </row>
    <row r="62785" spans="43:43" x14ac:dyDescent="0.25">
      <c r="AQ62785" s="6"/>
    </row>
    <row r="62786" spans="43:43" x14ac:dyDescent="0.25">
      <c r="AQ62786" s="6"/>
    </row>
    <row r="62787" spans="43:43" x14ac:dyDescent="0.25">
      <c r="AQ62787" s="6"/>
    </row>
    <row r="62788" spans="43:43" x14ac:dyDescent="0.25">
      <c r="AQ62788" s="6"/>
    </row>
    <row r="62789" spans="43:43" x14ac:dyDescent="0.25">
      <c r="AQ62789" s="6"/>
    </row>
    <row r="62790" spans="43:43" x14ac:dyDescent="0.25">
      <c r="AQ62790" s="6"/>
    </row>
    <row r="62791" spans="43:43" x14ac:dyDescent="0.25">
      <c r="AQ62791" s="6"/>
    </row>
    <row r="62792" spans="43:43" x14ac:dyDescent="0.25">
      <c r="AQ62792" s="6"/>
    </row>
    <row r="62793" spans="43:43" x14ac:dyDescent="0.25">
      <c r="AQ62793" s="6"/>
    </row>
    <row r="62794" spans="43:43" x14ac:dyDescent="0.25">
      <c r="AQ62794" s="6"/>
    </row>
    <row r="62795" spans="43:43" x14ac:dyDescent="0.25">
      <c r="AQ62795" s="6"/>
    </row>
    <row r="62796" spans="43:43" x14ac:dyDescent="0.25">
      <c r="AQ62796" s="6"/>
    </row>
    <row r="62797" spans="43:43" x14ac:dyDescent="0.25">
      <c r="AQ62797" s="6"/>
    </row>
    <row r="62798" spans="43:43" x14ac:dyDescent="0.25">
      <c r="AQ62798" s="6"/>
    </row>
    <row r="62799" spans="43:43" x14ac:dyDescent="0.25">
      <c r="AQ62799" s="6"/>
    </row>
    <row r="62800" spans="43:43" x14ac:dyDescent="0.25">
      <c r="AQ62800" s="6"/>
    </row>
    <row r="62801" spans="43:43" x14ac:dyDescent="0.25">
      <c r="AQ62801" s="6"/>
    </row>
    <row r="62802" spans="43:43" x14ac:dyDescent="0.25">
      <c r="AQ62802" s="6"/>
    </row>
    <row r="62803" spans="43:43" x14ac:dyDescent="0.25">
      <c r="AQ62803" s="6"/>
    </row>
    <row r="62804" spans="43:43" x14ac:dyDescent="0.25">
      <c r="AQ62804" s="6"/>
    </row>
    <row r="62805" spans="43:43" x14ac:dyDescent="0.25">
      <c r="AQ62805" s="6"/>
    </row>
    <row r="62806" spans="43:43" x14ac:dyDescent="0.25">
      <c r="AQ62806" s="6"/>
    </row>
    <row r="62807" spans="43:43" x14ac:dyDescent="0.25">
      <c r="AQ62807" s="6"/>
    </row>
    <row r="62808" spans="43:43" x14ac:dyDescent="0.25">
      <c r="AQ62808" s="6"/>
    </row>
    <row r="62809" spans="43:43" x14ac:dyDescent="0.25">
      <c r="AQ62809" s="6"/>
    </row>
    <row r="62810" spans="43:43" x14ac:dyDescent="0.25">
      <c r="AQ62810" s="6"/>
    </row>
    <row r="62811" spans="43:43" x14ac:dyDescent="0.25">
      <c r="AQ62811" s="6"/>
    </row>
    <row r="62812" spans="43:43" x14ac:dyDescent="0.25">
      <c r="AQ62812" s="6"/>
    </row>
    <row r="62813" spans="43:43" x14ac:dyDescent="0.25">
      <c r="AQ62813" s="6"/>
    </row>
    <row r="62814" spans="43:43" x14ac:dyDescent="0.25">
      <c r="AQ62814" s="6"/>
    </row>
    <row r="62815" spans="43:43" x14ac:dyDescent="0.25">
      <c r="AQ62815" s="6"/>
    </row>
    <row r="62816" spans="43:43" x14ac:dyDescent="0.25">
      <c r="AQ62816" s="6"/>
    </row>
    <row r="62817" spans="43:43" x14ac:dyDescent="0.25">
      <c r="AQ62817" s="6"/>
    </row>
    <row r="62818" spans="43:43" x14ac:dyDescent="0.25">
      <c r="AQ62818" s="6"/>
    </row>
    <row r="62819" spans="43:43" x14ac:dyDescent="0.25">
      <c r="AQ62819" s="6"/>
    </row>
    <row r="62820" spans="43:43" x14ac:dyDescent="0.25">
      <c r="AQ62820" s="6"/>
    </row>
    <row r="62821" spans="43:43" x14ac:dyDescent="0.25">
      <c r="AQ62821" s="6"/>
    </row>
    <row r="62822" spans="43:43" x14ac:dyDescent="0.25">
      <c r="AQ62822" s="6"/>
    </row>
    <row r="62823" spans="43:43" x14ac:dyDescent="0.25">
      <c r="AQ62823" s="6"/>
    </row>
    <row r="62824" spans="43:43" x14ac:dyDescent="0.25">
      <c r="AQ62824" s="6"/>
    </row>
    <row r="62825" spans="43:43" x14ac:dyDescent="0.25">
      <c r="AQ62825" s="6"/>
    </row>
    <row r="62826" spans="43:43" x14ac:dyDescent="0.25">
      <c r="AQ62826" s="6"/>
    </row>
    <row r="62827" spans="43:43" x14ac:dyDescent="0.25">
      <c r="AQ62827" s="6"/>
    </row>
    <row r="62828" spans="43:43" x14ac:dyDescent="0.25">
      <c r="AQ62828" s="6"/>
    </row>
    <row r="62829" spans="43:43" x14ac:dyDescent="0.25">
      <c r="AQ62829" s="6"/>
    </row>
    <row r="62830" spans="43:43" x14ac:dyDescent="0.25">
      <c r="AQ62830" s="6"/>
    </row>
    <row r="62831" spans="43:43" x14ac:dyDescent="0.25">
      <c r="AQ62831" s="6"/>
    </row>
    <row r="62832" spans="43:43" x14ac:dyDescent="0.25">
      <c r="AQ62832" s="6"/>
    </row>
    <row r="62833" spans="43:43" x14ac:dyDescent="0.25">
      <c r="AQ62833" s="6"/>
    </row>
    <row r="62834" spans="43:43" x14ac:dyDescent="0.25">
      <c r="AQ62834" s="6"/>
    </row>
    <row r="62835" spans="43:43" x14ac:dyDescent="0.25">
      <c r="AQ62835" s="6"/>
    </row>
    <row r="62836" spans="43:43" x14ac:dyDescent="0.25">
      <c r="AQ62836" s="6"/>
    </row>
    <row r="62837" spans="43:43" x14ac:dyDescent="0.25">
      <c r="AQ62837" s="6"/>
    </row>
    <row r="62838" spans="43:43" x14ac:dyDescent="0.25">
      <c r="AQ62838" s="6"/>
    </row>
    <row r="62839" spans="43:43" x14ac:dyDescent="0.25">
      <c r="AQ62839" s="6"/>
    </row>
    <row r="62840" spans="43:43" x14ac:dyDescent="0.25">
      <c r="AQ62840" s="6"/>
    </row>
    <row r="62841" spans="43:43" x14ac:dyDescent="0.25">
      <c r="AQ62841" s="6"/>
    </row>
    <row r="62842" spans="43:43" x14ac:dyDescent="0.25">
      <c r="AQ62842" s="6"/>
    </row>
    <row r="62843" spans="43:43" x14ac:dyDescent="0.25">
      <c r="AQ62843" s="6"/>
    </row>
    <row r="62844" spans="43:43" x14ac:dyDescent="0.25">
      <c r="AQ62844" s="6"/>
    </row>
    <row r="62845" spans="43:43" x14ac:dyDescent="0.25">
      <c r="AQ62845" s="6"/>
    </row>
    <row r="62846" spans="43:43" x14ac:dyDescent="0.25">
      <c r="AQ62846" s="6"/>
    </row>
    <row r="62847" spans="43:43" x14ac:dyDescent="0.25">
      <c r="AQ62847" s="6"/>
    </row>
    <row r="62848" spans="43:43" x14ac:dyDescent="0.25">
      <c r="AQ62848" s="6"/>
    </row>
    <row r="62849" spans="43:43" x14ac:dyDescent="0.25">
      <c r="AQ62849" s="6"/>
    </row>
    <row r="62850" spans="43:43" x14ac:dyDescent="0.25">
      <c r="AQ62850" s="6"/>
    </row>
    <row r="62851" spans="43:43" x14ac:dyDescent="0.25">
      <c r="AQ62851" s="6"/>
    </row>
    <row r="62852" spans="43:43" x14ac:dyDescent="0.25">
      <c r="AQ62852" s="6"/>
    </row>
    <row r="62853" spans="43:43" x14ac:dyDescent="0.25">
      <c r="AQ62853" s="6"/>
    </row>
    <row r="62854" spans="43:43" x14ac:dyDescent="0.25">
      <c r="AQ62854" s="6"/>
    </row>
    <row r="62855" spans="43:43" x14ac:dyDescent="0.25">
      <c r="AQ62855" s="6"/>
    </row>
    <row r="62856" spans="43:43" x14ac:dyDescent="0.25">
      <c r="AQ62856" s="6"/>
    </row>
    <row r="62857" spans="43:43" x14ac:dyDescent="0.25">
      <c r="AQ62857" s="6"/>
    </row>
    <row r="62858" spans="43:43" x14ac:dyDescent="0.25">
      <c r="AQ62858" s="6"/>
    </row>
    <row r="62859" spans="43:43" x14ac:dyDescent="0.25">
      <c r="AQ62859" s="6"/>
    </row>
    <row r="62860" spans="43:43" x14ac:dyDescent="0.25">
      <c r="AQ62860" s="6"/>
    </row>
    <row r="62861" spans="43:43" x14ac:dyDescent="0.25">
      <c r="AQ62861" s="6"/>
    </row>
    <row r="62862" spans="43:43" x14ac:dyDescent="0.25">
      <c r="AQ62862" s="6"/>
    </row>
    <row r="62863" spans="43:43" x14ac:dyDescent="0.25">
      <c r="AQ62863" s="6"/>
    </row>
    <row r="62864" spans="43:43" x14ac:dyDescent="0.25">
      <c r="AQ62864" s="6"/>
    </row>
    <row r="62865" spans="43:43" x14ac:dyDescent="0.25">
      <c r="AQ62865" s="6"/>
    </row>
    <row r="62866" spans="43:43" x14ac:dyDescent="0.25">
      <c r="AQ62866" s="6"/>
    </row>
    <row r="62867" spans="43:43" x14ac:dyDescent="0.25">
      <c r="AQ62867" s="6"/>
    </row>
    <row r="62868" spans="43:43" x14ac:dyDescent="0.25">
      <c r="AQ62868" s="6"/>
    </row>
    <row r="62869" spans="43:43" x14ac:dyDescent="0.25">
      <c r="AQ62869" s="6"/>
    </row>
    <row r="62870" spans="43:43" x14ac:dyDescent="0.25">
      <c r="AQ62870" s="6"/>
    </row>
    <row r="62871" spans="43:43" x14ac:dyDescent="0.25">
      <c r="AQ62871" s="6"/>
    </row>
    <row r="62872" spans="43:43" x14ac:dyDescent="0.25">
      <c r="AQ62872" s="6"/>
    </row>
    <row r="62873" spans="43:43" x14ac:dyDescent="0.25">
      <c r="AQ62873" s="6"/>
    </row>
    <row r="62874" spans="43:43" x14ac:dyDescent="0.25">
      <c r="AQ62874" s="6"/>
    </row>
    <row r="62875" spans="43:43" x14ac:dyDescent="0.25">
      <c r="AQ62875" s="6"/>
    </row>
    <row r="62876" spans="43:43" x14ac:dyDescent="0.25">
      <c r="AQ62876" s="6"/>
    </row>
    <row r="62877" spans="43:43" x14ac:dyDescent="0.25">
      <c r="AQ62877" s="6"/>
    </row>
    <row r="62878" spans="43:43" x14ac:dyDescent="0.25">
      <c r="AQ62878" s="6"/>
    </row>
    <row r="62879" spans="43:43" x14ac:dyDescent="0.25">
      <c r="AQ62879" s="6"/>
    </row>
    <row r="62880" spans="43:43" x14ac:dyDescent="0.25">
      <c r="AQ62880" s="6"/>
    </row>
    <row r="62881" spans="43:43" x14ac:dyDescent="0.25">
      <c r="AQ62881" s="6"/>
    </row>
    <row r="62882" spans="43:43" x14ac:dyDescent="0.25">
      <c r="AQ62882" s="6"/>
    </row>
    <row r="62883" spans="43:43" x14ac:dyDescent="0.25">
      <c r="AQ62883" s="6"/>
    </row>
    <row r="62884" spans="43:43" x14ac:dyDescent="0.25">
      <c r="AQ62884" s="6"/>
    </row>
    <row r="62885" spans="43:43" x14ac:dyDescent="0.25">
      <c r="AQ62885" s="6"/>
    </row>
    <row r="62886" spans="43:43" x14ac:dyDescent="0.25">
      <c r="AQ62886" s="6"/>
    </row>
    <row r="62887" spans="43:43" x14ac:dyDescent="0.25">
      <c r="AQ62887" s="6"/>
    </row>
    <row r="62888" spans="43:43" x14ac:dyDescent="0.25">
      <c r="AQ62888" s="6"/>
    </row>
    <row r="62889" spans="43:43" x14ac:dyDescent="0.25">
      <c r="AQ62889" s="6"/>
    </row>
    <row r="62890" spans="43:43" x14ac:dyDescent="0.25">
      <c r="AQ62890" s="6"/>
    </row>
    <row r="62891" spans="43:43" x14ac:dyDescent="0.25">
      <c r="AQ62891" s="6"/>
    </row>
    <row r="62892" spans="43:43" x14ac:dyDescent="0.25">
      <c r="AQ62892" s="6"/>
    </row>
    <row r="62893" spans="43:43" x14ac:dyDescent="0.25">
      <c r="AQ62893" s="6"/>
    </row>
    <row r="62894" spans="43:43" x14ac:dyDescent="0.25">
      <c r="AQ62894" s="6"/>
    </row>
    <row r="62895" spans="43:43" x14ac:dyDescent="0.25">
      <c r="AQ62895" s="6"/>
    </row>
    <row r="62896" spans="43:43" x14ac:dyDescent="0.25">
      <c r="AQ62896" s="6"/>
    </row>
    <row r="62897" spans="43:43" x14ac:dyDescent="0.25">
      <c r="AQ62897" s="6"/>
    </row>
    <row r="62898" spans="43:43" x14ac:dyDescent="0.25">
      <c r="AQ62898" s="6"/>
    </row>
    <row r="62899" spans="43:43" x14ac:dyDescent="0.25">
      <c r="AQ62899" s="6"/>
    </row>
    <row r="62900" spans="43:43" x14ac:dyDescent="0.25">
      <c r="AQ62900" s="6"/>
    </row>
    <row r="62901" spans="43:43" x14ac:dyDescent="0.25">
      <c r="AQ62901" s="6"/>
    </row>
    <row r="62902" spans="43:43" x14ac:dyDescent="0.25">
      <c r="AQ62902" s="6"/>
    </row>
    <row r="62903" spans="43:43" x14ac:dyDescent="0.25">
      <c r="AQ62903" s="6"/>
    </row>
    <row r="62904" spans="43:43" x14ac:dyDescent="0.25">
      <c r="AQ62904" s="6"/>
    </row>
    <row r="62905" spans="43:43" x14ac:dyDescent="0.25">
      <c r="AQ62905" s="6"/>
    </row>
    <row r="62906" spans="43:43" x14ac:dyDescent="0.25">
      <c r="AQ62906" s="6"/>
    </row>
    <row r="62907" spans="43:43" x14ac:dyDescent="0.25">
      <c r="AQ62907" s="6"/>
    </row>
    <row r="62908" spans="43:43" x14ac:dyDescent="0.25">
      <c r="AQ62908" s="6"/>
    </row>
    <row r="62909" spans="43:43" x14ac:dyDescent="0.25">
      <c r="AQ62909" s="6"/>
    </row>
    <row r="62910" spans="43:43" x14ac:dyDescent="0.25">
      <c r="AQ62910" s="6"/>
    </row>
    <row r="62911" spans="43:43" x14ac:dyDescent="0.25">
      <c r="AQ62911" s="6"/>
    </row>
    <row r="62912" spans="43:43" x14ac:dyDescent="0.25">
      <c r="AQ62912" s="6"/>
    </row>
    <row r="62913" spans="43:43" x14ac:dyDescent="0.25">
      <c r="AQ62913" s="6"/>
    </row>
    <row r="62914" spans="43:43" x14ac:dyDescent="0.25">
      <c r="AQ62914" s="6"/>
    </row>
    <row r="62915" spans="43:43" x14ac:dyDescent="0.25">
      <c r="AQ62915" s="6"/>
    </row>
    <row r="62916" spans="43:43" x14ac:dyDescent="0.25">
      <c r="AQ62916" s="6"/>
    </row>
    <row r="62917" spans="43:43" x14ac:dyDescent="0.25">
      <c r="AQ62917" s="6"/>
    </row>
    <row r="62918" spans="43:43" x14ac:dyDescent="0.25">
      <c r="AQ62918" s="6"/>
    </row>
    <row r="62919" spans="43:43" x14ac:dyDescent="0.25">
      <c r="AQ62919" s="6"/>
    </row>
    <row r="62920" spans="43:43" x14ac:dyDescent="0.25">
      <c r="AQ62920" s="6"/>
    </row>
    <row r="62921" spans="43:43" x14ac:dyDescent="0.25">
      <c r="AQ62921" s="6"/>
    </row>
    <row r="62922" spans="43:43" x14ac:dyDescent="0.25">
      <c r="AQ62922" s="6"/>
    </row>
    <row r="62923" spans="43:43" x14ac:dyDescent="0.25">
      <c r="AQ62923" s="6"/>
    </row>
    <row r="62924" spans="43:43" x14ac:dyDescent="0.25">
      <c r="AQ62924" s="6"/>
    </row>
    <row r="62925" spans="43:43" x14ac:dyDescent="0.25">
      <c r="AQ62925" s="6"/>
    </row>
    <row r="62926" spans="43:43" x14ac:dyDescent="0.25">
      <c r="AQ62926" s="6"/>
    </row>
    <row r="62927" spans="43:43" x14ac:dyDescent="0.25">
      <c r="AQ62927" s="6"/>
    </row>
    <row r="62928" spans="43:43" x14ac:dyDescent="0.25">
      <c r="AQ62928" s="6"/>
    </row>
    <row r="62929" spans="43:43" x14ac:dyDescent="0.25">
      <c r="AQ62929" s="6"/>
    </row>
    <row r="62930" spans="43:43" x14ac:dyDescent="0.25">
      <c r="AQ62930" s="6"/>
    </row>
    <row r="62931" spans="43:43" x14ac:dyDescent="0.25">
      <c r="AQ62931" s="6"/>
    </row>
    <row r="62932" spans="43:43" x14ac:dyDescent="0.25">
      <c r="AQ62932" s="6"/>
    </row>
    <row r="62933" spans="43:43" x14ac:dyDescent="0.25">
      <c r="AQ62933" s="6"/>
    </row>
    <row r="62934" spans="43:43" x14ac:dyDescent="0.25">
      <c r="AQ62934" s="6"/>
    </row>
    <row r="62935" spans="43:43" x14ac:dyDescent="0.25">
      <c r="AQ62935" s="6"/>
    </row>
    <row r="62936" spans="43:43" x14ac:dyDescent="0.25">
      <c r="AQ62936" s="6"/>
    </row>
    <row r="62937" spans="43:43" x14ac:dyDescent="0.25">
      <c r="AQ62937" s="6"/>
    </row>
    <row r="62938" spans="43:43" x14ac:dyDescent="0.25">
      <c r="AQ62938" s="6"/>
    </row>
    <row r="62939" spans="43:43" x14ac:dyDescent="0.25">
      <c r="AQ62939" s="6"/>
    </row>
    <row r="62940" spans="43:43" x14ac:dyDescent="0.25">
      <c r="AQ62940" s="6"/>
    </row>
    <row r="62941" spans="43:43" x14ac:dyDescent="0.25">
      <c r="AQ62941" s="6"/>
    </row>
    <row r="62942" spans="43:43" x14ac:dyDescent="0.25">
      <c r="AQ62942" s="6"/>
    </row>
    <row r="62943" spans="43:43" x14ac:dyDescent="0.25">
      <c r="AQ62943" s="6"/>
    </row>
    <row r="62944" spans="43:43" x14ac:dyDescent="0.25">
      <c r="AQ62944" s="6"/>
    </row>
    <row r="62945" spans="43:43" x14ac:dyDescent="0.25">
      <c r="AQ62945" s="6"/>
    </row>
    <row r="62946" spans="43:43" x14ac:dyDescent="0.25">
      <c r="AQ62946" s="6"/>
    </row>
    <row r="62947" spans="43:43" x14ac:dyDescent="0.25">
      <c r="AQ62947" s="6"/>
    </row>
    <row r="62948" spans="43:43" x14ac:dyDescent="0.25">
      <c r="AQ62948" s="6"/>
    </row>
    <row r="62949" spans="43:43" x14ac:dyDescent="0.25">
      <c r="AQ62949" s="6"/>
    </row>
    <row r="62950" spans="43:43" x14ac:dyDescent="0.25">
      <c r="AQ62950" s="6"/>
    </row>
    <row r="62951" spans="43:43" x14ac:dyDescent="0.25">
      <c r="AQ62951" s="6"/>
    </row>
    <row r="62952" spans="43:43" x14ac:dyDescent="0.25">
      <c r="AQ62952" s="6"/>
    </row>
    <row r="62953" spans="43:43" x14ac:dyDescent="0.25">
      <c r="AQ62953" s="6"/>
    </row>
    <row r="62954" spans="43:43" x14ac:dyDescent="0.25">
      <c r="AQ62954" s="6"/>
    </row>
    <row r="62955" spans="43:43" x14ac:dyDescent="0.25">
      <c r="AQ62955" s="6"/>
    </row>
    <row r="62956" spans="43:43" x14ac:dyDescent="0.25">
      <c r="AQ62956" s="6"/>
    </row>
    <row r="62957" spans="43:43" x14ac:dyDescent="0.25">
      <c r="AQ62957" s="6"/>
    </row>
    <row r="62958" spans="43:43" x14ac:dyDescent="0.25">
      <c r="AQ62958" s="6"/>
    </row>
    <row r="62959" spans="43:43" x14ac:dyDescent="0.25">
      <c r="AQ62959" s="6"/>
    </row>
    <row r="62960" spans="43:43" x14ac:dyDescent="0.25">
      <c r="AQ62960" s="6"/>
    </row>
    <row r="62961" spans="43:43" x14ac:dyDescent="0.25">
      <c r="AQ62961" s="6"/>
    </row>
    <row r="62962" spans="43:43" x14ac:dyDescent="0.25">
      <c r="AQ62962" s="6"/>
    </row>
    <row r="62963" spans="43:43" x14ac:dyDescent="0.25">
      <c r="AQ62963" s="6"/>
    </row>
    <row r="62964" spans="43:43" x14ac:dyDescent="0.25">
      <c r="AQ62964" s="6"/>
    </row>
    <row r="62965" spans="43:43" x14ac:dyDescent="0.25">
      <c r="AQ62965" s="6"/>
    </row>
    <row r="62966" spans="43:43" x14ac:dyDescent="0.25">
      <c r="AQ62966" s="6"/>
    </row>
    <row r="62967" spans="43:43" x14ac:dyDescent="0.25">
      <c r="AQ62967" s="6"/>
    </row>
    <row r="62968" spans="43:43" x14ac:dyDescent="0.25">
      <c r="AQ62968" s="6"/>
    </row>
    <row r="62969" spans="43:43" x14ac:dyDescent="0.25">
      <c r="AQ62969" s="6"/>
    </row>
    <row r="62970" spans="43:43" x14ac:dyDescent="0.25">
      <c r="AQ62970" s="6"/>
    </row>
    <row r="62971" spans="43:43" x14ac:dyDescent="0.25">
      <c r="AQ62971" s="6"/>
    </row>
    <row r="62972" spans="43:43" x14ac:dyDescent="0.25">
      <c r="AQ62972" s="6"/>
    </row>
    <row r="62973" spans="43:43" x14ac:dyDescent="0.25">
      <c r="AQ62973" s="6"/>
    </row>
    <row r="62974" spans="43:43" x14ac:dyDescent="0.25">
      <c r="AQ62974" s="6"/>
    </row>
    <row r="62975" spans="43:43" x14ac:dyDescent="0.25">
      <c r="AQ62975" s="6"/>
    </row>
    <row r="62976" spans="43:43" x14ac:dyDescent="0.25">
      <c r="AQ62976" s="6"/>
    </row>
    <row r="62977" spans="43:43" x14ac:dyDescent="0.25">
      <c r="AQ62977" s="6"/>
    </row>
    <row r="62978" spans="43:43" x14ac:dyDescent="0.25">
      <c r="AQ62978" s="6"/>
    </row>
    <row r="62979" spans="43:43" x14ac:dyDescent="0.25">
      <c r="AQ62979" s="6"/>
    </row>
    <row r="62980" spans="43:43" x14ac:dyDescent="0.25">
      <c r="AQ62980" s="6"/>
    </row>
    <row r="62981" spans="43:43" x14ac:dyDescent="0.25">
      <c r="AQ62981" s="6"/>
    </row>
    <row r="62982" spans="43:43" x14ac:dyDescent="0.25">
      <c r="AQ62982" s="6"/>
    </row>
    <row r="62983" spans="43:43" x14ac:dyDescent="0.25">
      <c r="AQ62983" s="6"/>
    </row>
    <row r="62984" spans="43:43" x14ac:dyDescent="0.25">
      <c r="AQ62984" s="6"/>
    </row>
    <row r="62985" spans="43:43" x14ac:dyDescent="0.25">
      <c r="AQ62985" s="6"/>
    </row>
    <row r="62986" spans="43:43" x14ac:dyDescent="0.25">
      <c r="AQ62986" s="6"/>
    </row>
    <row r="62987" spans="43:43" x14ac:dyDescent="0.25">
      <c r="AQ62987" s="6"/>
    </row>
    <row r="62988" spans="43:43" x14ac:dyDescent="0.25">
      <c r="AQ62988" s="6"/>
    </row>
    <row r="62989" spans="43:43" x14ac:dyDescent="0.25">
      <c r="AQ62989" s="6"/>
    </row>
    <row r="62990" spans="43:43" x14ac:dyDescent="0.25">
      <c r="AQ62990" s="6"/>
    </row>
    <row r="62991" spans="43:43" x14ac:dyDescent="0.25">
      <c r="AQ62991" s="6"/>
    </row>
    <row r="62992" spans="43:43" x14ac:dyDescent="0.25">
      <c r="AQ62992" s="6"/>
    </row>
    <row r="62993" spans="43:43" x14ac:dyDescent="0.25">
      <c r="AQ62993" s="6"/>
    </row>
    <row r="62994" spans="43:43" x14ac:dyDescent="0.25">
      <c r="AQ62994" s="6"/>
    </row>
    <row r="62995" spans="43:43" x14ac:dyDescent="0.25">
      <c r="AQ62995" s="6"/>
    </row>
    <row r="62996" spans="43:43" x14ac:dyDescent="0.25">
      <c r="AQ62996" s="6"/>
    </row>
    <row r="62997" spans="43:43" x14ac:dyDescent="0.25">
      <c r="AQ62997" s="6"/>
    </row>
    <row r="62998" spans="43:43" x14ac:dyDescent="0.25">
      <c r="AQ62998" s="6"/>
    </row>
    <row r="62999" spans="43:43" x14ac:dyDescent="0.25">
      <c r="AQ62999" s="6"/>
    </row>
    <row r="63000" spans="43:43" x14ac:dyDescent="0.25">
      <c r="AQ63000" s="6"/>
    </row>
    <row r="63001" spans="43:43" x14ac:dyDescent="0.25">
      <c r="AQ63001" s="6"/>
    </row>
    <row r="63002" spans="43:43" x14ac:dyDescent="0.25">
      <c r="AQ63002" s="6"/>
    </row>
    <row r="63003" spans="43:43" x14ac:dyDescent="0.25">
      <c r="AQ63003" s="6"/>
    </row>
    <row r="63004" spans="43:43" x14ac:dyDescent="0.25">
      <c r="AQ63004" s="6"/>
    </row>
    <row r="63005" spans="43:43" x14ac:dyDescent="0.25">
      <c r="AQ63005" s="6"/>
    </row>
    <row r="63006" spans="43:43" x14ac:dyDescent="0.25">
      <c r="AQ63006" s="6"/>
    </row>
    <row r="63007" spans="43:43" x14ac:dyDescent="0.25">
      <c r="AQ63007" s="6"/>
    </row>
    <row r="63008" spans="43:43" x14ac:dyDescent="0.25">
      <c r="AQ63008" s="6"/>
    </row>
    <row r="63009" spans="43:43" x14ac:dyDescent="0.25">
      <c r="AQ63009" s="6"/>
    </row>
    <row r="63010" spans="43:43" x14ac:dyDescent="0.25">
      <c r="AQ63010" s="6"/>
    </row>
    <row r="63011" spans="43:43" x14ac:dyDescent="0.25">
      <c r="AQ63011" s="6"/>
    </row>
    <row r="63012" spans="43:43" x14ac:dyDescent="0.25">
      <c r="AQ63012" s="6"/>
    </row>
    <row r="63013" spans="43:43" x14ac:dyDescent="0.25">
      <c r="AQ63013" s="6"/>
    </row>
    <row r="63014" spans="43:43" x14ac:dyDescent="0.25">
      <c r="AQ63014" s="6"/>
    </row>
    <row r="63015" spans="43:43" x14ac:dyDescent="0.25">
      <c r="AQ63015" s="6"/>
    </row>
    <row r="63016" spans="43:43" x14ac:dyDescent="0.25">
      <c r="AQ63016" s="6"/>
    </row>
    <row r="63017" spans="43:43" x14ac:dyDescent="0.25">
      <c r="AQ63017" s="6"/>
    </row>
    <row r="63018" spans="43:43" x14ac:dyDescent="0.25">
      <c r="AQ63018" s="6"/>
    </row>
    <row r="63019" spans="43:43" x14ac:dyDescent="0.25">
      <c r="AQ63019" s="6"/>
    </row>
    <row r="63020" spans="43:43" x14ac:dyDescent="0.25">
      <c r="AQ63020" s="6"/>
    </row>
    <row r="63021" spans="43:43" x14ac:dyDescent="0.25">
      <c r="AQ63021" s="6"/>
    </row>
    <row r="63022" spans="43:43" x14ac:dyDescent="0.25">
      <c r="AQ63022" s="6"/>
    </row>
    <row r="63023" spans="43:43" x14ac:dyDescent="0.25">
      <c r="AQ63023" s="6"/>
    </row>
    <row r="63024" spans="43:43" x14ac:dyDescent="0.25">
      <c r="AQ63024" s="6"/>
    </row>
    <row r="63025" spans="43:43" x14ac:dyDescent="0.25">
      <c r="AQ63025" s="6"/>
    </row>
    <row r="63026" spans="43:43" x14ac:dyDescent="0.25">
      <c r="AQ63026" s="6"/>
    </row>
    <row r="63027" spans="43:43" x14ac:dyDescent="0.25">
      <c r="AQ63027" s="6"/>
    </row>
    <row r="63028" spans="43:43" x14ac:dyDescent="0.25">
      <c r="AQ63028" s="6"/>
    </row>
    <row r="63029" spans="43:43" x14ac:dyDescent="0.25">
      <c r="AQ63029" s="6"/>
    </row>
    <row r="63030" spans="43:43" x14ac:dyDescent="0.25">
      <c r="AQ63030" s="6"/>
    </row>
    <row r="63031" spans="43:43" x14ac:dyDescent="0.25">
      <c r="AQ63031" s="6"/>
    </row>
    <row r="63032" spans="43:43" x14ac:dyDescent="0.25">
      <c r="AQ63032" s="6"/>
    </row>
    <row r="63033" spans="43:43" x14ac:dyDescent="0.25">
      <c r="AQ63033" s="6"/>
    </row>
    <row r="63034" spans="43:43" x14ac:dyDescent="0.25">
      <c r="AQ63034" s="6"/>
    </row>
    <row r="63035" spans="43:43" x14ac:dyDescent="0.25">
      <c r="AQ63035" s="6"/>
    </row>
    <row r="63036" spans="43:43" x14ac:dyDescent="0.25">
      <c r="AQ63036" s="6"/>
    </row>
    <row r="63037" spans="43:43" x14ac:dyDescent="0.25">
      <c r="AQ63037" s="6"/>
    </row>
    <row r="63038" spans="43:43" x14ac:dyDescent="0.25">
      <c r="AQ63038" s="6"/>
    </row>
    <row r="63039" spans="43:43" x14ac:dyDescent="0.25">
      <c r="AQ63039" s="6"/>
    </row>
    <row r="63040" spans="43:43" x14ac:dyDescent="0.25">
      <c r="AQ63040" s="6"/>
    </row>
    <row r="63041" spans="43:43" x14ac:dyDescent="0.25">
      <c r="AQ63041" s="6"/>
    </row>
    <row r="63042" spans="43:43" x14ac:dyDescent="0.25">
      <c r="AQ63042" s="6"/>
    </row>
    <row r="63043" spans="43:43" x14ac:dyDescent="0.25">
      <c r="AQ63043" s="6"/>
    </row>
    <row r="63044" spans="43:43" x14ac:dyDescent="0.25">
      <c r="AQ63044" s="6"/>
    </row>
    <row r="63045" spans="43:43" x14ac:dyDescent="0.25">
      <c r="AQ63045" s="6"/>
    </row>
    <row r="63046" spans="43:43" x14ac:dyDescent="0.25">
      <c r="AQ63046" s="6"/>
    </row>
    <row r="63047" spans="43:43" x14ac:dyDescent="0.25">
      <c r="AQ63047" s="6"/>
    </row>
    <row r="63048" spans="43:43" x14ac:dyDescent="0.25">
      <c r="AQ63048" s="6"/>
    </row>
    <row r="63049" spans="43:43" x14ac:dyDescent="0.25">
      <c r="AQ63049" s="6"/>
    </row>
    <row r="63050" spans="43:43" x14ac:dyDescent="0.25">
      <c r="AQ63050" s="6"/>
    </row>
    <row r="63051" spans="43:43" x14ac:dyDescent="0.25">
      <c r="AQ63051" s="6"/>
    </row>
    <row r="63052" spans="43:43" x14ac:dyDescent="0.25">
      <c r="AQ63052" s="6"/>
    </row>
    <row r="63053" spans="43:43" x14ac:dyDescent="0.25">
      <c r="AQ63053" s="6"/>
    </row>
    <row r="63054" spans="43:43" x14ac:dyDescent="0.25">
      <c r="AQ63054" s="6"/>
    </row>
    <row r="63055" spans="43:43" x14ac:dyDescent="0.25">
      <c r="AQ63055" s="6"/>
    </row>
    <row r="63056" spans="43:43" x14ac:dyDescent="0.25">
      <c r="AQ63056" s="6"/>
    </row>
    <row r="63057" spans="43:43" x14ac:dyDescent="0.25">
      <c r="AQ63057" s="6"/>
    </row>
    <row r="63058" spans="43:43" x14ac:dyDescent="0.25">
      <c r="AQ63058" s="6"/>
    </row>
    <row r="63059" spans="43:43" x14ac:dyDescent="0.25">
      <c r="AQ63059" s="6"/>
    </row>
    <row r="63060" spans="43:43" x14ac:dyDescent="0.25">
      <c r="AQ63060" s="6"/>
    </row>
    <row r="63061" spans="43:43" x14ac:dyDescent="0.25">
      <c r="AQ63061" s="6"/>
    </row>
    <row r="63062" spans="43:43" x14ac:dyDescent="0.25">
      <c r="AQ63062" s="6"/>
    </row>
    <row r="63063" spans="43:43" x14ac:dyDescent="0.25">
      <c r="AQ63063" s="6"/>
    </row>
    <row r="63064" spans="43:43" x14ac:dyDescent="0.25">
      <c r="AQ63064" s="6"/>
    </row>
    <row r="63065" spans="43:43" x14ac:dyDescent="0.25">
      <c r="AQ63065" s="6"/>
    </row>
    <row r="63066" spans="43:43" x14ac:dyDescent="0.25">
      <c r="AQ63066" s="6"/>
    </row>
    <row r="63067" spans="43:43" x14ac:dyDescent="0.25">
      <c r="AQ63067" s="6"/>
    </row>
    <row r="63068" spans="43:43" x14ac:dyDescent="0.25">
      <c r="AQ63068" s="6"/>
    </row>
    <row r="63069" spans="43:43" x14ac:dyDescent="0.25">
      <c r="AQ63069" s="6"/>
    </row>
    <row r="63070" spans="43:43" x14ac:dyDescent="0.25">
      <c r="AQ63070" s="6"/>
    </row>
    <row r="63071" spans="43:43" x14ac:dyDescent="0.25">
      <c r="AQ63071" s="6"/>
    </row>
    <row r="63072" spans="43:43" x14ac:dyDescent="0.25">
      <c r="AQ63072" s="6"/>
    </row>
    <row r="63073" spans="43:43" x14ac:dyDescent="0.25">
      <c r="AQ63073" s="6"/>
    </row>
    <row r="63074" spans="43:43" x14ac:dyDescent="0.25">
      <c r="AQ63074" s="6"/>
    </row>
    <row r="63075" spans="43:43" x14ac:dyDescent="0.25">
      <c r="AQ63075" s="6"/>
    </row>
    <row r="63076" spans="43:43" x14ac:dyDescent="0.25">
      <c r="AQ63076" s="6"/>
    </row>
    <row r="63077" spans="43:43" x14ac:dyDescent="0.25">
      <c r="AQ63077" s="6"/>
    </row>
    <row r="63078" spans="43:43" x14ac:dyDescent="0.25">
      <c r="AQ63078" s="6"/>
    </row>
    <row r="63079" spans="43:43" x14ac:dyDescent="0.25">
      <c r="AQ63079" s="6"/>
    </row>
    <row r="63080" spans="43:43" x14ac:dyDescent="0.25">
      <c r="AQ63080" s="6"/>
    </row>
    <row r="63081" spans="43:43" x14ac:dyDescent="0.25">
      <c r="AQ63081" s="6"/>
    </row>
    <row r="63082" spans="43:43" x14ac:dyDescent="0.25">
      <c r="AQ63082" s="6"/>
    </row>
    <row r="63083" spans="43:43" x14ac:dyDescent="0.25">
      <c r="AQ63083" s="6"/>
    </row>
    <row r="63084" spans="43:43" x14ac:dyDescent="0.25">
      <c r="AQ63084" s="6"/>
    </row>
    <row r="63085" spans="43:43" x14ac:dyDescent="0.25">
      <c r="AQ63085" s="6"/>
    </row>
    <row r="63086" spans="43:43" x14ac:dyDescent="0.25">
      <c r="AQ63086" s="6"/>
    </row>
    <row r="63087" spans="43:43" x14ac:dyDescent="0.25">
      <c r="AQ63087" s="6"/>
    </row>
    <row r="63088" spans="43:43" x14ac:dyDescent="0.25">
      <c r="AQ63088" s="6"/>
    </row>
    <row r="63089" spans="43:43" x14ac:dyDescent="0.25">
      <c r="AQ63089" s="6"/>
    </row>
    <row r="63090" spans="43:43" x14ac:dyDescent="0.25">
      <c r="AQ63090" s="6"/>
    </row>
    <row r="63091" spans="43:43" x14ac:dyDescent="0.25">
      <c r="AQ63091" s="6"/>
    </row>
    <row r="63092" spans="43:43" x14ac:dyDescent="0.25">
      <c r="AQ63092" s="6"/>
    </row>
    <row r="63093" spans="43:43" x14ac:dyDescent="0.25">
      <c r="AQ63093" s="6"/>
    </row>
    <row r="63094" spans="43:43" x14ac:dyDescent="0.25">
      <c r="AQ63094" s="6"/>
    </row>
    <row r="63095" spans="43:43" x14ac:dyDescent="0.25">
      <c r="AQ63095" s="6"/>
    </row>
    <row r="63096" spans="43:43" x14ac:dyDescent="0.25">
      <c r="AQ63096" s="6"/>
    </row>
    <row r="63097" spans="43:43" x14ac:dyDescent="0.25">
      <c r="AQ63097" s="6"/>
    </row>
    <row r="63098" spans="43:43" x14ac:dyDescent="0.25">
      <c r="AQ63098" s="6"/>
    </row>
    <row r="63099" spans="43:43" x14ac:dyDescent="0.25">
      <c r="AQ63099" s="6"/>
    </row>
    <row r="63100" spans="43:43" x14ac:dyDescent="0.25">
      <c r="AQ63100" s="6"/>
    </row>
    <row r="63101" spans="43:43" x14ac:dyDescent="0.25">
      <c r="AQ63101" s="6"/>
    </row>
    <row r="63102" spans="43:43" x14ac:dyDescent="0.25">
      <c r="AQ63102" s="6"/>
    </row>
    <row r="63103" spans="43:43" x14ac:dyDescent="0.25">
      <c r="AQ63103" s="6"/>
    </row>
    <row r="63104" spans="43:43" x14ac:dyDescent="0.25">
      <c r="AQ63104" s="6"/>
    </row>
    <row r="63105" spans="43:43" x14ac:dyDescent="0.25">
      <c r="AQ63105" s="6"/>
    </row>
    <row r="63106" spans="43:43" x14ac:dyDescent="0.25">
      <c r="AQ63106" s="6"/>
    </row>
    <row r="63107" spans="43:43" x14ac:dyDescent="0.25">
      <c r="AQ63107" s="6"/>
    </row>
    <row r="63108" spans="43:43" x14ac:dyDescent="0.25">
      <c r="AQ63108" s="6"/>
    </row>
    <row r="63109" spans="43:43" x14ac:dyDescent="0.25">
      <c r="AQ63109" s="6"/>
    </row>
    <row r="63110" spans="43:43" x14ac:dyDescent="0.25">
      <c r="AQ63110" s="6"/>
    </row>
    <row r="63111" spans="43:43" x14ac:dyDescent="0.25">
      <c r="AQ63111" s="6"/>
    </row>
    <row r="63112" spans="43:43" x14ac:dyDescent="0.25">
      <c r="AQ63112" s="6"/>
    </row>
    <row r="63113" spans="43:43" x14ac:dyDescent="0.25">
      <c r="AQ63113" s="6"/>
    </row>
    <row r="63114" spans="43:43" x14ac:dyDescent="0.25">
      <c r="AQ63114" s="6"/>
    </row>
    <row r="63115" spans="43:43" x14ac:dyDescent="0.25">
      <c r="AQ63115" s="6"/>
    </row>
    <row r="63116" spans="43:43" x14ac:dyDescent="0.25">
      <c r="AQ63116" s="6"/>
    </row>
    <row r="63117" spans="43:43" x14ac:dyDescent="0.25">
      <c r="AQ63117" s="6"/>
    </row>
    <row r="63118" spans="43:43" x14ac:dyDescent="0.25">
      <c r="AQ63118" s="6"/>
    </row>
    <row r="63119" spans="43:43" x14ac:dyDescent="0.25">
      <c r="AQ63119" s="6"/>
    </row>
    <row r="63120" spans="43:43" x14ac:dyDescent="0.25">
      <c r="AQ63120" s="6"/>
    </row>
    <row r="63121" spans="43:43" x14ac:dyDescent="0.25">
      <c r="AQ63121" s="6"/>
    </row>
    <row r="63122" spans="43:43" x14ac:dyDescent="0.25">
      <c r="AQ63122" s="6"/>
    </row>
    <row r="63123" spans="43:43" x14ac:dyDescent="0.25">
      <c r="AQ63123" s="6"/>
    </row>
    <row r="63124" spans="43:43" x14ac:dyDescent="0.25">
      <c r="AQ63124" s="6"/>
    </row>
    <row r="63125" spans="43:43" x14ac:dyDescent="0.25">
      <c r="AQ63125" s="6"/>
    </row>
    <row r="63126" spans="43:43" x14ac:dyDescent="0.25">
      <c r="AQ63126" s="6"/>
    </row>
    <row r="63127" spans="43:43" x14ac:dyDescent="0.25">
      <c r="AQ63127" s="6"/>
    </row>
    <row r="63128" spans="43:43" x14ac:dyDescent="0.25">
      <c r="AQ63128" s="6"/>
    </row>
    <row r="63129" spans="43:43" x14ac:dyDescent="0.25">
      <c r="AQ63129" s="6"/>
    </row>
    <row r="63130" spans="43:43" x14ac:dyDescent="0.25">
      <c r="AQ63130" s="6"/>
    </row>
    <row r="63131" spans="43:43" x14ac:dyDescent="0.25">
      <c r="AQ63131" s="6"/>
    </row>
    <row r="63132" spans="43:43" x14ac:dyDescent="0.25">
      <c r="AQ63132" s="6"/>
    </row>
    <row r="63133" spans="43:43" x14ac:dyDescent="0.25">
      <c r="AQ63133" s="6"/>
    </row>
    <row r="63134" spans="43:43" x14ac:dyDescent="0.25">
      <c r="AQ63134" s="6"/>
    </row>
    <row r="63135" spans="43:43" x14ac:dyDescent="0.25">
      <c r="AQ63135" s="6"/>
    </row>
    <row r="63136" spans="43:43" x14ac:dyDescent="0.25">
      <c r="AQ63136" s="6"/>
    </row>
    <row r="63137" spans="43:43" x14ac:dyDescent="0.25">
      <c r="AQ63137" s="6"/>
    </row>
    <row r="63138" spans="43:43" x14ac:dyDescent="0.25">
      <c r="AQ63138" s="6"/>
    </row>
    <row r="63139" spans="43:43" x14ac:dyDescent="0.25">
      <c r="AQ63139" s="6"/>
    </row>
    <row r="63140" spans="43:43" x14ac:dyDescent="0.25">
      <c r="AQ63140" s="6"/>
    </row>
    <row r="63141" spans="43:43" x14ac:dyDescent="0.25">
      <c r="AQ63141" s="6"/>
    </row>
    <row r="63142" spans="43:43" x14ac:dyDescent="0.25">
      <c r="AQ63142" s="6"/>
    </row>
    <row r="63143" spans="43:43" x14ac:dyDescent="0.25">
      <c r="AQ63143" s="6"/>
    </row>
    <row r="63144" spans="43:43" x14ac:dyDescent="0.25">
      <c r="AQ63144" s="6"/>
    </row>
    <row r="63145" spans="43:43" x14ac:dyDescent="0.25">
      <c r="AQ63145" s="6"/>
    </row>
    <row r="63146" spans="43:43" x14ac:dyDescent="0.25">
      <c r="AQ63146" s="6"/>
    </row>
    <row r="63147" spans="43:43" x14ac:dyDescent="0.25">
      <c r="AQ63147" s="6"/>
    </row>
    <row r="63148" spans="43:43" x14ac:dyDescent="0.25">
      <c r="AQ63148" s="6"/>
    </row>
    <row r="63149" spans="43:43" x14ac:dyDescent="0.25">
      <c r="AQ63149" s="6"/>
    </row>
    <row r="63150" spans="43:43" x14ac:dyDescent="0.25">
      <c r="AQ63150" s="6"/>
    </row>
    <row r="63151" spans="43:43" x14ac:dyDescent="0.25">
      <c r="AQ63151" s="6"/>
    </row>
    <row r="63152" spans="43:43" x14ac:dyDescent="0.25">
      <c r="AQ63152" s="6"/>
    </row>
    <row r="63153" spans="43:43" x14ac:dyDescent="0.25">
      <c r="AQ63153" s="6"/>
    </row>
    <row r="63154" spans="43:43" x14ac:dyDescent="0.25">
      <c r="AQ63154" s="6"/>
    </row>
    <row r="63155" spans="43:43" x14ac:dyDescent="0.25">
      <c r="AQ63155" s="6"/>
    </row>
    <row r="63156" spans="43:43" x14ac:dyDescent="0.25">
      <c r="AQ63156" s="6"/>
    </row>
    <row r="63157" spans="43:43" x14ac:dyDescent="0.25">
      <c r="AQ63157" s="6"/>
    </row>
    <row r="63158" spans="43:43" x14ac:dyDescent="0.25">
      <c r="AQ63158" s="6"/>
    </row>
    <row r="63159" spans="43:43" x14ac:dyDescent="0.25">
      <c r="AQ63159" s="6"/>
    </row>
    <row r="63160" spans="43:43" x14ac:dyDescent="0.25">
      <c r="AQ63160" s="6"/>
    </row>
    <row r="63161" spans="43:43" x14ac:dyDescent="0.25">
      <c r="AQ63161" s="6"/>
    </row>
    <row r="63162" spans="43:43" x14ac:dyDescent="0.25">
      <c r="AQ63162" s="6"/>
    </row>
    <row r="63163" spans="43:43" x14ac:dyDescent="0.25">
      <c r="AQ63163" s="6"/>
    </row>
    <row r="63164" spans="43:43" x14ac:dyDescent="0.25">
      <c r="AQ63164" s="6"/>
    </row>
    <row r="63165" spans="43:43" x14ac:dyDescent="0.25">
      <c r="AQ63165" s="6"/>
    </row>
    <row r="63166" spans="43:43" x14ac:dyDescent="0.25">
      <c r="AQ63166" s="6"/>
    </row>
    <row r="63167" spans="43:43" x14ac:dyDescent="0.25">
      <c r="AQ63167" s="6"/>
    </row>
    <row r="63168" spans="43:43" x14ac:dyDescent="0.25">
      <c r="AQ63168" s="6"/>
    </row>
    <row r="63169" spans="43:43" x14ac:dyDescent="0.25">
      <c r="AQ63169" s="6"/>
    </row>
    <row r="63170" spans="43:43" x14ac:dyDescent="0.25">
      <c r="AQ63170" s="6"/>
    </row>
    <row r="63171" spans="43:43" x14ac:dyDescent="0.25">
      <c r="AQ63171" s="6"/>
    </row>
    <row r="63172" spans="43:43" x14ac:dyDescent="0.25">
      <c r="AQ63172" s="6"/>
    </row>
    <row r="63173" spans="43:43" x14ac:dyDescent="0.25">
      <c r="AQ63173" s="6"/>
    </row>
    <row r="63174" spans="43:43" x14ac:dyDescent="0.25">
      <c r="AQ63174" s="6"/>
    </row>
    <row r="63175" spans="43:43" x14ac:dyDescent="0.25">
      <c r="AQ63175" s="6"/>
    </row>
    <row r="63176" spans="43:43" x14ac:dyDescent="0.25">
      <c r="AQ63176" s="6"/>
    </row>
    <row r="63177" spans="43:43" x14ac:dyDescent="0.25">
      <c r="AQ63177" s="6"/>
    </row>
    <row r="63178" spans="43:43" x14ac:dyDescent="0.25">
      <c r="AQ63178" s="6"/>
    </row>
    <row r="63179" spans="43:43" x14ac:dyDescent="0.25">
      <c r="AQ63179" s="6"/>
    </row>
    <row r="63180" spans="43:43" x14ac:dyDescent="0.25">
      <c r="AQ63180" s="6"/>
    </row>
    <row r="63181" spans="43:43" x14ac:dyDescent="0.25">
      <c r="AQ63181" s="6"/>
    </row>
    <row r="63182" spans="43:43" x14ac:dyDescent="0.25">
      <c r="AQ63182" s="6"/>
    </row>
    <row r="63183" spans="43:43" x14ac:dyDescent="0.25">
      <c r="AQ63183" s="6"/>
    </row>
    <row r="63184" spans="43:43" x14ac:dyDescent="0.25">
      <c r="AQ63184" s="6"/>
    </row>
    <row r="63185" spans="43:43" x14ac:dyDescent="0.25">
      <c r="AQ63185" s="6"/>
    </row>
    <row r="63186" spans="43:43" x14ac:dyDescent="0.25">
      <c r="AQ63186" s="6"/>
    </row>
    <row r="63187" spans="43:43" x14ac:dyDescent="0.25">
      <c r="AQ63187" s="6"/>
    </row>
    <row r="63188" spans="43:43" x14ac:dyDescent="0.25">
      <c r="AQ63188" s="6"/>
    </row>
    <row r="63189" spans="43:43" x14ac:dyDescent="0.25">
      <c r="AQ63189" s="6"/>
    </row>
    <row r="63190" spans="43:43" x14ac:dyDescent="0.25">
      <c r="AQ63190" s="6"/>
    </row>
    <row r="63191" spans="43:43" x14ac:dyDescent="0.25">
      <c r="AQ63191" s="6"/>
    </row>
    <row r="63192" spans="43:43" x14ac:dyDescent="0.25">
      <c r="AQ63192" s="6"/>
    </row>
    <row r="63193" spans="43:43" x14ac:dyDescent="0.25">
      <c r="AQ63193" s="6"/>
    </row>
    <row r="63194" spans="43:43" x14ac:dyDescent="0.25">
      <c r="AQ63194" s="6"/>
    </row>
    <row r="63195" spans="43:43" x14ac:dyDescent="0.25">
      <c r="AQ63195" s="6"/>
    </row>
    <row r="63196" spans="43:43" x14ac:dyDescent="0.25">
      <c r="AQ63196" s="6"/>
    </row>
    <row r="63197" spans="43:43" x14ac:dyDescent="0.25">
      <c r="AQ63197" s="6"/>
    </row>
    <row r="63198" spans="43:43" x14ac:dyDescent="0.25">
      <c r="AQ63198" s="6"/>
    </row>
    <row r="63199" spans="43:43" x14ac:dyDescent="0.25">
      <c r="AQ63199" s="6"/>
    </row>
    <row r="63200" spans="43:43" x14ac:dyDescent="0.25">
      <c r="AQ63200" s="6"/>
    </row>
    <row r="63201" spans="43:43" x14ac:dyDescent="0.25">
      <c r="AQ63201" s="6"/>
    </row>
    <row r="63202" spans="43:43" x14ac:dyDescent="0.25">
      <c r="AQ63202" s="6"/>
    </row>
    <row r="63203" spans="43:43" x14ac:dyDescent="0.25">
      <c r="AQ63203" s="6"/>
    </row>
    <row r="63204" spans="43:43" x14ac:dyDescent="0.25">
      <c r="AQ63204" s="6"/>
    </row>
    <row r="63205" spans="43:43" x14ac:dyDescent="0.25">
      <c r="AQ63205" s="6"/>
    </row>
    <row r="63206" spans="43:43" x14ac:dyDescent="0.25">
      <c r="AQ63206" s="6"/>
    </row>
    <row r="63207" spans="43:43" x14ac:dyDescent="0.25">
      <c r="AQ63207" s="6"/>
    </row>
    <row r="63208" spans="43:43" x14ac:dyDescent="0.25">
      <c r="AQ63208" s="6"/>
    </row>
    <row r="63209" spans="43:43" x14ac:dyDescent="0.25">
      <c r="AQ63209" s="6"/>
    </row>
    <row r="63210" spans="43:43" x14ac:dyDescent="0.25">
      <c r="AQ63210" s="6"/>
    </row>
    <row r="63211" spans="43:43" x14ac:dyDescent="0.25">
      <c r="AQ63211" s="6"/>
    </row>
    <row r="63212" spans="43:43" x14ac:dyDescent="0.25">
      <c r="AQ63212" s="6"/>
    </row>
    <row r="63213" spans="43:43" x14ac:dyDescent="0.25">
      <c r="AQ63213" s="6"/>
    </row>
    <row r="63214" spans="43:43" x14ac:dyDescent="0.25">
      <c r="AQ63214" s="6"/>
    </row>
    <row r="63215" spans="43:43" x14ac:dyDescent="0.25">
      <c r="AQ63215" s="6"/>
    </row>
    <row r="63216" spans="43:43" x14ac:dyDescent="0.25">
      <c r="AQ63216" s="6"/>
    </row>
    <row r="63217" spans="43:43" x14ac:dyDescent="0.25">
      <c r="AQ63217" s="6"/>
    </row>
    <row r="63218" spans="43:43" x14ac:dyDescent="0.25">
      <c r="AQ63218" s="6"/>
    </row>
    <row r="63219" spans="43:43" x14ac:dyDescent="0.25">
      <c r="AQ63219" s="6"/>
    </row>
    <row r="63220" spans="43:43" x14ac:dyDescent="0.25">
      <c r="AQ63220" s="6"/>
    </row>
    <row r="63221" spans="43:43" x14ac:dyDescent="0.25">
      <c r="AQ63221" s="6"/>
    </row>
    <row r="63222" spans="43:43" x14ac:dyDescent="0.25">
      <c r="AQ63222" s="6"/>
    </row>
    <row r="63223" spans="43:43" x14ac:dyDescent="0.25">
      <c r="AQ63223" s="6"/>
    </row>
    <row r="63224" spans="43:43" x14ac:dyDescent="0.25">
      <c r="AQ63224" s="6"/>
    </row>
    <row r="63225" spans="43:43" x14ac:dyDescent="0.25">
      <c r="AQ63225" s="6"/>
    </row>
    <row r="63226" spans="43:43" x14ac:dyDescent="0.25">
      <c r="AQ63226" s="6"/>
    </row>
    <row r="63227" spans="43:43" x14ac:dyDescent="0.25">
      <c r="AQ63227" s="6"/>
    </row>
    <row r="63228" spans="43:43" x14ac:dyDescent="0.25">
      <c r="AQ63228" s="6"/>
    </row>
    <row r="63229" spans="43:43" x14ac:dyDescent="0.25">
      <c r="AQ63229" s="6"/>
    </row>
    <row r="63230" spans="43:43" x14ac:dyDescent="0.25">
      <c r="AQ63230" s="6"/>
    </row>
    <row r="63231" spans="43:43" x14ac:dyDescent="0.25">
      <c r="AQ63231" s="6"/>
    </row>
    <row r="63232" spans="43:43" x14ac:dyDescent="0.25">
      <c r="AQ63232" s="6"/>
    </row>
    <row r="63233" spans="43:43" x14ac:dyDescent="0.25">
      <c r="AQ63233" s="6"/>
    </row>
    <row r="63234" spans="43:43" x14ac:dyDescent="0.25">
      <c r="AQ63234" s="6"/>
    </row>
    <row r="63235" spans="43:43" x14ac:dyDescent="0.25">
      <c r="AQ63235" s="6"/>
    </row>
    <row r="63236" spans="43:43" x14ac:dyDescent="0.25">
      <c r="AQ63236" s="6"/>
    </row>
    <row r="63237" spans="43:43" x14ac:dyDescent="0.25">
      <c r="AQ63237" s="6"/>
    </row>
    <row r="63238" spans="43:43" x14ac:dyDescent="0.25">
      <c r="AQ63238" s="6"/>
    </row>
    <row r="63239" spans="43:43" x14ac:dyDescent="0.25">
      <c r="AQ63239" s="6"/>
    </row>
    <row r="63240" spans="43:43" x14ac:dyDescent="0.25">
      <c r="AQ63240" s="6"/>
    </row>
    <row r="63241" spans="43:43" x14ac:dyDescent="0.25">
      <c r="AQ63241" s="6"/>
    </row>
    <row r="63242" spans="43:43" x14ac:dyDescent="0.25">
      <c r="AQ63242" s="6"/>
    </row>
    <row r="63243" spans="43:43" x14ac:dyDescent="0.25">
      <c r="AQ63243" s="6"/>
    </row>
    <row r="63244" spans="43:43" x14ac:dyDescent="0.25">
      <c r="AQ63244" s="6"/>
    </row>
    <row r="63245" spans="43:43" x14ac:dyDescent="0.25">
      <c r="AQ63245" s="6"/>
    </row>
    <row r="63246" spans="43:43" x14ac:dyDescent="0.25">
      <c r="AQ63246" s="6"/>
    </row>
    <row r="63247" spans="43:43" x14ac:dyDescent="0.25">
      <c r="AQ63247" s="6"/>
    </row>
    <row r="63248" spans="43:43" x14ac:dyDescent="0.25">
      <c r="AQ63248" s="6"/>
    </row>
    <row r="63249" spans="43:43" x14ac:dyDescent="0.25">
      <c r="AQ63249" s="6"/>
    </row>
    <row r="63250" spans="43:43" x14ac:dyDescent="0.25">
      <c r="AQ63250" s="6"/>
    </row>
    <row r="63251" spans="43:43" x14ac:dyDescent="0.25">
      <c r="AQ63251" s="6"/>
    </row>
    <row r="63252" spans="43:43" x14ac:dyDescent="0.25">
      <c r="AQ63252" s="6"/>
    </row>
    <row r="63253" spans="43:43" x14ac:dyDescent="0.25">
      <c r="AQ63253" s="6"/>
    </row>
    <row r="63254" spans="43:43" x14ac:dyDescent="0.25">
      <c r="AQ63254" s="6"/>
    </row>
    <row r="63255" spans="43:43" x14ac:dyDescent="0.25">
      <c r="AQ63255" s="6"/>
    </row>
    <row r="63256" spans="43:43" x14ac:dyDescent="0.25">
      <c r="AQ63256" s="6"/>
    </row>
    <row r="63257" spans="43:43" x14ac:dyDescent="0.25">
      <c r="AQ63257" s="6"/>
    </row>
    <row r="63258" spans="43:43" x14ac:dyDescent="0.25">
      <c r="AQ63258" s="6"/>
    </row>
    <row r="63259" spans="43:43" x14ac:dyDescent="0.25">
      <c r="AQ63259" s="6"/>
    </row>
    <row r="63260" spans="43:43" x14ac:dyDescent="0.25">
      <c r="AQ63260" s="6"/>
    </row>
    <row r="63261" spans="43:43" x14ac:dyDescent="0.25">
      <c r="AQ63261" s="6"/>
    </row>
    <row r="63262" spans="43:43" x14ac:dyDescent="0.25">
      <c r="AQ63262" s="6"/>
    </row>
    <row r="63263" spans="43:43" x14ac:dyDescent="0.25">
      <c r="AQ63263" s="6"/>
    </row>
    <row r="63264" spans="43:43" x14ac:dyDescent="0.25">
      <c r="AQ63264" s="6"/>
    </row>
    <row r="63265" spans="43:43" x14ac:dyDescent="0.25">
      <c r="AQ63265" s="6"/>
    </row>
    <row r="63266" spans="43:43" x14ac:dyDescent="0.25">
      <c r="AQ63266" s="6"/>
    </row>
    <row r="63267" spans="43:43" x14ac:dyDescent="0.25">
      <c r="AQ63267" s="6"/>
    </row>
    <row r="63268" spans="43:43" x14ac:dyDescent="0.25">
      <c r="AQ63268" s="6"/>
    </row>
    <row r="63269" spans="43:43" x14ac:dyDescent="0.25">
      <c r="AQ63269" s="6"/>
    </row>
    <row r="63270" spans="43:43" x14ac:dyDescent="0.25">
      <c r="AQ63270" s="6"/>
    </row>
    <row r="63271" spans="43:43" x14ac:dyDescent="0.25">
      <c r="AQ63271" s="6"/>
    </row>
    <row r="63272" spans="43:43" x14ac:dyDescent="0.25">
      <c r="AQ63272" s="6"/>
    </row>
    <row r="63273" spans="43:43" x14ac:dyDescent="0.25">
      <c r="AQ63273" s="6"/>
    </row>
    <row r="63274" spans="43:43" x14ac:dyDescent="0.25">
      <c r="AQ63274" s="6"/>
    </row>
    <row r="63275" spans="43:43" x14ac:dyDescent="0.25">
      <c r="AQ63275" s="6"/>
    </row>
    <row r="63276" spans="43:43" x14ac:dyDescent="0.25">
      <c r="AQ63276" s="6"/>
    </row>
    <row r="63277" spans="43:43" x14ac:dyDescent="0.25">
      <c r="AQ63277" s="6"/>
    </row>
    <row r="63278" spans="43:43" x14ac:dyDescent="0.25">
      <c r="AQ63278" s="6"/>
    </row>
    <row r="63279" spans="43:43" x14ac:dyDescent="0.25">
      <c r="AQ63279" s="6"/>
    </row>
    <row r="63280" spans="43:43" x14ac:dyDescent="0.25">
      <c r="AQ63280" s="6"/>
    </row>
    <row r="63281" spans="43:43" x14ac:dyDescent="0.25">
      <c r="AQ63281" s="6"/>
    </row>
    <row r="63282" spans="43:43" x14ac:dyDescent="0.25">
      <c r="AQ63282" s="6"/>
    </row>
    <row r="63283" spans="43:43" x14ac:dyDescent="0.25">
      <c r="AQ63283" s="6"/>
    </row>
    <row r="63284" spans="43:43" x14ac:dyDescent="0.25">
      <c r="AQ63284" s="6"/>
    </row>
    <row r="63285" spans="43:43" x14ac:dyDescent="0.25">
      <c r="AQ63285" s="6"/>
    </row>
    <row r="63286" spans="43:43" x14ac:dyDescent="0.25">
      <c r="AQ63286" s="6"/>
    </row>
    <row r="63287" spans="43:43" x14ac:dyDescent="0.25">
      <c r="AQ63287" s="6"/>
    </row>
    <row r="63288" spans="43:43" x14ac:dyDescent="0.25">
      <c r="AQ63288" s="6"/>
    </row>
    <row r="63289" spans="43:43" x14ac:dyDescent="0.25">
      <c r="AQ63289" s="6"/>
    </row>
    <row r="63290" spans="43:43" x14ac:dyDescent="0.25">
      <c r="AQ63290" s="6"/>
    </row>
    <row r="63291" spans="43:43" x14ac:dyDescent="0.25">
      <c r="AQ63291" s="6"/>
    </row>
    <row r="63292" spans="43:43" x14ac:dyDescent="0.25">
      <c r="AQ63292" s="6"/>
    </row>
    <row r="63293" spans="43:43" x14ac:dyDescent="0.25">
      <c r="AQ63293" s="6"/>
    </row>
    <row r="63294" spans="43:43" x14ac:dyDescent="0.25">
      <c r="AQ63294" s="6"/>
    </row>
    <row r="63295" spans="43:43" x14ac:dyDescent="0.25">
      <c r="AQ63295" s="6"/>
    </row>
    <row r="63296" spans="43:43" x14ac:dyDescent="0.25">
      <c r="AQ63296" s="6"/>
    </row>
    <row r="63297" spans="43:43" x14ac:dyDescent="0.25">
      <c r="AQ63297" s="6"/>
    </row>
    <row r="63298" spans="43:43" x14ac:dyDescent="0.25">
      <c r="AQ63298" s="6"/>
    </row>
    <row r="63299" spans="43:43" x14ac:dyDescent="0.25">
      <c r="AQ63299" s="6"/>
    </row>
    <row r="63300" spans="43:43" x14ac:dyDescent="0.25">
      <c r="AQ63300" s="6"/>
    </row>
    <row r="63301" spans="43:43" x14ac:dyDescent="0.25">
      <c r="AQ63301" s="6"/>
    </row>
    <row r="63302" spans="43:43" x14ac:dyDescent="0.25">
      <c r="AQ63302" s="6"/>
    </row>
    <row r="63303" spans="43:43" x14ac:dyDescent="0.25">
      <c r="AQ63303" s="6"/>
    </row>
    <row r="63304" spans="43:43" x14ac:dyDescent="0.25">
      <c r="AQ63304" s="6"/>
    </row>
    <row r="63305" spans="43:43" x14ac:dyDescent="0.25">
      <c r="AQ63305" s="6"/>
    </row>
    <row r="63306" spans="43:43" x14ac:dyDescent="0.25">
      <c r="AQ63306" s="6"/>
    </row>
    <row r="63307" spans="43:43" x14ac:dyDescent="0.25">
      <c r="AQ63307" s="6"/>
    </row>
    <row r="63308" spans="43:43" x14ac:dyDescent="0.25">
      <c r="AQ63308" s="6"/>
    </row>
    <row r="63309" spans="43:43" x14ac:dyDescent="0.25">
      <c r="AQ63309" s="6"/>
    </row>
    <row r="63310" spans="43:43" x14ac:dyDescent="0.25">
      <c r="AQ63310" s="6"/>
    </row>
    <row r="63311" spans="43:43" x14ac:dyDescent="0.25">
      <c r="AQ63311" s="6"/>
    </row>
    <row r="63312" spans="43:43" x14ac:dyDescent="0.25">
      <c r="AQ63312" s="6"/>
    </row>
    <row r="63313" spans="43:43" x14ac:dyDescent="0.25">
      <c r="AQ63313" s="6"/>
    </row>
    <row r="63314" spans="43:43" x14ac:dyDescent="0.25">
      <c r="AQ63314" s="6"/>
    </row>
    <row r="63315" spans="43:43" x14ac:dyDescent="0.25">
      <c r="AQ63315" s="6"/>
    </row>
    <row r="63316" spans="43:43" x14ac:dyDescent="0.25">
      <c r="AQ63316" s="6"/>
    </row>
    <row r="63317" spans="43:43" x14ac:dyDescent="0.25">
      <c r="AQ63317" s="6"/>
    </row>
    <row r="63318" spans="43:43" x14ac:dyDescent="0.25">
      <c r="AQ63318" s="6"/>
    </row>
    <row r="63319" spans="43:43" x14ac:dyDescent="0.25">
      <c r="AQ63319" s="6"/>
    </row>
    <row r="63320" spans="43:43" x14ac:dyDescent="0.25">
      <c r="AQ63320" s="6"/>
    </row>
    <row r="63321" spans="43:43" x14ac:dyDescent="0.25">
      <c r="AQ63321" s="6"/>
    </row>
    <row r="63322" spans="43:43" x14ac:dyDescent="0.25">
      <c r="AQ63322" s="6"/>
    </row>
    <row r="63323" spans="43:43" x14ac:dyDescent="0.25">
      <c r="AQ63323" s="6"/>
    </row>
    <row r="63324" spans="43:43" x14ac:dyDescent="0.25">
      <c r="AQ63324" s="6"/>
    </row>
    <row r="63325" spans="43:43" x14ac:dyDescent="0.25">
      <c r="AQ63325" s="6"/>
    </row>
    <row r="63326" spans="43:43" x14ac:dyDescent="0.25">
      <c r="AQ63326" s="6"/>
    </row>
    <row r="63327" spans="43:43" x14ac:dyDescent="0.25">
      <c r="AQ63327" s="6"/>
    </row>
    <row r="63328" spans="43:43" x14ac:dyDescent="0.25">
      <c r="AQ63328" s="6"/>
    </row>
    <row r="63329" spans="43:43" x14ac:dyDescent="0.25">
      <c r="AQ63329" s="6"/>
    </row>
    <row r="63330" spans="43:43" x14ac:dyDescent="0.25">
      <c r="AQ63330" s="6"/>
    </row>
    <row r="63331" spans="43:43" x14ac:dyDescent="0.25">
      <c r="AQ63331" s="6"/>
    </row>
    <row r="63332" spans="43:43" x14ac:dyDescent="0.25">
      <c r="AQ63332" s="6"/>
    </row>
    <row r="63333" spans="43:43" x14ac:dyDescent="0.25">
      <c r="AQ63333" s="6"/>
    </row>
    <row r="63334" spans="43:43" x14ac:dyDescent="0.25">
      <c r="AQ63334" s="6"/>
    </row>
    <row r="63335" spans="43:43" x14ac:dyDescent="0.25">
      <c r="AQ63335" s="6"/>
    </row>
    <row r="63336" spans="43:43" x14ac:dyDescent="0.25">
      <c r="AQ63336" s="6"/>
    </row>
    <row r="63337" spans="43:43" x14ac:dyDescent="0.25">
      <c r="AQ63337" s="6"/>
    </row>
    <row r="63338" spans="43:43" x14ac:dyDescent="0.25">
      <c r="AQ63338" s="6"/>
    </row>
    <row r="63339" spans="43:43" x14ac:dyDescent="0.25">
      <c r="AQ63339" s="6"/>
    </row>
    <row r="63340" spans="43:43" x14ac:dyDescent="0.25">
      <c r="AQ63340" s="6"/>
    </row>
    <row r="63341" spans="43:43" x14ac:dyDescent="0.25">
      <c r="AQ63341" s="6"/>
    </row>
    <row r="63342" spans="43:43" x14ac:dyDescent="0.25">
      <c r="AQ63342" s="6"/>
    </row>
    <row r="63343" spans="43:43" x14ac:dyDescent="0.25">
      <c r="AQ63343" s="6"/>
    </row>
    <row r="63344" spans="43:43" x14ac:dyDescent="0.25">
      <c r="AQ63344" s="6"/>
    </row>
    <row r="63345" spans="43:43" x14ac:dyDescent="0.25">
      <c r="AQ63345" s="6"/>
    </row>
    <row r="63346" spans="43:43" x14ac:dyDescent="0.25">
      <c r="AQ63346" s="6"/>
    </row>
    <row r="63347" spans="43:43" x14ac:dyDescent="0.25">
      <c r="AQ63347" s="6"/>
    </row>
    <row r="63348" spans="43:43" x14ac:dyDescent="0.25">
      <c r="AQ63348" s="6"/>
    </row>
    <row r="63349" spans="43:43" x14ac:dyDescent="0.25">
      <c r="AQ63349" s="6"/>
    </row>
    <row r="63350" spans="43:43" x14ac:dyDescent="0.25">
      <c r="AQ63350" s="6"/>
    </row>
    <row r="63351" spans="43:43" x14ac:dyDescent="0.25">
      <c r="AQ63351" s="6"/>
    </row>
    <row r="63352" spans="43:43" x14ac:dyDescent="0.25">
      <c r="AQ63352" s="6"/>
    </row>
    <row r="63353" spans="43:43" x14ac:dyDescent="0.25">
      <c r="AQ63353" s="6"/>
    </row>
    <row r="63354" spans="43:43" x14ac:dyDescent="0.25">
      <c r="AQ63354" s="6"/>
    </row>
    <row r="63355" spans="43:43" x14ac:dyDescent="0.25">
      <c r="AQ63355" s="6"/>
    </row>
    <row r="63356" spans="43:43" x14ac:dyDescent="0.25">
      <c r="AQ63356" s="6"/>
    </row>
    <row r="63357" spans="43:43" x14ac:dyDescent="0.25">
      <c r="AQ63357" s="6"/>
    </row>
    <row r="63358" spans="43:43" x14ac:dyDescent="0.25">
      <c r="AQ63358" s="6"/>
    </row>
    <row r="63359" spans="43:43" x14ac:dyDescent="0.25">
      <c r="AQ63359" s="6"/>
    </row>
    <row r="63360" spans="43:43" x14ac:dyDescent="0.25">
      <c r="AQ63360" s="6"/>
    </row>
    <row r="63361" spans="43:43" x14ac:dyDescent="0.25">
      <c r="AQ63361" s="6"/>
    </row>
    <row r="63362" spans="43:43" x14ac:dyDescent="0.25">
      <c r="AQ63362" s="6"/>
    </row>
    <row r="63363" spans="43:43" x14ac:dyDescent="0.25">
      <c r="AQ63363" s="6"/>
    </row>
    <row r="63364" spans="43:43" x14ac:dyDescent="0.25">
      <c r="AQ63364" s="6"/>
    </row>
    <row r="63365" spans="43:43" x14ac:dyDescent="0.25">
      <c r="AQ63365" s="6"/>
    </row>
    <row r="63366" spans="43:43" x14ac:dyDescent="0.25">
      <c r="AQ63366" s="6"/>
    </row>
    <row r="63367" spans="43:43" x14ac:dyDescent="0.25">
      <c r="AQ63367" s="6"/>
    </row>
    <row r="63368" spans="43:43" x14ac:dyDescent="0.25">
      <c r="AQ63368" s="6"/>
    </row>
    <row r="63369" spans="43:43" x14ac:dyDescent="0.25">
      <c r="AQ63369" s="6"/>
    </row>
    <row r="63370" spans="43:43" x14ac:dyDescent="0.25">
      <c r="AQ63370" s="6"/>
    </row>
    <row r="63371" spans="43:43" x14ac:dyDescent="0.25">
      <c r="AQ63371" s="6"/>
    </row>
    <row r="63372" spans="43:43" x14ac:dyDescent="0.25">
      <c r="AQ63372" s="6"/>
    </row>
    <row r="63373" spans="43:43" x14ac:dyDescent="0.25">
      <c r="AQ63373" s="6"/>
    </row>
    <row r="63374" spans="43:43" x14ac:dyDescent="0.25">
      <c r="AQ63374" s="6"/>
    </row>
    <row r="63375" spans="43:43" x14ac:dyDescent="0.25">
      <c r="AQ63375" s="6"/>
    </row>
    <row r="63376" spans="43:43" x14ac:dyDescent="0.25">
      <c r="AQ63376" s="6"/>
    </row>
    <row r="63377" spans="43:43" x14ac:dyDescent="0.25">
      <c r="AQ63377" s="6"/>
    </row>
    <row r="63378" spans="43:43" x14ac:dyDescent="0.25">
      <c r="AQ63378" s="6"/>
    </row>
    <row r="63379" spans="43:43" x14ac:dyDescent="0.25">
      <c r="AQ63379" s="6"/>
    </row>
    <row r="63380" spans="43:43" x14ac:dyDescent="0.25">
      <c r="AQ63380" s="6"/>
    </row>
    <row r="63381" spans="43:43" x14ac:dyDescent="0.25">
      <c r="AQ63381" s="6"/>
    </row>
    <row r="63382" spans="43:43" x14ac:dyDescent="0.25">
      <c r="AQ63382" s="6"/>
    </row>
    <row r="63383" spans="43:43" x14ac:dyDescent="0.25">
      <c r="AQ63383" s="6"/>
    </row>
    <row r="63384" spans="43:43" x14ac:dyDescent="0.25">
      <c r="AQ63384" s="6"/>
    </row>
    <row r="63385" spans="43:43" x14ac:dyDescent="0.25">
      <c r="AQ63385" s="6"/>
    </row>
    <row r="63386" spans="43:43" x14ac:dyDescent="0.25">
      <c r="AQ63386" s="6"/>
    </row>
    <row r="63387" spans="43:43" x14ac:dyDescent="0.25">
      <c r="AQ63387" s="6"/>
    </row>
    <row r="63388" spans="43:43" x14ac:dyDescent="0.25">
      <c r="AQ63388" s="6"/>
    </row>
    <row r="63389" spans="43:43" x14ac:dyDescent="0.25">
      <c r="AQ63389" s="6"/>
    </row>
    <row r="63390" spans="43:43" x14ac:dyDescent="0.25">
      <c r="AQ63390" s="6"/>
    </row>
    <row r="63391" spans="43:43" x14ac:dyDescent="0.25">
      <c r="AQ63391" s="6"/>
    </row>
    <row r="63392" spans="43:43" x14ac:dyDescent="0.25">
      <c r="AQ63392" s="6"/>
    </row>
    <row r="63393" spans="43:43" x14ac:dyDescent="0.25">
      <c r="AQ63393" s="6"/>
    </row>
    <row r="63394" spans="43:43" x14ac:dyDescent="0.25">
      <c r="AQ63394" s="6"/>
    </row>
    <row r="63395" spans="43:43" x14ac:dyDescent="0.25">
      <c r="AQ63395" s="6"/>
    </row>
    <row r="63396" spans="43:43" x14ac:dyDescent="0.25">
      <c r="AQ63396" s="6"/>
    </row>
    <row r="63397" spans="43:43" x14ac:dyDescent="0.25">
      <c r="AQ63397" s="6"/>
    </row>
    <row r="63398" spans="43:43" x14ac:dyDescent="0.25">
      <c r="AQ63398" s="6"/>
    </row>
    <row r="63399" spans="43:43" x14ac:dyDescent="0.25">
      <c r="AQ63399" s="6"/>
    </row>
    <row r="63400" spans="43:43" x14ac:dyDescent="0.25">
      <c r="AQ63400" s="6"/>
    </row>
    <row r="63401" spans="43:43" x14ac:dyDescent="0.25">
      <c r="AQ63401" s="6"/>
    </row>
    <row r="63402" spans="43:43" x14ac:dyDescent="0.25">
      <c r="AQ63402" s="6"/>
    </row>
    <row r="63403" spans="43:43" x14ac:dyDescent="0.25">
      <c r="AQ63403" s="6"/>
    </row>
    <row r="63404" spans="43:43" x14ac:dyDescent="0.25">
      <c r="AQ63404" s="6"/>
    </row>
    <row r="63405" spans="43:43" x14ac:dyDescent="0.25">
      <c r="AQ63405" s="6"/>
    </row>
    <row r="63406" spans="43:43" x14ac:dyDescent="0.25">
      <c r="AQ63406" s="6"/>
    </row>
    <row r="63407" spans="43:43" x14ac:dyDescent="0.25">
      <c r="AQ63407" s="6"/>
    </row>
    <row r="63408" spans="43:43" x14ac:dyDescent="0.25">
      <c r="AQ63408" s="6"/>
    </row>
    <row r="63409" spans="43:43" x14ac:dyDescent="0.25">
      <c r="AQ63409" s="6"/>
    </row>
    <row r="63410" spans="43:43" x14ac:dyDescent="0.25">
      <c r="AQ63410" s="6"/>
    </row>
    <row r="63411" spans="43:43" x14ac:dyDescent="0.25">
      <c r="AQ63411" s="6"/>
    </row>
    <row r="63412" spans="43:43" x14ac:dyDescent="0.25">
      <c r="AQ63412" s="6"/>
    </row>
    <row r="63413" spans="43:43" x14ac:dyDescent="0.25">
      <c r="AQ63413" s="6"/>
    </row>
    <row r="63414" spans="43:43" x14ac:dyDescent="0.25">
      <c r="AQ63414" s="6"/>
    </row>
    <row r="63415" spans="43:43" x14ac:dyDescent="0.25">
      <c r="AQ63415" s="6"/>
    </row>
    <row r="63416" spans="43:43" x14ac:dyDescent="0.25">
      <c r="AQ63416" s="6"/>
    </row>
    <row r="63417" spans="43:43" x14ac:dyDescent="0.25">
      <c r="AQ63417" s="6"/>
    </row>
    <row r="63418" spans="43:43" x14ac:dyDescent="0.25">
      <c r="AQ63418" s="6"/>
    </row>
    <row r="63419" spans="43:43" x14ac:dyDescent="0.25">
      <c r="AQ63419" s="6"/>
    </row>
    <row r="63420" spans="43:43" x14ac:dyDescent="0.25">
      <c r="AQ63420" s="6"/>
    </row>
    <row r="63421" spans="43:43" x14ac:dyDescent="0.25">
      <c r="AQ63421" s="6"/>
    </row>
    <row r="63422" spans="43:43" x14ac:dyDescent="0.25">
      <c r="AQ63422" s="6"/>
    </row>
    <row r="63423" spans="43:43" x14ac:dyDescent="0.25">
      <c r="AQ63423" s="6"/>
    </row>
    <row r="63424" spans="43:43" x14ac:dyDescent="0.25">
      <c r="AQ63424" s="6"/>
    </row>
    <row r="63425" spans="43:43" x14ac:dyDescent="0.25">
      <c r="AQ63425" s="6"/>
    </row>
    <row r="63426" spans="43:43" x14ac:dyDescent="0.25">
      <c r="AQ63426" s="6"/>
    </row>
    <row r="63427" spans="43:43" x14ac:dyDescent="0.25">
      <c r="AQ63427" s="6"/>
    </row>
    <row r="63428" spans="43:43" x14ac:dyDescent="0.25">
      <c r="AQ63428" s="6"/>
    </row>
    <row r="63429" spans="43:43" x14ac:dyDescent="0.25">
      <c r="AQ63429" s="6"/>
    </row>
    <row r="63430" spans="43:43" x14ac:dyDescent="0.25">
      <c r="AQ63430" s="6"/>
    </row>
    <row r="63431" spans="43:43" x14ac:dyDescent="0.25">
      <c r="AQ63431" s="6"/>
    </row>
    <row r="63432" spans="43:43" x14ac:dyDescent="0.25">
      <c r="AQ63432" s="6"/>
    </row>
    <row r="63433" spans="43:43" x14ac:dyDescent="0.25">
      <c r="AQ63433" s="6"/>
    </row>
    <row r="63434" spans="43:43" x14ac:dyDescent="0.25">
      <c r="AQ63434" s="6"/>
    </row>
    <row r="63435" spans="43:43" x14ac:dyDescent="0.25">
      <c r="AQ63435" s="6"/>
    </row>
    <row r="63436" spans="43:43" x14ac:dyDescent="0.25">
      <c r="AQ63436" s="6"/>
    </row>
    <row r="63437" spans="43:43" x14ac:dyDescent="0.25">
      <c r="AQ63437" s="6"/>
    </row>
    <row r="63438" spans="43:43" x14ac:dyDescent="0.25">
      <c r="AQ63438" s="6"/>
    </row>
    <row r="63439" spans="43:43" x14ac:dyDescent="0.25">
      <c r="AQ63439" s="6"/>
    </row>
    <row r="63440" spans="43:43" x14ac:dyDescent="0.25">
      <c r="AQ63440" s="6"/>
    </row>
    <row r="63441" spans="43:43" x14ac:dyDescent="0.25">
      <c r="AQ63441" s="6"/>
    </row>
    <row r="63442" spans="43:43" x14ac:dyDescent="0.25">
      <c r="AQ63442" s="6"/>
    </row>
    <row r="63443" spans="43:43" x14ac:dyDescent="0.25">
      <c r="AQ63443" s="6"/>
    </row>
    <row r="63444" spans="43:43" x14ac:dyDescent="0.25">
      <c r="AQ63444" s="6"/>
    </row>
    <row r="63445" spans="43:43" x14ac:dyDescent="0.25">
      <c r="AQ63445" s="6"/>
    </row>
    <row r="63446" spans="43:43" x14ac:dyDescent="0.25">
      <c r="AQ63446" s="6"/>
    </row>
    <row r="63447" spans="43:43" x14ac:dyDescent="0.25">
      <c r="AQ63447" s="6"/>
    </row>
    <row r="63448" spans="43:43" x14ac:dyDescent="0.25">
      <c r="AQ63448" s="6"/>
    </row>
    <row r="63449" spans="43:43" x14ac:dyDescent="0.25">
      <c r="AQ63449" s="6"/>
    </row>
    <row r="63450" spans="43:43" x14ac:dyDescent="0.25">
      <c r="AQ63450" s="6"/>
    </row>
    <row r="63451" spans="43:43" x14ac:dyDescent="0.25">
      <c r="AQ63451" s="6"/>
    </row>
    <row r="63452" spans="43:43" x14ac:dyDescent="0.25">
      <c r="AQ63452" s="6"/>
    </row>
    <row r="63453" spans="43:43" x14ac:dyDescent="0.25">
      <c r="AQ63453" s="6"/>
    </row>
    <row r="63454" spans="43:43" x14ac:dyDescent="0.25">
      <c r="AQ63454" s="6"/>
    </row>
    <row r="63455" spans="43:43" x14ac:dyDescent="0.25">
      <c r="AQ63455" s="6"/>
    </row>
    <row r="63456" spans="43:43" x14ac:dyDescent="0.25">
      <c r="AQ63456" s="6"/>
    </row>
    <row r="63457" spans="43:43" x14ac:dyDescent="0.25">
      <c r="AQ63457" s="6"/>
    </row>
    <row r="63458" spans="43:43" x14ac:dyDescent="0.25">
      <c r="AQ63458" s="6"/>
    </row>
    <row r="63459" spans="43:43" x14ac:dyDescent="0.25">
      <c r="AQ63459" s="6"/>
    </row>
    <row r="63460" spans="43:43" x14ac:dyDescent="0.25">
      <c r="AQ63460" s="6"/>
    </row>
    <row r="63461" spans="43:43" x14ac:dyDescent="0.25">
      <c r="AQ63461" s="6"/>
    </row>
    <row r="63462" spans="43:43" x14ac:dyDescent="0.25">
      <c r="AQ63462" s="6"/>
    </row>
    <row r="63463" spans="43:43" x14ac:dyDescent="0.25">
      <c r="AQ63463" s="6"/>
    </row>
    <row r="63464" spans="43:43" x14ac:dyDescent="0.25">
      <c r="AQ63464" s="6"/>
    </row>
    <row r="63465" spans="43:43" x14ac:dyDescent="0.25">
      <c r="AQ63465" s="6"/>
    </row>
    <row r="63466" spans="43:43" x14ac:dyDescent="0.25">
      <c r="AQ63466" s="6"/>
    </row>
    <row r="63467" spans="43:43" x14ac:dyDescent="0.25">
      <c r="AQ63467" s="6"/>
    </row>
    <row r="63468" spans="43:43" x14ac:dyDescent="0.25">
      <c r="AQ63468" s="6"/>
    </row>
    <row r="63469" spans="43:43" x14ac:dyDescent="0.25">
      <c r="AQ63469" s="6"/>
    </row>
    <row r="63470" spans="43:43" x14ac:dyDescent="0.25">
      <c r="AQ63470" s="6"/>
    </row>
    <row r="63471" spans="43:43" x14ac:dyDescent="0.25">
      <c r="AQ63471" s="6"/>
    </row>
    <row r="63472" spans="43:43" x14ac:dyDescent="0.25">
      <c r="AQ63472" s="6"/>
    </row>
    <row r="63473" spans="43:43" x14ac:dyDescent="0.25">
      <c r="AQ63473" s="6"/>
    </row>
    <row r="63474" spans="43:43" x14ac:dyDescent="0.25">
      <c r="AQ63474" s="6"/>
    </row>
    <row r="63475" spans="43:43" x14ac:dyDescent="0.25">
      <c r="AQ63475" s="6"/>
    </row>
    <row r="63476" spans="43:43" x14ac:dyDescent="0.25">
      <c r="AQ63476" s="6"/>
    </row>
    <row r="63477" spans="43:43" x14ac:dyDescent="0.25">
      <c r="AQ63477" s="6"/>
    </row>
    <row r="63478" spans="43:43" x14ac:dyDescent="0.25">
      <c r="AQ63478" s="6"/>
    </row>
    <row r="63479" spans="43:43" x14ac:dyDescent="0.25">
      <c r="AQ63479" s="6"/>
    </row>
    <row r="63480" spans="43:43" x14ac:dyDescent="0.25">
      <c r="AQ63480" s="6"/>
    </row>
    <row r="63481" spans="43:43" x14ac:dyDescent="0.25">
      <c r="AQ63481" s="6"/>
    </row>
    <row r="63482" spans="43:43" x14ac:dyDescent="0.25">
      <c r="AQ63482" s="6"/>
    </row>
    <row r="63483" spans="43:43" x14ac:dyDescent="0.25">
      <c r="AQ63483" s="6"/>
    </row>
    <row r="63484" spans="43:43" x14ac:dyDescent="0.25">
      <c r="AQ63484" s="6"/>
    </row>
    <row r="63485" spans="43:43" x14ac:dyDescent="0.25">
      <c r="AQ63485" s="6"/>
    </row>
    <row r="63486" spans="43:43" x14ac:dyDescent="0.25">
      <c r="AQ63486" s="6"/>
    </row>
    <row r="63487" spans="43:43" x14ac:dyDescent="0.25">
      <c r="AQ63487" s="6"/>
    </row>
    <row r="63488" spans="43:43" x14ac:dyDescent="0.25">
      <c r="AQ63488" s="6"/>
    </row>
    <row r="63489" spans="43:43" x14ac:dyDescent="0.25">
      <c r="AQ63489" s="6"/>
    </row>
    <row r="63490" spans="43:43" x14ac:dyDescent="0.25">
      <c r="AQ63490" s="6"/>
    </row>
    <row r="63491" spans="43:43" x14ac:dyDescent="0.25">
      <c r="AQ63491" s="6"/>
    </row>
    <row r="63492" spans="43:43" x14ac:dyDescent="0.25">
      <c r="AQ63492" s="6"/>
    </row>
    <row r="63493" spans="43:43" x14ac:dyDescent="0.25">
      <c r="AQ63493" s="6"/>
    </row>
    <row r="63494" spans="43:43" x14ac:dyDescent="0.25">
      <c r="AQ63494" s="6"/>
    </row>
    <row r="63495" spans="43:43" x14ac:dyDescent="0.25">
      <c r="AQ63495" s="6"/>
    </row>
    <row r="63496" spans="43:43" x14ac:dyDescent="0.25">
      <c r="AQ63496" s="6"/>
    </row>
    <row r="63497" spans="43:43" x14ac:dyDescent="0.25">
      <c r="AQ63497" s="6"/>
    </row>
    <row r="63498" spans="43:43" x14ac:dyDescent="0.25">
      <c r="AQ63498" s="6"/>
    </row>
    <row r="63499" spans="43:43" x14ac:dyDescent="0.25">
      <c r="AQ63499" s="6"/>
    </row>
    <row r="63500" spans="43:43" x14ac:dyDescent="0.25">
      <c r="AQ63500" s="6"/>
    </row>
    <row r="63501" spans="43:43" x14ac:dyDescent="0.25">
      <c r="AQ63501" s="6"/>
    </row>
    <row r="63502" spans="43:43" x14ac:dyDescent="0.25">
      <c r="AQ63502" s="6"/>
    </row>
    <row r="63503" spans="43:43" x14ac:dyDescent="0.25">
      <c r="AQ63503" s="6"/>
    </row>
    <row r="63504" spans="43:43" x14ac:dyDescent="0.25">
      <c r="AQ63504" s="6"/>
    </row>
    <row r="63505" spans="43:43" x14ac:dyDescent="0.25">
      <c r="AQ63505" s="6"/>
    </row>
    <row r="63506" spans="43:43" x14ac:dyDescent="0.25">
      <c r="AQ63506" s="6"/>
    </row>
    <row r="63507" spans="43:43" x14ac:dyDescent="0.25">
      <c r="AQ63507" s="6"/>
    </row>
    <row r="63508" spans="43:43" x14ac:dyDescent="0.25">
      <c r="AQ63508" s="6"/>
    </row>
    <row r="63509" spans="43:43" x14ac:dyDescent="0.25">
      <c r="AQ63509" s="6"/>
    </row>
    <row r="63510" spans="43:43" x14ac:dyDescent="0.25">
      <c r="AQ63510" s="6"/>
    </row>
    <row r="63511" spans="43:43" x14ac:dyDescent="0.25">
      <c r="AQ63511" s="6"/>
    </row>
    <row r="63512" spans="43:43" x14ac:dyDescent="0.25">
      <c r="AQ63512" s="6"/>
    </row>
    <row r="63513" spans="43:43" x14ac:dyDescent="0.25">
      <c r="AQ63513" s="6"/>
    </row>
    <row r="63514" spans="43:43" x14ac:dyDescent="0.25">
      <c r="AQ63514" s="6"/>
    </row>
    <row r="63515" spans="43:43" x14ac:dyDescent="0.25">
      <c r="AQ63515" s="6"/>
    </row>
    <row r="63516" spans="43:43" x14ac:dyDescent="0.25">
      <c r="AQ63516" s="6"/>
    </row>
    <row r="63517" spans="43:43" x14ac:dyDescent="0.25">
      <c r="AQ63517" s="6"/>
    </row>
    <row r="63518" spans="43:43" x14ac:dyDescent="0.25">
      <c r="AQ63518" s="6"/>
    </row>
    <row r="63519" spans="43:43" x14ac:dyDescent="0.25">
      <c r="AQ63519" s="6"/>
    </row>
    <row r="63520" spans="43:43" x14ac:dyDescent="0.25">
      <c r="AQ63520" s="6"/>
    </row>
    <row r="63521" spans="43:43" x14ac:dyDescent="0.25">
      <c r="AQ63521" s="6"/>
    </row>
    <row r="63522" spans="43:43" x14ac:dyDescent="0.25">
      <c r="AQ63522" s="6"/>
    </row>
    <row r="63523" spans="43:43" x14ac:dyDescent="0.25">
      <c r="AQ63523" s="6"/>
    </row>
    <row r="63524" spans="43:43" x14ac:dyDescent="0.25">
      <c r="AQ63524" s="6"/>
    </row>
    <row r="63525" spans="43:43" x14ac:dyDescent="0.25">
      <c r="AQ63525" s="6"/>
    </row>
    <row r="63526" spans="43:43" x14ac:dyDescent="0.25">
      <c r="AQ63526" s="6"/>
    </row>
    <row r="63527" spans="43:43" x14ac:dyDescent="0.25">
      <c r="AQ63527" s="6"/>
    </row>
    <row r="63528" spans="43:43" x14ac:dyDescent="0.25">
      <c r="AQ63528" s="6"/>
    </row>
    <row r="63529" spans="43:43" x14ac:dyDescent="0.25">
      <c r="AQ63529" s="6"/>
    </row>
    <row r="63530" spans="43:43" x14ac:dyDescent="0.25">
      <c r="AQ63530" s="6"/>
    </row>
    <row r="63531" spans="43:43" x14ac:dyDescent="0.25">
      <c r="AQ63531" s="6"/>
    </row>
    <row r="63532" spans="43:43" x14ac:dyDescent="0.25">
      <c r="AQ63532" s="6"/>
    </row>
    <row r="63533" spans="43:43" x14ac:dyDescent="0.25">
      <c r="AQ63533" s="6"/>
    </row>
    <row r="63534" spans="43:43" x14ac:dyDescent="0.25">
      <c r="AQ63534" s="6"/>
    </row>
    <row r="63535" spans="43:43" x14ac:dyDescent="0.25">
      <c r="AQ63535" s="6"/>
    </row>
    <row r="63536" spans="43:43" x14ac:dyDescent="0.25">
      <c r="AQ63536" s="6"/>
    </row>
    <row r="63537" spans="43:43" x14ac:dyDescent="0.25">
      <c r="AQ63537" s="6"/>
    </row>
    <row r="63538" spans="43:43" x14ac:dyDescent="0.25">
      <c r="AQ63538" s="6"/>
    </row>
    <row r="63539" spans="43:43" x14ac:dyDescent="0.25">
      <c r="AQ63539" s="6"/>
    </row>
    <row r="63540" spans="43:43" x14ac:dyDescent="0.25">
      <c r="AQ63540" s="6"/>
    </row>
    <row r="63541" spans="43:43" x14ac:dyDescent="0.25">
      <c r="AQ63541" s="6"/>
    </row>
    <row r="63542" spans="43:43" x14ac:dyDescent="0.25">
      <c r="AQ63542" s="6"/>
    </row>
    <row r="63543" spans="43:43" x14ac:dyDescent="0.25">
      <c r="AQ63543" s="6"/>
    </row>
    <row r="63544" spans="43:43" x14ac:dyDescent="0.25">
      <c r="AQ63544" s="6"/>
    </row>
    <row r="63545" spans="43:43" x14ac:dyDescent="0.25">
      <c r="AQ63545" s="6"/>
    </row>
    <row r="63546" spans="43:43" x14ac:dyDescent="0.25">
      <c r="AQ63546" s="6"/>
    </row>
    <row r="63547" spans="43:43" x14ac:dyDescent="0.25">
      <c r="AQ63547" s="6"/>
    </row>
    <row r="63548" spans="43:43" x14ac:dyDescent="0.25">
      <c r="AQ63548" s="6"/>
    </row>
    <row r="63549" spans="43:43" x14ac:dyDescent="0.25">
      <c r="AQ63549" s="6"/>
    </row>
    <row r="63550" spans="43:43" x14ac:dyDescent="0.25">
      <c r="AQ63550" s="6"/>
    </row>
    <row r="63551" spans="43:43" x14ac:dyDescent="0.25">
      <c r="AQ63551" s="6"/>
    </row>
    <row r="63552" spans="43:43" x14ac:dyDescent="0.25">
      <c r="AQ63552" s="6"/>
    </row>
    <row r="63553" spans="43:43" x14ac:dyDescent="0.25">
      <c r="AQ63553" s="6"/>
    </row>
    <row r="63554" spans="43:43" x14ac:dyDescent="0.25">
      <c r="AQ63554" s="6"/>
    </row>
    <row r="63555" spans="43:43" x14ac:dyDescent="0.25">
      <c r="AQ63555" s="6"/>
    </row>
    <row r="63556" spans="43:43" x14ac:dyDescent="0.25">
      <c r="AQ63556" s="6"/>
    </row>
    <row r="63557" spans="43:43" x14ac:dyDescent="0.25">
      <c r="AQ63557" s="6"/>
    </row>
    <row r="63558" spans="43:43" x14ac:dyDescent="0.25">
      <c r="AQ63558" s="6"/>
    </row>
    <row r="63559" spans="43:43" x14ac:dyDescent="0.25">
      <c r="AQ63559" s="6"/>
    </row>
    <row r="63560" spans="43:43" x14ac:dyDescent="0.25">
      <c r="AQ63560" s="6"/>
    </row>
    <row r="63561" spans="43:43" x14ac:dyDescent="0.25">
      <c r="AQ63561" s="6"/>
    </row>
    <row r="63562" spans="43:43" x14ac:dyDescent="0.25">
      <c r="AQ63562" s="6"/>
    </row>
    <row r="63563" spans="43:43" x14ac:dyDescent="0.25">
      <c r="AQ63563" s="6"/>
    </row>
    <row r="63564" spans="43:43" x14ac:dyDescent="0.25">
      <c r="AQ63564" s="6"/>
    </row>
    <row r="63565" spans="43:43" x14ac:dyDescent="0.25">
      <c r="AQ63565" s="6"/>
    </row>
    <row r="63566" spans="43:43" x14ac:dyDescent="0.25">
      <c r="AQ63566" s="6"/>
    </row>
    <row r="63567" spans="43:43" x14ac:dyDescent="0.25">
      <c r="AQ63567" s="6"/>
    </row>
    <row r="63568" spans="43:43" x14ac:dyDescent="0.25">
      <c r="AQ63568" s="6"/>
    </row>
    <row r="63569" spans="43:43" x14ac:dyDescent="0.25">
      <c r="AQ63569" s="6"/>
    </row>
    <row r="63570" spans="43:43" x14ac:dyDescent="0.25">
      <c r="AQ63570" s="6"/>
    </row>
    <row r="63571" spans="43:43" x14ac:dyDescent="0.25">
      <c r="AQ63571" s="6"/>
    </row>
    <row r="63572" spans="43:43" x14ac:dyDescent="0.25">
      <c r="AQ63572" s="6"/>
    </row>
    <row r="63573" spans="43:43" x14ac:dyDescent="0.25">
      <c r="AQ63573" s="6"/>
    </row>
    <row r="63574" spans="43:43" x14ac:dyDescent="0.25">
      <c r="AQ63574" s="6"/>
    </row>
    <row r="63575" spans="43:43" x14ac:dyDescent="0.25">
      <c r="AQ63575" s="6"/>
    </row>
    <row r="63576" spans="43:43" x14ac:dyDescent="0.25">
      <c r="AQ63576" s="6"/>
    </row>
    <row r="63577" spans="43:43" x14ac:dyDescent="0.25">
      <c r="AQ63577" s="6"/>
    </row>
    <row r="63578" spans="43:43" x14ac:dyDescent="0.25">
      <c r="AQ63578" s="6"/>
    </row>
    <row r="63579" spans="43:43" x14ac:dyDescent="0.25">
      <c r="AQ63579" s="6"/>
    </row>
    <row r="63580" spans="43:43" x14ac:dyDescent="0.25">
      <c r="AQ63580" s="6"/>
    </row>
    <row r="63581" spans="43:43" x14ac:dyDescent="0.25">
      <c r="AQ63581" s="6"/>
    </row>
    <row r="63582" spans="43:43" x14ac:dyDescent="0.25">
      <c r="AQ63582" s="6"/>
    </row>
    <row r="63583" spans="43:43" x14ac:dyDescent="0.25">
      <c r="AQ63583" s="6"/>
    </row>
    <row r="63584" spans="43:43" x14ac:dyDescent="0.25">
      <c r="AQ63584" s="6"/>
    </row>
    <row r="63585" spans="43:43" x14ac:dyDescent="0.25">
      <c r="AQ63585" s="6"/>
    </row>
    <row r="63586" spans="43:43" x14ac:dyDescent="0.25">
      <c r="AQ63586" s="6"/>
    </row>
    <row r="63587" spans="43:43" x14ac:dyDescent="0.25">
      <c r="AQ63587" s="6"/>
    </row>
    <row r="63588" spans="43:43" x14ac:dyDescent="0.25">
      <c r="AQ63588" s="6"/>
    </row>
    <row r="63589" spans="43:43" x14ac:dyDescent="0.25">
      <c r="AQ63589" s="6"/>
    </row>
    <row r="63590" spans="43:43" x14ac:dyDescent="0.25">
      <c r="AQ63590" s="6"/>
    </row>
    <row r="63591" spans="43:43" x14ac:dyDescent="0.25">
      <c r="AQ63591" s="6"/>
    </row>
    <row r="63592" spans="43:43" x14ac:dyDescent="0.25">
      <c r="AQ63592" s="6"/>
    </row>
    <row r="63593" spans="43:43" x14ac:dyDescent="0.25">
      <c r="AQ63593" s="6"/>
    </row>
    <row r="63594" spans="43:43" x14ac:dyDescent="0.25">
      <c r="AQ63594" s="6"/>
    </row>
    <row r="63595" spans="43:43" x14ac:dyDescent="0.25">
      <c r="AQ63595" s="6"/>
    </row>
    <row r="63596" spans="43:43" x14ac:dyDescent="0.25">
      <c r="AQ63596" s="6"/>
    </row>
    <row r="63597" spans="43:43" x14ac:dyDescent="0.25">
      <c r="AQ63597" s="6"/>
    </row>
    <row r="63598" spans="43:43" x14ac:dyDescent="0.25">
      <c r="AQ63598" s="6"/>
    </row>
    <row r="63599" spans="43:43" x14ac:dyDescent="0.25">
      <c r="AQ63599" s="6"/>
    </row>
    <row r="63600" spans="43:43" x14ac:dyDescent="0.25">
      <c r="AQ63600" s="6"/>
    </row>
    <row r="63601" spans="43:43" x14ac:dyDescent="0.25">
      <c r="AQ63601" s="6"/>
    </row>
    <row r="63602" spans="43:43" x14ac:dyDescent="0.25">
      <c r="AQ63602" s="6"/>
    </row>
    <row r="63603" spans="43:43" x14ac:dyDescent="0.25">
      <c r="AQ63603" s="6"/>
    </row>
    <row r="63604" spans="43:43" x14ac:dyDescent="0.25">
      <c r="AQ63604" s="6"/>
    </row>
    <row r="63605" spans="43:43" x14ac:dyDescent="0.25">
      <c r="AQ63605" s="6"/>
    </row>
    <row r="63606" spans="43:43" x14ac:dyDescent="0.25">
      <c r="AQ63606" s="6"/>
    </row>
    <row r="63607" spans="43:43" x14ac:dyDescent="0.25">
      <c r="AQ63607" s="6"/>
    </row>
    <row r="63608" spans="43:43" x14ac:dyDescent="0.25">
      <c r="AQ63608" s="6"/>
    </row>
    <row r="63609" spans="43:43" x14ac:dyDescent="0.25">
      <c r="AQ63609" s="6"/>
    </row>
    <row r="63610" spans="43:43" x14ac:dyDescent="0.25">
      <c r="AQ63610" s="6"/>
    </row>
    <row r="63611" spans="43:43" x14ac:dyDescent="0.25">
      <c r="AQ63611" s="6"/>
    </row>
    <row r="63612" spans="43:43" x14ac:dyDescent="0.25">
      <c r="AQ63612" s="6"/>
    </row>
    <row r="63613" spans="43:43" x14ac:dyDescent="0.25">
      <c r="AQ63613" s="6"/>
    </row>
    <row r="63614" spans="43:43" x14ac:dyDescent="0.25">
      <c r="AQ63614" s="6"/>
    </row>
    <row r="63615" spans="43:43" x14ac:dyDescent="0.25">
      <c r="AQ63615" s="6"/>
    </row>
    <row r="63616" spans="43:43" x14ac:dyDescent="0.25">
      <c r="AQ63616" s="6"/>
    </row>
    <row r="63617" spans="43:43" x14ac:dyDescent="0.25">
      <c r="AQ63617" s="6"/>
    </row>
    <row r="63618" spans="43:43" x14ac:dyDescent="0.25">
      <c r="AQ63618" s="6"/>
    </row>
    <row r="63619" spans="43:43" x14ac:dyDescent="0.25">
      <c r="AQ63619" s="6"/>
    </row>
    <row r="63620" spans="43:43" x14ac:dyDescent="0.25">
      <c r="AQ63620" s="6"/>
    </row>
    <row r="63621" spans="43:43" x14ac:dyDescent="0.25">
      <c r="AQ63621" s="6"/>
    </row>
    <row r="63622" spans="43:43" x14ac:dyDescent="0.25">
      <c r="AQ63622" s="6"/>
    </row>
    <row r="63623" spans="43:43" x14ac:dyDescent="0.25">
      <c r="AQ63623" s="6"/>
    </row>
    <row r="63624" spans="43:43" x14ac:dyDescent="0.25">
      <c r="AQ63624" s="6"/>
    </row>
    <row r="63625" spans="43:43" x14ac:dyDescent="0.25">
      <c r="AQ63625" s="6"/>
    </row>
    <row r="63626" spans="43:43" x14ac:dyDescent="0.25">
      <c r="AQ63626" s="6"/>
    </row>
    <row r="63627" spans="43:43" x14ac:dyDescent="0.25">
      <c r="AQ63627" s="6"/>
    </row>
    <row r="63628" spans="43:43" x14ac:dyDescent="0.25">
      <c r="AQ63628" s="6"/>
    </row>
    <row r="63629" spans="43:43" x14ac:dyDescent="0.25">
      <c r="AQ63629" s="6"/>
    </row>
    <row r="63630" spans="43:43" x14ac:dyDescent="0.25">
      <c r="AQ63630" s="6"/>
    </row>
    <row r="63631" spans="43:43" x14ac:dyDescent="0.25">
      <c r="AQ63631" s="6"/>
    </row>
    <row r="63632" spans="43:43" x14ac:dyDescent="0.25">
      <c r="AQ63632" s="6"/>
    </row>
    <row r="63633" spans="43:43" x14ac:dyDescent="0.25">
      <c r="AQ63633" s="6"/>
    </row>
    <row r="63634" spans="43:43" x14ac:dyDescent="0.25">
      <c r="AQ63634" s="6"/>
    </row>
    <row r="63635" spans="43:43" x14ac:dyDescent="0.25">
      <c r="AQ63635" s="6"/>
    </row>
    <row r="63636" spans="43:43" x14ac:dyDescent="0.25">
      <c r="AQ63636" s="6"/>
    </row>
    <row r="63637" spans="43:43" x14ac:dyDescent="0.25">
      <c r="AQ63637" s="6"/>
    </row>
    <row r="63638" spans="43:43" x14ac:dyDescent="0.25">
      <c r="AQ63638" s="6"/>
    </row>
    <row r="63639" spans="43:43" x14ac:dyDescent="0.25">
      <c r="AQ63639" s="6"/>
    </row>
    <row r="63640" spans="43:43" x14ac:dyDescent="0.25">
      <c r="AQ63640" s="6"/>
    </row>
    <row r="63641" spans="43:43" x14ac:dyDescent="0.25">
      <c r="AQ63641" s="6"/>
    </row>
    <row r="63642" spans="43:43" x14ac:dyDescent="0.25">
      <c r="AQ63642" s="6"/>
    </row>
    <row r="63643" spans="43:43" x14ac:dyDescent="0.25">
      <c r="AQ63643" s="6"/>
    </row>
    <row r="63644" spans="43:43" x14ac:dyDescent="0.25">
      <c r="AQ63644" s="6"/>
    </row>
    <row r="63645" spans="43:43" x14ac:dyDescent="0.25">
      <c r="AQ63645" s="6"/>
    </row>
    <row r="63646" spans="43:43" x14ac:dyDescent="0.25">
      <c r="AQ63646" s="6"/>
    </row>
    <row r="63647" spans="43:43" x14ac:dyDescent="0.25">
      <c r="AQ63647" s="6"/>
    </row>
    <row r="63648" spans="43:43" x14ac:dyDescent="0.25">
      <c r="AQ63648" s="6"/>
    </row>
    <row r="63649" spans="43:43" x14ac:dyDescent="0.25">
      <c r="AQ63649" s="6"/>
    </row>
    <row r="63650" spans="43:43" x14ac:dyDescent="0.25">
      <c r="AQ63650" s="6"/>
    </row>
    <row r="63651" spans="43:43" x14ac:dyDescent="0.25">
      <c r="AQ63651" s="6"/>
    </row>
    <row r="63652" spans="43:43" x14ac:dyDescent="0.25">
      <c r="AQ63652" s="6"/>
    </row>
    <row r="63653" spans="43:43" x14ac:dyDescent="0.25">
      <c r="AQ63653" s="6"/>
    </row>
    <row r="63654" spans="43:43" x14ac:dyDescent="0.25">
      <c r="AQ63654" s="6"/>
    </row>
    <row r="63655" spans="43:43" x14ac:dyDescent="0.25">
      <c r="AQ63655" s="6"/>
    </row>
    <row r="63656" spans="43:43" x14ac:dyDescent="0.25">
      <c r="AQ63656" s="6"/>
    </row>
    <row r="63657" spans="43:43" x14ac:dyDescent="0.25">
      <c r="AQ63657" s="6"/>
    </row>
    <row r="63658" spans="43:43" x14ac:dyDescent="0.25">
      <c r="AQ63658" s="6"/>
    </row>
    <row r="63659" spans="43:43" x14ac:dyDescent="0.25">
      <c r="AQ63659" s="6"/>
    </row>
    <row r="63660" spans="43:43" x14ac:dyDescent="0.25">
      <c r="AQ63660" s="6"/>
    </row>
    <row r="63661" spans="43:43" x14ac:dyDescent="0.25">
      <c r="AQ63661" s="6"/>
    </row>
    <row r="63662" spans="43:43" x14ac:dyDescent="0.25">
      <c r="AQ63662" s="6"/>
    </row>
    <row r="63663" spans="43:43" x14ac:dyDescent="0.25">
      <c r="AQ63663" s="6"/>
    </row>
    <row r="63664" spans="43:43" x14ac:dyDescent="0.25">
      <c r="AQ63664" s="6"/>
    </row>
    <row r="63665" spans="43:43" x14ac:dyDescent="0.25">
      <c r="AQ63665" s="6"/>
    </row>
    <row r="63666" spans="43:43" x14ac:dyDescent="0.25">
      <c r="AQ63666" s="6"/>
    </row>
    <row r="63667" spans="43:43" x14ac:dyDescent="0.25">
      <c r="AQ63667" s="6"/>
    </row>
    <row r="63668" spans="43:43" x14ac:dyDescent="0.25">
      <c r="AQ63668" s="6"/>
    </row>
    <row r="63669" spans="43:43" x14ac:dyDescent="0.25">
      <c r="AQ63669" s="6"/>
    </row>
    <row r="63670" spans="43:43" x14ac:dyDescent="0.25">
      <c r="AQ63670" s="6"/>
    </row>
    <row r="63671" spans="43:43" x14ac:dyDescent="0.25">
      <c r="AQ63671" s="6"/>
    </row>
    <row r="63672" spans="43:43" x14ac:dyDescent="0.25">
      <c r="AQ63672" s="6"/>
    </row>
    <row r="63673" spans="43:43" x14ac:dyDescent="0.25">
      <c r="AQ63673" s="6"/>
    </row>
    <row r="63674" spans="43:43" x14ac:dyDescent="0.25">
      <c r="AQ63674" s="6"/>
    </row>
    <row r="63675" spans="43:43" x14ac:dyDescent="0.25">
      <c r="AQ63675" s="6"/>
    </row>
    <row r="63676" spans="43:43" x14ac:dyDescent="0.25">
      <c r="AQ63676" s="6"/>
    </row>
    <row r="63677" spans="43:43" x14ac:dyDescent="0.25">
      <c r="AQ63677" s="6"/>
    </row>
    <row r="63678" spans="43:43" x14ac:dyDescent="0.25">
      <c r="AQ63678" s="6"/>
    </row>
    <row r="63679" spans="43:43" x14ac:dyDescent="0.25">
      <c r="AQ63679" s="6"/>
    </row>
    <row r="63680" spans="43:43" x14ac:dyDescent="0.25">
      <c r="AQ63680" s="6"/>
    </row>
    <row r="63681" spans="43:43" x14ac:dyDescent="0.25">
      <c r="AQ63681" s="6"/>
    </row>
    <row r="63682" spans="43:43" x14ac:dyDescent="0.25">
      <c r="AQ63682" s="6"/>
    </row>
    <row r="63683" spans="43:43" x14ac:dyDescent="0.25">
      <c r="AQ63683" s="6"/>
    </row>
    <row r="63684" spans="43:43" x14ac:dyDescent="0.25">
      <c r="AQ63684" s="6"/>
    </row>
    <row r="63685" spans="43:43" x14ac:dyDescent="0.25">
      <c r="AQ63685" s="6"/>
    </row>
    <row r="63686" spans="43:43" x14ac:dyDescent="0.25">
      <c r="AQ63686" s="6"/>
    </row>
    <row r="63687" spans="43:43" x14ac:dyDescent="0.25">
      <c r="AQ63687" s="6"/>
    </row>
    <row r="63688" spans="43:43" x14ac:dyDescent="0.25">
      <c r="AQ63688" s="6"/>
    </row>
    <row r="63689" spans="43:43" x14ac:dyDescent="0.25">
      <c r="AQ63689" s="6"/>
    </row>
    <row r="63690" spans="43:43" x14ac:dyDescent="0.25">
      <c r="AQ63690" s="6"/>
    </row>
    <row r="63691" spans="43:43" x14ac:dyDescent="0.25">
      <c r="AQ63691" s="6"/>
    </row>
    <row r="63692" spans="43:43" x14ac:dyDescent="0.25">
      <c r="AQ63692" s="6"/>
    </row>
    <row r="63693" spans="43:43" x14ac:dyDescent="0.25">
      <c r="AQ63693" s="6"/>
    </row>
    <row r="63694" spans="43:43" x14ac:dyDescent="0.25">
      <c r="AQ63694" s="6"/>
    </row>
    <row r="63695" spans="43:43" x14ac:dyDescent="0.25">
      <c r="AQ63695" s="6"/>
    </row>
    <row r="63696" spans="43:43" x14ac:dyDescent="0.25">
      <c r="AQ63696" s="6"/>
    </row>
    <row r="63697" spans="43:43" x14ac:dyDescent="0.25">
      <c r="AQ63697" s="6"/>
    </row>
    <row r="63698" spans="43:43" x14ac:dyDescent="0.25">
      <c r="AQ63698" s="6"/>
    </row>
    <row r="63699" spans="43:43" x14ac:dyDescent="0.25">
      <c r="AQ63699" s="6"/>
    </row>
    <row r="63700" spans="43:43" x14ac:dyDescent="0.25">
      <c r="AQ63700" s="6"/>
    </row>
    <row r="63701" spans="43:43" x14ac:dyDescent="0.25">
      <c r="AQ63701" s="6"/>
    </row>
    <row r="63702" spans="43:43" x14ac:dyDescent="0.25">
      <c r="AQ63702" s="6"/>
    </row>
    <row r="63703" spans="43:43" x14ac:dyDescent="0.25">
      <c r="AQ63703" s="6"/>
    </row>
    <row r="63704" spans="43:43" x14ac:dyDescent="0.25">
      <c r="AQ63704" s="6"/>
    </row>
    <row r="63705" spans="43:43" x14ac:dyDescent="0.25">
      <c r="AQ63705" s="6"/>
    </row>
    <row r="63706" spans="43:43" x14ac:dyDescent="0.25">
      <c r="AQ63706" s="6"/>
    </row>
    <row r="63707" spans="43:43" x14ac:dyDescent="0.25">
      <c r="AQ63707" s="6"/>
    </row>
    <row r="63708" spans="43:43" x14ac:dyDescent="0.25">
      <c r="AQ63708" s="6"/>
    </row>
    <row r="63709" spans="43:43" x14ac:dyDescent="0.25">
      <c r="AQ63709" s="6"/>
    </row>
    <row r="63710" spans="43:43" x14ac:dyDescent="0.25">
      <c r="AQ63710" s="6"/>
    </row>
    <row r="63711" spans="43:43" x14ac:dyDescent="0.25">
      <c r="AQ63711" s="6"/>
    </row>
    <row r="63712" spans="43:43" x14ac:dyDescent="0.25">
      <c r="AQ63712" s="6"/>
    </row>
    <row r="63713" spans="43:43" x14ac:dyDescent="0.25">
      <c r="AQ63713" s="6"/>
    </row>
    <row r="63714" spans="43:43" x14ac:dyDescent="0.25">
      <c r="AQ63714" s="6"/>
    </row>
    <row r="63715" spans="43:43" x14ac:dyDescent="0.25">
      <c r="AQ63715" s="6"/>
    </row>
    <row r="63716" spans="43:43" x14ac:dyDescent="0.25">
      <c r="AQ63716" s="6"/>
    </row>
    <row r="63717" spans="43:43" x14ac:dyDescent="0.25">
      <c r="AQ63717" s="6"/>
    </row>
    <row r="63718" spans="43:43" x14ac:dyDescent="0.25">
      <c r="AQ63718" s="6"/>
    </row>
    <row r="63719" spans="43:43" x14ac:dyDescent="0.25">
      <c r="AQ63719" s="6"/>
    </row>
    <row r="63720" spans="43:43" x14ac:dyDescent="0.25">
      <c r="AQ63720" s="6"/>
    </row>
    <row r="63721" spans="43:43" x14ac:dyDescent="0.25">
      <c r="AQ63721" s="6"/>
    </row>
    <row r="63722" spans="43:43" x14ac:dyDescent="0.25">
      <c r="AQ63722" s="6"/>
    </row>
    <row r="63723" spans="43:43" x14ac:dyDescent="0.25">
      <c r="AQ63723" s="6"/>
    </row>
    <row r="63724" spans="43:43" x14ac:dyDescent="0.25">
      <c r="AQ63724" s="6"/>
    </row>
    <row r="63725" spans="43:43" x14ac:dyDescent="0.25">
      <c r="AQ63725" s="6"/>
    </row>
    <row r="63726" spans="43:43" x14ac:dyDescent="0.25">
      <c r="AQ63726" s="6"/>
    </row>
    <row r="63727" spans="43:43" x14ac:dyDescent="0.25">
      <c r="AQ63727" s="6"/>
    </row>
    <row r="63728" spans="43:43" x14ac:dyDescent="0.25">
      <c r="AQ63728" s="6"/>
    </row>
    <row r="63729" spans="43:43" x14ac:dyDescent="0.25">
      <c r="AQ63729" s="6"/>
    </row>
    <row r="63730" spans="43:43" x14ac:dyDescent="0.25">
      <c r="AQ63730" s="6"/>
    </row>
    <row r="63731" spans="43:43" x14ac:dyDescent="0.25">
      <c r="AQ63731" s="6"/>
    </row>
    <row r="63732" spans="43:43" x14ac:dyDescent="0.25">
      <c r="AQ63732" s="6"/>
    </row>
    <row r="63733" spans="43:43" x14ac:dyDescent="0.25">
      <c r="AQ63733" s="6"/>
    </row>
    <row r="63734" spans="43:43" x14ac:dyDescent="0.25">
      <c r="AQ63734" s="6"/>
    </row>
    <row r="63735" spans="43:43" x14ac:dyDescent="0.25">
      <c r="AQ63735" s="6"/>
    </row>
    <row r="63736" spans="43:43" x14ac:dyDescent="0.25">
      <c r="AQ63736" s="6"/>
    </row>
    <row r="63737" spans="43:43" x14ac:dyDescent="0.25">
      <c r="AQ63737" s="6"/>
    </row>
    <row r="63738" spans="43:43" x14ac:dyDescent="0.25">
      <c r="AQ63738" s="6"/>
    </row>
    <row r="63739" spans="43:43" x14ac:dyDescent="0.25">
      <c r="AQ63739" s="6"/>
    </row>
    <row r="63740" spans="43:43" x14ac:dyDescent="0.25">
      <c r="AQ63740" s="6"/>
    </row>
    <row r="63741" spans="43:43" x14ac:dyDescent="0.25">
      <c r="AQ63741" s="6"/>
    </row>
    <row r="63742" spans="43:43" x14ac:dyDescent="0.25">
      <c r="AQ63742" s="6"/>
    </row>
    <row r="63743" spans="43:43" x14ac:dyDescent="0.25">
      <c r="AQ63743" s="6"/>
    </row>
    <row r="63744" spans="43:43" x14ac:dyDescent="0.25">
      <c r="AQ63744" s="6"/>
    </row>
    <row r="63745" spans="43:43" x14ac:dyDescent="0.25">
      <c r="AQ63745" s="6"/>
    </row>
    <row r="63746" spans="43:43" x14ac:dyDescent="0.25">
      <c r="AQ63746" s="6"/>
    </row>
    <row r="63747" spans="43:43" x14ac:dyDescent="0.25">
      <c r="AQ63747" s="6"/>
    </row>
    <row r="63748" spans="43:43" x14ac:dyDescent="0.25">
      <c r="AQ63748" s="6"/>
    </row>
    <row r="63749" spans="43:43" x14ac:dyDescent="0.25">
      <c r="AQ63749" s="6"/>
    </row>
    <row r="63750" spans="43:43" x14ac:dyDescent="0.25">
      <c r="AQ63750" s="6"/>
    </row>
    <row r="63751" spans="43:43" x14ac:dyDescent="0.25">
      <c r="AQ63751" s="6"/>
    </row>
    <row r="63752" spans="43:43" x14ac:dyDescent="0.25">
      <c r="AQ63752" s="6"/>
    </row>
    <row r="63753" spans="43:43" x14ac:dyDescent="0.25">
      <c r="AQ63753" s="6"/>
    </row>
    <row r="63754" spans="43:43" x14ac:dyDescent="0.25">
      <c r="AQ63754" s="6"/>
    </row>
    <row r="63755" spans="43:43" x14ac:dyDescent="0.25">
      <c r="AQ63755" s="6"/>
    </row>
    <row r="63756" spans="43:43" x14ac:dyDescent="0.25">
      <c r="AQ63756" s="6"/>
    </row>
    <row r="63757" spans="43:43" x14ac:dyDescent="0.25">
      <c r="AQ63757" s="6"/>
    </row>
    <row r="63758" spans="43:43" x14ac:dyDescent="0.25">
      <c r="AQ63758" s="6"/>
    </row>
    <row r="63759" spans="43:43" x14ac:dyDescent="0.25">
      <c r="AQ63759" s="6"/>
    </row>
    <row r="63760" spans="43:43" x14ac:dyDescent="0.25">
      <c r="AQ63760" s="6"/>
    </row>
    <row r="63761" spans="43:43" x14ac:dyDescent="0.25">
      <c r="AQ63761" s="6"/>
    </row>
    <row r="63762" spans="43:43" x14ac:dyDescent="0.25">
      <c r="AQ63762" s="6"/>
    </row>
    <row r="63763" spans="43:43" x14ac:dyDescent="0.25">
      <c r="AQ63763" s="6"/>
    </row>
    <row r="63764" spans="43:43" x14ac:dyDescent="0.25">
      <c r="AQ63764" s="6"/>
    </row>
    <row r="63765" spans="43:43" x14ac:dyDescent="0.25">
      <c r="AQ63765" s="6"/>
    </row>
    <row r="63766" spans="43:43" x14ac:dyDescent="0.25">
      <c r="AQ63766" s="6"/>
    </row>
    <row r="63767" spans="43:43" x14ac:dyDescent="0.25">
      <c r="AQ63767" s="6"/>
    </row>
    <row r="63768" spans="43:43" x14ac:dyDescent="0.25">
      <c r="AQ63768" s="6"/>
    </row>
    <row r="63769" spans="43:43" x14ac:dyDescent="0.25">
      <c r="AQ63769" s="6"/>
    </row>
    <row r="63770" spans="43:43" x14ac:dyDescent="0.25">
      <c r="AQ63770" s="6"/>
    </row>
    <row r="63771" spans="43:43" x14ac:dyDescent="0.25">
      <c r="AQ63771" s="6"/>
    </row>
    <row r="63772" spans="43:43" x14ac:dyDescent="0.25">
      <c r="AQ63772" s="6"/>
    </row>
    <row r="63773" spans="43:43" x14ac:dyDescent="0.25">
      <c r="AQ63773" s="6"/>
    </row>
    <row r="63774" spans="43:43" x14ac:dyDescent="0.25">
      <c r="AQ63774" s="6"/>
    </row>
    <row r="63775" spans="43:43" x14ac:dyDescent="0.25">
      <c r="AQ63775" s="6"/>
    </row>
    <row r="63776" spans="43:43" x14ac:dyDescent="0.25">
      <c r="AQ63776" s="6"/>
    </row>
    <row r="63777" spans="43:43" x14ac:dyDescent="0.25">
      <c r="AQ63777" s="6"/>
    </row>
    <row r="63778" spans="43:43" x14ac:dyDescent="0.25">
      <c r="AQ63778" s="6"/>
    </row>
    <row r="63779" spans="43:43" x14ac:dyDescent="0.25">
      <c r="AQ63779" s="6"/>
    </row>
    <row r="63780" spans="43:43" x14ac:dyDescent="0.25">
      <c r="AQ63780" s="6"/>
    </row>
    <row r="63781" spans="43:43" x14ac:dyDescent="0.25">
      <c r="AQ63781" s="6"/>
    </row>
    <row r="63782" spans="43:43" x14ac:dyDescent="0.25">
      <c r="AQ63782" s="6"/>
    </row>
    <row r="63783" spans="43:43" x14ac:dyDescent="0.25">
      <c r="AQ63783" s="6"/>
    </row>
    <row r="63784" spans="43:43" x14ac:dyDescent="0.25">
      <c r="AQ63784" s="6"/>
    </row>
    <row r="63785" spans="43:43" x14ac:dyDescent="0.25">
      <c r="AQ63785" s="6"/>
    </row>
    <row r="63786" spans="43:43" x14ac:dyDescent="0.25">
      <c r="AQ63786" s="6"/>
    </row>
    <row r="63787" spans="43:43" x14ac:dyDescent="0.25">
      <c r="AQ63787" s="6"/>
    </row>
    <row r="63788" spans="43:43" x14ac:dyDescent="0.25">
      <c r="AQ63788" s="6"/>
    </row>
    <row r="63789" spans="43:43" x14ac:dyDescent="0.25">
      <c r="AQ63789" s="6"/>
    </row>
    <row r="63790" spans="43:43" x14ac:dyDescent="0.25">
      <c r="AQ63790" s="6"/>
    </row>
    <row r="63791" spans="43:43" x14ac:dyDescent="0.25">
      <c r="AQ63791" s="6"/>
    </row>
    <row r="63792" spans="43:43" x14ac:dyDescent="0.25">
      <c r="AQ63792" s="6"/>
    </row>
    <row r="63793" spans="43:43" x14ac:dyDescent="0.25">
      <c r="AQ63793" s="6"/>
    </row>
    <row r="63794" spans="43:43" x14ac:dyDescent="0.25">
      <c r="AQ63794" s="6"/>
    </row>
    <row r="63795" spans="43:43" x14ac:dyDescent="0.25">
      <c r="AQ63795" s="6"/>
    </row>
    <row r="63796" spans="43:43" x14ac:dyDescent="0.25">
      <c r="AQ63796" s="6"/>
    </row>
    <row r="63797" spans="43:43" x14ac:dyDescent="0.25">
      <c r="AQ63797" s="6"/>
    </row>
    <row r="63798" spans="43:43" x14ac:dyDescent="0.25">
      <c r="AQ63798" s="6"/>
    </row>
    <row r="63799" spans="43:43" x14ac:dyDescent="0.25">
      <c r="AQ63799" s="6"/>
    </row>
    <row r="63800" spans="43:43" x14ac:dyDescent="0.25">
      <c r="AQ63800" s="6"/>
    </row>
    <row r="63801" spans="43:43" x14ac:dyDescent="0.25">
      <c r="AQ63801" s="6"/>
    </row>
    <row r="63802" spans="43:43" x14ac:dyDescent="0.25">
      <c r="AQ63802" s="6"/>
    </row>
    <row r="63803" spans="43:43" x14ac:dyDescent="0.25">
      <c r="AQ63803" s="6"/>
    </row>
    <row r="63804" spans="43:43" x14ac:dyDescent="0.25">
      <c r="AQ63804" s="6"/>
    </row>
    <row r="63805" spans="43:43" x14ac:dyDescent="0.25">
      <c r="AQ63805" s="6"/>
    </row>
    <row r="63806" spans="43:43" x14ac:dyDescent="0.25">
      <c r="AQ63806" s="6"/>
    </row>
    <row r="63807" spans="43:43" x14ac:dyDescent="0.25">
      <c r="AQ63807" s="6"/>
    </row>
    <row r="63808" spans="43:43" x14ac:dyDescent="0.25">
      <c r="AQ63808" s="6"/>
    </row>
    <row r="63809" spans="43:43" x14ac:dyDescent="0.25">
      <c r="AQ63809" s="6"/>
    </row>
    <row r="63810" spans="43:43" x14ac:dyDescent="0.25">
      <c r="AQ63810" s="6"/>
    </row>
    <row r="63811" spans="43:43" x14ac:dyDescent="0.25">
      <c r="AQ63811" s="6"/>
    </row>
    <row r="63812" spans="43:43" x14ac:dyDescent="0.25">
      <c r="AQ63812" s="6"/>
    </row>
    <row r="63813" spans="43:43" x14ac:dyDescent="0.25">
      <c r="AQ63813" s="6"/>
    </row>
    <row r="63814" spans="43:43" x14ac:dyDescent="0.25">
      <c r="AQ63814" s="6"/>
    </row>
    <row r="63815" spans="43:43" x14ac:dyDescent="0.25">
      <c r="AQ63815" s="6"/>
    </row>
    <row r="63816" spans="43:43" x14ac:dyDescent="0.25">
      <c r="AQ63816" s="6"/>
    </row>
    <row r="63817" spans="43:43" x14ac:dyDescent="0.25">
      <c r="AQ63817" s="6"/>
    </row>
    <row r="63818" spans="43:43" x14ac:dyDescent="0.25">
      <c r="AQ63818" s="6"/>
    </row>
    <row r="63819" spans="43:43" x14ac:dyDescent="0.25">
      <c r="AQ63819" s="6"/>
    </row>
    <row r="63820" spans="43:43" x14ac:dyDescent="0.25">
      <c r="AQ63820" s="6"/>
    </row>
    <row r="63821" spans="43:43" x14ac:dyDescent="0.25">
      <c r="AQ63821" s="6"/>
    </row>
    <row r="63822" spans="43:43" x14ac:dyDescent="0.25">
      <c r="AQ63822" s="6"/>
    </row>
    <row r="63823" spans="43:43" x14ac:dyDescent="0.25">
      <c r="AQ63823" s="6"/>
    </row>
    <row r="63824" spans="43:43" x14ac:dyDescent="0.25">
      <c r="AQ63824" s="6"/>
    </row>
    <row r="63825" spans="43:43" x14ac:dyDescent="0.25">
      <c r="AQ63825" s="6"/>
    </row>
    <row r="63826" spans="43:43" x14ac:dyDescent="0.25">
      <c r="AQ63826" s="6"/>
    </row>
    <row r="63827" spans="43:43" x14ac:dyDescent="0.25">
      <c r="AQ63827" s="6"/>
    </row>
    <row r="63828" spans="43:43" x14ac:dyDescent="0.25">
      <c r="AQ63828" s="6"/>
    </row>
    <row r="63829" spans="43:43" x14ac:dyDescent="0.25">
      <c r="AQ63829" s="6"/>
    </row>
    <row r="63830" spans="43:43" x14ac:dyDescent="0.25">
      <c r="AQ63830" s="6"/>
    </row>
    <row r="63831" spans="43:43" x14ac:dyDescent="0.25">
      <c r="AQ63831" s="6"/>
    </row>
    <row r="63832" spans="43:43" x14ac:dyDescent="0.25">
      <c r="AQ63832" s="6"/>
    </row>
    <row r="63833" spans="43:43" x14ac:dyDescent="0.25">
      <c r="AQ63833" s="6"/>
    </row>
    <row r="63834" spans="43:43" x14ac:dyDescent="0.25">
      <c r="AQ63834" s="6"/>
    </row>
    <row r="63835" spans="43:43" x14ac:dyDescent="0.25">
      <c r="AQ63835" s="6"/>
    </row>
    <row r="63836" spans="43:43" x14ac:dyDescent="0.25">
      <c r="AQ63836" s="6"/>
    </row>
    <row r="63837" spans="43:43" x14ac:dyDescent="0.25">
      <c r="AQ63837" s="6"/>
    </row>
    <row r="63838" spans="43:43" x14ac:dyDescent="0.25">
      <c r="AQ63838" s="6"/>
    </row>
    <row r="63839" spans="43:43" x14ac:dyDescent="0.25">
      <c r="AQ63839" s="6"/>
    </row>
    <row r="63840" spans="43:43" x14ac:dyDescent="0.25">
      <c r="AQ63840" s="6"/>
    </row>
    <row r="63841" spans="43:43" x14ac:dyDescent="0.25">
      <c r="AQ63841" s="6"/>
    </row>
    <row r="63842" spans="43:43" x14ac:dyDescent="0.25">
      <c r="AQ63842" s="6"/>
    </row>
    <row r="63843" spans="43:43" x14ac:dyDescent="0.25">
      <c r="AQ63843" s="6"/>
    </row>
    <row r="63844" spans="43:43" x14ac:dyDescent="0.25">
      <c r="AQ63844" s="6"/>
    </row>
    <row r="63845" spans="43:43" x14ac:dyDescent="0.25">
      <c r="AQ63845" s="6"/>
    </row>
    <row r="63846" spans="43:43" x14ac:dyDescent="0.25">
      <c r="AQ63846" s="6"/>
    </row>
    <row r="63847" spans="43:43" x14ac:dyDescent="0.25">
      <c r="AQ63847" s="6"/>
    </row>
    <row r="63848" spans="43:43" x14ac:dyDescent="0.25">
      <c r="AQ63848" s="6"/>
    </row>
    <row r="63849" spans="43:43" x14ac:dyDescent="0.25">
      <c r="AQ63849" s="6"/>
    </row>
    <row r="63850" spans="43:43" x14ac:dyDescent="0.25">
      <c r="AQ63850" s="6"/>
    </row>
    <row r="63851" spans="43:43" x14ac:dyDescent="0.25">
      <c r="AQ63851" s="6"/>
    </row>
    <row r="63852" spans="43:43" x14ac:dyDescent="0.25">
      <c r="AQ63852" s="6"/>
    </row>
    <row r="63853" spans="43:43" x14ac:dyDescent="0.25">
      <c r="AQ63853" s="6"/>
    </row>
    <row r="63854" spans="43:43" x14ac:dyDescent="0.25">
      <c r="AQ63854" s="6"/>
    </row>
    <row r="63855" spans="43:43" x14ac:dyDescent="0.25">
      <c r="AQ63855" s="6"/>
    </row>
    <row r="63856" spans="43:43" x14ac:dyDescent="0.25">
      <c r="AQ63856" s="6"/>
    </row>
    <row r="63857" spans="43:43" x14ac:dyDescent="0.25">
      <c r="AQ63857" s="6"/>
    </row>
    <row r="63858" spans="43:43" x14ac:dyDescent="0.25">
      <c r="AQ63858" s="6"/>
    </row>
    <row r="63859" spans="43:43" x14ac:dyDescent="0.25">
      <c r="AQ63859" s="6"/>
    </row>
    <row r="63860" spans="43:43" x14ac:dyDescent="0.25">
      <c r="AQ63860" s="6"/>
    </row>
    <row r="63861" spans="43:43" x14ac:dyDescent="0.25">
      <c r="AQ63861" s="6"/>
    </row>
    <row r="63862" spans="43:43" x14ac:dyDescent="0.25">
      <c r="AQ63862" s="6"/>
    </row>
    <row r="63863" spans="43:43" x14ac:dyDescent="0.25">
      <c r="AQ63863" s="6"/>
    </row>
    <row r="63864" spans="43:43" x14ac:dyDescent="0.25">
      <c r="AQ63864" s="6"/>
    </row>
    <row r="63865" spans="43:43" x14ac:dyDescent="0.25">
      <c r="AQ63865" s="6"/>
    </row>
    <row r="63866" spans="43:43" x14ac:dyDescent="0.25">
      <c r="AQ63866" s="6"/>
    </row>
    <row r="63867" spans="43:43" x14ac:dyDescent="0.25">
      <c r="AQ63867" s="6"/>
    </row>
    <row r="63868" spans="43:43" x14ac:dyDescent="0.25">
      <c r="AQ63868" s="6"/>
    </row>
    <row r="63869" spans="43:43" x14ac:dyDescent="0.25">
      <c r="AQ63869" s="6"/>
    </row>
    <row r="63870" spans="43:43" x14ac:dyDescent="0.25">
      <c r="AQ63870" s="6"/>
    </row>
    <row r="63871" spans="43:43" x14ac:dyDescent="0.25">
      <c r="AQ63871" s="6"/>
    </row>
    <row r="63872" spans="43:43" x14ac:dyDescent="0.25">
      <c r="AQ63872" s="6"/>
    </row>
    <row r="63873" spans="43:43" x14ac:dyDescent="0.25">
      <c r="AQ63873" s="6"/>
    </row>
    <row r="63874" spans="43:43" x14ac:dyDescent="0.25">
      <c r="AQ63874" s="6"/>
    </row>
    <row r="63875" spans="43:43" x14ac:dyDescent="0.25">
      <c r="AQ63875" s="6"/>
    </row>
    <row r="63876" spans="43:43" x14ac:dyDescent="0.25">
      <c r="AQ63876" s="6"/>
    </row>
    <row r="63877" spans="43:43" x14ac:dyDescent="0.25">
      <c r="AQ63877" s="6"/>
    </row>
    <row r="63878" spans="43:43" x14ac:dyDescent="0.25">
      <c r="AQ63878" s="6"/>
    </row>
    <row r="63879" spans="43:43" x14ac:dyDescent="0.25">
      <c r="AQ63879" s="6"/>
    </row>
    <row r="63880" spans="43:43" x14ac:dyDescent="0.25">
      <c r="AQ63880" s="6"/>
    </row>
    <row r="63881" spans="43:43" x14ac:dyDescent="0.25">
      <c r="AQ63881" s="6"/>
    </row>
    <row r="63882" spans="43:43" x14ac:dyDescent="0.25">
      <c r="AQ63882" s="6"/>
    </row>
    <row r="63883" spans="43:43" x14ac:dyDescent="0.25">
      <c r="AQ63883" s="6"/>
    </row>
    <row r="63884" spans="43:43" x14ac:dyDescent="0.25">
      <c r="AQ63884" s="6"/>
    </row>
    <row r="63885" spans="43:43" x14ac:dyDescent="0.25">
      <c r="AQ63885" s="6"/>
    </row>
    <row r="63886" spans="43:43" x14ac:dyDescent="0.25">
      <c r="AQ63886" s="6"/>
    </row>
    <row r="63887" spans="43:43" x14ac:dyDescent="0.25">
      <c r="AQ63887" s="6"/>
    </row>
    <row r="63888" spans="43:43" x14ac:dyDescent="0.25">
      <c r="AQ63888" s="6"/>
    </row>
    <row r="63889" spans="43:43" x14ac:dyDescent="0.25">
      <c r="AQ63889" s="6"/>
    </row>
    <row r="63890" spans="43:43" x14ac:dyDescent="0.25">
      <c r="AQ63890" s="6"/>
    </row>
    <row r="63891" spans="43:43" x14ac:dyDescent="0.25">
      <c r="AQ63891" s="6"/>
    </row>
    <row r="63892" spans="43:43" x14ac:dyDescent="0.25">
      <c r="AQ63892" s="6"/>
    </row>
    <row r="63893" spans="43:43" x14ac:dyDescent="0.25">
      <c r="AQ63893" s="6"/>
    </row>
    <row r="63894" spans="43:43" x14ac:dyDescent="0.25">
      <c r="AQ63894" s="6"/>
    </row>
    <row r="63895" spans="43:43" x14ac:dyDescent="0.25">
      <c r="AQ63895" s="6"/>
    </row>
    <row r="63896" spans="43:43" x14ac:dyDescent="0.25">
      <c r="AQ63896" s="6"/>
    </row>
    <row r="63897" spans="43:43" x14ac:dyDescent="0.25">
      <c r="AQ63897" s="6"/>
    </row>
    <row r="63898" spans="43:43" x14ac:dyDescent="0.25">
      <c r="AQ63898" s="6"/>
    </row>
    <row r="63899" spans="43:43" x14ac:dyDescent="0.25">
      <c r="AQ63899" s="6"/>
    </row>
    <row r="63900" spans="43:43" x14ac:dyDescent="0.25">
      <c r="AQ63900" s="6"/>
    </row>
    <row r="63901" spans="43:43" x14ac:dyDescent="0.25">
      <c r="AQ63901" s="6"/>
    </row>
    <row r="63902" spans="43:43" x14ac:dyDescent="0.25">
      <c r="AQ63902" s="6"/>
    </row>
    <row r="63903" spans="43:43" x14ac:dyDescent="0.25">
      <c r="AQ63903" s="6"/>
    </row>
    <row r="63904" spans="43:43" x14ac:dyDescent="0.25">
      <c r="AQ63904" s="6"/>
    </row>
    <row r="63905" spans="43:43" x14ac:dyDescent="0.25">
      <c r="AQ63905" s="6"/>
    </row>
    <row r="63906" spans="43:43" x14ac:dyDescent="0.25">
      <c r="AQ63906" s="6"/>
    </row>
    <row r="63907" spans="43:43" x14ac:dyDescent="0.25">
      <c r="AQ63907" s="6"/>
    </row>
    <row r="63908" spans="43:43" x14ac:dyDescent="0.25">
      <c r="AQ63908" s="6"/>
    </row>
    <row r="63909" spans="43:43" x14ac:dyDescent="0.25">
      <c r="AQ63909" s="6"/>
    </row>
    <row r="63910" spans="43:43" x14ac:dyDescent="0.25">
      <c r="AQ63910" s="6"/>
    </row>
    <row r="63911" spans="43:43" x14ac:dyDescent="0.25">
      <c r="AQ63911" s="6"/>
    </row>
    <row r="63912" spans="43:43" x14ac:dyDescent="0.25">
      <c r="AQ63912" s="6"/>
    </row>
    <row r="63913" spans="43:43" x14ac:dyDescent="0.25">
      <c r="AQ63913" s="6"/>
    </row>
    <row r="63914" spans="43:43" x14ac:dyDescent="0.25">
      <c r="AQ63914" s="6"/>
    </row>
    <row r="63915" spans="43:43" x14ac:dyDescent="0.25">
      <c r="AQ63915" s="6"/>
    </row>
    <row r="63916" spans="43:43" x14ac:dyDescent="0.25">
      <c r="AQ63916" s="6"/>
    </row>
    <row r="63917" spans="43:43" x14ac:dyDescent="0.25">
      <c r="AQ63917" s="6"/>
    </row>
    <row r="63918" spans="43:43" x14ac:dyDescent="0.25">
      <c r="AQ63918" s="6"/>
    </row>
    <row r="63919" spans="43:43" x14ac:dyDescent="0.25">
      <c r="AQ63919" s="6"/>
    </row>
    <row r="63920" spans="43:43" x14ac:dyDescent="0.25">
      <c r="AQ63920" s="6"/>
    </row>
    <row r="63921" spans="43:43" x14ac:dyDescent="0.25">
      <c r="AQ63921" s="6"/>
    </row>
    <row r="63922" spans="43:43" x14ac:dyDescent="0.25">
      <c r="AQ63922" s="6"/>
    </row>
    <row r="63923" spans="43:43" x14ac:dyDescent="0.25">
      <c r="AQ63923" s="6"/>
    </row>
    <row r="63924" spans="43:43" x14ac:dyDescent="0.25">
      <c r="AQ63924" s="6"/>
    </row>
    <row r="63925" spans="43:43" x14ac:dyDescent="0.25">
      <c r="AQ63925" s="6"/>
    </row>
    <row r="63926" spans="43:43" x14ac:dyDescent="0.25">
      <c r="AQ63926" s="6"/>
    </row>
    <row r="63927" spans="43:43" x14ac:dyDescent="0.25">
      <c r="AQ63927" s="6"/>
    </row>
    <row r="63928" spans="43:43" x14ac:dyDescent="0.25">
      <c r="AQ63928" s="6"/>
    </row>
    <row r="63929" spans="43:43" x14ac:dyDescent="0.25">
      <c r="AQ63929" s="6"/>
    </row>
    <row r="63930" spans="43:43" x14ac:dyDescent="0.25">
      <c r="AQ63930" s="6"/>
    </row>
    <row r="63931" spans="43:43" x14ac:dyDescent="0.25">
      <c r="AQ63931" s="6"/>
    </row>
    <row r="63932" spans="43:43" x14ac:dyDescent="0.25">
      <c r="AQ63932" s="6"/>
    </row>
    <row r="63933" spans="43:43" x14ac:dyDescent="0.25">
      <c r="AQ63933" s="6"/>
    </row>
    <row r="63934" spans="43:43" x14ac:dyDescent="0.25">
      <c r="AQ63934" s="6"/>
    </row>
    <row r="63935" spans="43:43" x14ac:dyDescent="0.25">
      <c r="AQ63935" s="6"/>
    </row>
    <row r="63936" spans="43:43" x14ac:dyDescent="0.25">
      <c r="AQ63936" s="6"/>
    </row>
    <row r="63937" spans="43:43" x14ac:dyDescent="0.25">
      <c r="AQ63937" s="6"/>
    </row>
    <row r="63938" spans="43:43" x14ac:dyDescent="0.25">
      <c r="AQ63938" s="6"/>
    </row>
    <row r="63939" spans="43:43" x14ac:dyDescent="0.25">
      <c r="AQ63939" s="6"/>
    </row>
    <row r="63940" spans="43:43" x14ac:dyDescent="0.25">
      <c r="AQ63940" s="6"/>
    </row>
    <row r="63941" spans="43:43" x14ac:dyDescent="0.25">
      <c r="AQ63941" s="6"/>
    </row>
    <row r="63942" spans="43:43" x14ac:dyDescent="0.25">
      <c r="AQ63942" s="6"/>
    </row>
    <row r="63943" spans="43:43" x14ac:dyDescent="0.25">
      <c r="AQ63943" s="6"/>
    </row>
    <row r="63944" spans="43:43" x14ac:dyDescent="0.25">
      <c r="AQ63944" s="6"/>
    </row>
    <row r="63945" spans="43:43" x14ac:dyDescent="0.25">
      <c r="AQ63945" s="6"/>
    </row>
    <row r="63946" spans="43:43" x14ac:dyDescent="0.25">
      <c r="AQ63946" s="6"/>
    </row>
    <row r="63947" spans="43:43" x14ac:dyDescent="0.25">
      <c r="AQ63947" s="6"/>
    </row>
    <row r="63948" spans="43:43" x14ac:dyDescent="0.25">
      <c r="AQ63948" s="6"/>
    </row>
    <row r="63949" spans="43:43" x14ac:dyDescent="0.25">
      <c r="AQ63949" s="6"/>
    </row>
    <row r="63950" spans="43:43" x14ac:dyDescent="0.25">
      <c r="AQ63950" s="6"/>
    </row>
    <row r="63951" spans="43:43" x14ac:dyDescent="0.25">
      <c r="AQ63951" s="6"/>
    </row>
    <row r="63952" spans="43:43" x14ac:dyDescent="0.25">
      <c r="AQ63952" s="6"/>
    </row>
    <row r="63953" spans="43:43" x14ac:dyDescent="0.25">
      <c r="AQ63953" s="6"/>
    </row>
    <row r="63954" spans="43:43" x14ac:dyDescent="0.25">
      <c r="AQ63954" s="6"/>
    </row>
    <row r="63955" spans="43:43" x14ac:dyDescent="0.25">
      <c r="AQ63955" s="6"/>
    </row>
    <row r="63956" spans="43:43" x14ac:dyDescent="0.25">
      <c r="AQ63956" s="6"/>
    </row>
    <row r="63957" spans="43:43" x14ac:dyDescent="0.25">
      <c r="AQ63957" s="6"/>
    </row>
    <row r="63958" spans="43:43" x14ac:dyDescent="0.25">
      <c r="AQ63958" s="6"/>
    </row>
    <row r="63959" spans="43:43" x14ac:dyDescent="0.25">
      <c r="AQ63959" s="6"/>
    </row>
    <row r="63960" spans="43:43" x14ac:dyDescent="0.25">
      <c r="AQ63960" s="6"/>
    </row>
    <row r="63961" spans="43:43" x14ac:dyDescent="0.25">
      <c r="AQ63961" s="6"/>
    </row>
    <row r="63962" spans="43:43" x14ac:dyDescent="0.25">
      <c r="AQ63962" s="6"/>
    </row>
    <row r="63963" spans="43:43" x14ac:dyDescent="0.25">
      <c r="AQ63963" s="6"/>
    </row>
    <row r="63964" spans="43:43" x14ac:dyDescent="0.25">
      <c r="AQ63964" s="6"/>
    </row>
    <row r="63965" spans="43:43" x14ac:dyDescent="0.25">
      <c r="AQ63965" s="6"/>
    </row>
    <row r="63966" spans="43:43" x14ac:dyDescent="0.25">
      <c r="AQ63966" s="6"/>
    </row>
    <row r="63967" spans="43:43" x14ac:dyDescent="0.25">
      <c r="AQ63967" s="6"/>
    </row>
    <row r="63968" spans="43:43" x14ac:dyDescent="0.25">
      <c r="AQ63968" s="6"/>
    </row>
    <row r="63969" spans="43:43" x14ac:dyDescent="0.25">
      <c r="AQ63969" s="6"/>
    </row>
    <row r="63970" spans="43:43" x14ac:dyDescent="0.25">
      <c r="AQ63970" s="6"/>
    </row>
    <row r="63971" spans="43:43" x14ac:dyDescent="0.25">
      <c r="AQ63971" s="6"/>
    </row>
    <row r="63972" spans="43:43" x14ac:dyDescent="0.25">
      <c r="AQ63972" s="6"/>
    </row>
    <row r="63973" spans="43:43" x14ac:dyDescent="0.25">
      <c r="AQ63973" s="6"/>
    </row>
    <row r="63974" spans="43:43" x14ac:dyDescent="0.25">
      <c r="AQ63974" s="6"/>
    </row>
    <row r="63975" spans="43:43" x14ac:dyDescent="0.25">
      <c r="AQ63975" s="6"/>
    </row>
    <row r="63976" spans="43:43" x14ac:dyDescent="0.25">
      <c r="AQ63976" s="6"/>
    </row>
    <row r="63977" spans="43:43" x14ac:dyDescent="0.25">
      <c r="AQ63977" s="6"/>
    </row>
    <row r="63978" spans="43:43" x14ac:dyDescent="0.25">
      <c r="AQ63978" s="6"/>
    </row>
    <row r="63979" spans="43:43" x14ac:dyDescent="0.25">
      <c r="AQ63979" s="6"/>
    </row>
    <row r="63980" spans="43:43" x14ac:dyDescent="0.25">
      <c r="AQ63980" s="6"/>
    </row>
    <row r="63981" spans="43:43" x14ac:dyDescent="0.25">
      <c r="AQ63981" s="6"/>
    </row>
    <row r="63982" spans="43:43" x14ac:dyDescent="0.25">
      <c r="AQ63982" s="6"/>
    </row>
    <row r="63983" spans="43:43" x14ac:dyDescent="0.25">
      <c r="AQ63983" s="6"/>
    </row>
    <row r="63984" spans="43:43" x14ac:dyDescent="0.25">
      <c r="AQ63984" s="6"/>
    </row>
    <row r="63985" spans="43:43" x14ac:dyDescent="0.25">
      <c r="AQ63985" s="6"/>
    </row>
    <row r="63986" spans="43:43" x14ac:dyDescent="0.25">
      <c r="AQ63986" s="6"/>
    </row>
    <row r="63987" spans="43:43" x14ac:dyDescent="0.25">
      <c r="AQ63987" s="6"/>
    </row>
    <row r="63988" spans="43:43" x14ac:dyDescent="0.25">
      <c r="AQ63988" s="6"/>
    </row>
    <row r="63989" spans="43:43" x14ac:dyDescent="0.25">
      <c r="AQ63989" s="6"/>
    </row>
    <row r="63990" spans="43:43" x14ac:dyDescent="0.25">
      <c r="AQ63990" s="6"/>
    </row>
    <row r="63991" spans="43:43" x14ac:dyDescent="0.25">
      <c r="AQ63991" s="6"/>
    </row>
    <row r="63992" spans="43:43" x14ac:dyDescent="0.25">
      <c r="AQ63992" s="6"/>
    </row>
    <row r="63993" spans="43:43" x14ac:dyDescent="0.25">
      <c r="AQ63993" s="6"/>
    </row>
    <row r="63994" spans="43:43" x14ac:dyDescent="0.25">
      <c r="AQ63994" s="6"/>
    </row>
    <row r="63995" spans="43:43" x14ac:dyDescent="0.25">
      <c r="AQ63995" s="6"/>
    </row>
    <row r="63996" spans="43:43" x14ac:dyDescent="0.25">
      <c r="AQ63996" s="6"/>
    </row>
    <row r="63997" spans="43:43" x14ac:dyDescent="0.25">
      <c r="AQ63997" s="6"/>
    </row>
    <row r="63998" spans="43:43" x14ac:dyDescent="0.25">
      <c r="AQ63998" s="6"/>
    </row>
    <row r="63999" spans="43:43" x14ac:dyDescent="0.25">
      <c r="AQ63999" s="6"/>
    </row>
    <row r="64000" spans="43:43" x14ac:dyDescent="0.25">
      <c r="AQ64000" s="6"/>
    </row>
    <row r="64001" spans="43:43" x14ac:dyDescent="0.25">
      <c r="AQ64001" s="6"/>
    </row>
    <row r="64002" spans="43:43" x14ac:dyDescent="0.25">
      <c r="AQ64002" s="6"/>
    </row>
    <row r="64003" spans="43:43" x14ac:dyDescent="0.25">
      <c r="AQ64003" s="6"/>
    </row>
    <row r="64004" spans="43:43" x14ac:dyDescent="0.25">
      <c r="AQ64004" s="6"/>
    </row>
    <row r="64005" spans="43:43" x14ac:dyDescent="0.25">
      <c r="AQ64005" s="6"/>
    </row>
    <row r="64006" spans="43:43" x14ac:dyDescent="0.25">
      <c r="AQ64006" s="6"/>
    </row>
    <row r="64007" spans="43:43" x14ac:dyDescent="0.25">
      <c r="AQ64007" s="6"/>
    </row>
    <row r="64008" spans="43:43" x14ac:dyDescent="0.25">
      <c r="AQ64008" s="6"/>
    </row>
    <row r="64009" spans="43:43" x14ac:dyDescent="0.25">
      <c r="AQ64009" s="6"/>
    </row>
    <row r="64010" spans="43:43" x14ac:dyDescent="0.25">
      <c r="AQ64010" s="6"/>
    </row>
    <row r="64011" spans="43:43" x14ac:dyDescent="0.25">
      <c r="AQ64011" s="6"/>
    </row>
    <row r="64012" spans="43:43" x14ac:dyDescent="0.25">
      <c r="AQ64012" s="6"/>
    </row>
    <row r="64013" spans="43:43" x14ac:dyDescent="0.25">
      <c r="AQ64013" s="6"/>
    </row>
    <row r="64014" spans="43:43" x14ac:dyDescent="0.25">
      <c r="AQ64014" s="6"/>
    </row>
    <row r="64015" spans="43:43" x14ac:dyDescent="0.25">
      <c r="AQ64015" s="6"/>
    </row>
    <row r="64016" spans="43:43" x14ac:dyDescent="0.25">
      <c r="AQ64016" s="6"/>
    </row>
    <row r="64017" spans="43:43" x14ac:dyDescent="0.25">
      <c r="AQ64017" s="6"/>
    </row>
    <row r="64018" spans="43:43" x14ac:dyDescent="0.25">
      <c r="AQ64018" s="6"/>
    </row>
    <row r="64019" spans="43:43" x14ac:dyDescent="0.25">
      <c r="AQ64019" s="6"/>
    </row>
    <row r="64020" spans="43:43" x14ac:dyDescent="0.25">
      <c r="AQ64020" s="6"/>
    </row>
    <row r="64021" spans="43:43" x14ac:dyDescent="0.25">
      <c r="AQ64021" s="6"/>
    </row>
    <row r="64022" spans="43:43" x14ac:dyDescent="0.25">
      <c r="AQ64022" s="6"/>
    </row>
    <row r="64023" spans="43:43" x14ac:dyDescent="0.25">
      <c r="AQ64023" s="6"/>
    </row>
    <row r="64024" spans="43:43" x14ac:dyDescent="0.25">
      <c r="AQ64024" s="6"/>
    </row>
    <row r="64025" spans="43:43" x14ac:dyDescent="0.25">
      <c r="AQ64025" s="6"/>
    </row>
    <row r="64026" spans="43:43" x14ac:dyDescent="0.25">
      <c r="AQ64026" s="6"/>
    </row>
    <row r="64027" spans="43:43" x14ac:dyDescent="0.25">
      <c r="AQ64027" s="6"/>
    </row>
    <row r="64028" spans="43:43" x14ac:dyDescent="0.25">
      <c r="AQ64028" s="6"/>
    </row>
    <row r="64029" spans="43:43" x14ac:dyDescent="0.25">
      <c r="AQ64029" s="6"/>
    </row>
    <row r="64030" spans="43:43" x14ac:dyDescent="0.25">
      <c r="AQ64030" s="6"/>
    </row>
    <row r="64031" spans="43:43" x14ac:dyDescent="0.25">
      <c r="AQ64031" s="6"/>
    </row>
    <row r="64032" spans="43:43" x14ac:dyDescent="0.25">
      <c r="AQ64032" s="6"/>
    </row>
    <row r="64033" spans="43:43" x14ac:dyDescent="0.25">
      <c r="AQ64033" s="6"/>
    </row>
    <row r="64034" spans="43:43" x14ac:dyDescent="0.25">
      <c r="AQ64034" s="6"/>
    </row>
    <row r="64035" spans="43:43" x14ac:dyDescent="0.25">
      <c r="AQ64035" s="6"/>
    </row>
    <row r="64036" spans="43:43" x14ac:dyDescent="0.25">
      <c r="AQ64036" s="6"/>
    </row>
    <row r="64037" spans="43:43" x14ac:dyDescent="0.25">
      <c r="AQ64037" s="6"/>
    </row>
    <row r="64038" spans="43:43" x14ac:dyDescent="0.25">
      <c r="AQ64038" s="6"/>
    </row>
    <row r="64039" spans="43:43" x14ac:dyDescent="0.25">
      <c r="AQ64039" s="6"/>
    </row>
    <row r="64040" spans="43:43" x14ac:dyDescent="0.25">
      <c r="AQ64040" s="6"/>
    </row>
    <row r="64041" spans="43:43" x14ac:dyDescent="0.25">
      <c r="AQ64041" s="6"/>
    </row>
    <row r="64042" spans="43:43" x14ac:dyDescent="0.25">
      <c r="AQ64042" s="6"/>
    </row>
    <row r="64043" spans="43:43" x14ac:dyDescent="0.25">
      <c r="AQ64043" s="6"/>
    </row>
    <row r="64044" spans="43:43" x14ac:dyDescent="0.25">
      <c r="AQ64044" s="6"/>
    </row>
    <row r="64045" spans="43:43" x14ac:dyDescent="0.25">
      <c r="AQ64045" s="6"/>
    </row>
    <row r="64046" spans="43:43" x14ac:dyDescent="0.25">
      <c r="AQ64046" s="6"/>
    </row>
    <row r="64047" spans="43:43" x14ac:dyDescent="0.25">
      <c r="AQ64047" s="6"/>
    </row>
    <row r="64048" spans="43:43" x14ac:dyDescent="0.25">
      <c r="AQ64048" s="6"/>
    </row>
    <row r="64049" spans="43:43" x14ac:dyDescent="0.25">
      <c r="AQ64049" s="6"/>
    </row>
    <row r="64050" spans="43:43" x14ac:dyDescent="0.25">
      <c r="AQ64050" s="6"/>
    </row>
    <row r="64051" spans="43:43" x14ac:dyDescent="0.25">
      <c r="AQ64051" s="6"/>
    </row>
    <row r="64052" spans="43:43" x14ac:dyDescent="0.25">
      <c r="AQ64052" s="6"/>
    </row>
    <row r="64053" spans="43:43" x14ac:dyDescent="0.25">
      <c r="AQ64053" s="6"/>
    </row>
    <row r="64054" spans="43:43" x14ac:dyDescent="0.25">
      <c r="AQ64054" s="6"/>
    </row>
    <row r="64055" spans="43:43" x14ac:dyDescent="0.25">
      <c r="AQ64055" s="6"/>
    </row>
    <row r="64056" spans="43:43" x14ac:dyDescent="0.25">
      <c r="AQ64056" s="6"/>
    </row>
    <row r="64057" spans="43:43" x14ac:dyDescent="0.25">
      <c r="AQ64057" s="6"/>
    </row>
    <row r="64058" spans="43:43" x14ac:dyDescent="0.25">
      <c r="AQ64058" s="6"/>
    </row>
    <row r="64059" spans="43:43" x14ac:dyDescent="0.25">
      <c r="AQ64059" s="6"/>
    </row>
    <row r="64060" spans="43:43" x14ac:dyDescent="0.25">
      <c r="AQ64060" s="6"/>
    </row>
    <row r="64061" spans="43:43" x14ac:dyDescent="0.25">
      <c r="AQ64061" s="6"/>
    </row>
    <row r="64062" spans="43:43" x14ac:dyDescent="0.25">
      <c r="AQ64062" s="6"/>
    </row>
    <row r="64063" spans="43:43" x14ac:dyDescent="0.25">
      <c r="AQ64063" s="6"/>
    </row>
    <row r="64064" spans="43:43" x14ac:dyDescent="0.25">
      <c r="AQ64064" s="6"/>
    </row>
    <row r="64065" spans="43:43" x14ac:dyDescent="0.25">
      <c r="AQ64065" s="6"/>
    </row>
    <row r="64066" spans="43:43" x14ac:dyDescent="0.25">
      <c r="AQ64066" s="6"/>
    </row>
    <row r="64067" spans="43:43" x14ac:dyDescent="0.25">
      <c r="AQ64067" s="6"/>
    </row>
    <row r="64068" spans="43:43" x14ac:dyDescent="0.25">
      <c r="AQ64068" s="6"/>
    </row>
    <row r="64069" spans="43:43" x14ac:dyDescent="0.25">
      <c r="AQ64069" s="6"/>
    </row>
    <row r="64070" spans="43:43" x14ac:dyDescent="0.25">
      <c r="AQ64070" s="6"/>
    </row>
    <row r="64071" spans="43:43" x14ac:dyDescent="0.25">
      <c r="AQ64071" s="6"/>
    </row>
    <row r="64072" spans="43:43" x14ac:dyDescent="0.25">
      <c r="AQ64072" s="6"/>
    </row>
    <row r="64073" spans="43:43" x14ac:dyDescent="0.25">
      <c r="AQ64073" s="6"/>
    </row>
    <row r="64074" spans="43:43" x14ac:dyDescent="0.25">
      <c r="AQ64074" s="6"/>
    </row>
    <row r="64075" spans="43:43" x14ac:dyDescent="0.25">
      <c r="AQ64075" s="6"/>
    </row>
    <row r="64076" spans="43:43" x14ac:dyDescent="0.25">
      <c r="AQ64076" s="6"/>
    </row>
    <row r="64077" spans="43:43" x14ac:dyDescent="0.25">
      <c r="AQ64077" s="6"/>
    </row>
    <row r="64078" spans="43:43" x14ac:dyDescent="0.25">
      <c r="AQ64078" s="6"/>
    </row>
    <row r="64079" spans="43:43" x14ac:dyDescent="0.25">
      <c r="AQ64079" s="6"/>
    </row>
    <row r="64080" spans="43:43" x14ac:dyDescent="0.25">
      <c r="AQ64080" s="6"/>
    </row>
    <row r="64081" spans="43:43" x14ac:dyDescent="0.25">
      <c r="AQ64081" s="6"/>
    </row>
    <row r="64082" spans="43:43" x14ac:dyDescent="0.25">
      <c r="AQ64082" s="6"/>
    </row>
    <row r="64083" spans="43:43" x14ac:dyDescent="0.25">
      <c r="AQ64083" s="6"/>
    </row>
    <row r="64084" spans="43:43" x14ac:dyDescent="0.25">
      <c r="AQ64084" s="6"/>
    </row>
    <row r="64085" spans="43:43" x14ac:dyDescent="0.25">
      <c r="AQ64085" s="6"/>
    </row>
    <row r="64086" spans="43:43" x14ac:dyDescent="0.25">
      <c r="AQ64086" s="6"/>
    </row>
    <row r="64087" spans="43:43" x14ac:dyDescent="0.25">
      <c r="AQ64087" s="6"/>
    </row>
    <row r="64088" spans="43:43" x14ac:dyDescent="0.25">
      <c r="AQ64088" s="6"/>
    </row>
    <row r="64089" spans="43:43" x14ac:dyDescent="0.25">
      <c r="AQ64089" s="6"/>
    </row>
    <row r="64090" spans="43:43" x14ac:dyDescent="0.25">
      <c r="AQ64090" s="6"/>
    </row>
    <row r="64091" spans="43:43" x14ac:dyDescent="0.25">
      <c r="AQ64091" s="6"/>
    </row>
    <row r="64092" spans="43:43" x14ac:dyDescent="0.25">
      <c r="AQ64092" s="6"/>
    </row>
    <row r="64093" spans="43:43" x14ac:dyDescent="0.25">
      <c r="AQ64093" s="6"/>
    </row>
    <row r="64094" spans="43:43" x14ac:dyDescent="0.25">
      <c r="AQ64094" s="6"/>
    </row>
    <row r="64095" spans="43:43" x14ac:dyDescent="0.25">
      <c r="AQ64095" s="6"/>
    </row>
    <row r="64096" spans="43:43" x14ac:dyDescent="0.25">
      <c r="AQ64096" s="6"/>
    </row>
    <row r="64097" spans="43:43" x14ac:dyDescent="0.25">
      <c r="AQ64097" s="6"/>
    </row>
    <row r="64098" spans="43:43" x14ac:dyDescent="0.25">
      <c r="AQ64098" s="6"/>
    </row>
    <row r="64099" spans="43:43" x14ac:dyDescent="0.25">
      <c r="AQ64099" s="6"/>
    </row>
    <row r="64100" spans="43:43" x14ac:dyDescent="0.25">
      <c r="AQ64100" s="6"/>
    </row>
    <row r="64101" spans="43:43" x14ac:dyDescent="0.25">
      <c r="AQ64101" s="6"/>
    </row>
    <row r="64102" spans="43:43" x14ac:dyDescent="0.25">
      <c r="AQ64102" s="6"/>
    </row>
    <row r="64103" spans="43:43" x14ac:dyDescent="0.25">
      <c r="AQ64103" s="6"/>
    </row>
    <row r="64104" spans="43:43" x14ac:dyDescent="0.25">
      <c r="AQ64104" s="6"/>
    </row>
    <row r="64105" spans="43:43" x14ac:dyDescent="0.25">
      <c r="AQ64105" s="6"/>
    </row>
    <row r="64106" spans="43:43" x14ac:dyDescent="0.25">
      <c r="AQ64106" s="6"/>
    </row>
    <row r="64107" spans="43:43" x14ac:dyDescent="0.25">
      <c r="AQ64107" s="6"/>
    </row>
    <row r="64108" spans="43:43" x14ac:dyDescent="0.25">
      <c r="AQ64108" s="6"/>
    </row>
    <row r="64109" spans="43:43" x14ac:dyDescent="0.25">
      <c r="AQ64109" s="6"/>
    </row>
    <row r="64110" spans="43:43" x14ac:dyDescent="0.25">
      <c r="AQ64110" s="6"/>
    </row>
    <row r="64111" spans="43:43" x14ac:dyDescent="0.25">
      <c r="AQ64111" s="6"/>
    </row>
    <row r="64112" spans="43:43" x14ac:dyDescent="0.25">
      <c r="AQ64112" s="6"/>
    </row>
    <row r="64113" spans="43:43" x14ac:dyDescent="0.25">
      <c r="AQ64113" s="6"/>
    </row>
    <row r="64114" spans="43:43" x14ac:dyDescent="0.25">
      <c r="AQ64114" s="6"/>
    </row>
    <row r="64115" spans="43:43" x14ac:dyDescent="0.25">
      <c r="AQ64115" s="6"/>
    </row>
    <row r="64116" spans="43:43" x14ac:dyDescent="0.25">
      <c r="AQ64116" s="6"/>
    </row>
    <row r="64117" spans="43:43" x14ac:dyDescent="0.25">
      <c r="AQ64117" s="6"/>
    </row>
    <row r="64118" spans="43:43" x14ac:dyDescent="0.25">
      <c r="AQ64118" s="6"/>
    </row>
    <row r="64119" spans="43:43" x14ac:dyDescent="0.25">
      <c r="AQ64119" s="6"/>
    </row>
    <row r="64120" spans="43:43" x14ac:dyDescent="0.25">
      <c r="AQ64120" s="6"/>
    </row>
    <row r="64121" spans="43:43" x14ac:dyDescent="0.25">
      <c r="AQ64121" s="6"/>
    </row>
    <row r="64122" spans="43:43" x14ac:dyDescent="0.25">
      <c r="AQ64122" s="6"/>
    </row>
    <row r="64123" spans="43:43" x14ac:dyDescent="0.25">
      <c r="AQ64123" s="6"/>
    </row>
    <row r="64124" spans="43:43" x14ac:dyDescent="0.25">
      <c r="AQ64124" s="6"/>
    </row>
    <row r="64125" spans="43:43" x14ac:dyDescent="0.25">
      <c r="AQ64125" s="6"/>
    </row>
    <row r="64126" spans="43:43" x14ac:dyDescent="0.25">
      <c r="AQ64126" s="6"/>
    </row>
    <row r="64127" spans="43:43" x14ac:dyDescent="0.25">
      <c r="AQ64127" s="6"/>
    </row>
    <row r="64128" spans="43:43" x14ac:dyDescent="0.25">
      <c r="AQ64128" s="6"/>
    </row>
    <row r="64129" spans="43:43" x14ac:dyDescent="0.25">
      <c r="AQ64129" s="6"/>
    </row>
    <row r="64130" spans="43:43" x14ac:dyDescent="0.25">
      <c r="AQ64130" s="6"/>
    </row>
    <row r="64131" spans="43:43" x14ac:dyDescent="0.25">
      <c r="AQ64131" s="6"/>
    </row>
    <row r="64132" spans="43:43" x14ac:dyDescent="0.25">
      <c r="AQ64132" s="6"/>
    </row>
    <row r="64133" spans="43:43" x14ac:dyDescent="0.25">
      <c r="AQ64133" s="6"/>
    </row>
    <row r="64134" spans="43:43" x14ac:dyDescent="0.25">
      <c r="AQ64134" s="6"/>
    </row>
    <row r="64135" spans="43:43" x14ac:dyDescent="0.25">
      <c r="AQ64135" s="6"/>
    </row>
    <row r="64136" spans="43:43" x14ac:dyDescent="0.25">
      <c r="AQ64136" s="6"/>
    </row>
    <row r="64137" spans="43:43" x14ac:dyDescent="0.25">
      <c r="AQ64137" s="6"/>
    </row>
    <row r="64138" spans="43:43" x14ac:dyDescent="0.25">
      <c r="AQ64138" s="6"/>
    </row>
    <row r="64139" spans="43:43" x14ac:dyDescent="0.25">
      <c r="AQ64139" s="6"/>
    </row>
    <row r="64140" spans="43:43" x14ac:dyDescent="0.25">
      <c r="AQ64140" s="6"/>
    </row>
    <row r="64141" spans="43:43" x14ac:dyDescent="0.25">
      <c r="AQ64141" s="6"/>
    </row>
    <row r="64142" spans="43:43" x14ac:dyDescent="0.25">
      <c r="AQ64142" s="6"/>
    </row>
    <row r="64143" spans="43:43" x14ac:dyDescent="0.25">
      <c r="AQ64143" s="6"/>
    </row>
    <row r="64144" spans="43:43" x14ac:dyDescent="0.25">
      <c r="AQ64144" s="6"/>
    </row>
    <row r="64145" spans="43:43" x14ac:dyDescent="0.25">
      <c r="AQ64145" s="6"/>
    </row>
    <row r="64146" spans="43:43" x14ac:dyDescent="0.25">
      <c r="AQ64146" s="6"/>
    </row>
    <row r="64147" spans="43:43" x14ac:dyDescent="0.25">
      <c r="AQ64147" s="6"/>
    </row>
    <row r="64148" spans="43:43" x14ac:dyDescent="0.25">
      <c r="AQ64148" s="6"/>
    </row>
    <row r="64149" spans="43:43" x14ac:dyDescent="0.25">
      <c r="AQ64149" s="6"/>
    </row>
    <row r="64150" spans="43:43" x14ac:dyDescent="0.25">
      <c r="AQ64150" s="6"/>
    </row>
    <row r="64151" spans="43:43" x14ac:dyDescent="0.25">
      <c r="AQ64151" s="6"/>
    </row>
    <row r="64152" spans="43:43" x14ac:dyDescent="0.25">
      <c r="AQ64152" s="6"/>
    </row>
    <row r="64153" spans="43:43" x14ac:dyDescent="0.25">
      <c r="AQ64153" s="6"/>
    </row>
    <row r="64154" spans="43:43" x14ac:dyDescent="0.25">
      <c r="AQ64154" s="6"/>
    </row>
    <row r="64155" spans="43:43" x14ac:dyDescent="0.25">
      <c r="AQ64155" s="6"/>
    </row>
    <row r="64156" spans="43:43" x14ac:dyDescent="0.25">
      <c r="AQ64156" s="6"/>
    </row>
    <row r="64157" spans="43:43" x14ac:dyDescent="0.25">
      <c r="AQ64157" s="6"/>
    </row>
    <row r="64158" spans="43:43" x14ac:dyDescent="0.25">
      <c r="AQ64158" s="6"/>
    </row>
    <row r="64159" spans="43:43" x14ac:dyDescent="0.25">
      <c r="AQ64159" s="6"/>
    </row>
    <row r="64160" spans="43:43" x14ac:dyDescent="0.25">
      <c r="AQ64160" s="6"/>
    </row>
    <row r="64161" spans="43:43" x14ac:dyDescent="0.25">
      <c r="AQ64161" s="6"/>
    </row>
    <row r="64162" spans="43:43" x14ac:dyDescent="0.25">
      <c r="AQ64162" s="6"/>
    </row>
    <row r="64163" spans="43:43" x14ac:dyDescent="0.25">
      <c r="AQ64163" s="6"/>
    </row>
    <row r="64164" spans="43:43" x14ac:dyDescent="0.25">
      <c r="AQ64164" s="6"/>
    </row>
    <row r="64165" spans="43:43" x14ac:dyDescent="0.25">
      <c r="AQ64165" s="6"/>
    </row>
    <row r="64166" spans="43:43" x14ac:dyDescent="0.25">
      <c r="AQ64166" s="6"/>
    </row>
    <row r="64167" spans="43:43" x14ac:dyDescent="0.25">
      <c r="AQ64167" s="6"/>
    </row>
    <row r="64168" spans="43:43" x14ac:dyDescent="0.25">
      <c r="AQ64168" s="6"/>
    </row>
    <row r="64169" spans="43:43" x14ac:dyDescent="0.25">
      <c r="AQ64169" s="6"/>
    </row>
    <row r="64170" spans="43:43" x14ac:dyDescent="0.25">
      <c r="AQ64170" s="6"/>
    </row>
    <row r="64171" spans="43:43" x14ac:dyDescent="0.25">
      <c r="AQ64171" s="6"/>
    </row>
    <row r="64172" spans="43:43" x14ac:dyDescent="0.25">
      <c r="AQ64172" s="6"/>
    </row>
    <row r="64173" spans="43:43" x14ac:dyDescent="0.25">
      <c r="AQ64173" s="6"/>
    </row>
    <row r="64174" spans="43:43" x14ac:dyDescent="0.25">
      <c r="AQ64174" s="6"/>
    </row>
    <row r="64175" spans="43:43" x14ac:dyDescent="0.25">
      <c r="AQ64175" s="6"/>
    </row>
    <row r="64176" spans="43:43" x14ac:dyDescent="0.25">
      <c r="AQ64176" s="6"/>
    </row>
    <row r="64177" spans="43:43" x14ac:dyDescent="0.25">
      <c r="AQ64177" s="6"/>
    </row>
    <row r="64178" spans="43:43" x14ac:dyDescent="0.25">
      <c r="AQ64178" s="6"/>
    </row>
    <row r="64179" spans="43:43" x14ac:dyDescent="0.25">
      <c r="AQ64179" s="6"/>
    </row>
    <row r="64180" spans="43:43" x14ac:dyDescent="0.25">
      <c r="AQ64180" s="6"/>
    </row>
    <row r="64181" spans="43:43" x14ac:dyDescent="0.25">
      <c r="AQ64181" s="6"/>
    </row>
    <row r="64182" spans="43:43" x14ac:dyDescent="0.25">
      <c r="AQ64182" s="6"/>
    </row>
    <row r="64183" spans="43:43" x14ac:dyDescent="0.25">
      <c r="AQ64183" s="6"/>
    </row>
    <row r="64184" spans="43:43" x14ac:dyDescent="0.25">
      <c r="AQ64184" s="6"/>
    </row>
    <row r="64185" spans="43:43" x14ac:dyDescent="0.25">
      <c r="AQ64185" s="6"/>
    </row>
    <row r="64186" spans="43:43" x14ac:dyDescent="0.25">
      <c r="AQ64186" s="6"/>
    </row>
    <row r="64187" spans="43:43" x14ac:dyDescent="0.25">
      <c r="AQ64187" s="6"/>
    </row>
    <row r="64188" spans="43:43" x14ac:dyDescent="0.25">
      <c r="AQ64188" s="6"/>
    </row>
    <row r="64189" spans="43:43" x14ac:dyDescent="0.25">
      <c r="AQ64189" s="6"/>
    </row>
    <row r="64190" spans="43:43" x14ac:dyDescent="0.25">
      <c r="AQ64190" s="6"/>
    </row>
    <row r="64191" spans="43:43" x14ac:dyDescent="0.25">
      <c r="AQ64191" s="6"/>
    </row>
    <row r="64192" spans="43:43" x14ac:dyDescent="0.25">
      <c r="AQ64192" s="6"/>
    </row>
    <row r="64193" spans="43:43" x14ac:dyDescent="0.25">
      <c r="AQ64193" s="6"/>
    </row>
    <row r="64194" spans="43:43" x14ac:dyDescent="0.25">
      <c r="AQ64194" s="6"/>
    </row>
    <row r="64195" spans="43:43" x14ac:dyDescent="0.25">
      <c r="AQ64195" s="6"/>
    </row>
    <row r="64196" spans="43:43" x14ac:dyDescent="0.25">
      <c r="AQ64196" s="6"/>
    </row>
    <row r="64197" spans="43:43" x14ac:dyDescent="0.25">
      <c r="AQ64197" s="6"/>
    </row>
    <row r="64198" spans="43:43" x14ac:dyDescent="0.25">
      <c r="AQ64198" s="6"/>
    </row>
    <row r="64199" spans="43:43" x14ac:dyDescent="0.25">
      <c r="AQ64199" s="6"/>
    </row>
    <row r="64200" spans="43:43" x14ac:dyDescent="0.25">
      <c r="AQ64200" s="6"/>
    </row>
    <row r="64201" spans="43:43" x14ac:dyDescent="0.25">
      <c r="AQ64201" s="6"/>
    </row>
    <row r="64202" spans="43:43" x14ac:dyDescent="0.25">
      <c r="AQ64202" s="6"/>
    </row>
    <row r="64203" spans="43:43" x14ac:dyDescent="0.25">
      <c r="AQ64203" s="6"/>
    </row>
    <row r="64204" spans="43:43" x14ac:dyDescent="0.25">
      <c r="AQ64204" s="6"/>
    </row>
    <row r="64205" spans="43:43" x14ac:dyDescent="0.25">
      <c r="AQ64205" s="6"/>
    </row>
    <row r="64206" spans="43:43" x14ac:dyDescent="0.25">
      <c r="AQ64206" s="6"/>
    </row>
    <row r="64207" spans="43:43" x14ac:dyDescent="0.25">
      <c r="AQ64207" s="6"/>
    </row>
    <row r="64208" spans="43:43" x14ac:dyDescent="0.25">
      <c r="AQ64208" s="6"/>
    </row>
    <row r="64209" spans="43:43" x14ac:dyDescent="0.25">
      <c r="AQ64209" s="6"/>
    </row>
    <row r="64210" spans="43:43" x14ac:dyDescent="0.25">
      <c r="AQ64210" s="6"/>
    </row>
    <row r="64211" spans="43:43" x14ac:dyDescent="0.25">
      <c r="AQ64211" s="6"/>
    </row>
    <row r="64212" spans="43:43" x14ac:dyDescent="0.25">
      <c r="AQ64212" s="6"/>
    </row>
    <row r="64213" spans="43:43" x14ac:dyDescent="0.25">
      <c r="AQ64213" s="6"/>
    </row>
    <row r="64214" spans="43:43" x14ac:dyDescent="0.25">
      <c r="AQ64214" s="6"/>
    </row>
    <row r="64215" spans="43:43" x14ac:dyDescent="0.25">
      <c r="AQ64215" s="6"/>
    </row>
    <row r="64216" spans="43:43" x14ac:dyDescent="0.25">
      <c r="AQ64216" s="6"/>
    </row>
    <row r="64217" spans="43:43" x14ac:dyDescent="0.25">
      <c r="AQ64217" s="6"/>
    </row>
    <row r="64218" spans="43:43" x14ac:dyDescent="0.25">
      <c r="AQ64218" s="6"/>
    </row>
    <row r="64219" spans="43:43" x14ac:dyDescent="0.25">
      <c r="AQ64219" s="6"/>
    </row>
    <row r="64220" spans="43:43" x14ac:dyDescent="0.25">
      <c r="AQ64220" s="6"/>
    </row>
    <row r="64221" spans="43:43" x14ac:dyDescent="0.25">
      <c r="AQ64221" s="6"/>
    </row>
    <row r="64222" spans="43:43" x14ac:dyDescent="0.25">
      <c r="AQ64222" s="6"/>
    </row>
    <row r="64223" spans="43:43" x14ac:dyDescent="0.25">
      <c r="AQ64223" s="6"/>
    </row>
    <row r="64224" spans="43:43" x14ac:dyDescent="0.25">
      <c r="AQ64224" s="6"/>
    </row>
    <row r="64225" spans="43:43" x14ac:dyDescent="0.25">
      <c r="AQ64225" s="6"/>
    </row>
    <row r="64226" spans="43:43" x14ac:dyDescent="0.25">
      <c r="AQ64226" s="6"/>
    </row>
    <row r="64227" spans="43:43" x14ac:dyDescent="0.25">
      <c r="AQ64227" s="6"/>
    </row>
    <row r="64228" spans="43:43" x14ac:dyDescent="0.25">
      <c r="AQ64228" s="6"/>
    </row>
    <row r="64229" spans="43:43" x14ac:dyDescent="0.25">
      <c r="AQ64229" s="6"/>
    </row>
    <row r="64230" spans="43:43" x14ac:dyDescent="0.25">
      <c r="AQ64230" s="6"/>
    </row>
    <row r="64231" spans="43:43" x14ac:dyDescent="0.25">
      <c r="AQ64231" s="6"/>
    </row>
    <row r="64232" spans="43:43" x14ac:dyDescent="0.25">
      <c r="AQ64232" s="6"/>
    </row>
    <row r="64233" spans="43:43" x14ac:dyDescent="0.25">
      <c r="AQ64233" s="6"/>
    </row>
    <row r="64234" spans="43:43" x14ac:dyDescent="0.25">
      <c r="AQ64234" s="6"/>
    </row>
    <row r="64235" spans="43:43" x14ac:dyDescent="0.25">
      <c r="AQ64235" s="6"/>
    </row>
    <row r="64236" spans="43:43" x14ac:dyDescent="0.25">
      <c r="AQ64236" s="6"/>
    </row>
    <row r="64237" spans="43:43" x14ac:dyDescent="0.25">
      <c r="AQ64237" s="6"/>
    </row>
    <row r="64238" spans="43:43" x14ac:dyDescent="0.25">
      <c r="AQ64238" s="6"/>
    </row>
    <row r="64239" spans="43:43" x14ac:dyDescent="0.25">
      <c r="AQ64239" s="6"/>
    </row>
    <row r="64240" spans="43:43" x14ac:dyDescent="0.25">
      <c r="AQ64240" s="6"/>
    </row>
    <row r="64241" spans="43:43" x14ac:dyDescent="0.25">
      <c r="AQ64241" s="6"/>
    </row>
    <row r="64242" spans="43:43" x14ac:dyDescent="0.25">
      <c r="AQ64242" s="6"/>
    </row>
    <row r="64243" spans="43:43" x14ac:dyDescent="0.25">
      <c r="AQ64243" s="6"/>
    </row>
    <row r="64244" spans="43:43" x14ac:dyDescent="0.25">
      <c r="AQ64244" s="6"/>
    </row>
    <row r="64245" spans="43:43" x14ac:dyDescent="0.25">
      <c r="AQ64245" s="6"/>
    </row>
    <row r="64246" spans="43:43" x14ac:dyDescent="0.25">
      <c r="AQ64246" s="6"/>
    </row>
    <row r="64247" spans="43:43" x14ac:dyDescent="0.25">
      <c r="AQ64247" s="6"/>
    </row>
    <row r="64248" spans="43:43" x14ac:dyDescent="0.25">
      <c r="AQ64248" s="6"/>
    </row>
    <row r="64249" spans="43:43" x14ac:dyDescent="0.25">
      <c r="AQ64249" s="6"/>
    </row>
    <row r="64250" spans="43:43" x14ac:dyDescent="0.25">
      <c r="AQ64250" s="6"/>
    </row>
    <row r="64251" spans="43:43" x14ac:dyDescent="0.25">
      <c r="AQ64251" s="6"/>
    </row>
    <row r="64252" spans="43:43" x14ac:dyDescent="0.25">
      <c r="AQ64252" s="6"/>
    </row>
    <row r="64253" spans="43:43" x14ac:dyDescent="0.25">
      <c r="AQ64253" s="6"/>
    </row>
    <row r="64254" spans="43:43" x14ac:dyDescent="0.25">
      <c r="AQ64254" s="6"/>
    </row>
    <row r="64255" spans="43:43" x14ac:dyDescent="0.25">
      <c r="AQ64255" s="6"/>
    </row>
    <row r="64256" spans="43:43" x14ac:dyDescent="0.25">
      <c r="AQ64256" s="6"/>
    </row>
    <row r="64257" spans="43:43" x14ac:dyDescent="0.25">
      <c r="AQ64257" s="6"/>
    </row>
    <row r="64258" spans="43:43" x14ac:dyDescent="0.25">
      <c r="AQ64258" s="6"/>
    </row>
    <row r="64259" spans="43:43" x14ac:dyDescent="0.25">
      <c r="AQ64259" s="6"/>
    </row>
    <row r="64260" spans="43:43" x14ac:dyDescent="0.25">
      <c r="AQ64260" s="6"/>
    </row>
    <row r="64261" spans="43:43" x14ac:dyDescent="0.25">
      <c r="AQ64261" s="6"/>
    </row>
    <row r="64262" spans="43:43" x14ac:dyDescent="0.25">
      <c r="AQ64262" s="6"/>
    </row>
    <row r="64263" spans="43:43" x14ac:dyDescent="0.25">
      <c r="AQ64263" s="6"/>
    </row>
    <row r="64264" spans="43:43" x14ac:dyDescent="0.25">
      <c r="AQ64264" s="6"/>
    </row>
    <row r="64265" spans="43:43" x14ac:dyDescent="0.25">
      <c r="AQ64265" s="6"/>
    </row>
    <row r="64266" spans="43:43" x14ac:dyDescent="0.25">
      <c r="AQ64266" s="6"/>
    </row>
    <row r="64267" spans="43:43" x14ac:dyDescent="0.25">
      <c r="AQ64267" s="6"/>
    </row>
    <row r="64268" spans="43:43" x14ac:dyDescent="0.25">
      <c r="AQ64268" s="6"/>
    </row>
    <row r="64269" spans="43:43" x14ac:dyDescent="0.25">
      <c r="AQ64269" s="6"/>
    </row>
    <row r="64270" spans="43:43" x14ac:dyDescent="0.25">
      <c r="AQ64270" s="6"/>
    </row>
    <row r="64271" spans="43:43" x14ac:dyDescent="0.25">
      <c r="AQ64271" s="6"/>
    </row>
    <row r="64272" spans="43:43" x14ac:dyDescent="0.25">
      <c r="AQ64272" s="6"/>
    </row>
    <row r="64273" spans="43:43" x14ac:dyDescent="0.25">
      <c r="AQ64273" s="6"/>
    </row>
    <row r="64274" spans="43:43" x14ac:dyDescent="0.25">
      <c r="AQ64274" s="6"/>
    </row>
    <row r="64275" spans="43:43" x14ac:dyDescent="0.25">
      <c r="AQ64275" s="6"/>
    </row>
    <row r="64276" spans="43:43" x14ac:dyDescent="0.25">
      <c r="AQ64276" s="6"/>
    </row>
    <row r="64277" spans="43:43" x14ac:dyDescent="0.25">
      <c r="AQ64277" s="6"/>
    </row>
    <row r="64278" spans="43:43" x14ac:dyDescent="0.25">
      <c r="AQ64278" s="6"/>
    </row>
    <row r="64279" spans="43:43" x14ac:dyDescent="0.25">
      <c r="AQ64279" s="6"/>
    </row>
    <row r="64280" spans="43:43" x14ac:dyDescent="0.25">
      <c r="AQ64280" s="6"/>
    </row>
    <row r="64281" spans="43:43" x14ac:dyDescent="0.25">
      <c r="AQ64281" s="6"/>
    </row>
    <row r="64282" spans="43:43" x14ac:dyDescent="0.25">
      <c r="AQ64282" s="6"/>
    </row>
    <row r="64283" spans="43:43" x14ac:dyDescent="0.25">
      <c r="AQ64283" s="6"/>
    </row>
    <row r="64284" spans="43:43" x14ac:dyDescent="0.25">
      <c r="AQ64284" s="6"/>
    </row>
    <row r="64285" spans="43:43" x14ac:dyDescent="0.25">
      <c r="AQ64285" s="6"/>
    </row>
    <row r="64286" spans="43:43" x14ac:dyDescent="0.25">
      <c r="AQ64286" s="6"/>
    </row>
    <row r="64287" spans="43:43" x14ac:dyDescent="0.25">
      <c r="AQ64287" s="6"/>
    </row>
    <row r="64288" spans="43:43" x14ac:dyDescent="0.25">
      <c r="AQ64288" s="6"/>
    </row>
    <row r="64289" spans="43:43" x14ac:dyDescent="0.25">
      <c r="AQ64289" s="6"/>
    </row>
    <row r="64290" spans="43:43" x14ac:dyDescent="0.25">
      <c r="AQ64290" s="6"/>
    </row>
    <row r="64291" spans="43:43" x14ac:dyDescent="0.25">
      <c r="AQ64291" s="6"/>
    </row>
    <row r="64292" spans="43:43" x14ac:dyDescent="0.25">
      <c r="AQ64292" s="6"/>
    </row>
    <row r="64293" spans="43:43" x14ac:dyDescent="0.25">
      <c r="AQ64293" s="6"/>
    </row>
    <row r="64294" spans="43:43" x14ac:dyDescent="0.25">
      <c r="AQ64294" s="6"/>
    </row>
    <row r="64295" spans="43:43" x14ac:dyDescent="0.25">
      <c r="AQ64295" s="6"/>
    </row>
    <row r="64296" spans="43:43" x14ac:dyDescent="0.25">
      <c r="AQ64296" s="6"/>
    </row>
    <row r="64297" spans="43:43" x14ac:dyDescent="0.25">
      <c r="AQ64297" s="6"/>
    </row>
    <row r="64298" spans="43:43" x14ac:dyDescent="0.25">
      <c r="AQ64298" s="6"/>
    </row>
    <row r="64299" spans="43:43" x14ac:dyDescent="0.25">
      <c r="AQ64299" s="6"/>
    </row>
    <row r="64300" spans="43:43" x14ac:dyDescent="0.25">
      <c r="AQ64300" s="6"/>
    </row>
    <row r="64301" spans="43:43" x14ac:dyDescent="0.25">
      <c r="AQ64301" s="6"/>
    </row>
    <row r="64302" spans="43:43" x14ac:dyDescent="0.25">
      <c r="AQ64302" s="6"/>
    </row>
    <row r="64303" spans="43:43" x14ac:dyDescent="0.25">
      <c r="AQ64303" s="6"/>
    </row>
    <row r="64304" spans="43:43" x14ac:dyDescent="0.25">
      <c r="AQ64304" s="6"/>
    </row>
    <row r="64305" spans="43:43" x14ac:dyDescent="0.25">
      <c r="AQ64305" s="6"/>
    </row>
    <row r="64306" spans="43:43" x14ac:dyDescent="0.25">
      <c r="AQ64306" s="6"/>
    </row>
    <row r="64307" spans="43:43" x14ac:dyDescent="0.25">
      <c r="AQ64307" s="6"/>
    </row>
    <row r="64308" spans="43:43" x14ac:dyDescent="0.25">
      <c r="AQ64308" s="6"/>
    </row>
    <row r="64309" spans="43:43" x14ac:dyDescent="0.25">
      <c r="AQ64309" s="6"/>
    </row>
    <row r="64310" spans="43:43" x14ac:dyDescent="0.25">
      <c r="AQ64310" s="6"/>
    </row>
    <row r="64311" spans="43:43" x14ac:dyDescent="0.25">
      <c r="AQ64311" s="6"/>
    </row>
    <row r="64312" spans="43:43" x14ac:dyDescent="0.25">
      <c r="AQ64312" s="6"/>
    </row>
    <row r="64313" spans="43:43" x14ac:dyDescent="0.25">
      <c r="AQ64313" s="6"/>
    </row>
    <row r="64314" spans="43:43" x14ac:dyDescent="0.25">
      <c r="AQ64314" s="6"/>
    </row>
    <row r="64315" spans="43:43" x14ac:dyDescent="0.25">
      <c r="AQ64315" s="6"/>
    </row>
    <row r="64316" spans="43:43" x14ac:dyDescent="0.25">
      <c r="AQ64316" s="6"/>
    </row>
    <row r="64317" spans="43:43" x14ac:dyDescent="0.25">
      <c r="AQ64317" s="6"/>
    </row>
    <row r="64318" spans="43:43" x14ac:dyDescent="0.25">
      <c r="AQ64318" s="6"/>
    </row>
    <row r="64319" spans="43:43" x14ac:dyDescent="0.25">
      <c r="AQ64319" s="6"/>
    </row>
    <row r="64320" spans="43:43" x14ac:dyDescent="0.25">
      <c r="AQ64320" s="6"/>
    </row>
    <row r="64321" spans="43:43" x14ac:dyDescent="0.25">
      <c r="AQ64321" s="6"/>
    </row>
    <row r="64322" spans="43:43" x14ac:dyDescent="0.25">
      <c r="AQ64322" s="6"/>
    </row>
    <row r="64323" spans="43:43" x14ac:dyDescent="0.25">
      <c r="AQ64323" s="6"/>
    </row>
    <row r="64324" spans="43:43" x14ac:dyDescent="0.25">
      <c r="AQ64324" s="6"/>
    </row>
    <row r="64325" spans="43:43" x14ac:dyDescent="0.25">
      <c r="AQ64325" s="6"/>
    </row>
    <row r="64326" spans="43:43" x14ac:dyDescent="0.25">
      <c r="AQ64326" s="6"/>
    </row>
    <row r="64327" spans="43:43" x14ac:dyDescent="0.25">
      <c r="AQ64327" s="6"/>
    </row>
    <row r="64328" spans="43:43" x14ac:dyDescent="0.25">
      <c r="AQ64328" s="6"/>
    </row>
    <row r="64329" spans="43:43" x14ac:dyDescent="0.25">
      <c r="AQ64329" s="6"/>
    </row>
    <row r="64330" spans="43:43" x14ac:dyDescent="0.25">
      <c r="AQ64330" s="6"/>
    </row>
    <row r="64331" spans="43:43" x14ac:dyDescent="0.25">
      <c r="AQ64331" s="6"/>
    </row>
    <row r="64332" spans="43:43" x14ac:dyDescent="0.25">
      <c r="AQ64332" s="6"/>
    </row>
    <row r="64333" spans="43:43" x14ac:dyDescent="0.25">
      <c r="AQ64333" s="6"/>
    </row>
    <row r="64334" spans="43:43" x14ac:dyDescent="0.25">
      <c r="AQ64334" s="6"/>
    </row>
    <row r="64335" spans="43:43" x14ac:dyDescent="0.25">
      <c r="AQ64335" s="6"/>
    </row>
    <row r="64336" spans="43:43" x14ac:dyDescent="0.25">
      <c r="AQ64336" s="6"/>
    </row>
    <row r="64337" spans="43:43" x14ac:dyDescent="0.25">
      <c r="AQ64337" s="6"/>
    </row>
    <row r="64338" spans="43:43" x14ac:dyDescent="0.25">
      <c r="AQ64338" s="6"/>
    </row>
    <row r="64339" spans="43:43" x14ac:dyDescent="0.25">
      <c r="AQ64339" s="6"/>
    </row>
    <row r="64340" spans="43:43" x14ac:dyDescent="0.25">
      <c r="AQ64340" s="6"/>
    </row>
    <row r="64341" spans="43:43" x14ac:dyDescent="0.25">
      <c r="AQ64341" s="6"/>
    </row>
    <row r="64342" spans="43:43" x14ac:dyDescent="0.25">
      <c r="AQ64342" s="6"/>
    </row>
    <row r="64343" spans="43:43" x14ac:dyDescent="0.25">
      <c r="AQ64343" s="6"/>
    </row>
    <row r="64344" spans="43:43" x14ac:dyDescent="0.25">
      <c r="AQ64344" s="6"/>
    </row>
    <row r="64345" spans="43:43" x14ac:dyDescent="0.25">
      <c r="AQ64345" s="6"/>
    </row>
    <row r="64346" spans="43:43" x14ac:dyDescent="0.25">
      <c r="AQ64346" s="6"/>
    </row>
    <row r="64347" spans="43:43" x14ac:dyDescent="0.25">
      <c r="AQ64347" s="6"/>
    </row>
    <row r="64348" spans="43:43" x14ac:dyDescent="0.25">
      <c r="AQ64348" s="6"/>
    </row>
    <row r="64349" spans="43:43" x14ac:dyDescent="0.25">
      <c r="AQ64349" s="6"/>
    </row>
    <row r="64350" spans="43:43" x14ac:dyDescent="0.25">
      <c r="AQ64350" s="6"/>
    </row>
    <row r="64351" spans="43:43" x14ac:dyDescent="0.25">
      <c r="AQ64351" s="6"/>
    </row>
    <row r="64352" spans="43:43" x14ac:dyDescent="0.25">
      <c r="AQ64352" s="6"/>
    </row>
    <row r="64353" spans="43:43" x14ac:dyDescent="0.25">
      <c r="AQ64353" s="6"/>
    </row>
    <row r="64354" spans="43:43" x14ac:dyDescent="0.25">
      <c r="AQ64354" s="6"/>
    </row>
    <row r="64355" spans="43:43" x14ac:dyDescent="0.25">
      <c r="AQ64355" s="6"/>
    </row>
    <row r="64356" spans="43:43" x14ac:dyDescent="0.25">
      <c r="AQ64356" s="6"/>
    </row>
    <row r="64357" spans="43:43" x14ac:dyDescent="0.25">
      <c r="AQ64357" s="6"/>
    </row>
    <row r="64358" spans="43:43" x14ac:dyDescent="0.25">
      <c r="AQ64358" s="6"/>
    </row>
    <row r="64359" spans="43:43" x14ac:dyDescent="0.25">
      <c r="AQ64359" s="6"/>
    </row>
    <row r="64360" spans="43:43" x14ac:dyDescent="0.25">
      <c r="AQ64360" s="6"/>
    </row>
    <row r="64361" spans="43:43" x14ac:dyDescent="0.25">
      <c r="AQ64361" s="6"/>
    </row>
    <row r="64362" spans="43:43" x14ac:dyDescent="0.25">
      <c r="AQ64362" s="6"/>
    </row>
    <row r="64363" spans="43:43" x14ac:dyDescent="0.25">
      <c r="AQ64363" s="6"/>
    </row>
    <row r="64364" spans="43:43" x14ac:dyDescent="0.25">
      <c r="AQ64364" s="6"/>
    </row>
    <row r="64365" spans="43:43" x14ac:dyDescent="0.25">
      <c r="AQ64365" s="6"/>
    </row>
    <row r="64366" spans="43:43" x14ac:dyDescent="0.25">
      <c r="AQ64366" s="6"/>
    </row>
    <row r="64367" spans="43:43" x14ac:dyDescent="0.25">
      <c r="AQ64367" s="6"/>
    </row>
    <row r="64368" spans="43:43" x14ac:dyDescent="0.25">
      <c r="AQ64368" s="6"/>
    </row>
    <row r="64369" spans="43:43" x14ac:dyDescent="0.25">
      <c r="AQ64369" s="6"/>
    </row>
    <row r="64370" spans="43:43" x14ac:dyDescent="0.25">
      <c r="AQ64370" s="6"/>
    </row>
    <row r="64371" spans="43:43" x14ac:dyDescent="0.25">
      <c r="AQ64371" s="6"/>
    </row>
    <row r="64372" spans="43:43" x14ac:dyDescent="0.25">
      <c r="AQ64372" s="6"/>
    </row>
    <row r="64373" spans="43:43" x14ac:dyDescent="0.25">
      <c r="AQ64373" s="6"/>
    </row>
    <row r="64374" spans="43:43" x14ac:dyDescent="0.25">
      <c r="AQ64374" s="6"/>
    </row>
    <row r="64375" spans="43:43" x14ac:dyDescent="0.25">
      <c r="AQ64375" s="6"/>
    </row>
    <row r="64376" spans="43:43" x14ac:dyDescent="0.25">
      <c r="AQ64376" s="6"/>
    </row>
    <row r="64377" spans="43:43" x14ac:dyDescent="0.25">
      <c r="AQ64377" s="6"/>
    </row>
    <row r="64378" spans="43:43" x14ac:dyDescent="0.25">
      <c r="AQ64378" s="6"/>
    </row>
    <row r="64379" spans="43:43" x14ac:dyDescent="0.25">
      <c r="AQ64379" s="6"/>
    </row>
    <row r="64380" spans="43:43" x14ac:dyDescent="0.25">
      <c r="AQ64380" s="6"/>
    </row>
    <row r="64381" spans="43:43" x14ac:dyDescent="0.25">
      <c r="AQ64381" s="6"/>
    </row>
    <row r="64382" spans="43:43" x14ac:dyDescent="0.25">
      <c r="AQ64382" s="6"/>
    </row>
    <row r="64383" spans="43:43" x14ac:dyDescent="0.25">
      <c r="AQ64383" s="6"/>
    </row>
    <row r="64384" spans="43:43" x14ac:dyDescent="0.25">
      <c r="AQ64384" s="6"/>
    </row>
    <row r="64385" spans="43:43" x14ac:dyDescent="0.25">
      <c r="AQ64385" s="6"/>
    </row>
    <row r="64386" spans="43:43" x14ac:dyDescent="0.25">
      <c r="AQ64386" s="6"/>
    </row>
    <row r="64387" spans="43:43" x14ac:dyDescent="0.25">
      <c r="AQ64387" s="6"/>
    </row>
    <row r="64388" spans="43:43" x14ac:dyDescent="0.25">
      <c r="AQ64388" s="6"/>
    </row>
    <row r="64389" spans="43:43" x14ac:dyDescent="0.25">
      <c r="AQ64389" s="6"/>
    </row>
    <row r="64390" spans="43:43" x14ac:dyDescent="0.25">
      <c r="AQ64390" s="6"/>
    </row>
    <row r="64391" spans="43:43" x14ac:dyDescent="0.25">
      <c r="AQ64391" s="6"/>
    </row>
    <row r="64392" spans="43:43" x14ac:dyDescent="0.25">
      <c r="AQ64392" s="6"/>
    </row>
    <row r="64393" spans="43:43" x14ac:dyDescent="0.25">
      <c r="AQ64393" s="6"/>
    </row>
    <row r="64394" spans="43:43" x14ac:dyDescent="0.25">
      <c r="AQ64394" s="6"/>
    </row>
    <row r="64395" spans="43:43" x14ac:dyDescent="0.25">
      <c r="AQ64395" s="6"/>
    </row>
    <row r="64396" spans="43:43" x14ac:dyDescent="0.25">
      <c r="AQ64396" s="6"/>
    </row>
    <row r="64397" spans="43:43" x14ac:dyDescent="0.25">
      <c r="AQ64397" s="6"/>
    </row>
    <row r="64398" spans="43:43" x14ac:dyDescent="0.25">
      <c r="AQ64398" s="6"/>
    </row>
    <row r="64399" spans="43:43" x14ac:dyDescent="0.25">
      <c r="AQ64399" s="6"/>
    </row>
    <row r="64400" spans="43:43" x14ac:dyDescent="0.25">
      <c r="AQ64400" s="6"/>
    </row>
    <row r="64401" spans="43:43" x14ac:dyDescent="0.25">
      <c r="AQ64401" s="6"/>
    </row>
    <row r="64402" spans="43:43" x14ac:dyDescent="0.25">
      <c r="AQ64402" s="6"/>
    </row>
    <row r="64403" spans="43:43" x14ac:dyDescent="0.25">
      <c r="AQ64403" s="6"/>
    </row>
    <row r="64404" spans="43:43" x14ac:dyDescent="0.25">
      <c r="AQ64404" s="6"/>
    </row>
    <row r="64405" spans="43:43" x14ac:dyDescent="0.25">
      <c r="AQ64405" s="6"/>
    </row>
    <row r="64406" spans="43:43" x14ac:dyDescent="0.25">
      <c r="AQ64406" s="6"/>
    </row>
    <row r="64407" spans="43:43" x14ac:dyDescent="0.25">
      <c r="AQ64407" s="6"/>
    </row>
    <row r="64408" spans="43:43" x14ac:dyDescent="0.25">
      <c r="AQ64408" s="6"/>
    </row>
    <row r="64409" spans="43:43" x14ac:dyDescent="0.25">
      <c r="AQ64409" s="6"/>
    </row>
    <row r="64410" spans="43:43" x14ac:dyDescent="0.25">
      <c r="AQ64410" s="6"/>
    </row>
    <row r="64411" spans="43:43" x14ac:dyDescent="0.25">
      <c r="AQ64411" s="6"/>
    </row>
    <row r="64412" spans="43:43" x14ac:dyDescent="0.25">
      <c r="AQ64412" s="6"/>
    </row>
    <row r="64413" spans="43:43" x14ac:dyDescent="0.25">
      <c r="AQ64413" s="6"/>
    </row>
    <row r="64414" spans="43:43" x14ac:dyDescent="0.25">
      <c r="AQ64414" s="6"/>
    </row>
    <row r="64415" spans="43:43" x14ac:dyDescent="0.25">
      <c r="AQ64415" s="6"/>
    </row>
    <row r="64416" spans="43:43" x14ac:dyDescent="0.25">
      <c r="AQ64416" s="6"/>
    </row>
    <row r="64417" spans="43:43" x14ac:dyDescent="0.25">
      <c r="AQ64417" s="6"/>
    </row>
    <row r="64418" spans="43:43" x14ac:dyDescent="0.25">
      <c r="AQ64418" s="6"/>
    </row>
    <row r="64419" spans="43:43" x14ac:dyDescent="0.25">
      <c r="AQ64419" s="6"/>
    </row>
    <row r="64420" spans="43:43" x14ac:dyDescent="0.25">
      <c r="AQ64420" s="6"/>
    </row>
    <row r="64421" spans="43:43" x14ac:dyDescent="0.25">
      <c r="AQ64421" s="6"/>
    </row>
    <row r="64422" spans="43:43" x14ac:dyDescent="0.25">
      <c r="AQ64422" s="6"/>
    </row>
    <row r="64423" spans="43:43" x14ac:dyDescent="0.25">
      <c r="AQ64423" s="6"/>
    </row>
    <row r="64424" spans="43:43" x14ac:dyDescent="0.25">
      <c r="AQ64424" s="6"/>
    </row>
    <row r="64425" spans="43:43" x14ac:dyDescent="0.25">
      <c r="AQ64425" s="6"/>
    </row>
    <row r="64426" spans="43:43" x14ac:dyDescent="0.25">
      <c r="AQ64426" s="6"/>
    </row>
    <row r="64427" spans="43:43" x14ac:dyDescent="0.25">
      <c r="AQ64427" s="6"/>
    </row>
    <row r="64428" spans="43:43" x14ac:dyDescent="0.25">
      <c r="AQ64428" s="6"/>
    </row>
    <row r="64429" spans="43:43" x14ac:dyDescent="0.25">
      <c r="AQ64429" s="6"/>
    </row>
    <row r="64430" spans="43:43" x14ac:dyDescent="0.25">
      <c r="AQ64430" s="6"/>
    </row>
    <row r="64431" spans="43:43" x14ac:dyDescent="0.25">
      <c r="AQ64431" s="6"/>
    </row>
    <row r="64432" spans="43:43" x14ac:dyDescent="0.25">
      <c r="AQ64432" s="6"/>
    </row>
    <row r="64433" spans="43:43" x14ac:dyDescent="0.25">
      <c r="AQ64433" s="6"/>
    </row>
    <row r="64434" spans="43:43" x14ac:dyDescent="0.25">
      <c r="AQ64434" s="6"/>
    </row>
    <row r="64435" spans="43:43" x14ac:dyDescent="0.25">
      <c r="AQ64435" s="6"/>
    </row>
    <row r="64436" spans="43:43" x14ac:dyDescent="0.25">
      <c r="AQ64436" s="6"/>
    </row>
    <row r="64437" spans="43:43" x14ac:dyDescent="0.25">
      <c r="AQ64437" s="6"/>
    </row>
    <row r="64438" spans="43:43" x14ac:dyDescent="0.25">
      <c r="AQ64438" s="6"/>
    </row>
    <row r="64439" spans="43:43" x14ac:dyDescent="0.25">
      <c r="AQ64439" s="6"/>
    </row>
    <row r="64440" spans="43:43" x14ac:dyDescent="0.25">
      <c r="AQ64440" s="6"/>
    </row>
    <row r="64441" spans="43:43" x14ac:dyDescent="0.25">
      <c r="AQ64441" s="6"/>
    </row>
    <row r="64442" spans="43:43" x14ac:dyDescent="0.25">
      <c r="AQ64442" s="6"/>
    </row>
    <row r="64443" spans="43:43" x14ac:dyDescent="0.25">
      <c r="AQ64443" s="6"/>
    </row>
    <row r="64444" spans="43:43" x14ac:dyDescent="0.25">
      <c r="AQ64444" s="6"/>
    </row>
    <row r="64445" spans="43:43" x14ac:dyDescent="0.25">
      <c r="AQ64445" s="6"/>
    </row>
    <row r="64446" spans="43:43" x14ac:dyDescent="0.25">
      <c r="AQ64446" s="6"/>
    </row>
    <row r="64447" spans="43:43" x14ac:dyDescent="0.25">
      <c r="AQ64447" s="6"/>
    </row>
    <row r="64448" spans="43:43" x14ac:dyDescent="0.25">
      <c r="AQ64448" s="6"/>
    </row>
    <row r="64449" spans="43:43" x14ac:dyDescent="0.25">
      <c r="AQ64449" s="6"/>
    </row>
    <row r="64450" spans="43:43" x14ac:dyDescent="0.25">
      <c r="AQ64450" s="6"/>
    </row>
    <row r="64451" spans="43:43" x14ac:dyDescent="0.25">
      <c r="AQ64451" s="6"/>
    </row>
    <row r="64452" spans="43:43" x14ac:dyDescent="0.25">
      <c r="AQ64452" s="6"/>
    </row>
    <row r="64453" spans="43:43" x14ac:dyDescent="0.25">
      <c r="AQ64453" s="6"/>
    </row>
    <row r="64454" spans="43:43" x14ac:dyDescent="0.25">
      <c r="AQ64454" s="6"/>
    </row>
    <row r="64455" spans="43:43" x14ac:dyDescent="0.25">
      <c r="AQ64455" s="6"/>
    </row>
    <row r="64456" spans="43:43" x14ac:dyDescent="0.25">
      <c r="AQ64456" s="6"/>
    </row>
    <row r="64457" spans="43:43" x14ac:dyDescent="0.25">
      <c r="AQ64457" s="6"/>
    </row>
    <row r="64458" spans="43:43" x14ac:dyDescent="0.25">
      <c r="AQ64458" s="6"/>
    </row>
    <row r="64459" spans="43:43" x14ac:dyDescent="0.25">
      <c r="AQ64459" s="6"/>
    </row>
    <row r="64460" spans="43:43" x14ac:dyDescent="0.25">
      <c r="AQ64460" s="6"/>
    </row>
    <row r="64461" spans="43:43" x14ac:dyDescent="0.25">
      <c r="AQ64461" s="6"/>
    </row>
    <row r="64462" spans="43:43" x14ac:dyDescent="0.25">
      <c r="AQ64462" s="6"/>
    </row>
    <row r="64463" spans="43:43" x14ac:dyDescent="0.25">
      <c r="AQ64463" s="6"/>
    </row>
    <row r="64464" spans="43:43" x14ac:dyDescent="0.25">
      <c r="AQ64464" s="6"/>
    </row>
    <row r="64465" spans="43:43" x14ac:dyDescent="0.25">
      <c r="AQ64465" s="6"/>
    </row>
    <row r="64466" spans="43:43" x14ac:dyDescent="0.25">
      <c r="AQ64466" s="6"/>
    </row>
    <row r="64467" spans="43:43" x14ac:dyDescent="0.25">
      <c r="AQ64467" s="6"/>
    </row>
    <row r="64468" spans="43:43" x14ac:dyDescent="0.25">
      <c r="AQ64468" s="6"/>
    </row>
    <row r="64469" spans="43:43" x14ac:dyDescent="0.25">
      <c r="AQ64469" s="6"/>
    </row>
    <row r="64470" spans="43:43" x14ac:dyDescent="0.25">
      <c r="AQ64470" s="6"/>
    </row>
    <row r="64471" spans="43:43" x14ac:dyDescent="0.25">
      <c r="AQ64471" s="6"/>
    </row>
    <row r="64472" spans="43:43" x14ac:dyDescent="0.25">
      <c r="AQ64472" s="6"/>
    </row>
    <row r="64473" spans="43:43" x14ac:dyDescent="0.25">
      <c r="AQ64473" s="6"/>
    </row>
    <row r="64474" spans="43:43" x14ac:dyDescent="0.25">
      <c r="AQ64474" s="6"/>
    </row>
    <row r="64475" spans="43:43" x14ac:dyDescent="0.25">
      <c r="AQ64475" s="6"/>
    </row>
    <row r="64476" spans="43:43" x14ac:dyDescent="0.25">
      <c r="AQ64476" s="6"/>
    </row>
    <row r="64477" spans="43:43" x14ac:dyDescent="0.25">
      <c r="AQ64477" s="6"/>
    </row>
    <row r="64478" spans="43:43" x14ac:dyDescent="0.25">
      <c r="AQ64478" s="6"/>
    </row>
    <row r="64479" spans="43:43" x14ac:dyDescent="0.25">
      <c r="AQ64479" s="6"/>
    </row>
    <row r="64480" spans="43:43" x14ac:dyDescent="0.25">
      <c r="AQ64480" s="6"/>
    </row>
    <row r="64481" spans="43:43" x14ac:dyDescent="0.25">
      <c r="AQ64481" s="6"/>
    </row>
    <row r="64482" spans="43:43" x14ac:dyDescent="0.25">
      <c r="AQ64482" s="6"/>
    </row>
    <row r="64483" spans="43:43" x14ac:dyDescent="0.25">
      <c r="AQ64483" s="6"/>
    </row>
    <row r="64484" spans="43:43" x14ac:dyDescent="0.25">
      <c r="AQ64484" s="6"/>
    </row>
    <row r="64485" spans="43:43" x14ac:dyDescent="0.25">
      <c r="AQ64485" s="6"/>
    </row>
    <row r="64486" spans="43:43" x14ac:dyDescent="0.25">
      <c r="AQ64486" s="6"/>
    </row>
    <row r="64487" spans="43:43" x14ac:dyDescent="0.25">
      <c r="AQ64487" s="6"/>
    </row>
    <row r="64488" spans="43:43" x14ac:dyDescent="0.25">
      <c r="AQ64488" s="6"/>
    </row>
    <row r="64489" spans="43:43" x14ac:dyDescent="0.25">
      <c r="AQ64489" s="6"/>
    </row>
    <row r="64490" spans="43:43" x14ac:dyDescent="0.25">
      <c r="AQ64490" s="6"/>
    </row>
    <row r="64491" spans="43:43" x14ac:dyDescent="0.25">
      <c r="AQ64491" s="6"/>
    </row>
    <row r="64492" spans="43:43" x14ac:dyDescent="0.25">
      <c r="AQ64492" s="6"/>
    </row>
    <row r="64493" spans="43:43" x14ac:dyDescent="0.25">
      <c r="AQ64493" s="6"/>
    </row>
    <row r="64494" spans="43:43" x14ac:dyDescent="0.25">
      <c r="AQ64494" s="6"/>
    </row>
    <row r="64495" spans="43:43" x14ac:dyDescent="0.25">
      <c r="AQ64495" s="6"/>
    </row>
    <row r="64496" spans="43:43" x14ac:dyDescent="0.25">
      <c r="AQ64496" s="6"/>
    </row>
    <row r="64497" spans="43:43" x14ac:dyDescent="0.25">
      <c r="AQ64497" s="6"/>
    </row>
    <row r="64498" spans="43:43" x14ac:dyDescent="0.25">
      <c r="AQ64498" s="6"/>
    </row>
    <row r="64499" spans="43:43" x14ac:dyDescent="0.25">
      <c r="AQ64499" s="6"/>
    </row>
    <row r="64500" spans="43:43" x14ac:dyDescent="0.25">
      <c r="AQ64500" s="6"/>
    </row>
    <row r="64501" spans="43:43" x14ac:dyDescent="0.25">
      <c r="AQ64501" s="6"/>
    </row>
    <row r="64502" spans="43:43" x14ac:dyDescent="0.25">
      <c r="AQ64502" s="6"/>
    </row>
    <row r="64503" spans="43:43" x14ac:dyDescent="0.25">
      <c r="AQ64503" s="6"/>
    </row>
    <row r="64504" spans="43:43" x14ac:dyDescent="0.25">
      <c r="AQ64504" s="6"/>
    </row>
    <row r="64505" spans="43:43" x14ac:dyDescent="0.25">
      <c r="AQ64505" s="6"/>
    </row>
    <row r="64506" spans="43:43" x14ac:dyDescent="0.25">
      <c r="AQ64506" s="6"/>
    </row>
    <row r="64507" spans="43:43" x14ac:dyDescent="0.25">
      <c r="AQ64507" s="6"/>
    </row>
    <row r="64508" spans="43:43" x14ac:dyDescent="0.25">
      <c r="AQ64508" s="6"/>
    </row>
    <row r="64509" spans="43:43" x14ac:dyDescent="0.25">
      <c r="AQ64509" s="6"/>
    </row>
    <row r="64510" spans="43:43" x14ac:dyDescent="0.25">
      <c r="AQ64510" s="6"/>
    </row>
    <row r="64511" spans="43:43" x14ac:dyDescent="0.25">
      <c r="AQ64511" s="6"/>
    </row>
    <row r="64512" spans="43:43" x14ac:dyDescent="0.25">
      <c r="AQ64512" s="6"/>
    </row>
    <row r="64513" spans="43:43" x14ac:dyDescent="0.25">
      <c r="AQ64513" s="6"/>
    </row>
    <row r="64514" spans="43:43" x14ac:dyDescent="0.25">
      <c r="AQ64514" s="6"/>
    </row>
    <row r="64515" spans="43:43" x14ac:dyDescent="0.25">
      <c r="AQ64515" s="6"/>
    </row>
    <row r="64516" spans="43:43" x14ac:dyDescent="0.25">
      <c r="AQ64516" s="6"/>
    </row>
    <row r="64517" spans="43:43" x14ac:dyDescent="0.25">
      <c r="AQ64517" s="6"/>
    </row>
    <row r="64518" spans="43:43" x14ac:dyDescent="0.25">
      <c r="AQ64518" s="6"/>
    </row>
    <row r="64519" spans="43:43" x14ac:dyDescent="0.25">
      <c r="AQ64519" s="6"/>
    </row>
    <row r="64520" spans="43:43" x14ac:dyDescent="0.25">
      <c r="AQ64520" s="6"/>
    </row>
    <row r="64521" spans="43:43" x14ac:dyDescent="0.25">
      <c r="AQ64521" s="6"/>
    </row>
    <row r="64522" spans="43:43" x14ac:dyDescent="0.25">
      <c r="AQ64522" s="6"/>
    </row>
    <row r="64523" spans="43:43" x14ac:dyDescent="0.25">
      <c r="AQ64523" s="6"/>
    </row>
    <row r="64524" spans="43:43" x14ac:dyDescent="0.25">
      <c r="AQ64524" s="6"/>
    </row>
    <row r="64525" spans="43:43" x14ac:dyDescent="0.25">
      <c r="AQ64525" s="6"/>
    </row>
    <row r="64526" spans="43:43" x14ac:dyDescent="0.25">
      <c r="AQ64526" s="6"/>
    </row>
    <row r="64527" spans="43:43" x14ac:dyDescent="0.25">
      <c r="AQ64527" s="6"/>
    </row>
    <row r="64528" spans="43:43" x14ac:dyDescent="0.25">
      <c r="AQ64528" s="6"/>
    </row>
    <row r="64529" spans="43:43" x14ac:dyDescent="0.25">
      <c r="AQ64529" s="6"/>
    </row>
    <row r="64530" spans="43:43" x14ac:dyDescent="0.25">
      <c r="AQ64530" s="6"/>
    </row>
    <row r="64531" spans="43:43" x14ac:dyDescent="0.25">
      <c r="AQ64531" s="6"/>
    </row>
    <row r="64532" spans="43:43" x14ac:dyDescent="0.25">
      <c r="AQ64532" s="6"/>
    </row>
    <row r="64533" spans="43:43" x14ac:dyDescent="0.25">
      <c r="AQ64533" s="6"/>
    </row>
    <row r="64534" spans="43:43" x14ac:dyDescent="0.25">
      <c r="AQ64534" s="6"/>
    </row>
    <row r="64535" spans="43:43" x14ac:dyDescent="0.25">
      <c r="AQ64535" s="6"/>
    </row>
    <row r="64536" spans="43:43" x14ac:dyDescent="0.25">
      <c r="AQ64536" s="6"/>
    </row>
    <row r="64537" spans="43:43" x14ac:dyDescent="0.25">
      <c r="AQ64537" s="6"/>
    </row>
    <row r="64538" spans="43:43" x14ac:dyDescent="0.25">
      <c r="AQ64538" s="6"/>
    </row>
    <row r="64539" spans="43:43" x14ac:dyDescent="0.25">
      <c r="AQ64539" s="6"/>
    </row>
    <row r="64540" spans="43:43" x14ac:dyDescent="0.25">
      <c r="AQ64540" s="6"/>
    </row>
    <row r="64541" spans="43:43" x14ac:dyDescent="0.25">
      <c r="AQ64541" s="6"/>
    </row>
    <row r="64542" spans="43:43" x14ac:dyDescent="0.25">
      <c r="AQ64542" s="6"/>
    </row>
    <row r="64543" spans="43:43" x14ac:dyDescent="0.25">
      <c r="AQ64543" s="6"/>
    </row>
    <row r="64544" spans="43:43" x14ac:dyDescent="0.25">
      <c r="AQ64544" s="6"/>
    </row>
    <row r="64545" spans="43:43" x14ac:dyDescent="0.25">
      <c r="AQ64545" s="6"/>
    </row>
    <row r="64546" spans="43:43" x14ac:dyDescent="0.25">
      <c r="AQ64546" s="6"/>
    </row>
    <row r="64547" spans="43:43" x14ac:dyDescent="0.25">
      <c r="AQ64547" s="6"/>
    </row>
    <row r="64548" spans="43:43" x14ac:dyDescent="0.25">
      <c r="AQ64548" s="6"/>
    </row>
    <row r="64549" spans="43:43" x14ac:dyDescent="0.25">
      <c r="AQ64549" s="6"/>
    </row>
    <row r="64550" spans="43:43" x14ac:dyDescent="0.25">
      <c r="AQ64550" s="6"/>
    </row>
    <row r="64551" spans="43:43" x14ac:dyDescent="0.25">
      <c r="AQ64551" s="6"/>
    </row>
    <row r="64552" spans="43:43" x14ac:dyDescent="0.25">
      <c r="AQ64552" s="6"/>
    </row>
    <row r="64553" spans="43:43" x14ac:dyDescent="0.25">
      <c r="AQ64553" s="6"/>
    </row>
    <row r="64554" spans="43:43" x14ac:dyDescent="0.25">
      <c r="AQ64554" s="6"/>
    </row>
    <row r="64555" spans="43:43" x14ac:dyDescent="0.25">
      <c r="AQ64555" s="6"/>
    </row>
    <row r="64556" spans="43:43" x14ac:dyDescent="0.25">
      <c r="AQ64556" s="6"/>
    </row>
    <row r="64557" spans="43:43" x14ac:dyDescent="0.25">
      <c r="AQ64557" s="6"/>
    </row>
    <row r="64558" spans="43:43" x14ac:dyDescent="0.25">
      <c r="AQ64558" s="6"/>
    </row>
    <row r="64559" spans="43:43" x14ac:dyDescent="0.25">
      <c r="AQ64559" s="6"/>
    </row>
    <row r="64560" spans="43:43" x14ac:dyDescent="0.25">
      <c r="AQ64560" s="6"/>
    </row>
    <row r="64561" spans="43:43" x14ac:dyDescent="0.25">
      <c r="AQ64561" s="6"/>
    </row>
    <row r="64562" spans="43:43" x14ac:dyDescent="0.25">
      <c r="AQ64562" s="6"/>
    </row>
    <row r="64563" spans="43:43" x14ac:dyDescent="0.25">
      <c r="AQ64563" s="6"/>
    </row>
    <row r="64564" spans="43:43" x14ac:dyDescent="0.25">
      <c r="AQ64564" s="6"/>
    </row>
    <row r="64565" spans="43:43" x14ac:dyDescent="0.25">
      <c r="AQ64565" s="6"/>
    </row>
    <row r="64566" spans="43:43" x14ac:dyDescent="0.25">
      <c r="AQ64566" s="6"/>
    </row>
    <row r="64567" spans="43:43" x14ac:dyDescent="0.25">
      <c r="AQ64567" s="6"/>
    </row>
    <row r="64568" spans="43:43" x14ac:dyDescent="0.25">
      <c r="AQ64568" s="6"/>
    </row>
    <row r="64569" spans="43:43" x14ac:dyDescent="0.25">
      <c r="AQ64569" s="6"/>
    </row>
    <row r="64570" spans="43:43" x14ac:dyDescent="0.25">
      <c r="AQ64570" s="6"/>
    </row>
    <row r="64571" spans="43:43" x14ac:dyDescent="0.25">
      <c r="AQ64571" s="6"/>
    </row>
    <row r="64572" spans="43:43" x14ac:dyDescent="0.25">
      <c r="AQ64572" s="6"/>
    </row>
    <row r="64573" spans="43:43" x14ac:dyDescent="0.25">
      <c r="AQ64573" s="6"/>
    </row>
    <row r="64574" spans="43:43" x14ac:dyDescent="0.25">
      <c r="AQ64574" s="6"/>
    </row>
    <row r="64575" spans="43:43" x14ac:dyDescent="0.25">
      <c r="AQ64575" s="6"/>
    </row>
    <row r="64576" spans="43:43" x14ac:dyDescent="0.25">
      <c r="AQ64576" s="6"/>
    </row>
    <row r="64577" spans="43:43" x14ac:dyDescent="0.25">
      <c r="AQ64577" s="6"/>
    </row>
    <row r="64578" spans="43:43" x14ac:dyDescent="0.25">
      <c r="AQ64578" s="6"/>
    </row>
    <row r="64579" spans="43:43" x14ac:dyDescent="0.25">
      <c r="AQ64579" s="6"/>
    </row>
    <row r="64580" spans="43:43" x14ac:dyDescent="0.25">
      <c r="AQ64580" s="6"/>
    </row>
    <row r="64581" spans="43:43" x14ac:dyDescent="0.25">
      <c r="AQ64581" s="6"/>
    </row>
    <row r="64582" spans="43:43" x14ac:dyDescent="0.25">
      <c r="AQ64582" s="6"/>
    </row>
    <row r="64583" spans="43:43" x14ac:dyDescent="0.25">
      <c r="AQ64583" s="6"/>
    </row>
    <row r="64584" spans="43:43" x14ac:dyDescent="0.25">
      <c r="AQ64584" s="6"/>
    </row>
    <row r="64585" spans="43:43" x14ac:dyDescent="0.25">
      <c r="AQ64585" s="6"/>
    </row>
    <row r="64586" spans="43:43" x14ac:dyDescent="0.25">
      <c r="AQ64586" s="6"/>
    </row>
    <row r="64587" spans="43:43" x14ac:dyDescent="0.25">
      <c r="AQ64587" s="6"/>
    </row>
    <row r="64588" spans="43:43" x14ac:dyDescent="0.25">
      <c r="AQ64588" s="6"/>
    </row>
    <row r="64589" spans="43:43" x14ac:dyDescent="0.25">
      <c r="AQ64589" s="6"/>
    </row>
    <row r="64590" spans="43:43" x14ac:dyDescent="0.25">
      <c r="AQ64590" s="6"/>
    </row>
    <row r="64591" spans="43:43" x14ac:dyDescent="0.25">
      <c r="AQ64591" s="6"/>
    </row>
    <row r="64592" spans="43:43" x14ac:dyDescent="0.25">
      <c r="AQ64592" s="6"/>
    </row>
    <row r="64593" spans="43:43" x14ac:dyDescent="0.25">
      <c r="AQ64593" s="6"/>
    </row>
    <row r="64594" spans="43:43" x14ac:dyDescent="0.25">
      <c r="AQ64594" s="6"/>
    </row>
    <row r="64595" spans="43:43" x14ac:dyDescent="0.25">
      <c r="AQ64595" s="6"/>
    </row>
    <row r="64596" spans="43:43" x14ac:dyDescent="0.25">
      <c r="AQ64596" s="6"/>
    </row>
    <row r="64597" spans="43:43" x14ac:dyDescent="0.25">
      <c r="AQ64597" s="6"/>
    </row>
    <row r="64598" spans="43:43" x14ac:dyDescent="0.25">
      <c r="AQ64598" s="6"/>
    </row>
    <row r="64599" spans="43:43" x14ac:dyDescent="0.25">
      <c r="AQ64599" s="6"/>
    </row>
    <row r="64600" spans="43:43" x14ac:dyDescent="0.25">
      <c r="AQ64600" s="6"/>
    </row>
    <row r="64601" spans="43:43" x14ac:dyDescent="0.25">
      <c r="AQ64601" s="6"/>
    </row>
    <row r="64602" spans="43:43" x14ac:dyDescent="0.25">
      <c r="AQ64602" s="6"/>
    </row>
    <row r="64603" spans="43:43" x14ac:dyDescent="0.25">
      <c r="AQ64603" s="6"/>
    </row>
    <row r="64604" spans="43:43" x14ac:dyDescent="0.25">
      <c r="AQ64604" s="6"/>
    </row>
    <row r="64605" spans="43:43" x14ac:dyDescent="0.25">
      <c r="AQ64605" s="6"/>
    </row>
    <row r="64606" spans="43:43" x14ac:dyDescent="0.25">
      <c r="AQ64606" s="6"/>
    </row>
    <row r="64607" spans="43:43" x14ac:dyDescent="0.25">
      <c r="AQ64607" s="6"/>
    </row>
    <row r="64608" spans="43:43" x14ac:dyDescent="0.25">
      <c r="AQ64608" s="6"/>
    </row>
    <row r="64609" spans="43:43" x14ac:dyDescent="0.25">
      <c r="AQ64609" s="6"/>
    </row>
    <row r="64610" spans="43:43" x14ac:dyDescent="0.25">
      <c r="AQ64610" s="6"/>
    </row>
    <row r="64611" spans="43:43" x14ac:dyDescent="0.25">
      <c r="AQ64611" s="6"/>
    </row>
    <row r="64612" spans="43:43" x14ac:dyDescent="0.25">
      <c r="AQ64612" s="6"/>
    </row>
    <row r="64613" spans="43:43" x14ac:dyDescent="0.25">
      <c r="AQ64613" s="6"/>
    </row>
    <row r="64614" spans="43:43" x14ac:dyDescent="0.25">
      <c r="AQ64614" s="6"/>
    </row>
    <row r="64615" spans="43:43" x14ac:dyDescent="0.25">
      <c r="AQ64615" s="6"/>
    </row>
    <row r="64616" spans="43:43" x14ac:dyDescent="0.25">
      <c r="AQ64616" s="6"/>
    </row>
    <row r="64617" spans="43:43" x14ac:dyDescent="0.25">
      <c r="AQ64617" s="6"/>
    </row>
    <row r="64618" spans="43:43" x14ac:dyDescent="0.25">
      <c r="AQ64618" s="6"/>
    </row>
    <row r="64619" spans="43:43" x14ac:dyDescent="0.25">
      <c r="AQ64619" s="6"/>
    </row>
    <row r="64620" spans="43:43" x14ac:dyDescent="0.25">
      <c r="AQ64620" s="6"/>
    </row>
    <row r="64621" spans="43:43" x14ac:dyDescent="0.25">
      <c r="AQ64621" s="6"/>
    </row>
    <row r="64622" spans="43:43" x14ac:dyDescent="0.25">
      <c r="AQ64622" s="6"/>
    </row>
    <row r="64623" spans="43:43" x14ac:dyDescent="0.25">
      <c r="AQ64623" s="6"/>
    </row>
    <row r="64624" spans="43:43" x14ac:dyDescent="0.25">
      <c r="AQ64624" s="6"/>
    </row>
    <row r="64625" spans="43:43" x14ac:dyDescent="0.25">
      <c r="AQ64625" s="6"/>
    </row>
    <row r="64626" spans="43:43" x14ac:dyDescent="0.25">
      <c r="AQ64626" s="6"/>
    </row>
    <row r="64627" spans="43:43" x14ac:dyDescent="0.25">
      <c r="AQ64627" s="6"/>
    </row>
    <row r="64628" spans="43:43" x14ac:dyDescent="0.25">
      <c r="AQ64628" s="6"/>
    </row>
    <row r="64629" spans="43:43" x14ac:dyDescent="0.25">
      <c r="AQ64629" s="6"/>
    </row>
    <row r="64630" spans="43:43" x14ac:dyDescent="0.25">
      <c r="AQ64630" s="6"/>
    </row>
    <row r="64631" spans="43:43" x14ac:dyDescent="0.25">
      <c r="AQ64631" s="6"/>
    </row>
    <row r="64632" spans="43:43" x14ac:dyDescent="0.25">
      <c r="AQ64632" s="6"/>
    </row>
    <row r="64633" spans="43:43" x14ac:dyDescent="0.25">
      <c r="AQ64633" s="6"/>
    </row>
    <row r="64634" spans="43:43" x14ac:dyDescent="0.25">
      <c r="AQ64634" s="6"/>
    </row>
    <row r="64635" spans="43:43" x14ac:dyDescent="0.25">
      <c r="AQ64635" s="6"/>
    </row>
    <row r="64636" spans="43:43" x14ac:dyDescent="0.25">
      <c r="AQ64636" s="6"/>
    </row>
    <row r="64637" spans="43:43" x14ac:dyDescent="0.25">
      <c r="AQ64637" s="6"/>
    </row>
    <row r="64638" spans="43:43" x14ac:dyDescent="0.25">
      <c r="AQ64638" s="6"/>
    </row>
    <row r="64639" spans="43:43" x14ac:dyDescent="0.25">
      <c r="AQ64639" s="6"/>
    </row>
    <row r="64640" spans="43:43" x14ac:dyDescent="0.25">
      <c r="AQ64640" s="6"/>
    </row>
    <row r="64641" spans="43:43" x14ac:dyDescent="0.25">
      <c r="AQ64641" s="6"/>
    </row>
    <row r="64642" spans="43:43" x14ac:dyDescent="0.25">
      <c r="AQ64642" s="6"/>
    </row>
    <row r="64643" spans="43:43" x14ac:dyDescent="0.25">
      <c r="AQ64643" s="6"/>
    </row>
    <row r="64644" spans="43:43" x14ac:dyDescent="0.25">
      <c r="AQ64644" s="6"/>
    </row>
    <row r="64645" spans="43:43" x14ac:dyDescent="0.25">
      <c r="AQ64645" s="6"/>
    </row>
    <row r="64646" spans="43:43" x14ac:dyDescent="0.25">
      <c r="AQ64646" s="6"/>
    </row>
    <row r="64647" spans="43:43" x14ac:dyDescent="0.25">
      <c r="AQ64647" s="6"/>
    </row>
    <row r="64648" spans="43:43" x14ac:dyDescent="0.25">
      <c r="AQ64648" s="6"/>
    </row>
    <row r="64649" spans="43:43" x14ac:dyDescent="0.25">
      <c r="AQ64649" s="6"/>
    </row>
    <row r="64650" spans="43:43" x14ac:dyDescent="0.25">
      <c r="AQ64650" s="6"/>
    </row>
    <row r="64651" spans="43:43" x14ac:dyDescent="0.25">
      <c r="AQ64651" s="6"/>
    </row>
    <row r="64652" spans="43:43" x14ac:dyDescent="0.25">
      <c r="AQ64652" s="6"/>
    </row>
    <row r="64653" spans="43:43" x14ac:dyDescent="0.25">
      <c r="AQ64653" s="6"/>
    </row>
    <row r="64654" spans="43:43" x14ac:dyDescent="0.25">
      <c r="AQ64654" s="6"/>
    </row>
    <row r="64655" spans="43:43" x14ac:dyDescent="0.25">
      <c r="AQ64655" s="6"/>
    </row>
    <row r="64656" spans="43:43" x14ac:dyDescent="0.25">
      <c r="AQ64656" s="6"/>
    </row>
    <row r="64657" spans="43:43" x14ac:dyDescent="0.25">
      <c r="AQ64657" s="6"/>
    </row>
    <row r="64658" spans="43:43" x14ac:dyDescent="0.25">
      <c r="AQ64658" s="6"/>
    </row>
    <row r="64659" spans="43:43" x14ac:dyDescent="0.25">
      <c r="AQ64659" s="6"/>
    </row>
    <row r="64660" spans="43:43" x14ac:dyDescent="0.25">
      <c r="AQ64660" s="6"/>
    </row>
    <row r="64661" spans="43:43" x14ac:dyDescent="0.25">
      <c r="AQ64661" s="6"/>
    </row>
    <row r="64662" spans="43:43" x14ac:dyDescent="0.25">
      <c r="AQ64662" s="6"/>
    </row>
    <row r="64663" spans="43:43" x14ac:dyDescent="0.25">
      <c r="AQ64663" s="6"/>
    </row>
    <row r="64664" spans="43:43" x14ac:dyDescent="0.25">
      <c r="AQ64664" s="6"/>
    </row>
    <row r="64665" spans="43:43" x14ac:dyDescent="0.25">
      <c r="AQ64665" s="6"/>
    </row>
    <row r="64666" spans="43:43" x14ac:dyDescent="0.25">
      <c r="AQ64666" s="6"/>
    </row>
    <row r="64667" spans="43:43" x14ac:dyDescent="0.25">
      <c r="AQ64667" s="6"/>
    </row>
    <row r="64668" spans="43:43" x14ac:dyDescent="0.25">
      <c r="AQ64668" s="6"/>
    </row>
    <row r="64669" spans="43:43" x14ac:dyDescent="0.25">
      <c r="AQ64669" s="6"/>
    </row>
    <row r="64670" spans="43:43" x14ac:dyDescent="0.25">
      <c r="AQ64670" s="6"/>
    </row>
    <row r="64671" spans="43:43" x14ac:dyDescent="0.25">
      <c r="AQ64671" s="6"/>
    </row>
    <row r="64672" spans="43:43" x14ac:dyDescent="0.25">
      <c r="AQ64672" s="6"/>
    </row>
    <row r="64673" spans="43:43" x14ac:dyDescent="0.25">
      <c r="AQ64673" s="6"/>
    </row>
    <row r="64674" spans="43:43" x14ac:dyDescent="0.25">
      <c r="AQ64674" s="6"/>
    </row>
    <row r="64675" spans="43:43" x14ac:dyDescent="0.25">
      <c r="AQ64675" s="6"/>
    </row>
    <row r="64676" spans="43:43" x14ac:dyDescent="0.25">
      <c r="AQ64676" s="6"/>
    </row>
    <row r="64677" spans="43:43" x14ac:dyDescent="0.25">
      <c r="AQ64677" s="6"/>
    </row>
    <row r="64678" spans="43:43" x14ac:dyDescent="0.25">
      <c r="AQ64678" s="6"/>
    </row>
    <row r="64679" spans="43:43" x14ac:dyDescent="0.25">
      <c r="AQ64679" s="6"/>
    </row>
    <row r="64680" spans="43:43" x14ac:dyDescent="0.25">
      <c r="AQ64680" s="6"/>
    </row>
    <row r="64681" spans="43:43" x14ac:dyDescent="0.25">
      <c r="AQ64681" s="6"/>
    </row>
    <row r="64682" spans="43:43" x14ac:dyDescent="0.25">
      <c r="AQ64682" s="6"/>
    </row>
    <row r="64683" spans="43:43" x14ac:dyDescent="0.25">
      <c r="AQ64683" s="6"/>
    </row>
    <row r="64684" spans="43:43" x14ac:dyDescent="0.25">
      <c r="AQ64684" s="6"/>
    </row>
    <row r="64685" spans="43:43" x14ac:dyDescent="0.25">
      <c r="AQ64685" s="6"/>
    </row>
    <row r="64686" spans="43:43" x14ac:dyDescent="0.25">
      <c r="AQ64686" s="6"/>
    </row>
    <row r="64687" spans="43:43" x14ac:dyDescent="0.25">
      <c r="AQ64687" s="6"/>
    </row>
    <row r="64688" spans="43:43" x14ac:dyDescent="0.25">
      <c r="AQ64688" s="6"/>
    </row>
    <row r="64689" spans="43:43" x14ac:dyDescent="0.25">
      <c r="AQ64689" s="6"/>
    </row>
    <row r="64690" spans="43:43" x14ac:dyDescent="0.25">
      <c r="AQ64690" s="6"/>
    </row>
    <row r="64691" spans="43:43" x14ac:dyDescent="0.25">
      <c r="AQ64691" s="6"/>
    </row>
    <row r="64692" spans="43:43" x14ac:dyDescent="0.25">
      <c r="AQ64692" s="6"/>
    </row>
    <row r="64693" spans="43:43" x14ac:dyDescent="0.25">
      <c r="AQ64693" s="6"/>
    </row>
    <row r="64694" spans="43:43" x14ac:dyDescent="0.25">
      <c r="AQ64694" s="6"/>
    </row>
    <row r="64695" spans="43:43" x14ac:dyDescent="0.25">
      <c r="AQ64695" s="6"/>
    </row>
    <row r="64696" spans="43:43" x14ac:dyDescent="0.25">
      <c r="AQ64696" s="6"/>
    </row>
    <row r="64697" spans="43:43" x14ac:dyDescent="0.25">
      <c r="AQ64697" s="6"/>
    </row>
    <row r="64698" spans="43:43" x14ac:dyDescent="0.25">
      <c r="AQ64698" s="6"/>
    </row>
    <row r="64699" spans="43:43" x14ac:dyDescent="0.25">
      <c r="AQ64699" s="6"/>
    </row>
    <row r="64700" spans="43:43" x14ac:dyDescent="0.25">
      <c r="AQ64700" s="6"/>
    </row>
    <row r="64701" spans="43:43" x14ac:dyDescent="0.25">
      <c r="AQ64701" s="6"/>
    </row>
    <row r="64702" spans="43:43" x14ac:dyDescent="0.25">
      <c r="AQ64702" s="6"/>
    </row>
    <row r="64703" spans="43:43" x14ac:dyDescent="0.25">
      <c r="AQ64703" s="6"/>
    </row>
    <row r="64704" spans="43:43" x14ac:dyDescent="0.25">
      <c r="AQ64704" s="6"/>
    </row>
    <row r="64705" spans="43:43" x14ac:dyDescent="0.25">
      <c r="AQ64705" s="6"/>
    </row>
    <row r="64706" spans="43:43" x14ac:dyDescent="0.25">
      <c r="AQ64706" s="6"/>
    </row>
    <row r="64707" spans="43:43" x14ac:dyDescent="0.25">
      <c r="AQ64707" s="6"/>
    </row>
    <row r="64708" spans="43:43" x14ac:dyDescent="0.25">
      <c r="AQ64708" s="6"/>
    </row>
    <row r="64709" spans="43:43" x14ac:dyDescent="0.25">
      <c r="AQ64709" s="6"/>
    </row>
    <row r="64710" spans="43:43" x14ac:dyDescent="0.25">
      <c r="AQ64710" s="6"/>
    </row>
    <row r="64711" spans="43:43" x14ac:dyDescent="0.25">
      <c r="AQ64711" s="6"/>
    </row>
    <row r="64712" spans="43:43" x14ac:dyDescent="0.25">
      <c r="AQ64712" s="6"/>
    </row>
    <row r="64713" spans="43:43" x14ac:dyDescent="0.25">
      <c r="AQ64713" s="6"/>
    </row>
    <row r="64714" spans="43:43" x14ac:dyDescent="0.25">
      <c r="AQ64714" s="6"/>
    </row>
    <row r="64715" spans="43:43" x14ac:dyDescent="0.25">
      <c r="AQ64715" s="6"/>
    </row>
    <row r="64716" spans="43:43" x14ac:dyDescent="0.25">
      <c r="AQ64716" s="6"/>
    </row>
    <row r="64717" spans="43:43" x14ac:dyDescent="0.25">
      <c r="AQ64717" s="6"/>
    </row>
    <row r="64718" spans="43:43" x14ac:dyDescent="0.25">
      <c r="AQ64718" s="6"/>
    </row>
    <row r="64719" spans="43:43" x14ac:dyDescent="0.25">
      <c r="AQ64719" s="6"/>
    </row>
    <row r="64720" spans="43:43" x14ac:dyDescent="0.25">
      <c r="AQ64720" s="6"/>
    </row>
    <row r="64721" spans="43:43" x14ac:dyDescent="0.25">
      <c r="AQ64721" s="6"/>
    </row>
    <row r="64722" spans="43:43" x14ac:dyDescent="0.25">
      <c r="AQ64722" s="6"/>
    </row>
    <row r="64723" spans="43:43" x14ac:dyDescent="0.25">
      <c r="AQ64723" s="6"/>
    </row>
    <row r="64724" spans="43:43" x14ac:dyDescent="0.25">
      <c r="AQ64724" s="6"/>
    </row>
    <row r="64725" spans="43:43" x14ac:dyDescent="0.25">
      <c r="AQ64725" s="6"/>
    </row>
    <row r="64726" spans="43:43" x14ac:dyDescent="0.25">
      <c r="AQ64726" s="6"/>
    </row>
    <row r="64727" spans="43:43" x14ac:dyDescent="0.25">
      <c r="AQ64727" s="6"/>
    </row>
    <row r="64728" spans="43:43" x14ac:dyDescent="0.25">
      <c r="AQ64728" s="6"/>
    </row>
    <row r="64729" spans="43:43" x14ac:dyDescent="0.25">
      <c r="AQ64729" s="6"/>
    </row>
    <row r="64730" spans="43:43" x14ac:dyDescent="0.25">
      <c r="AQ64730" s="6"/>
    </row>
    <row r="64731" spans="43:43" x14ac:dyDescent="0.25">
      <c r="AQ64731" s="6"/>
    </row>
    <row r="64732" spans="43:43" x14ac:dyDescent="0.25">
      <c r="AQ64732" s="6"/>
    </row>
    <row r="64733" spans="43:43" x14ac:dyDescent="0.25">
      <c r="AQ64733" s="6"/>
    </row>
    <row r="64734" spans="43:43" x14ac:dyDescent="0.25">
      <c r="AQ64734" s="6"/>
    </row>
    <row r="64735" spans="43:43" x14ac:dyDescent="0.25">
      <c r="AQ64735" s="6"/>
    </row>
    <row r="64736" spans="43:43" x14ac:dyDescent="0.25">
      <c r="AQ64736" s="6"/>
    </row>
    <row r="64737" spans="43:43" x14ac:dyDescent="0.25">
      <c r="AQ64737" s="6"/>
    </row>
    <row r="64738" spans="43:43" x14ac:dyDescent="0.25">
      <c r="AQ64738" s="6"/>
    </row>
    <row r="64739" spans="43:43" x14ac:dyDescent="0.25">
      <c r="AQ64739" s="6"/>
    </row>
    <row r="64740" spans="43:43" x14ac:dyDescent="0.25">
      <c r="AQ64740" s="6"/>
    </row>
    <row r="64741" spans="43:43" x14ac:dyDescent="0.25">
      <c r="AQ64741" s="6"/>
    </row>
    <row r="64742" spans="43:43" x14ac:dyDescent="0.25">
      <c r="AQ64742" s="6"/>
    </row>
    <row r="64743" spans="43:43" x14ac:dyDescent="0.25">
      <c r="AQ64743" s="6"/>
    </row>
    <row r="64744" spans="43:43" x14ac:dyDescent="0.25">
      <c r="AQ64744" s="6"/>
    </row>
    <row r="64745" spans="43:43" x14ac:dyDescent="0.25">
      <c r="AQ64745" s="6"/>
    </row>
    <row r="64746" spans="43:43" x14ac:dyDescent="0.25">
      <c r="AQ64746" s="6"/>
    </row>
    <row r="64747" spans="43:43" x14ac:dyDescent="0.25">
      <c r="AQ64747" s="6"/>
    </row>
    <row r="64748" spans="43:43" x14ac:dyDescent="0.25">
      <c r="AQ64748" s="6"/>
    </row>
    <row r="64749" spans="43:43" x14ac:dyDescent="0.25">
      <c r="AQ64749" s="6"/>
    </row>
    <row r="64750" spans="43:43" x14ac:dyDescent="0.25">
      <c r="AQ64750" s="6"/>
    </row>
    <row r="64751" spans="43:43" x14ac:dyDescent="0.25">
      <c r="AQ64751" s="6"/>
    </row>
    <row r="64752" spans="43:43" x14ac:dyDescent="0.25">
      <c r="AQ64752" s="6"/>
    </row>
    <row r="64753" spans="43:43" x14ac:dyDescent="0.25">
      <c r="AQ64753" s="6"/>
    </row>
    <row r="64754" spans="43:43" x14ac:dyDescent="0.25">
      <c r="AQ64754" s="6"/>
    </row>
    <row r="64755" spans="43:43" x14ac:dyDescent="0.25">
      <c r="AQ64755" s="6"/>
    </row>
    <row r="64756" spans="43:43" x14ac:dyDescent="0.25">
      <c r="AQ64756" s="6"/>
    </row>
    <row r="64757" spans="43:43" x14ac:dyDescent="0.25">
      <c r="AQ64757" s="6"/>
    </row>
    <row r="64758" spans="43:43" x14ac:dyDescent="0.25">
      <c r="AQ64758" s="6"/>
    </row>
    <row r="64759" spans="43:43" x14ac:dyDescent="0.25">
      <c r="AQ64759" s="6"/>
    </row>
    <row r="64760" spans="43:43" x14ac:dyDescent="0.25">
      <c r="AQ64760" s="6"/>
    </row>
    <row r="64761" spans="43:43" x14ac:dyDescent="0.25">
      <c r="AQ64761" s="6"/>
    </row>
    <row r="64762" spans="43:43" x14ac:dyDescent="0.25">
      <c r="AQ64762" s="6"/>
    </row>
    <row r="64763" spans="43:43" x14ac:dyDescent="0.25">
      <c r="AQ64763" s="6"/>
    </row>
    <row r="64764" spans="43:43" x14ac:dyDescent="0.25">
      <c r="AQ64764" s="6"/>
    </row>
    <row r="64765" spans="43:43" x14ac:dyDescent="0.25">
      <c r="AQ64765" s="6"/>
    </row>
    <row r="64766" spans="43:43" x14ac:dyDescent="0.25">
      <c r="AQ64766" s="6"/>
    </row>
    <row r="64767" spans="43:43" x14ac:dyDescent="0.25">
      <c r="AQ64767" s="6"/>
    </row>
    <row r="64768" spans="43:43" x14ac:dyDescent="0.25">
      <c r="AQ64768" s="6"/>
    </row>
    <row r="64769" spans="43:43" x14ac:dyDescent="0.25">
      <c r="AQ64769" s="6"/>
    </row>
    <row r="64770" spans="43:43" x14ac:dyDescent="0.25">
      <c r="AQ64770" s="6"/>
    </row>
    <row r="64771" spans="43:43" x14ac:dyDescent="0.25">
      <c r="AQ64771" s="6"/>
    </row>
    <row r="64772" spans="43:43" x14ac:dyDescent="0.25">
      <c r="AQ64772" s="6"/>
    </row>
    <row r="64773" spans="43:43" x14ac:dyDescent="0.25">
      <c r="AQ64773" s="6"/>
    </row>
    <row r="64774" spans="43:43" x14ac:dyDescent="0.25">
      <c r="AQ64774" s="6"/>
    </row>
    <row r="64775" spans="43:43" x14ac:dyDescent="0.25">
      <c r="AQ64775" s="6"/>
    </row>
    <row r="64776" spans="43:43" x14ac:dyDescent="0.25">
      <c r="AQ64776" s="6"/>
    </row>
    <row r="64777" spans="43:43" x14ac:dyDescent="0.25">
      <c r="AQ64777" s="6"/>
    </row>
    <row r="64778" spans="43:43" x14ac:dyDescent="0.25">
      <c r="AQ64778" s="6"/>
    </row>
    <row r="64779" spans="43:43" x14ac:dyDescent="0.25">
      <c r="AQ64779" s="6"/>
    </row>
    <row r="64780" spans="43:43" x14ac:dyDescent="0.25">
      <c r="AQ64780" s="6"/>
    </row>
    <row r="64781" spans="43:43" x14ac:dyDescent="0.25">
      <c r="AQ64781" s="6"/>
    </row>
    <row r="64782" spans="43:43" x14ac:dyDescent="0.25">
      <c r="AQ64782" s="6"/>
    </row>
    <row r="64783" spans="43:43" x14ac:dyDescent="0.25">
      <c r="AQ64783" s="6"/>
    </row>
    <row r="64784" spans="43:43" x14ac:dyDescent="0.25">
      <c r="AQ64784" s="6"/>
    </row>
    <row r="64785" spans="43:43" x14ac:dyDescent="0.25">
      <c r="AQ64785" s="6"/>
    </row>
    <row r="64786" spans="43:43" x14ac:dyDescent="0.25">
      <c r="AQ64786" s="6"/>
    </row>
    <row r="64787" spans="43:43" x14ac:dyDescent="0.25">
      <c r="AQ64787" s="6"/>
    </row>
    <row r="64788" spans="43:43" x14ac:dyDescent="0.25">
      <c r="AQ64788" s="6"/>
    </row>
    <row r="64789" spans="43:43" x14ac:dyDescent="0.25">
      <c r="AQ64789" s="6"/>
    </row>
    <row r="64790" spans="43:43" x14ac:dyDescent="0.25">
      <c r="AQ64790" s="6"/>
    </row>
    <row r="64791" spans="43:43" x14ac:dyDescent="0.25">
      <c r="AQ64791" s="6"/>
    </row>
    <row r="64792" spans="43:43" x14ac:dyDescent="0.25">
      <c r="AQ64792" s="6"/>
    </row>
    <row r="64793" spans="43:43" x14ac:dyDescent="0.25">
      <c r="AQ64793" s="6"/>
    </row>
    <row r="64794" spans="43:43" x14ac:dyDescent="0.25">
      <c r="AQ64794" s="6"/>
    </row>
    <row r="64795" spans="43:43" x14ac:dyDescent="0.25">
      <c r="AQ64795" s="6"/>
    </row>
    <row r="64796" spans="43:43" x14ac:dyDescent="0.25">
      <c r="AQ64796" s="6"/>
    </row>
    <row r="64797" spans="43:43" x14ac:dyDescent="0.25">
      <c r="AQ64797" s="6"/>
    </row>
    <row r="64798" spans="43:43" x14ac:dyDescent="0.25">
      <c r="AQ64798" s="6"/>
    </row>
    <row r="64799" spans="43:43" x14ac:dyDescent="0.25">
      <c r="AQ64799" s="6"/>
    </row>
    <row r="64800" spans="43:43" x14ac:dyDescent="0.25">
      <c r="AQ64800" s="6"/>
    </row>
    <row r="64801" spans="43:43" x14ac:dyDescent="0.25">
      <c r="AQ64801" s="6"/>
    </row>
    <row r="64802" spans="43:43" x14ac:dyDescent="0.25">
      <c r="AQ64802" s="6"/>
    </row>
    <row r="64803" spans="43:43" x14ac:dyDescent="0.25">
      <c r="AQ64803" s="6"/>
    </row>
    <row r="64804" spans="43:43" x14ac:dyDescent="0.25">
      <c r="AQ64804" s="6"/>
    </row>
    <row r="64805" spans="43:43" x14ac:dyDescent="0.25">
      <c r="AQ64805" s="6"/>
    </row>
    <row r="64806" spans="43:43" x14ac:dyDescent="0.25">
      <c r="AQ64806" s="6"/>
    </row>
    <row r="64807" spans="43:43" x14ac:dyDescent="0.25">
      <c r="AQ64807" s="6"/>
    </row>
    <row r="64808" spans="43:43" x14ac:dyDescent="0.25">
      <c r="AQ64808" s="6"/>
    </row>
    <row r="64809" spans="43:43" x14ac:dyDescent="0.25">
      <c r="AQ64809" s="6"/>
    </row>
    <row r="64810" spans="43:43" x14ac:dyDescent="0.25">
      <c r="AQ64810" s="6"/>
    </row>
    <row r="64811" spans="43:43" x14ac:dyDescent="0.25">
      <c r="AQ64811" s="6"/>
    </row>
    <row r="64812" spans="43:43" x14ac:dyDescent="0.25">
      <c r="AQ64812" s="6"/>
    </row>
    <row r="64813" spans="43:43" x14ac:dyDescent="0.25">
      <c r="AQ64813" s="6"/>
    </row>
    <row r="64814" spans="43:43" x14ac:dyDescent="0.25">
      <c r="AQ64814" s="6"/>
    </row>
    <row r="64815" spans="43:43" x14ac:dyDescent="0.25">
      <c r="AQ64815" s="6"/>
    </row>
    <row r="64816" spans="43:43" x14ac:dyDescent="0.25">
      <c r="AQ64816" s="6"/>
    </row>
    <row r="64817" spans="43:43" x14ac:dyDescent="0.25">
      <c r="AQ64817" s="6"/>
    </row>
    <row r="64818" spans="43:43" x14ac:dyDescent="0.25">
      <c r="AQ64818" s="6"/>
    </row>
    <row r="64819" spans="43:43" x14ac:dyDescent="0.25">
      <c r="AQ64819" s="6"/>
    </row>
    <row r="64820" spans="43:43" x14ac:dyDescent="0.25">
      <c r="AQ64820" s="6"/>
    </row>
    <row r="64821" spans="43:43" x14ac:dyDescent="0.25">
      <c r="AQ64821" s="6"/>
    </row>
    <row r="64822" spans="43:43" x14ac:dyDescent="0.25">
      <c r="AQ64822" s="6"/>
    </row>
    <row r="64823" spans="43:43" x14ac:dyDescent="0.25">
      <c r="AQ64823" s="6"/>
    </row>
    <row r="64824" spans="43:43" x14ac:dyDescent="0.25">
      <c r="AQ64824" s="6"/>
    </row>
    <row r="64825" spans="43:43" x14ac:dyDescent="0.25">
      <c r="AQ64825" s="6"/>
    </row>
    <row r="64826" spans="43:43" x14ac:dyDescent="0.25">
      <c r="AQ64826" s="6"/>
    </row>
    <row r="64827" spans="43:43" x14ac:dyDescent="0.25">
      <c r="AQ64827" s="6"/>
    </row>
    <row r="64828" spans="43:43" x14ac:dyDescent="0.25">
      <c r="AQ64828" s="6"/>
    </row>
    <row r="64829" spans="43:43" x14ac:dyDescent="0.25">
      <c r="AQ64829" s="6"/>
    </row>
    <row r="64830" spans="43:43" x14ac:dyDescent="0.25">
      <c r="AQ64830" s="6"/>
    </row>
    <row r="64831" spans="43:43" x14ac:dyDescent="0.25">
      <c r="AQ64831" s="6"/>
    </row>
    <row r="64832" spans="43:43" x14ac:dyDescent="0.25">
      <c r="AQ64832" s="6"/>
    </row>
    <row r="64833" spans="43:43" x14ac:dyDescent="0.25">
      <c r="AQ64833" s="6"/>
    </row>
    <row r="64834" spans="43:43" x14ac:dyDescent="0.25">
      <c r="AQ64834" s="6"/>
    </row>
    <row r="64835" spans="43:43" x14ac:dyDescent="0.25">
      <c r="AQ64835" s="6"/>
    </row>
    <row r="64836" spans="43:43" x14ac:dyDescent="0.25">
      <c r="AQ64836" s="6"/>
    </row>
    <row r="64837" spans="43:43" x14ac:dyDescent="0.25">
      <c r="AQ64837" s="6"/>
    </row>
    <row r="64838" spans="43:43" x14ac:dyDescent="0.25">
      <c r="AQ64838" s="6"/>
    </row>
    <row r="64839" spans="43:43" x14ac:dyDescent="0.25">
      <c r="AQ64839" s="6"/>
    </row>
    <row r="64840" spans="43:43" x14ac:dyDescent="0.25">
      <c r="AQ64840" s="6"/>
    </row>
    <row r="64841" spans="43:43" x14ac:dyDescent="0.25">
      <c r="AQ64841" s="6"/>
    </row>
    <row r="64842" spans="43:43" x14ac:dyDescent="0.25">
      <c r="AQ64842" s="6"/>
    </row>
    <row r="64843" spans="43:43" x14ac:dyDescent="0.25">
      <c r="AQ64843" s="6"/>
    </row>
    <row r="64844" spans="43:43" x14ac:dyDescent="0.25">
      <c r="AQ64844" s="6"/>
    </row>
    <row r="64845" spans="43:43" x14ac:dyDescent="0.25">
      <c r="AQ64845" s="6"/>
    </row>
    <row r="64846" spans="43:43" x14ac:dyDescent="0.25">
      <c r="AQ64846" s="6"/>
    </row>
    <row r="64847" spans="43:43" x14ac:dyDescent="0.25">
      <c r="AQ64847" s="6"/>
    </row>
    <row r="64848" spans="43:43" x14ac:dyDescent="0.25">
      <c r="AQ64848" s="6"/>
    </row>
    <row r="64849" spans="43:43" x14ac:dyDescent="0.25">
      <c r="AQ64849" s="6"/>
    </row>
    <row r="64850" spans="43:43" x14ac:dyDescent="0.25">
      <c r="AQ64850" s="6"/>
    </row>
    <row r="64851" spans="43:43" x14ac:dyDescent="0.25">
      <c r="AQ64851" s="6"/>
    </row>
    <row r="64852" spans="43:43" x14ac:dyDescent="0.25">
      <c r="AQ64852" s="6"/>
    </row>
    <row r="64853" spans="43:43" x14ac:dyDescent="0.25">
      <c r="AQ64853" s="6"/>
    </row>
    <row r="64854" spans="43:43" x14ac:dyDescent="0.25">
      <c r="AQ64854" s="6"/>
    </row>
    <row r="64855" spans="43:43" x14ac:dyDescent="0.25">
      <c r="AQ64855" s="6"/>
    </row>
    <row r="64856" spans="43:43" x14ac:dyDescent="0.25">
      <c r="AQ64856" s="6"/>
    </row>
    <row r="64857" spans="43:43" x14ac:dyDescent="0.25">
      <c r="AQ64857" s="6"/>
    </row>
    <row r="64858" spans="43:43" x14ac:dyDescent="0.25">
      <c r="AQ64858" s="6"/>
    </row>
    <row r="64859" spans="43:43" x14ac:dyDescent="0.25">
      <c r="AQ64859" s="6"/>
    </row>
    <row r="64860" spans="43:43" x14ac:dyDescent="0.25">
      <c r="AQ64860" s="6"/>
    </row>
    <row r="64861" spans="43:43" x14ac:dyDescent="0.25">
      <c r="AQ64861" s="6"/>
    </row>
    <row r="64862" spans="43:43" x14ac:dyDescent="0.25">
      <c r="AQ64862" s="6"/>
    </row>
    <row r="64863" spans="43:43" x14ac:dyDescent="0.25">
      <c r="AQ64863" s="6"/>
    </row>
    <row r="64864" spans="43:43" x14ac:dyDescent="0.25">
      <c r="AQ64864" s="6"/>
    </row>
    <row r="64865" spans="43:43" x14ac:dyDescent="0.25">
      <c r="AQ64865" s="6"/>
    </row>
    <row r="64866" spans="43:43" x14ac:dyDescent="0.25">
      <c r="AQ64866" s="6"/>
    </row>
    <row r="64867" spans="43:43" x14ac:dyDescent="0.25">
      <c r="AQ64867" s="6"/>
    </row>
    <row r="64868" spans="43:43" x14ac:dyDescent="0.25">
      <c r="AQ64868" s="6"/>
    </row>
    <row r="64869" spans="43:43" x14ac:dyDescent="0.25">
      <c r="AQ64869" s="6"/>
    </row>
    <row r="64870" spans="43:43" x14ac:dyDescent="0.25">
      <c r="AQ64870" s="6"/>
    </row>
    <row r="64871" spans="43:43" x14ac:dyDescent="0.25">
      <c r="AQ64871" s="6"/>
    </row>
    <row r="64872" spans="43:43" x14ac:dyDescent="0.25">
      <c r="AQ64872" s="6"/>
    </row>
    <row r="64873" spans="43:43" x14ac:dyDescent="0.25">
      <c r="AQ64873" s="6"/>
    </row>
    <row r="64874" spans="43:43" x14ac:dyDescent="0.25">
      <c r="AQ64874" s="6"/>
    </row>
    <row r="64875" spans="43:43" x14ac:dyDescent="0.25">
      <c r="AQ64875" s="6"/>
    </row>
    <row r="64876" spans="43:43" x14ac:dyDescent="0.25">
      <c r="AQ64876" s="6"/>
    </row>
    <row r="64877" spans="43:43" x14ac:dyDescent="0.25">
      <c r="AQ64877" s="6"/>
    </row>
    <row r="64878" spans="43:43" x14ac:dyDescent="0.25">
      <c r="AQ64878" s="6"/>
    </row>
    <row r="64879" spans="43:43" x14ac:dyDescent="0.25">
      <c r="AQ64879" s="6"/>
    </row>
    <row r="64880" spans="43:43" x14ac:dyDescent="0.25">
      <c r="AQ64880" s="6"/>
    </row>
    <row r="64881" spans="43:43" x14ac:dyDescent="0.25">
      <c r="AQ64881" s="6"/>
    </row>
    <row r="64882" spans="43:43" x14ac:dyDescent="0.25">
      <c r="AQ64882" s="6"/>
    </row>
    <row r="64883" spans="43:43" x14ac:dyDescent="0.25">
      <c r="AQ64883" s="6"/>
    </row>
    <row r="64884" spans="43:43" x14ac:dyDescent="0.25">
      <c r="AQ64884" s="6"/>
    </row>
    <row r="64885" spans="43:43" x14ac:dyDescent="0.25">
      <c r="AQ64885" s="6"/>
    </row>
    <row r="64886" spans="43:43" x14ac:dyDescent="0.25">
      <c r="AQ64886" s="6"/>
    </row>
    <row r="64887" spans="43:43" x14ac:dyDescent="0.25">
      <c r="AQ64887" s="6"/>
    </row>
    <row r="64888" spans="43:43" x14ac:dyDescent="0.25">
      <c r="AQ64888" s="6"/>
    </row>
    <row r="64889" spans="43:43" x14ac:dyDescent="0.25">
      <c r="AQ64889" s="6"/>
    </row>
    <row r="64890" spans="43:43" x14ac:dyDescent="0.25">
      <c r="AQ64890" s="6"/>
    </row>
    <row r="64891" spans="43:43" x14ac:dyDescent="0.25">
      <c r="AQ64891" s="6"/>
    </row>
    <row r="64892" spans="43:43" x14ac:dyDescent="0.25">
      <c r="AQ64892" s="6"/>
    </row>
    <row r="64893" spans="43:43" x14ac:dyDescent="0.25">
      <c r="AQ64893" s="6"/>
    </row>
    <row r="64894" spans="43:43" x14ac:dyDescent="0.25">
      <c r="AQ64894" s="6"/>
    </row>
    <row r="64895" spans="43:43" x14ac:dyDescent="0.25">
      <c r="AQ64895" s="6"/>
    </row>
    <row r="64896" spans="43:43" x14ac:dyDescent="0.25">
      <c r="AQ64896" s="6"/>
    </row>
    <row r="64897" spans="43:43" x14ac:dyDescent="0.25">
      <c r="AQ64897" s="6"/>
    </row>
    <row r="64898" spans="43:43" x14ac:dyDescent="0.25">
      <c r="AQ64898" s="6"/>
    </row>
    <row r="64899" spans="43:43" x14ac:dyDescent="0.25">
      <c r="AQ64899" s="6"/>
    </row>
    <row r="64900" spans="43:43" x14ac:dyDescent="0.25">
      <c r="AQ64900" s="6"/>
    </row>
    <row r="64901" spans="43:43" x14ac:dyDescent="0.25">
      <c r="AQ64901" s="6"/>
    </row>
    <row r="64902" spans="43:43" x14ac:dyDescent="0.25">
      <c r="AQ64902" s="6"/>
    </row>
    <row r="64903" spans="43:43" x14ac:dyDescent="0.25">
      <c r="AQ64903" s="6"/>
    </row>
    <row r="64904" spans="43:43" x14ac:dyDescent="0.25">
      <c r="AQ64904" s="6"/>
    </row>
    <row r="64905" spans="43:43" x14ac:dyDescent="0.25">
      <c r="AQ64905" s="6"/>
    </row>
    <row r="64906" spans="43:43" x14ac:dyDescent="0.25">
      <c r="AQ64906" s="6"/>
    </row>
    <row r="64907" spans="43:43" x14ac:dyDescent="0.25">
      <c r="AQ64907" s="6"/>
    </row>
    <row r="64908" spans="43:43" x14ac:dyDescent="0.25">
      <c r="AQ64908" s="6"/>
    </row>
    <row r="64909" spans="43:43" x14ac:dyDescent="0.25">
      <c r="AQ64909" s="6"/>
    </row>
    <row r="64910" spans="43:43" x14ac:dyDescent="0.25">
      <c r="AQ64910" s="6"/>
    </row>
    <row r="64911" spans="43:43" x14ac:dyDescent="0.25">
      <c r="AQ64911" s="6"/>
    </row>
    <row r="64912" spans="43:43" x14ac:dyDescent="0.25">
      <c r="AQ64912" s="6"/>
    </row>
    <row r="64913" spans="43:43" x14ac:dyDescent="0.25">
      <c r="AQ64913" s="6"/>
    </row>
    <row r="64914" spans="43:43" x14ac:dyDescent="0.25">
      <c r="AQ64914" s="6"/>
    </row>
    <row r="64915" spans="43:43" x14ac:dyDescent="0.25">
      <c r="AQ64915" s="6"/>
    </row>
    <row r="64916" spans="43:43" x14ac:dyDescent="0.25">
      <c r="AQ64916" s="6"/>
    </row>
    <row r="64917" spans="43:43" x14ac:dyDescent="0.25">
      <c r="AQ64917" s="6"/>
    </row>
    <row r="64918" spans="43:43" x14ac:dyDescent="0.25">
      <c r="AQ64918" s="6"/>
    </row>
    <row r="64919" spans="43:43" x14ac:dyDescent="0.25">
      <c r="AQ64919" s="6"/>
    </row>
    <row r="64920" spans="43:43" x14ac:dyDescent="0.25">
      <c r="AQ64920" s="6"/>
    </row>
    <row r="64921" spans="43:43" x14ac:dyDescent="0.25">
      <c r="AQ64921" s="6"/>
    </row>
    <row r="64922" spans="43:43" x14ac:dyDescent="0.25">
      <c r="AQ64922" s="6"/>
    </row>
    <row r="64923" spans="43:43" x14ac:dyDescent="0.25">
      <c r="AQ64923" s="6"/>
    </row>
    <row r="64924" spans="43:43" x14ac:dyDescent="0.25">
      <c r="AQ64924" s="6"/>
    </row>
    <row r="64925" spans="43:43" x14ac:dyDescent="0.25">
      <c r="AQ64925" s="6"/>
    </row>
    <row r="64926" spans="43:43" x14ac:dyDescent="0.25">
      <c r="AQ64926" s="6"/>
    </row>
    <row r="64927" spans="43:43" x14ac:dyDescent="0.25">
      <c r="AQ64927" s="6"/>
    </row>
    <row r="64928" spans="43:43" x14ac:dyDescent="0.25">
      <c r="AQ64928" s="6"/>
    </row>
    <row r="64929" spans="43:43" x14ac:dyDescent="0.25">
      <c r="AQ64929" s="6"/>
    </row>
    <row r="64930" spans="43:43" x14ac:dyDescent="0.25">
      <c r="AQ64930" s="6"/>
    </row>
    <row r="64931" spans="43:43" x14ac:dyDescent="0.25">
      <c r="AQ64931" s="6"/>
    </row>
    <row r="64932" spans="43:43" x14ac:dyDescent="0.25">
      <c r="AQ64932" s="6"/>
    </row>
    <row r="64933" spans="43:43" x14ac:dyDescent="0.25">
      <c r="AQ64933" s="6"/>
    </row>
    <row r="64934" spans="43:43" x14ac:dyDescent="0.25">
      <c r="AQ64934" s="6"/>
    </row>
    <row r="64935" spans="43:43" x14ac:dyDescent="0.25">
      <c r="AQ64935" s="6"/>
    </row>
    <row r="64936" spans="43:43" x14ac:dyDescent="0.25">
      <c r="AQ64936" s="6"/>
    </row>
    <row r="64937" spans="43:43" x14ac:dyDescent="0.25">
      <c r="AQ64937" s="6"/>
    </row>
    <row r="64938" spans="43:43" x14ac:dyDescent="0.25">
      <c r="AQ64938" s="6"/>
    </row>
    <row r="64939" spans="43:43" x14ac:dyDescent="0.25">
      <c r="AQ64939" s="6"/>
    </row>
    <row r="64940" spans="43:43" x14ac:dyDescent="0.25">
      <c r="AQ64940" s="6"/>
    </row>
    <row r="64941" spans="43:43" x14ac:dyDescent="0.25">
      <c r="AQ64941" s="6"/>
    </row>
    <row r="64942" spans="43:43" x14ac:dyDescent="0.25">
      <c r="AQ64942" s="6"/>
    </row>
    <row r="64943" spans="43:43" x14ac:dyDescent="0.25">
      <c r="AQ64943" s="6"/>
    </row>
    <row r="64944" spans="43:43" x14ac:dyDescent="0.25">
      <c r="AQ64944" s="6"/>
    </row>
    <row r="64945" spans="43:43" x14ac:dyDescent="0.25">
      <c r="AQ64945" s="6"/>
    </row>
    <row r="64946" spans="43:43" x14ac:dyDescent="0.25">
      <c r="AQ64946" s="6"/>
    </row>
    <row r="64947" spans="43:43" x14ac:dyDescent="0.25">
      <c r="AQ64947" s="6"/>
    </row>
    <row r="64948" spans="43:43" x14ac:dyDescent="0.25">
      <c r="AQ64948" s="6"/>
    </row>
    <row r="64949" spans="43:43" x14ac:dyDescent="0.25">
      <c r="AQ64949" s="6"/>
    </row>
    <row r="64950" spans="43:43" x14ac:dyDescent="0.25">
      <c r="AQ64950" s="6"/>
    </row>
    <row r="64951" spans="43:43" x14ac:dyDescent="0.25">
      <c r="AQ64951" s="6"/>
    </row>
    <row r="64952" spans="43:43" x14ac:dyDescent="0.25">
      <c r="AQ64952" s="6"/>
    </row>
    <row r="64953" spans="43:43" x14ac:dyDescent="0.25">
      <c r="AQ64953" s="6"/>
    </row>
    <row r="64954" spans="43:43" x14ac:dyDescent="0.25">
      <c r="AQ64954" s="6"/>
    </row>
    <row r="64955" spans="43:43" x14ac:dyDescent="0.25">
      <c r="AQ64955" s="6"/>
    </row>
    <row r="64956" spans="43:43" x14ac:dyDescent="0.25">
      <c r="AQ64956" s="6"/>
    </row>
    <row r="64957" spans="43:43" x14ac:dyDescent="0.25">
      <c r="AQ64957" s="6"/>
    </row>
    <row r="64958" spans="43:43" x14ac:dyDescent="0.25">
      <c r="AQ64958" s="6"/>
    </row>
    <row r="64959" spans="43:43" x14ac:dyDescent="0.25">
      <c r="AQ64959" s="6"/>
    </row>
    <row r="64960" spans="43:43" x14ac:dyDescent="0.25">
      <c r="AQ64960" s="6"/>
    </row>
    <row r="64961" spans="43:43" x14ac:dyDescent="0.25">
      <c r="AQ64961" s="6"/>
    </row>
    <row r="64962" spans="43:43" x14ac:dyDescent="0.25">
      <c r="AQ64962" s="6"/>
    </row>
    <row r="64963" spans="43:43" x14ac:dyDescent="0.25">
      <c r="AQ64963" s="6"/>
    </row>
    <row r="64964" spans="43:43" x14ac:dyDescent="0.25">
      <c r="AQ64964" s="6"/>
    </row>
    <row r="64965" spans="43:43" x14ac:dyDescent="0.25">
      <c r="AQ64965" s="6"/>
    </row>
    <row r="64966" spans="43:43" x14ac:dyDescent="0.25">
      <c r="AQ64966" s="6"/>
    </row>
    <row r="64967" spans="43:43" x14ac:dyDescent="0.25">
      <c r="AQ64967" s="6"/>
    </row>
    <row r="64968" spans="43:43" x14ac:dyDescent="0.25">
      <c r="AQ64968" s="6"/>
    </row>
    <row r="64969" spans="43:43" x14ac:dyDescent="0.25">
      <c r="AQ64969" s="6"/>
    </row>
    <row r="64970" spans="43:43" x14ac:dyDescent="0.25">
      <c r="AQ64970" s="6"/>
    </row>
    <row r="64971" spans="43:43" x14ac:dyDescent="0.25">
      <c r="AQ64971" s="6"/>
    </row>
    <row r="64972" spans="43:43" x14ac:dyDescent="0.25">
      <c r="AQ64972" s="6"/>
    </row>
    <row r="64973" spans="43:43" x14ac:dyDescent="0.25">
      <c r="AQ64973" s="6"/>
    </row>
    <row r="64974" spans="43:43" x14ac:dyDescent="0.25">
      <c r="AQ64974" s="6"/>
    </row>
    <row r="64975" spans="43:43" x14ac:dyDescent="0.25">
      <c r="AQ64975" s="6"/>
    </row>
    <row r="64976" spans="43:43" x14ac:dyDescent="0.25">
      <c r="AQ64976" s="6"/>
    </row>
    <row r="64977" spans="43:43" x14ac:dyDescent="0.25">
      <c r="AQ64977" s="6"/>
    </row>
    <row r="64978" spans="43:43" x14ac:dyDescent="0.25">
      <c r="AQ64978" s="6"/>
    </row>
    <row r="64979" spans="43:43" x14ac:dyDescent="0.25">
      <c r="AQ64979" s="6"/>
    </row>
    <row r="64980" spans="43:43" x14ac:dyDescent="0.25">
      <c r="AQ64980" s="6"/>
    </row>
    <row r="64981" spans="43:43" x14ac:dyDescent="0.25">
      <c r="AQ64981" s="6"/>
    </row>
    <row r="64982" spans="43:43" x14ac:dyDescent="0.25">
      <c r="AQ64982" s="6"/>
    </row>
    <row r="64983" spans="43:43" x14ac:dyDescent="0.25">
      <c r="AQ64983" s="6"/>
    </row>
    <row r="64984" spans="43:43" x14ac:dyDescent="0.25">
      <c r="AQ64984" s="6"/>
    </row>
    <row r="64985" spans="43:43" x14ac:dyDescent="0.25">
      <c r="AQ64985" s="6"/>
    </row>
    <row r="64986" spans="43:43" x14ac:dyDescent="0.25">
      <c r="AQ64986" s="6"/>
    </row>
    <row r="64987" spans="43:43" x14ac:dyDescent="0.25">
      <c r="AQ64987" s="6"/>
    </row>
    <row r="64988" spans="43:43" x14ac:dyDescent="0.25">
      <c r="AQ64988" s="6"/>
    </row>
    <row r="64989" spans="43:43" x14ac:dyDescent="0.25">
      <c r="AQ64989" s="6"/>
    </row>
    <row r="64990" spans="43:43" x14ac:dyDescent="0.25">
      <c r="AQ64990" s="6"/>
    </row>
    <row r="64991" spans="43:43" x14ac:dyDescent="0.25">
      <c r="AQ64991" s="6"/>
    </row>
    <row r="64992" spans="43:43" x14ac:dyDescent="0.25">
      <c r="AQ64992" s="6"/>
    </row>
    <row r="64993" spans="43:43" x14ac:dyDescent="0.25">
      <c r="AQ64993" s="6"/>
    </row>
    <row r="64994" spans="43:43" x14ac:dyDescent="0.25">
      <c r="AQ64994" s="6"/>
    </row>
    <row r="64995" spans="43:43" x14ac:dyDescent="0.25">
      <c r="AQ64995" s="6"/>
    </row>
    <row r="64996" spans="43:43" x14ac:dyDescent="0.25">
      <c r="AQ64996" s="6"/>
    </row>
    <row r="64997" spans="43:43" x14ac:dyDescent="0.25">
      <c r="AQ64997" s="6"/>
    </row>
    <row r="64998" spans="43:43" x14ac:dyDescent="0.25">
      <c r="AQ64998" s="6"/>
    </row>
    <row r="64999" spans="43:43" x14ac:dyDescent="0.25">
      <c r="AQ64999" s="6"/>
    </row>
    <row r="65000" spans="43:43" x14ac:dyDescent="0.25">
      <c r="AQ65000" s="6"/>
    </row>
    <row r="65001" spans="43:43" x14ac:dyDescent="0.25">
      <c r="AQ65001" s="6"/>
    </row>
    <row r="65002" spans="43:43" x14ac:dyDescent="0.25">
      <c r="AQ65002" s="6"/>
    </row>
    <row r="65003" spans="43:43" x14ac:dyDescent="0.25">
      <c r="AQ65003" s="6"/>
    </row>
    <row r="65004" spans="43:43" x14ac:dyDescent="0.25">
      <c r="AQ65004" s="6"/>
    </row>
    <row r="65005" spans="43:43" x14ac:dyDescent="0.25">
      <c r="AQ65005" s="6"/>
    </row>
    <row r="65006" spans="43:43" x14ac:dyDescent="0.25">
      <c r="AQ65006" s="6"/>
    </row>
    <row r="65007" spans="43:43" x14ac:dyDescent="0.25">
      <c r="AQ65007" s="6"/>
    </row>
    <row r="65008" spans="43:43" x14ac:dyDescent="0.25">
      <c r="AQ65008" s="6"/>
    </row>
    <row r="65009" spans="43:43" x14ac:dyDescent="0.25">
      <c r="AQ65009" s="6"/>
    </row>
    <row r="65010" spans="43:43" x14ac:dyDescent="0.25">
      <c r="AQ65010" s="6"/>
    </row>
    <row r="65011" spans="43:43" x14ac:dyDescent="0.25">
      <c r="AQ65011" s="6"/>
    </row>
    <row r="65012" spans="43:43" x14ac:dyDescent="0.25">
      <c r="AQ65012" s="6"/>
    </row>
    <row r="65013" spans="43:43" x14ac:dyDescent="0.25">
      <c r="AQ65013" s="6"/>
    </row>
    <row r="65014" spans="43:43" x14ac:dyDescent="0.25">
      <c r="AQ65014" s="6"/>
    </row>
    <row r="65015" spans="43:43" x14ac:dyDescent="0.25">
      <c r="AQ65015" s="6"/>
    </row>
    <row r="65016" spans="43:43" x14ac:dyDescent="0.25">
      <c r="AQ65016" s="6"/>
    </row>
    <row r="65017" spans="43:43" x14ac:dyDescent="0.25">
      <c r="AQ65017" s="6"/>
    </row>
    <row r="65018" spans="43:43" x14ac:dyDescent="0.25">
      <c r="AQ65018" s="6"/>
    </row>
    <row r="65019" spans="43:43" x14ac:dyDescent="0.25">
      <c r="AQ65019" s="6"/>
    </row>
    <row r="65020" spans="43:43" x14ac:dyDescent="0.25">
      <c r="AQ65020" s="6"/>
    </row>
    <row r="65021" spans="43:43" x14ac:dyDescent="0.25">
      <c r="AQ65021" s="6"/>
    </row>
    <row r="65022" spans="43:43" x14ac:dyDescent="0.25">
      <c r="AQ65022" s="6"/>
    </row>
    <row r="65023" spans="43:43" x14ac:dyDescent="0.25">
      <c r="AQ65023" s="6"/>
    </row>
    <row r="65024" spans="43:43" x14ac:dyDescent="0.25">
      <c r="AQ65024" s="6"/>
    </row>
    <row r="65025" spans="43:43" x14ac:dyDescent="0.25">
      <c r="AQ65025" s="6"/>
    </row>
    <row r="65026" spans="43:43" x14ac:dyDescent="0.25">
      <c r="AQ65026" s="6"/>
    </row>
    <row r="65027" spans="43:43" x14ac:dyDescent="0.25">
      <c r="AQ65027" s="6"/>
    </row>
    <row r="65028" spans="43:43" x14ac:dyDescent="0.25">
      <c r="AQ65028" s="6"/>
    </row>
    <row r="65029" spans="43:43" x14ac:dyDescent="0.25">
      <c r="AQ65029" s="6"/>
    </row>
    <row r="65030" spans="43:43" x14ac:dyDescent="0.25">
      <c r="AQ65030" s="6"/>
    </row>
    <row r="65031" spans="43:43" x14ac:dyDescent="0.25">
      <c r="AQ65031" s="6"/>
    </row>
    <row r="65032" spans="43:43" x14ac:dyDescent="0.25">
      <c r="AQ65032" s="6"/>
    </row>
    <row r="65033" spans="43:43" x14ac:dyDescent="0.25">
      <c r="AQ65033" s="6"/>
    </row>
    <row r="65034" spans="43:43" x14ac:dyDescent="0.25">
      <c r="AQ65034" s="6"/>
    </row>
    <row r="65035" spans="43:43" x14ac:dyDescent="0.25">
      <c r="AQ65035" s="6"/>
    </row>
    <row r="65036" spans="43:43" x14ac:dyDescent="0.25">
      <c r="AQ65036" s="6"/>
    </row>
    <row r="65037" spans="43:43" x14ac:dyDescent="0.25">
      <c r="AQ65037" s="6"/>
    </row>
    <row r="65038" spans="43:43" x14ac:dyDescent="0.25">
      <c r="AQ65038" s="6"/>
    </row>
    <row r="65039" spans="43:43" x14ac:dyDescent="0.25">
      <c r="AQ65039" s="6"/>
    </row>
    <row r="65040" spans="43:43" x14ac:dyDescent="0.25">
      <c r="AQ65040" s="6"/>
    </row>
    <row r="65041" spans="43:43" x14ac:dyDescent="0.25">
      <c r="AQ65041" s="6"/>
    </row>
    <row r="65042" spans="43:43" x14ac:dyDescent="0.25">
      <c r="AQ65042" s="6"/>
    </row>
    <row r="65043" spans="43:43" x14ac:dyDescent="0.25">
      <c r="AQ65043" s="6"/>
    </row>
    <row r="65044" spans="43:43" x14ac:dyDescent="0.25">
      <c r="AQ65044" s="6"/>
    </row>
    <row r="65045" spans="43:43" x14ac:dyDescent="0.25">
      <c r="AQ65045" s="6"/>
    </row>
    <row r="65046" spans="43:43" x14ac:dyDescent="0.25">
      <c r="AQ65046" s="6"/>
    </row>
    <row r="65047" spans="43:43" x14ac:dyDescent="0.25">
      <c r="AQ65047" s="6"/>
    </row>
    <row r="65048" spans="43:43" x14ac:dyDescent="0.25">
      <c r="AQ65048" s="6"/>
    </row>
    <row r="65049" spans="43:43" x14ac:dyDescent="0.25">
      <c r="AQ65049" s="6"/>
    </row>
    <row r="65050" spans="43:43" x14ac:dyDescent="0.25">
      <c r="AQ65050" s="6"/>
    </row>
    <row r="65051" spans="43:43" x14ac:dyDescent="0.25">
      <c r="AQ65051" s="6"/>
    </row>
    <row r="65052" spans="43:43" x14ac:dyDescent="0.25">
      <c r="AQ65052" s="6"/>
    </row>
    <row r="65053" spans="43:43" x14ac:dyDescent="0.25">
      <c r="AQ65053" s="6"/>
    </row>
    <row r="65054" spans="43:43" x14ac:dyDescent="0.25">
      <c r="AQ65054" s="6"/>
    </row>
    <row r="65055" spans="43:43" x14ac:dyDescent="0.25">
      <c r="AQ65055" s="6"/>
    </row>
    <row r="65056" spans="43:43" x14ac:dyDescent="0.25">
      <c r="AQ65056" s="6"/>
    </row>
    <row r="65057" spans="43:43" x14ac:dyDescent="0.25">
      <c r="AQ65057" s="6"/>
    </row>
    <row r="65058" spans="43:43" x14ac:dyDescent="0.25">
      <c r="AQ65058" s="6"/>
    </row>
    <row r="65059" spans="43:43" x14ac:dyDescent="0.25">
      <c r="AQ65059" s="6"/>
    </row>
    <row r="65060" spans="43:43" x14ac:dyDescent="0.25">
      <c r="AQ65060" s="6"/>
    </row>
    <row r="65061" spans="43:43" x14ac:dyDescent="0.25">
      <c r="AQ65061" s="6"/>
    </row>
    <row r="65062" spans="43:43" x14ac:dyDescent="0.25">
      <c r="AQ65062" s="6"/>
    </row>
    <row r="65063" spans="43:43" x14ac:dyDescent="0.25">
      <c r="AQ65063" s="6"/>
    </row>
    <row r="65064" spans="43:43" x14ac:dyDescent="0.25">
      <c r="AQ65064" s="6"/>
    </row>
    <row r="65065" spans="43:43" x14ac:dyDescent="0.25">
      <c r="AQ65065" s="6"/>
    </row>
    <row r="65066" spans="43:43" x14ac:dyDescent="0.25">
      <c r="AQ65066" s="6"/>
    </row>
    <row r="65067" spans="43:43" x14ac:dyDescent="0.25">
      <c r="AQ65067" s="6"/>
    </row>
    <row r="65068" spans="43:43" x14ac:dyDescent="0.25">
      <c r="AQ65068" s="6"/>
    </row>
    <row r="65069" spans="43:43" x14ac:dyDescent="0.25">
      <c r="AQ65069" s="6"/>
    </row>
    <row r="65070" spans="43:43" x14ac:dyDescent="0.25">
      <c r="AQ65070" s="6"/>
    </row>
    <row r="65071" spans="43:43" x14ac:dyDescent="0.25">
      <c r="AQ65071" s="6"/>
    </row>
    <row r="65072" spans="43:43" x14ac:dyDescent="0.25">
      <c r="AQ65072" s="6"/>
    </row>
    <row r="65073" spans="43:43" x14ac:dyDescent="0.25">
      <c r="AQ65073" s="6"/>
    </row>
    <row r="65074" spans="43:43" x14ac:dyDescent="0.25">
      <c r="AQ65074" s="6"/>
    </row>
    <row r="65075" spans="43:43" x14ac:dyDescent="0.25">
      <c r="AQ65075" s="6"/>
    </row>
    <row r="65076" spans="43:43" x14ac:dyDescent="0.25">
      <c r="AQ65076" s="6"/>
    </row>
    <row r="65077" spans="43:43" x14ac:dyDescent="0.25">
      <c r="AQ65077" s="6"/>
    </row>
    <row r="65078" spans="43:43" x14ac:dyDescent="0.25">
      <c r="AQ65078" s="6"/>
    </row>
    <row r="65079" spans="43:43" x14ac:dyDescent="0.25">
      <c r="AQ65079" s="6"/>
    </row>
    <row r="65080" spans="43:43" x14ac:dyDescent="0.25">
      <c r="AQ65080" s="6"/>
    </row>
    <row r="65081" spans="43:43" x14ac:dyDescent="0.25">
      <c r="AQ65081" s="6"/>
    </row>
    <row r="65082" spans="43:43" x14ac:dyDescent="0.25">
      <c r="AQ65082" s="6"/>
    </row>
    <row r="65083" spans="43:43" x14ac:dyDescent="0.25">
      <c r="AQ65083" s="6"/>
    </row>
    <row r="65084" spans="43:43" x14ac:dyDescent="0.25">
      <c r="AQ65084" s="6"/>
    </row>
    <row r="65085" spans="43:43" x14ac:dyDescent="0.25">
      <c r="AQ65085" s="6"/>
    </row>
    <row r="65086" spans="43:43" x14ac:dyDescent="0.25">
      <c r="AQ65086" s="6"/>
    </row>
    <row r="65087" spans="43:43" x14ac:dyDescent="0.25">
      <c r="AQ65087" s="6"/>
    </row>
    <row r="65088" spans="43:43" x14ac:dyDescent="0.25">
      <c r="AQ65088" s="6"/>
    </row>
    <row r="65089" spans="43:43" x14ac:dyDescent="0.25">
      <c r="AQ65089" s="6"/>
    </row>
    <row r="65090" spans="43:43" x14ac:dyDescent="0.25">
      <c r="AQ65090" s="6"/>
    </row>
    <row r="65091" spans="43:43" x14ac:dyDescent="0.25">
      <c r="AQ65091" s="6"/>
    </row>
    <row r="65092" spans="43:43" x14ac:dyDescent="0.25">
      <c r="AQ65092" s="6"/>
    </row>
    <row r="65093" spans="43:43" x14ac:dyDescent="0.25">
      <c r="AQ65093" s="6"/>
    </row>
    <row r="65094" spans="43:43" x14ac:dyDescent="0.25">
      <c r="AQ65094" s="6"/>
    </row>
    <row r="65095" spans="43:43" x14ac:dyDescent="0.25">
      <c r="AQ65095" s="6"/>
    </row>
    <row r="65096" spans="43:43" x14ac:dyDescent="0.25">
      <c r="AQ65096" s="6"/>
    </row>
    <row r="65097" spans="43:43" x14ac:dyDescent="0.25">
      <c r="AQ65097" s="6"/>
    </row>
    <row r="65098" spans="43:43" x14ac:dyDescent="0.25">
      <c r="AQ65098" s="6"/>
    </row>
    <row r="65099" spans="43:43" x14ac:dyDescent="0.25">
      <c r="AQ65099" s="6"/>
    </row>
    <row r="65100" spans="43:43" x14ac:dyDescent="0.25">
      <c r="AQ65100" s="6"/>
    </row>
    <row r="65101" spans="43:43" x14ac:dyDescent="0.25">
      <c r="AQ65101" s="6"/>
    </row>
    <row r="65102" spans="43:43" x14ac:dyDescent="0.25">
      <c r="AQ65102" s="6"/>
    </row>
    <row r="65103" spans="43:43" x14ac:dyDescent="0.25">
      <c r="AQ65103" s="6"/>
    </row>
    <row r="65104" spans="43:43" x14ac:dyDescent="0.25">
      <c r="AQ65104" s="6"/>
    </row>
    <row r="65105" spans="43:43" x14ac:dyDescent="0.25">
      <c r="AQ65105" s="6"/>
    </row>
    <row r="65106" spans="43:43" x14ac:dyDescent="0.25">
      <c r="AQ65106" s="6"/>
    </row>
    <row r="65107" spans="43:43" x14ac:dyDescent="0.25">
      <c r="AQ65107" s="6"/>
    </row>
    <row r="65108" spans="43:43" x14ac:dyDescent="0.25">
      <c r="AQ65108" s="6"/>
    </row>
    <row r="65109" spans="43:43" x14ac:dyDescent="0.25">
      <c r="AQ65109" s="6"/>
    </row>
    <row r="65110" spans="43:43" x14ac:dyDescent="0.25">
      <c r="AQ65110" s="6"/>
    </row>
    <row r="65111" spans="43:43" x14ac:dyDescent="0.25">
      <c r="AQ65111" s="6"/>
    </row>
    <row r="65112" spans="43:43" x14ac:dyDescent="0.25">
      <c r="AQ65112" s="6"/>
    </row>
    <row r="65113" spans="43:43" x14ac:dyDescent="0.25">
      <c r="AQ65113" s="6"/>
    </row>
    <row r="65114" spans="43:43" x14ac:dyDescent="0.25">
      <c r="AQ65114" s="6"/>
    </row>
    <row r="65115" spans="43:43" x14ac:dyDescent="0.25">
      <c r="AQ65115" s="6"/>
    </row>
    <row r="65116" spans="43:43" x14ac:dyDescent="0.25">
      <c r="AQ65116" s="6"/>
    </row>
    <row r="65117" spans="43:43" x14ac:dyDescent="0.25">
      <c r="AQ65117" s="6"/>
    </row>
    <row r="65118" spans="43:43" x14ac:dyDescent="0.25">
      <c r="AQ65118" s="6"/>
    </row>
    <row r="65119" spans="43:43" x14ac:dyDescent="0.25">
      <c r="AQ65119" s="6"/>
    </row>
    <row r="65120" spans="43:43" x14ac:dyDescent="0.25">
      <c r="AQ65120" s="6"/>
    </row>
    <row r="65121" spans="43:43" x14ac:dyDescent="0.25">
      <c r="AQ65121" s="6"/>
    </row>
    <row r="65122" spans="43:43" x14ac:dyDescent="0.25">
      <c r="AQ65122" s="6"/>
    </row>
    <row r="65123" spans="43:43" x14ac:dyDescent="0.25">
      <c r="AQ65123" s="6"/>
    </row>
    <row r="65124" spans="43:43" x14ac:dyDescent="0.25">
      <c r="AQ65124" s="6"/>
    </row>
    <row r="65125" spans="43:43" x14ac:dyDescent="0.25">
      <c r="AQ65125" s="6"/>
    </row>
    <row r="65126" spans="43:43" x14ac:dyDescent="0.25">
      <c r="AQ65126" s="6"/>
    </row>
    <row r="65127" spans="43:43" x14ac:dyDescent="0.25">
      <c r="AQ65127" s="6"/>
    </row>
    <row r="65128" spans="43:43" x14ac:dyDescent="0.25">
      <c r="AQ65128" s="6"/>
    </row>
    <row r="65129" spans="43:43" x14ac:dyDescent="0.25">
      <c r="AQ65129" s="6"/>
    </row>
    <row r="65130" spans="43:43" x14ac:dyDescent="0.25">
      <c r="AQ65130" s="6"/>
    </row>
    <row r="65131" spans="43:43" x14ac:dyDescent="0.25">
      <c r="AQ65131" s="6"/>
    </row>
    <row r="65132" spans="43:43" x14ac:dyDescent="0.25">
      <c r="AQ65132" s="6"/>
    </row>
    <row r="65133" spans="43:43" x14ac:dyDescent="0.25">
      <c r="AQ65133" s="6"/>
    </row>
    <row r="65134" spans="43:43" x14ac:dyDescent="0.25">
      <c r="AQ65134" s="6"/>
    </row>
    <row r="65135" spans="43:43" x14ac:dyDescent="0.25">
      <c r="AQ65135" s="6"/>
    </row>
    <row r="65136" spans="43:43" x14ac:dyDescent="0.25">
      <c r="AQ65136" s="6"/>
    </row>
    <row r="65137" spans="43:43" x14ac:dyDescent="0.25">
      <c r="AQ65137" s="6"/>
    </row>
    <row r="65138" spans="43:43" x14ac:dyDescent="0.25">
      <c r="AQ65138" s="6"/>
    </row>
    <row r="65139" spans="43:43" x14ac:dyDescent="0.25">
      <c r="AQ65139" s="6"/>
    </row>
    <row r="65140" spans="43:43" x14ac:dyDescent="0.25">
      <c r="AQ65140" s="6"/>
    </row>
    <row r="65141" spans="43:43" x14ac:dyDescent="0.25">
      <c r="AQ65141" s="6"/>
    </row>
    <row r="65142" spans="43:43" x14ac:dyDescent="0.25">
      <c r="AQ65142" s="6"/>
    </row>
    <row r="65143" spans="43:43" x14ac:dyDescent="0.25">
      <c r="AQ65143" s="6"/>
    </row>
    <row r="65144" spans="43:43" x14ac:dyDescent="0.25">
      <c r="AQ65144" s="6"/>
    </row>
    <row r="65145" spans="43:43" x14ac:dyDescent="0.25">
      <c r="AQ65145" s="6"/>
    </row>
    <row r="65146" spans="43:43" x14ac:dyDescent="0.25">
      <c r="AQ65146" s="6"/>
    </row>
    <row r="65147" spans="43:43" x14ac:dyDescent="0.25">
      <c r="AQ65147" s="6"/>
    </row>
    <row r="65148" spans="43:43" x14ac:dyDescent="0.25">
      <c r="AQ65148" s="6"/>
    </row>
    <row r="65149" spans="43:43" x14ac:dyDescent="0.25">
      <c r="AQ65149" s="6"/>
    </row>
    <row r="65150" spans="43:43" x14ac:dyDescent="0.25">
      <c r="AQ65150" s="6"/>
    </row>
    <row r="65151" spans="43:43" x14ac:dyDescent="0.25">
      <c r="AQ65151" s="6"/>
    </row>
    <row r="65152" spans="43:43" x14ac:dyDescent="0.25">
      <c r="AQ65152" s="6"/>
    </row>
    <row r="65153" spans="43:43" x14ac:dyDescent="0.25">
      <c r="AQ65153" s="6"/>
    </row>
    <row r="65154" spans="43:43" x14ac:dyDescent="0.25">
      <c r="AQ65154" s="6"/>
    </row>
    <row r="65155" spans="43:43" x14ac:dyDescent="0.25">
      <c r="AQ65155" s="6"/>
    </row>
    <row r="65156" spans="43:43" x14ac:dyDescent="0.25">
      <c r="AQ65156" s="6"/>
    </row>
    <row r="65157" spans="43:43" x14ac:dyDescent="0.25">
      <c r="AQ65157" s="6"/>
    </row>
    <row r="65158" spans="43:43" x14ac:dyDescent="0.25">
      <c r="AQ65158" s="6"/>
    </row>
    <row r="65159" spans="43:43" x14ac:dyDescent="0.25">
      <c r="AQ65159" s="6"/>
    </row>
    <row r="65160" spans="43:43" x14ac:dyDescent="0.25">
      <c r="AQ65160" s="6"/>
    </row>
    <row r="65161" spans="43:43" x14ac:dyDescent="0.25">
      <c r="AQ65161" s="6"/>
    </row>
    <row r="65162" spans="43:43" x14ac:dyDescent="0.25">
      <c r="AQ65162" s="6"/>
    </row>
    <row r="65163" spans="43:43" x14ac:dyDescent="0.25">
      <c r="AQ65163" s="6"/>
    </row>
    <row r="65164" spans="43:43" x14ac:dyDescent="0.25">
      <c r="AQ65164" s="6"/>
    </row>
    <row r="65165" spans="43:43" x14ac:dyDescent="0.25">
      <c r="AQ65165" s="6"/>
    </row>
    <row r="65166" spans="43:43" x14ac:dyDescent="0.25">
      <c r="AQ65166" s="6"/>
    </row>
    <row r="65167" spans="43:43" x14ac:dyDescent="0.25">
      <c r="AQ65167" s="6"/>
    </row>
    <row r="65168" spans="43:43" x14ac:dyDescent="0.25">
      <c r="AQ65168" s="6"/>
    </row>
    <row r="65169" spans="43:43" x14ac:dyDescent="0.25">
      <c r="AQ65169" s="6"/>
    </row>
    <row r="65170" spans="43:43" x14ac:dyDescent="0.25">
      <c r="AQ65170" s="6"/>
    </row>
    <row r="65171" spans="43:43" x14ac:dyDescent="0.25">
      <c r="AQ65171" s="6"/>
    </row>
    <row r="65172" spans="43:43" x14ac:dyDescent="0.25">
      <c r="AQ65172" s="6"/>
    </row>
    <row r="65173" spans="43:43" x14ac:dyDescent="0.25">
      <c r="AQ65173" s="6"/>
    </row>
    <row r="65174" spans="43:43" x14ac:dyDescent="0.25">
      <c r="AQ65174" s="6"/>
    </row>
    <row r="65175" spans="43:43" x14ac:dyDescent="0.25">
      <c r="AQ65175" s="6"/>
    </row>
    <row r="65176" spans="43:43" x14ac:dyDescent="0.25">
      <c r="AQ65176" s="6"/>
    </row>
    <row r="65177" spans="43:43" x14ac:dyDescent="0.25">
      <c r="AQ65177" s="6"/>
    </row>
    <row r="65178" spans="43:43" x14ac:dyDescent="0.25">
      <c r="AQ65178" s="6"/>
    </row>
    <row r="65179" spans="43:43" x14ac:dyDescent="0.25">
      <c r="AQ65179" s="6"/>
    </row>
    <row r="65180" spans="43:43" x14ac:dyDescent="0.25">
      <c r="AQ65180" s="6"/>
    </row>
    <row r="65181" spans="43:43" x14ac:dyDescent="0.25">
      <c r="AQ65181" s="6"/>
    </row>
    <row r="65182" spans="43:43" x14ac:dyDescent="0.25">
      <c r="AQ65182" s="6"/>
    </row>
    <row r="65183" spans="43:43" x14ac:dyDescent="0.25">
      <c r="AQ65183" s="6"/>
    </row>
    <row r="65184" spans="43:43" x14ac:dyDescent="0.25">
      <c r="AQ65184" s="6"/>
    </row>
    <row r="65185" spans="43:43" x14ac:dyDescent="0.25">
      <c r="AQ65185" s="6"/>
    </row>
    <row r="65186" spans="43:43" x14ac:dyDescent="0.25">
      <c r="AQ65186" s="6"/>
    </row>
    <row r="65187" spans="43:43" x14ac:dyDescent="0.25">
      <c r="AQ65187" s="6"/>
    </row>
    <row r="65188" spans="43:43" x14ac:dyDescent="0.25">
      <c r="AQ65188" s="6"/>
    </row>
    <row r="65189" spans="43:43" x14ac:dyDescent="0.25">
      <c r="AQ65189" s="6"/>
    </row>
    <row r="65190" spans="43:43" x14ac:dyDescent="0.25">
      <c r="AQ65190" s="6"/>
    </row>
    <row r="65191" spans="43:43" x14ac:dyDescent="0.25">
      <c r="AQ65191" s="6"/>
    </row>
    <row r="65192" spans="43:43" x14ac:dyDescent="0.25">
      <c r="AQ65192" s="6"/>
    </row>
    <row r="65193" spans="43:43" x14ac:dyDescent="0.25">
      <c r="AQ65193" s="6"/>
    </row>
    <row r="65194" spans="43:43" x14ac:dyDescent="0.25">
      <c r="AQ65194" s="6"/>
    </row>
    <row r="65195" spans="43:43" x14ac:dyDescent="0.25">
      <c r="AQ65195" s="6"/>
    </row>
    <row r="65196" spans="43:43" x14ac:dyDescent="0.25">
      <c r="AQ65196" s="6"/>
    </row>
    <row r="65197" spans="43:43" x14ac:dyDescent="0.25">
      <c r="AQ65197" s="6"/>
    </row>
    <row r="65198" spans="43:43" x14ac:dyDescent="0.25">
      <c r="AQ65198" s="6"/>
    </row>
    <row r="65199" spans="43:43" x14ac:dyDescent="0.25">
      <c r="AQ65199" s="6"/>
    </row>
    <row r="65200" spans="43:43" x14ac:dyDescent="0.25">
      <c r="AQ65200" s="6"/>
    </row>
    <row r="65201" spans="43:43" x14ac:dyDescent="0.25">
      <c r="AQ65201" s="6"/>
    </row>
    <row r="65202" spans="43:43" x14ac:dyDescent="0.25">
      <c r="AQ65202" s="6"/>
    </row>
    <row r="65203" spans="43:43" x14ac:dyDescent="0.25">
      <c r="AQ65203" s="6"/>
    </row>
    <row r="65204" spans="43:43" x14ac:dyDescent="0.25">
      <c r="AQ65204" s="6"/>
    </row>
    <row r="65205" spans="43:43" x14ac:dyDescent="0.25">
      <c r="AQ65205" s="6"/>
    </row>
    <row r="65206" spans="43:43" x14ac:dyDescent="0.25">
      <c r="AQ65206" s="6"/>
    </row>
    <row r="65207" spans="43:43" x14ac:dyDescent="0.25">
      <c r="AQ65207" s="6"/>
    </row>
    <row r="65208" spans="43:43" x14ac:dyDescent="0.25">
      <c r="AQ65208" s="6"/>
    </row>
    <row r="65209" spans="43:43" x14ac:dyDescent="0.25">
      <c r="AQ65209" s="6"/>
    </row>
    <row r="65210" spans="43:43" x14ac:dyDescent="0.25">
      <c r="AQ65210" s="6"/>
    </row>
    <row r="65211" spans="43:43" x14ac:dyDescent="0.25">
      <c r="AQ65211" s="6"/>
    </row>
    <row r="65212" spans="43:43" x14ac:dyDescent="0.25">
      <c r="AQ65212" s="6"/>
    </row>
    <row r="65213" spans="43:43" x14ac:dyDescent="0.25">
      <c r="AQ65213" s="6"/>
    </row>
    <row r="65214" spans="43:43" x14ac:dyDescent="0.25">
      <c r="AQ65214" s="6"/>
    </row>
    <row r="65215" spans="43:43" x14ac:dyDescent="0.25">
      <c r="AQ65215" s="6"/>
    </row>
    <row r="65216" spans="43:43" x14ac:dyDescent="0.25">
      <c r="AQ65216" s="6"/>
    </row>
    <row r="65217" spans="43:43" x14ac:dyDescent="0.25">
      <c r="AQ65217" s="6"/>
    </row>
    <row r="65218" spans="43:43" x14ac:dyDescent="0.25">
      <c r="AQ65218" s="6"/>
    </row>
    <row r="65219" spans="43:43" x14ac:dyDescent="0.25">
      <c r="AQ65219" s="6"/>
    </row>
    <row r="65220" spans="43:43" x14ac:dyDescent="0.25">
      <c r="AQ65220" s="6"/>
    </row>
    <row r="65221" spans="43:43" x14ac:dyDescent="0.25">
      <c r="AQ65221" s="6"/>
    </row>
    <row r="65222" spans="43:43" x14ac:dyDescent="0.25">
      <c r="AQ65222" s="6"/>
    </row>
    <row r="65223" spans="43:43" x14ac:dyDescent="0.25">
      <c r="AQ65223" s="6"/>
    </row>
    <row r="65224" spans="43:43" x14ac:dyDescent="0.25">
      <c r="AQ65224" s="6"/>
    </row>
    <row r="65225" spans="43:43" x14ac:dyDescent="0.25">
      <c r="AQ65225" s="6"/>
    </row>
    <row r="65226" spans="43:43" x14ac:dyDescent="0.25">
      <c r="AQ65226" s="6"/>
    </row>
    <row r="65227" spans="43:43" x14ac:dyDescent="0.25">
      <c r="AQ65227" s="6"/>
    </row>
    <row r="65228" spans="43:43" x14ac:dyDescent="0.25">
      <c r="AQ65228" s="6"/>
    </row>
    <row r="65229" spans="43:43" x14ac:dyDescent="0.25">
      <c r="AQ65229" s="6"/>
    </row>
    <row r="65230" spans="43:43" x14ac:dyDescent="0.25">
      <c r="AQ65230" s="6"/>
    </row>
    <row r="65231" spans="43:43" x14ac:dyDescent="0.25">
      <c r="AQ65231" s="6"/>
    </row>
    <row r="65232" spans="43:43" x14ac:dyDescent="0.25">
      <c r="AQ65232" s="6"/>
    </row>
    <row r="65233" spans="43:43" x14ac:dyDescent="0.25">
      <c r="AQ65233" s="6"/>
    </row>
    <row r="65234" spans="43:43" x14ac:dyDescent="0.25">
      <c r="AQ65234" s="6"/>
    </row>
    <row r="65235" spans="43:43" x14ac:dyDescent="0.25">
      <c r="AQ65235" s="6"/>
    </row>
    <row r="65236" spans="43:43" x14ac:dyDescent="0.25">
      <c r="AQ65236" s="6"/>
    </row>
    <row r="65237" spans="43:43" x14ac:dyDescent="0.25">
      <c r="AQ65237" s="6"/>
    </row>
    <row r="65238" spans="43:43" x14ac:dyDescent="0.25">
      <c r="AQ65238" s="6"/>
    </row>
    <row r="65239" spans="43:43" x14ac:dyDescent="0.25">
      <c r="AQ65239" s="6"/>
    </row>
    <row r="65240" spans="43:43" x14ac:dyDescent="0.25">
      <c r="AQ65240" s="6"/>
    </row>
    <row r="65241" spans="43:43" x14ac:dyDescent="0.25">
      <c r="AQ65241" s="6"/>
    </row>
    <row r="65242" spans="43:43" x14ac:dyDescent="0.25">
      <c r="AQ65242" s="6"/>
    </row>
    <row r="65243" spans="43:43" x14ac:dyDescent="0.25">
      <c r="AQ65243" s="6"/>
    </row>
    <row r="65244" spans="43:43" x14ac:dyDescent="0.25">
      <c r="AQ65244" s="6"/>
    </row>
    <row r="65245" spans="43:43" x14ac:dyDescent="0.25">
      <c r="AQ65245" s="6"/>
    </row>
    <row r="65246" spans="43:43" x14ac:dyDescent="0.25">
      <c r="AQ65246" s="6"/>
    </row>
    <row r="65247" spans="43:43" x14ac:dyDescent="0.25">
      <c r="AQ65247" s="6"/>
    </row>
    <row r="65248" spans="43:43" x14ac:dyDescent="0.25">
      <c r="AQ65248" s="6"/>
    </row>
    <row r="65249" spans="43:43" x14ac:dyDescent="0.25">
      <c r="AQ65249" s="6"/>
    </row>
    <row r="65250" spans="43:43" x14ac:dyDescent="0.25">
      <c r="AQ65250" s="6"/>
    </row>
    <row r="65251" spans="43:43" x14ac:dyDescent="0.25">
      <c r="AQ65251" s="6"/>
    </row>
    <row r="65252" spans="43:43" x14ac:dyDescent="0.25">
      <c r="AQ65252" s="6"/>
    </row>
    <row r="65253" spans="43:43" x14ac:dyDescent="0.25">
      <c r="AQ65253" s="6"/>
    </row>
    <row r="65254" spans="43:43" x14ac:dyDescent="0.25">
      <c r="AQ65254" s="6"/>
    </row>
    <row r="65255" spans="43:43" x14ac:dyDescent="0.25">
      <c r="AQ65255" s="6"/>
    </row>
    <row r="65256" spans="43:43" x14ac:dyDescent="0.25">
      <c r="AQ65256" s="6"/>
    </row>
    <row r="65257" spans="43:43" x14ac:dyDescent="0.25">
      <c r="AQ65257" s="6"/>
    </row>
    <row r="65258" spans="43:43" x14ac:dyDescent="0.25">
      <c r="AQ65258" s="6"/>
    </row>
    <row r="65259" spans="43:43" x14ac:dyDescent="0.25">
      <c r="AQ65259" s="6"/>
    </row>
    <row r="65260" spans="43:43" x14ac:dyDescent="0.25">
      <c r="AQ65260" s="6"/>
    </row>
    <row r="65261" spans="43:43" x14ac:dyDescent="0.25">
      <c r="AQ65261" s="6"/>
    </row>
    <row r="65262" spans="43:43" x14ac:dyDescent="0.25">
      <c r="AQ65262" s="6"/>
    </row>
    <row r="65263" spans="43:43" x14ac:dyDescent="0.25">
      <c r="AQ65263" s="6"/>
    </row>
    <row r="65264" spans="43:43" x14ac:dyDescent="0.25">
      <c r="AQ65264" s="6"/>
    </row>
    <row r="65265" spans="43:43" x14ac:dyDescent="0.25">
      <c r="AQ65265" s="6"/>
    </row>
    <row r="65266" spans="43:43" x14ac:dyDescent="0.25">
      <c r="AQ65266" s="6"/>
    </row>
    <row r="65267" spans="43:43" x14ac:dyDescent="0.25">
      <c r="AQ65267" s="6"/>
    </row>
    <row r="65268" spans="43:43" x14ac:dyDescent="0.25">
      <c r="AQ65268" s="6"/>
    </row>
    <row r="65269" spans="43:43" x14ac:dyDescent="0.25">
      <c r="AQ65269" s="6"/>
    </row>
    <row r="65270" spans="43:43" x14ac:dyDescent="0.25">
      <c r="AQ65270" s="6"/>
    </row>
    <row r="65271" spans="43:43" x14ac:dyDescent="0.25">
      <c r="AQ65271" s="6"/>
    </row>
    <row r="65272" spans="43:43" x14ac:dyDescent="0.25">
      <c r="AQ65272" s="6"/>
    </row>
    <row r="65273" spans="43:43" x14ac:dyDescent="0.25">
      <c r="AQ65273" s="6"/>
    </row>
    <row r="65274" spans="43:43" x14ac:dyDescent="0.25">
      <c r="AQ65274" s="6"/>
    </row>
    <row r="65275" spans="43:43" x14ac:dyDescent="0.25">
      <c r="AQ65275" s="6"/>
    </row>
    <row r="65276" spans="43:43" x14ac:dyDescent="0.25">
      <c r="AQ65276" s="6"/>
    </row>
    <row r="65277" spans="43:43" x14ac:dyDescent="0.25">
      <c r="AQ65277" s="6"/>
    </row>
    <row r="65278" spans="43:43" x14ac:dyDescent="0.25">
      <c r="AQ65278" s="6"/>
    </row>
    <row r="65279" spans="43:43" x14ac:dyDescent="0.25">
      <c r="AQ65279" s="6"/>
    </row>
    <row r="65280" spans="43:43" x14ac:dyDescent="0.25">
      <c r="AQ65280" s="6"/>
    </row>
    <row r="65281" spans="43:43" x14ac:dyDescent="0.25">
      <c r="AQ65281" s="6"/>
    </row>
    <row r="65282" spans="43:43" x14ac:dyDescent="0.25">
      <c r="AQ65282" s="6"/>
    </row>
    <row r="65283" spans="43:43" x14ac:dyDescent="0.25">
      <c r="AQ65283" s="6"/>
    </row>
    <row r="65284" spans="43:43" x14ac:dyDescent="0.25">
      <c r="AQ65284" s="6"/>
    </row>
    <row r="65285" spans="43:43" x14ac:dyDescent="0.25">
      <c r="AQ65285" s="6"/>
    </row>
    <row r="65286" spans="43:43" x14ac:dyDescent="0.25">
      <c r="AQ65286" s="6"/>
    </row>
    <row r="65287" spans="43:43" x14ac:dyDescent="0.25">
      <c r="AQ65287" s="6"/>
    </row>
    <row r="65288" spans="43:43" x14ac:dyDescent="0.25">
      <c r="AQ65288" s="6"/>
    </row>
    <row r="65289" spans="43:43" x14ac:dyDescent="0.25">
      <c r="AQ65289" s="6"/>
    </row>
    <row r="65290" spans="43:43" x14ac:dyDescent="0.25">
      <c r="AQ65290" s="6"/>
    </row>
    <row r="65291" spans="43:43" x14ac:dyDescent="0.25">
      <c r="AQ65291" s="6"/>
    </row>
    <row r="65292" spans="43:43" x14ac:dyDescent="0.25">
      <c r="AQ65292" s="6"/>
    </row>
    <row r="65293" spans="43:43" x14ac:dyDescent="0.25">
      <c r="AQ65293" s="6"/>
    </row>
    <row r="65294" spans="43:43" x14ac:dyDescent="0.25">
      <c r="AQ65294" s="6"/>
    </row>
    <row r="65295" spans="43:43" x14ac:dyDescent="0.25">
      <c r="AQ65295" s="6"/>
    </row>
    <row r="65296" spans="43:43" x14ac:dyDescent="0.25">
      <c r="AQ65296" s="6"/>
    </row>
    <row r="65297" spans="43:43" x14ac:dyDescent="0.25">
      <c r="AQ65297" s="6"/>
    </row>
    <row r="65298" spans="43:43" x14ac:dyDescent="0.25">
      <c r="AQ65298" s="6"/>
    </row>
    <row r="65299" spans="43:43" x14ac:dyDescent="0.25">
      <c r="AQ65299" s="6"/>
    </row>
    <row r="65300" spans="43:43" x14ac:dyDescent="0.25">
      <c r="AQ65300" s="6"/>
    </row>
    <row r="65301" spans="43:43" x14ac:dyDescent="0.25">
      <c r="AQ65301" s="6"/>
    </row>
    <row r="65302" spans="43:43" x14ac:dyDescent="0.25">
      <c r="AQ65302" s="6"/>
    </row>
    <row r="65303" spans="43:43" x14ac:dyDescent="0.25">
      <c r="AQ65303" s="6"/>
    </row>
    <row r="65304" spans="43:43" x14ac:dyDescent="0.25">
      <c r="AQ65304" s="6"/>
    </row>
    <row r="65305" spans="43:43" x14ac:dyDescent="0.25">
      <c r="AQ65305" s="6"/>
    </row>
    <row r="65306" spans="43:43" x14ac:dyDescent="0.25">
      <c r="AQ65306" s="6"/>
    </row>
    <row r="65307" spans="43:43" x14ac:dyDescent="0.25">
      <c r="AQ65307" s="6"/>
    </row>
    <row r="65308" spans="43:43" x14ac:dyDescent="0.25">
      <c r="AQ65308" s="6"/>
    </row>
    <row r="65309" spans="43:43" x14ac:dyDescent="0.25">
      <c r="AQ65309" s="6"/>
    </row>
    <row r="65310" spans="43:43" x14ac:dyDescent="0.25">
      <c r="AQ65310" s="6"/>
    </row>
    <row r="65311" spans="43:43" x14ac:dyDescent="0.25">
      <c r="AQ65311" s="6"/>
    </row>
    <row r="65312" spans="43:43" x14ac:dyDescent="0.25">
      <c r="AQ65312" s="6"/>
    </row>
    <row r="65313" spans="43:43" x14ac:dyDescent="0.25">
      <c r="AQ65313" s="6"/>
    </row>
    <row r="65314" spans="43:43" x14ac:dyDescent="0.25">
      <c r="AQ65314" s="6"/>
    </row>
    <row r="65315" spans="43:43" x14ac:dyDescent="0.25">
      <c r="AQ65315" s="6"/>
    </row>
    <row r="65316" spans="43:43" x14ac:dyDescent="0.25">
      <c r="AQ65316" s="6"/>
    </row>
    <row r="65317" spans="43:43" x14ac:dyDescent="0.25">
      <c r="AQ65317" s="6"/>
    </row>
    <row r="65318" spans="43:43" x14ac:dyDescent="0.25">
      <c r="AQ65318" s="6"/>
    </row>
    <row r="65319" spans="43:43" x14ac:dyDescent="0.25">
      <c r="AQ65319" s="6"/>
    </row>
    <row r="65320" spans="43:43" x14ac:dyDescent="0.25">
      <c r="AQ65320" s="6"/>
    </row>
    <row r="65321" spans="43:43" x14ac:dyDescent="0.25">
      <c r="AQ65321" s="6"/>
    </row>
    <row r="65322" spans="43:43" x14ac:dyDescent="0.25">
      <c r="AQ65322" s="6"/>
    </row>
    <row r="65323" spans="43:43" x14ac:dyDescent="0.25">
      <c r="AQ65323" s="6"/>
    </row>
    <row r="65324" spans="43:43" x14ac:dyDescent="0.25">
      <c r="AQ65324" s="6"/>
    </row>
    <row r="65325" spans="43:43" x14ac:dyDescent="0.25">
      <c r="AQ65325" s="6"/>
    </row>
    <row r="65326" spans="43:43" x14ac:dyDescent="0.25">
      <c r="AQ65326" s="6"/>
    </row>
    <row r="65327" spans="43:43" x14ac:dyDescent="0.25">
      <c r="AQ65327" s="6"/>
    </row>
    <row r="65328" spans="43:43" x14ac:dyDescent="0.25">
      <c r="AQ65328" s="6"/>
    </row>
    <row r="65329" spans="43:43" x14ac:dyDescent="0.25">
      <c r="AQ65329" s="6"/>
    </row>
    <row r="65330" spans="43:43" x14ac:dyDescent="0.25">
      <c r="AQ65330" s="6"/>
    </row>
    <row r="65331" spans="43:43" x14ac:dyDescent="0.25">
      <c r="AQ65331" s="6"/>
    </row>
    <row r="65332" spans="43:43" x14ac:dyDescent="0.25">
      <c r="AQ65332" s="6"/>
    </row>
    <row r="65333" spans="43:43" x14ac:dyDescent="0.25">
      <c r="AQ65333" s="6"/>
    </row>
    <row r="65334" spans="43:43" x14ac:dyDescent="0.25">
      <c r="AQ65334" s="6"/>
    </row>
    <row r="65335" spans="43:43" x14ac:dyDescent="0.25">
      <c r="AQ65335" s="6"/>
    </row>
    <row r="65336" spans="43:43" x14ac:dyDescent="0.25">
      <c r="AQ65336" s="6"/>
    </row>
    <row r="65337" spans="43:43" x14ac:dyDescent="0.25">
      <c r="AQ65337" s="6"/>
    </row>
    <row r="65338" spans="43:43" x14ac:dyDescent="0.25">
      <c r="AQ65338" s="6"/>
    </row>
    <row r="65339" spans="43:43" x14ac:dyDescent="0.25">
      <c r="AQ65339" s="6"/>
    </row>
    <row r="65340" spans="43:43" x14ac:dyDescent="0.25">
      <c r="AQ65340" s="6"/>
    </row>
    <row r="65341" spans="43:43" x14ac:dyDescent="0.25">
      <c r="AQ65341" s="6"/>
    </row>
    <row r="65342" spans="43:43" x14ac:dyDescent="0.25">
      <c r="AQ65342" s="6"/>
    </row>
    <row r="65343" spans="43:43" x14ac:dyDescent="0.25">
      <c r="AQ65343" s="6"/>
    </row>
    <row r="65344" spans="43:43" x14ac:dyDescent="0.25">
      <c r="AQ65344" s="6"/>
    </row>
    <row r="65345" spans="43:43" x14ac:dyDescent="0.25">
      <c r="AQ65345" s="6"/>
    </row>
    <row r="65346" spans="43:43" x14ac:dyDescent="0.25">
      <c r="AQ65346" s="6"/>
    </row>
    <row r="65347" spans="43:43" x14ac:dyDescent="0.25">
      <c r="AQ65347" s="6"/>
    </row>
    <row r="65348" spans="43:43" x14ac:dyDescent="0.25">
      <c r="AQ65348" s="6"/>
    </row>
    <row r="65349" spans="43:43" x14ac:dyDescent="0.25">
      <c r="AQ65349" s="6"/>
    </row>
    <row r="65350" spans="43:43" x14ac:dyDescent="0.25">
      <c r="AQ65350" s="6"/>
    </row>
    <row r="65351" spans="43:43" x14ac:dyDescent="0.25">
      <c r="AQ65351" s="6"/>
    </row>
    <row r="65352" spans="43:43" x14ac:dyDescent="0.25">
      <c r="AQ65352" s="6"/>
    </row>
    <row r="65353" spans="43:43" x14ac:dyDescent="0.25">
      <c r="AQ65353" s="6"/>
    </row>
    <row r="65354" spans="43:43" x14ac:dyDescent="0.25">
      <c r="AQ65354" s="6"/>
    </row>
    <row r="65355" spans="43:43" x14ac:dyDescent="0.25">
      <c r="AQ65355" s="6"/>
    </row>
    <row r="65356" spans="43:43" x14ac:dyDescent="0.25">
      <c r="AQ65356" s="6"/>
    </row>
    <row r="65357" spans="43:43" x14ac:dyDescent="0.25">
      <c r="AQ65357" s="6"/>
    </row>
    <row r="65358" spans="43:43" x14ac:dyDescent="0.25">
      <c r="AQ65358" s="6"/>
    </row>
    <row r="65359" spans="43:43" x14ac:dyDescent="0.25">
      <c r="AQ65359" s="6"/>
    </row>
    <row r="65360" spans="43:43" x14ac:dyDescent="0.25">
      <c r="AQ65360" s="6"/>
    </row>
    <row r="65361" spans="43:43" x14ac:dyDescent="0.25">
      <c r="AQ65361" s="6"/>
    </row>
    <row r="65362" spans="43:43" x14ac:dyDescent="0.25">
      <c r="AQ65362" s="6"/>
    </row>
    <row r="65363" spans="43:43" x14ac:dyDescent="0.25">
      <c r="AQ65363" s="6"/>
    </row>
    <row r="65364" spans="43:43" x14ac:dyDescent="0.25">
      <c r="AQ65364" s="6"/>
    </row>
    <row r="65365" spans="43:43" x14ac:dyDescent="0.25">
      <c r="AQ65365" s="6"/>
    </row>
    <row r="65366" spans="43:43" x14ac:dyDescent="0.25">
      <c r="AQ65366" s="6"/>
    </row>
    <row r="65367" spans="43:43" x14ac:dyDescent="0.25">
      <c r="AQ65367" s="6"/>
    </row>
    <row r="65368" spans="43:43" x14ac:dyDescent="0.25">
      <c r="AQ65368" s="6"/>
    </row>
    <row r="65369" spans="43:43" x14ac:dyDescent="0.25">
      <c r="AQ65369" s="6"/>
    </row>
    <row r="65370" spans="43:43" x14ac:dyDescent="0.25">
      <c r="AQ65370" s="6"/>
    </row>
    <row r="65371" spans="43:43" x14ac:dyDescent="0.25">
      <c r="AQ65371" s="6"/>
    </row>
    <row r="65372" spans="43:43" x14ac:dyDescent="0.25">
      <c r="AQ65372" s="6"/>
    </row>
    <row r="65373" spans="43:43" x14ac:dyDescent="0.25">
      <c r="AQ65373" s="6"/>
    </row>
    <row r="65374" spans="43:43" x14ac:dyDescent="0.25">
      <c r="AQ65374" s="6"/>
    </row>
    <row r="65375" spans="43:43" x14ac:dyDescent="0.25">
      <c r="AQ65375" s="6"/>
    </row>
    <row r="65376" spans="43:43" x14ac:dyDescent="0.25">
      <c r="AQ65376" s="6"/>
    </row>
    <row r="65377" spans="43:43" x14ac:dyDescent="0.25">
      <c r="AQ65377" s="6"/>
    </row>
    <row r="65378" spans="43:43" x14ac:dyDescent="0.25">
      <c r="AQ65378" s="6"/>
    </row>
    <row r="65379" spans="43:43" x14ac:dyDescent="0.25">
      <c r="AQ65379" s="6"/>
    </row>
    <row r="65380" spans="43:43" x14ac:dyDescent="0.25">
      <c r="AQ65380" s="6"/>
    </row>
    <row r="65381" spans="43:43" x14ac:dyDescent="0.25">
      <c r="AQ65381" s="6"/>
    </row>
    <row r="65382" spans="43:43" x14ac:dyDescent="0.25">
      <c r="AQ65382" s="6"/>
    </row>
    <row r="65383" spans="43:43" x14ac:dyDescent="0.25">
      <c r="AQ65383" s="6"/>
    </row>
    <row r="65384" spans="43:43" x14ac:dyDescent="0.25">
      <c r="AQ65384" s="6"/>
    </row>
    <row r="65385" spans="43:43" x14ac:dyDescent="0.25">
      <c r="AQ65385" s="6"/>
    </row>
    <row r="65386" spans="43:43" x14ac:dyDescent="0.25">
      <c r="AQ65386" s="6"/>
    </row>
    <row r="65387" spans="43:43" x14ac:dyDescent="0.25">
      <c r="AQ65387" s="6"/>
    </row>
    <row r="65388" spans="43:43" x14ac:dyDescent="0.25">
      <c r="AQ65388" s="6"/>
    </row>
    <row r="65389" spans="43:43" x14ac:dyDescent="0.25">
      <c r="AQ65389" s="6"/>
    </row>
    <row r="65390" spans="43:43" x14ac:dyDescent="0.25">
      <c r="AQ65390" s="6"/>
    </row>
    <row r="65391" spans="43:43" x14ac:dyDescent="0.25">
      <c r="AQ65391" s="6"/>
    </row>
    <row r="65392" spans="43:43" x14ac:dyDescent="0.25">
      <c r="AQ65392" s="6"/>
    </row>
    <row r="65393" spans="43:43" x14ac:dyDescent="0.25">
      <c r="AQ65393" s="6"/>
    </row>
    <row r="65394" spans="43:43" x14ac:dyDescent="0.25">
      <c r="AQ65394" s="6"/>
    </row>
    <row r="65395" spans="43:43" x14ac:dyDescent="0.25">
      <c r="AQ65395" s="6"/>
    </row>
    <row r="65396" spans="43:43" x14ac:dyDescent="0.25">
      <c r="AQ65396" s="6"/>
    </row>
    <row r="65397" spans="43:43" x14ac:dyDescent="0.25">
      <c r="AQ65397" s="6"/>
    </row>
    <row r="65398" spans="43:43" x14ac:dyDescent="0.25">
      <c r="AQ65398" s="6"/>
    </row>
    <row r="65399" spans="43:43" x14ac:dyDescent="0.25">
      <c r="AQ65399" s="6"/>
    </row>
    <row r="65400" spans="43:43" x14ac:dyDescent="0.25">
      <c r="AQ65400" s="6"/>
    </row>
    <row r="65401" spans="43:43" x14ac:dyDescent="0.25">
      <c r="AQ65401" s="6"/>
    </row>
    <row r="65402" spans="43:43" x14ac:dyDescent="0.25">
      <c r="AQ65402" s="6"/>
    </row>
    <row r="65403" spans="43:43" x14ac:dyDescent="0.25">
      <c r="AQ65403" s="6"/>
    </row>
    <row r="65404" spans="43:43" x14ac:dyDescent="0.25">
      <c r="AQ65404" s="6"/>
    </row>
    <row r="65405" spans="43:43" x14ac:dyDescent="0.25">
      <c r="AQ65405" s="6"/>
    </row>
    <row r="65406" spans="43:43" x14ac:dyDescent="0.25">
      <c r="AQ65406" s="6"/>
    </row>
    <row r="65407" spans="43:43" x14ac:dyDescent="0.25">
      <c r="AQ65407" s="6"/>
    </row>
    <row r="65408" spans="43:43" x14ac:dyDescent="0.25">
      <c r="AQ65408" s="6"/>
    </row>
    <row r="65409" spans="43:43" x14ac:dyDescent="0.25">
      <c r="AQ65409" s="6"/>
    </row>
    <row r="65410" spans="43:43" x14ac:dyDescent="0.25">
      <c r="AQ65410" s="6"/>
    </row>
    <row r="65411" spans="43:43" x14ac:dyDescent="0.25">
      <c r="AQ65411" s="6"/>
    </row>
    <row r="65412" spans="43:43" x14ac:dyDescent="0.25">
      <c r="AQ65412" s="6"/>
    </row>
    <row r="65413" spans="43:43" x14ac:dyDescent="0.25">
      <c r="AQ65413" s="6"/>
    </row>
    <row r="65414" spans="43:43" x14ac:dyDescent="0.25">
      <c r="AQ65414" s="6"/>
    </row>
    <row r="65415" spans="43:43" x14ac:dyDescent="0.25">
      <c r="AQ65415" s="6"/>
    </row>
    <row r="65416" spans="43:43" x14ac:dyDescent="0.25">
      <c r="AQ65416" s="6"/>
    </row>
    <row r="65417" spans="43:43" x14ac:dyDescent="0.25">
      <c r="AQ65417" s="6"/>
    </row>
    <row r="65418" spans="43:43" x14ac:dyDescent="0.25">
      <c r="AQ65418" s="6"/>
    </row>
    <row r="65419" spans="43:43" x14ac:dyDescent="0.25">
      <c r="AQ65419" s="6"/>
    </row>
    <row r="65420" spans="43:43" x14ac:dyDescent="0.25">
      <c r="AQ65420" s="6"/>
    </row>
    <row r="65421" spans="43:43" x14ac:dyDescent="0.25">
      <c r="AQ65421" s="6"/>
    </row>
    <row r="65422" spans="43:43" x14ac:dyDescent="0.25">
      <c r="AQ65422" s="6"/>
    </row>
    <row r="65423" spans="43:43" x14ac:dyDescent="0.25">
      <c r="AQ65423" s="6"/>
    </row>
    <row r="65424" spans="43:43" x14ac:dyDescent="0.25">
      <c r="AQ65424" s="6"/>
    </row>
    <row r="65425" spans="43:43" x14ac:dyDescent="0.25">
      <c r="AQ65425" s="6"/>
    </row>
    <row r="65426" spans="43:43" x14ac:dyDescent="0.25">
      <c r="AQ65426" s="6"/>
    </row>
    <row r="65427" spans="43:43" x14ac:dyDescent="0.25">
      <c r="AQ65427" s="6"/>
    </row>
    <row r="65428" spans="43:43" x14ac:dyDescent="0.25">
      <c r="AQ65428" s="6"/>
    </row>
    <row r="65429" spans="43:43" x14ac:dyDescent="0.25">
      <c r="AQ65429" s="6"/>
    </row>
    <row r="65430" spans="43:43" x14ac:dyDescent="0.25">
      <c r="AQ65430" s="6"/>
    </row>
    <row r="65431" spans="43:43" x14ac:dyDescent="0.25">
      <c r="AQ65431" s="6"/>
    </row>
    <row r="65432" spans="43:43" x14ac:dyDescent="0.25">
      <c r="AQ65432" s="6"/>
    </row>
    <row r="65433" spans="43:43" x14ac:dyDescent="0.25">
      <c r="AQ65433" s="6"/>
    </row>
    <row r="65434" spans="43:43" x14ac:dyDescent="0.25">
      <c r="AQ65434" s="6"/>
    </row>
    <row r="65435" spans="43:43" x14ac:dyDescent="0.25">
      <c r="AQ65435" s="6"/>
    </row>
    <row r="65436" spans="43:43" x14ac:dyDescent="0.25">
      <c r="AQ65436" s="6"/>
    </row>
    <row r="65437" spans="43:43" x14ac:dyDescent="0.25">
      <c r="AQ65437" s="6"/>
    </row>
    <row r="65438" spans="43:43" x14ac:dyDescent="0.25">
      <c r="AQ65438" s="6"/>
    </row>
    <row r="65439" spans="43:43" x14ac:dyDescent="0.25">
      <c r="AQ65439" s="6"/>
    </row>
    <row r="65440" spans="43:43" x14ac:dyDescent="0.25">
      <c r="AQ65440" s="6"/>
    </row>
    <row r="65441" spans="43:43" x14ac:dyDescent="0.25">
      <c r="AQ65441" s="6"/>
    </row>
    <row r="65442" spans="43:43" x14ac:dyDescent="0.25">
      <c r="AQ65442" s="6"/>
    </row>
    <row r="65443" spans="43:43" x14ac:dyDescent="0.25">
      <c r="AQ65443" s="6"/>
    </row>
    <row r="65444" spans="43:43" x14ac:dyDescent="0.25">
      <c r="AQ65444" s="6"/>
    </row>
    <row r="65445" spans="43:43" x14ac:dyDescent="0.25">
      <c r="AQ65445" s="6"/>
    </row>
    <row r="65446" spans="43:43" x14ac:dyDescent="0.25">
      <c r="AQ65446" s="6"/>
    </row>
    <row r="65447" spans="43:43" x14ac:dyDescent="0.25">
      <c r="AQ65447" s="6"/>
    </row>
    <row r="65448" spans="43:43" x14ac:dyDescent="0.25">
      <c r="AQ65448" s="6"/>
    </row>
    <row r="65449" spans="43:43" x14ac:dyDescent="0.25">
      <c r="AQ65449" s="6"/>
    </row>
    <row r="65450" spans="43:43" x14ac:dyDescent="0.25">
      <c r="AQ65450" s="6"/>
    </row>
    <row r="65451" spans="43:43" x14ac:dyDescent="0.25">
      <c r="AQ65451" s="6"/>
    </row>
    <row r="65452" spans="43:43" x14ac:dyDescent="0.25">
      <c r="AQ65452" s="6"/>
    </row>
    <row r="65453" spans="43:43" x14ac:dyDescent="0.25">
      <c r="AQ65453" s="6"/>
    </row>
    <row r="65454" spans="43:43" x14ac:dyDescent="0.25">
      <c r="AQ65454" s="6"/>
    </row>
    <row r="65455" spans="43:43" x14ac:dyDescent="0.25">
      <c r="AQ65455" s="6"/>
    </row>
    <row r="65456" spans="43:43" x14ac:dyDescent="0.25">
      <c r="AQ65456" s="6"/>
    </row>
    <row r="65457" spans="43:43" x14ac:dyDescent="0.25">
      <c r="AQ65457" s="6"/>
    </row>
    <row r="65458" spans="43:43" x14ac:dyDescent="0.25">
      <c r="AQ65458" s="6"/>
    </row>
    <row r="65459" spans="43:43" x14ac:dyDescent="0.25">
      <c r="AQ65459" s="6"/>
    </row>
    <row r="65460" spans="43:43" x14ac:dyDescent="0.25">
      <c r="AQ65460" s="6"/>
    </row>
    <row r="65461" spans="43:43" x14ac:dyDescent="0.25">
      <c r="AQ65461" s="6"/>
    </row>
    <row r="65462" spans="43:43" x14ac:dyDescent="0.25">
      <c r="AQ65462" s="6"/>
    </row>
    <row r="65463" spans="43:43" x14ac:dyDescent="0.25">
      <c r="AQ65463" s="6"/>
    </row>
    <row r="65464" spans="43:43" x14ac:dyDescent="0.25">
      <c r="AQ65464" s="6"/>
    </row>
    <row r="65465" spans="43:43" x14ac:dyDescent="0.25">
      <c r="AQ65465" s="6"/>
    </row>
    <row r="65466" spans="43:43" x14ac:dyDescent="0.25">
      <c r="AQ65466" s="6"/>
    </row>
    <row r="65467" spans="43:43" x14ac:dyDescent="0.25">
      <c r="AQ65467" s="6"/>
    </row>
    <row r="65468" spans="43:43" x14ac:dyDescent="0.25">
      <c r="AQ65468" s="6"/>
    </row>
    <row r="65469" spans="43:43" x14ac:dyDescent="0.25">
      <c r="AQ65469" s="6"/>
    </row>
    <row r="65470" spans="43:43" x14ac:dyDescent="0.25">
      <c r="AQ65470" s="6"/>
    </row>
    <row r="65471" spans="43:43" x14ac:dyDescent="0.25">
      <c r="AQ65471" s="6"/>
    </row>
    <row r="65472" spans="43:43" x14ac:dyDescent="0.25">
      <c r="AQ65472" s="6"/>
    </row>
    <row r="65473" spans="43:43" x14ac:dyDescent="0.25">
      <c r="AQ65473" s="6"/>
    </row>
    <row r="65474" spans="43:43" x14ac:dyDescent="0.25">
      <c r="AQ65474" s="6"/>
    </row>
    <row r="65475" spans="43:43" x14ac:dyDescent="0.25">
      <c r="AQ65475" s="6"/>
    </row>
    <row r="65476" spans="43:43" x14ac:dyDescent="0.25">
      <c r="AQ65476" s="6"/>
    </row>
    <row r="65477" spans="43:43" x14ac:dyDescent="0.25">
      <c r="AQ65477" s="6"/>
    </row>
    <row r="65478" spans="43:43" x14ac:dyDescent="0.25">
      <c r="AQ65478" s="6"/>
    </row>
    <row r="65479" spans="43:43" x14ac:dyDescent="0.25">
      <c r="AQ65479" s="6"/>
    </row>
    <row r="65480" spans="43:43" x14ac:dyDescent="0.25">
      <c r="AQ65480" s="6"/>
    </row>
    <row r="65481" spans="43:43" x14ac:dyDescent="0.25">
      <c r="AQ65481" s="6"/>
    </row>
    <row r="65482" spans="43:43" x14ac:dyDescent="0.25">
      <c r="AQ65482" s="6"/>
    </row>
    <row r="65483" spans="43:43" x14ac:dyDescent="0.25">
      <c r="AQ65483" s="6"/>
    </row>
    <row r="65484" spans="43:43" x14ac:dyDescent="0.25">
      <c r="AQ65484" s="6"/>
    </row>
    <row r="65485" spans="43:43" x14ac:dyDescent="0.25">
      <c r="AQ65485" s="6"/>
    </row>
    <row r="65486" spans="43:43" x14ac:dyDescent="0.25">
      <c r="AQ65486" s="6"/>
    </row>
    <row r="65487" spans="43:43" x14ac:dyDescent="0.25">
      <c r="AQ65487" s="6"/>
    </row>
    <row r="65488" spans="43:43" x14ac:dyDescent="0.25">
      <c r="AQ65488" s="6"/>
    </row>
    <row r="65489" spans="43:43" x14ac:dyDescent="0.25">
      <c r="AQ65489" s="6"/>
    </row>
    <row r="65490" spans="43:43" x14ac:dyDescent="0.25">
      <c r="AQ65490" s="6"/>
    </row>
    <row r="65491" spans="43:43" x14ac:dyDescent="0.25">
      <c r="AQ65491" s="6"/>
    </row>
    <row r="65492" spans="43:43" x14ac:dyDescent="0.25">
      <c r="AQ65492" s="6"/>
    </row>
    <row r="65493" spans="43:43" x14ac:dyDescent="0.25">
      <c r="AQ65493" s="6"/>
    </row>
    <row r="65494" spans="43:43" x14ac:dyDescent="0.25">
      <c r="AQ65494" s="6"/>
    </row>
    <row r="65495" spans="43:43" x14ac:dyDescent="0.25">
      <c r="AQ65495" s="6"/>
    </row>
    <row r="65496" spans="43:43" x14ac:dyDescent="0.25">
      <c r="AQ65496" s="6"/>
    </row>
    <row r="65497" spans="43:43" x14ac:dyDescent="0.25">
      <c r="AQ65497" s="6"/>
    </row>
    <row r="65498" spans="43:43" x14ac:dyDescent="0.25">
      <c r="AQ65498" s="6"/>
    </row>
    <row r="65499" spans="43:43" x14ac:dyDescent="0.25">
      <c r="AQ65499" s="6"/>
    </row>
    <row r="65500" spans="43:43" x14ac:dyDescent="0.25">
      <c r="AQ65500" s="6"/>
    </row>
    <row r="65501" spans="43:43" x14ac:dyDescent="0.25">
      <c r="AQ65501" s="6"/>
    </row>
    <row r="65502" spans="43:43" x14ac:dyDescent="0.25">
      <c r="AQ65502" s="6"/>
    </row>
    <row r="65503" spans="43:43" x14ac:dyDescent="0.25">
      <c r="AQ65503" s="6"/>
    </row>
    <row r="65504" spans="43:43" x14ac:dyDescent="0.25">
      <c r="AQ65504" s="6"/>
    </row>
    <row r="65505" spans="43:43" x14ac:dyDescent="0.25">
      <c r="AQ65505" s="6"/>
    </row>
    <row r="65506" spans="43:43" x14ac:dyDescent="0.25">
      <c r="AQ65506" s="6"/>
    </row>
    <row r="65507" spans="43:43" x14ac:dyDescent="0.25">
      <c r="AQ65507" s="6"/>
    </row>
    <row r="65508" spans="43:43" x14ac:dyDescent="0.25">
      <c r="AQ65508" s="6"/>
    </row>
    <row r="65509" spans="43:43" x14ac:dyDescent="0.25">
      <c r="AQ65509" s="6"/>
    </row>
    <row r="65510" spans="43:43" x14ac:dyDescent="0.25">
      <c r="AQ65510" s="6"/>
    </row>
    <row r="65511" spans="43:43" x14ac:dyDescent="0.25">
      <c r="AQ65511" s="6"/>
    </row>
    <row r="65512" spans="43:43" x14ac:dyDescent="0.25">
      <c r="AQ65512" s="6"/>
    </row>
    <row r="65513" spans="43:43" x14ac:dyDescent="0.25">
      <c r="AQ65513" s="6"/>
    </row>
    <row r="65514" spans="43:43" x14ac:dyDescent="0.25">
      <c r="AQ65514" s="6"/>
    </row>
    <row r="65515" spans="43:43" x14ac:dyDescent="0.25">
      <c r="AQ65515" s="6"/>
    </row>
    <row r="65516" spans="43:43" x14ac:dyDescent="0.25">
      <c r="AQ65516" s="6"/>
    </row>
    <row r="65517" spans="43:43" x14ac:dyDescent="0.25">
      <c r="AQ65517" s="6"/>
    </row>
    <row r="65518" spans="43:43" x14ac:dyDescent="0.25">
      <c r="AQ65518" s="6"/>
    </row>
    <row r="65519" spans="43:43" x14ac:dyDescent="0.25">
      <c r="AQ65519" s="6"/>
    </row>
    <row r="65520" spans="43:43" x14ac:dyDescent="0.25">
      <c r="AQ65520" s="6"/>
    </row>
    <row r="65521" spans="43:43" x14ac:dyDescent="0.25">
      <c r="AQ65521" s="6"/>
    </row>
    <row r="65522" spans="43:43" x14ac:dyDescent="0.25">
      <c r="AQ65522" s="6"/>
    </row>
    <row r="65523" spans="43:43" x14ac:dyDescent="0.25">
      <c r="AQ65523" s="6"/>
    </row>
    <row r="65524" spans="43:43" x14ac:dyDescent="0.25">
      <c r="AQ65524" s="6"/>
    </row>
    <row r="65525" spans="43:43" x14ac:dyDescent="0.25">
      <c r="AQ65525" s="6"/>
    </row>
    <row r="65526" spans="43:43" x14ac:dyDescent="0.25">
      <c r="AQ65526" s="6"/>
    </row>
    <row r="65527" spans="43:43" x14ac:dyDescent="0.25">
      <c r="AQ65527" s="6"/>
    </row>
    <row r="65528" spans="43:43" x14ac:dyDescent="0.25">
      <c r="AQ65528" s="6"/>
    </row>
    <row r="65529" spans="43:43" x14ac:dyDescent="0.25">
      <c r="AQ65529" s="6"/>
    </row>
    <row r="65530" spans="43:43" x14ac:dyDescent="0.25">
      <c r="AQ65530" s="6"/>
    </row>
    <row r="65531" spans="43:43" x14ac:dyDescent="0.25">
      <c r="AQ65531" s="6"/>
    </row>
    <row r="65532" spans="43:43" x14ac:dyDescent="0.25">
      <c r="AQ65532" s="6"/>
    </row>
    <row r="65533" spans="43:43" x14ac:dyDescent="0.25">
      <c r="AQ65533" s="6"/>
    </row>
    <row r="65534" spans="43:43" x14ac:dyDescent="0.25">
      <c r="AQ65534" s="6"/>
    </row>
    <row r="65535" spans="43:43" x14ac:dyDescent="0.25">
      <c r="AQ65535" s="6"/>
    </row>
    <row r="65536" spans="43:43" x14ac:dyDescent="0.25">
      <c r="AQ65536" s="6"/>
    </row>
  </sheetData>
  <sheetCalcPr fullCalcOnLoad="1"/>
  <mergeCells count="2">
    <mergeCell ref="I1:N1"/>
    <mergeCell ref="O2:AD2"/>
  </mergeCells>
  <phoneticPr fontId="0" type="noConversion"/>
  <pageMargins left="0.25" right="0.25" top="0.3" bottom="0.3" header="0.2" footer="0.2"/>
  <pageSetup paperSize="5" scale="64" orientation="landscape" r:id="rId1"/>
  <headerFooter alignWithMargins="0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8"/>
  <sheetViews>
    <sheetView zoomScaleNormal="100" workbookViewId="0">
      <selection activeCell="E30" sqref="E30"/>
    </sheetView>
  </sheetViews>
  <sheetFormatPr defaultColWidth="9.109375" defaultRowHeight="13.2" x14ac:dyDescent="0.25"/>
  <cols>
    <col min="1" max="2" width="7.5546875" style="1" bestFit="1" customWidth="1"/>
    <col min="3" max="3" width="9" style="3" bestFit="1" customWidth="1"/>
    <col min="4" max="4" width="4" style="1" bestFit="1" customWidth="1"/>
    <col min="5" max="5" width="11.5546875" style="1" bestFit="1" customWidth="1"/>
    <col min="6" max="7" width="20.6640625" style="1" customWidth="1"/>
    <col min="8" max="9" width="9.44140625" style="1" bestFit="1" customWidth="1"/>
    <col min="10" max="10" width="9" style="1" bestFit="1" customWidth="1"/>
    <col min="11" max="11" width="9.6640625" style="1" bestFit="1" customWidth="1"/>
    <col min="12" max="12" width="10.44140625" style="1" bestFit="1" customWidth="1"/>
    <col min="13" max="13" width="9.44140625" style="1" bestFit="1" customWidth="1"/>
    <col min="14" max="14" width="9" style="1" bestFit="1" customWidth="1"/>
    <col min="15" max="15" width="10.109375" style="1" bestFit="1" customWidth="1"/>
    <col min="16" max="16" width="9.88671875" style="1" bestFit="1" customWidth="1"/>
    <col min="17" max="17" width="9.6640625" style="1" bestFit="1" customWidth="1"/>
    <col min="18" max="18" width="10.109375" style="1" bestFit="1" customWidth="1"/>
    <col min="19" max="19" width="9.88671875" style="1" bestFit="1" customWidth="1"/>
    <col min="20" max="20" width="9" style="1" bestFit="1" customWidth="1"/>
    <col min="21" max="21" width="9.44140625" style="1" bestFit="1" customWidth="1"/>
    <col min="22" max="22" width="9.6640625" style="1" bestFit="1" customWidth="1"/>
    <col min="23" max="23" width="9.44140625" style="1" bestFit="1" customWidth="1"/>
    <col min="24" max="24" width="9.88671875" style="1" bestFit="1" customWidth="1"/>
    <col min="25" max="25" width="9" style="1" bestFit="1" customWidth="1"/>
    <col min="26" max="26" width="8.44140625" style="1" bestFit="1" customWidth="1"/>
    <col min="27" max="27" width="9.6640625" style="1" bestFit="1" customWidth="1"/>
    <col min="28" max="16384" width="9.109375" style="1"/>
  </cols>
  <sheetData>
    <row r="1" spans="1:28" s="35" customFormat="1" ht="26.4" x14ac:dyDescent="0.25">
      <c r="A1" s="1"/>
      <c r="B1" s="1"/>
      <c r="C1" s="3"/>
      <c r="D1" s="1"/>
      <c r="E1" s="1"/>
      <c r="F1" s="1"/>
      <c r="G1" s="1"/>
      <c r="H1" s="1"/>
      <c r="I1" s="1"/>
      <c r="J1" s="1"/>
      <c r="K1" s="27" t="s">
        <v>153</v>
      </c>
      <c r="L1" s="68" t="s">
        <v>152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30"/>
    </row>
    <row r="2" spans="1:28" x14ac:dyDescent="0.25">
      <c r="A2" s="35" t="s">
        <v>169</v>
      </c>
      <c r="B2" s="35" t="s">
        <v>170</v>
      </c>
      <c r="C2" s="36" t="s">
        <v>171</v>
      </c>
      <c r="D2" s="35" t="s">
        <v>175</v>
      </c>
      <c r="E2" s="35" t="s">
        <v>136</v>
      </c>
      <c r="F2" s="35"/>
      <c r="G2" s="35"/>
      <c r="H2" s="35" t="s">
        <v>172</v>
      </c>
      <c r="I2" s="35" t="s">
        <v>173</v>
      </c>
      <c r="J2" s="35" t="s">
        <v>174</v>
      </c>
      <c r="K2" s="28" t="s">
        <v>163</v>
      </c>
      <c r="L2" s="22">
        <v>36647</v>
      </c>
      <c r="M2" s="22">
        <v>36678</v>
      </c>
      <c r="N2" s="22">
        <v>36708</v>
      </c>
      <c r="O2" s="22">
        <v>36739</v>
      </c>
      <c r="P2" s="22">
        <v>36770</v>
      </c>
      <c r="Q2" s="22">
        <v>36800</v>
      </c>
      <c r="R2" s="22">
        <v>36831</v>
      </c>
      <c r="S2" s="22">
        <v>36861</v>
      </c>
      <c r="T2" s="22">
        <v>36892</v>
      </c>
      <c r="U2" s="22">
        <v>36923</v>
      </c>
      <c r="V2" s="22">
        <v>36951</v>
      </c>
      <c r="W2" s="22">
        <v>36982</v>
      </c>
      <c r="X2" s="22">
        <v>37012</v>
      </c>
      <c r="Y2" s="22">
        <v>37043</v>
      </c>
      <c r="Z2" s="22">
        <v>37073</v>
      </c>
      <c r="AA2" s="22">
        <v>37104</v>
      </c>
    </row>
    <row r="3" spans="1:28" x14ac:dyDescent="0.25">
      <c r="A3" s="3">
        <v>23512</v>
      </c>
      <c r="B3" s="3">
        <v>23786</v>
      </c>
      <c r="C3" s="14">
        <v>-19999</v>
      </c>
      <c r="D3" s="1">
        <v>2</v>
      </c>
      <c r="E3" s="14">
        <f>+D3*C3</f>
        <v>-39998</v>
      </c>
      <c r="F3" s="1" t="str">
        <f>+VLOOKUP(A3,'[1]Congest May01-Oct01'!$A$1:$B$65536,2,FALSE)</f>
        <v>ARTHUR_KILL_2</v>
      </c>
      <c r="G3" s="1" t="str">
        <f>+VLOOKUP(B3,'[1]Congest May01-Oct01'!$A$1:$B$65536,2,FALSE)</f>
        <v>LINDEN COGEN____</v>
      </c>
      <c r="H3" s="14">
        <f>+VLOOKUP($B3,[2]ACP!$A$1:$BE$65536,47,FALSE)-VLOOKUP($A3,[2]ACP!$A$1:$BE$65536,47,FALSE)</f>
        <v>-20662.229999999996</v>
      </c>
      <c r="I3" s="14">
        <f>+VLOOKUP($B3,[2]ACP!$A$1:$BE$65536,48,FALSE)-VLOOKUP($A3,[2]ACP!$A$1:$BE$65536,48,FALSE)</f>
        <v>-51844.37999999999</v>
      </c>
      <c r="J3" s="14">
        <f>+VLOOKUP($B3,[2]ACP!$A$1:$BE$65536,57,FALSE)-VLOOKUP($A3,[2]ACP!$A$1:$BE$65536,57,FALSE)</f>
        <v>-37537.850000000006</v>
      </c>
      <c r="K3" s="23">
        <f t="shared" ref="K3:K17" si="0">+SUM(P3:AA3)</f>
        <v>-31740.79</v>
      </c>
      <c r="L3" s="19">
        <f>VLOOKUP($A3,'[1]Congest May00-Oct00'!$A$1:$I$65536,COLUMN('[1]Congest May00-Oct00'!D$1:D$65536),FALSE)-VLOOKUP($B3,'[1]Congest May00-Oct00'!$A$1:$I$65536,COLUMN('[1]Congest May00-Oct00'!D$1:D$65536),FALSE)</f>
        <v>-1408.7500000000009</v>
      </c>
      <c r="M3" s="19">
        <f>VLOOKUP($A3,'[1]Congest May00-Oct00'!$A$1:$I$65536,COLUMN('[1]Congest May00-Oct00'!E$1:E$65536),FALSE)-VLOOKUP($B3,'[1]Congest May00-Oct00'!$A$1:$I$65536,COLUMN('[1]Congest May00-Oct00'!E$1:E$65536),FALSE)</f>
        <v>-5561.6199999999953</v>
      </c>
      <c r="N3" s="19">
        <f>VLOOKUP($A3,'[1]Congest May00-Oct00'!$A$1:$I$65536,COLUMN('[1]Congest May00-Oct00'!F$1:F$65536),FALSE)-VLOOKUP($B3,'[1]Congest May00-Oct00'!$A$1:$I$65536,COLUMN('[1]Congest May00-Oct00'!F$1:F$65536),FALSE)</f>
        <v>-3133.25</v>
      </c>
      <c r="O3" s="19">
        <f>VLOOKUP($A3,'[1]Congest May00-Oct00'!$A$1:$I$65536,COLUMN('[1]Congest May00-Oct00'!G$1:G$65536),FALSE)-VLOOKUP($B3,'[1]Congest May00-Oct00'!$A$1:$I$65536,COLUMN('[1]Congest May00-Oct00'!G$1:G$65536),FALSE)</f>
        <v>-7183.3200000000015</v>
      </c>
      <c r="P3" s="19">
        <f>VLOOKUP($A3,'[1]Congest May00-Oct00'!$A$1:$I$65536,COLUMN('[1]Congest May00-Oct00'!H$1:H$65536),FALSE)-VLOOKUP($B3,'[1]Congest May00-Oct00'!$A$1:$I$65536,COLUMN('[1]Congest May00-Oct00'!H$1:H$65536),FALSE)</f>
        <v>-2137.4599999999991</v>
      </c>
      <c r="Q3" s="19">
        <f>VLOOKUP($A3,'[1]Congest May00-Oct00'!$A$1:$I$65536,COLUMN('[1]Congest May00-Oct00'!I$1:I$65536),FALSE)-VLOOKUP($B3,'[1]Congest May00-Oct00'!$A$1:$I$65536,COLUMN('[1]Congest May00-Oct00'!I$1:I$65536),FALSE)</f>
        <v>-132.25</v>
      </c>
      <c r="R3" s="19">
        <f>VLOOKUP($A3,'[1]Congest Nov00-Apr01'!$A$1:$I$65536,COLUMN('[1]Congest Nov00-Apr01'!D$1:D$65536),FALSE)-VLOOKUP($B3,'[1]Congest Nov00-Apr01'!$A$1:$I$65536,COLUMN('[1]Congest Nov00-Apr01'!D$1:D$65536),FALSE)</f>
        <v>-589.99000000000024</v>
      </c>
      <c r="S3" s="19">
        <f>VLOOKUP($A3,'[1]Congest Nov00-Apr01'!$A$1:$I$65536,COLUMN('[1]Congest Nov00-Apr01'!E$1:E$65536),FALSE)-VLOOKUP($B3,'[1]Congest Nov00-Apr01'!$A$1:$I$65536,COLUMN('[1]Congest Nov00-Apr01'!E$1:E$65536),FALSE)</f>
        <v>-5287.41</v>
      </c>
      <c r="T3" s="19">
        <f>VLOOKUP($A3,'[1]Congest Nov00-Apr01'!$A$1:$I$65536,COLUMN('[1]Congest Nov00-Apr01'!F$1:F$65536),FALSE)-VLOOKUP($B3,'[1]Congest Nov00-Apr01'!$A$1:$I$65536,COLUMN('[1]Congest Nov00-Apr01'!F$1:F$65536),FALSE)</f>
        <v>227.10000000000082</v>
      </c>
      <c r="U3" s="19">
        <f>VLOOKUP($A3,'[1]Congest Nov00-Apr01'!$A$1:$I$65536,COLUMN('[1]Congest Nov00-Apr01'!G$1:G$65536),FALSE)-VLOOKUP($B3,'[1]Congest Nov00-Apr01'!$A$1:$I$65536,COLUMN('[1]Congest Nov00-Apr01'!G$1:G$65536),FALSE)</f>
        <v>-2949.9700000000003</v>
      </c>
      <c r="V3" s="19">
        <f>VLOOKUP($A3,'[1]Congest Nov00-Apr01'!$A$1:$I$65536,COLUMN('[1]Congest Nov00-Apr01'!H$1:H$65536),FALSE)-VLOOKUP($B3,'[1]Congest Nov00-Apr01'!$A$1:$I$65536,COLUMN('[1]Congest Nov00-Apr01'!H$1:H$65536),FALSE)</f>
        <v>-71.300000000001091</v>
      </c>
      <c r="W3" s="19">
        <f>VLOOKUP($A3,'[1]Congest Nov00-Apr01'!$A$1:$I$65536,COLUMN('[1]Congest Nov00-Apr01'!I$1:I$65536),FALSE)-VLOOKUP($B3,'[1]Congest Nov00-Apr01'!$A$1:$I$65536,COLUMN('[1]Congest Nov00-Apr01'!I$1:I$65536),FALSE)</f>
        <v>-1170</v>
      </c>
      <c r="X3" s="19">
        <f>VLOOKUP($A3,'[1]Congest May01-Oct01'!$A$1:$I$65536,COLUMN('[1]Congest May01-Oct01'!D$1:D$65536),FALSE)-VLOOKUP($B3,'[1]Congest May01-Oct01'!$A$1:$I$65536,COLUMN('[1]Congest May01-Oct01'!D$1:D$65536),FALSE)</f>
        <v>-2630.2199999999975</v>
      </c>
      <c r="Y3" s="19">
        <f>VLOOKUP($A3,'[1]Congest May01-Oct01'!$A$1:$I$65536,COLUMN('[1]Congest May01-Oct01'!E$1:E$65536),FALSE)-VLOOKUP($B3,'[1]Congest May01-Oct01'!$A$1:$I$65536,COLUMN('[1]Congest May01-Oct01'!E$1:E$65536),FALSE)</f>
        <v>-7119.4899999999989</v>
      </c>
      <c r="Z3" s="19">
        <f>VLOOKUP($A3,'[1]Congest May01-Oct01'!$A$1:$I$65536,COLUMN('[1]Congest May01-Oct01'!F$1:F$65536),FALSE)-VLOOKUP($B3,'[1]Congest May01-Oct01'!$A$1:$I$65536,COLUMN('[1]Congest May01-Oct01'!F$1:F$65536),FALSE)</f>
        <v>-6524.0800000000008</v>
      </c>
      <c r="AA3" s="19">
        <f>VLOOKUP($A3,'[1]Congest May01-Oct01'!$A$1:$I$65536,COLUMN('[1]Congest May01-Oct01'!G$1:G$65536),FALSE)-VLOOKUP($B3,'[1]Congest May01-Oct01'!$A$1:$I$65536,COLUMN('[1]Congest May01-Oct01'!G$1:G$65536),FALSE)</f>
        <v>-3355.7200000000003</v>
      </c>
      <c r="AB3" s="4"/>
    </row>
    <row r="4" spans="1:28" x14ac:dyDescent="0.25">
      <c r="A4" s="3">
        <v>23515</v>
      </c>
      <c r="B4" s="3">
        <v>23786</v>
      </c>
      <c r="C4" s="14">
        <v>-1999</v>
      </c>
      <c r="D4" s="1">
        <v>50</v>
      </c>
      <c r="E4" s="14">
        <f t="shared" ref="E4:E17" si="1">+D4*C4</f>
        <v>-99950</v>
      </c>
      <c r="F4" s="1" t="str">
        <f>+VLOOKUP(A4,'[1]Congest May01-Oct01'!$A$1:$B$65536,2,FALSE)</f>
        <v>BROOKLYN_NAVY_YARD</v>
      </c>
      <c r="G4" s="1" t="str">
        <f>+VLOOKUP(B4,'[1]Congest May01-Oct01'!$A$1:$B$65536,2,FALSE)</f>
        <v>LINDEN COGEN____</v>
      </c>
      <c r="H4" s="14">
        <f>+VLOOKUP($B4,[2]ACP!$A$1:$BE$65536,47,FALSE)-VLOOKUP($A4,[2]ACP!$A$1:$BE$65536,47,FALSE)</f>
        <v>-1260.6999999999971</v>
      </c>
      <c r="I4" s="14">
        <f>+VLOOKUP($B4,[2]ACP!$A$1:$BE$65536,48,FALSE)-VLOOKUP($A4,[2]ACP!$A$1:$BE$65536,48,FALSE)</f>
        <v>-1728.1299999999901</v>
      </c>
      <c r="J4" s="14">
        <f>+VLOOKUP($B4,[2]ACP!$A$1:$BE$65536,57,FALSE)-VLOOKUP($A4,[2]ACP!$A$1:$BE$65536,57,FALSE)</f>
        <v>-2115.2100000000064</v>
      </c>
      <c r="K4" s="23">
        <f t="shared" si="0"/>
        <v>-2146.0300000000025</v>
      </c>
      <c r="L4" s="19">
        <f>VLOOKUP($A4,'[1]Congest May00-Oct00'!$A$1:$I$65536,COLUMN('[1]Congest May00-Oct00'!D$1:D$65536),FALSE)-VLOOKUP($B4,'[1]Congest May00-Oct00'!$A$1:$I$65536,COLUMN('[1]Congest May00-Oct00'!D$1:D$65536),FALSE)</f>
        <v>-246.28999999999996</v>
      </c>
      <c r="M4" s="19">
        <f>VLOOKUP($A4,'[1]Congest May00-Oct00'!$A$1:$I$65536,COLUMN('[1]Congest May00-Oct00'!E$1:E$65536),FALSE)-VLOOKUP($B4,'[1]Congest May00-Oct00'!$A$1:$I$65536,COLUMN('[1]Congest May00-Oct00'!E$1:E$65536),FALSE)</f>
        <v>-4395.6000000000058</v>
      </c>
      <c r="N4" s="19">
        <f>VLOOKUP($A4,'[1]Congest May00-Oct00'!$A$1:$I$65536,COLUMN('[1]Congest May00-Oct00'!F$1:F$65536),FALSE)-VLOOKUP($B4,'[1]Congest May00-Oct00'!$A$1:$I$65536,COLUMN('[1]Congest May00-Oct00'!F$1:F$65536),FALSE)</f>
        <v>-1932.3900000000012</v>
      </c>
      <c r="O4" s="19">
        <f>VLOOKUP($A4,'[1]Congest May00-Oct00'!$A$1:$I$65536,COLUMN('[1]Congest May00-Oct00'!G$1:G$65536),FALSE)-VLOOKUP($B4,'[1]Congest May00-Oct00'!$A$1:$I$65536,COLUMN('[1]Congest May00-Oct00'!G$1:G$65536),FALSE)</f>
        <v>-4048.3199999999997</v>
      </c>
      <c r="P4" s="19">
        <f>VLOOKUP($A4,'[1]Congest May00-Oct00'!$A$1:$I$65536,COLUMN('[1]Congest May00-Oct00'!H$1:H$65536),FALSE)-VLOOKUP($B4,'[1]Congest May00-Oct00'!$A$1:$I$65536,COLUMN('[1]Congest May00-Oct00'!H$1:H$65536),FALSE)</f>
        <v>0</v>
      </c>
      <c r="Q4" s="19">
        <f>VLOOKUP($A4,'[1]Congest May00-Oct00'!$A$1:$I$65536,COLUMN('[1]Congest May00-Oct00'!I$1:I$65536),FALSE)-VLOOKUP($B4,'[1]Congest May00-Oct00'!$A$1:$I$65536,COLUMN('[1]Congest May00-Oct00'!I$1:I$65536),FALSE)</f>
        <v>0</v>
      </c>
      <c r="R4" s="19">
        <f>VLOOKUP($A4,'[1]Congest Nov00-Apr01'!$A$1:$I$65536,COLUMN('[1]Congest Nov00-Apr01'!D$1:D$65536),FALSE)-VLOOKUP($B4,'[1]Congest Nov00-Apr01'!$A$1:$I$65536,COLUMN('[1]Congest Nov00-Apr01'!D$1:D$65536),FALSE)</f>
        <v>0</v>
      </c>
      <c r="S4" s="19">
        <f>VLOOKUP($A4,'[1]Congest Nov00-Apr01'!$A$1:$I$65536,COLUMN('[1]Congest Nov00-Apr01'!E$1:E$65536),FALSE)-VLOOKUP($B4,'[1]Congest Nov00-Apr01'!$A$1:$I$65536,COLUMN('[1]Congest Nov00-Apr01'!E$1:E$65536),FALSE)</f>
        <v>0</v>
      </c>
      <c r="T4" s="19">
        <f>VLOOKUP($A4,'[1]Congest Nov00-Apr01'!$A$1:$I$65536,COLUMN('[1]Congest Nov00-Apr01'!F$1:F$65536),FALSE)-VLOOKUP($B4,'[1]Congest Nov00-Apr01'!$A$1:$I$65536,COLUMN('[1]Congest Nov00-Apr01'!F$1:F$65536),FALSE)</f>
        <v>0</v>
      </c>
      <c r="U4" s="19">
        <f>VLOOKUP($A4,'[1]Congest Nov00-Apr01'!$A$1:$I$65536,COLUMN('[1]Congest Nov00-Apr01'!G$1:G$65536),FALSE)-VLOOKUP($B4,'[1]Congest Nov00-Apr01'!$A$1:$I$65536,COLUMN('[1]Congest Nov00-Apr01'!G$1:G$65536),FALSE)</f>
        <v>-4.680000000000291</v>
      </c>
      <c r="V4" s="19">
        <f>VLOOKUP($A4,'[1]Congest Nov00-Apr01'!$A$1:$I$65536,COLUMN('[1]Congest Nov00-Apr01'!H$1:H$65536),FALSE)-VLOOKUP($B4,'[1]Congest Nov00-Apr01'!$A$1:$I$65536,COLUMN('[1]Congest Nov00-Apr01'!H$1:H$65536),FALSE)</f>
        <v>0</v>
      </c>
      <c r="W4" s="19">
        <f>VLOOKUP($A4,'[1]Congest Nov00-Apr01'!$A$1:$I$65536,COLUMN('[1]Congest Nov00-Apr01'!I$1:I$65536),FALSE)-VLOOKUP($B4,'[1]Congest Nov00-Apr01'!$A$1:$I$65536,COLUMN('[1]Congest Nov00-Apr01'!I$1:I$65536),FALSE)</f>
        <v>576.89999999999964</v>
      </c>
      <c r="X4" s="19">
        <f>VLOOKUP($A4,'[1]Congest May01-Oct01'!$A$1:$I$65536,COLUMN('[1]Congest May01-Oct01'!D$1:D$65536),FALSE)-VLOOKUP($B4,'[1]Congest May01-Oct01'!$A$1:$I$65536,COLUMN('[1]Congest May01-Oct01'!D$1:D$65536),FALSE)</f>
        <v>-329.22000000000116</v>
      </c>
      <c r="Y4" s="19">
        <f>VLOOKUP($A4,'[1]Congest May01-Oct01'!$A$1:$I$65536,COLUMN('[1]Congest May01-Oct01'!E$1:E$65536),FALSE)-VLOOKUP($B4,'[1]Congest May01-Oct01'!$A$1:$I$65536,COLUMN('[1]Congest May01-Oct01'!E$1:E$65536),FALSE)</f>
        <v>0</v>
      </c>
      <c r="Z4" s="19">
        <f>VLOOKUP($A4,'[1]Congest May01-Oct01'!$A$1:$I$65536,COLUMN('[1]Congest May01-Oct01'!F$1:F$65536),FALSE)-VLOOKUP($B4,'[1]Congest May01-Oct01'!$A$1:$I$65536,COLUMN('[1]Congest May01-Oct01'!F$1:F$65536),FALSE)</f>
        <v>-422.46000000000026</v>
      </c>
      <c r="AA4" s="19">
        <f>VLOOKUP($A4,'[1]Congest May01-Oct01'!$A$1:$I$65536,COLUMN('[1]Congest May01-Oct01'!G$1:G$65536),FALSE)-VLOOKUP($B4,'[1]Congest May01-Oct01'!$A$1:$I$65536,COLUMN('[1]Congest May01-Oct01'!G$1:G$65536),FALSE)</f>
        <v>-1966.5700000000004</v>
      </c>
    </row>
    <row r="5" spans="1:28" x14ac:dyDescent="0.25">
      <c r="A5" s="3">
        <v>23519</v>
      </c>
      <c r="B5" s="3">
        <v>23655</v>
      </c>
      <c r="C5" s="14">
        <v>-17999</v>
      </c>
      <c r="D5" s="1">
        <v>20</v>
      </c>
      <c r="E5" s="14">
        <f t="shared" si="1"/>
        <v>-359980</v>
      </c>
      <c r="F5" s="1" t="str">
        <f>+VLOOKUP(A5,'[1]Congest May01-Oct01'!$A$1:$B$65536,2,FALSE)</f>
        <v>POLETTI____</v>
      </c>
      <c r="G5" s="1" t="str">
        <f>+VLOOKUP(B5,'[1]Congest May01-Oct01'!$A$1:$B$65536,2,FALSE)</f>
        <v>KENSICO____</v>
      </c>
      <c r="H5" s="14">
        <f>+VLOOKUP($B5,[2]ACP!$A$1:$BE$65536,47,FALSE)-VLOOKUP($A5,[2]ACP!$A$1:$BE$65536,47,FALSE)</f>
        <v>-13138.970000000001</v>
      </c>
      <c r="I5" s="14">
        <f>+VLOOKUP($B5,[2]ACP!$A$1:$BE$65536,48,FALSE)-VLOOKUP($A5,[2]ACP!$A$1:$BE$65536,48,FALSE)</f>
        <v>-30623.86</v>
      </c>
      <c r="J5" s="14">
        <f>+VLOOKUP($B5,[2]ACP!$A$1:$BE$65536,57,FALSE)-VLOOKUP($A5,[2]ACP!$A$1:$BE$65536,57,FALSE)</f>
        <v>-16260.39</v>
      </c>
      <c r="K5" s="23">
        <f t="shared" si="0"/>
        <v>-14212.36</v>
      </c>
      <c r="L5" s="19">
        <f>VLOOKUP($A5,'[1]Congest May00-Oct00'!$A$1:$I$65536,COLUMN('[1]Congest May00-Oct00'!D$1:D$65536),FALSE)-VLOOKUP($B5,'[1]Congest May00-Oct00'!$A$1:$I$65536,COLUMN('[1]Congest May00-Oct00'!D$1:D$65536),FALSE)</f>
        <v>-7.569999999999709</v>
      </c>
      <c r="M5" s="19">
        <f>VLOOKUP($A5,'[1]Congest May00-Oct00'!$A$1:$I$65536,COLUMN('[1]Congest May00-Oct00'!E$1:E$65536),FALSE)-VLOOKUP($B5,'[1]Congest May00-Oct00'!$A$1:$I$65536,COLUMN('[1]Congest May00-Oct00'!E$1:E$65536),FALSE)</f>
        <v>-40.070000000006985</v>
      </c>
      <c r="N5" s="19">
        <f>VLOOKUP($A5,'[1]Congest May00-Oct00'!$A$1:$I$65536,COLUMN('[1]Congest May00-Oct00'!F$1:F$65536),FALSE)-VLOOKUP($B5,'[1]Congest May00-Oct00'!$A$1:$I$65536,COLUMN('[1]Congest May00-Oct00'!F$1:F$65536),FALSE)</f>
        <v>-18.93000000000211</v>
      </c>
      <c r="O5" s="19">
        <f>VLOOKUP($A5,'[1]Congest May00-Oct00'!$A$1:$I$65536,COLUMN('[1]Congest May00-Oct00'!G$1:G$65536),FALSE)-VLOOKUP($B5,'[1]Congest May00-Oct00'!$A$1:$I$65536,COLUMN('[1]Congest May00-Oct00'!G$1:G$65536),FALSE)</f>
        <v>0.29000000000087311</v>
      </c>
      <c r="P5" s="19">
        <f>VLOOKUP($A5,'[1]Congest May00-Oct00'!$A$1:$I$65536,COLUMN('[1]Congest May00-Oct00'!H$1:H$65536),FALSE)-VLOOKUP($B5,'[1]Congest May00-Oct00'!$A$1:$I$65536,COLUMN('[1]Congest May00-Oct00'!H$1:H$65536),FALSE)</f>
        <v>7.0099999999993088</v>
      </c>
      <c r="Q5" s="19">
        <f>VLOOKUP($A5,'[1]Congest May00-Oct00'!$A$1:$I$65536,COLUMN('[1]Congest May00-Oct00'!I$1:I$65536),FALSE)-VLOOKUP($B5,'[1]Congest May00-Oct00'!$A$1:$I$65536,COLUMN('[1]Congest May00-Oct00'!I$1:I$65536),FALSE)</f>
        <v>43.789999999999964</v>
      </c>
      <c r="R5" s="19">
        <f>VLOOKUP($A5,'[1]Congest Nov00-Apr01'!$A$1:$I$65536,COLUMN('[1]Congest Nov00-Apr01'!D$1:D$65536),FALSE)-VLOOKUP($B5,'[1]Congest Nov00-Apr01'!$A$1:$I$65536,COLUMN('[1]Congest Nov00-Apr01'!D$1:D$65536),FALSE)</f>
        <v>-68.960000000000036</v>
      </c>
      <c r="S5" s="19">
        <f>VLOOKUP($A5,'[1]Congest Nov00-Apr01'!$A$1:$I$65536,COLUMN('[1]Congest Nov00-Apr01'!E$1:E$65536),FALSE)-VLOOKUP($B5,'[1]Congest Nov00-Apr01'!$A$1:$I$65536,COLUMN('[1]Congest Nov00-Apr01'!E$1:E$65536),FALSE)</f>
        <v>-614.78</v>
      </c>
      <c r="T5" s="19">
        <f>VLOOKUP($A5,'[1]Congest Nov00-Apr01'!$A$1:$I$65536,COLUMN('[1]Congest Nov00-Apr01'!F$1:F$65536),FALSE)-VLOOKUP($B5,'[1]Congest Nov00-Apr01'!$A$1:$I$65536,COLUMN('[1]Congest Nov00-Apr01'!F$1:F$65536),FALSE)</f>
        <v>-1212.5699999999997</v>
      </c>
      <c r="U5" s="19">
        <f>VLOOKUP($A5,'[1]Congest Nov00-Apr01'!$A$1:$I$65536,COLUMN('[1]Congest Nov00-Apr01'!G$1:G$65536),FALSE)-VLOOKUP($B5,'[1]Congest Nov00-Apr01'!$A$1:$I$65536,COLUMN('[1]Congest Nov00-Apr01'!G$1:G$65536),FALSE)</f>
        <v>-634.38000000000011</v>
      </c>
      <c r="V5" s="19">
        <f>VLOOKUP($A5,'[1]Congest Nov00-Apr01'!$A$1:$I$65536,COLUMN('[1]Congest Nov00-Apr01'!H$1:H$65536),FALSE)-VLOOKUP($B5,'[1]Congest Nov00-Apr01'!$A$1:$I$65536,COLUMN('[1]Congest Nov00-Apr01'!H$1:H$65536),FALSE)</f>
        <v>-3347.1599999999989</v>
      </c>
      <c r="W5" s="19">
        <f>VLOOKUP($A5,'[1]Congest Nov00-Apr01'!$A$1:$I$65536,COLUMN('[1]Congest Nov00-Apr01'!I$1:I$65536),FALSE)-VLOOKUP($B5,'[1]Congest Nov00-Apr01'!$A$1:$I$65536,COLUMN('[1]Congest Nov00-Apr01'!I$1:I$65536),FALSE)</f>
        <v>-5262.7900000000009</v>
      </c>
      <c r="X5" s="19">
        <f>VLOOKUP($A5,'[1]Congest May01-Oct01'!$A$1:$I$65536,COLUMN('[1]Congest May01-Oct01'!D$1:D$65536),FALSE)-VLOOKUP($B5,'[1]Congest May01-Oct01'!$A$1:$I$65536,COLUMN('[1]Congest May01-Oct01'!D$1:D$65536),FALSE)</f>
        <v>-595.08000000000038</v>
      </c>
      <c r="Y5" s="19">
        <f>VLOOKUP($A5,'[1]Congest May01-Oct01'!$A$1:$I$65536,COLUMN('[1]Congest May01-Oct01'!E$1:E$65536),FALSE)-VLOOKUP($B5,'[1]Congest May01-Oct01'!$A$1:$I$65536,COLUMN('[1]Congest May01-Oct01'!E$1:E$65536),FALSE)</f>
        <v>-1051.9699999999993</v>
      </c>
      <c r="Z5" s="19">
        <f>VLOOKUP($A5,'[1]Congest May01-Oct01'!$A$1:$I$65536,COLUMN('[1]Congest May01-Oct01'!F$1:F$65536),FALSE)-VLOOKUP($B5,'[1]Congest May01-Oct01'!$A$1:$I$65536,COLUMN('[1]Congest May01-Oct01'!F$1:F$65536),FALSE)</f>
        <v>-619.69000000000074</v>
      </c>
      <c r="AA5" s="19">
        <f>VLOOKUP($A5,'[1]Congest May01-Oct01'!$A$1:$I$65536,COLUMN('[1]Congest May01-Oct01'!G$1:G$65536),FALSE)-VLOOKUP($B5,'[1]Congest May01-Oct01'!$A$1:$I$65536,COLUMN('[1]Congest May01-Oct01'!G$1:G$65536),FALSE)</f>
        <v>-855.7800000000002</v>
      </c>
    </row>
    <row r="6" spans="1:28" x14ac:dyDescent="0.25">
      <c r="A6" s="3">
        <v>23535</v>
      </c>
      <c r="B6" s="3">
        <v>23655</v>
      </c>
      <c r="C6" s="14">
        <v>-17999</v>
      </c>
      <c r="D6" s="1">
        <v>10</v>
      </c>
      <c r="E6" s="14">
        <f t="shared" si="1"/>
        <v>-179990</v>
      </c>
      <c r="F6" s="1" t="str">
        <f>+VLOOKUP(A6,'[1]Congest May01-Oct01'!$A$1:$B$65536,2,FALSE)</f>
        <v>RAVENSWOOD___3</v>
      </c>
      <c r="G6" s="1" t="str">
        <f>+VLOOKUP(B6,'[1]Congest May01-Oct01'!$A$1:$B$65536,2,FALSE)</f>
        <v>KENSICO____</v>
      </c>
      <c r="H6" s="14">
        <f>+VLOOKUP($B6,[2]ACP!$A$1:$BE$65536,47,FALSE)-VLOOKUP($A6,[2]ACP!$A$1:$BE$65536,47,FALSE)</f>
        <v>-12168.410000000003</v>
      </c>
      <c r="I6" s="14">
        <f>+VLOOKUP($B6,[2]ACP!$A$1:$BE$65536,48,FALSE)-VLOOKUP($A6,[2]ACP!$A$1:$BE$65536,48,FALSE)</f>
        <v>-30672.849999999991</v>
      </c>
      <c r="J6" s="14">
        <f>+VLOOKUP($B6,[2]ACP!$A$1:$BE$65536,57,FALSE)-VLOOKUP($A6,[2]ACP!$A$1:$BE$65536,57,FALSE)</f>
        <v>-17028.919999999998</v>
      </c>
      <c r="K6" s="23">
        <f t="shared" si="0"/>
        <v>-12058.89</v>
      </c>
      <c r="L6" s="19">
        <f>VLOOKUP($A6,'[1]Congest May00-Oct00'!$A$1:$I$65536,COLUMN('[1]Congest May00-Oct00'!D$1:D$65536),FALSE)-VLOOKUP($B6,'[1]Congest May00-Oct00'!$A$1:$I$65536,COLUMN('[1]Congest May00-Oct00'!D$1:D$65536),FALSE)</f>
        <v>-7.569999999999709</v>
      </c>
      <c r="M6" s="19">
        <f>VLOOKUP($A6,'[1]Congest May00-Oct00'!$A$1:$I$65536,COLUMN('[1]Congest May00-Oct00'!E$1:E$65536),FALSE)-VLOOKUP($B6,'[1]Congest May00-Oct00'!$A$1:$I$65536,COLUMN('[1]Congest May00-Oct00'!E$1:E$65536),FALSE)</f>
        <v>-45.230000000003201</v>
      </c>
      <c r="N6" s="19">
        <f>VLOOKUP($A6,'[1]Congest May00-Oct00'!$A$1:$I$65536,COLUMN('[1]Congest May00-Oct00'!F$1:F$65536),FALSE)-VLOOKUP($B6,'[1]Congest May00-Oct00'!$A$1:$I$65536,COLUMN('[1]Congest May00-Oct00'!F$1:F$65536),FALSE)</f>
        <v>-19.880000000001019</v>
      </c>
      <c r="O6" s="19">
        <f>VLOOKUP($A6,'[1]Congest May00-Oct00'!$A$1:$I$65536,COLUMN('[1]Congest May00-Oct00'!G$1:G$65536),FALSE)-VLOOKUP($B6,'[1]Congest May00-Oct00'!$A$1:$I$65536,COLUMN('[1]Congest May00-Oct00'!G$1:G$65536),FALSE)</f>
        <v>-0.44000000000050932</v>
      </c>
      <c r="P6" s="19">
        <f>VLOOKUP($A6,'[1]Congest May00-Oct00'!$A$1:$I$65536,COLUMN('[1]Congest May00-Oct00'!H$1:H$65536),FALSE)-VLOOKUP($B6,'[1]Congest May00-Oct00'!$A$1:$I$65536,COLUMN('[1]Congest May00-Oct00'!H$1:H$65536),FALSE)</f>
        <v>7.4099999999984902</v>
      </c>
      <c r="Q6" s="19">
        <f>VLOOKUP($A6,'[1]Congest May00-Oct00'!$A$1:$I$65536,COLUMN('[1]Congest May00-Oct00'!I$1:I$65536),FALSE)-VLOOKUP($B6,'[1]Congest May00-Oct00'!$A$1:$I$65536,COLUMN('[1]Congest May00-Oct00'!I$1:I$65536),FALSE)</f>
        <v>45.289999999999964</v>
      </c>
      <c r="R6" s="19">
        <f>VLOOKUP($A6,'[1]Congest Nov00-Apr01'!$A$1:$I$65536,COLUMN('[1]Congest Nov00-Apr01'!D$1:D$65536),FALSE)-VLOOKUP($B6,'[1]Congest Nov00-Apr01'!$A$1:$I$65536,COLUMN('[1]Congest Nov00-Apr01'!D$1:D$65536),FALSE)</f>
        <v>-65.169999999999618</v>
      </c>
      <c r="S6" s="19">
        <f>VLOOKUP($A6,'[1]Congest Nov00-Apr01'!$A$1:$I$65536,COLUMN('[1]Congest Nov00-Apr01'!E$1:E$65536),FALSE)-VLOOKUP($B6,'[1]Congest Nov00-Apr01'!$A$1:$I$65536,COLUMN('[1]Congest Nov00-Apr01'!E$1:E$65536),FALSE)</f>
        <v>-554.07999999999993</v>
      </c>
      <c r="T6" s="19">
        <f>VLOOKUP($A6,'[1]Congest Nov00-Apr01'!$A$1:$I$65536,COLUMN('[1]Congest Nov00-Apr01'!F$1:F$65536),FALSE)-VLOOKUP($B6,'[1]Congest Nov00-Apr01'!$A$1:$I$65536,COLUMN('[1]Congest Nov00-Apr01'!F$1:F$65536),FALSE)</f>
        <v>77.000000000000455</v>
      </c>
      <c r="U6" s="19">
        <f>VLOOKUP($A6,'[1]Congest Nov00-Apr01'!$A$1:$I$65536,COLUMN('[1]Congest Nov00-Apr01'!G$1:G$65536),FALSE)-VLOOKUP($B6,'[1]Congest Nov00-Apr01'!$A$1:$I$65536,COLUMN('[1]Congest Nov00-Apr01'!G$1:G$65536),FALSE)</f>
        <v>-709.97000000000025</v>
      </c>
      <c r="V6" s="19">
        <f>VLOOKUP($A6,'[1]Congest Nov00-Apr01'!$A$1:$I$65536,COLUMN('[1]Congest Nov00-Apr01'!H$1:H$65536),FALSE)-VLOOKUP($B6,'[1]Congest Nov00-Apr01'!$A$1:$I$65536,COLUMN('[1]Congest Nov00-Apr01'!H$1:H$65536),FALSE)</f>
        <v>-3261.4600000000009</v>
      </c>
      <c r="W6" s="19">
        <f>VLOOKUP($A6,'[1]Congest Nov00-Apr01'!$A$1:$I$65536,COLUMN('[1]Congest Nov00-Apr01'!I$1:I$65536),FALSE)-VLOOKUP($B6,'[1]Congest Nov00-Apr01'!$A$1:$I$65536,COLUMN('[1]Congest Nov00-Apr01'!I$1:I$65536),FALSE)</f>
        <v>-4339.76</v>
      </c>
      <c r="X6" s="19">
        <f>VLOOKUP($A6,'[1]Congest May01-Oct01'!$A$1:$I$65536,COLUMN('[1]Congest May01-Oct01'!D$1:D$65536),FALSE)-VLOOKUP($B6,'[1]Congest May01-Oct01'!$A$1:$I$65536,COLUMN('[1]Congest May01-Oct01'!D$1:D$65536),FALSE)</f>
        <v>-716.98</v>
      </c>
      <c r="Y6" s="19">
        <f>VLOOKUP($A6,'[1]Congest May01-Oct01'!$A$1:$I$65536,COLUMN('[1]Congest May01-Oct01'!E$1:E$65536),FALSE)-VLOOKUP($B6,'[1]Congest May01-Oct01'!$A$1:$I$65536,COLUMN('[1]Congest May01-Oct01'!E$1:E$65536),FALSE)</f>
        <v>-1099.6899999999996</v>
      </c>
      <c r="Z6" s="19">
        <f>VLOOKUP($A6,'[1]Congest May01-Oct01'!$A$1:$I$65536,COLUMN('[1]Congest May01-Oct01'!F$1:F$65536),FALSE)-VLOOKUP($B6,'[1]Congest May01-Oct01'!$A$1:$I$65536,COLUMN('[1]Congest May01-Oct01'!F$1:F$65536),FALSE)</f>
        <v>-632.91000000000008</v>
      </c>
      <c r="AA6" s="19">
        <f>VLOOKUP($A6,'[1]Congest May01-Oct01'!$A$1:$I$65536,COLUMN('[1]Congest May01-Oct01'!G$1:G$65536),FALSE)-VLOOKUP($B6,'[1]Congest May01-Oct01'!$A$1:$I$65536,COLUMN('[1]Congest May01-Oct01'!G$1:G$65536),FALSE)</f>
        <v>-808.56999999999971</v>
      </c>
    </row>
    <row r="7" spans="1:28" x14ac:dyDescent="0.25">
      <c r="A7" s="3">
        <v>23606</v>
      </c>
      <c r="B7" s="3">
        <v>23760</v>
      </c>
      <c r="C7" s="14">
        <v>-1000</v>
      </c>
      <c r="D7" s="1">
        <v>50</v>
      </c>
      <c r="E7" s="14">
        <f t="shared" si="1"/>
        <v>-50000</v>
      </c>
      <c r="F7" s="1" t="str">
        <f>+VLOOKUP(A7,'[1]Congest May01-Oct01'!$A$1:$B$65536,2,FALSE)</f>
        <v>OSWEGO___5</v>
      </c>
      <c r="G7" s="1" t="str">
        <f>+VLOOKUP(B7,'[1]Congest May01-Oct01'!$A$1:$B$65536,2,FALSE)</f>
        <v>NIAGARA____</v>
      </c>
      <c r="H7" s="14">
        <f>+VLOOKUP($B7,[2]ACP!$A$1:$BE$65536,47,FALSE)-VLOOKUP($A7,[2]ACP!$A$1:$BE$65536,47,FALSE)</f>
        <v>-1708.25</v>
      </c>
      <c r="I7" s="14">
        <f>+VLOOKUP($B7,[2]ACP!$A$1:$BE$65536,48,FALSE)-VLOOKUP($A7,[2]ACP!$A$1:$BE$65536,48,FALSE)</f>
        <v>-1839.9700000000012</v>
      </c>
      <c r="J7" s="14">
        <f>+VLOOKUP($B7,[2]ACP!$A$1:$BE$65536,57,FALSE)-VLOOKUP($A7,[2]ACP!$A$1:$BE$65536,57,FALSE)</f>
        <v>-1477.75</v>
      </c>
      <c r="K7" s="23">
        <f t="shared" si="0"/>
        <v>-299.7</v>
      </c>
      <c r="L7" s="19">
        <f>VLOOKUP($A7,'[1]Congest May00-Oct00'!$A$1:$I$65536,COLUMN('[1]Congest May00-Oct00'!D$1:D$65536),FALSE)-VLOOKUP($B7,'[1]Congest May00-Oct00'!$A$1:$I$65536,COLUMN('[1]Congest May00-Oct00'!D$1:D$65536),FALSE)</f>
        <v>-306.24999999999989</v>
      </c>
      <c r="M7" s="19">
        <f>VLOOKUP($A7,'[1]Congest May00-Oct00'!$A$1:$I$65536,COLUMN('[1]Congest May00-Oct00'!E$1:E$65536),FALSE)-VLOOKUP($B7,'[1]Congest May00-Oct00'!$A$1:$I$65536,COLUMN('[1]Congest May00-Oct00'!E$1:E$65536),FALSE)</f>
        <v>846.44</v>
      </c>
      <c r="N7" s="19">
        <f>VLOOKUP($A7,'[1]Congest May00-Oct00'!$A$1:$I$65536,COLUMN('[1]Congest May00-Oct00'!F$1:F$65536),FALSE)-VLOOKUP($B7,'[1]Congest May00-Oct00'!$A$1:$I$65536,COLUMN('[1]Congest May00-Oct00'!F$1:F$65536),FALSE)</f>
        <v>-3106.42</v>
      </c>
      <c r="O7" s="19">
        <f>VLOOKUP($A7,'[1]Congest May00-Oct00'!$A$1:$I$65536,COLUMN('[1]Congest May00-Oct00'!G$1:G$65536),FALSE)-VLOOKUP($B7,'[1]Congest May00-Oct00'!$A$1:$I$65536,COLUMN('[1]Congest May00-Oct00'!G$1:G$65536),FALSE)</f>
        <v>-1045.28</v>
      </c>
      <c r="P7" s="19">
        <f>VLOOKUP($A7,'[1]Congest May00-Oct00'!$A$1:$I$65536,COLUMN('[1]Congest May00-Oct00'!H$1:H$65536),FALSE)-VLOOKUP($B7,'[1]Congest May00-Oct00'!$A$1:$I$65536,COLUMN('[1]Congest May00-Oct00'!H$1:H$65536),FALSE)</f>
        <v>127.02000000000001</v>
      </c>
      <c r="Q7" s="19">
        <f>VLOOKUP($A7,'[1]Congest May00-Oct00'!$A$1:$I$65536,COLUMN('[1]Congest May00-Oct00'!I$1:I$65536),FALSE)-VLOOKUP($B7,'[1]Congest May00-Oct00'!$A$1:$I$65536,COLUMN('[1]Congest May00-Oct00'!I$1:I$65536),FALSE)</f>
        <v>-934.26</v>
      </c>
      <c r="R7" s="19">
        <f>VLOOKUP($A7,'[1]Congest Nov00-Apr01'!$A$1:$I$65536,COLUMN('[1]Congest Nov00-Apr01'!D$1:D$65536),FALSE)-VLOOKUP($B7,'[1]Congest Nov00-Apr01'!$A$1:$I$65536,COLUMN('[1]Congest Nov00-Apr01'!D$1:D$65536),FALSE)</f>
        <v>154.44</v>
      </c>
      <c r="S7" s="19">
        <f>VLOOKUP($A7,'[1]Congest Nov00-Apr01'!$A$1:$I$65536,COLUMN('[1]Congest Nov00-Apr01'!E$1:E$65536),FALSE)-VLOOKUP($B7,'[1]Congest Nov00-Apr01'!$A$1:$I$65536,COLUMN('[1]Congest Nov00-Apr01'!E$1:E$65536),FALSE)</f>
        <v>36.97</v>
      </c>
      <c r="T7" s="19">
        <f>VLOOKUP($A7,'[1]Congest Nov00-Apr01'!$A$1:$I$65536,COLUMN('[1]Congest Nov00-Apr01'!F$1:F$65536),FALSE)-VLOOKUP($B7,'[1]Congest Nov00-Apr01'!$A$1:$I$65536,COLUMN('[1]Congest Nov00-Apr01'!F$1:F$65536),FALSE)</f>
        <v>192.70999999999998</v>
      </c>
      <c r="U7" s="19">
        <f>VLOOKUP($A7,'[1]Congest Nov00-Apr01'!$A$1:$I$65536,COLUMN('[1]Congest Nov00-Apr01'!G$1:G$65536),FALSE)-VLOOKUP($B7,'[1]Congest Nov00-Apr01'!$A$1:$I$65536,COLUMN('[1]Congest Nov00-Apr01'!G$1:G$65536),FALSE)</f>
        <v>92.44</v>
      </c>
      <c r="V7" s="19">
        <f>VLOOKUP($A7,'[1]Congest Nov00-Apr01'!$A$1:$I$65536,COLUMN('[1]Congest Nov00-Apr01'!H$1:H$65536),FALSE)-VLOOKUP($B7,'[1]Congest Nov00-Apr01'!$A$1:$I$65536,COLUMN('[1]Congest Nov00-Apr01'!H$1:H$65536),FALSE)</f>
        <v>149.29999999999998</v>
      </c>
      <c r="W7" s="19">
        <f>VLOOKUP($A7,'[1]Congest Nov00-Apr01'!$A$1:$I$65536,COLUMN('[1]Congest Nov00-Apr01'!I$1:I$65536),FALSE)-VLOOKUP($B7,'[1]Congest Nov00-Apr01'!$A$1:$I$65536,COLUMN('[1]Congest Nov00-Apr01'!I$1:I$65536),FALSE)</f>
        <v>41.689999999999991</v>
      </c>
      <c r="X7" s="19">
        <f>VLOOKUP($A7,'[1]Congest May01-Oct01'!$A$1:$I$65536,COLUMN('[1]Congest May01-Oct01'!D$1:D$65536),FALSE)-VLOOKUP($B7,'[1]Congest May01-Oct01'!$A$1:$I$65536,COLUMN('[1]Congest May01-Oct01'!D$1:D$65536),FALSE)</f>
        <v>-237.59</v>
      </c>
      <c r="Y7" s="19">
        <f>VLOOKUP($A7,'[1]Congest May01-Oct01'!$A$1:$I$65536,COLUMN('[1]Congest May01-Oct01'!E$1:E$65536),FALSE)-VLOOKUP($B7,'[1]Congest May01-Oct01'!$A$1:$I$65536,COLUMN('[1]Congest May01-Oct01'!E$1:E$65536),FALSE)</f>
        <v>9.9299999999999926</v>
      </c>
      <c r="Z7" s="19">
        <f>VLOOKUP($A7,'[1]Congest May01-Oct01'!$A$1:$I$65536,COLUMN('[1]Congest May01-Oct01'!F$1:F$65536),FALSE)-VLOOKUP($B7,'[1]Congest May01-Oct01'!$A$1:$I$65536,COLUMN('[1]Congest May01-Oct01'!F$1:F$65536),FALSE)</f>
        <v>55.860000000000007</v>
      </c>
      <c r="AA7" s="19">
        <f>VLOOKUP($A7,'[1]Congest May01-Oct01'!$A$1:$I$65536,COLUMN('[1]Congest May01-Oct01'!G$1:G$65536),FALSE)-VLOOKUP($B7,'[1]Congest May01-Oct01'!$A$1:$I$65536,COLUMN('[1]Congest May01-Oct01'!G$1:G$65536),FALSE)</f>
        <v>11.789999999999978</v>
      </c>
    </row>
    <row r="8" spans="1:28" x14ac:dyDescent="0.25">
      <c r="A8" s="3">
        <v>23652</v>
      </c>
      <c r="B8" s="3">
        <v>23760</v>
      </c>
      <c r="C8" s="14">
        <v>-1000</v>
      </c>
      <c r="D8" s="1">
        <v>50</v>
      </c>
      <c r="E8" s="14">
        <f t="shared" si="1"/>
        <v>-50000</v>
      </c>
      <c r="F8" s="1" t="str">
        <f>+VLOOKUP(A8,'[1]Congest May01-Oct01'!$A$1:$B$65536,2,FALSE)</f>
        <v>ROCHESTER_9_IC</v>
      </c>
      <c r="G8" s="1" t="str">
        <f>+VLOOKUP(B8,'[1]Congest May01-Oct01'!$A$1:$B$65536,2,FALSE)</f>
        <v>NIAGARA____</v>
      </c>
      <c r="H8" s="14">
        <f>+VLOOKUP($B8,[2]ACP!$A$1:$BE$65536,47,FALSE)-VLOOKUP($A8,[2]ACP!$A$1:$BE$65536,47,FALSE)</f>
        <v>400.53000000000065</v>
      </c>
      <c r="I8" s="14">
        <f>+VLOOKUP($B8,[2]ACP!$A$1:$BE$65536,48,FALSE)-VLOOKUP($A8,[2]ACP!$A$1:$BE$65536,48,FALSE)</f>
        <v>952.69999999999891</v>
      </c>
      <c r="J8" s="14">
        <f>+VLOOKUP($B8,[2]ACP!$A$1:$BE$65536,57,FALSE)-VLOOKUP($A8,[2]ACP!$A$1:$BE$65536,57,FALSE)</f>
        <v>-2343.1799999999998</v>
      </c>
      <c r="K8" s="23">
        <f t="shared" si="0"/>
        <v>87.349999999999937</v>
      </c>
      <c r="L8" s="19">
        <f>VLOOKUP($A8,'[1]Congest May00-Oct00'!$A$1:$I$65536,COLUMN('[1]Congest May00-Oct00'!D$1:D$65536),FALSE)-VLOOKUP($B8,'[1]Congest May00-Oct00'!$A$1:$I$65536,COLUMN('[1]Congest May00-Oct00'!D$1:D$65536),FALSE)</f>
        <v>184.03000000000009</v>
      </c>
      <c r="M8" s="19">
        <f>VLOOKUP($A8,'[1]Congest May00-Oct00'!$A$1:$I$65536,COLUMN('[1]Congest May00-Oct00'!E$1:E$65536),FALSE)-VLOOKUP($B8,'[1]Congest May00-Oct00'!$A$1:$I$65536,COLUMN('[1]Congest May00-Oct00'!E$1:E$65536),FALSE)</f>
        <v>89.720000000000027</v>
      </c>
      <c r="N8" s="19">
        <f>VLOOKUP($A8,'[1]Congest May00-Oct00'!$A$1:$I$65536,COLUMN('[1]Congest May00-Oct00'!F$1:F$65536),FALSE)-VLOOKUP($B8,'[1]Congest May00-Oct00'!$A$1:$I$65536,COLUMN('[1]Congest May00-Oct00'!F$1:F$65536),FALSE)</f>
        <v>-30.779999999999973</v>
      </c>
      <c r="O8" s="19">
        <f>VLOOKUP($A8,'[1]Congest May00-Oct00'!$A$1:$I$65536,COLUMN('[1]Congest May00-Oct00'!G$1:G$65536),FALSE)-VLOOKUP($B8,'[1]Congest May00-Oct00'!$A$1:$I$65536,COLUMN('[1]Congest May00-Oct00'!G$1:G$65536),FALSE)</f>
        <v>-457.37000000000012</v>
      </c>
      <c r="P8" s="19">
        <f>VLOOKUP($A8,'[1]Congest May00-Oct00'!$A$1:$I$65536,COLUMN('[1]Congest May00-Oct00'!H$1:H$65536),FALSE)-VLOOKUP($B8,'[1]Congest May00-Oct00'!$A$1:$I$65536,COLUMN('[1]Congest May00-Oct00'!H$1:H$65536),FALSE)</f>
        <v>40.700000000000017</v>
      </c>
      <c r="Q8" s="19">
        <f>VLOOKUP($A8,'[1]Congest May00-Oct00'!$A$1:$I$65536,COLUMN('[1]Congest May00-Oct00'!I$1:I$65536),FALSE)-VLOOKUP($B8,'[1]Congest May00-Oct00'!$A$1:$I$65536,COLUMN('[1]Congest May00-Oct00'!I$1:I$65536),FALSE)</f>
        <v>14.77000000000001</v>
      </c>
      <c r="R8" s="19">
        <f>VLOOKUP($A8,'[1]Congest Nov00-Apr01'!$A$1:$I$65536,COLUMN('[1]Congest Nov00-Apr01'!D$1:D$65536),FALSE)-VLOOKUP($B8,'[1]Congest Nov00-Apr01'!$A$1:$I$65536,COLUMN('[1]Congest Nov00-Apr01'!D$1:D$65536),FALSE)</f>
        <v>54.159999999999968</v>
      </c>
      <c r="S8" s="19">
        <f>VLOOKUP($A8,'[1]Congest Nov00-Apr01'!$A$1:$I$65536,COLUMN('[1]Congest Nov00-Apr01'!E$1:E$65536),FALSE)-VLOOKUP($B8,'[1]Congest Nov00-Apr01'!$A$1:$I$65536,COLUMN('[1]Congest Nov00-Apr01'!E$1:E$65536),FALSE)</f>
        <v>4.75</v>
      </c>
      <c r="T8" s="19">
        <f>VLOOKUP($A8,'[1]Congest Nov00-Apr01'!$A$1:$I$65536,COLUMN('[1]Congest Nov00-Apr01'!F$1:F$65536),FALSE)-VLOOKUP($B8,'[1]Congest Nov00-Apr01'!$A$1:$I$65536,COLUMN('[1]Congest Nov00-Apr01'!F$1:F$65536),FALSE)</f>
        <v>66.109999999999957</v>
      </c>
      <c r="U8" s="19">
        <f>VLOOKUP($A8,'[1]Congest Nov00-Apr01'!$A$1:$I$65536,COLUMN('[1]Congest Nov00-Apr01'!G$1:G$65536),FALSE)-VLOOKUP($B8,'[1]Congest Nov00-Apr01'!$A$1:$I$65536,COLUMN('[1]Congest Nov00-Apr01'!G$1:G$65536),FALSE)</f>
        <v>38.680000000000035</v>
      </c>
      <c r="V8" s="19">
        <f>VLOOKUP($A8,'[1]Congest Nov00-Apr01'!$A$1:$I$65536,COLUMN('[1]Congest Nov00-Apr01'!H$1:H$65536),FALSE)-VLOOKUP($B8,'[1]Congest Nov00-Apr01'!$A$1:$I$65536,COLUMN('[1]Congest Nov00-Apr01'!H$1:H$65536),FALSE)</f>
        <v>47.399999999999949</v>
      </c>
      <c r="W8" s="19">
        <f>VLOOKUP($A8,'[1]Congest Nov00-Apr01'!$A$1:$I$65536,COLUMN('[1]Congest Nov00-Apr01'!I$1:I$65536),FALSE)-VLOOKUP($B8,'[1]Congest Nov00-Apr01'!$A$1:$I$65536,COLUMN('[1]Congest Nov00-Apr01'!I$1:I$65536),FALSE)</f>
        <v>12.749999999999986</v>
      </c>
      <c r="X8" s="19">
        <f>VLOOKUP($A8,'[1]Congest May01-Oct01'!$A$1:$I$65536,COLUMN('[1]Congest May01-Oct01'!D$1:D$65536),FALSE)-VLOOKUP($B8,'[1]Congest May01-Oct01'!$A$1:$I$65536,COLUMN('[1]Congest May01-Oct01'!D$1:D$65536),FALSE)</f>
        <v>-243.57999999999998</v>
      </c>
      <c r="Y8" s="19">
        <f>VLOOKUP($A8,'[1]Congest May01-Oct01'!$A$1:$I$65536,COLUMN('[1]Congest May01-Oct01'!E$1:E$65536),FALSE)-VLOOKUP($B8,'[1]Congest May01-Oct01'!$A$1:$I$65536,COLUMN('[1]Congest May01-Oct01'!E$1:E$65536),FALSE)</f>
        <v>69.11999999999999</v>
      </c>
      <c r="Z8" s="19">
        <f>VLOOKUP($A8,'[1]Congest May01-Oct01'!$A$1:$I$65536,COLUMN('[1]Congest May01-Oct01'!F$1:F$65536),FALSE)-VLOOKUP($B8,'[1]Congest May01-Oct01'!$A$1:$I$65536,COLUMN('[1]Congest May01-Oct01'!F$1:F$65536),FALSE)</f>
        <v>13.180000000000007</v>
      </c>
      <c r="AA8" s="19">
        <f>VLOOKUP($A8,'[1]Congest May01-Oct01'!$A$1:$I$65536,COLUMN('[1]Congest May01-Oct01'!G$1:G$65536),FALSE)-VLOOKUP($B8,'[1]Congest May01-Oct01'!$A$1:$I$65536,COLUMN('[1]Congest May01-Oct01'!G$1:G$65536),FALSE)</f>
        <v>-30.690000000000012</v>
      </c>
    </row>
    <row r="9" spans="1:28" x14ac:dyDescent="0.25">
      <c r="A9" s="3">
        <v>23770</v>
      </c>
      <c r="B9" s="3">
        <v>23786</v>
      </c>
      <c r="C9" s="14">
        <v>-19999</v>
      </c>
      <c r="D9" s="1">
        <v>4</v>
      </c>
      <c r="E9" s="14">
        <f t="shared" si="1"/>
        <v>-79996</v>
      </c>
      <c r="F9" s="1" t="str">
        <f>+VLOOKUP(A9,'[1]Congest May01-Oct01'!$A$1:$B$65536,2,FALSE)</f>
        <v>YORK___WARBASSE</v>
      </c>
      <c r="G9" s="1" t="str">
        <f>+VLOOKUP(B9,'[1]Congest May01-Oct01'!$A$1:$B$65536,2,FALSE)</f>
        <v>LINDEN COGEN____</v>
      </c>
      <c r="H9" s="14">
        <f>+VLOOKUP($B9,[2]ACP!$A$1:$BE$65536,47,FALSE)-VLOOKUP($A9,[2]ACP!$A$1:$BE$65536,47,FALSE)</f>
        <v>-20952.229999999996</v>
      </c>
      <c r="I9" s="14">
        <f>+VLOOKUP($B9,[2]ACP!$A$1:$BE$65536,48,FALSE)-VLOOKUP($A9,[2]ACP!$A$1:$BE$65536,48,FALSE)</f>
        <v>-51918.400000000009</v>
      </c>
      <c r="J9" s="14">
        <f>+VLOOKUP($B9,[2]ACP!$A$1:$BE$65536,57,FALSE)-VLOOKUP($A9,[2]ACP!$A$1:$BE$65536,57,FALSE)</f>
        <v>-37742.06</v>
      </c>
      <c r="K9" s="23">
        <f t="shared" si="0"/>
        <v>-31766.05</v>
      </c>
      <c r="L9" s="19">
        <f>VLOOKUP($A9,'[1]Congest May00-Oct00'!$A$1:$I$65536,COLUMN('[1]Congest May00-Oct00'!D$1:D$65536),FALSE)-VLOOKUP($B9,'[1]Congest May00-Oct00'!$A$1:$I$65536,COLUMN('[1]Congest May00-Oct00'!D$1:D$65536),FALSE)</f>
        <v>-1408.7500000000009</v>
      </c>
      <c r="M9" s="19">
        <f>VLOOKUP($A9,'[1]Congest May00-Oct00'!$A$1:$I$65536,COLUMN('[1]Congest May00-Oct00'!E$1:E$65536),FALSE)-VLOOKUP($B9,'[1]Congest May00-Oct00'!$A$1:$I$65536,COLUMN('[1]Congest May00-Oct00'!E$1:E$65536),FALSE)</f>
        <v>-5561.6199999999953</v>
      </c>
      <c r="N9" s="19">
        <f>VLOOKUP($A9,'[1]Congest May00-Oct00'!$A$1:$I$65536,COLUMN('[1]Congest May00-Oct00'!F$1:F$65536),FALSE)-VLOOKUP($B9,'[1]Congest May00-Oct00'!$A$1:$I$65536,COLUMN('[1]Congest May00-Oct00'!F$1:F$65536),FALSE)</f>
        <v>-3133.25</v>
      </c>
      <c r="O9" s="19">
        <f>VLOOKUP($A9,'[1]Congest May00-Oct00'!$A$1:$I$65536,COLUMN('[1]Congest May00-Oct00'!G$1:G$65536),FALSE)-VLOOKUP($B9,'[1]Congest May00-Oct00'!$A$1:$I$65536,COLUMN('[1]Congest May00-Oct00'!G$1:G$65536),FALSE)</f>
        <v>-7183.3200000000015</v>
      </c>
      <c r="P9" s="19">
        <f>VLOOKUP($A9,'[1]Congest May00-Oct00'!$A$1:$I$65536,COLUMN('[1]Congest May00-Oct00'!H$1:H$65536),FALSE)-VLOOKUP($B9,'[1]Congest May00-Oct00'!$A$1:$I$65536,COLUMN('[1]Congest May00-Oct00'!H$1:H$65536),FALSE)</f>
        <v>-2137.4599999999991</v>
      </c>
      <c r="Q9" s="19">
        <f>VLOOKUP($A9,'[1]Congest May00-Oct00'!$A$1:$I$65536,COLUMN('[1]Congest May00-Oct00'!I$1:I$65536),FALSE)-VLOOKUP($B9,'[1]Congest May00-Oct00'!$A$1:$I$65536,COLUMN('[1]Congest May00-Oct00'!I$1:I$65536),FALSE)</f>
        <v>-132.25</v>
      </c>
      <c r="R9" s="19">
        <f>VLOOKUP($A9,'[1]Congest Nov00-Apr01'!$A$1:$I$65536,COLUMN('[1]Congest Nov00-Apr01'!D$1:D$65536),FALSE)-VLOOKUP($B9,'[1]Congest Nov00-Apr01'!$A$1:$I$65536,COLUMN('[1]Congest Nov00-Apr01'!D$1:D$65536),FALSE)</f>
        <v>-615.25</v>
      </c>
      <c r="S9" s="19">
        <f>VLOOKUP($A9,'[1]Congest Nov00-Apr01'!$A$1:$I$65536,COLUMN('[1]Congest Nov00-Apr01'!E$1:E$65536),FALSE)-VLOOKUP($B9,'[1]Congest Nov00-Apr01'!$A$1:$I$65536,COLUMN('[1]Congest Nov00-Apr01'!E$1:E$65536),FALSE)</f>
        <v>-5287.41</v>
      </c>
      <c r="T9" s="19">
        <f>VLOOKUP($A9,'[1]Congest Nov00-Apr01'!$A$1:$I$65536,COLUMN('[1]Congest Nov00-Apr01'!F$1:F$65536),FALSE)-VLOOKUP($B9,'[1]Congest Nov00-Apr01'!$A$1:$I$65536,COLUMN('[1]Congest Nov00-Apr01'!F$1:F$65536),FALSE)</f>
        <v>227.10000000000082</v>
      </c>
      <c r="U9" s="19">
        <f>VLOOKUP($A9,'[1]Congest Nov00-Apr01'!$A$1:$I$65536,COLUMN('[1]Congest Nov00-Apr01'!G$1:G$65536),FALSE)-VLOOKUP($B9,'[1]Congest Nov00-Apr01'!$A$1:$I$65536,COLUMN('[1]Congest Nov00-Apr01'!G$1:G$65536),FALSE)</f>
        <v>-2949.9700000000003</v>
      </c>
      <c r="V9" s="19">
        <f>VLOOKUP($A9,'[1]Congest Nov00-Apr01'!$A$1:$I$65536,COLUMN('[1]Congest Nov00-Apr01'!H$1:H$65536),FALSE)-VLOOKUP($B9,'[1]Congest Nov00-Apr01'!$A$1:$I$65536,COLUMN('[1]Congest Nov00-Apr01'!H$1:H$65536),FALSE)</f>
        <v>-71.300000000001091</v>
      </c>
      <c r="W9" s="19">
        <f>VLOOKUP($A9,'[1]Congest Nov00-Apr01'!$A$1:$I$65536,COLUMN('[1]Congest Nov00-Apr01'!I$1:I$65536),FALSE)-VLOOKUP($B9,'[1]Congest Nov00-Apr01'!$A$1:$I$65536,COLUMN('[1]Congest Nov00-Apr01'!I$1:I$65536),FALSE)</f>
        <v>-1170</v>
      </c>
      <c r="X9" s="19">
        <f>VLOOKUP($A9,'[1]Congest May01-Oct01'!$A$1:$I$65536,COLUMN('[1]Congest May01-Oct01'!D$1:D$65536),FALSE)-VLOOKUP($B9,'[1]Congest May01-Oct01'!$A$1:$I$65536,COLUMN('[1]Congest May01-Oct01'!D$1:D$65536),FALSE)</f>
        <v>-2630.2199999999975</v>
      </c>
      <c r="Y9" s="19">
        <f>VLOOKUP($A9,'[1]Congest May01-Oct01'!$A$1:$I$65536,COLUMN('[1]Congest May01-Oct01'!E$1:E$65536),FALSE)-VLOOKUP($B9,'[1]Congest May01-Oct01'!$A$1:$I$65536,COLUMN('[1]Congest May01-Oct01'!E$1:E$65536),FALSE)</f>
        <v>-7119.4899999999989</v>
      </c>
      <c r="Z9" s="19">
        <f>VLOOKUP($A9,'[1]Congest May01-Oct01'!$A$1:$I$65536,COLUMN('[1]Congest May01-Oct01'!F$1:F$65536),FALSE)-VLOOKUP($B9,'[1]Congest May01-Oct01'!$A$1:$I$65536,COLUMN('[1]Congest May01-Oct01'!F$1:F$65536),FALSE)</f>
        <v>-6524.0800000000008</v>
      </c>
      <c r="AA9" s="19">
        <f>VLOOKUP($A9,'[1]Congest May01-Oct01'!$A$1:$I$65536,COLUMN('[1]Congest May01-Oct01'!G$1:G$65536),FALSE)-VLOOKUP($B9,'[1]Congest May01-Oct01'!$A$1:$I$65536,COLUMN('[1]Congest May01-Oct01'!G$1:G$65536),FALSE)</f>
        <v>-3355.7200000000003</v>
      </c>
    </row>
    <row r="10" spans="1:28" x14ac:dyDescent="0.25">
      <c r="A10" s="3">
        <v>24008</v>
      </c>
      <c r="B10" s="3">
        <v>24053</v>
      </c>
      <c r="C10" s="14">
        <v>-2000</v>
      </c>
      <c r="D10" s="1">
        <v>50</v>
      </c>
      <c r="E10" s="14">
        <f t="shared" si="1"/>
        <v>-100000</v>
      </c>
      <c r="F10" s="1" t="str">
        <f>+VLOOKUP(A10,'[1]Congest May01-Oct01'!$A$1:$B$65536,2,FALSE)</f>
        <v>NYISO_LBMP_REFERENCE</v>
      </c>
      <c r="G10" s="1" t="str">
        <f>+VLOOKUP(B10,'[1]Congest May01-Oct01'!$A$1:$B$65536,2,FALSE)</f>
        <v>NM_ST_REGIS___HYD</v>
      </c>
      <c r="H10" s="14">
        <f>+VLOOKUP($B10,[2]ACP!$A$1:$BE$65536,47,FALSE)-VLOOKUP($A10,[2]ACP!$A$1:$BE$65536,47,FALSE)</f>
        <v>-2243.4299999999998</v>
      </c>
      <c r="I10" s="14">
        <f>+VLOOKUP($B10,[2]ACP!$A$1:$BE$65536,48,FALSE)-VLOOKUP($A10,[2]ACP!$A$1:$BE$65536,48,FALSE)</f>
        <v>-3434.8</v>
      </c>
      <c r="J10" s="14">
        <f>+VLOOKUP($B10,[2]ACP!$A$1:$BE$65536,57,FALSE)-VLOOKUP($A10,[2]ACP!$A$1:$BE$65536,57,FALSE)</f>
        <v>-3636.18</v>
      </c>
      <c r="K10" s="23">
        <f t="shared" si="0"/>
        <v>-1245.97</v>
      </c>
      <c r="L10" s="19">
        <f>VLOOKUP($A10,'[1]Congest May00-Oct00'!$A$1:$I$65536,COLUMN('[1]Congest May00-Oct00'!D$1:D$65536),FALSE)-VLOOKUP($B10,'[1]Congest May00-Oct00'!$A$1:$I$65536,COLUMN('[1]Congest May00-Oct00'!D$1:D$65536),FALSE)</f>
        <v>-732.48999999999978</v>
      </c>
      <c r="M10" s="19">
        <f>VLOOKUP($A10,'[1]Congest May00-Oct00'!$A$1:$I$65536,COLUMN('[1]Congest May00-Oct00'!E$1:E$65536),FALSE)-VLOOKUP($B10,'[1]Congest May00-Oct00'!$A$1:$I$65536,COLUMN('[1]Congest May00-Oct00'!E$1:E$65536),FALSE)</f>
        <v>-379.28</v>
      </c>
      <c r="N10" s="19">
        <f>VLOOKUP($A10,'[1]Congest May00-Oct00'!$A$1:$I$65536,COLUMN('[1]Congest May00-Oct00'!F$1:F$65536),FALSE)-VLOOKUP($B10,'[1]Congest May00-Oct00'!$A$1:$I$65536,COLUMN('[1]Congest May00-Oct00'!F$1:F$65536),FALSE)</f>
        <v>-1115.1800000000003</v>
      </c>
      <c r="O10" s="19">
        <f>VLOOKUP($A10,'[1]Congest May00-Oct00'!$A$1:$I$65536,COLUMN('[1]Congest May00-Oct00'!G$1:G$65536),FALSE)-VLOOKUP($B10,'[1]Congest May00-Oct00'!$A$1:$I$65536,COLUMN('[1]Congest May00-Oct00'!G$1:G$65536),FALSE)</f>
        <v>-136.22999999999999</v>
      </c>
      <c r="P10" s="19">
        <f>VLOOKUP($A10,'[1]Congest May00-Oct00'!$A$1:$I$65536,COLUMN('[1]Congest May00-Oct00'!H$1:H$65536),FALSE)-VLOOKUP($B10,'[1]Congest May00-Oct00'!$A$1:$I$65536,COLUMN('[1]Congest May00-Oct00'!H$1:H$65536),FALSE)</f>
        <v>-906.87</v>
      </c>
      <c r="Q10" s="19">
        <f>VLOOKUP($A10,'[1]Congest May00-Oct00'!$A$1:$I$65536,COLUMN('[1]Congest May00-Oct00'!I$1:I$65536),FALSE)-VLOOKUP($B10,'[1]Congest May00-Oct00'!$A$1:$I$65536,COLUMN('[1]Congest May00-Oct00'!I$1:I$65536),FALSE)</f>
        <v>-25.049999999999997</v>
      </c>
      <c r="R10" s="19">
        <f>VLOOKUP($A10,'[1]Congest Nov00-Apr01'!$A$1:$I$65536,COLUMN('[1]Congest Nov00-Apr01'!D$1:D$65536),FALSE)-VLOOKUP($B10,'[1]Congest Nov00-Apr01'!$A$1:$I$65536,COLUMN('[1]Congest Nov00-Apr01'!D$1:D$65536),FALSE)</f>
        <v>-52.590000000000011</v>
      </c>
      <c r="S10" s="19">
        <f>VLOOKUP($A10,'[1]Congest Nov00-Apr01'!$A$1:$I$65536,COLUMN('[1]Congest Nov00-Apr01'!E$1:E$65536),FALSE)-VLOOKUP($B10,'[1]Congest Nov00-Apr01'!$A$1:$I$65536,COLUMN('[1]Congest Nov00-Apr01'!E$1:E$65536),FALSE)</f>
        <v>1.0000000000000675E-2</v>
      </c>
      <c r="T10" s="19">
        <f>VLOOKUP($A10,'[1]Congest Nov00-Apr01'!$A$1:$I$65536,COLUMN('[1]Congest Nov00-Apr01'!F$1:F$65536),FALSE)-VLOOKUP($B10,'[1]Congest Nov00-Apr01'!$A$1:$I$65536,COLUMN('[1]Congest Nov00-Apr01'!F$1:F$65536),FALSE)</f>
        <v>-31.290000000000006</v>
      </c>
      <c r="U10" s="19">
        <f>VLOOKUP($A10,'[1]Congest Nov00-Apr01'!$A$1:$I$65536,COLUMN('[1]Congest Nov00-Apr01'!G$1:G$65536),FALSE)-VLOOKUP($B10,'[1]Congest Nov00-Apr01'!$A$1:$I$65536,COLUMN('[1]Congest Nov00-Apr01'!G$1:G$65536),FALSE)</f>
        <v>-23.480000000000004</v>
      </c>
      <c r="V10" s="19">
        <f>VLOOKUP($A10,'[1]Congest Nov00-Apr01'!$A$1:$I$65536,COLUMN('[1]Congest Nov00-Apr01'!H$1:H$65536),FALSE)-VLOOKUP($B10,'[1]Congest Nov00-Apr01'!$A$1:$I$65536,COLUMN('[1]Congest Nov00-Apr01'!H$1:H$65536),FALSE)</f>
        <v>-25.970000000000002</v>
      </c>
      <c r="W10" s="19">
        <f>VLOOKUP($A10,'[1]Congest Nov00-Apr01'!$A$1:$I$65536,COLUMN('[1]Congest Nov00-Apr01'!I$1:I$65536),FALSE)-VLOOKUP($B10,'[1]Congest Nov00-Apr01'!$A$1:$I$65536,COLUMN('[1]Congest Nov00-Apr01'!I$1:I$65536),FALSE)</f>
        <v>-64.11999999999999</v>
      </c>
      <c r="X10" s="19">
        <f>VLOOKUP($A10,'[1]Congest May01-Oct01'!$A$1:$I$65536,COLUMN('[1]Congest May01-Oct01'!D$1:D$65536),FALSE)-VLOOKUP($B10,'[1]Congest May01-Oct01'!$A$1:$I$65536,COLUMN('[1]Congest May01-Oct01'!D$1:D$65536),FALSE)</f>
        <v>-14.420000000000002</v>
      </c>
      <c r="Y10" s="19">
        <f>VLOOKUP($A10,'[1]Congest May01-Oct01'!$A$1:$I$65536,COLUMN('[1]Congest May01-Oct01'!E$1:E$65536),FALSE)-VLOOKUP($B10,'[1]Congest May01-Oct01'!$A$1:$I$65536,COLUMN('[1]Congest May01-Oct01'!E$1:E$65536),FALSE)</f>
        <v>-68.700000000000017</v>
      </c>
      <c r="Z10" s="19">
        <f>VLOOKUP($A10,'[1]Congest May01-Oct01'!$A$1:$I$65536,COLUMN('[1]Congest May01-Oct01'!F$1:F$65536),FALSE)-VLOOKUP($B10,'[1]Congest May01-Oct01'!$A$1:$I$65536,COLUMN('[1]Congest May01-Oct01'!F$1:F$65536),FALSE)</f>
        <v>-7.52</v>
      </c>
      <c r="AA10" s="19">
        <f>VLOOKUP($A10,'[1]Congest May01-Oct01'!$A$1:$I$65536,COLUMN('[1]Congest May01-Oct01'!G$1:G$65536),FALSE)-VLOOKUP($B10,'[1]Congest May01-Oct01'!$A$1:$I$65536,COLUMN('[1]Congest May01-Oct01'!G$1:G$65536),FALSE)</f>
        <v>-25.97</v>
      </c>
    </row>
    <row r="11" spans="1:28" x14ac:dyDescent="0.25">
      <c r="A11" s="3">
        <v>24039</v>
      </c>
      <c r="B11" s="3">
        <v>23584</v>
      </c>
      <c r="C11" s="14">
        <v>-3000</v>
      </c>
      <c r="D11" s="1">
        <v>40</v>
      </c>
      <c r="E11" s="14">
        <f t="shared" si="1"/>
        <v>-120000</v>
      </c>
      <c r="F11" s="1" t="str">
        <f>+VLOOKUP(A11,'[1]Congest May01-Oct01'!$A$1:$B$65536,2,FALSE)</f>
        <v>GARDENVILLE___LBMP</v>
      </c>
      <c r="G11" s="1" t="str">
        <f>+VLOOKUP(B11,'[1]Congest May01-Oct01'!$A$1:$B$65536,2,FALSE)</f>
        <v>MILLIKEN___1</v>
      </c>
      <c r="H11" s="14">
        <f>+VLOOKUP($B11,[2]ACP!$A$1:$BE$65536,47,FALSE)-VLOOKUP($A11,[2]ACP!$A$1:$BE$65536,47,FALSE)</f>
        <v>122.60000000000036</v>
      </c>
      <c r="I11" s="14">
        <f>+VLOOKUP($B11,[2]ACP!$A$1:$BE$65536,48,FALSE)-VLOOKUP($A11,[2]ACP!$A$1:$BE$65536,48,FALSE)</f>
        <v>2726.2799999999988</v>
      </c>
      <c r="J11" s="14">
        <f>+VLOOKUP($B11,[2]ACP!$A$1:$BE$65536,57,FALSE)-VLOOKUP($A11,[2]ACP!$A$1:$BE$65536,57,FALSE)</f>
        <v>-5802.2099999999991</v>
      </c>
      <c r="K11" s="23">
        <f t="shared" si="0"/>
        <v>166.19999999999985</v>
      </c>
      <c r="L11" s="19">
        <f>VLOOKUP($A11,'[1]Congest May00-Oct00'!$A$1:$I$65536,COLUMN('[1]Congest May00-Oct00'!D$1:D$65536),FALSE)-VLOOKUP($B11,'[1]Congest May00-Oct00'!$A$1:$I$65536,COLUMN('[1]Congest May00-Oct00'!D$1:D$65536),FALSE)</f>
        <v>114.34000000000003</v>
      </c>
      <c r="M11" s="19">
        <f>VLOOKUP($A11,'[1]Congest May00-Oct00'!$A$1:$I$65536,COLUMN('[1]Congest May00-Oct00'!E$1:E$65536),FALSE)-VLOOKUP($B11,'[1]Congest May00-Oct00'!$A$1:$I$65536,COLUMN('[1]Congest May00-Oct00'!E$1:E$65536),FALSE)</f>
        <v>-559.01999999999953</v>
      </c>
      <c r="N11" s="19">
        <f>VLOOKUP($A11,'[1]Congest May00-Oct00'!$A$1:$I$65536,COLUMN('[1]Congest May00-Oct00'!F$1:F$65536),FALSE)-VLOOKUP($B11,'[1]Congest May00-Oct00'!$A$1:$I$65536,COLUMN('[1]Congest May00-Oct00'!F$1:F$65536),FALSE)</f>
        <v>-235.47999999999865</v>
      </c>
      <c r="O11" s="19">
        <f>VLOOKUP($A11,'[1]Congest May00-Oct00'!$A$1:$I$65536,COLUMN('[1]Congest May00-Oct00'!G$1:G$65536),FALSE)-VLOOKUP($B11,'[1]Congest May00-Oct00'!$A$1:$I$65536,COLUMN('[1]Congest May00-Oct00'!G$1:G$65536),FALSE)</f>
        <v>-693.23999999999978</v>
      </c>
      <c r="P11" s="19">
        <f>VLOOKUP($A11,'[1]Congest May00-Oct00'!$A$1:$I$65536,COLUMN('[1]Congest May00-Oct00'!H$1:H$65536),FALSE)-VLOOKUP($B11,'[1]Congest May00-Oct00'!$A$1:$I$65536,COLUMN('[1]Congest May00-Oct00'!H$1:H$65536),FALSE)</f>
        <v>1.4499999999999318</v>
      </c>
      <c r="Q11" s="19">
        <f>VLOOKUP($A11,'[1]Congest May00-Oct00'!$A$1:$I$65536,COLUMN('[1]Congest May00-Oct00'!I$1:I$65536),FALSE)-VLOOKUP($B11,'[1]Congest May00-Oct00'!$A$1:$I$65536,COLUMN('[1]Congest May00-Oct00'!I$1:I$65536),FALSE)</f>
        <v>170.38000000000002</v>
      </c>
      <c r="R11" s="19">
        <f>VLOOKUP($A11,'[1]Congest Nov00-Apr01'!$A$1:$I$65536,COLUMN('[1]Congest Nov00-Apr01'!D$1:D$65536),FALSE)-VLOOKUP($B11,'[1]Congest Nov00-Apr01'!$A$1:$I$65536,COLUMN('[1]Congest Nov00-Apr01'!D$1:D$65536),FALSE)</f>
        <v>8.6800000000001205</v>
      </c>
      <c r="S11" s="19">
        <f>VLOOKUP($A11,'[1]Congest Nov00-Apr01'!$A$1:$I$65536,COLUMN('[1]Congest Nov00-Apr01'!E$1:E$65536),FALSE)-VLOOKUP($B11,'[1]Congest Nov00-Apr01'!$A$1:$I$65536,COLUMN('[1]Congest Nov00-Apr01'!E$1:E$65536),FALSE)</f>
        <v>4.4799999999999898</v>
      </c>
      <c r="T11" s="19">
        <f>VLOOKUP($A11,'[1]Congest Nov00-Apr01'!$A$1:$I$65536,COLUMN('[1]Congest Nov00-Apr01'!F$1:F$65536),FALSE)-VLOOKUP($B11,'[1]Congest Nov00-Apr01'!$A$1:$I$65536,COLUMN('[1]Congest Nov00-Apr01'!F$1:F$65536),FALSE)</f>
        <v>18.32999999999987</v>
      </c>
      <c r="U11" s="19">
        <f>VLOOKUP($A11,'[1]Congest Nov00-Apr01'!$A$1:$I$65536,COLUMN('[1]Congest Nov00-Apr01'!G$1:G$65536),FALSE)-VLOOKUP($B11,'[1]Congest Nov00-Apr01'!$A$1:$I$65536,COLUMN('[1]Congest Nov00-Apr01'!G$1:G$65536),FALSE)</f>
        <v>8.7200000000000273</v>
      </c>
      <c r="V11" s="19">
        <f>VLOOKUP($A11,'[1]Congest Nov00-Apr01'!$A$1:$I$65536,COLUMN('[1]Congest Nov00-Apr01'!H$1:H$65536),FALSE)-VLOOKUP($B11,'[1]Congest Nov00-Apr01'!$A$1:$I$65536,COLUMN('[1]Congest Nov00-Apr01'!H$1:H$65536),FALSE)</f>
        <v>8.9099999999998545</v>
      </c>
      <c r="W11" s="19">
        <f>VLOOKUP($A11,'[1]Congest Nov00-Apr01'!$A$1:$I$65536,COLUMN('[1]Congest Nov00-Apr01'!I$1:I$65536),FALSE)-VLOOKUP($B11,'[1]Congest Nov00-Apr01'!$A$1:$I$65536,COLUMN('[1]Congest Nov00-Apr01'!I$1:I$65536),FALSE)</f>
        <v>4.8499999999999943</v>
      </c>
      <c r="X11" s="19">
        <f>VLOOKUP($A11,'[1]Congest May01-Oct01'!$A$1:$I$65536,COLUMN('[1]Congest May01-Oct01'!D$1:D$65536),FALSE)-VLOOKUP($B11,'[1]Congest May01-Oct01'!$A$1:$I$65536,COLUMN('[1]Congest May01-Oct01'!D$1:D$65536),FALSE)</f>
        <v>79.830000000000013</v>
      </c>
      <c r="Y11" s="19">
        <f>VLOOKUP($A11,'[1]Congest May01-Oct01'!$A$1:$I$65536,COLUMN('[1]Congest May01-Oct01'!E$1:E$65536),FALSE)-VLOOKUP($B11,'[1]Congest May01-Oct01'!$A$1:$I$65536,COLUMN('[1]Congest May01-Oct01'!E$1:E$65536),FALSE)</f>
        <v>55.069999999999993</v>
      </c>
      <c r="Z11" s="19">
        <f>VLOOKUP($A11,'[1]Congest May01-Oct01'!$A$1:$I$65536,COLUMN('[1]Congest May01-Oct01'!F$1:F$65536),FALSE)-VLOOKUP($B11,'[1]Congest May01-Oct01'!$A$1:$I$65536,COLUMN('[1]Congest May01-Oct01'!F$1:F$65536),FALSE)</f>
        <v>5.2499999999999858</v>
      </c>
      <c r="AA11" s="19">
        <f>VLOOKUP($A11,'[1]Congest May01-Oct01'!$A$1:$I$65536,COLUMN('[1]Congest May01-Oct01'!G$1:G$65536),FALSE)-VLOOKUP($B11,'[1]Congest May01-Oct01'!$A$1:$I$65536,COLUMN('[1]Congest May01-Oct01'!G$1:G$65536),FALSE)</f>
        <v>-199.74999999999997</v>
      </c>
    </row>
    <row r="12" spans="1:28" x14ac:dyDescent="0.25">
      <c r="A12" s="3">
        <v>24257</v>
      </c>
      <c r="B12" s="3">
        <v>23620</v>
      </c>
      <c r="C12" s="14">
        <v>-1999</v>
      </c>
      <c r="D12" s="1">
        <v>20</v>
      </c>
      <c r="E12" s="14">
        <f t="shared" si="1"/>
        <v>-39980</v>
      </c>
      <c r="F12" s="1" t="str">
        <f>+VLOOKUP(A12,'[1]Congest May01-Oct01'!$A$1:$B$65536,2,FALSE)</f>
        <v>RAVENSWOOD_GT_9</v>
      </c>
      <c r="G12" s="1" t="str">
        <f>+VLOOKUP(B12,'[1]Congest May01-Oct01'!$A$1:$B$65536,2,FALSE)</f>
        <v>HUDAV+59+74_TH_GRP</v>
      </c>
      <c r="H12" s="14">
        <f>+VLOOKUP($B12,[2]ACP!$A$1:$BE$65536,47,FALSE)-VLOOKUP($A12,[2]ACP!$A$1:$BE$65536,47,FALSE)</f>
        <v>2744.1500000000087</v>
      </c>
      <c r="I12" s="14">
        <f>+VLOOKUP($B12,[2]ACP!$A$1:$BE$65536,48,FALSE)-VLOOKUP($A12,[2]ACP!$A$1:$BE$65536,48,FALSE)</f>
        <v>16967.780000000013</v>
      </c>
      <c r="J12" s="14">
        <f>+VLOOKUP($B12,[2]ACP!$A$1:$BE$65536,57,FALSE)-VLOOKUP($A12,[2]ACP!$A$1:$BE$65536,57,FALSE)</f>
        <v>-3320.5</v>
      </c>
      <c r="K12" s="23">
        <f t="shared" si="0"/>
        <v>995.36999999999807</v>
      </c>
      <c r="L12" s="19">
        <f>VLOOKUP($A12,'[1]Congest May00-Oct00'!$A$1:$I$65536,COLUMN('[1]Congest May00-Oct00'!D$1:D$65536),FALSE)-VLOOKUP($B12,'[1]Congest May00-Oct00'!$A$1:$I$65536,COLUMN('[1]Congest May00-Oct00'!D$1:D$65536),FALSE)</f>
        <v>-6418.78</v>
      </c>
      <c r="M12" s="19">
        <f>VLOOKUP($A12,'[1]Congest May00-Oct00'!$A$1:$I$65536,COLUMN('[1]Congest May00-Oct00'!E$1:E$65536),FALSE)-VLOOKUP($B12,'[1]Congest May00-Oct00'!$A$1:$I$65536,COLUMN('[1]Congest May00-Oct00'!E$1:E$65536),FALSE)</f>
        <v>-7917.3300000000036</v>
      </c>
      <c r="N12" s="19">
        <f>VLOOKUP($A12,'[1]Congest May00-Oct00'!$A$1:$I$65536,COLUMN('[1]Congest May00-Oct00'!F$1:F$65536),FALSE)-VLOOKUP($B12,'[1]Congest May00-Oct00'!$A$1:$I$65536,COLUMN('[1]Congest May00-Oct00'!F$1:F$65536),FALSE)</f>
        <v>0</v>
      </c>
      <c r="O12" s="19">
        <f>VLOOKUP($A12,'[1]Congest May00-Oct00'!$A$1:$I$65536,COLUMN('[1]Congest May00-Oct00'!G$1:G$65536),FALSE)-VLOOKUP($B12,'[1]Congest May00-Oct00'!$A$1:$I$65536,COLUMN('[1]Congest May00-Oct00'!G$1:G$65536),FALSE)</f>
        <v>0</v>
      </c>
      <c r="P12" s="19">
        <f>VLOOKUP($A12,'[1]Congest May00-Oct00'!$A$1:$I$65536,COLUMN('[1]Congest May00-Oct00'!H$1:H$65536),FALSE)-VLOOKUP($B12,'[1]Congest May00-Oct00'!$A$1:$I$65536,COLUMN('[1]Congest May00-Oct00'!H$1:H$65536),FALSE)</f>
        <v>0</v>
      </c>
      <c r="Q12" s="19">
        <f>VLOOKUP($A12,'[1]Congest May00-Oct00'!$A$1:$I$65536,COLUMN('[1]Congest May00-Oct00'!I$1:I$65536),FALSE)-VLOOKUP($B12,'[1]Congest May00-Oct00'!$A$1:$I$65536,COLUMN('[1]Congest May00-Oct00'!I$1:I$65536),FALSE)</f>
        <v>103.06999999999982</v>
      </c>
      <c r="R12" s="19">
        <f>VLOOKUP($A12,'[1]Congest Nov00-Apr01'!$A$1:$I$65536,COLUMN('[1]Congest Nov00-Apr01'!D$1:D$65536),FALSE)-VLOOKUP($B12,'[1]Congest Nov00-Apr01'!$A$1:$I$65536,COLUMN('[1]Congest Nov00-Apr01'!D$1:D$65536),FALSE)</f>
        <v>0</v>
      </c>
      <c r="S12" s="19">
        <f>VLOOKUP($A12,'[1]Congest Nov00-Apr01'!$A$1:$I$65536,COLUMN('[1]Congest Nov00-Apr01'!E$1:E$65536),FALSE)-VLOOKUP($B12,'[1]Congest Nov00-Apr01'!$A$1:$I$65536,COLUMN('[1]Congest Nov00-Apr01'!E$1:E$65536),FALSE)</f>
        <v>0</v>
      </c>
      <c r="T12" s="19">
        <f>VLOOKUP($A12,'[1]Congest Nov00-Apr01'!$A$1:$I$65536,COLUMN('[1]Congest Nov00-Apr01'!F$1:F$65536),FALSE)-VLOOKUP($B12,'[1]Congest Nov00-Apr01'!$A$1:$I$65536,COLUMN('[1]Congest Nov00-Apr01'!F$1:F$65536),FALSE)</f>
        <v>1290.2200000000007</v>
      </c>
      <c r="U12" s="19">
        <f>VLOOKUP($A12,'[1]Congest Nov00-Apr01'!$A$1:$I$65536,COLUMN('[1]Congest Nov00-Apr01'!G$1:G$65536),FALSE)-VLOOKUP($B12,'[1]Congest Nov00-Apr01'!$A$1:$I$65536,COLUMN('[1]Congest Nov00-Apr01'!G$1:G$65536),FALSE)</f>
        <v>-73.809999999999491</v>
      </c>
      <c r="V12" s="19">
        <f>VLOOKUP($A12,'[1]Congest Nov00-Apr01'!$A$1:$I$65536,COLUMN('[1]Congest Nov00-Apr01'!H$1:H$65536),FALSE)-VLOOKUP($B12,'[1]Congest Nov00-Apr01'!$A$1:$I$65536,COLUMN('[1]Congest Nov00-Apr01'!H$1:H$65536),FALSE)</f>
        <v>83.919999999997344</v>
      </c>
      <c r="W12" s="19">
        <f>VLOOKUP($A12,'[1]Congest Nov00-Apr01'!$A$1:$I$65536,COLUMN('[1]Congest Nov00-Apr01'!I$1:I$65536),FALSE)-VLOOKUP($B12,'[1]Congest Nov00-Apr01'!$A$1:$I$65536,COLUMN('[1]Congest Nov00-Apr01'!I$1:I$65536),FALSE)</f>
        <v>-272.59000000000106</v>
      </c>
      <c r="X12" s="19">
        <f>VLOOKUP($A12,'[1]Congest May01-Oct01'!$A$1:$I$65536,COLUMN('[1]Congest May01-Oct01'!D$1:D$65536),FALSE)-VLOOKUP($B12,'[1]Congest May01-Oct01'!$A$1:$I$65536,COLUMN('[1]Congest May01-Oct01'!D$1:D$65536),FALSE)</f>
        <v>-121.84999999999945</v>
      </c>
      <c r="Y12" s="19">
        <f>VLOOKUP($A12,'[1]Congest May01-Oct01'!$A$1:$I$65536,COLUMN('[1]Congest May01-Oct01'!E$1:E$65536),FALSE)-VLOOKUP($B12,'[1]Congest May01-Oct01'!$A$1:$I$65536,COLUMN('[1]Congest May01-Oct01'!E$1:E$65536),FALSE)</f>
        <v>-47.3700000000008</v>
      </c>
      <c r="Z12" s="19">
        <f>VLOOKUP($A12,'[1]Congest May01-Oct01'!$A$1:$I$65536,COLUMN('[1]Congest May01-Oct01'!F$1:F$65536),FALSE)-VLOOKUP($B12,'[1]Congest May01-Oct01'!$A$1:$I$65536,COLUMN('[1]Congest May01-Oct01'!F$1:F$65536),FALSE)</f>
        <v>-13.049999999999727</v>
      </c>
      <c r="AA12" s="19">
        <f>VLOOKUP($A12,'[1]Congest May01-Oct01'!$A$1:$I$65536,COLUMN('[1]Congest May01-Oct01'!G$1:G$65536),FALSE)-VLOOKUP($B12,'[1]Congest May01-Oct01'!$A$1:$I$65536,COLUMN('[1]Congest May01-Oct01'!G$1:G$65536),FALSE)</f>
        <v>46.830000000000837</v>
      </c>
    </row>
    <row r="13" spans="1:28" x14ac:dyDescent="0.25">
      <c r="A13" s="3">
        <v>24261</v>
      </c>
      <c r="B13" s="3">
        <v>23786</v>
      </c>
      <c r="C13" s="14">
        <v>-1999</v>
      </c>
      <c r="D13" s="1">
        <v>20</v>
      </c>
      <c r="E13" s="14">
        <f t="shared" si="1"/>
        <v>-39980</v>
      </c>
      <c r="F13" s="1" t="str">
        <f>+VLOOKUP(A13,'[1]Congest May01-Oct01'!$A$1:$B$65536,2,FALSE)</f>
        <v>74TH STREET_GT_2</v>
      </c>
      <c r="G13" s="1" t="str">
        <f>+VLOOKUP(B13,'[1]Congest May01-Oct01'!$A$1:$B$65536,2,FALSE)</f>
        <v>LINDEN COGEN____</v>
      </c>
      <c r="H13" s="14">
        <f>+VLOOKUP($B13,[2]ACP!$A$1:$BE$65536,47,FALSE)-VLOOKUP($A13,[2]ACP!$A$1:$BE$65536,47,FALSE)</f>
        <v>-92.459999999991851</v>
      </c>
      <c r="I13" s="14">
        <f>+VLOOKUP($B13,[2]ACP!$A$1:$BE$65536,48,FALSE)-VLOOKUP($A13,[2]ACP!$A$1:$BE$65536,48,FALSE)</f>
        <v>-1790.7100000000064</v>
      </c>
      <c r="J13" s="14">
        <f>+VLOOKUP($B13,[2]ACP!$A$1:$BE$65536,57,FALSE)-VLOOKUP($A13,[2]ACP!$A$1:$BE$65536,57,FALSE)</f>
        <v>-2485.4199999999983</v>
      </c>
      <c r="K13" s="23">
        <f t="shared" si="0"/>
        <v>-2094.6000000000022</v>
      </c>
      <c r="L13" s="19">
        <f>VLOOKUP($A13,'[1]Congest May00-Oct00'!$A$1:$I$65536,COLUMN('[1]Congest May00-Oct00'!D$1:D$65536),FALSE)-VLOOKUP($B13,'[1]Congest May00-Oct00'!$A$1:$I$65536,COLUMN('[1]Congest May00-Oct00'!D$1:D$65536),FALSE)</f>
        <v>-246.28999999999996</v>
      </c>
      <c r="M13" s="19">
        <f>VLOOKUP($A13,'[1]Congest May00-Oct00'!$A$1:$I$65536,COLUMN('[1]Congest May00-Oct00'!E$1:E$65536),FALSE)-VLOOKUP($B13,'[1]Congest May00-Oct00'!$A$1:$I$65536,COLUMN('[1]Congest May00-Oct00'!E$1:E$65536),FALSE)</f>
        <v>-4400.760000000002</v>
      </c>
      <c r="N13" s="19">
        <f>VLOOKUP($A13,'[1]Congest May00-Oct00'!$A$1:$I$65536,COLUMN('[1]Congest May00-Oct00'!F$1:F$65536),FALSE)-VLOOKUP($B13,'[1]Congest May00-Oct00'!$A$1:$I$65536,COLUMN('[1]Congest May00-Oct00'!F$1:F$65536),FALSE)</f>
        <v>-1933.3400000000001</v>
      </c>
      <c r="O13" s="19">
        <f>VLOOKUP($A13,'[1]Congest May00-Oct00'!$A$1:$I$65536,COLUMN('[1]Congest May00-Oct00'!G$1:G$65536),FALSE)-VLOOKUP($B13,'[1]Congest May00-Oct00'!$A$1:$I$65536,COLUMN('[1]Congest May00-Oct00'!G$1:G$65536),FALSE)</f>
        <v>-4049.0500000000011</v>
      </c>
      <c r="P13" s="19">
        <f>VLOOKUP($A13,'[1]Congest May00-Oct00'!$A$1:$I$65536,COLUMN('[1]Congest May00-Oct00'!H$1:H$65536),FALSE)-VLOOKUP($B13,'[1]Congest May00-Oct00'!$A$1:$I$65536,COLUMN('[1]Congest May00-Oct00'!H$1:H$65536),FALSE)</f>
        <v>0.39999999999918145</v>
      </c>
      <c r="Q13" s="19">
        <f>VLOOKUP($A13,'[1]Congest May00-Oct00'!$A$1:$I$65536,COLUMN('[1]Congest May00-Oct00'!I$1:I$65536),FALSE)-VLOOKUP($B13,'[1]Congest May00-Oct00'!$A$1:$I$65536,COLUMN('[1]Congest May00-Oct00'!I$1:I$65536),FALSE)</f>
        <v>1.5</v>
      </c>
      <c r="R13" s="19">
        <f>VLOOKUP($A13,'[1]Congest Nov00-Apr01'!$A$1:$I$65536,COLUMN('[1]Congest Nov00-Apr01'!D$1:D$65536),FALSE)-VLOOKUP($B13,'[1]Congest Nov00-Apr01'!$A$1:$I$65536,COLUMN('[1]Congest Nov00-Apr01'!D$1:D$65536),FALSE)</f>
        <v>3.8400000000001455</v>
      </c>
      <c r="S13" s="19">
        <f>VLOOKUP($A13,'[1]Congest Nov00-Apr01'!$A$1:$I$65536,COLUMN('[1]Congest Nov00-Apr01'!E$1:E$65536),FALSE)-VLOOKUP($B13,'[1]Congest Nov00-Apr01'!$A$1:$I$65536,COLUMN('[1]Congest Nov00-Apr01'!E$1:E$65536),FALSE)</f>
        <v>60.870000000000118</v>
      </c>
      <c r="T13" s="19">
        <f>VLOOKUP($A13,'[1]Congest Nov00-Apr01'!$A$1:$I$65536,COLUMN('[1]Congest Nov00-Apr01'!F$1:F$65536),FALSE)-VLOOKUP($B13,'[1]Congest Nov00-Apr01'!$A$1:$I$65536,COLUMN('[1]Congest Nov00-Apr01'!F$1:F$65536),FALSE)</f>
        <v>0</v>
      </c>
      <c r="U13" s="19">
        <f>VLOOKUP($A13,'[1]Congest Nov00-Apr01'!$A$1:$I$65536,COLUMN('[1]Congest Nov00-Apr01'!G$1:G$65536),FALSE)-VLOOKUP($B13,'[1]Congest Nov00-Apr01'!$A$1:$I$65536,COLUMN('[1]Congest Nov00-Apr01'!G$1:G$65536),FALSE)</f>
        <v>-4.680000000000291</v>
      </c>
      <c r="V13" s="19">
        <f>VLOOKUP($A13,'[1]Congest Nov00-Apr01'!$A$1:$I$65536,COLUMN('[1]Congest Nov00-Apr01'!H$1:H$65536),FALSE)-VLOOKUP($B13,'[1]Congest Nov00-Apr01'!$A$1:$I$65536,COLUMN('[1]Congest Nov00-Apr01'!H$1:H$65536),FALSE)</f>
        <v>0</v>
      </c>
      <c r="W13" s="19">
        <f>VLOOKUP($A13,'[1]Congest Nov00-Apr01'!$A$1:$I$65536,COLUMN('[1]Congest Nov00-Apr01'!I$1:I$65536),FALSE)-VLOOKUP($B13,'[1]Congest Nov00-Apr01'!$A$1:$I$65536,COLUMN('[1]Congest Nov00-Apr01'!I$1:I$65536),FALSE)</f>
        <v>561.72000000000025</v>
      </c>
      <c r="X13" s="19">
        <f>VLOOKUP($A13,'[1]Congest May01-Oct01'!$A$1:$I$65536,COLUMN('[1]Congest May01-Oct01'!D$1:D$65536),FALSE)-VLOOKUP($B13,'[1]Congest May01-Oct01'!$A$1:$I$65536,COLUMN('[1]Congest May01-Oct01'!D$1:D$65536),FALSE)</f>
        <v>-329.22000000000116</v>
      </c>
      <c r="Y13" s="19">
        <f>VLOOKUP($A13,'[1]Congest May01-Oct01'!$A$1:$I$65536,COLUMN('[1]Congest May01-Oct01'!E$1:E$65536),FALSE)-VLOOKUP($B13,'[1]Congest May01-Oct01'!$A$1:$I$65536,COLUMN('[1]Congest May01-Oct01'!E$1:E$65536),FALSE)</f>
        <v>0</v>
      </c>
      <c r="Z13" s="19">
        <f>VLOOKUP($A13,'[1]Congest May01-Oct01'!$A$1:$I$65536,COLUMN('[1]Congest May01-Oct01'!F$1:F$65536),FALSE)-VLOOKUP($B13,'[1]Congest May01-Oct01'!$A$1:$I$65536,COLUMN('[1]Congest May01-Oct01'!F$1:F$65536),FALSE)</f>
        <v>-422.46000000000026</v>
      </c>
      <c r="AA13" s="19">
        <f>VLOOKUP($A13,'[1]Congest May01-Oct01'!$A$1:$I$65536,COLUMN('[1]Congest May01-Oct01'!G$1:G$65536),FALSE)-VLOOKUP($B13,'[1]Congest May01-Oct01'!$A$1:$I$65536,COLUMN('[1]Congest May01-Oct01'!G$1:G$65536),FALSE)</f>
        <v>-1966.5700000000004</v>
      </c>
    </row>
    <row r="14" spans="1:28" x14ac:dyDescent="0.25">
      <c r="A14" s="3">
        <v>23640</v>
      </c>
      <c r="B14" s="6">
        <v>23641</v>
      </c>
      <c r="C14" s="14">
        <v>-1999</v>
      </c>
      <c r="D14" s="1">
        <v>20</v>
      </c>
      <c r="E14" s="14">
        <f t="shared" si="1"/>
        <v>-39980</v>
      </c>
      <c r="F14" s="1" t="str">
        <f>+VLOOKUP(A14,'[1]Congest May01-Oct01'!$A$1:$B$65536,2,FALSE)</f>
        <v>SHOEMAKER___GT</v>
      </c>
      <c r="G14" s="1" t="str">
        <f>+VLOOKUP(B14,'[1]Congest May01-Oct01'!$A$1:$B$65536,2,FALSE)</f>
        <v>MONGAUP___HYD</v>
      </c>
      <c r="H14" s="14">
        <f>+VLOOKUP($B14,[2]ACP!$A$1:$BE$65536,47,FALSE)-VLOOKUP($A14,[2]ACP!$A$1:$BE$65536,47,FALSE)</f>
        <v>-2301.7099999999991</v>
      </c>
      <c r="I14" s="14">
        <f>+VLOOKUP($B14,[2]ACP!$A$1:$BE$65536,48,FALSE)-VLOOKUP($A14,[2]ACP!$A$1:$BE$65536,48,FALSE)</f>
        <v>-3433.9600000000064</v>
      </c>
      <c r="J14" s="14">
        <f>+VLOOKUP($B14,[2]ACP!$A$1:$BE$65536,57,FALSE)-VLOOKUP($A14,[2]ACP!$A$1:$BE$65536,57,FALSE)</f>
        <v>-2631.7399999999907</v>
      </c>
      <c r="K14" s="23">
        <f t="shared" si="0"/>
        <v>0</v>
      </c>
      <c r="L14" s="19">
        <f>VLOOKUP($A14,'[1]Congest May00-Oct00'!$A$1:$I$65536,COLUMN('[1]Congest May00-Oct00'!D$1:D$65536),FALSE)-VLOOKUP($B14,'[1]Congest May00-Oct00'!$A$1:$I$65536,COLUMN('[1]Congest May00-Oct00'!D$1:D$65536),FALSE)</f>
        <v>0</v>
      </c>
      <c r="M14" s="19">
        <f>VLOOKUP($A14,'[1]Congest May00-Oct00'!$A$1:$I$65536,COLUMN('[1]Congest May00-Oct00'!E$1:E$65536),FALSE)-VLOOKUP($B14,'[1]Congest May00-Oct00'!$A$1:$I$65536,COLUMN('[1]Congest May00-Oct00'!E$1:E$65536),FALSE)</f>
        <v>0</v>
      </c>
      <c r="N14" s="19">
        <f>VLOOKUP($A14,'[1]Congest May00-Oct00'!$A$1:$I$65536,COLUMN('[1]Congest May00-Oct00'!F$1:F$65536),FALSE)-VLOOKUP($B14,'[1]Congest May00-Oct00'!$A$1:$I$65536,COLUMN('[1]Congest May00-Oct00'!F$1:F$65536),FALSE)</f>
        <v>0</v>
      </c>
      <c r="O14" s="19">
        <f>VLOOKUP($A14,'[1]Congest May00-Oct00'!$A$1:$I$65536,COLUMN('[1]Congest May00-Oct00'!G$1:G$65536),FALSE)-VLOOKUP($B14,'[1]Congest May00-Oct00'!$A$1:$I$65536,COLUMN('[1]Congest May00-Oct00'!G$1:G$65536),FALSE)</f>
        <v>0</v>
      </c>
      <c r="P14" s="19">
        <f>VLOOKUP($A14,'[1]Congest May00-Oct00'!$A$1:$I$65536,COLUMN('[1]Congest May00-Oct00'!H$1:H$65536),FALSE)-VLOOKUP($B14,'[1]Congest May00-Oct00'!$A$1:$I$65536,COLUMN('[1]Congest May00-Oct00'!H$1:H$65536),FALSE)</f>
        <v>0</v>
      </c>
      <c r="Q14" s="19">
        <f>VLOOKUP($A14,'[1]Congest May00-Oct00'!$A$1:$I$65536,COLUMN('[1]Congest May00-Oct00'!I$1:I$65536),FALSE)-VLOOKUP($B14,'[1]Congest May00-Oct00'!$A$1:$I$65536,COLUMN('[1]Congest May00-Oct00'!I$1:I$65536),FALSE)</f>
        <v>0</v>
      </c>
      <c r="R14" s="19">
        <f>VLOOKUP($A14,'[1]Congest Nov00-Apr01'!$A$1:$I$65536,COLUMN('[1]Congest Nov00-Apr01'!D$1:D$65536),FALSE)-VLOOKUP($B14,'[1]Congest Nov00-Apr01'!$A$1:$I$65536,COLUMN('[1]Congest Nov00-Apr01'!D$1:D$65536),FALSE)</f>
        <v>0</v>
      </c>
      <c r="S14" s="19">
        <f>VLOOKUP($A14,'[1]Congest Nov00-Apr01'!$A$1:$I$65536,COLUMN('[1]Congest Nov00-Apr01'!E$1:E$65536),FALSE)-VLOOKUP($B14,'[1]Congest Nov00-Apr01'!$A$1:$I$65536,COLUMN('[1]Congest Nov00-Apr01'!E$1:E$65536),FALSE)</f>
        <v>0</v>
      </c>
      <c r="T14" s="19">
        <f>VLOOKUP($A14,'[1]Congest Nov00-Apr01'!$A$1:$I$65536,COLUMN('[1]Congest Nov00-Apr01'!F$1:F$65536),FALSE)-VLOOKUP($B14,'[1]Congest Nov00-Apr01'!$A$1:$I$65536,COLUMN('[1]Congest Nov00-Apr01'!F$1:F$65536),FALSE)</f>
        <v>0</v>
      </c>
      <c r="U14" s="19">
        <f>VLOOKUP($A14,'[1]Congest Nov00-Apr01'!$A$1:$I$65536,COLUMN('[1]Congest Nov00-Apr01'!G$1:G$65536),FALSE)-VLOOKUP($B14,'[1]Congest Nov00-Apr01'!$A$1:$I$65536,COLUMN('[1]Congest Nov00-Apr01'!G$1:G$65536),FALSE)</f>
        <v>0</v>
      </c>
      <c r="V14" s="19">
        <f>VLOOKUP($A14,'[1]Congest Nov00-Apr01'!$A$1:$I$65536,COLUMN('[1]Congest Nov00-Apr01'!H$1:H$65536),FALSE)-VLOOKUP($B14,'[1]Congest Nov00-Apr01'!$A$1:$I$65536,COLUMN('[1]Congest Nov00-Apr01'!H$1:H$65536),FALSE)</f>
        <v>0</v>
      </c>
      <c r="W14" s="19">
        <f>VLOOKUP($A14,'[1]Congest Nov00-Apr01'!$A$1:$I$65536,COLUMN('[1]Congest Nov00-Apr01'!I$1:I$65536),FALSE)-VLOOKUP($B14,'[1]Congest Nov00-Apr01'!$A$1:$I$65536,COLUMN('[1]Congest Nov00-Apr01'!I$1:I$65536),FALSE)</f>
        <v>0</v>
      </c>
      <c r="X14" s="19">
        <f>VLOOKUP($A14,'[1]Congest May01-Oct01'!$A$1:$I$65536,COLUMN('[1]Congest May01-Oct01'!D$1:D$65536),FALSE)-VLOOKUP($B14,'[1]Congest May01-Oct01'!$A$1:$I$65536,COLUMN('[1]Congest May01-Oct01'!D$1:D$65536),FALSE)</f>
        <v>0</v>
      </c>
      <c r="Y14" s="19">
        <f>VLOOKUP($A14,'[1]Congest May01-Oct01'!$A$1:$I$65536,COLUMN('[1]Congest May01-Oct01'!E$1:E$65536),FALSE)-VLOOKUP($B14,'[1]Congest May01-Oct01'!$A$1:$I$65536,COLUMN('[1]Congest May01-Oct01'!E$1:E$65536),FALSE)</f>
        <v>0</v>
      </c>
      <c r="Z14" s="19">
        <f>VLOOKUP($A14,'[1]Congest May01-Oct01'!$A$1:$I$65536,COLUMN('[1]Congest May01-Oct01'!F$1:F$65536),FALSE)-VLOOKUP($B14,'[1]Congest May01-Oct01'!$A$1:$I$65536,COLUMN('[1]Congest May01-Oct01'!F$1:F$65536),FALSE)</f>
        <v>0</v>
      </c>
      <c r="AA14" s="19">
        <f>VLOOKUP($A14,'[1]Congest May01-Oct01'!$A$1:$I$65536,COLUMN('[1]Congest May01-Oct01'!G$1:G$65536),FALSE)-VLOOKUP($B14,'[1]Congest May01-Oct01'!$A$1:$I$65536,COLUMN('[1]Congest May01-Oct01'!G$1:G$65536),FALSE)</f>
        <v>0</v>
      </c>
    </row>
    <row r="15" spans="1:28" x14ac:dyDescent="0.25">
      <c r="A15" s="3">
        <v>61756</v>
      </c>
      <c r="B15" s="6">
        <v>23777</v>
      </c>
      <c r="C15" s="14">
        <v>-2200</v>
      </c>
      <c r="D15" s="1">
        <v>20</v>
      </c>
      <c r="E15" s="14">
        <f t="shared" si="1"/>
        <v>-44000</v>
      </c>
      <c r="F15" s="1" t="str">
        <f>+VLOOKUP(A15,'[1]Congest May01-Oct01'!$A$1:$B$65536,2,FALSE)</f>
        <v>MHK VL</v>
      </c>
      <c r="G15" s="1" t="str">
        <f>+VLOOKUP(B15,'[1]Congest May01-Oct01'!$A$1:$B$65536,2,FALSE)</f>
        <v>SITHE___STERLING</v>
      </c>
      <c r="H15" s="14">
        <f>+VLOOKUP($B15,[2]ACP!$A$1:$BE$65536,47,FALSE)-VLOOKUP($A15,[2]ACP!$A$1:$BE$65536,47,FALSE)</f>
        <v>-2913.2300000000005</v>
      </c>
      <c r="I15" s="14">
        <f>+VLOOKUP($B15,[2]ACP!$A$1:$BE$65536,48,FALSE)-VLOOKUP($A15,[2]ACP!$A$1:$BE$65536,48,FALSE)</f>
        <v>-5604.65</v>
      </c>
      <c r="J15" s="14">
        <f>+VLOOKUP($B15,[2]ACP!$A$1:$BE$65536,57,FALSE)-VLOOKUP($A15,[2]ACP!$A$1:$BE$65536,57,FALSE)</f>
        <v>-4257.93</v>
      </c>
      <c r="K15" s="23">
        <f t="shared" si="0"/>
        <v>-31.849999999999987</v>
      </c>
      <c r="L15" s="19">
        <f>VLOOKUP($A15,'[1]Congest May00-Oct00'!$A$1:$I$65536,COLUMN('[1]Congest May00-Oct00'!D$1:D$65536),FALSE)-VLOOKUP($B15,'[1]Congest May00-Oct00'!$A$1:$I$65536,COLUMN('[1]Congest May00-Oct00'!D$1:D$65536),FALSE)</f>
        <v>119.82999999999998</v>
      </c>
      <c r="M15" s="19">
        <f>VLOOKUP($A15,'[1]Congest May00-Oct00'!$A$1:$I$65536,COLUMN('[1]Congest May00-Oct00'!E$1:E$65536),FALSE)-VLOOKUP($B15,'[1]Congest May00-Oct00'!$A$1:$I$65536,COLUMN('[1]Congest May00-Oct00'!E$1:E$65536),FALSE)</f>
        <v>-71.659999999999968</v>
      </c>
      <c r="N15" s="19">
        <f>VLOOKUP($A15,'[1]Congest May00-Oct00'!$A$1:$I$65536,COLUMN('[1]Congest May00-Oct00'!F$1:F$65536),FALSE)-VLOOKUP($B15,'[1]Congest May00-Oct00'!$A$1:$I$65536,COLUMN('[1]Congest May00-Oct00'!F$1:F$65536),FALSE)</f>
        <v>43.990000000000236</v>
      </c>
      <c r="O15" s="19">
        <f>VLOOKUP($A15,'[1]Congest May00-Oct00'!$A$1:$I$65536,COLUMN('[1]Congest May00-Oct00'!G$1:G$65536),FALSE)-VLOOKUP($B15,'[1]Congest May00-Oct00'!$A$1:$I$65536,COLUMN('[1]Congest May00-Oct00'!G$1:G$65536),FALSE)</f>
        <v>-203.62999999999991</v>
      </c>
      <c r="P15" s="19">
        <f>VLOOKUP($A15,'[1]Congest May00-Oct00'!$A$1:$I$65536,COLUMN('[1]Congest May00-Oct00'!H$1:H$65536),FALSE)-VLOOKUP($B15,'[1]Congest May00-Oct00'!$A$1:$I$65536,COLUMN('[1]Congest May00-Oct00'!H$1:H$65536),FALSE)</f>
        <v>121.43</v>
      </c>
      <c r="Q15" s="19">
        <f>VLOOKUP($A15,'[1]Congest May00-Oct00'!$A$1:$I$65536,COLUMN('[1]Congest May00-Oct00'!I$1:I$65536),FALSE)-VLOOKUP($B15,'[1]Congest May00-Oct00'!$A$1:$I$65536,COLUMN('[1]Congest May00-Oct00'!I$1:I$65536),FALSE)</f>
        <v>-0.85999999999999943</v>
      </c>
      <c r="R15" s="19">
        <f>VLOOKUP($A15,'[1]Congest Nov00-Apr01'!$A$1:$I$65536,COLUMN('[1]Congest Nov00-Apr01'!D$1:D$65536),FALSE)-VLOOKUP($B15,'[1]Congest Nov00-Apr01'!$A$1:$I$65536,COLUMN('[1]Congest Nov00-Apr01'!D$1:D$65536),FALSE)</f>
        <v>-7.4099999999999966</v>
      </c>
      <c r="S15" s="19">
        <f>VLOOKUP($A15,'[1]Congest Nov00-Apr01'!$A$1:$I$65536,COLUMN('[1]Congest Nov00-Apr01'!E$1:E$65536),FALSE)-VLOOKUP($B15,'[1]Congest Nov00-Apr01'!$A$1:$I$65536,COLUMN('[1]Congest Nov00-Apr01'!E$1:E$65536),FALSE)</f>
        <v>8.1799999999999855</v>
      </c>
      <c r="T15" s="19">
        <f>VLOOKUP($A15,'[1]Congest Nov00-Apr01'!$A$1:$I$65536,COLUMN('[1]Congest Nov00-Apr01'!F$1:F$65536),FALSE)-VLOOKUP($B15,'[1]Congest Nov00-Apr01'!$A$1:$I$65536,COLUMN('[1]Congest Nov00-Apr01'!F$1:F$65536),FALSE)</f>
        <v>-9.9200000000000159</v>
      </c>
      <c r="U15" s="19">
        <f>VLOOKUP($A15,'[1]Congest Nov00-Apr01'!$A$1:$I$65536,COLUMN('[1]Congest Nov00-Apr01'!G$1:G$65536),FALSE)-VLOOKUP($B15,'[1]Congest Nov00-Apr01'!$A$1:$I$65536,COLUMN('[1]Congest Nov00-Apr01'!G$1:G$65536),FALSE)</f>
        <v>-0.17000000000000881</v>
      </c>
      <c r="V15" s="19">
        <f>VLOOKUP($A15,'[1]Congest Nov00-Apr01'!$A$1:$I$65536,COLUMN('[1]Congest Nov00-Apr01'!H$1:H$65536),FALSE)-VLOOKUP($B15,'[1]Congest Nov00-Apr01'!$A$1:$I$65536,COLUMN('[1]Congest Nov00-Apr01'!H$1:H$65536),FALSE)</f>
        <v>-12.469999999999999</v>
      </c>
      <c r="W15" s="19">
        <f>VLOOKUP($A15,'[1]Congest Nov00-Apr01'!$A$1:$I$65536,COLUMN('[1]Congest Nov00-Apr01'!I$1:I$65536),FALSE)-VLOOKUP($B15,'[1]Congest Nov00-Apr01'!$A$1:$I$65536,COLUMN('[1]Congest Nov00-Apr01'!I$1:I$65536),FALSE)</f>
        <v>2.4299999999999979</v>
      </c>
      <c r="X15" s="19">
        <f>VLOOKUP($A15,'[1]Congest May01-Oct01'!$A$1:$I$65536,COLUMN('[1]Congest May01-Oct01'!D$1:D$65536),FALSE)-VLOOKUP($B15,'[1]Congest May01-Oct01'!$A$1:$I$65536,COLUMN('[1]Congest May01-Oct01'!D$1:D$65536),FALSE)</f>
        <v>-17.649999999999977</v>
      </c>
      <c r="Y15" s="19">
        <f>VLOOKUP($A15,'[1]Congest May01-Oct01'!$A$1:$I$65536,COLUMN('[1]Congest May01-Oct01'!E$1:E$65536),FALSE)-VLOOKUP($B15,'[1]Congest May01-Oct01'!$A$1:$I$65536,COLUMN('[1]Congest May01-Oct01'!E$1:E$65536),FALSE)</f>
        <v>-96.72999999999999</v>
      </c>
      <c r="Z15" s="19">
        <f>VLOOKUP($A15,'[1]Congest May01-Oct01'!$A$1:$I$65536,COLUMN('[1]Congest May01-Oct01'!F$1:F$65536),FALSE)-VLOOKUP($B15,'[1]Congest May01-Oct01'!$A$1:$I$65536,COLUMN('[1]Congest May01-Oct01'!F$1:F$65536),FALSE)</f>
        <v>-13.82</v>
      </c>
      <c r="AA15" s="19">
        <f>VLOOKUP($A15,'[1]Congest May01-Oct01'!$A$1:$I$65536,COLUMN('[1]Congest May01-Oct01'!G$1:G$65536),FALSE)-VLOOKUP($B15,'[1]Congest May01-Oct01'!$A$1:$I$65536,COLUMN('[1]Congest May01-Oct01'!G$1:G$65536),FALSE)</f>
        <v>-4.8599999999999852</v>
      </c>
    </row>
    <row r="16" spans="1:28" x14ac:dyDescent="0.25">
      <c r="A16" s="3">
        <v>61847</v>
      </c>
      <c r="B16" s="6">
        <v>23565</v>
      </c>
      <c r="C16" s="14">
        <v>-500</v>
      </c>
      <c r="D16" s="1">
        <v>20</v>
      </c>
      <c r="E16" s="14">
        <f t="shared" si="1"/>
        <v>-10000</v>
      </c>
      <c r="F16" s="1" t="str">
        <f>+VLOOKUP(A16,'[1]Congest May01-Oct01'!$A$1:$B$65536,2,FALSE)</f>
        <v>PJM</v>
      </c>
      <c r="G16" s="1" t="str">
        <f>+VLOOKUP(B16,'[1]Congest May01-Oct01'!$A$1:$B$65536,2,FALSE)</f>
        <v>DUNKIRK___3</v>
      </c>
      <c r="H16" s="14">
        <f>+VLOOKUP($B16,[2]ACP!$A$1:$BE$65536,47,FALSE)-VLOOKUP($A16,[2]ACP!$A$1:$BE$65536,47,FALSE)</f>
        <v>-3072.71</v>
      </c>
      <c r="I16" s="14">
        <f>+VLOOKUP($B16,[2]ACP!$A$1:$BE$65536,48,FALSE)-VLOOKUP($A16,[2]ACP!$A$1:$BE$65536,48,FALSE)</f>
        <v>-7388.4900000000016</v>
      </c>
      <c r="J16" s="14">
        <f>+VLOOKUP($B16,[2]ACP!$A$1:$BE$65536,57,FALSE)-VLOOKUP($A16,[2]ACP!$A$1:$BE$65536,57,FALSE)</f>
        <v>1.0000000000218279E-2</v>
      </c>
      <c r="K16" s="23">
        <f t="shared" si="0"/>
        <v>18945.05</v>
      </c>
      <c r="L16" s="19">
        <f>VLOOKUP($A16,'[1]Congest May00-Oct00'!$A$1:$I$65536,COLUMN('[1]Congest May00-Oct00'!D$1:D$65536),FALSE)-VLOOKUP($B16,'[1]Congest May00-Oct00'!$A$1:$I$65536,COLUMN('[1]Congest May00-Oct00'!D$1:D$65536),FALSE)</f>
        <v>-232.57000000000039</v>
      </c>
      <c r="M16" s="19">
        <f>VLOOKUP($A16,'[1]Congest May00-Oct00'!$A$1:$I$65536,COLUMN('[1]Congest May00-Oct00'!E$1:E$65536),FALSE)-VLOOKUP($B16,'[1]Congest May00-Oct00'!$A$1:$I$65536,COLUMN('[1]Congest May00-Oct00'!E$1:E$65536),FALSE)</f>
        <v>-577.27000000000044</v>
      </c>
      <c r="N16" s="19">
        <f>VLOOKUP($A16,'[1]Congest May00-Oct00'!$A$1:$I$65536,COLUMN('[1]Congest May00-Oct00'!F$1:F$65536),FALSE)-VLOOKUP($B16,'[1]Congest May00-Oct00'!$A$1:$I$65536,COLUMN('[1]Congest May00-Oct00'!F$1:F$65536),FALSE)</f>
        <v>-500.11999999999989</v>
      </c>
      <c r="O16" s="19">
        <f>VLOOKUP($A16,'[1]Congest May00-Oct00'!$A$1:$I$65536,COLUMN('[1]Congest May00-Oct00'!G$1:G$65536),FALSE)-VLOOKUP($B16,'[1]Congest May00-Oct00'!$A$1:$I$65536,COLUMN('[1]Congest May00-Oct00'!G$1:G$65536),FALSE)</f>
        <v>-1549.9300000000007</v>
      </c>
      <c r="P16" s="19">
        <f>VLOOKUP($A16,'[1]Congest May00-Oct00'!$A$1:$I$65536,COLUMN('[1]Congest May00-Oct00'!H$1:H$65536),FALSE)-VLOOKUP($B16,'[1]Congest May00-Oct00'!$A$1:$I$65536,COLUMN('[1]Congest May00-Oct00'!H$1:H$65536),FALSE)</f>
        <v>3511.51</v>
      </c>
      <c r="Q16" s="19">
        <f>VLOOKUP($A16,'[1]Congest May00-Oct00'!$A$1:$I$65536,COLUMN('[1]Congest May00-Oct00'!I$1:I$65536),FALSE)-VLOOKUP($B16,'[1]Congest May00-Oct00'!$A$1:$I$65536,COLUMN('[1]Congest May00-Oct00'!I$1:I$65536),FALSE)</f>
        <v>5415.3600000000006</v>
      </c>
      <c r="R16" s="19">
        <f>VLOOKUP($A16,'[1]Congest Nov00-Apr01'!$A$1:$I$65536,COLUMN('[1]Congest Nov00-Apr01'!D$1:D$65536),FALSE)-VLOOKUP($B16,'[1]Congest Nov00-Apr01'!$A$1:$I$65536,COLUMN('[1]Congest Nov00-Apr01'!D$1:D$65536),FALSE)</f>
        <v>6084.0199999999986</v>
      </c>
      <c r="S16" s="19">
        <f>VLOOKUP($A16,'[1]Congest Nov00-Apr01'!$A$1:$I$65536,COLUMN('[1]Congest Nov00-Apr01'!E$1:E$65536),FALSE)-VLOOKUP($B16,'[1]Congest Nov00-Apr01'!$A$1:$I$65536,COLUMN('[1]Congest Nov00-Apr01'!E$1:E$65536),FALSE)</f>
        <v>1187.8100000000002</v>
      </c>
      <c r="T16" s="19">
        <f>VLOOKUP($A16,'[1]Congest Nov00-Apr01'!$A$1:$I$65536,COLUMN('[1]Congest Nov00-Apr01'!F$1:F$65536),FALSE)-VLOOKUP($B16,'[1]Congest Nov00-Apr01'!$A$1:$I$65536,COLUMN('[1]Congest Nov00-Apr01'!F$1:F$65536),FALSE)</f>
        <v>586.91999999999985</v>
      </c>
      <c r="U16" s="19">
        <f>VLOOKUP($A16,'[1]Congest Nov00-Apr01'!$A$1:$I$65536,COLUMN('[1]Congest Nov00-Apr01'!G$1:G$65536),FALSE)-VLOOKUP($B16,'[1]Congest Nov00-Apr01'!$A$1:$I$65536,COLUMN('[1]Congest Nov00-Apr01'!G$1:G$65536),FALSE)</f>
        <v>800.42000000000007</v>
      </c>
      <c r="V16" s="19">
        <f>VLOOKUP($A16,'[1]Congest Nov00-Apr01'!$A$1:$I$65536,COLUMN('[1]Congest Nov00-Apr01'!H$1:H$65536),FALSE)-VLOOKUP($B16,'[1]Congest Nov00-Apr01'!$A$1:$I$65536,COLUMN('[1]Congest Nov00-Apr01'!H$1:H$65536),FALSE)</f>
        <v>56.45999999999998</v>
      </c>
      <c r="W16" s="19">
        <f>VLOOKUP($A16,'[1]Congest Nov00-Apr01'!$A$1:$I$65536,COLUMN('[1]Congest Nov00-Apr01'!I$1:I$65536),FALSE)-VLOOKUP($B16,'[1]Congest Nov00-Apr01'!$A$1:$I$65536,COLUMN('[1]Congest Nov00-Apr01'!I$1:I$65536),FALSE)</f>
        <v>72.509999999999962</v>
      </c>
      <c r="X16" s="19">
        <f>VLOOKUP($A16,'[1]Congest May01-Oct01'!$A$1:$I$65536,COLUMN('[1]Congest May01-Oct01'!D$1:D$65536),FALSE)-VLOOKUP($B16,'[1]Congest May01-Oct01'!$A$1:$I$65536,COLUMN('[1]Congest May01-Oct01'!D$1:D$65536),FALSE)</f>
        <v>1029.04</v>
      </c>
      <c r="Y16" s="19">
        <f>VLOOKUP($A16,'[1]Congest May01-Oct01'!$A$1:$I$65536,COLUMN('[1]Congest May01-Oct01'!E$1:E$65536),FALSE)-VLOOKUP($B16,'[1]Congest May01-Oct01'!$A$1:$I$65536,COLUMN('[1]Congest May01-Oct01'!E$1:E$65536),FALSE)</f>
        <v>-169.13000000000002</v>
      </c>
      <c r="Z16" s="19">
        <f>VLOOKUP($A16,'[1]Congest May01-Oct01'!$A$1:$I$65536,COLUMN('[1]Congest May01-Oct01'!F$1:F$65536),FALSE)-VLOOKUP($B16,'[1]Congest May01-Oct01'!$A$1:$I$65536,COLUMN('[1]Congest May01-Oct01'!F$1:F$65536),FALSE)</f>
        <v>-9.8899999999999721</v>
      </c>
      <c r="AA16" s="19">
        <f>VLOOKUP($A16,'[1]Congest May01-Oct01'!$A$1:$I$65536,COLUMN('[1]Congest May01-Oct01'!G$1:G$65536),FALSE)-VLOOKUP($B16,'[1]Congest May01-Oct01'!$A$1:$I$65536,COLUMN('[1]Congest May01-Oct01'!G$1:G$65536),FALSE)</f>
        <v>380.02</v>
      </c>
    </row>
    <row r="17" spans="1:27" x14ac:dyDescent="0.25">
      <c r="A17" s="3">
        <v>61847</v>
      </c>
      <c r="B17" s="6">
        <v>23625</v>
      </c>
      <c r="C17" s="14">
        <v>-500</v>
      </c>
      <c r="D17" s="1">
        <v>20</v>
      </c>
      <c r="E17" s="14">
        <f t="shared" si="1"/>
        <v>-10000</v>
      </c>
      <c r="F17" s="1" t="str">
        <f>+VLOOKUP(A17,'[1]Congest May01-Oct01'!$A$1:$B$65536,2,FALSE)</f>
        <v>PJM</v>
      </c>
      <c r="G17" s="1" t="str">
        <f>+VLOOKUP(B17,'[1]Congest May01-Oct01'!$A$1:$B$65536,2,FALSE)</f>
        <v>JENNISON___1</v>
      </c>
      <c r="H17" s="14">
        <f>+VLOOKUP($B17,[2]ACP!$A$1:$BE$65536,47,FALSE)-VLOOKUP($A17,[2]ACP!$A$1:$BE$65536,47,FALSE)</f>
        <v>-2219.0599999999995</v>
      </c>
      <c r="I17" s="14">
        <f>+VLOOKUP($B17,[2]ACP!$A$1:$BE$65536,48,FALSE)-VLOOKUP($A17,[2]ACP!$A$1:$BE$65536,48,FALSE)</f>
        <v>7348.8499999999985</v>
      </c>
      <c r="J17" s="14">
        <f>+VLOOKUP($B17,[2]ACP!$A$1:$BE$65536,57,FALSE)-VLOOKUP($A17,[2]ACP!$A$1:$BE$65536,57,FALSE)</f>
        <v>178.14999999999964</v>
      </c>
      <c r="K17" s="23">
        <f t="shared" si="0"/>
        <v>22136.91</v>
      </c>
      <c r="L17" s="19">
        <f>VLOOKUP($A17,'[1]Congest May00-Oct00'!$A$1:$I$65536,COLUMN('[1]Congest May00-Oct00'!D$1:D$65536),FALSE)-VLOOKUP($B17,'[1]Congest May00-Oct00'!$A$1:$I$65536,COLUMN('[1]Congest May00-Oct00'!D$1:D$65536),FALSE)</f>
        <v>876.44</v>
      </c>
      <c r="M17" s="19">
        <f>VLOOKUP($A17,'[1]Congest May00-Oct00'!$A$1:$I$65536,COLUMN('[1]Congest May00-Oct00'!E$1:E$65536),FALSE)-VLOOKUP($B17,'[1]Congest May00-Oct00'!$A$1:$I$65536,COLUMN('[1]Congest May00-Oct00'!E$1:E$65536),FALSE)</f>
        <v>1721.8000000000011</v>
      </c>
      <c r="N17" s="19">
        <f>VLOOKUP($A17,'[1]Congest May00-Oct00'!$A$1:$I$65536,COLUMN('[1]Congest May00-Oct00'!F$1:F$65536),FALSE)-VLOOKUP($B17,'[1]Congest May00-Oct00'!$A$1:$I$65536,COLUMN('[1]Congest May00-Oct00'!F$1:F$65536),FALSE)</f>
        <v>1024.4399999999991</v>
      </c>
      <c r="O17" s="19">
        <f>VLOOKUP($A17,'[1]Congest May00-Oct00'!$A$1:$I$65536,COLUMN('[1]Congest May00-Oct00'!G$1:G$65536),FALSE)-VLOOKUP($B17,'[1]Congest May00-Oct00'!$A$1:$I$65536,COLUMN('[1]Congest May00-Oct00'!G$1:G$65536),FALSE)</f>
        <v>639.26999999999907</v>
      </c>
      <c r="P17" s="19">
        <f>VLOOKUP($A17,'[1]Congest May00-Oct00'!$A$1:$I$65536,COLUMN('[1]Congest May00-Oct00'!H$1:H$65536),FALSE)-VLOOKUP($B17,'[1]Congest May00-Oct00'!$A$1:$I$65536,COLUMN('[1]Congest May00-Oct00'!H$1:H$65536),FALSE)</f>
        <v>3764.41</v>
      </c>
      <c r="Q17" s="19">
        <f>VLOOKUP($A17,'[1]Congest May00-Oct00'!$A$1:$I$65536,COLUMN('[1]Congest May00-Oct00'!I$1:I$65536),FALSE)-VLOOKUP($B17,'[1]Congest May00-Oct00'!$A$1:$I$65536,COLUMN('[1]Congest May00-Oct00'!I$1:I$65536),FALSE)</f>
        <v>5650.1200000000008</v>
      </c>
      <c r="R17" s="19">
        <f>VLOOKUP($A17,'[1]Congest Nov00-Apr01'!$A$1:$I$65536,COLUMN('[1]Congest Nov00-Apr01'!D$1:D$65536),FALSE)-VLOOKUP($B17,'[1]Congest Nov00-Apr01'!$A$1:$I$65536,COLUMN('[1]Congest Nov00-Apr01'!D$1:D$65536),FALSE)</f>
        <v>6404.2799999999988</v>
      </c>
      <c r="S17" s="19">
        <f>VLOOKUP($A17,'[1]Congest Nov00-Apr01'!$A$1:$I$65536,COLUMN('[1]Congest Nov00-Apr01'!E$1:E$65536),FALSE)-VLOOKUP($B17,'[1]Congest Nov00-Apr01'!$A$1:$I$65536,COLUMN('[1]Congest Nov00-Apr01'!E$1:E$65536),FALSE)</f>
        <v>1275.2200000000003</v>
      </c>
      <c r="T17" s="19">
        <f>VLOOKUP($A17,'[1]Congest Nov00-Apr01'!$A$1:$I$65536,COLUMN('[1]Congest Nov00-Apr01'!F$1:F$65536),FALSE)-VLOOKUP($B17,'[1]Congest Nov00-Apr01'!$A$1:$I$65536,COLUMN('[1]Congest Nov00-Apr01'!F$1:F$65536),FALSE)</f>
        <v>1042.9899999999998</v>
      </c>
      <c r="U17" s="19">
        <f>VLOOKUP($A17,'[1]Congest Nov00-Apr01'!$A$1:$I$65536,COLUMN('[1]Congest Nov00-Apr01'!G$1:G$65536),FALSE)-VLOOKUP($B17,'[1]Congest Nov00-Apr01'!$A$1:$I$65536,COLUMN('[1]Congest Nov00-Apr01'!G$1:G$65536),FALSE)</f>
        <v>1048.9699999999998</v>
      </c>
      <c r="V17" s="19">
        <f>VLOOKUP($A17,'[1]Congest Nov00-Apr01'!$A$1:$I$65536,COLUMN('[1]Congest Nov00-Apr01'!H$1:H$65536),FALSE)-VLOOKUP($B17,'[1]Congest Nov00-Apr01'!$A$1:$I$65536,COLUMN('[1]Congest Nov00-Apr01'!H$1:H$65536),FALSE)</f>
        <v>395.47</v>
      </c>
      <c r="W17" s="19">
        <f>VLOOKUP($A17,'[1]Congest Nov00-Apr01'!$A$1:$I$65536,COLUMN('[1]Congest Nov00-Apr01'!I$1:I$65536),FALSE)-VLOOKUP($B17,'[1]Congest Nov00-Apr01'!$A$1:$I$65536,COLUMN('[1]Congest Nov00-Apr01'!I$1:I$65536),FALSE)</f>
        <v>176.67000000000004</v>
      </c>
      <c r="X17" s="19">
        <f>VLOOKUP($A17,'[1]Congest May01-Oct01'!$A$1:$I$65536,COLUMN('[1]Congest May01-Oct01'!D$1:D$65536),FALSE)-VLOOKUP($B17,'[1]Congest May01-Oct01'!$A$1:$I$65536,COLUMN('[1]Congest May01-Oct01'!D$1:D$65536),FALSE)</f>
        <v>1428.4499999999998</v>
      </c>
      <c r="Y17" s="19">
        <f>VLOOKUP($A17,'[1]Congest May01-Oct01'!$A$1:$I$65536,COLUMN('[1]Congest May01-Oct01'!E$1:E$65536),FALSE)-VLOOKUP($B17,'[1]Congest May01-Oct01'!$A$1:$I$65536,COLUMN('[1]Congest May01-Oct01'!E$1:E$65536),FALSE)</f>
        <v>399.84999999999997</v>
      </c>
      <c r="Z17" s="19">
        <f>VLOOKUP($A17,'[1]Congest May01-Oct01'!$A$1:$I$65536,COLUMN('[1]Congest May01-Oct01'!F$1:F$65536),FALSE)-VLOOKUP($B17,'[1]Congest May01-Oct01'!$A$1:$I$65536,COLUMN('[1]Congest May01-Oct01'!F$1:F$65536),FALSE)</f>
        <v>95.580000000000041</v>
      </c>
      <c r="AA17" s="19">
        <f>VLOOKUP($A17,'[1]Congest May01-Oct01'!$A$1:$I$65536,COLUMN('[1]Congest May01-Oct01'!G$1:G$65536),FALSE)-VLOOKUP($B17,'[1]Congest May01-Oct01'!$A$1:$I$65536,COLUMN('[1]Congest May01-Oct01'!G$1:G$65536),FALSE)</f>
        <v>454.9</v>
      </c>
    </row>
    <row r="18" spans="1:27" x14ac:dyDescent="0.25">
      <c r="E18" s="37">
        <f>+SUM(E3:E17)</f>
        <v>-1263854</v>
      </c>
    </row>
  </sheetData>
  <sheetCalcPr fullCalcOnLoad="1"/>
  <mergeCells count="1">
    <mergeCell ref="L1:Z1"/>
  </mergeCells>
  <phoneticPr fontId="0" type="noConversion"/>
  <pageMargins left="0.35" right="0.35" top="1" bottom="1" header="0.5" footer="0.5"/>
  <pageSetup paperSize="5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portf</vt:lpstr>
      <vt:lpstr>bid</vt:lpstr>
      <vt:lpstr>portf!Print_Area</vt:lpstr>
      <vt:lpstr>portf!Print_Titles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tdutta</dc:creator>
  <cp:lastModifiedBy>Havlíček Jan</cp:lastModifiedBy>
  <cp:lastPrinted>2001-08-27T14:37:57Z</cp:lastPrinted>
  <dcterms:created xsi:type="dcterms:W3CDTF">2001-07-16T19:51:49Z</dcterms:created>
  <dcterms:modified xsi:type="dcterms:W3CDTF">2023-09-10T15:35:22Z</dcterms:modified>
</cp:coreProperties>
</file>